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richard\Documents\stable\algorithm hedging\"/>
    </mc:Choice>
  </mc:AlternateContent>
  <xr:revisionPtr revIDLastSave="0" documentId="13_ncr:1_{000D8EDC-1CC4-4DE7-A1A8-C462242CEDBC}" xr6:coauthVersionLast="41" xr6:coauthVersionMax="43" xr10:uidLastSave="{00000000-0000-0000-0000-000000000000}"/>
  <bookViews>
    <workbookView xWindow="810" yWindow="-120" windowWidth="28110" windowHeight="16440" activeTab="3" xr2:uid="{AFCFC966-6BFB-48BD-9B91-883355A01763}"/>
  </bookViews>
  <sheets>
    <sheet name="Front" sheetId="9" r:id="rId1"/>
    <sheet name="Sum" sheetId="15" r:id="rId2"/>
    <sheet name="Live" sheetId="4" r:id="rId3"/>
    <sheet name="AHDB" sheetId="2" r:id="rId4"/>
    <sheet name="Defra" sheetId="3" r:id="rId5"/>
    <sheet name="EU" sheetId="10" r:id="rId6"/>
    <sheet name="CPI" sheetId="11" r:id="rId7"/>
    <sheet name="Informa" sheetId="12" r:id="rId8"/>
    <sheet name="Independent" sheetId="17" r:id="rId9"/>
    <sheet name="Seafood" sheetId="18" r:id="rId10"/>
    <sheet name="RTRS" sheetId="13" r:id="rId11"/>
    <sheet name="NEW" sheetId="16" r:id="rId12"/>
    <sheet name="Grade" sheetId="1" r:id="rId13"/>
    <sheet name="Proxy" sheetId="14" r:id="rId14"/>
  </sheets>
  <externalReferences>
    <externalReference r:id="rId15"/>
    <externalReference r:id="rId16"/>
    <externalReference r:id="rId17"/>
    <externalReference r:id="rId18"/>
  </externalReferences>
  <definedNames>
    <definedName name="_xlnm._FilterDatabase" localSheetId="12" hidden="1">Grade!$O$35:$O$92</definedName>
    <definedName name="_xlnm._FilterDatabase" localSheetId="1" hidden="1">Sum!$A$1:$N$376</definedName>
    <definedName name="CR_Export_Quarterly_Prices" localSheetId="8">#REF!</definedName>
    <definedName name="CR_Export_Quarterly_Prices" localSheetId="11">#REF!</definedName>
    <definedName name="CR_Export_Quarterly_Prices">#REF!</definedName>
    <definedName name="CR_Export_Weekly_Prices" localSheetId="8">#REF!</definedName>
    <definedName name="CR_Export_Weekly_Prices" localSheetId="11">#REF!</definedName>
    <definedName name="CR_Export_Weekly_Prices">#REF!</definedName>
    <definedName name="CR_Export_Yearly_Prices" localSheetId="8">#REF!</definedName>
    <definedName name="CR_Export_Yearly_Prices" localSheetId="11">#REF!</definedName>
    <definedName name="CR_Export_Yearly_Prices">#REF!</definedName>
    <definedName name="test" localSheetId="8">#REF!</definedName>
    <definedName name="tes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14" i="9" l="1"/>
  <c r="G14" i="9"/>
  <c r="H14" i="9"/>
  <c r="I14" i="9"/>
  <c r="J14" i="9"/>
  <c r="K14" i="9"/>
  <c r="E14" i="9"/>
  <c r="C14" i="9"/>
  <c r="C26" i="9" l="1"/>
  <c r="J20" i="9"/>
  <c r="J21" i="9"/>
  <c r="J22" i="9"/>
  <c r="F20" i="9"/>
  <c r="G20" i="9"/>
  <c r="H20" i="9"/>
  <c r="I20" i="9"/>
  <c r="F21" i="9"/>
  <c r="F23" i="9" s="1"/>
  <c r="G21" i="9"/>
  <c r="G23" i="9" s="1"/>
  <c r="H21" i="9"/>
  <c r="I21" i="9"/>
  <c r="F22" i="9"/>
  <c r="G22" i="9"/>
  <c r="H22" i="9"/>
  <c r="I22" i="9"/>
  <c r="E20" i="9"/>
  <c r="E21" i="9"/>
  <c r="E22" i="9"/>
  <c r="K13" i="15"/>
  <c r="K14" i="15" s="1"/>
  <c r="K15" i="15" s="1"/>
  <c r="K16" i="15" s="1"/>
  <c r="K17" i="15" s="1"/>
  <c r="K18" i="15" s="1"/>
  <c r="K19" i="15" s="1"/>
  <c r="K20" i="15" s="1"/>
  <c r="K21" i="15" s="1"/>
  <c r="K22" i="15" s="1"/>
  <c r="K23" i="15" s="1"/>
  <c r="E17" i="3"/>
  <c r="M17" i="3"/>
  <c r="M18" i="3"/>
  <c r="D17" i="3"/>
  <c r="D18" i="3"/>
  <c r="AM18" i="3"/>
  <c r="I23" i="9" l="1"/>
  <c r="J23" i="9"/>
  <c r="H23" i="9"/>
  <c r="E23" i="9"/>
  <c r="A21" i="18" l="1"/>
  <c r="A19" i="18"/>
  <c r="A18" i="18"/>
  <c r="A17" i="18"/>
  <c r="A16" i="18"/>
  <c r="L20" i="17" l="1"/>
  <c r="K20" i="17"/>
  <c r="J20" i="17"/>
  <c r="I20" i="17"/>
  <c r="H20" i="17"/>
  <c r="G20" i="17"/>
  <c r="F20" i="17"/>
  <c r="E20" i="17"/>
  <c r="D20" i="17"/>
  <c r="C20" i="17"/>
  <c r="B20" i="17"/>
  <c r="A19" i="17"/>
  <c r="A18" i="17"/>
  <c r="A17" i="17"/>
  <c r="A16" i="17"/>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D20" i="12"/>
  <c r="C20" i="12"/>
  <c r="B20" i="12"/>
  <c r="A21" i="17" l="1"/>
  <c r="A21" i="12"/>
  <c r="E20" i="10"/>
  <c r="F20" i="10"/>
  <c r="G20" i="10"/>
  <c r="J20" i="10"/>
  <c r="L20" i="10"/>
  <c r="N20" i="10"/>
  <c r="Q20" i="10"/>
  <c r="R20" i="10"/>
  <c r="S20" i="10"/>
  <c r="T20" i="10"/>
  <c r="V20" i="10"/>
  <c r="X20" i="10"/>
  <c r="Y20" i="10"/>
  <c r="B20" i="10"/>
  <c r="A19" i="12" l="1"/>
  <c r="A18" i="12"/>
  <c r="A17" i="12"/>
  <c r="A16" i="12"/>
  <c r="B17" i="13" l="1"/>
  <c r="B20" i="13" s="1"/>
  <c r="B18" i="13"/>
  <c r="DA17" i="3"/>
  <c r="DB17" i="3"/>
  <c r="DB20" i="3" s="1"/>
  <c r="CZ17" i="3"/>
  <c r="AZ17" i="3"/>
  <c r="BA17" i="3"/>
  <c r="BA20" i="3" s="1"/>
  <c r="BB17" i="3"/>
  <c r="BC17" i="3"/>
  <c r="BC20" i="3" s="1"/>
  <c r="BD17" i="3"/>
  <c r="BE17" i="3"/>
  <c r="BF17" i="3"/>
  <c r="BG17" i="3"/>
  <c r="BG20" i="3" s="1"/>
  <c r="BH17" i="3"/>
  <c r="BI17" i="3"/>
  <c r="BJ17" i="3"/>
  <c r="BK17" i="3"/>
  <c r="BK20" i="3" s="1"/>
  <c r="BL17" i="3"/>
  <c r="BM17" i="3"/>
  <c r="BN17" i="3"/>
  <c r="BO17" i="3"/>
  <c r="BO20" i="3" s="1"/>
  <c r="BP17" i="3"/>
  <c r="BQ17" i="3"/>
  <c r="BQ20" i="3" s="1"/>
  <c r="BR17" i="3"/>
  <c r="BS17" i="3"/>
  <c r="BS20" i="3" s="1"/>
  <c r="BT17" i="3"/>
  <c r="BU17" i="3"/>
  <c r="BV17" i="3"/>
  <c r="BW17" i="3"/>
  <c r="BW20" i="3" s="1"/>
  <c r="BX17" i="3"/>
  <c r="BY17" i="3"/>
  <c r="BZ17" i="3"/>
  <c r="CA17" i="3"/>
  <c r="CA20" i="3" s="1"/>
  <c r="CB17" i="3"/>
  <c r="CC17" i="3"/>
  <c r="CD17" i="3"/>
  <c r="CE17" i="3"/>
  <c r="CE20" i="3" s="1"/>
  <c r="CF17" i="3"/>
  <c r="CG17" i="3"/>
  <c r="CG20" i="3" s="1"/>
  <c r="CH17" i="3"/>
  <c r="CI17" i="3"/>
  <c r="CI20" i="3" s="1"/>
  <c r="CJ17" i="3"/>
  <c r="CK17" i="3"/>
  <c r="CL17" i="3"/>
  <c r="CM17" i="3"/>
  <c r="CM20" i="3" s="1"/>
  <c r="CN17" i="3"/>
  <c r="CO17" i="3"/>
  <c r="CP17" i="3"/>
  <c r="CQ17" i="3"/>
  <c r="CQ20" i="3" s="1"/>
  <c r="CR17" i="3"/>
  <c r="CS17" i="3"/>
  <c r="CT17" i="3"/>
  <c r="CU17" i="3"/>
  <c r="CU20" i="3" s="1"/>
  <c r="CV17" i="3"/>
  <c r="CW17" i="3"/>
  <c r="CW20" i="3" s="1"/>
  <c r="CX17" i="3"/>
  <c r="CY17" i="3"/>
  <c r="CY20" i="3" s="1"/>
  <c r="AZ18" i="3"/>
  <c r="AZ20" i="3" s="1"/>
  <c r="BA18" i="3"/>
  <c r="BB18" i="3"/>
  <c r="BC18" i="3"/>
  <c r="BD18" i="3"/>
  <c r="BD20" i="3" s="1"/>
  <c r="BE18" i="3"/>
  <c r="BE20" i="3" s="1"/>
  <c r="BF18" i="3"/>
  <c r="BG18" i="3"/>
  <c r="BH18" i="3"/>
  <c r="BH20" i="3" s="1"/>
  <c r="BI18" i="3"/>
  <c r="BJ18" i="3"/>
  <c r="BK18" i="3"/>
  <c r="BL18" i="3"/>
  <c r="BL20" i="3" s="1"/>
  <c r="BM18" i="3"/>
  <c r="BN18" i="3"/>
  <c r="BO18" i="3"/>
  <c r="BP18" i="3"/>
  <c r="BP20" i="3" s="1"/>
  <c r="BQ18" i="3"/>
  <c r="BR18" i="3"/>
  <c r="BS18" i="3"/>
  <c r="BT18" i="3"/>
  <c r="BT20" i="3" s="1"/>
  <c r="BU18" i="3"/>
  <c r="BU20" i="3" s="1"/>
  <c r="BV18" i="3"/>
  <c r="BW18" i="3"/>
  <c r="BX18" i="3"/>
  <c r="BX20" i="3" s="1"/>
  <c r="BY18" i="3"/>
  <c r="BZ18" i="3"/>
  <c r="CA18" i="3"/>
  <c r="CB18" i="3"/>
  <c r="CB20" i="3" s="1"/>
  <c r="CC18" i="3"/>
  <c r="CD18" i="3"/>
  <c r="CE18" i="3"/>
  <c r="CF18" i="3"/>
  <c r="CF20" i="3" s="1"/>
  <c r="CG18" i="3"/>
  <c r="CH18" i="3"/>
  <c r="CI18" i="3"/>
  <c r="CJ18" i="3"/>
  <c r="CJ20" i="3" s="1"/>
  <c r="CK18" i="3"/>
  <c r="CK20" i="3" s="1"/>
  <c r="CL18" i="3"/>
  <c r="CM18" i="3"/>
  <c r="CN18" i="3"/>
  <c r="CN20" i="3" s="1"/>
  <c r="CO18" i="3"/>
  <c r="CP18" i="3"/>
  <c r="CQ18" i="3"/>
  <c r="CR18" i="3"/>
  <c r="CR20" i="3" s="1"/>
  <c r="CS18" i="3"/>
  <c r="CT18" i="3"/>
  <c r="CU18" i="3"/>
  <c r="CV18" i="3"/>
  <c r="CV20" i="3" s="1"/>
  <c r="CW18" i="3"/>
  <c r="CX18" i="3"/>
  <c r="CY18" i="3"/>
  <c r="CZ18" i="3"/>
  <c r="DA18" i="3"/>
  <c r="DA20" i="3" s="1"/>
  <c r="DB18" i="3"/>
  <c r="BI20" i="3"/>
  <c r="BM20" i="3"/>
  <c r="BY20" i="3"/>
  <c r="CC20" i="3"/>
  <c r="CO20" i="3"/>
  <c r="CS20" i="3"/>
  <c r="AY18" i="3"/>
  <c r="AY17" i="3"/>
  <c r="AY20" i="3" s="1"/>
  <c r="W18" i="2"/>
  <c r="W19" i="2"/>
  <c r="W17" i="2"/>
  <c r="W16" i="2"/>
  <c r="W20" i="2" s="1"/>
  <c r="AH19" i="2"/>
  <c r="AH18" i="2"/>
  <c r="AH17" i="2"/>
  <c r="AH16" i="2"/>
  <c r="AH20" i="2" s="1"/>
  <c r="AE19" i="2"/>
  <c r="AE18" i="2"/>
  <c r="AE17" i="2"/>
  <c r="AE16" i="2"/>
  <c r="AE20" i="2" s="1"/>
  <c r="AB18" i="2"/>
  <c r="AB17" i="2"/>
  <c r="B15" i="13"/>
  <c r="CX20" i="3" l="1"/>
  <c r="CT20" i="3"/>
  <c r="CP20" i="3"/>
  <c r="CL20" i="3"/>
  <c r="CH20" i="3"/>
  <c r="CD20" i="3"/>
  <c r="BZ20" i="3"/>
  <c r="BV20" i="3"/>
  <c r="BR20" i="3"/>
  <c r="BN20" i="3"/>
  <c r="BJ20" i="3"/>
  <c r="BF20" i="3"/>
  <c r="BB20" i="3"/>
  <c r="CZ20" i="3"/>
  <c r="AV17" i="2"/>
  <c r="AW17" i="2"/>
  <c r="AX17" i="2"/>
  <c r="AY17" i="2"/>
  <c r="AZ17" i="2"/>
  <c r="BA17" i="2"/>
  <c r="BB17" i="2"/>
  <c r="AU17" i="2"/>
  <c r="AU18" i="2"/>
  <c r="AV18" i="2"/>
  <c r="AW18" i="2"/>
  <c r="AX18" i="2"/>
  <c r="AY18" i="2"/>
  <c r="AZ18" i="2"/>
  <c r="BA18" i="2"/>
  <c r="BB18" i="2"/>
  <c r="C17" i="11"/>
  <c r="C20" i="11" s="1"/>
  <c r="D17" i="11"/>
  <c r="E17" i="11"/>
  <c r="F17" i="11"/>
  <c r="G17" i="11"/>
  <c r="G20" i="11" s="1"/>
  <c r="H17" i="11"/>
  <c r="I17" i="11"/>
  <c r="J17" i="11"/>
  <c r="K17" i="11"/>
  <c r="L17" i="11"/>
  <c r="M17" i="11"/>
  <c r="N17" i="11"/>
  <c r="O17" i="11"/>
  <c r="P17" i="11"/>
  <c r="Q17" i="11"/>
  <c r="R17" i="11"/>
  <c r="S17" i="11"/>
  <c r="S20" i="11" s="1"/>
  <c r="T17" i="11"/>
  <c r="U17" i="11"/>
  <c r="V17" i="11"/>
  <c r="W17" i="11"/>
  <c r="W20" i="11" s="1"/>
  <c r="X17" i="11"/>
  <c r="Y17" i="11"/>
  <c r="Z17" i="11"/>
  <c r="AA17" i="11"/>
  <c r="AB17" i="11"/>
  <c r="AC17" i="11"/>
  <c r="AD17" i="11"/>
  <c r="AE17" i="11"/>
  <c r="AF17" i="11"/>
  <c r="AG17" i="11"/>
  <c r="AH17" i="11"/>
  <c r="AI17" i="11"/>
  <c r="AI20" i="11" s="1"/>
  <c r="AJ17" i="11"/>
  <c r="AK17" i="11"/>
  <c r="AL17" i="11"/>
  <c r="AM17" i="11"/>
  <c r="AM20" i="11" s="1"/>
  <c r="AN17" i="11"/>
  <c r="AO17" i="11"/>
  <c r="AP17" i="11"/>
  <c r="AQ17" i="11"/>
  <c r="AR17" i="11"/>
  <c r="AS17" i="11"/>
  <c r="AT17" i="11"/>
  <c r="AU17" i="11"/>
  <c r="AV17" i="11"/>
  <c r="AW17" i="11"/>
  <c r="AX17" i="11"/>
  <c r="AY17" i="11"/>
  <c r="AY20" i="11" s="1"/>
  <c r="AZ17" i="11"/>
  <c r="BA17" i="11"/>
  <c r="BB17" i="11"/>
  <c r="BC17" i="11"/>
  <c r="BC20" i="11" s="1"/>
  <c r="BD17" i="11"/>
  <c r="BE17" i="11"/>
  <c r="BF17" i="11"/>
  <c r="BG17" i="11"/>
  <c r="BH17" i="11"/>
  <c r="BI17" i="11"/>
  <c r="BJ17" i="11"/>
  <c r="BK17" i="11"/>
  <c r="C18" i="11"/>
  <c r="D18" i="11"/>
  <c r="E18" i="11"/>
  <c r="F18" i="11"/>
  <c r="G18" i="11"/>
  <c r="H18" i="11"/>
  <c r="I18" i="11"/>
  <c r="J18" i="11"/>
  <c r="K18" i="11"/>
  <c r="K20" i="11" s="1"/>
  <c r="L18" i="11"/>
  <c r="M18" i="11"/>
  <c r="N18" i="11"/>
  <c r="O18" i="11"/>
  <c r="P18" i="11"/>
  <c r="Q18" i="11"/>
  <c r="R18" i="11"/>
  <c r="S18" i="11"/>
  <c r="T18" i="11"/>
  <c r="U18" i="11"/>
  <c r="V18" i="11"/>
  <c r="W18" i="11"/>
  <c r="X18" i="11"/>
  <c r="Y18" i="11"/>
  <c r="Z18" i="11"/>
  <c r="AA18" i="11"/>
  <c r="AA20" i="11" s="1"/>
  <c r="AB18" i="11"/>
  <c r="AC18" i="11"/>
  <c r="AD18" i="11"/>
  <c r="AE18" i="11"/>
  <c r="AF18" i="11"/>
  <c r="AG18" i="11"/>
  <c r="AH18" i="11"/>
  <c r="AI18" i="11"/>
  <c r="AJ18" i="11"/>
  <c r="AK18" i="11"/>
  <c r="AL18" i="11"/>
  <c r="AM18" i="11"/>
  <c r="AN18" i="11"/>
  <c r="AO18" i="11"/>
  <c r="AP18" i="11"/>
  <c r="AQ18" i="11"/>
  <c r="AQ20" i="11" s="1"/>
  <c r="AR18" i="11"/>
  <c r="AS18" i="11"/>
  <c r="AT18" i="11"/>
  <c r="AU18" i="11"/>
  <c r="AV18" i="11"/>
  <c r="AW18" i="11"/>
  <c r="AX18" i="11"/>
  <c r="AY18" i="11"/>
  <c r="AZ18" i="11"/>
  <c r="BA18" i="11"/>
  <c r="BB18" i="11"/>
  <c r="BC18" i="11"/>
  <c r="BD18" i="11"/>
  <c r="BE18" i="11"/>
  <c r="BF18" i="11"/>
  <c r="BG18" i="11"/>
  <c r="BG20" i="11" s="1"/>
  <c r="BH18" i="11"/>
  <c r="BI18" i="11"/>
  <c r="BJ18" i="11"/>
  <c r="BK18" i="11"/>
  <c r="O20" i="11"/>
  <c r="AE20" i="11"/>
  <c r="AU20" i="11"/>
  <c r="BK20" i="11"/>
  <c r="B17" i="11"/>
  <c r="BJ20" i="11" l="1"/>
  <c r="BF20" i="11"/>
  <c r="BB20" i="11"/>
  <c r="AX20" i="11"/>
  <c r="AT20" i="11"/>
  <c r="AP20" i="11"/>
  <c r="AL20" i="11"/>
  <c r="AH20" i="11"/>
  <c r="AD20" i="11"/>
  <c r="Z20" i="11"/>
  <c r="V20" i="11"/>
  <c r="R20" i="11"/>
  <c r="N20" i="11"/>
  <c r="J20" i="11"/>
  <c r="F20" i="11"/>
  <c r="BH20" i="11"/>
  <c r="BD20" i="11"/>
  <c r="AZ20" i="11"/>
  <c r="AV20" i="11"/>
  <c r="AR20" i="11"/>
  <c r="AN20" i="11"/>
  <c r="AJ20" i="11"/>
  <c r="AF20" i="11"/>
  <c r="AB20" i="11"/>
  <c r="X20" i="11"/>
  <c r="T20" i="11"/>
  <c r="P20" i="11"/>
  <c r="L20" i="11"/>
  <c r="H20" i="11"/>
  <c r="D20" i="11"/>
  <c r="BI20" i="11"/>
  <c r="BE20" i="11"/>
  <c r="BA20" i="11"/>
  <c r="AW20" i="11"/>
  <c r="AS20" i="11"/>
  <c r="AO20" i="11"/>
  <c r="AK20" i="11"/>
  <c r="AG20" i="11"/>
  <c r="AC20" i="11"/>
  <c r="Y20" i="11"/>
  <c r="U20" i="11"/>
  <c r="Q20" i="11"/>
  <c r="M20" i="11"/>
  <c r="I20" i="11"/>
  <c r="E20" i="11"/>
  <c r="B18" i="11"/>
  <c r="B20" i="11" s="1"/>
  <c r="A21" i="11" s="1"/>
  <c r="BB20" i="2"/>
  <c r="BA20" i="2"/>
  <c r="AZ20" i="2"/>
  <c r="AY20" i="2"/>
  <c r="AX20" i="2"/>
  <c r="AW20" i="2"/>
  <c r="AV20" i="2"/>
  <c r="AU20" i="2"/>
  <c r="DA15" i="3"/>
  <c r="AP17" i="2"/>
  <c r="AQ17" i="2"/>
  <c r="AR17" i="2"/>
  <c r="AS17" i="2"/>
  <c r="AT17" i="2"/>
  <c r="AP18" i="2"/>
  <c r="AQ18" i="2"/>
  <c r="AR18" i="2"/>
  <c r="AS18" i="2"/>
  <c r="AT18" i="2"/>
  <c r="AO18" i="2"/>
  <c r="AO17" i="2"/>
  <c r="AO20" i="2" l="1"/>
  <c r="AP20" i="2"/>
  <c r="AQ20" i="2"/>
  <c r="AR20" i="2"/>
  <c r="AS20" i="2"/>
  <c r="AT20" i="2"/>
  <c r="CZ15" i="3"/>
  <c r="DB15" i="3"/>
  <c r="AZ15" i="3" l="1"/>
  <c r="BA15" i="3"/>
  <c r="BB15" i="3"/>
  <c r="BC15" i="3"/>
  <c r="BD15" i="3"/>
  <c r="BE15" i="3"/>
  <c r="BF15" i="3"/>
  <c r="BG15" i="3"/>
  <c r="BH15" i="3"/>
  <c r="BI15" i="3"/>
  <c r="BJ15" i="3"/>
  <c r="BK15" i="3"/>
  <c r="BL15" i="3"/>
  <c r="BM15" i="3"/>
  <c r="BN15" i="3"/>
  <c r="BO15" i="3"/>
  <c r="BP15" i="3"/>
  <c r="BQ15" i="3"/>
  <c r="BR15" i="3"/>
  <c r="BS15" i="3"/>
  <c r="BT15" i="3"/>
  <c r="BU15" i="3"/>
  <c r="BV15" i="3"/>
  <c r="BW15" i="3"/>
  <c r="BX15" i="3"/>
  <c r="BY15" i="3"/>
  <c r="BZ15" i="3"/>
  <c r="CA15" i="3"/>
  <c r="CB15" i="3"/>
  <c r="CC15" i="3"/>
  <c r="CD15" i="3"/>
  <c r="CE15" i="3"/>
  <c r="CF15" i="3"/>
  <c r="CG15" i="3"/>
  <c r="CH15" i="3"/>
  <c r="CI15" i="3"/>
  <c r="CJ15" i="3"/>
  <c r="CK15" i="3"/>
  <c r="CL15" i="3"/>
  <c r="CM15" i="3"/>
  <c r="CN15" i="3"/>
  <c r="CO15" i="3"/>
  <c r="CP15" i="3"/>
  <c r="CQ15" i="3"/>
  <c r="CR15" i="3"/>
  <c r="CS15" i="3"/>
  <c r="CT15" i="3"/>
  <c r="CU15" i="3"/>
  <c r="CV15" i="3"/>
  <c r="CW15" i="3"/>
  <c r="CX15" i="3"/>
  <c r="CY15" i="3"/>
  <c r="AY15" i="3"/>
  <c r="C15" i="3"/>
  <c r="D15"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AG15" i="3"/>
  <c r="AH15" i="3"/>
  <c r="AI15" i="3"/>
  <c r="AJ15" i="3"/>
  <c r="AK15" i="3"/>
  <c r="AL15" i="3"/>
  <c r="AM15" i="3"/>
  <c r="AN15" i="3"/>
  <c r="AO15" i="3"/>
  <c r="AP15" i="3"/>
  <c r="AQ15" i="3"/>
  <c r="AR15" i="3"/>
  <c r="AS15" i="3"/>
  <c r="AT15" i="3"/>
  <c r="AU15" i="3"/>
  <c r="AV15" i="3"/>
  <c r="AW15" i="3"/>
  <c r="AX15" i="3"/>
  <c r="B15" i="3"/>
  <c r="AX17" i="3"/>
  <c r="AX18" i="3"/>
  <c r="AX20" i="3" s="1"/>
  <c r="L17" i="3" l="1"/>
  <c r="L18" i="3"/>
  <c r="C17" i="3"/>
  <c r="F17" i="3"/>
  <c r="G17" i="3"/>
  <c r="H17" i="3"/>
  <c r="I17" i="3"/>
  <c r="J17" i="3"/>
  <c r="K17" i="3"/>
  <c r="N17" i="3"/>
  <c r="O17" i="3"/>
  <c r="P17" i="3"/>
  <c r="Q17" i="3"/>
  <c r="R17" i="3"/>
  <c r="S17" i="3"/>
  <c r="T17" i="3"/>
  <c r="U17" i="3"/>
  <c r="V17" i="3"/>
  <c r="W17" i="3"/>
  <c r="X17" i="3"/>
  <c r="Y17" i="3"/>
  <c r="Z17" i="3"/>
  <c r="AA17" i="3"/>
  <c r="AB17" i="3"/>
  <c r="AC17" i="3"/>
  <c r="AD17" i="3"/>
  <c r="AE17" i="3"/>
  <c r="AF17" i="3"/>
  <c r="AG17" i="3"/>
  <c r="AH17" i="3"/>
  <c r="AI17" i="3"/>
  <c r="AJ17" i="3"/>
  <c r="AK17" i="3"/>
  <c r="AL17" i="3"/>
  <c r="AM17" i="3"/>
  <c r="AN17" i="3"/>
  <c r="AO17" i="3"/>
  <c r="AP17" i="3"/>
  <c r="AQ17" i="3"/>
  <c r="AR17" i="3"/>
  <c r="AS17" i="3"/>
  <c r="AT17" i="3"/>
  <c r="AU17" i="3"/>
  <c r="AV17" i="3"/>
  <c r="AW17" i="3"/>
  <c r="C18" i="3"/>
  <c r="E18" i="3"/>
  <c r="F18" i="3"/>
  <c r="G18" i="3"/>
  <c r="H18" i="3"/>
  <c r="I18" i="3"/>
  <c r="J18" i="3"/>
  <c r="K18" i="3"/>
  <c r="N18" i="3"/>
  <c r="O18" i="3"/>
  <c r="P18" i="3"/>
  <c r="Q18" i="3"/>
  <c r="R18" i="3"/>
  <c r="S18" i="3"/>
  <c r="T18" i="3"/>
  <c r="U18" i="3"/>
  <c r="V18" i="3"/>
  <c r="W18" i="3"/>
  <c r="X18" i="3"/>
  <c r="Y18" i="3"/>
  <c r="Z18" i="3"/>
  <c r="AA18" i="3"/>
  <c r="AB18" i="3"/>
  <c r="AC18" i="3"/>
  <c r="AD18" i="3"/>
  <c r="AE18" i="3"/>
  <c r="AF18" i="3"/>
  <c r="AG18" i="3"/>
  <c r="AH18" i="3"/>
  <c r="AI18" i="3"/>
  <c r="AJ18" i="3"/>
  <c r="AK18" i="3"/>
  <c r="AL18" i="3"/>
  <c r="AN18" i="3"/>
  <c r="AO18" i="3"/>
  <c r="AP18" i="3"/>
  <c r="AQ18" i="3"/>
  <c r="AR18" i="3"/>
  <c r="AS18" i="3"/>
  <c r="AT18" i="3"/>
  <c r="AU18" i="3"/>
  <c r="AV18" i="3"/>
  <c r="AW18" i="3"/>
  <c r="B18" i="3"/>
  <c r="B17" i="3"/>
  <c r="R20" i="3" l="1"/>
  <c r="AU20" i="3"/>
  <c r="AQ20" i="3"/>
  <c r="AM20" i="3"/>
  <c r="AI20" i="3"/>
  <c r="AE20" i="3"/>
  <c r="AA20" i="3"/>
  <c r="W20" i="3"/>
  <c r="S20" i="3"/>
  <c r="O20" i="3"/>
  <c r="J20" i="3"/>
  <c r="F20" i="3"/>
  <c r="AW20" i="3"/>
  <c r="AS20" i="3"/>
  <c r="AO20" i="3"/>
  <c r="AK20" i="3"/>
  <c r="AG20" i="3"/>
  <c r="AC20" i="3"/>
  <c r="Y20" i="3"/>
  <c r="U20" i="3"/>
  <c r="Q20" i="3"/>
  <c r="M20" i="3"/>
  <c r="H20" i="3"/>
  <c r="D20" i="3"/>
  <c r="AP20" i="3"/>
  <c r="AD20" i="3"/>
  <c r="V20" i="3"/>
  <c r="I20" i="3"/>
  <c r="E20" i="3"/>
  <c r="AT20" i="3"/>
  <c r="AH20" i="3"/>
  <c r="N20" i="3"/>
  <c r="AL20" i="3"/>
  <c r="Z20" i="3"/>
  <c r="B20" i="3"/>
  <c r="AV20" i="3"/>
  <c r="AR20" i="3"/>
  <c r="AN20" i="3"/>
  <c r="AJ20" i="3"/>
  <c r="AF20" i="3"/>
  <c r="AB20" i="3"/>
  <c r="X20" i="3"/>
  <c r="T20" i="3"/>
  <c r="P20" i="3"/>
  <c r="K20" i="3"/>
  <c r="G20" i="3"/>
  <c r="C20" i="3"/>
  <c r="L20" i="3"/>
  <c r="AN18" i="2"/>
  <c r="AN17" i="2"/>
  <c r="AL18" i="2"/>
  <c r="AL17" i="2"/>
  <c r="AL20" i="2" s="1"/>
  <c r="AM18" i="2"/>
  <c r="AM17" i="2"/>
  <c r="AK18" i="2"/>
  <c r="AK17" i="2"/>
  <c r="AK20" i="2" s="1"/>
  <c r="AJ18" i="2"/>
  <c r="AJ17" i="2"/>
  <c r="AI18" i="2"/>
  <c r="AI17" i="2"/>
  <c r="AI20" i="2" s="1"/>
  <c r="AN15" i="2"/>
  <c r="AI15" i="2"/>
  <c r="AJ15" i="2"/>
  <c r="AK15" i="2"/>
  <c r="AL15" i="2"/>
  <c r="AM15" i="2"/>
  <c r="AJ20" i="2"/>
  <c r="AG18" i="2"/>
  <c r="AG17" i="2"/>
  <c r="AF18" i="2"/>
  <c r="AF17" i="2"/>
  <c r="AF15" i="2"/>
  <c r="AG15" i="2"/>
  <c r="AH15" i="2"/>
  <c r="AD18" i="2"/>
  <c r="AD17" i="2"/>
  <c r="AC18" i="2"/>
  <c r="AC17" i="2"/>
  <c r="AA18" i="2"/>
  <c r="AA17" i="2"/>
  <c r="AB15" i="2"/>
  <c r="AC15" i="2"/>
  <c r="AD15" i="2"/>
  <c r="AE15" i="2"/>
  <c r="AH17" i="10"/>
  <c r="AA17" i="10"/>
  <c r="AA20" i="10" s="1"/>
  <c r="AB17" i="10"/>
  <c r="AB20" i="10" s="1"/>
  <c r="AC17" i="10"/>
  <c r="AD17" i="10"/>
  <c r="AD20" i="10" s="1"/>
  <c r="AE17" i="10"/>
  <c r="AE20" i="10" s="1"/>
  <c r="AF17" i="10"/>
  <c r="AF20" i="10" s="1"/>
  <c r="AG17" i="10"/>
  <c r="AA18" i="10"/>
  <c r="AB18" i="10"/>
  <c r="AC18" i="10"/>
  <c r="AD18" i="10"/>
  <c r="AE18" i="10"/>
  <c r="AF18" i="10"/>
  <c r="AG18" i="10"/>
  <c r="AH18" i="10"/>
  <c r="Z17" i="10"/>
  <c r="Z18" i="10"/>
  <c r="AA15" i="10"/>
  <c r="AB15" i="10"/>
  <c r="AC15" i="10"/>
  <c r="AD15" i="10"/>
  <c r="AE15" i="10"/>
  <c r="AF15" i="10"/>
  <c r="AG15" i="10"/>
  <c r="AH15" i="10"/>
  <c r="Z15" i="10"/>
  <c r="Z18" i="2"/>
  <c r="Z17" i="2"/>
  <c r="Y18" i="2"/>
  <c r="Y17" i="2"/>
  <c r="X18" i="2"/>
  <c r="X17" i="2"/>
  <c r="V18" i="2"/>
  <c r="V17" i="2"/>
  <c r="U18" i="2"/>
  <c r="U17" i="2"/>
  <c r="T18" i="2"/>
  <c r="T17" i="2"/>
  <c r="S18" i="2"/>
  <c r="S17" i="2"/>
  <c r="R18" i="2"/>
  <c r="R17" i="2"/>
  <c r="Q18" i="2"/>
  <c r="Q17" i="2"/>
  <c r="P18" i="2"/>
  <c r="P17" i="2"/>
  <c r="O18" i="2"/>
  <c r="O17" i="2"/>
  <c r="AA15" i="2"/>
  <c r="N17" i="2"/>
  <c r="N18" i="2"/>
  <c r="U15" i="2"/>
  <c r="V15" i="2"/>
  <c r="W15" i="2"/>
  <c r="X15" i="2"/>
  <c r="Y15" i="2"/>
  <c r="Z15" i="2"/>
  <c r="A21" i="3" l="1"/>
  <c r="Z20" i="10"/>
  <c r="AH20" i="10"/>
  <c r="AG20" i="10"/>
  <c r="AC20" i="10"/>
  <c r="AF20" i="2"/>
  <c r="AG20" i="2"/>
  <c r="AM20" i="2"/>
  <c r="AN20" i="2"/>
  <c r="A21" i="16"/>
  <c r="A19" i="16"/>
  <c r="A18" i="16"/>
  <c r="A17" i="16"/>
  <c r="A16" i="16"/>
  <c r="AC20" i="2" l="1"/>
  <c r="AD20" i="2"/>
  <c r="Y16" i="2"/>
  <c r="X20" i="2"/>
  <c r="A21" i="13"/>
  <c r="N15" i="2"/>
  <c r="O15" i="2"/>
  <c r="P15" i="2"/>
  <c r="Q15" i="2"/>
  <c r="R15" i="2"/>
  <c r="S15" i="2"/>
  <c r="T15" i="2"/>
  <c r="K17" i="2"/>
  <c r="L17" i="2"/>
  <c r="M17" i="2"/>
  <c r="K18" i="2"/>
  <c r="L18" i="2"/>
  <c r="M18" i="2"/>
  <c r="J17" i="2"/>
  <c r="J18" i="2"/>
  <c r="Z16" i="2" l="1"/>
  <c r="AA16" i="2" s="1"/>
  <c r="AB16" i="2" s="1"/>
  <c r="I17" i="2" l="1"/>
  <c r="H17" i="2"/>
  <c r="G17" i="2"/>
  <c r="F17" i="2"/>
  <c r="E17" i="2"/>
  <c r="D17" i="2"/>
  <c r="C17" i="2"/>
  <c r="H18" i="2"/>
  <c r="G18" i="2"/>
  <c r="F18" i="2"/>
  <c r="E18" i="2"/>
  <c r="D18" i="2"/>
  <c r="C18" i="2"/>
  <c r="I18" i="2"/>
  <c r="J15" i="2"/>
  <c r="K15" i="2"/>
  <c r="L15" i="2"/>
  <c r="M15" i="2"/>
  <c r="C11" i="2"/>
  <c r="D11" i="2" s="1"/>
  <c r="E11" i="2" s="1"/>
  <c r="F11" i="2" s="1"/>
  <c r="G11" i="2" s="1"/>
  <c r="H11" i="2" s="1"/>
  <c r="I11" i="2" s="1"/>
  <c r="J11" i="2" s="1"/>
  <c r="K11" i="2" s="1"/>
  <c r="L11" i="2" s="1"/>
  <c r="M11" i="2" s="1"/>
  <c r="C22" i="2"/>
  <c r="D22" i="2"/>
  <c r="E22" i="2"/>
  <c r="F22" i="2"/>
  <c r="G22" i="2"/>
  <c r="H22" i="2"/>
  <c r="I22" i="2"/>
  <c r="B22" i="2"/>
  <c r="B18" i="2"/>
  <c r="B17" i="2"/>
  <c r="M18" i="10"/>
  <c r="M17" i="10"/>
  <c r="M20" i="10" s="1"/>
  <c r="K18" i="10"/>
  <c r="K17" i="10"/>
  <c r="K20" i="10" s="1"/>
  <c r="P18" i="10"/>
  <c r="P17" i="10"/>
  <c r="P20" i="10" s="1"/>
  <c r="C18" i="10"/>
  <c r="C17" i="10"/>
  <c r="C20" i="10" s="1"/>
  <c r="C15" i="10"/>
  <c r="Q15" i="10"/>
  <c r="J15" i="10"/>
  <c r="K15" i="10"/>
  <c r="L15" i="10"/>
  <c r="M15" i="10"/>
  <c r="N15" i="10"/>
  <c r="O15" i="10"/>
  <c r="P15" i="10"/>
  <c r="C20" i="2" l="1"/>
  <c r="D20" i="2"/>
  <c r="E20" i="2" l="1"/>
  <c r="F20" i="2"/>
  <c r="Y19" i="2" l="1"/>
  <c r="G20" i="2"/>
  <c r="Z19" i="2" l="1"/>
  <c r="Y20" i="2"/>
  <c r="H20" i="2"/>
  <c r="Z20" i="2" l="1"/>
  <c r="AA19" i="2"/>
  <c r="I20" i="2"/>
  <c r="AA20" i="2" l="1"/>
  <c r="AB19" i="2"/>
  <c r="AB20" i="2" s="1"/>
  <c r="J20" i="2"/>
  <c r="K20" i="2" l="1"/>
  <c r="L20" i="2" l="1"/>
  <c r="L20" i="9"/>
  <c r="L21" i="9"/>
  <c r="L22" i="9"/>
  <c r="K20" i="9"/>
  <c r="K21" i="9"/>
  <c r="K22" i="9"/>
  <c r="D20" i="9"/>
  <c r="D21" i="9"/>
  <c r="D22" i="9"/>
  <c r="C20" i="9"/>
  <c r="B23" i="9"/>
  <c r="C22" i="9"/>
  <c r="C21" i="9"/>
  <c r="X13" i="14"/>
  <c r="W13" i="14"/>
  <c r="V13" i="14"/>
  <c r="U13" i="14"/>
  <c r="T13" i="14"/>
  <c r="S13" i="14"/>
  <c r="R13" i="14"/>
  <c r="Q13" i="14"/>
  <c r="P13" i="14"/>
  <c r="O13" i="14"/>
  <c r="N13" i="14"/>
  <c r="X12" i="14"/>
  <c r="W12" i="14"/>
  <c r="V12" i="14"/>
  <c r="U12" i="14"/>
  <c r="T12" i="14"/>
  <c r="S12" i="14"/>
  <c r="R12" i="14"/>
  <c r="Q12" i="14"/>
  <c r="P12" i="14"/>
  <c r="O12" i="14"/>
  <c r="N12" i="14"/>
  <c r="M12" i="14"/>
  <c r="L12" i="14"/>
  <c r="K12" i="14"/>
  <c r="J12" i="14"/>
  <c r="I12" i="14"/>
  <c r="H12" i="14"/>
  <c r="G12" i="14"/>
  <c r="F12" i="14"/>
  <c r="E12" i="14"/>
  <c r="D12" i="14"/>
  <c r="C12" i="14"/>
  <c r="D6" i="14"/>
  <c r="BI5" i="14"/>
  <c r="BH5" i="14"/>
  <c r="BG5" i="14"/>
  <c r="D3" i="9"/>
  <c r="E3" i="9"/>
  <c r="F3" i="9"/>
  <c r="G3" i="9"/>
  <c r="H3" i="9"/>
  <c r="I3" i="9"/>
  <c r="J3" i="9"/>
  <c r="K3" i="9"/>
  <c r="L3" i="9"/>
  <c r="C3" i="9"/>
  <c r="M13" i="14"/>
  <c r="G13" i="14"/>
  <c r="D3" i="14"/>
  <c r="D10" i="14"/>
  <c r="I13" i="14"/>
  <c r="D13" i="14"/>
  <c r="K13" i="14"/>
  <c r="F13" i="14"/>
  <c r="J13" i="14"/>
  <c r="E13" i="14"/>
  <c r="H13" i="14"/>
  <c r="L13" i="14"/>
  <c r="M20" i="2" l="1"/>
  <c r="D23" i="9"/>
  <c r="L23" i="9"/>
  <c r="K23" i="9"/>
  <c r="C23" i="9"/>
  <c r="D2" i="14"/>
  <c r="C18" i="4"/>
  <c r="C17" i="4"/>
  <c r="D9" i="9"/>
  <c r="E9" i="9"/>
  <c r="F9" i="9"/>
  <c r="G9" i="9"/>
  <c r="H9" i="9"/>
  <c r="I9" i="9"/>
  <c r="J9" i="9"/>
  <c r="K9" i="9"/>
  <c r="L9" i="9"/>
  <c r="D10" i="9"/>
  <c r="E10" i="9"/>
  <c r="F10" i="9"/>
  <c r="G10" i="9"/>
  <c r="H10" i="9"/>
  <c r="I10" i="9"/>
  <c r="J10" i="9"/>
  <c r="K10" i="9"/>
  <c r="L10" i="9"/>
  <c r="D11" i="9"/>
  <c r="E11" i="9"/>
  <c r="F11" i="9"/>
  <c r="G11" i="9"/>
  <c r="H11" i="9"/>
  <c r="I11" i="9"/>
  <c r="J11" i="9"/>
  <c r="K11" i="9"/>
  <c r="L11" i="9"/>
  <c r="D12" i="9"/>
  <c r="E12" i="9"/>
  <c r="F12" i="9"/>
  <c r="G12" i="9"/>
  <c r="H12" i="9"/>
  <c r="I12" i="9"/>
  <c r="J12" i="9"/>
  <c r="K12" i="9"/>
  <c r="L12" i="9"/>
  <c r="D14" i="9"/>
  <c r="D15" i="9" s="1"/>
  <c r="E15" i="9"/>
  <c r="G15" i="9"/>
  <c r="H15" i="9"/>
  <c r="I15" i="9"/>
  <c r="J15" i="9"/>
  <c r="K15" i="9"/>
  <c r="L14" i="9"/>
  <c r="L15" i="9" s="1"/>
  <c r="F15" i="9"/>
  <c r="C15" i="9"/>
  <c r="C12" i="9"/>
  <c r="C11" i="9"/>
  <c r="C10" i="9"/>
  <c r="C9" i="9"/>
  <c r="D4" i="9"/>
  <c r="E4" i="9"/>
  <c r="F4" i="9"/>
  <c r="G4" i="9"/>
  <c r="H4" i="9"/>
  <c r="I4" i="9"/>
  <c r="J4" i="9"/>
  <c r="K4" i="9"/>
  <c r="L4" i="9"/>
  <c r="C4" i="9"/>
  <c r="D2" i="9"/>
  <c r="E2" i="9"/>
  <c r="F2" i="9"/>
  <c r="G2" i="9"/>
  <c r="H2" i="9"/>
  <c r="I2" i="9"/>
  <c r="J2" i="9"/>
  <c r="K2" i="9"/>
  <c r="L2" i="9"/>
  <c r="C2" i="9"/>
  <c r="C8" i="14"/>
  <c r="N20" i="2" l="1"/>
  <c r="B20" i="2"/>
  <c r="C15" i="2"/>
  <c r="D15" i="2"/>
  <c r="E15" i="2"/>
  <c r="F15" i="2"/>
  <c r="G15" i="2"/>
  <c r="H15" i="2"/>
  <c r="I15" i="2"/>
  <c r="B15" i="2"/>
  <c r="O20" i="2" l="1"/>
  <c r="B18" i="4"/>
  <c r="E18" i="4"/>
  <c r="D18" i="4"/>
  <c r="K18" i="4"/>
  <c r="H18" i="4"/>
  <c r="J18" i="4"/>
  <c r="I18" i="4"/>
  <c r="G18" i="4"/>
  <c r="F18" i="4"/>
  <c r="B17" i="4"/>
  <c r="E17" i="4"/>
  <c r="D17" i="4"/>
  <c r="K17" i="4"/>
  <c r="H17" i="4"/>
  <c r="J17" i="4"/>
  <c r="I17" i="4"/>
  <c r="G17" i="4"/>
  <c r="F17" i="4"/>
  <c r="W18" i="10"/>
  <c r="W17" i="10"/>
  <c r="W20" i="10" s="1"/>
  <c r="U18" i="10"/>
  <c r="U17" i="10"/>
  <c r="U20" i="10" s="1"/>
  <c r="I18" i="10"/>
  <c r="D18" i="10"/>
  <c r="O18" i="10"/>
  <c r="O17" i="10"/>
  <c r="O20" i="10" s="1"/>
  <c r="I17" i="10"/>
  <c r="I20" i="10" s="1"/>
  <c r="H18" i="10"/>
  <c r="H17" i="10"/>
  <c r="H20" i="10" s="1"/>
  <c r="D17" i="10"/>
  <c r="D20" i="10" s="1"/>
  <c r="A21" i="10" s="1"/>
  <c r="P20" i="2" l="1"/>
  <c r="Q20" i="2" l="1"/>
  <c r="E22" i="10"/>
  <c r="F22" i="10"/>
  <c r="G22" i="10"/>
  <c r="H22" i="10"/>
  <c r="I22" i="10"/>
  <c r="J22" i="10"/>
  <c r="K22" i="10"/>
  <c r="L22" i="10"/>
  <c r="M22" i="10"/>
  <c r="N22" i="10"/>
  <c r="O22" i="10"/>
  <c r="P22" i="10"/>
  <c r="Q22" i="10"/>
  <c r="R22" i="10"/>
  <c r="S22" i="10"/>
  <c r="T22" i="10"/>
  <c r="U22" i="10"/>
  <c r="V22" i="10"/>
  <c r="W22" i="10"/>
  <c r="X22" i="10"/>
  <c r="Y22" i="10"/>
  <c r="B22" i="10"/>
  <c r="C22" i="10"/>
  <c r="D22" i="10"/>
  <c r="D15" i="10"/>
  <c r="R20" i="2" l="1"/>
  <c r="A19" i="13"/>
  <c r="A18" i="13"/>
  <c r="A17" i="13"/>
  <c r="A16" i="13"/>
  <c r="A19" i="11"/>
  <c r="A18" i="11"/>
  <c r="A17" i="11"/>
  <c r="A16" i="11"/>
  <c r="E15" i="10"/>
  <c r="G15" i="10"/>
  <c r="H15" i="10"/>
  <c r="I15" i="10"/>
  <c r="R15" i="10"/>
  <c r="T15" i="10"/>
  <c r="U15" i="10"/>
  <c r="W15" i="10"/>
  <c r="B15" i="10"/>
  <c r="A19" i="10"/>
  <c r="A18" i="10"/>
  <c r="A17" i="10"/>
  <c r="A16" i="10"/>
  <c r="F15" i="4"/>
  <c r="D1" i="9"/>
  <c r="E1" i="9"/>
  <c r="F1" i="9"/>
  <c r="G1" i="9"/>
  <c r="H1" i="9"/>
  <c r="I1" i="9"/>
  <c r="J1" i="9"/>
  <c r="K1" i="9"/>
  <c r="L1" i="9"/>
  <c r="C1" i="9"/>
  <c r="E15" i="4"/>
  <c r="D15" i="4"/>
  <c r="K15" i="4"/>
  <c r="H15" i="4"/>
  <c r="J15" i="4"/>
  <c r="I15" i="4"/>
  <c r="G15" i="4"/>
  <c r="B15" i="4"/>
  <c r="C15" i="4"/>
  <c r="A19" i="3"/>
  <c r="A18" i="3"/>
  <c r="A17" i="3"/>
  <c r="A16" i="3"/>
  <c r="A19" i="2"/>
  <c r="A18" i="2"/>
  <c r="A17" i="2"/>
  <c r="A16" i="2"/>
  <c r="F20" i="4"/>
  <c r="G17" i="9" s="1"/>
  <c r="S20" i="2" l="1"/>
  <c r="G6" i="9" a="1"/>
  <c r="G6" i="9" s="1"/>
  <c r="G7" i="9" s="1"/>
  <c r="C20" i="4"/>
  <c r="E20" i="4"/>
  <c r="F17" i="9" s="1"/>
  <c r="D20" i="4"/>
  <c r="E17" i="9" s="1"/>
  <c r="K20" i="4"/>
  <c r="L17" i="9" s="1"/>
  <c r="H20" i="4"/>
  <c r="I17" i="9" s="1"/>
  <c r="J20" i="4"/>
  <c r="K17" i="9" s="1"/>
  <c r="I20" i="4"/>
  <c r="J17" i="9" s="1"/>
  <c r="G20" i="4"/>
  <c r="H17" i="9" s="1"/>
  <c r="B20" i="4"/>
  <c r="A19" i="4"/>
  <c r="A18" i="4"/>
  <c r="A17" i="4"/>
  <c r="A16" i="4"/>
  <c r="C17" i="9" l="1"/>
  <c r="A21" i="4"/>
  <c r="T20" i="2"/>
  <c r="H6" i="9" a="1"/>
  <c r="H6" i="9" s="1"/>
  <c r="H7" i="9" s="1"/>
  <c r="K6" i="9" a="1"/>
  <c r="K6" i="9" s="1"/>
  <c r="K7" i="9" s="1"/>
  <c r="I6" i="9" a="1"/>
  <c r="I6" i="9" s="1"/>
  <c r="I7" i="9" s="1"/>
  <c r="J6" i="9" a="1"/>
  <c r="J6" i="9" s="1"/>
  <c r="J7" i="9" s="1"/>
  <c r="C6" i="9" a="1"/>
  <c r="C6" i="9" s="1"/>
  <c r="C7" i="9" s="1"/>
  <c r="L6" i="9" a="1"/>
  <c r="L6" i="9" s="1"/>
  <c r="L7" i="9" s="1"/>
  <c r="F6" i="9" a="1"/>
  <c r="F6" i="9" s="1"/>
  <c r="F7" i="9" s="1"/>
  <c r="E6" i="9" a="1"/>
  <c r="E6" i="9" s="1"/>
  <c r="E7" i="9" s="1"/>
  <c r="D17" i="9"/>
  <c r="D6" i="9" a="1"/>
  <c r="D6" i="9" s="1"/>
  <c r="D7" i="9" s="1"/>
  <c r="C67" i="1"/>
  <c r="C68" i="1" s="1"/>
  <c r="C69" i="1" s="1"/>
  <c r="C70" i="1" s="1"/>
  <c r="C71" i="1" s="1"/>
  <c r="C72" i="1" s="1"/>
  <c r="C73" i="1" s="1"/>
  <c r="C74" i="1" s="1"/>
  <c r="C75" i="1" s="1"/>
  <c r="C76" i="1" s="1"/>
  <c r="C54" i="1"/>
  <c r="C55" i="1" s="1"/>
  <c r="C56" i="1" s="1"/>
  <c r="C57" i="1" s="1"/>
  <c r="C58" i="1" s="1"/>
  <c r="C59" i="1" s="1"/>
  <c r="C60" i="1" s="1"/>
  <c r="C61" i="1" s="1"/>
  <c r="C62" i="1" s="1"/>
  <c r="C63" i="1" s="1"/>
  <c r="C42" i="1"/>
  <c r="C43" i="1" s="1"/>
  <c r="C44" i="1" s="1"/>
  <c r="C45" i="1" s="1"/>
  <c r="C46" i="1" s="1"/>
  <c r="C47" i="1" s="1"/>
  <c r="C48" i="1" s="1"/>
  <c r="C49" i="1" s="1"/>
  <c r="C50" i="1" s="1"/>
  <c r="C51" i="1" s="1"/>
  <c r="E40" i="1"/>
  <c r="E65" i="1" s="1"/>
  <c r="C29" i="1"/>
  <c r="C30" i="1" s="1"/>
  <c r="C31" i="1" s="1"/>
  <c r="C32" i="1" s="1"/>
  <c r="C33" i="1" s="1"/>
  <c r="C34" i="1" s="1"/>
  <c r="C35" i="1" s="1"/>
  <c r="C36" i="1" s="1"/>
  <c r="C37" i="1" s="1"/>
  <c r="C38" i="1" s="1"/>
  <c r="F27" i="1"/>
  <c r="C17" i="1"/>
  <c r="C18" i="1" s="1"/>
  <c r="C19" i="1" s="1"/>
  <c r="C20" i="1" s="1"/>
  <c r="C21" i="1" s="1"/>
  <c r="C22" i="1" s="1"/>
  <c r="C23" i="1" s="1"/>
  <c r="C24" i="1" s="1"/>
  <c r="C25" i="1" s="1"/>
  <c r="C26" i="1" s="1"/>
  <c r="E15" i="1"/>
  <c r="V20" i="2" l="1"/>
  <c r="A21" i="2" s="1"/>
  <c r="U20"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tc={491790BB-AC15-44C2-86CE-735F461760BD}</author>
  </authors>
  <commentList>
    <comment ref="L29" authorId="0" shapeId="0" xr:uid="{491790BB-AC15-44C2-86CE-735F461760BD}">
      <text>
        <t>[Threaded comment]
Your version of Excel allows you to read this threaded comment; however, any edits to it will get removed if the file is opened in a newer version of Excel. Learn more: https://go.microsoft.com/fwlink/?linkid=870924
Comment:
    Match the below style in the sheet</t>
      </text>
    </comment>
  </commentList>
</comments>
</file>

<file path=xl/sharedStrings.xml><?xml version="1.0" encoding="utf-8"?>
<sst xmlns="http://schemas.openxmlformats.org/spreadsheetml/2006/main" count="11138" uniqueCount="1376">
  <si>
    <t xml:space="preserve">Availability </t>
  </si>
  <si>
    <t xml:space="preserve">Question 1 </t>
  </si>
  <si>
    <t>Grade</t>
  </si>
  <si>
    <t>How often is the data delayed?</t>
  </si>
  <si>
    <t>Example</t>
  </si>
  <si>
    <t>Notes</t>
  </si>
  <si>
    <t xml:space="preserve">Never delayed </t>
  </si>
  <si>
    <t xml:space="preserve">If there is no set release day set up same grading based on period (a certain week). For example the first week of the calendar month. Check if releases fall outside of that set time period. </t>
  </si>
  <si>
    <t xml:space="preserve">Rarely delayed </t>
  </si>
  <si>
    <t>USDA data release</t>
  </si>
  <si>
    <t>Delayed 1 month out of 12</t>
  </si>
  <si>
    <t>17% Delayed 2 month out of 12</t>
  </si>
  <si>
    <t>Delayed 3 month out of 12</t>
  </si>
  <si>
    <t>35% (delayed 4 months out of 12)</t>
  </si>
  <si>
    <t>Delayed 5 months out of 12</t>
  </si>
  <si>
    <t>50% Delayed 6 months out of 12</t>
  </si>
  <si>
    <t>Delayed 7 months out of 12</t>
  </si>
  <si>
    <t xml:space="preserve">Nearly always delayed </t>
  </si>
  <si>
    <t xml:space="preserve">Always delayed </t>
  </si>
  <si>
    <t>Relevance</t>
  </si>
  <si>
    <t>Question 2</t>
  </si>
  <si>
    <t>How robust is the relationship between index and prices used by policy holder?</t>
  </si>
  <si>
    <t>Auction/point of price discovery for market (near prefect correlation)</t>
  </si>
  <si>
    <t>Profarmer grain indexes</t>
  </si>
  <si>
    <t xml:space="preserve">Basis will differ by actor, but if we can find regional indexes with a selection of qualities in the local currency we can reduce this as much as possible. </t>
  </si>
  <si>
    <t>Auction/point of price discovery for market (high correlation +90%)</t>
  </si>
  <si>
    <t>Sales data/survey (correlated well 80%)</t>
  </si>
  <si>
    <t>GDT Dairy Price</t>
  </si>
  <si>
    <t>Sales data/survey (correlated 70%)</t>
  </si>
  <si>
    <t>A general index (not well correlated = 50%)</t>
  </si>
  <si>
    <t>EU egg price index</t>
  </si>
  <si>
    <t>An index that is not correlated at all with client prices</t>
  </si>
  <si>
    <t>Australian Government Milk Price</t>
  </si>
  <si>
    <t>Question 3</t>
  </si>
  <si>
    <t>Is it used by industry, and acknowledged by client as authoritative indicator for price?</t>
  </si>
  <si>
    <t>Well known benchmark that dictates product pricing</t>
  </si>
  <si>
    <t xml:space="preserve">This score requires engagement with industry to understand where each index stands with regard to relevance. We need to take a cross section of views (some may not know the index) from different parts of supply chain.  </t>
  </si>
  <si>
    <t>Benchmark that industry is using as comparison</t>
  </si>
  <si>
    <t>Known of but not used as benchmark</t>
  </si>
  <si>
    <t>Only known by subsector of market</t>
  </si>
  <si>
    <t>Unknown index (but has potential with education)</t>
  </si>
  <si>
    <t>Index which is universally untrusted</t>
  </si>
  <si>
    <t>Robustness</t>
  </si>
  <si>
    <t>Question 4</t>
  </si>
  <si>
    <t>How is the data collected?</t>
  </si>
  <si>
    <t>Fully transparent/auction system</t>
  </si>
  <si>
    <t xml:space="preserve">The more </t>
  </si>
  <si>
    <t>Partially transparent/public sales data</t>
  </si>
  <si>
    <t>Sales data/closed auction, reported prices</t>
  </si>
  <si>
    <t>Survey data with clear sources and disclosed methodology</t>
  </si>
  <si>
    <t>Survey data with partial source information</t>
  </si>
  <si>
    <t>Survey data with unclear sources and ad hoc methodology</t>
  </si>
  <si>
    <t>No transparency into methodology</t>
  </si>
  <si>
    <t>Question 5</t>
  </si>
  <si>
    <t>How many sources are used for a reported price?</t>
  </si>
  <si>
    <t>Averages over 10 reported prices</t>
  </si>
  <si>
    <t xml:space="preserve">Less than 3 collected prices result in fail of index. </t>
  </si>
  <si>
    <t>Averages 10 reported prices</t>
  </si>
  <si>
    <t>Averages 9 reported prices</t>
  </si>
  <si>
    <t>Averages 8 reported prices</t>
  </si>
  <si>
    <t>Averages 6 reported prices</t>
  </si>
  <si>
    <t>Averages 5 reported prices</t>
  </si>
  <si>
    <t>Averages 4 reported prices</t>
  </si>
  <si>
    <t xml:space="preserve">Index values based on less than 3 prices collected </t>
  </si>
  <si>
    <t>Prices internally created</t>
  </si>
  <si>
    <t>Continuity</t>
  </si>
  <si>
    <t>Question 6</t>
  </si>
  <si>
    <t>How durable is the source?</t>
  </si>
  <si>
    <t>Very long standing index with gov or association source/important index</t>
  </si>
  <si>
    <t xml:space="preserve">Where is the source funding from? If a for profit private entity score lower… a government or industry association with guaranteed funding is ranked higher </t>
  </si>
  <si>
    <t>Long standing third party source/ important indicator</t>
  </si>
  <si>
    <t>Third party indicator modestly relevant for industry</t>
  </si>
  <si>
    <t>Small third party source, new indicator, low industry interest</t>
  </si>
  <si>
    <t>Product</t>
  </si>
  <si>
    <t>Specifications</t>
  </si>
  <si>
    <t>Units</t>
  </si>
  <si>
    <t>Currency</t>
  </si>
  <si>
    <t>Source</t>
  </si>
  <si>
    <t>Proxy</t>
  </si>
  <si>
    <t>Delivery Point</t>
  </si>
  <si>
    <t>Kingdom</t>
  </si>
  <si>
    <t>Agriculture</t>
  </si>
  <si>
    <t>Total Grade</t>
  </si>
  <si>
    <t>Group</t>
  </si>
  <si>
    <t>Nation</t>
  </si>
  <si>
    <t>GB</t>
  </si>
  <si>
    <t>Livestock &amp; Meat</t>
  </si>
  <si>
    <t>Dairy</t>
  </si>
  <si>
    <t>Pork</t>
  </si>
  <si>
    <t>Grains</t>
  </si>
  <si>
    <t>Oilseeds &amp; Oils</t>
  </si>
  <si>
    <t>Farm Inputs</t>
  </si>
  <si>
    <t>GBP</t>
  </si>
  <si>
    <t>Tonnes</t>
  </si>
  <si>
    <t>AHDB</t>
  </si>
  <si>
    <t>DEFRA</t>
  </si>
  <si>
    <t>Erith</t>
  </si>
  <si>
    <t>Rapeseed</t>
  </si>
  <si>
    <t>Delivered</t>
  </si>
  <si>
    <t>Rapeseed Euronext (ECO)</t>
  </si>
  <si>
    <t>Milk</t>
  </si>
  <si>
    <t>Farm-gate</t>
  </si>
  <si>
    <t>GBp</t>
  </si>
  <si>
    <t>SPP EU Spec</t>
  </si>
  <si>
    <t>KG DW</t>
  </si>
  <si>
    <t>Wheat</t>
  </si>
  <si>
    <t>Feed</t>
  </si>
  <si>
    <t>Milling</t>
  </si>
  <si>
    <t>Barley</t>
  </si>
  <si>
    <t>UK Feed Wheat ICE (T)</t>
  </si>
  <si>
    <t>Steer</t>
  </si>
  <si>
    <t>National Average</t>
  </si>
  <si>
    <t>EU Meat Market Observatory (https://ec.europa.eu/agriculture/market-observatory/meat_en)</t>
  </si>
  <si>
    <t>Sheep</t>
  </si>
  <si>
    <t>Fertiliser</t>
  </si>
  <si>
    <t>AN 34.5% UK produced</t>
  </si>
  <si>
    <t>Red Diesel</t>
  </si>
  <si>
    <t>UK -all milk- no bonuses</t>
  </si>
  <si>
    <t>National price + Duty</t>
  </si>
  <si>
    <t>Ex-Farm National Average</t>
  </si>
  <si>
    <t>Periodicity (Pass or Fail)</t>
  </si>
  <si>
    <t>Matif Paris Milling Wheat Euronext (EBM), CBOT SRW, KBOT HRW</t>
  </si>
  <si>
    <t>UK Feed Wheat ICE (T), CBOT SRW, KBOT HRW, Paris Matif Feed wheat</t>
  </si>
  <si>
    <t>EU Comm (https://ec.europa.eu/agriculture/markets-and-prices/price-monitoring_en), IMF Fert Prices</t>
  </si>
  <si>
    <t>UK road prices (https://www.gov.uk/government/statistical-data-sets/oil-and-petroleum-products-weekly-statistics), Brent Crude oil price</t>
  </si>
  <si>
    <t>EU Meat Market Observatory (https://ec.europa.eu/agriculture/market-observatory/meat_en), Lean Hogs CME (https://www.cmegroup.com/trading/agricultural/livestock/lean-hogs.html)</t>
  </si>
  <si>
    <t>EU Meat Market Observatory (https://ec.europa.eu/agriculture/market-observatory/meat_en), Live Cattle, Feeder Cattle (https://www.cmegroup.com/trading/agricultural/livestock/feeder-cattle.html)</t>
  </si>
  <si>
    <t>SIC (Stable Index Code)</t>
  </si>
  <si>
    <t>EU Milk Market Observatory (https://ec.europa.eu/agriculture/market-observatory/milk/latest-statistics/prices-margins_en), CME Class 3 Milk (https://www.cmegroup.com/trading/agricultural/dairy/class-iii-milk.html), GDT  milk index (https://www.globaldairytrade.info/en/product-results/)</t>
  </si>
  <si>
    <t>Volatility</t>
  </si>
  <si>
    <t>Volatility Measures</t>
  </si>
  <si>
    <t>Current Price</t>
  </si>
  <si>
    <t>12 Month High</t>
  </si>
  <si>
    <t>12 Month Low</t>
  </si>
  <si>
    <t>All-Time High</t>
  </si>
  <si>
    <t>All-Time Low</t>
  </si>
  <si>
    <t>Std Dev (since data start)</t>
  </si>
  <si>
    <t>Index</t>
  </si>
  <si>
    <t>Previous Price</t>
  </si>
  <si>
    <t>Chg M/M %</t>
  </si>
  <si>
    <t>Butter Oil</t>
  </si>
  <si>
    <t>Carrots</t>
  </si>
  <si>
    <t>Cauliflowers</t>
  </si>
  <si>
    <t>Cheddar</t>
  </si>
  <si>
    <t>Chicken</t>
  </si>
  <si>
    <t>Cucumbers</t>
  </si>
  <si>
    <t>Leeks</t>
  </si>
  <si>
    <t>Lettuces</t>
  </si>
  <si>
    <t>Mushrooms</t>
  </si>
  <si>
    <t>Onions</t>
  </si>
  <si>
    <t>Pears</t>
  </si>
  <si>
    <t>SMP</t>
  </si>
  <si>
    <t>Strawberries</t>
  </si>
  <si>
    <t>Whey Powder</t>
  </si>
  <si>
    <t>WMP</t>
  </si>
  <si>
    <t>Broiler - Poulet, 65%</t>
  </si>
  <si>
    <t>EU Com</t>
  </si>
  <si>
    <t>EUR</t>
  </si>
  <si>
    <t>Poultry &amp; Eggs</t>
  </si>
  <si>
    <t>Fruit &amp; Vegetables</t>
  </si>
  <si>
    <t>Ornamentals</t>
  </si>
  <si>
    <t>Ingredients</t>
  </si>
  <si>
    <t>Seafood</t>
  </si>
  <si>
    <t>Nuts &amp; Seeds</t>
  </si>
  <si>
    <t>Tubers</t>
  </si>
  <si>
    <t>Pulses</t>
  </si>
  <si>
    <t>Alcohol</t>
  </si>
  <si>
    <t>Herbs &amp; Spices</t>
  </si>
  <si>
    <t>Fibres</t>
  </si>
  <si>
    <t>Feed Ingredients</t>
  </si>
  <si>
    <t>Beverages</t>
  </si>
  <si>
    <t>Forestry</t>
  </si>
  <si>
    <t>Misc.</t>
  </si>
  <si>
    <t>Processed Foods</t>
  </si>
  <si>
    <t>Apples</t>
  </si>
  <si>
    <t>Breadmaking common wheat</t>
  </si>
  <si>
    <t xml:space="preserve">Butter   </t>
  </si>
  <si>
    <t>Cheese</t>
  </si>
  <si>
    <t>Cox orange, Cat. I - Cal. 70-80</t>
  </si>
  <si>
    <t>Cat. I</t>
  </si>
  <si>
    <t>Cat. I, Cal Gros</t>
  </si>
  <si>
    <t>Cat. I, Cal 350-500</t>
  </si>
  <si>
    <t>Oats</t>
  </si>
  <si>
    <t xml:space="preserve">Feed </t>
  </si>
  <si>
    <t>Cat. I, Cal. 400+</t>
  </si>
  <si>
    <t>Malting</t>
  </si>
  <si>
    <t>Champignons, Cultivated, Fermés, Cat. I, Cal. Moyen</t>
  </si>
  <si>
    <t>Jaunes, Cat. I - Cal. 40-80</t>
  </si>
  <si>
    <t>Conference, Cat. I, Size 60/65+</t>
  </si>
  <si>
    <t>Raw milk</t>
  </si>
  <si>
    <t>Skimmed milk powder, Intervention Quality</t>
  </si>
  <si>
    <t>EU Spec</t>
  </si>
  <si>
    <t>Data Sci Pass?</t>
  </si>
  <si>
    <t>Fail</t>
  </si>
  <si>
    <t>Soybean meal 54%</t>
  </si>
  <si>
    <t xml:space="preserve">Soybean Meal   </t>
  </si>
  <si>
    <t>54% Fat</t>
  </si>
  <si>
    <t>Pending</t>
  </si>
  <si>
    <t>CBOT Soymeal, AHDB Soymeal</t>
  </si>
  <si>
    <t>Tonne</t>
  </si>
  <si>
    <t>Ex Mill Banbury Period 1</t>
  </si>
  <si>
    <t>SIC</t>
  </si>
  <si>
    <t xml:space="preserve"> </t>
  </si>
  <si>
    <t>Spec</t>
  </si>
  <si>
    <t>Index Owner</t>
  </si>
  <si>
    <t>Country Code</t>
  </si>
  <si>
    <t>Yes</t>
  </si>
  <si>
    <t xml:space="preserve">AHDB Butter </t>
  </si>
  <si>
    <t>Cream</t>
  </si>
  <si>
    <t xml:space="preserve">Butter </t>
  </si>
  <si>
    <t>AHDB Dairy</t>
  </si>
  <si>
    <t xml:space="preserve">GB </t>
  </si>
  <si>
    <t>National Avg</t>
  </si>
  <si>
    <t>Actual Milk Price Equivalent</t>
  </si>
  <si>
    <t xml:space="preserve">Milk for Cheese Value Equivalent </t>
  </si>
  <si>
    <t>Index based on BMP, SMP and Butter prices</t>
  </si>
  <si>
    <t>GDT, EU Commission Milk Values, US Class 3</t>
  </si>
  <si>
    <t>Index based on chedder, whey powder and whey butter</t>
  </si>
  <si>
    <t>Whey butter</t>
  </si>
  <si>
    <t>Bulk wholesale</t>
  </si>
  <si>
    <t>Unsalted wholesale</t>
  </si>
  <si>
    <t>Mild Chedder wholesale</t>
  </si>
  <si>
    <t>Wholesale</t>
  </si>
  <si>
    <t>GB10</t>
  </si>
  <si>
    <t>GB1</t>
  </si>
  <si>
    <t>GB2</t>
  </si>
  <si>
    <t>GB3</t>
  </si>
  <si>
    <t>GB4</t>
  </si>
  <si>
    <t>GB5</t>
  </si>
  <si>
    <t>GB6</t>
  </si>
  <si>
    <t>GB7</t>
  </si>
  <si>
    <t>GB8</t>
  </si>
  <si>
    <t>GB9</t>
  </si>
  <si>
    <t>Start date</t>
  </si>
  <si>
    <t>End Date</t>
  </si>
  <si>
    <t>For missing data</t>
  </si>
  <si>
    <t>Previous</t>
  </si>
  <si>
    <t>Days to be included</t>
  </si>
  <si>
    <t>Only working days</t>
  </si>
  <si>
    <t>Display</t>
  </si>
  <si>
    <t>Instruments</t>
  </si>
  <si>
    <t>Type of instrument</t>
  </si>
  <si>
    <t>Field to retrieve</t>
  </si>
  <si>
    <t>Close</t>
  </si>
  <si>
    <t>GBP=</t>
  </si>
  <si>
    <t>Next</t>
  </si>
  <si>
    <t>FX Cross Rate</t>
  </si>
  <si>
    <t>Bid</t>
  </si>
  <si>
    <t>BID.CLOSE</t>
  </si>
  <si>
    <t>BID.TIMESTAMP</t>
  </si>
  <si>
    <t>Bid Low</t>
  </si>
  <si>
    <t>Bid.Low</t>
  </si>
  <si>
    <t>Ask</t>
  </si>
  <si>
    <t>ASK.CLOSE</t>
  </si>
  <si>
    <t>ASK.TIMESTAMP</t>
  </si>
  <si>
    <t>Ask High</t>
  </si>
  <si>
    <t>Ask.High</t>
  </si>
  <si>
    <t>.CLOSE</t>
  </si>
  <si>
    <t>.TIMESTAMP</t>
  </si>
  <si>
    <t>Mid price</t>
  </si>
  <si>
    <t>MID_PRICE.Close</t>
  </si>
  <si>
    <t>MID_PRICE.Timestamp</t>
  </si>
  <si>
    <t>Equity Index</t>
  </si>
  <si>
    <t>Trade Price (Close)</t>
  </si>
  <si>
    <t>TRDPRC_1.Close</t>
  </si>
  <si>
    <t>TRDPRC_1.Timestamp</t>
  </si>
  <si>
    <t>Trade Price (High)</t>
  </si>
  <si>
    <t>TRDPRC_1.High</t>
  </si>
  <si>
    <t>Trade Price (Open)</t>
  </si>
  <si>
    <t>TRDPRC_1.Open</t>
  </si>
  <si>
    <t>Trade Price (Low)</t>
  </si>
  <si>
    <t>TRDPRC_1.Low</t>
  </si>
  <si>
    <t>Trade Volume</t>
  </si>
  <si>
    <t>TRDPRC_1.Volume</t>
  </si>
  <si>
    <t>Ordinary Share</t>
  </si>
  <si>
    <t>Commodity Future</t>
  </si>
  <si>
    <t>Floor Volume</t>
  </si>
  <si>
    <t>FLOOR_VOL.Value</t>
  </si>
  <si>
    <t>FLOOR_VOL.Timestamp</t>
  </si>
  <si>
    <t>Total Market Volume</t>
  </si>
  <si>
    <t>TOT_VOLUME.Value</t>
  </si>
  <si>
    <t>TOT_VOLUME.Timestamp</t>
  </si>
  <si>
    <t>Block Volume</t>
  </si>
  <si>
    <t>BLKVOLUM.Value</t>
  </si>
  <si>
    <t>BLKVOLUM.Timestamp</t>
  </si>
  <si>
    <t>Other</t>
  </si>
  <si>
    <t>Open</t>
  </si>
  <si>
    <t>.OPEN</t>
  </si>
  <si>
    <t>High</t>
  </si>
  <si>
    <t>.HIGH</t>
  </si>
  <si>
    <t>Low</t>
  </si>
  <si>
    <t>.LOW</t>
  </si>
  <si>
    <t>Last quote</t>
  </si>
  <si>
    <t>LAST_QUOTE.Close</t>
  </si>
  <si>
    <t>LAST_QUOTE.Timestamp</t>
  </si>
  <si>
    <t>Bond</t>
  </si>
  <si>
    <t>Bid Yield</t>
  </si>
  <si>
    <t>BID_YIELD.Close</t>
  </si>
  <si>
    <t>BID_YIELD.Timestamp</t>
  </si>
  <si>
    <t>Ask Yield</t>
  </si>
  <si>
    <t>ASK_YIELD.Close</t>
  </si>
  <si>
    <t>ASK_YIELD.Timestamp</t>
  </si>
  <si>
    <t>Asset swap spread</t>
  </si>
  <si>
    <t>AST_SWPSPD.Value</t>
  </si>
  <si>
    <t>AST_SWPSPD.Timestamp</t>
  </si>
  <si>
    <t>Accrued Interest</t>
  </si>
  <si>
    <t>ACCR_INT.Value</t>
  </si>
  <si>
    <t>ACCR_INT.Timestamp</t>
  </si>
  <si>
    <t>Mid yield</t>
  </si>
  <si>
    <t>MID_YLD_1.Value</t>
  </si>
  <si>
    <t>MID_YLD_1.Timestamp</t>
  </si>
  <si>
    <t>Open-End Fund</t>
  </si>
  <si>
    <t>NAV Value</t>
  </si>
  <si>
    <t>NAV.Value</t>
  </si>
  <si>
    <t>NAV.Timestamp</t>
  </si>
  <si>
    <t>Commodity Spot</t>
  </si>
  <si>
    <t>Mid Price</t>
  </si>
  <si>
    <t>Basis Value</t>
  </si>
  <si>
    <t>BASIS.Value</t>
  </si>
  <si>
    <t>BASIS.TIMESTAMP</t>
  </si>
  <si>
    <t>BL2c1</t>
  </si>
  <si>
    <t>End May</t>
  </si>
  <si>
    <t>End Apr</t>
  </si>
  <si>
    <t>Current</t>
  </si>
  <si>
    <t>Paris Wheat</t>
  </si>
  <si>
    <t>Crude Oil</t>
  </si>
  <si>
    <t>LCOc1</t>
  </si>
  <si>
    <t>DIY-GPAV-GDT</t>
  </si>
  <si>
    <t>GDT Price Avg</t>
  </si>
  <si>
    <t>Matif milling wheat, CBOT wheat, KCBT Wheat</t>
  </si>
  <si>
    <t>UK AHDG Mild Chedder market, GDT Chedder price)</t>
  </si>
  <si>
    <t>All goods</t>
  </si>
  <si>
    <t>Fresh milk</t>
  </si>
  <si>
    <t>Butter</t>
  </si>
  <si>
    <t>Office of National Statistics</t>
  </si>
  <si>
    <t>Indexed (Rebased 2010)</t>
  </si>
  <si>
    <t xml:space="preserve">All Goods </t>
  </si>
  <si>
    <t>Consumer Price Index</t>
  </si>
  <si>
    <t xml:space="preserve">Fresh Milk </t>
  </si>
  <si>
    <t xml:space="preserve">Cheese </t>
  </si>
  <si>
    <t xml:space="preserve">Index </t>
  </si>
  <si>
    <t>Pick up baled seed hay</t>
  </si>
  <si>
    <t>Pick up baled meadow hay</t>
  </si>
  <si>
    <t>Big bale hay</t>
  </si>
  <si>
    <t>Pick up baled barley straw</t>
  </si>
  <si>
    <t>Pick up baled wheat straw</t>
  </si>
  <si>
    <t>Big square baled barley straw</t>
  </si>
  <si>
    <t>Big square baled wheat straw</t>
  </si>
  <si>
    <t>British Hay &amp; Straw Merchants' Association/Defra</t>
  </si>
  <si>
    <t>Ex-Farm</t>
  </si>
  <si>
    <t>Meadow Hay</t>
  </si>
  <si>
    <t>Seed Hay</t>
  </si>
  <si>
    <t>Hay</t>
  </si>
  <si>
    <t>Barley Straw</t>
  </si>
  <si>
    <t>Wheat Straw</t>
  </si>
  <si>
    <t xml:space="preserve">Pick up Baled   </t>
  </si>
  <si>
    <t xml:space="preserve">Big Bale   </t>
  </si>
  <si>
    <t xml:space="preserve">Pick up baled </t>
  </si>
  <si>
    <t xml:space="preserve">Big square baled </t>
  </si>
  <si>
    <t>Liffe Feed Wheat</t>
  </si>
  <si>
    <t xml:space="preserve">Number of Indexes </t>
  </si>
  <si>
    <t>Argentine Sunflowermeal 32/33% Ex-Store Liverpool</t>
  </si>
  <si>
    <t>Maize Gluten Feed Ex-Store Liverpool</t>
  </si>
  <si>
    <t>Pelleted Wheat Feed Ex-Mill Midlands and Southern Mills</t>
  </si>
  <si>
    <t>Rapemeal (34%) Ex-Mill Erith</t>
  </si>
  <si>
    <t>Soyameal (Hi Pro) Ex-Store East Coast</t>
  </si>
  <si>
    <t>Soyameal, Brazilian (48%) Ex-Store Liverpool</t>
  </si>
  <si>
    <t>Metals</t>
  </si>
  <si>
    <t>Energy</t>
  </si>
  <si>
    <t>Plastics</t>
  </si>
  <si>
    <t>CBOT Soybean, Matif Rapeseed</t>
  </si>
  <si>
    <t>Ex-Store Liverpool</t>
  </si>
  <si>
    <t>Ex-Mill (Midlands and South)</t>
  </si>
  <si>
    <t>Ex-Mill Erith</t>
  </si>
  <si>
    <t>Ex-Store East Coast</t>
  </si>
  <si>
    <t>Sunflower Meal</t>
  </si>
  <si>
    <t>Argentine 32/33%</t>
  </si>
  <si>
    <t>Maize Gluten Feed</t>
  </si>
  <si>
    <t>Soybean Meal</t>
  </si>
  <si>
    <t>Brazilian 48%</t>
  </si>
  <si>
    <t>Hi-Pro</t>
  </si>
  <si>
    <t>EU Average</t>
  </si>
  <si>
    <t>Edam</t>
  </si>
  <si>
    <t>Gouda</t>
  </si>
  <si>
    <t>Emmental</t>
  </si>
  <si>
    <t>Whey</t>
  </si>
  <si>
    <t>Av. Cheese</t>
  </si>
  <si>
    <t>Premium Malting Barley</t>
  </si>
  <si>
    <t>Other Malting Barley</t>
  </si>
  <si>
    <t>Total Malting Barley</t>
  </si>
  <si>
    <t>Feed Barley</t>
  </si>
  <si>
    <t>Milling Oats</t>
  </si>
  <si>
    <t>Feed Oats</t>
  </si>
  <si>
    <t xml:space="preserve">Feed   </t>
  </si>
  <si>
    <t>Total (average of Premium + Other) Malting</t>
  </si>
  <si>
    <t>Premium Malting</t>
  </si>
  <si>
    <t>Other Malting</t>
  </si>
  <si>
    <t>Feed Wheat</t>
  </si>
  <si>
    <t>Scotland Avg</t>
  </si>
  <si>
    <t>Any Origin Maize</t>
  </si>
  <si>
    <t>EU Feed Barley</t>
  </si>
  <si>
    <t>EU Feed Wheat</t>
  </si>
  <si>
    <t>French Maize</t>
  </si>
  <si>
    <t>French Wheat</t>
  </si>
  <si>
    <t>German A Wheat</t>
  </si>
  <si>
    <t>German E Wheat</t>
  </si>
  <si>
    <t>Maize</t>
  </si>
  <si>
    <t>East Coast</t>
  </si>
  <si>
    <t>CIFFO</t>
  </si>
  <si>
    <t>French Origin  (CIFFO)</t>
  </si>
  <si>
    <t>German Origin, A Quality (CIFFO)</t>
  </si>
  <si>
    <t>German Origin, E Quality (CIFFO)</t>
  </si>
  <si>
    <t>CBOT Corn</t>
  </si>
  <si>
    <t>Feed (CIFFO) EU Origin</t>
  </si>
  <si>
    <t>French Origin (CIFFO)</t>
  </si>
  <si>
    <t>Rebased to 2015</t>
  </si>
  <si>
    <t>Potatoes</t>
  </si>
  <si>
    <t>Oilseed Rape (non set aside)</t>
  </si>
  <si>
    <t>Forage plants</t>
  </si>
  <si>
    <t>Straw</t>
  </si>
  <si>
    <t>Tomatoes</t>
  </si>
  <si>
    <t>Cabbages</t>
  </si>
  <si>
    <t>Lettuce</t>
  </si>
  <si>
    <t>Beans (Green)</t>
  </si>
  <si>
    <t>Dessert Apples</t>
  </si>
  <si>
    <t>Cooking Apples</t>
  </si>
  <si>
    <t>Dessert Pears</t>
  </si>
  <si>
    <t>Raspberries</t>
  </si>
  <si>
    <t>Animals (for slaughter &amp; export)</t>
  </si>
  <si>
    <t>Cattle and calves</t>
  </si>
  <si>
    <t>Cattle (clean)</t>
  </si>
  <si>
    <t>Cows and Bulls</t>
  </si>
  <si>
    <t>Calves</t>
  </si>
  <si>
    <t>Pigs (clean)</t>
  </si>
  <si>
    <t>Sows and Boars</t>
  </si>
  <si>
    <t>Sheep and lambs (clean)</t>
  </si>
  <si>
    <t>Ewes and Rams</t>
  </si>
  <si>
    <t>Turkeys</t>
  </si>
  <si>
    <t xml:space="preserve">Oilseed Rape </t>
  </si>
  <si>
    <t>Cattle</t>
  </si>
  <si>
    <t>Clean</t>
  </si>
  <si>
    <t xml:space="preserve">Animals </t>
  </si>
  <si>
    <t>(for slaughter &amp; export)</t>
  </si>
  <si>
    <t xml:space="preserve">Pigs </t>
  </si>
  <si>
    <t xml:space="preserve">Sheep and lambs </t>
  </si>
  <si>
    <t>Defra</t>
  </si>
  <si>
    <t>Energy and lubricants</t>
  </si>
  <si>
    <t>Electricity</t>
  </si>
  <si>
    <t>Fuels for heating</t>
  </si>
  <si>
    <t>Motor fuels</t>
  </si>
  <si>
    <t>Fertilisers and soil improvers</t>
  </si>
  <si>
    <t>Straight fertilisers</t>
  </si>
  <si>
    <t>Straight fertilisers - nitrogenous</t>
  </si>
  <si>
    <t>Straight fertilisers - phosphatic</t>
  </si>
  <si>
    <t>Straight fertilisers - potassic</t>
  </si>
  <si>
    <t>Compound fertilisers</t>
  </si>
  <si>
    <t>Insecticides</t>
  </si>
  <si>
    <t>Straight feedingstuffs</t>
  </si>
  <si>
    <t>Cereal and milling by products</t>
  </si>
  <si>
    <t>Oilcakes</t>
  </si>
  <si>
    <t>Other straights</t>
  </si>
  <si>
    <t>Field peas</t>
  </si>
  <si>
    <t>Field beans</t>
  </si>
  <si>
    <t>Maintenance of Materials</t>
  </si>
  <si>
    <t>Maintenance of Buildings</t>
  </si>
  <si>
    <t>Transport Equipment</t>
  </si>
  <si>
    <t>Tractors</t>
  </si>
  <si>
    <t>Banana</t>
  </si>
  <si>
    <t>Wholesale Price (Average Most Ususal Price)</t>
  </si>
  <si>
    <t>Birmingham and Spitalfields</t>
  </si>
  <si>
    <t>KG</t>
  </si>
  <si>
    <t>Beetroot</t>
  </si>
  <si>
    <t>Broad Beans</t>
  </si>
  <si>
    <t>Brussels Sprouts</t>
  </si>
  <si>
    <t>Cabbage</t>
  </si>
  <si>
    <t>Calabrese</t>
  </si>
  <si>
    <t>Capsicums</t>
  </si>
  <si>
    <t>Celery</t>
  </si>
  <si>
    <t>Courgettes</t>
  </si>
  <si>
    <t>Dwarf, French or Kidney Beans</t>
  </si>
  <si>
    <t>Parsnips</t>
  </si>
  <si>
    <t>Rhubarb</t>
  </si>
  <si>
    <t>Salad Onions</t>
  </si>
  <si>
    <t>Shelling Peas</t>
  </si>
  <si>
    <t>Spinach</t>
  </si>
  <si>
    <t>Swede</t>
  </si>
  <si>
    <t>Sweetcorn</t>
  </si>
  <si>
    <t>Turnip</t>
  </si>
  <si>
    <t>Watercress</t>
  </si>
  <si>
    <t>Alstromeria</t>
  </si>
  <si>
    <t>Chrysanthemums Flowers</t>
  </si>
  <si>
    <t>Gladioli</t>
  </si>
  <si>
    <t>Narcissus-inc.Daffodils</t>
  </si>
  <si>
    <t>Oriental Lilies</t>
  </si>
  <si>
    <t>Tulips</t>
  </si>
  <si>
    <t>Cyclamen</t>
  </si>
  <si>
    <t>Bramley’s Seedling</t>
  </si>
  <si>
    <t>Cox’s Orange-group</t>
  </si>
  <si>
    <t>Egremont Russet</t>
  </si>
  <si>
    <t>Gala</t>
  </si>
  <si>
    <t>Other Late Season</t>
  </si>
  <si>
    <t>Conference</t>
  </si>
  <si>
    <t>Doyenne Du Comice</t>
  </si>
  <si>
    <t>All Varieties</t>
  </si>
  <si>
    <t>Topped</t>
  </si>
  <si>
    <t>Broad</t>
  </si>
  <si>
    <t>Red</t>
  </si>
  <si>
    <t>Savoy</t>
  </si>
  <si>
    <t>Spring Greens - Prepacked</t>
  </si>
  <si>
    <t>Summer &amp; Autumn-Pointed</t>
  </si>
  <si>
    <t>Summer &amp; Autumn Round</t>
  </si>
  <si>
    <t>White</t>
  </si>
  <si>
    <t>Green</t>
  </si>
  <si>
    <t>Topped-Washed</t>
  </si>
  <si>
    <t>All Washed</t>
  </si>
  <si>
    <t>Dwarf, French or Kidney</t>
  </si>
  <si>
    <t>Trimmed</t>
  </si>
  <si>
    <t>Butterhead – Indoor</t>
  </si>
  <si>
    <t>Cos</t>
  </si>
  <si>
    <t>Crisp-Iceberg Type</t>
  </si>
  <si>
    <t>Little Gem</t>
  </si>
  <si>
    <t>Forced</t>
  </si>
  <si>
    <t>Outdoor</t>
  </si>
  <si>
    <t>Salad</t>
  </si>
  <si>
    <t>Leaf - Loose/bunches</t>
  </si>
  <si>
    <t>Round</t>
  </si>
  <si>
    <t>Vine</t>
  </si>
  <si>
    <t>Cherry</t>
  </si>
  <si>
    <t>Plum</t>
  </si>
  <si>
    <t>Indoor</t>
  </si>
  <si>
    <t>Indoor-spray</t>
  </si>
  <si>
    <t>Homegrown</t>
  </si>
  <si>
    <t>13cm</t>
  </si>
  <si>
    <t xml:space="preserve">  </t>
  </si>
  <si>
    <t>UK Wholesale Markets</t>
  </si>
  <si>
    <t>Head</t>
  </si>
  <si>
    <t>Twin</t>
  </si>
  <si>
    <t>Bunch</t>
  </si>
  <si>
    <t>Cob</t>
  </si>
  <si>
    <t>Spray</t>
  </si>
  <si>
    <t>Stem</t>
  </si>
  <si>
    <t>Each</t>
  </si>
  <si>
    <t>Beet Pulp Pellets (11%CP/88% DM)</t>
  </si>
  <si>
    <t>unq</t>
  </si>
  <si>
    <t>18.5%-24% CP</t>
  </si>
  <si>
    <t>MAIZE GLUTEN FEED</t>
  </si>
  <si>
    <t>Beet Pulp Pellets</t>
  </si>
  <si>
    <t>11%CP/88% DM</t>
  </si>
  <si>
    <t>MOLASSES</t>
  </si>
  <si>
    <t>Beet cif North Europe ($/mt) - +$20 then Con to £</t>
  </si>
  <si>
    <t xml:space="preserve"> AN – Imported* (34.5% N) </t>
  </si>
  <si>
    <t xml:space="preserve">Granular Urea - Standard Specification (46% N) </t>
  </si>
  <si>
    <t xml:space="preserve"> UAN (30% N w/w kg per 100kg) </t>
  </si>
  <si>
    <t xml:space="preserve">Muriate of Potash (MOP) </t>
  </si>
  <si>
    <t xml:space="preserve"> Diammonium Phosphate (DAP) </t>
  </si>
  <si>
    <t xml:space="preserve"> Triple Super Phosphate (TSP)</t>
  </si>
  <si>
    <t>Fertilizer</t>
  </si>
  <si>
    <t>CRU</t>
  </si>
  <si>
    <t xml:space="preserve"> AN – Imported (34.5% N) </t>
  </si>
  <si>
    <t>MAIZE GLUTEN FEED (18.5%-24% CP</t>
  </si>
  <si>
    <t>MOLASSES (Beet cif North Europe ($/mt) - +$20 then Con to £</t>
  </si>
  <si>
    <t>Steers</t>
  </si>
  <si>
    <t>Class R4L</t>
  </si>
  <si>
    <t>Heifers</t>
  </si>
  <si>
    <t>Young Bulls</t>
  </si>
  <si>
    <t>All Cows</t>
  </si>
  <si>
    <t>Class -O</t>
  </si>
  <si>
    <t>APPLES-COOKING-PER KG</t>
  </si>
  <si>
    <t>APPLES-DESSERT-PER KG</t>
  </si>
  <si>
    <t>AVOCADO PEAR-EACH</t>
  </si>
  <si>
    <t>BACON-BACK-PER KG</t>
  </si>
  <si>
    <t>BACON-GAMMON-PER KG</t>
  </si>
  <si>
    <t>BAKED BEANS, 400-420G TIN</t>
  </si>
  <si>
    <t>BANANAS-PER KG</t>
  </si>
  <si>
    <t>BASMATI RICE 500G-1KG</t>
  </si>
  <si>
    <t>BLUEBERRIES PUNNET OR PER KG</t>
  </si>
  <si>
    <t>BOTTLE OF CHAMPAGNE 75 CL</t>
  </si>
  <si>
    <t>BOTTLE OF WINE 70-75CL</t>
  </si>
  <si>
    <t>BUTTER 250G SPEC COO</t>
  </si>
  <si>
    <t>CANNED FISH, TUNA, 130G-200G</t>
  </si>
  <si>
    <t>CANNED SWEETCORN 198-340G</t>
  </si>
  <si>
    <t>CANNED TOMATOES 390-400G</t>
  </si>
  <si>
    <t>CHEDDAR-HOME PRODUCED PER KG</t>
  </si>
  <si>
    <t>CHOCOLATE 10</t>
  </si>
  <si>
    <t>COFFEE: GROUND: FILTER FINE</t>
  </si>
  <si>
    <t>COFFEE-INSTANT-100G JAR</t>
  </si>
  <si>
    <t>EGGS-LARGE-PER DOZ OR 2 X 6</t>
  </si>
  <si>
    <t>EGGS-MEDIUM-PER DOZ OR 2 X 6</t>
  </si>
  <si>
    <t>FRESH BONELESS CHICKEN BREAST</t>
  </si>
  <si>
    <t>FRESH DOUBLE CREAM 250ML-300ML</t>
  </si>
  <si>
    <t>FRESH FISH-SALMON FILLETS-KG</t>
  </si>
  <si>
    <t>FRESH TURKEY STEAKS PER KG</t>
  </si>
  <si>
    <t>FRESH VEG-BROCCOLI-PER KG</t>
  </si>
  <si>
    <t>FRESH VEG-CABBAGE-WHOLE-PER KG</t>
  </si>
  <si>
    <t>FRESH VEG-CARROTS-PER KG</t>
  </si>
  <si>
    <t>FRESH VEG-CAULIFLOWER-EACH</t>
  </si>
  <si>
    <t>FRESH VEG-COURGETTE-PER KG</t>
  </si>
  <si>
    <t>FRESH VEG-CUCUMBER-WHOLE</t>
  </si>
  <si>
    <t>FRESH VEG-LETTUCE-ICEBERG-EACH</t>
  </si>
  <si>
    <t>FRESH VEG-MUSHROOMS-PER KG</t>
  </si>
  <si>
    <t>FRESH VEG-ONIONS-PER KG</t>
  </si>
  <si>
    <t>FRESH VEG-PEPPERS -LOOSE OR KG</t>
  </si>
  <si>
    <t>FRESH VEG-TOMATOES-PER KG</t>
  </si>
  <si>
    <t>FRESH WHITE FISH FILLETS KG</t>
  </si>
  <si>
    <t>FRESH/CHILL ORANGE JUICE 900ML</t>
  </si>
  <si>
    <t>FRESH/CHILLED CHICKEN  PER KG</t>
  </si>
  <si>
    <t>FROZEN CHICKEN BREASTS</t>
  </si>
  <si>
    <t>FROZEN GARDEN PEAS 800G-1KG</t>
  </si>
  <si>
    <t>GRAPEFRUIT-EACH</t>
  </si>
  <si>
    <t>GRAPES-PER KG</t>
  </si>
  <si>
    <t>HOME KILLED BEEF-LEAN MINCE KG</t>
  </si>
  <si>
    <t>HOME KILLED BEEF-TOPSIDE KG</t>
  </si>
  <si>
    <t>HOME KILLED LAMB-SHOULDER KG</t>
  </si>
  <si>
    <t>HOME KILLED PORK-LOIN CHOPS KG</t>
  </si>
  <si>
    <t>HOME KLD BEEF-RUMP/POPES STEAK</t>
  </si>
  <si>
    <t>HONEY JAR/BOTTLE 340G-454G</t>
  </si>
  <si>
    <t>KIWI FRUIT-EACH</t>
  </si>
  <si>
    <t>OLIVE OIL - 500ML - 1 LITRE</t>
  </si>
  <si>
    <t>PEARS-DESSERT-PER KG</t>
  </si>
  <si>
    <t>PINEAPPLE EACH</t>
  </si>
  <si>
    <t>PLUMS PER KG/PACK</t>
  </si>
  <si>
    <t>RASPBERRIES PUNNET OR PER KG</t>
  </si>
  <si>
    <t>RED WINE- EUROPEAN 75CL</t>
  </si>
  <si>
    <t>RED WINE- NEW WORLD 75CL</t>
  </si>
  <si>
    <t>SHOP MILK-WHOLE MILK-4PT/2LTR</t>
  </si>
  <si>
    <t>SOFT CONTINENTAL CHEESE - KG</t>
  </si>
  <si>
    <t>STRAWBERRIES PER KG OR PUNNET</t>
  </si>
  <si>
    <t>SUGAR -GRANULATED-WHITE-PER KG</t>
  </si>
  <si>
    <t>SWEET POTATO PER KG OR EACH</t>
  </si>
  <si>
    <t>ONS</t>
  </si>
  <si>
    <t>Cooking (retail price)</t>
  </si>
  <si>
    <t>Dessert (retail price)</t>
  </si>
  <si>
    <t>Apple</t>
  </si>
  <si>
    <t>Avocado Pear</t>
  </si>
  <si>
    <t>(retail price)</t>
  </si>
  <si>
    <t xml:space="preserve">Bacon </t>
  </si>
  <si>
    <t>Gammon (retail price)</t>
  </si>
  <si>
    <t>Back (retail price)</t>
  </si>
  <si>
    <t>Bacon</t>
  </si>
  <si>
    <t>Baked Beans</t>
  </si>
  <si>
    <t>400-420 Tin (Retail Price)</t>
  </si>
  <si>
    <t>(Retail Price)</t>
  </si>
  <si>
    <t>Per Tin</t>
  </si>
  <si>
    <t>500G-1KG</t>
  </si>
  <si>
    <t>Punnet or KG</t>
  </si>
  <si>
    <t xml:space="preserve">75cl Bottle </t>
  </si>
  <si>
    <t>250G</t>
  </si>
  <si>
    <t>130G-200G</t>
  </si>
  <si>
    <t>198G-340G</t>
  </si>
  <si>
    <t>390G-400G</t>
  </si>
  <si>
    <t>100g Jar</t>
  </si>
  <si>
    <t>Basmati Rice</t>
  </si>
  <si>
    <t>Blueberries</t>
  </si>
  <si>
    <t>Champagne</t>
  </si>
  <si>
    <t>Wine</t>
  </si>
  <si>
    <t>Tuna</t>
  </si>
  <si>
    <t>Canned (Retail Price)</t>
  </si>
  <si>
    <t>Chedder</t>
  </si>
  <si>
    <t>Chocolate</t>
  </si>
  <si>
    <t>Coffee</t>
  </si>
  <si>
    <t>Ground - Filter Fine(Retail Price)</t>
  </si>
  <si>
    <t>Instant (Retail Price)</t>
  </si>
  <si>
    <t>Eggs</t>
  </si>
  <si>
    <t>Large (Retail Price)</t>
  </si>
  <si>
    <t>Medium (Retail Price)</t>
  </si>
  <si>
    <t>Chicken Breast</t>
  </si>
  <si>
    <t>Boneless (Retail Price)</t>
  </si>
  <si>
    <t>Double Cream</t>
  </si>
  <si>
    <t>250ML-300ML</t>
  </si>
  <si>
    <t>Salmon</t>
  </si>
  <si>
    <t>Fresh Fillets (Retail Price)</t>
  </si>
  <si>
    <t>Turkey</t>
  </si>
  <si>
    <t>Fresh Steaks (Retail Price)</t>
  </si>
  <si>
    <t>Broccoli</t>
  </si>
  <si>
    <t>Fresh (Retail Price)</t>
  </si>
  <si>
    <t>Cauliflower</t>
  </si>
  <si>
    <t>Carrot</t>
  </si>
  <si>
    <t>Whole</t>
  </si>
  <si>
    <t>900ML</t>
  </si>
  <si>
    <t>Courgette</t>
  </si>
  <si>
    <t>Cucumber</t>
  </si>
  <si>
    <t>Iceberg - Fresh (Retail Price)</t>
  </si>
  <si>
    <t>Peppers</t>
  </si>
  <si>
    <t>White Fish</t>
  </si>
  <si>
    <t>Orange Juice</t>
  </si>
  <si>
    <t xml:space="preserve">Chicken </t>
  </si>
  <si>
    <t>Frozen Breast (Retail Price)</t>
  </si>
  <si>
    <t>Garden Peas</t>
  </si>
  <si>
    <t>Frozen (Retail Price)</t>
  </si>
  <si>
    <t>Grapefruit</t>
  </si>
  <si>
    <t>Grapes</t>
  </si>
  <si>
    <t>Beef</t>
  </si>
  <si>
    <t>Home Killed, lean mince (Retail Price)</t>
  </si>
  <si>
    <t>Home Killed - Topside (Retail Price)</t>
  </si>
  <si>
    <t>Lamb</t>
  </si>
  <si>
    <t>Home Killed - Shoulder (Retail Price)</t>
  </si>
  <si>
    <t>Home Killed - Loin chops (Retail Price)</t>
  </si>
  <si>
    <t>Home Killed - Rump(Retail Price)</t>
  </si>
  <si>
    <t>Honey</t>
  </si>
  <si>
    <t>340G-454G Jar</t>
  </si>
  <si>
    <t>Kiwi</t>
  </si>
  <si>
    <t>Olive Oil</t>
  </si>
  <si>
    <t>Dessert (Retail Price)</t>
  </si>
  <si>
    <t xml:space="preserve"> Pineapple</t>
  </si>
  <si>
    <t>Plums</t>
  </si>
  <si>
    <t>Red - EU (Retail Price)</t>
  </si>
  <si>
    <t>Red - New World (Retail Price)</t>
  </si>
  <si>
    <t>Whole fluid(Retail Price)</t>
  </si>
  <si>
    <t>2 liter</t>
  </si>
  <si>
    <t>Soft - Continental (Retail Price)</t>
  </si>
  <si>
    <t>Sugar</t>
  </si>
  <si>
    <t>Granulated (Retail Price)</t>
  </si>
  <si>
    <t>Sweet Potato</t>
  </si>
  <si>
    <t>Source URL</t>
  </si>
  <si>
    <t>https://cereals-data.ahdb.org.uk/</t>
  </si>
  <si>
    <t>http://beefandlamb.ahdb.org.uk/</t>
  </si>
  <si>
    <t>https://cereals.ahdb.org.uk/</t>
  </si>
  <si>
    <t>https://ahdb.org.uk/fertiliser-information</t>
  </si>
  <si>
    <t>https://www.gov.uk/government/statistics/uk-milk-prices-and-composition-of-milk</t>
  </si>
  <si>
    <t>https://dairy.ahdb.org.uk/resources-library/market-information/farm-expenses/fuel-prices/</t>
  </si>
  <si>
    <t>https://ec.europa.eu/agriculture/markets-and-prices/price-monitoring_en</t>
  </si>
  <si>
    <t>EU</t>
  </si>
  <si>
    <t>EU Commision Meat Prices</t>
  </si>
  <si>
    <t>https://www.gov.uk/government/statistical-data-sets/commodity-prices</t>
  </si>
  <si>
    <t>https://www.ons.gov.uk/economy/inflationandpriceindices/datasets/consumerpriceindicescpiandretailpricesindexrpiitemindicesandpricequotes</t>
  </si>
  <si>
    <t>https://www.google.com/search?q=reuters&amp;rlz=1C1CHBF_en-GBGB837GB840&amp;oq=retures&amp;aqs=chrome.3.69i57j35i39l2j0l3.6233j0j1&amp;sourceid=chrome&amp;ie=UTF-8</t>
  </si>
  <si>
    <t>Reuters  SYM-AO54BAN-P2</t>
  </si>
  <si>
    <t>EU1</t>
  </si>
  <si>
    <t>EU2</t>
  </si>
  <si>
    <t>EU3</t>
  </si>
  <si>
    <t>EU4</t>
  </si>
  <si>
    <t>EU5</t>
  </si>
  <si>
    <t>EU6</t>
  </si>
  <si>
    <t>EU7</t>
  </si>
  <si>
    <t>EU8</t>
  </si>
  <si>
    <t>EU9</t>
  </si>
  <si>
    <t>EU10</t>
  </si>
  <si>
    <t>EU11</t>
  </si>
  <si>
    <t>EU12</t>
  </si>
  <si>
    <t>EU13</t>
  </si>
  <si>
    <t>EU14</t>
  </si>
  <si>
    <t>EU15</t>
  </si>
  <si>
    <t>EU16</t>
  </si>
  <si>
    <t>EU17</t>
  </si>
  <si>
    <t>EU18</t>
  </si>
  <si>
    <t>EU19</t>
  </si>
  <si>
    <t>EU20</t>
  </si>
  <si>
    <t>EU21</t>
  </si>
  <si>
    <t>EU22</t>
  </si>
  <si>
    <t>EU23</t>
  </si>
  <si>
    <t>EU24</t>
  </si>
  <si>
    <t>EU25</t>
  </si>
  <si>
    <t>EU26</t>
  </si>
  <si>
    <t>EU27</t>
  </si>
  <si>
    <t>EU28</t>
  </si>
  <si>
    <t>EU29</t>
  </si>
  <si>
    <t>EU30</t>
  </si>
  <si>
    <t>EU31</t>
  </si>
  <si>
    <t>EU32</t>
  </si>
  <si>
    <t>EU33</t>
  </si>
  <si>
    <t>GB11</t>
  </si>
  <si>
    <t>GB12</t>
  </si>
  <si>
    <t>GB13</t>
  </si>
  <si>
    <t>GB14</t>
  </si>
  <si>
    <t>GB15</t>
  </si>
  <si>
    <t>GB16</t>
  </si>
  <si>
    <t>GB17</t>
  </si>
  <si>
    <t>GB18</t>
  </si>
  <si>
    <t>GB19</t>
  </si>
  <si>
    <t>GB20</t>
  </si>
  <si>
    <t>GB21</t>
  </si>
  <si>
    <t>GB22</t>
  </si>
  <si>
    <t>GB23</t>
  </si>
  <si>
    <t>GB24</t>
  </si>
  <si>
    <t>GB25</t>
  </si>
  <si>
    <t>GB26</t>
  </si>
  <si>
    <t>GB27</t>
  </si>
  <si>
    <t>GB28</t>
  </si>
  <si>
    <t>GB29</t>
  </si>
  <si>
    <t>GB30</t>
  </si>
  <si>
    <t>GB31</t>
  </si>
  <si>
    <t>GB32</t>
  </si>
  <si>
    <t>GB33</t>
  </si>
  <si>
    <t>GB34</t>
  </si>
  <si>
    <t>GB35</t>
  </si>
  <si>
    <t>GB36</t>
  </si>
  <si>
    <t>GB37</t>
  </si>
  <si>
    <t>GB38</t>
  </si>
  <si>
    <t>GB39</t>
  </si>
  <si>
    <t>GB40</t>
  </si>
  <si>
    <t>GB41</t>
  </si>
  <si>
    <t>GB42</t>
  </si>
  <si>
    <t>GB43</t>
  </si>
  <si>
    <t>GB44</t>
  </si>
  <si>
    <t>GB45</t>
  </si>
  <si>
    <t>GB46</t>
  </si>
  <si>
    <t>GB47</t>
  </si>
  <si>
    <t>GB48</t>
  </si>
  <si>
    <t>GB49</t>
  </si>
  <si>
    <t>GB50</t>
  </si>
  <si>
    <t>GB51</t>
  </si>
  <si>
    <t>GB52</t>
  </si>
  <si>
    <t>GB53</t>
  </si>
  <si>
    <t>GB54</t>
  </si>
  <si>
    <t>GB55</t>
  </si>
  <si>
    <t>GB56</t>
  </si>
  <si>
    <t>GB57</t>
  </si>
  <si>
    <t>GB58</t>
  </si>
  <si>
    <t>GB59</t>
  </si>
  <si>
    <t>GB60</t>
  </si>
  <si>
    <t>GB61</t>
  </si>
  <si>
    <t>GB62</t>
  </si>
  <si>
    <t>GB63</t>
  </si>
  <si>
    <t>GB64</t>
  </si>
  <si>
    <t>GB65</t>
  </si>
  <si>
    <t>GB66</t>
  </si>
  <si>
    <t>GB67</t>
  </si>
  <si>
    <t>GB68</t>
  </si>
  <si>
    <t>GB69</t>
  </si>
  <si>
    <t>GB70</t>
  </si>
  <si>
    <t>GB71</t>
  </si>
  <si>
    <t>GB72</t>
  </si>
  <si>
    <t>GB73</t>
  </si>
  <si>
    <t>GB74</t>
  </si>
  <si>
    <t>GB75</t>
  </si>
  <si>
    <t>GB76</t>
  </si>
  <si>
    <t>GB77</t>
  </si>
  <si>
    <t>GB78</t>
  </si>
  <si>
    <t>GB79</t>
  </si>
  <si>
    <t>GB80</t>
  </si>
  <si>
    <t>GB81</t>
  </si>
  <si>
    <t>GB82</t>
  </si>
  <si>
    <t>GB83</t>
  </si>
  <si>
    <t>GB84</t>
  </si>
  <si>
    <t>GB85</t>
  </si>
  <si>
    <t>GB86</t>
  </si>
  <si>
    <t>GB87</t>
  </si>
  <si>
    <t>GB88</t>
  </si>
  <si>
    <t>GB89</t>
  </si>
  <si>
    <t>GB90</t>
  </si>
  <si>
    <t>GB91</t>
  </si>
  <si>
    <t>GB92</t>
  </si>
  <si>
    <t>GB93</t>
  </si>
  <si>
    <t>GB94</t>
  </si>
  <si>
    <t>GB95</t>
  </si>
  <si>
    <t>GB96</t>
  </si>
  <si>
    <t>GB97</t>
  </si>
  <si>
    <t>GB98</t>
  </si>
  <si>
    <t>GB99</t>
  </si>
  <si>
    <t>GB100</t>
  </si>
  <si>
    <t>GB101</t>
  </si>
  <si>
    <t>GB102</t>
  </si>
  <si>
    <t>GB103</t>
  </si>
  <si>
    <t>GB104</t>
  </si>
  <si>
    <t>GB105</t>
  </si>
  <si>
    <t>GB106</t>
  </si>
  <si>
    <t>GB107</t>
  </si>
  <si>
    <t>GB108</t>
  </si>
  <si>
    <t>GB109</t>
  </si>
  <si>
    <t>GB110</t>
  </si>
  <si>
    <t>GB111</t>
  </si>
  <si>
    <t>GB112</t>
  </si>
  <si>
    <t>GB113</t>
  </si>
  <si>
    <t>GB114</t>
  </si>
  <si>
    <t>GB115</t>
  </si>
  <si>
    <t>GB116</t>
  </si>
  <si>
    <t>GB117</t>
  </si>
  <si>
    <t>GB118</t>
  </si>
  <si>
    <t>GB119</t>
  </si>
  <si>
    <t>GB120</t>
  </si>
  <si>
    <t>GB121</t>
  </si>
  <si>
    <t>GB122</t>
  </si>
  <si>
    <t>GB123</t>
  </si>
  <si>
    <t>GB124</t>
  </si>
  <si>
    <t>GB125</t>
  </si>
  <si>
    <t>GB126</t>
  </si>
  <si>
    <t>GB127</t>
  </si>
  <si>
    <t>GB128</t>
  </si>
  <si>
    <t>GB129</t>
  </si>
  <si>
    <t>GB130</t>
  </si>
  <si>
    <t>GB131</t>
  </si>
  <si>
    <t>GB132</t>
  </si>
  <si>
    <t>GB133</t>
  </si>
  <si>
    <t>GB134</t>
  </si>
  <si>
    <t>GB135</t>
  </si>
  <si>
    <t>GB136</t>
  </si>
  <si>
    <t>GB137</t>
  </si>
  <si>
    <t>GB138</t>
  </si>
  <si>
    <t>GB139</t>
  </si>
  <si>
    <t>GB140</t>
  </si>
  <si>
    <t>GB141</t>
  </si>
  <si>
    <t>GB142</t>
  </si>
  <si>
    <t>GB143</t>
  </si>
  <si>
    <t>GB144</t>
  </si>
  <si>
    <t>GB145</t>
  </si>
  <si>
    <t>GB146</t>
  </si>
  <si>
    <t>GB147</t>
  </si>
  <si>
    <t>GB148</t>
  </si>
  <si>
    <t>GB149</t>
  </si>
  <si>
    <t>GB150</t>
  </si>
  <si>
    <t>GB151</t>
  </si>
  <si>
    <t>GB152</t>
  </si>
  <si>
    <t>GB153</t>
  </si>
  <si>
    <t>GB154</t>
  </si>
  <si>
    <t>GB155</t>
  </si>
  <si>
    <t>GB156</t>
  </si>
  <si>
    <t>GB157</t>
  </si>
  <si>
    <t>GB158</t>
  </si>
  <si>
    <t>GB159</t>
  </si>
  <si>
    <t>GB160</t>
  </si>
  <si>
    <t>GB161</t>
  </si>
  <si>
    <t>GB162</t>
  </si>
  <si>
    <t>GB163</t>
  </si>
  <si>
    <t>GB164</t>
  </si>
  <si>
    <t>GB165</t>
  </si>
  <si>
    <t>GB166</t>
  </si>
  <si>
    <t>GB167</t>
  </si>
  <si>
    <t>GB168</t>
  </si>
  <si>
    <t>Raw Milk</t>
  </si>
  <si>
    <t>Currants</t>
  </si>
  <si>
    <t>Dates</t>
  </si>
  <si>
    <t>Raisins</t>
  </si>
  <si>
    <t>Sultanas</t>
  </si>
  <si>
    <t>Almonds</t>
  </si>
  <si>
    <t>Brazils</t>
  </si>
  <si>
    <t>Cashew Kernels</t>
  </si>
  <si>
    <t>Desiccated Coconut</t>
  </si>
  <si>
    <t xml:space="preserve">Hazelnut Kernels </t>
  </si>
  <si>
    <t>Macadamias</t>
  </si>
  <si>
    <t>Pecans</t>
  </si>
  <si>
    <t>Walnuts</t>
  </si>
  <si>
    <t>Citrus pulp pellets</t>
  </si>
  <si>
    <t>Rapeseed meal</t>
  </si>
  <si>
    <t>Soyameal</t>
  </si>
  <si>
    <t>Sunflowerseed meal</t>
  </si>
  <si>
    <t>Apricots</t>
  </si>
  <si>
    <t>Bell Pepper</t>
  </si>
  <si>
    <t>Blackberries</t>
  </si>
  <si>
    <t>Clementines</t>
  </si>
  <si>
    <t>Oranges</t>
  </si>
  <si>
    <t>Tomato</t>
  </si>
  <si>
    <t>Potato</t>
  </si>
  <si>
    <t>Apple Juice</t>
  </si>
  <si>
    <t>Blackcurrant Juice Concentrate</t>
  </si>
  <si>
    <t>Cranberry Juice</t>
  </si>
  <si>
    <t>Grape Juice</t>
  </si>
  <si>
    <t>Grapefruit Juice</t>
  </si>
  <si>
    <t>Lemon Juice</t>
  </si>
  <si>
    <t>Mango Puree</t>
  </si>
  <si>
    <t>Passion Fruit Concentrate</t>
  </si>
  <si>
    <t>Pineapple Juice</t>
  </si>
  <si>
    <t>Raspberry Juice Concentrate</t>
  </si>
  <si>
    <t>Strawberry concentrate</t>
  </si>
  <si>
    <t>PTF English 80% salted</t>
  </si>
  <si>
    <t xml:space="preserve">UK monthly unsalted butter avg. price </t>
  </si>
  <si>
    <t xml:space="preserve">PTF English salted sweetcream </t>
  </si>
  <si>
    <t>UK monthly bulk cream avg. price</t>
  </si>
  <si>
    <t xml:space="preserve">UK monthly raw milk avg. </t>
  </si>
  <si>
    <t xml:space="preserve">EU Commission British monthly avg </t>
  </si>
  <si>
    <t>UK monthly SMP avg. price</t>
  </si>
  <si>
    <t>Greek provincial</t>
  </si>
  <si>
    <t>Greek Vostizza</t>
  </si>
  <si>
    <t>Iranian pitted Sayer dates</t>
  </si>
  <si>
    <t>Californian Thompson seedless raisins</t>
  </si>
  <si>
    <t>South African Thompson seedless raisins</t>
  </si>
  <si>
    <t>Iranian natural sultanas, Gouchan</t>
  </si>
  <si>
    <t>South African Orange River</t>
  </si>
  <si>
    <t>Turkish No 9 standard</t>
  </si>
  <si>
    <t>Australian 5 Crown</t>
  </si>
  <si>
    <t>Carmel Supreme Almonds, 23/25 shelled</t>
  </si>
  <si>
    <t>Carmel Supreme Almonds, 25/27 shelled</t>
  </si>
  <si>
    <t>Carmel Supreme Almonds, 27/30 shelled</t>
  </si>
  <si>
    <t>Bolivian midgets</t>
  </si>
  <si>
    <t>Bolivian medium</t>
  </si>
  <si>
    <t>Indian 320s</t>
  </si>
  <si>
    <t>Indian 450</t>
  </si>
  <si>
    <t>Vietnamese 320s</t>
  </si>
  <si>
    <t>Vietnamese 240s</t>
  </si>
  <si>
    <t>Indian 240s</t>
  </si>
  <si>
    <t>Vietnamese 450s</t>
  </si>
  <si>
    <t>Philippine fine grade</t>
  </si>
  <si>
    <t>Philippine medium grade</t>
  </si>
  <si>
    <t>Turkish levants standard 1, 13/15</t>
  </si>
  <si>
    <t>Turkish standard 2, 11/13</t>
  </si>
  <si>
    <t>Australian Style 2</t>
  </si>
  <si>
    <t>Australian Style 4</t>
  </si>
  <si>
    <t>South African Style 1</t>
  </si>
  <si>
    <t>South African Style 2</t>
  </si>
  <si>
    <t>South African Style 4</t>
  </si>
  <si>
    <t>South African Style 7</t>
  </si>
  <si>
    <t>Australian Style 1</t>
  </si>
  <si>
    <t>South African Style 6</t>
  </si>
  <si>
    <t>South African Style 5</t>
  </si>
  <si>
    <t>US kernel halves</t>
  </si>
  <si>
    <t>US kernel pieces</t>
  </si>
  <si>
    <t>Californian light halves 80%/pieces</t>
  </si>
  <si>
    <t>Chinese light pieces</t>
  </si>
  <si>
    <t>Chinese light halves</t>
  </si>
  <si>
    <t>Indian light amber broken</t>
  </si>
  <si>
    <t>Indian light amber halves</t>
  </si>
  <si>
    <t>Citrus Pulp Pellets</t>
  </si>
  <si>
    <t>UK Rapeseed meal</t>
  </si>
  <si>
    <t>UK 49% prot.</t>
  </si>
  <si>
    <t>Argentinean/Uruguayan pellets 37%-38% prot.</t>
  </si>
  <si>
    <t>Imported pellets 29% prot</t>
  </si>
  <si>
    <t>Spanish, 5kg carton</t>
  </si>
  <si>
    <t>Turkish, 5kg carton</t>
  </si>
  <si>
    <t>French, 5kg carton</t>
  </si>
  <si>
    <t>Dutch, Red, 5kg carton</t>
  </si>
  <si>
    <t>Dutch, Green, 5kg carton</t>
  </si>
  <si>
    <t>Spanish, Red, 5kg carton</t>
  </si>
  <si>
    <t>Belgian, Green, 5kg carton</t>
  </si>
  <si>
    <t>Dutch, 125 gm pack</t>
  </si>
  <si>
    <t>Mexican, 125 gm pack</t>
  </si>
  <si>
    <t>South African, 10kg carton</t>
  </si>
  <si>
    <t>Spanish, Class I, 90s</t>
  </si>
  <si>
    <t>Moroccan, Class I, 90s</t>
  </si>
  <si>
    <t>Dutch, Vine ripes</t>
  </si>
  <si>
    <t>Dutch, Cherry, Red, carton 9 250 gm cups with lids</t>
  </si>
  <si>
    <t>Spanish, Cherry, Red, carton 9 250 gm cups with lids</t>
  </si>
  <si>
    <t>Belgian, Vine ripes, 5kg carton</t>
  </si>
  <si>
    <t>UK Potatoes</t>
  </si>
  <si>
    <t>EU Commission United Kingdom Weekly Steer R3 Carcase prices</t>
  </si>
  <si>
    <t>EU Commission United Kingdom Weekly Broiler Prices</t>
  </si>
  <si>
    <t>EU Commission United Kingdom Weekly prices</t>
  </si>
  <si>
    <t>EU Commission United Kingdom Weekly Heavy Lamb Carcase Prices</t>
  </si>
  <si>
    <t>EU Commission United Kingdom Weekly Class E Pigmeat Carcase Prices</t>
  </si>
  <si>
    <t>Polish apple juice Brix 70</t>
  </si>
  <si>
    <t>Turkish AJC</t>
  </si>
  <si>
    <t>China Apple juice concentrate</t>
  </si>
  <si>
    <t>European blackcurrant juice concentrate, 65 Brix</t>
  </si>
  <si>
    <t>Ocean Spray juice Concentrate auction price, 50 brix</t>
  </si>
  <si>
    <t>Spanish white grape juice</t>
  </si>
  <si>
    <t>Floridian white grapefruit juice Brix 65</t>
  </si>
  <si>
    <t>Argentine lemon juice concentrate, 400 GPL cloudy in drums</t>
  </si>
  <si>
    <t>Argentine lemon juice concentrate, 500 GPL cloudy in drums</t>
  </si>
  <si>
    <t>Greek peach puree 30/32 brix</t>
  </si>
  <si>
    <t>Indian mango puree, Totapuri, 14 brix</t>
  </si>
  <si>
    <t>Colombian mango puree, Magdalena, 28 brix</t>
  </si>
  <si>
    <t>Indian mango puree, Totapuri, 28 brix</t>
  </si>
  <si>
    <t>Indian mango puree, Alphonso, 16-18 brix</t>
  </si>
  <si>
    <t>Brazil FCOJ Brix 65</t>
  </si>
  <si>
    <t>Brazilian NFC orange juice</t>
  </si>
  <si>
    <t>Spanish NFC orange juice</t>
  </si>
  <si>
    <t xml:space="preserve">Passion Fruit Juice Peru/Ecuador, single 12-14 brix, 250 kg </t>
  </si>
  <si>
    <t xml:space="preserve">Peru/Ecuador Passion Fruit Juice Concentrate  50 brix, 200 kg </t>
  </si>
  <si>
    <t>Costa Rican NFC  pineapple juice</t>
  </si>
  <si>
    <t>Costa Rican PJC</t>
  </si>
  <si>
    <t>Thai pineapple juice conc. Brix 60</t>
  </si>
  <si>
    <t xml:space="preserve">Serbia/Poland Raspberry Juice Concentrate </t>
  </si>
  <si>
    <t xml:space="preserve">Polish strawberry concentrate 65 brix </t>
  </si>
  <si>
    <t>French Esterel malting barley</t>
  </si>
  <si>
    <t>Informa</t>
  </si>
  <si>
    <t>USD</t>
  </si>
  <si>
    <t>Ex Works UK</t>
  </si>
  <si>
    <t>Ex Farm</t>
  </si>
  <si>
    <t>Ex Warehouse UK</t>
  </si>
  <si>
    <t>CIF UK</t>
  </si>
  <si>
    <t>FOB Izmir</t>
  </si>
  <si>
    <t>Ex warehouse UK</t>
  </si>
  <si>
    <t>Ex warehouse Liverpool</t>
  </si>
  <si>
    <t>Ex warehouse Seaforth</t>
  </si>
  <si>
    <t>Ex Warehouse Liverpool</t>
  </si>
  <si>
    <t xml:space="preserve">DAT East coast </t>
  </si>
  <si>
    <t>Wholesale New Covent Garden</t>
  </si>
  <si>
    <t>Free buy Ex field</t>
  </si>
  <si>
    <t>Ex Works</t>
  </si>
  <si>
    <t>CFR Europe</t>
  </si>
  <si>
    <t>China</t>
  </si>
  <si>
    <t>Auction</t>
  </si>
  <si>
    <t>Ex works Spain</t>
  </si>
  <si>
    <t xml:space="preserve">CFR Rotterdam </t>
  </si>
  <si>
    <t>FOB Argentina</t>
  </si>
  <si>
    <t>FOB Greece</t>
  </si>
  <si>
    <t>Ex works</t>
  </si>
  <si>
    <t>CFR Rotterdam</t>
  </si>
  <si>
    <t>FOB Costa Rica</t>
  </si>
  <si>
    <t>FOB thailand</t>
  </si>
  <si>
    <t>FOB Creil</t>
  </si>
  <si>
    <t>GR</t>
  </si>
  <si>
    <t>IR</t>
  </si>
  <si>
    <t>US</t>
  </si>
  <si>
    <t>ZA</t>
  </si>
  <si>
    <t>TR</t>
  </si>
  <si>
    <t>AU</t>
  </si>
  <si>
    <t>BO</t>
  </si>
  <si>
    <t>IN</t>
  </si>
  <si>
    <t>VN</t>
  </si>
  <si>
    <t>PH</t>
  </si>
  <si>
    <t>CN</t>
  </si>
  <si>
    <t>AR</t>
  </si>
  <si>
    <t>ES</t>
  </si>
  <si>
    <t>FR</t>
  </si>
  <si>
    <t>NL</t>
  </si>
  <si>
    <t>BE</t>
  </si>
  <si>
    <t>MX</t>
  </si>
  <si>
    <t>MA</t>
  </si>
  <si>
    <t>PL</t>
  </si>
  <si>
    <t>CO</t>
  </si>
  <si>
    <t>BR</t>
  </si>
  <si>
    <t>PE</t>
  </si>
  <si>
    <t>CR</t>
  </si>
  <si>
    <t>TH</t>
  </si>
  <si>
    <t>RS</t>
  </si>
  <si>
    <t>LB</t>
  </si>
  <si>
    <t>5KG</t>
  </si>
  <si>
    <t>GDT, EU Commission Milk Values, US Class 4</t>
  </si>
  <si>
    <t>GDT, EU Commission Milk Values, US Class 5</t>
  </si>
  <si>
    <t>GDT, EU Commission Milk Values, US Class 6</t>
  </si>
  <si>
    <t>GDT, EU Commission Milk Values, US Class 7</t>
  </si>
  <si>
    <t>GDT, EU Commission Milk Values, US Class 8</t>
  </si>
  <si>
    <t>GDT, EU Commission Milk Values, US Class 9</t>
  </si>
  <si>
    <t>AHDB Beef</t>
  </si>
  <si>
    <t>AHDB Pork, CBOT Lean Hogs</t>
  </si>
  <si>
    <t>ICE FCOJ futures</t>
  </si>
  <si>
    <t>MATIF, LIFFE, CBOT</t>
  </si>
  <si>
    <t>https://informa.com/</t>
  </si>
  <si>
    <t>GB169</t>
  </si>
  <si>
    <t>GB170</t>
  </si>
  <si>
    <t>GB171</t>
  </si>
  <si>
    <t>GB172</t>
  </si>
  <si>
    <t>GB173</t>
  </si>
  <si>
    <t>GB174</t>
  </si>
  <si>
    <t>GB175</t>
  </si>
  <si>
    <t>GB176</t>
  </si>
  <si>
    <t>GB177</t>
  </si>
  <si>
    <t>GB178</t>
  </si>
  <si>
    <t>GB179</t>
  </si>
  <si>
    <t>GB180</t>
  </si>
  <si>
    <t>GB181</t>
  </si>
  <si>
    <t>GB182</t>
  </si>
  <si>
    <t>GB183</t>
  </si>
  <si>
    <t>GB184</t>
  </si>
  <si>
    <t>GB185</t>
  </si>
  <si>
    <t>GB186</t>
  </si>
  <si>
    <t>GB187</t>
  </si>
  <si>
    <t>GB188</t>
  </si>
  <si>
    <t>GB189</t>
  </si>
  <si>
    <t>GB190</t>
  </si>
  <si>
    <t>GB191</t>
  </si>
  <si>
    <t>GB192</t>
  </si>
  <si>
    <t>GB193</t>
  </si>
  <si>
    <t>GB194</t>
  </si>
  <si>
    <t>GB195</t>
  </si>
  <si>
    <t>GB196</t>
  </si>
  <si>
    <t>GB197</t>
  </si>
  <si>
    <t>GB198</t>
  </si>
  <si>
    <t>GB199</t>
  </si>
  <si>
    <t>GB200</t>
  </si>
  <si>
    <t>GB201</t>
  </si>
  <si>
    <t>GB202</t>
  </si>
  <si>
    <t>GB203</t>
  </si>
  <si>
    <t>GB204</t>
  </si>
  <si>
    <t>GB205</t>
  </si>
  <si>
    <t>GB206</t>
  </si>
  <si>
    <t>GB207</t>
  </si>
  <si>
    <t>GB208</t>
  </si>
  <si>
    <t>GB209</t>
  </si>
  <si>
    <t>GB210</t>
  </si>
  <si>
    <t>GB211</t>
  </si>
  <si>
    <t>GB212</t>
  </si>
  <si>
    <t>GB213</t>
  </si>
  <si>
    <t>GB214</t>
  </si>
  <si>
    <t>GB215</t>
  </si>
  <si>
    <t>GB216</t>
  </si>
  <si>
    <t>GB217</t>
  </si>
  <si>
    <t>GB218</t>
  </si>
  <si>
    <t>GB219</t>
  </si>
  <si>
    <t>GB220</t>
  </si>
  <si>
    <t>GB221</t>
  </si>
  <si>
    <t>GB222</t>
  </si>
  <si>
    <t>GB223</t>
  </si>
  <si>
    <t>GB224</t>
  </si>
  <si>
    <t>GB225</t>
  </si>
  <si>
    <t>GB226</t>
  </si>
  <si>
    <t>GB227</t>
  </si>
  <si>
    <t>GB228</t>
  </si>
  <si>
    <t>GB229</t>
  </si>
  <si>
    <t>GB230</t>
  </si>
  <si>
    <t>GB231</t>
  </si>
  <si>
    <t>GB232</t>
  </si>
  <si>
    <t>GB233</t>
  </si>
  <si>
    <t>GB234</t>
  </si>
  <si>
    <t>GB235</t>
  </si>
  <si>
    <t>GB236</t>
  </si>
  <si>
    <t>GB237</t>
  </si>
  <si>
    <t>GB238</t>
  </si>
  <si>
    <t>GB239</t>
  </si>
  <si>
    <t>GB240</t>
  </si>
  <si>
    <t>GB241</t>
  </si>
  <si>
    <t>GB242</t>
  </si>
  <si>
    <t>GB243</t>
  </si>
  <si>
    <t>GB244</t>
  </si>
  <si>
    <t>GB245</t>
  </si>
  <si>
    <t>GB246</t>
  </si>
  <si>
    <t>GB247</t>
  </si>
  <si>
    <t>GB248</t>
  </si>
  <si>
    <t>GB249</t>
  </si>
  <si>
    <t>GB250</t>
  </si>
  <si>
    <t>GB251</t>
  </si>
  <si>
    <t>GB252</t>
  </si>
  <si>
    <t>GB253</t>
  </si>
  <si>
    <t>GB254</t>
  </si>
  <si>
    <t>GB255</t>
  </si>
  <si>
    <t>GB256</t>
  </si>
  <si>
    <t>GB257</t>
  </si>
  <si>
    <t>GB258</t>
  </si>
  <si>
    <t>GB259</t>
  </si>
  <si>
    <t>GB260</t>
  </si>
  <si>
    <t>GB261</t>
  </si>
  <si>
    <t>GB262</t>
  </si>
  <si>
    <t>GB263</t>
  </si>
  <si>
    <t>GB264</t>
  </si>
  <si>
    <t>GB265</t>
  </si>
  <si>
    <t>GB266</t>
  </si>
  <si>
    <t>GB267</t>
  </si>
  <si>
    <t>GB268</t>
  </si>
  <si>
    <t>GB269</t>
  </si>
  <si>
    <t>GB270</t>
  </si>
  <si>
    <t>GB271</t>
  </si>
  <si>
    <t>GB272</t>
  </si>
  <si>
    <t>GB273</t>
  </si>
  <si>
    <t>GB274</t>
  </si>
  <si>
    <t>GB275</t>
  </si>
  <si>
    <t>GB276</t>
  </si>
  <si>
    <t>GB277</t>
  </si>
  <si>
    <t>GB278</t>
  </si>
  <si>
    <t>GB279</t>
  </si>
  <si>
    <t>GB280</t>
  </si>
  <si>
    <t>GB281</t>
  </si>
  <si>
    <t>GB282</t>
  </si>
  <si>
    <t>GB283</t>
  </si>
  <si>
    <t>GB284</t>
  </si>
  <si>
    <t>GB285</t>
  </si>
  <si>
    <t>GB286</t>
  </si>
  <si>
    <t>GB287</t>
  </si>
  <si>
    <t>GB288</t>
  </si>
  <si>
    <t>GB289</t>
  </si>
  <si>
    <t>GB290</t>
  </si>
  <si>
    <t>GB291</t>
  </si>
  <si>
    <t>GB292</t>
  </si>
  <si>
    <t>GB293</t>
  </si>
  <si>
    <t>GB294</t>
  </si>
  <si>
    <t>GB295</t>
  </si>
  <si>
    <t>GB296</t>
  </si>
  <si>
    <t>GB297</t>
  </si>
  <si>
    <t>GB298</t>
  </si>
  <si>
    <t>GB299</t>
  </si>
  <si>
    <t>GB300</t>
  </si>
  <si>
    <t>GB301</t>
  </si>
  <si>
    <t>GB302</t>
  </si>
  <si>
    <t>GB303</t>
  </si>
  <si>
    <t>GB304</t>
  </si>
  <si>
    <t>GB305</t>
  </si>
  <si>
    <t>GB306</t>
  </si>
  <si>
    <t>GB307</t>
  </si>
  <si>
    <t>GB308</t>
  </si>
  <si>
    <t>GB309</t>
  </si>
  <si>
    <t>GB310</t>
  </si>
  <si>
    <t>GB311</t>
  </si>
  <si>
    <t>GB312</t>
  </si>
  <si>
    <t>GB313</t>
  </si>
  <si>
    <t>GB314</t>
  </si>
  <si>
    <t>GB315</t>
  </si>
  <si>
    <t>GB316</t>
  </si>
  <si>
    <t>GB317</t>
  </si>
  <si>
    <t>GB318</t>
  </si>
  <si>
    <t>GB319</t>
  </si>
  <si>
    <t>GB320</t>
  </si>
  <si>
    <t>GB321</t>
  </si>
  <si>
    <t>GB322</t>
  </si>
  <si>
    <t>GB323</t>
  </si>
  <si>
    <t>GB324</t>
  </si>
  <si>
    <t>GB325</t>
  </si>
  <si>
    <t>GB326</t>
  </si>
  <si>
    <t>GB327</t>
  </si>
  <si>
    <t>GB328</t>
  </si>
  <si>
    <t>GB329</t>
  </si>
  <si>
    <t>GB330</t>
  </si>
  <si>
    <t>GB331</t>
  </si>
  <si>
    <t>Passion fruit Juice</t>
  </si>
  <si>
    <t>Pineapple  Juice</t>
  </si>
  <si>
    <t>Mango Juice</t>
  </si>
  <si>
    <t>large size Colony eggs (index)</t>
  </si>
  <si>
    <t>large size free range eggs (index)</t>
  </si>
  <si>
    <t>Free Range Eggs, per dozen</t>
  </si>
  <si>
    <t>Brazilian 66 BRIX FCOJ</t>
  </si>
  <si>
    <t>Apple Juice Concentrate</t>
  </si>
  <si>
    <t>Passion fruit concentrate</t>
  </si>
  <si>
    <t>From concentrate 65 BRIX</t>
  </si>
  <si>
    <t>Input costs</t>
  </si>
  <si>
    <t>Mango Juice from concentrate 28 Brix</t>
  </si>
  <si>
    <t>Poultry Network</t>
  </si>
  <si>
    <t>The Ranger</t>
  </si>
  <si>
    <t>Juice Market</t>
  </si>
  <si>
    <t>THB</t>
  </si>
  <si>
    <t>FCA Europe</t>
  </si>
  <si>
    <t xml:space="preserve">Ex works Poland </t>
  </si>
  <si>
    <t xml:space="preserve">FOB China </t>
  </si>
  <si>
    <t>Ecuador</t>
  </si>
  <si>
    <t>Thailand</t>
  </si>
  <si>
    <t>India</t>
  </si>
  <si>
    <t>EC</t>
  </si>
  <si>
    <t>EU Egg Prices</t>
  </si>
  <si>
    <t>EU Weekly Broiler Price</t>
  </si>
  <si>
    <t>ICE FCOJ</t>
  </si>
  <si>
    <t>https://poultry.network/unsubscribed/</t>
  </si>
  <si>
    <t xml:space="preserve">http://www.juicemarket.info/ </t>
  </si>
  <si>
    <t>Rebased 2014</t>
  </si>
  <si>
    <t>Broilers Live weight</t>
  </si>
  <si>
    <t>GB332</t>
  </si>
  <si>
    <t>GB333</t>
  </si>
  <si>
    <t>GB334</t>
  </si>
  <si>
    <t>GB335</t>
  </si>
  <si>
    <t>GB336</t>
  </si>
  <si>
    <t>GB337</t>
  </si>
  <si>
    <t>GB338</t>
  </si>
  <si>
    <t>GB339</t>
  </si>
  <si>
    <t>GB340</t>
  </si>
  <si>
    <t>GB341</t>
  </si>
  <si>
    <t>GB342</t>
  </si>
  <si>
    <t>Position</t>
  </si>
  <si>
    <t>Corporate = C</t>
  </si>
  <si>
    <t>Put = -</t>
  </si>
  <si>
    <t>Call = +</t>
  </si>
  <si>
    <t>Code</t>
  </si>
  <si>
    <t>Meaning</t>
  </si>
  <si>
    <t>Default</t>
  </si>
  <si>
    <t>Other Codes</t>
  </si>
  <si>
    <t>Litres</t>
  </si>
  <si>
    <t>100 KG</t>
  </si>
  <si>
    <t>1000 KG</t>
  </si>
  <si>
    <t xml:space="preserve">Twin </t>
  </si>
  <si>
    <t>Dozen</t>
  </si>
  <si>
    <t>Style Guide Units</t>
  </si>
  <si>
    <t>AHDB Potato Price</t>
  </si>
  <si>
    <t>P-,C+</t>
  </si>
  <si>
    <t>P+,C-</t>
  </si>
  <si>
    <t>P-,C-</t>
  </si>
  <si>
    <t>P+,C+</t>
  </si>
  <si>
    <t>P+,P-,C-,C+</t>
  </si>
  <si>
    <t>Farmer/Producer = P</t>
  </si>
  <si>
    <t>EUR=</t>
  </si>
  <si>
    <t>P+,P-,C+</t>
  </si>
  <si>
    <t>Producer puts/corp calls</t>
  </si>
  <si>
    <t>Producer calls/corp puts</t>
  </si>
  <si>
    <t>Producer puts/corp puts</t>
  </si>
  <si>
    <t>Producer calls/corp calls</t>
  </si>
  <si>
    <t>Producers puts &amp; calls/corp puts &amp;call</t>
  </si>
  <si>
    <t>Producers puts &amp; calls/corp call</t>
  </si>
  <si>
    <t>EU markets https://ec.europa.eu/agriculture/markets-and-prices/price-monitoring/monthly-prices_en</t>
  </si>
  <si>
    <t>IMF Banana Price, https://ec.europa.eu/agriculture/markets-and-prices/price-monitoring/monthly-prices_en</t>
  </si>
  <si>
    <t>Defra Series</t>
  </si>
  <si>
    <t>Gallon</t>
  </si>
  <si>
    <t>100KG</t>
  </si>
  <si>
    <t>10KG</t>
  </si>
  <si>
    <t>15KG</t>
  </si>
  <si>
    <t>2.25KG</t>
  </si>
  <si>
    <t>125GM</t>
  </si>
  <si>
    <t xml:space="preserve">(non set aside) </t>
  </si>
  <si>
    <t>LCc1</t>
  </si>
  <si>
    <t>Live Cattle</t>
  </si>
  <si>
    <t>Lean Hogs</t>
  </si>
  <si>
    <t>CBOT SRW</t>
  </si>
  <si>
    <t>LHc1</t>
  </si>
  <si>
    <t>Wc1</t>
  </si>
  <si>
    <t>Cc1</t>
  </si>
  <si>
    <t>DCSc1</t>
  </si>
  <si>
    <t>Class III</t>
  </si>
  <si>
    <t>GB343</t>
  </si>
  <si>
    <t xml:space="preserve">EU Milk Market Observatory </t>
  </si>
  <si>
    <t>Rebased (2011)</t>
  </si>
  <si>
    <t>Timestamp</t>
  </si>
  <si>
    <t>Bid Close</t>
  </si>
  <si>
    <t>Trade Close</t>
  </si>
  <si>
    <t>Last Quote Close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</si>
</sst>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 #,##0.00_-;_-* &quot;-&quot;??_-;_-@_-"/>
    <numFmt numFmtId="164" formatCode="_-* #,##0_-;\-* #,##0_-;_-* &quot;-&quot;??_-;_-@_-"/>
    <numFmt numFmtId="165" formatCode="0.0%"/>
    <numFmt numFmtId="166" formatCode="_-* #,##0.0_-;\-* #,##0.0_-;_-* &quot;-&quot;??_-;_-@_-"/>
    <numFmt numFmtId="167" formatCode="[$-409]dd\-mmm\-yy;@"/>
    <numFmt numFmtId="168" formatCode="[$-409]d\-mmm\-yy;@"/>
    <numFmt numFmtId="169" formatCode="0.0000"/>
    <numFmt numFmtId="170" formatCode="#,##0.0000"/>
    <numFmt numFmtId="171" formatCode="[$-F800]dddd\,\ mmmm\ dd\,\ yyyy"/>
    <numFmt numFmtId="172" formatCode="0.00000"/>
    <numFmt numFmtId="173" formatCode="0.0"/>
  </numFmts>
  <fonts count="26" x14ac:knownFonts="1">
    <font>
      <sz val="11"/>
      <color theme="1"/>
      <name val="Calibri"/>
      <family val="2"/>
      <scheme val="minor"/>
    </font>
    <font>
      <b/>
      <sz val="11"/>
      <color theme="1"/>
      <name val="Calibri"/>
      <family val="2"/>
      <scheme val="minor"/>
    </font>
    <font>
      <b/>
      <sz val="12"/>
      <color theme="1"/>
      <name val="Calibri"/>
      <family val="2"/>
      <scheme val="minor"/>
    </font>
    <font>
      <sz val="10"/>
      <color theme="1"/>
      <name val="Calibri"/>
      <family val="2"/>
      <scheme val="minor"/>
    </font>
    <font>
      <sz val="8"/>
      <color theme="1"/>
      <name val="Calibri"/>
      <family val="2"/>
      <scheme val="minor"/>
    </font>
    <font>
      <sz val="11"/>
      <color theme="1"/>
      <name val="Calibri"/>
      <family val="2"/>
      <scheme val="minor"/>
    </font>
    <font>
      <sz val="10"/>
      <color rgb="FF000000"/>
      <name val="Arial"/>
      <family val="2"/>
    </font>
    <font>
      <sz val="8"/>
      <name val="Calibri"/>
      <family val="2"/>
      <scheme val="minor"/>
    </font>
    <font>
      <sz val="10"/>
      <color theme="1"/>
      <name val="Arial"/>
      <family val="2"/>
    </font>
    <font>
      <sz val="10"/>
      <name val="Arial"/>
      <family val="2"/>
    </font>
    <font>
      <b/>
      <sz val="10"/>
      <color theme="1"/>
      <name val="Calibri"/>
      <family val="2"/>
      <scheme val="minor"/>
    </font>
    <font>
      <i/>
      <sz val="10"/>
      <color theme="0" tint="-0.249977111117893"/>
      <name val="Arial"/>
      <family val="2"/>
    </font>
    <font>
      <sz val="10"/>
      <color rgb="FF555555"/>
      <name val="Arial"/>
      <family val="2"/>
    </font>
    <font>
      <sz val="8"/>
      <color rgb="FFFFFFFF"/>
      <name val="Arial"/>
      <family val="2"/>
    </font>
    <font>
      <b/>
      <sz val="8"/>
      <color theme="1"/>
      <name val="Arial"/>
      <family val="2"/>
    </font>
    <font>
      <b/>
      <sz val="10"/>
      <color theme="1"/>
      <name val="Arial"/>
      <family val="2"/>
    </font>
    <font>
      <sz val="11"/>
      <color theme="1"/>
      <name val="Arial"/>
      <family val="2"/>
    </font>
    <font>
      <b/>
      <sz val="10"/>
      <color rgb="FF555555"/>
      <name val="Arial"/>
      <family val="2"/>
    </font>
    <font>
      <i/>
      <sz val="10"/>
      <color theme="0" tint="-0.34998626667073579"/>
      <name val="Arial"/>
      <family val="2"/>
    </font>
    <font>
      <sz val="8"/>
      <color rgb="FF000000"/>
      <name val="Arial"/>
      <family val="2"/>
    </font>
    <font>
      <sz val="9"/>
      <color theme="1"/>
      <name val="Calibri"/>
      <family val="2"/>
      <scheme val="minor"/>
    </font>
    <font>
      <b/>
      <sz val="8"/>
      <color rgb="FF000000"/>
      <name val="Arial"/>
      <family val="2"/>
    </font>
    <font>
      <sz val="10"/>
      <color rgb="FFFF0000"/>
      <name val="Calibri"/>
      <family val="2"/>
      <scheme val="minor"/>
    </font>
    <font>
      <u/>
      <sz val="11"/>
      <color theme="10"/>
      <name val="Calibri"/>
      <family val="2"/>
      <scheme val="minor"/>
    </font>
    <font>
      <i/>
      <sz val="10"/>
      <color theme="1"/>
      <name val="Calibri"/>
      <family val="2"/>
      <scheme val="minor"/>
    </font>
    <font>
      <sz val="11"/>
      <color rgb="FF006100"/>
      <name val="Calibri"/>
      <family val="2"/>
      <scheme val="minor"/>
    </font>
  </fonts>
  <fills count="24">
    <fill>
      <patternFill patternType="none"/>
    </fill>
    <fill>
      <patternFill patternType="gray125"/>
    </fill>
    <fill>
      <patternFill patternType="solid">
        <fgColor theme="1"/>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0"/>
        <bgColor indexed="64"/>
      </patternFill>
    </fill>
    <fill>
      <patternFill patternType="solid">
        <fgColor rgb="FFFFDDBA"/>
        <bgColor indexed="64"/>
      </patternFill>
    </fill>
    <fill>
      <patternFill patternType="solid">
        <fgColor rgb="FF3C3C3C"/>
        <bgColor indexed="64"/>
      </patternFill>
    </fill>
    <fill>
      <patternFill patternType="solid">
        <fgColor rgb="FFC2C2C2"/>
        <bgColor indexed="64"/>
      </patternFill>
    </fill>
    <fill>
      <patternFill patternType="solid">
        <fgColor rgb="FF92D050"/>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rgb="FFC6EFCE"/>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FF9933"/>
      </left>
      <right style="thin">
        <color rgb="FFFF9933"/>
      </right>
      <top style="thin">
        <color rgb="FFFF9933"/>
      </top>
      <bottom style="thin">
        <color rgb="FFFF9933"/>
      </bottom>
      <diagonal/>
    </border>
    <border>
      <left style="thin">
        <color rgb="FFFF9933"/>
      </left>
      <right/>
      <top style="thin">
        <color rgb="FFFF9933"/>
      </top>
      <bottom style="thin">
        <color rgb="FFFF9933"/>
      </bottom>
      <diagonal/>
    </border>
  </borders>
  <cellStyleXfs count="8">
    <xf numFmtId="0" fontId="0" fillId="0" borderId="0"/>
    <xf numFmtId="43" fontId="5" fillId="0" borderId="0" applyFont="0" applyFill="0" applyBorder="0" applyAlignment="0" applyProtection="0"/>
    <xf numFmtId="9" fontId="5" fillId="0" borderId="0" applyFont="0" applyFill="0" applyBorder="0" applyAlignment="0" applyProtection="0"/>
    <xf numFmtId="0" fontId="6" fillId="0" borderId="0" applyNumberFormat="0" applyBorder="0" applyProtection="0"/>
    <xf numFmtId="0" fontId="9" fillId="0" borderId="0"/>
    <xf numFmtId="0" fontId="6" fillId="0" borderId="0"/>
    <xf numFmtId="0" fontId="23" fillId="0" borderId="0" applyNumberFormat="0" applyFill="0" applyBorder="0" applyAlignment="0" applyProtection="0"/>
    <xf numFmtId="0" fontId="25" fillId="23" borderId="0" applyNumberFormat="0" applyBorder="0" applyAlignment="0" applyProtection="0"/>
  </cellStyleXfs>
  <cellXfs count="180">
    <xf numFmtId="0" fontId="0" fillId="0" borderId="0" xfId="0"/>
    <xf numFmtId="0" fontId="0" fillId="2" borderId="0" xfId="0" applyFill="1"/>
    <xf numFmtId="0" fontId="0" fillId="3" borderId="1" xfId="0" applyFill="1" applyBorder="1"/>
    <xf numFmtId="0" fontId="0" fillId="3" borderId="2" xfId="0" applyFill="1" applyBorder="1" applyAlignment="1">
      <alignment horizontal="center"/>
    </xf>
    <xf numFmtId="0" fontId="0" fillId="3" borderId="3" xfId="0" applyFill="1" applyBorder="1" applyAlignment="1">
      <alignment horizontal="center"/>
    </xf>
    <xf numFmtId="0" fontId="0" fillId="3" borderId="4" xfId="0" applyFill="1" applyBorder="1"/>
    <xf numFmtId="0" fontId="0" fillId="3" borderId="2" xfId="0" applyFill="1" applyBorder="1"/>
    <xf numFmtId="0" fontId="0" fillId="3" borderId="0" xfId="0" applyFill="1" applyBorder="1"/>
    <xf numFmtId="0" fontId="0" fillId="3" borderId="6" xfId="0" applyFill="1" applyBorder="1"/>
    <xf numFmtId="0" fontId="0" fillId="3" borderId="7" xfId="0" applyFill="1" applyBorder="1"/>
    <xf numFmtId="0" fontId="0" fillId="4" borderId="1" xfId="0" applyFill="1" applyBorder="1"/>
    <xf numFmtId="0" fontId="0" fillId="4" borderId="9" xfId="0" applyFill="1" applyBorder="1"/>
    <xf numFmtId="0" fontId="2" fillId="4" borderId="10" xfId="0" applyFont="1" applyFill="1" applyBorder="1" applyAlignment="1">
      <alignment horizontal="center" wrapText="1"/>
    </xf>
    <xf numFmtId="0" fontId="0" fillId="4" borderId="10" xfId="0" applyFill="1" applyBorder="1" applyAlignment="1">
      <alignment horizontal="center" wrapText="1"/>
    </xf>
    <xf numFmtId="0" fontId="0" fillId="4" borderId="11" xfId="0" applyFill="1" applyBorder="1" applyAlignment="1">
      <alignment horizontal="center"/>
    </xf>
    <xf numFmtId="0" fontId="0" fillId="4" borderId="4" xfId="0" applyFill="1" applyBorder="1"/>
    <xf numFmtId="0" fontId="0" fillId="4" borderId="0" xfId="0" applyFill="1" applyBorder="1"/>
    <xf numFmtId="0" fontId="0" fillId="4" borderId="6" xfId="0" applyFill="1" applyBorder="1"/>
    <xf numFmtId="0" fontId="0" fillId="4" borderId="10" xfId="0" applyFill="1" applyBorder="1" applyAlignment="1">
      <alignment wrapText="1"/>
    </xf>
    <xf numFmtId="0" fontId="0" fillId="4" borderId="7" xfId="0" applyFill="1" applyBorder="1"/>
    <xf numFmtId="0" fontId="0" fillId="5" borderId="1" xfId="0" applyFill="1" applyBorder="1"/>
    <xf numFmtId="0" fontId="0" fillId="5" borderId="2" xfId="0" applyFill="1" applyBorder="1" applyAlignment="1">
      <alignment horizontal="center"/>
    </xf>
    <xf numFmtId="0" fontId="2" fillId="5" borderId="2" xfId="0" applyFont="1" applyFill="1" applyBorder="1"/>
    <xf numFmtId="0" fontId="0" fillId="5" borderId="3" xfId="0" applyFill="1" applyBorder="1" applyAlignment="1">
      <alignment horizontal="center"/>
    </xf>
    <xf numFmtId="0" fontId="0" fillId="5" borderId="4" xfId="0" applyFill="1" applyBorder="1"/>
    <xf numFmtId="0" fontId="0" fillId="5" borderId="2" xfId="0" applyFill="1" applyBorder="1"/>
    <xf numFmtId="0" fontId="0" fillId="5" borderId="0" xfId="0" applyFill="1" applyBorder="1"/>
    <xf numFmtId="0" fontId="0" fillId="5" borderId="6" xfId="0" applyFill="1" applyBorder="1"/>
    <xf numFmtId="0" fontId="0" fillId="5" borderId="7" xfId="0" applyFill="1" applyBorder="1"/>
    <xf numFmtId="0" fontId="0" fillId="6" borderId="1" xfId="0" applyFill="1" applyBorder="1"/>
    <xf numFmtId="0" fontId="0" fillId="6" borderId="2" xfId="0" applyFill="1" applyBorder="1" applyAlignment="1">
      <alignment horizontal="center"/>
    </xf>
    <xf numFmtId="0" fontId="0" fillId="6" borderId="2" xfId="0" applyFill="1" applyBorder="1"/>
    <xf numFmtId="0" fontId="0" fillId="6" borderId="3" xfId="0" applyFill="1" applyBorder="1" applyAlignment="1">
      <alignment horizontal="center"/>
    </xf>
    <xf numFmtId="0" fontId="0" fillId="6" borderId="4" xfId="0" applyFill="1" applyBorder="1"/>
    <xf numFmtId="0" fontId="0" fillId="6" borderId="0" xfId="0" applyFill="1" applyBorder="1"/>
    <xf numFmtId="0" fontId="0" fillId="6" borderId="6" xfId="0" applyFill="1" applyBorder="1"/>
    <xf numFmtId="0" fontId="1" fillId="2" borderId="0" xfId="0" applyFont="1" applyFill="1"/>
    <xf numFmtId="0" fontId="1" fillId="3" borderId="2" xfId="0" applyFont="1" applyFill="1" applyBorder="1" applyAlignment="1">
      <alignment horizontal="center"/>
    </xf>
    <xf numFmtId="0" fontId="1" fillId="3" borderId="0" xfId="0" applyFont="1" applyFill="1" applyBorder="1" applyAlignment="1">
      <alignment horizontal="center"/>
    </xf>
    <xf numFmtId="0" fontId="1" fillId="3" borderId="7" xfId="0" applyFont="1" applyFill="1" applyBorder="1" applyAlignment="1">
      <alignment horizontal="center"/>
    </xf>
    <xf numFmtId="0" fontId="1" fillId="4" borderId="10" xfId="0" applyFont="1" applyFill="1" applyBorder="1" applyAlignment="1">
      <alignment horizontal="center"/>
    </xf>
    <xf numFmtId="0" fontId="1" fillId="4" borderId="0" xfId="0" applyFont="1" applyFill="1" applyBorder="1" applyAlignment="1">
      <alignment horizontal="center"/>
    </xf>
    <xf numFmtId="0" fontId="1" fillId="5" borderId="2" xfId="0" applyFont="1" applyFill="1" applyBorder="1" applyAlignment="1">
      <alignment horizontal="center"/>
    </xf>
    <xf numFmtId="0" fontId="1" fillId="5" borderId="0" xfId="0" applyFont="1" applyFill="1" applyBorder="1" applyAlignment="1">
      <alignment horizontal="center"/>
    </xf>
    <xf numFmtId="0" fontId="1" fillId="5" borderId="7" xfId="0" applyFont="1" applyFill="1" applyBorder="1" applyAlignment="1">
      <alignment horizontal="center"/>
    </xf>
    <xf numFmtId="0" fontId="1" fillId="6" borderId="2" xfId="0" applyFont="1" applyFill="1" applyBorder="1" applyAlignment="1">
      <alignment horizontal="center"/>
    </xf>
    <xf numFmtId="0" fontId="1" fillId="6" borderId="0" xfId="0" applyFont="1" applyFill="1" applyBorder="1" applyAlignment="1">
      <alignment horizontal="center"/>
    </xf>
    <xf numFmtId="0" fontId="1" fillId="0" borderId="0" xfId="0" applyFont="1"/>
    <xf numFmtId="0" fontId="3" fillId="0" borderId="0" xfId="0" applyFont="1"/>
    <xf numFmtId="0" fontId="4" fillId="0" borderId="0" xfId="0" applyFont="1"/>
    <xf numFmtId="17" fontId="3" fillId="0" borderId="0" xfId="0" applyNumberFormat="1" applyFont="1"/>
    <xf numFmtId="164" fontId="3" fillId="0" borderId="0" xfId="1" applyNumberFormat="1" applyFont="1"/>
    <xf numFmtId="0" fontId="3" fillId="5" borderId="0" xfId="0" applyFont="1" applyFill="1" applyBorder="1"/>
    <xf numFmtId="0" fontId="3" fillId="6" borderId="0" xfId="0" applyFont="1" applyFill="1" applyBorder="1"/>
    <xf numFmtId="0" fontId="3" fillId="8" borderId="0" xfId="0" applyFont="1" applyFill="1" applyBorder="1"/>
    <xf numFmtId="0" fontId="3" fillId="7" borderId="1" xfId="0" applyFont="1" applyFill="1" applyBorder="1"/>
    <xf numFmtId="0" fontId="3" fillId="7" borderId="4" xfId="0" applyFont="1" applyFill="1" applyBorder="1"/>
    <xf numFmtId="0" fontId="3" fillId="5" borderId="1" xfId="0" applyFont="1" applyFill="1" applyBorder="1"/>
    <xf numFmtId="0" fontId="3" fillId="5" borderId="2" xfId="0" applyFont="1" applyFill="1" applyBorder="1"/>
    <xf numFmtId="0" fontId="3" fillId="5" borderId="4" xfId="0" applyFont="1" applyFill="1" applyBorder="1" applyAlignment="1">
      <alignment horizontal="right"/>
    </xf>
    <xf numFmtId="0" fontId="3" fillId="5" borderId="6" xfId="0" applyFont="1" applyFill="1" applyBorder="1"/>
    <xf numFmtId="0" fontId="3" fillId="5" borderId="7" xfId="0" applyFont="1" applyFill="1" applyBorder="1"/>
    <xf numFmtId="0" fontId="3" fillId="6" borderId="6" xfId="0" applyFont="1" applyFill="1" applyBorder="1"/>
    <xf numFmtId="0" fontId="3" fillId="5" borderId="2" xfId="0" applyFont="1" applyFill="1" applyBorder="1" applyAlignment="1">
      <alignment horizontal="center"/>
    </xf>
    <xf numFmtId="165" fontId="3" fillId="3" borderId="0" xfId="2" applyNumberFormat="1" applyFont="1" applyFill="1"/>
    <xf numFmtId="0" fontId="1" fillId="7" borderId="12" xfId="0" applyFont="1" applyFill="1" applyBorder="1" applyAlignment="1">
      <alignment horizontal="center"/>
    </xf>
    <xf numFmtId="0" fontId="0" fillId="3" borderId="13" xfId="0" applyFill="1" applyBorder="1" applyAlignment="1">
      <alignment horizontal="center" vertical="center" wrapText="1"/>
    </xf>
    <xf numFmtId="0" fontId="0" fillId="3" borderId="14" xfId="0" applyFill="1" applyBorder="1" applyAlignment="1">
      <alignment horizontal="center" vertical="center" wrapText="1"/>
    </xf>
    <xf numFmtId="43" fontId="8" fillId="0" borderId="0" xfId="1" quotePrefix="1" applyFont="1"/>
    <xf numFmtId="0" fontId="0" fillId="9" borderId="0" xfId="0" applyFont="1" applyFill="1" applyAlignment="1">
      <alignment horizontal="center"/>
    </xf>
    <xf numFmtId="0" fontId="11" fillId="9" borderId="0" xfId="4" applyFont="1" applyFill="1"/>
    <xf numFmtId="0" fontId="12" fillId="9" borderId="0" xfId="4" applyFont="1" applyFill="1" applyAlignment="1">
      <alignment horizontal="left"/>
    </xf>
    <xf numFmtId="0" fontId="8" fillId="0" borderId="0" xfId="0" applyFont="1"/>
    <xf numFmtId="167" fontId="8" fillId="10" borderId="15" xfId="0" applyNumberFormat="1" applyFont="1" applyFill="1" applyBorder="1" applyAlignment="1">
      <alignment horizontal="left" vertical="center"/>
    </xf>
    <xf numFmtId="0" fontId="8" fillId="10" borderId="15" xfId="0" applyFont="1" applyFill="1" applyBorder="1" applyAlignment="1">
      <alignment horizontal="left" vertical="center"/>
    </xf>
    <xf numFmtId="167" fontId="3" fillId="0" borderId="0" xfId="0" applyNumberFormat="1" applyFont="1"/>
    <xf numFmtId="168" fontId="8" fillId="0" borderId="0" xfId="0" applyNumberFormat="1" applyFont="1"/>
    <xf numFmtId="167" fontId="8" fillId="10" borderId="16" xfId="0" applyNumberFormat="1" applyFont="1" applyFill="1" applyBorder="1" applyAlignment="1">
      <alignment vertical="center" wrapText="1"/>
    </xf>
    <xf numFmtId="169" fontId="9" fillId="0" borderId="0" xfId="4" applyNumberFormat="1" applyAlignment="1">
      <alignment horizontal="left"/>
    </xf>
    <xf numFmtId="0" fontId="13" fillId="11" borderId="0" xfId="4" applyFont="1" applyFill="1" applyAlignment="1">
      <alignment horizontal="left"/>
    </xf>
    <xf numFmtId="0" fontId="14" fillId="12" borderId="0" xfId="0" applyFont="1" applyFill="1" applyAlignment="1">
      <alignment horizontal="center" vertical="center" wrapText="1"/>
    </xf>
    <xf numFmtId="170" fontId="8" fillId="0" borderId="0" xfId="0" quotePrefix="1" applyNumberFormat="1" applyFont="1"/>
    <xf numFmtId="0" fontId="15" fillId="0" borderId="0" xfId="0" applyFont="1"/>
    <xf numFmtId="0" fontId="8" fillId="13" borderId="0" xfId="0" applyFont="1" applyFill="1"/>
    <xf numFmtId="0" fontId="9" fillId="13" borderId="0" xfId="0" applyFont="1" applyFill="1"/>
    <xf numFmtId="171" fontId="8" fillId="0" borderId="0" xfId="0" applyNumberFormat="1" applyFont="1"/>
    <xf numFmtId="169" fontId="9" fillId="9" borderId="0" xfId="0" applyNumberFormat="1" applyFont="1" applyFill="1" applyAlignment="1">
      <alignment horizontal="left"/>
    </xf>
    <xf numFmtId="0" fontId="6" fillId="9" borderId="0" xfId="0" applyFont="1" applyFill="1"/>
    <xf numFmtId="0" fontId="8" fillId="9" borderId="0" xfId="0" applyFont="1" applyFill="1"/>
    <xf numFmtId="0" fontId="16" fillId="0" borderId="0" xfId="0" applyFont="1"/>
    <xf numFmtId="0" fontId="17" fillId="9" borderId="0" xfId="4" applyFont="1" applyFill="1" applyAlignment="1">
      <alignment horizontal="left"/>
    </xf>
    <xf numFmtId="0" fontId="18" fillId="0" borderId="0" xfId="0" applyFont="1" applyAlignment="1">
      <alignment vertical="center"/>
    </xf>
    <xf numFmtId="167" fontId="0" fillId="0" borderId="0" xfId="0" applyNumberFormat="1"/>
    <xf numFmtId="2" fontId="17" fillId="0" borderId="0" xfId="4" applyNumberFormat="1" applyFont="1" applyAlignment="1">
      <alignment horizontal="right"/>
    </xf>
    <xf numFmtId="172" fontId="8" fillId="0" borderId="0" xfId="0" applyNumberFormat="1" applyFont="1"/>
    <xf numFmtId="14" fontId="0" fillId="0" borderId="0" xfId="0" applyNumberFormat="1"/>
    <xf numFmtId="2" fontId="0" fillId="0" borderId="0" xfId="0" applyNumberFormat="1"/>
    <xf numFmtId="170" fontId="0" fillId="0" borderId="0" xfId="0" applyNumberFormat="1"/>
    <xf numFmtId="169" fontId="0" fillId="0" borderId="0" xfId="0" applyNumberFormat="1"/>
    <xf numFmtId="0" fontId="0" fillId="14" borderId="0" xfId="0" applyFill="1"/>
    <xf numFmtId="0" fontId="3" fillId="2" borderId="0" xfId="0" applyFont="1" applyFill="1"/>
    <xf numFmtId="43" fontId="0" fillId="14" borderId="0" xfId="1" applyFont="1" applyFill="1"/>
    <xf numFmtId="164" fontId="0" fillId="14" borderId="0" xfId="1" applyNumberFormat="1" applyFont="1" applyFill="1"/>
    <xf numFmtId="0" fontId="3" fillId="15" borderId="0" xfId="0" applyFont="1" applyFill="1"/>
    <xf numFmtId="0" fontId="3" fillId="15" borderId="0" xfId="0" applyFont="1" applyFill="1" applyAlignment="1">
      <alignment wrapText="1"/>
    </xf>
    <xf numFmtId="0" fontId="10" fillId="15" borderId="0" xfId="0" applyFont="1" applyFill="1"/>
    <xf numFmtId="0" fontId="3" fillId="16" borderId="0" xfId="0" applyFont="1" applyFill="1"/>
    <xf numFmtId="166" fontId="3" fillId="16" borderId="0" xfId="1" applyNumberFormat="1" applyFont="1" applyFill="1"/>
    <xf numFmtId="9" fontId="3" fillId="16" borderId="0" xfId="2" applyFont="1" applyFill="1"/>
    <xf numFmtId="0" fontId="3" fillId="5" borderId="0" xfId="0" applyFont="1" applyFill="1" applyBorder="1" applyAlignment="1">
      <alignment horizontal="center"/>
    </xf>
    <xf numFmtId="0" fontId="3" fillId="5" borderId="7" xfId="0" applyFont="1" applyFill="1" applyBorder="1" applyAlignment="1">
      <alignment horizontal="center"/>
    </xf>
    <xf numFmtId="43" fontId="4" fillId="0" borderId="0" xfId="1" applyFont="1"/>
    <xf numFmtId="43" fontId="0" fillId="9" borderId="0" xfId="1" applyFont="1" applyFill="1" applyAlignment="1">
      <alignment horizontal="center"/>
    </xf>
    <xf numFmtId="0" fontId="0" fillId="14" borderId="13" xfId="0" applyFill="1" applyBorder="1" applyAlignment="1">
      <alignment horizontal="center" vertical="center" wrapText="1"/>
    </xf>
    <xf numFmtId="0" fontId="1" fillId="4" borderId="12" xfId="0" applyFont="1" applyFill="1" applyBorder="1" applyAlignment="1">
      <alignment horizontal="center"/>
    </xf>
    <xf numFmtId="9" fontId="3" fillId="8" borderId="0" xfId="0" applyNumberFormat="1" applyFont="1" applyFill="1" applyBorder="1"/>
    <xf numFmtId="0" fontId="0" fillId="9" borderId="0" xfId="0" applyFill="1"/>
    <xf numFmtId="0" fontId="3" fillId="8" borderId="0" xfId="0" applyFont="1" applyFill="1"/>
    <xf numFmtId="0" fontId="3" fillId="5" borderId="0" xfId="0" applyFont="1" applyFill="1"/>
    <xf numFmtId="17" fontId="19" fillId="0" borderId="0" xfId="0" applyNumberFormat="1" applyFont="1" applyBorder="1" applyAlignment="1">
      <alignment horizontal="right" vertical="top" wrapText="1"/>
    </xf>
    <xf numFmtId="2" fontId="19" fillId="0" borderId="0" xfId="4" applyNumberFormat="1" applyFont="1"/>
    <xf numFmtId="173" fontId="19" fillId="0" borderId="0" xfId="4" applyNumberFormat="1" applyFont="1"/>
    <xf numFmtId="173" fontId="19" fillId="0" borderId="0" xfId="0" applyNumberFormat="1" applyFont="1" applyAlignment="1">
      <alignment horizontal="right"/>
    </xf>
    <xf numFmtId="0" fontId="20" fillId="0" borderId="0" xfId="0" applyFont="1"/>
    <xf numFmtId="0" fontId="21" fillId="0" borderId="0" xfId="4" applyFont="1" applyBorder="1" applyAlignment="1">
      <alignment horizontal="left"/>
    </xf>
    <xf numFmtId="0" fontId="19" fillId="0" borderId="0" xfId="4" applyFont="1" applyAlignment="1">
      <alignment horizontal="left"/>
    </xf>
    <xf numFmtId="43" fontId="4" fillId="0" borderId="0" xfId="1" applyFont="1" applyAlignment="1">
      <alignment horizontal="left"/>
    </xf>
    <xf numFmtId="0" fontId="4" fillId="0" borderId="0" xfId="0" applyFont="1" applyAlignment="1">
      <alignment horizontal="left"/>
    </xf>
    <xf numFmtId="0" fontId="6" fillId="0" borderId="0" xfId="5"/>
    <xf numFmtId="0" fontId="19" fillId="0" borderId="0" xfId="5" applyFont="1"/>
    <xf numFmtId="43" fontId="19" fillId="0" borderId="0" xfId="1" applyFont="1"/>
    <xf numFmtId="43" fontId="19" fillId="0" borderId="0" xfId="1" applyNumberFormat="1" applyFont="1"/>
    <xf numFmtId="43" fontId="4" fillId="0" borderId="0" xfId="1" applyNumberFormat="1" applyFont="1"/>
    <xf numFmtId="0" fontId="22" fillId="5" borderId="2" xfId="0" applyFont="1" applyFill="1" applyBorder="1" applyAlignment="1">
      <alignment horizontal="center"/>
    </xf>
    <xf numFmtId="17" fontId="3" fillId="0" borderId="0" xfId="0" applyNumberFormat="1" applyFont="1" applyAlignment="1">
      <alignment wrapText="1"/>
    </xf>
    <xf numFmtId="0" fontId="0" fillId="0" borderId="0" xfId="0" applyAlignment="1">
      <alignment wrapText="1"/>
    </xf>
    <xf numFmtId="0" fontId="4" fillId="0" borderId="0" xfId="0" applyFont="1" applyAlignment="1">
      <alignment wrapText="1"/>
    </xf>
    <xf numFmtId="0" fontId="3" fillId="17" borderId="0" xfId="0" applyFont="1" applyFill="1" applyBorder="1"/>
    <xf numFmtId="0" fontId="23" fillId="17" borderId="0" xfId="6" applyFill="1"/>
    <xf numFmtId="0" fontId="1" fillId="18" borderId="12" xfId="0" applyFont="1" applyFill="1" applyBorder="1" applyAlignment="1">
      <alignment horizontal="center"/>
    </xf>
    <xf numFmtId="0" fontId="0" fillId="5" borderId="13" xfId="0" applyFill="1" applyBorder="1" applyAlignment="1">
      <alignment horizontal="center" vertical="center" wrapText="1"/>
    </xf>
    <xf numFmtId="164" fontId="20" fillId="0" borderId="0" xfId="1" applyNumberFormat="1" applyFont="1"/>
    <xf numFmtId="164" fontId="20" fillId="9" borderId="0" xfId="1" applyNumberFormat="1" applyFont="1" applyFill="1" applyAlignment="1">
      <alignment horizontal="center"/>
    </xf>
    <xf numFmtId="43" fontId="20" fillId="9" borderId="0" xfId="1" applyFont="1" applyFill="1" applyAlignment="1">
      <alignment horizontal="center"/>
    </xf>
    <xf numFmtId="173" fontId="3" fillId="0" borderId="0" xfId="0" applyNumberFormat="1" applyFont="1"/>
    <xf numFmtId="0" fontId="3" fillId="6" borderId="0" xfId="0" applyFont="1" applyFill="1"/>
    <xf numFmtId="0" fontId="3" fillId="7" borderId="4" xfId="0" applyFont="1" applyFill="1" applyBorder="1" applyAlignment="1">
      <alignment vertical="center" wrapText="1"/>
    </xf>
    <xf numFmtId="0" fontId="3" fillId="8" borderId="0" xfId="0" applyFont="1" applyFill="1" applyAlignment="1">
      <alignment vertical="center" wrapText="1"/>
    </xf>
    <xf numFmtId="0" fontId="3" fillId="7" borderId="4" xfId="0" applyFont="1" applyFill="1" applyBorder="1" applyAlignment="1">
      <alignment vertical="center"/>
    </xf>
    <xf numFmtId="0" fontId="24" fillId="8" borderId="0" xfId="0" applyFont="1" applyFill="1" applyAlignment="1">
      <alignment vertical="center"/>
    </xf>
    <xf numFmtId="0" fontId="23" fillId="8" borderId="0" xfId="6" applyFill="1"/>
    <xf numFmtId="0" fontId="0" fillId="20" borderId="0" xfId="0" applyFill="1"/>
    <xf numFmtId="0" fontId="0" fillId="20" borderId="1" xfId="0" applyFill="1" applyBorder="1"/>
    <xf numFmtId="0" fontId="0" fillId="20" borderId="3" xfId="0" applyFill="1" applyBorder="1"/>
    <xf numFmtId="0" fontId="0" fillId="20" borderId="6" xfId="0" applyFill="1" applyBorder="1"/>
    <xf numFmtId="0" fontId="0" fillId="20" borderId="8" xfId="0" applyFill="1" applyBorder="1"/>
    <xf numFmtId="0" fontId="0" fillId="21" borderId="13" xfId="0" applyFill="1" applyBorder="1" applyAlignment="1">
      <alignment horizontal="center" vertical="center" wrapText="1"/>
    </xf>
    <xf numFmtId="0" fontId="1" fillId="22" borderId="12" xfId="0" applyFont="1" applyFill="1" applyBorder="1" applyAlignment="1">
      <alignment horizontal="center"/>
    </xf>
    <xf numFmtId="0" fontId="1" fillId="0" borderId="0" xfId="0" applyFont="1" applyAlignment="1">
      <alignment horizontal="center"/>
    </xf>
    <xf numFmtId="0" fontId="3" fillId="9" borderId="0" xfId="0" applyFont="1" applyFill="1" applyAlignment="1">
      <alignment horizontal="right"/>
    </xf>
    <xf numFmtId="17" fontId="3" fillId="9" borderId="0" xfId="0" applyNumberFormat="1" applyFont="1" applyFill="1"/>
    <xf numFmtId="0" fontId="0" fillId="14" borderId="0" xfId="0" applyFill="1" applyAlignment="1">
      <alignment horizontal="center"/>
    </xf>
    <xf numFmtId="166" fontId="0" fillId="14" borderId="0" xfId="1" applyNumberFormat="1" applyFont="1" applyFill="1"/>
    <xf numFmtId="43" fontId="3" fillId="0" borderId="0" xfId="1" applyFont="1"/>
    <xf numFmtId="43" fontId="3" fillId="15" borderId="0" xfId="1" applyNumberFormat="1" applyFont="1" applyFill="1"/>
    <xf numFmtId="43" fontId="3" fillId="15" borderId="0" xfId="0" applyNumberFormat="1" applyFont="1" applyFill="1"/>
    <xf numFmtId="0" fontId="25" fillId="23" borderId="0" xfId="7" applyBorder="1"/>
    <xf numFmtId="0" fontId="0" fillId="19" borderId="0" xfId="0" applyFill="1" applyAlignment="1">
      <alignment horizontal="center"/>
    </xf>
    <xf numFmtId="0" fontId="0" fillId="6" borderId="3" xfId="0" applyFill="1" applyBorder="1" applyAlignment="1">
      <alignment horizontal="center" vertical="center" wrapText="1"/>
    </xf>
    <xf numFmtId="0" fontId="0" fillId="6" borderId="5" xfId="0" applyFill="1" applyBorder="1" applyAlignment="1">
      <alignment horizontal="center" vertical="center" wrapText="1"/>
    </xf>
    <xf numFmtId="0" fontId="0" fillId="6" borderId="8" xfId="0" applyFill="1" applyBorder="1" applyAlignment="1">
      <alignment horizontal="center" vertical="center" wrapText="1"/>
    </xf>
    <xf numFmtId="0" fontId="0" fillId="3" borderId="3" xfId="0" applyFill="1" applyBorder="1" applyAlignment="1">
      <alignment horizontal="center" vertical="center" wrapText="1"/>
    </xf>
    <xf numFmtId="0" fontId="0" fillId="3" borderId="5" xfId="0" applyFill="1" applyBorder="1" applyAlignment="1">
      <alignment horizontal="center" vertical="center" wrapText="1"/>
    </xf>
    <xf numFmtId="0" fontId="0" fillId="3" borderId="8" xfId="0" applyFill="1" applyBorder="1" applyAlignment="1">
      <alignment horizontal="center" vertical="center" wrapText="1"/>
    </xf>
    <xf numFmtId="0" fontId="0" fillId="4" borderId="3" xfId="0" applyFill="1" applyBorder="1" applyAlignment="1">
      <alignment horizontal="center" vertical="center" wrapText="1"/>
    </xf>
    <xf numFmtId="0" fontId="0" fillId="4" borderId="5" xfId="0" applyFill="1" applyBorder="1" applyAlignment="1">
      <alignment horizontal="center" vertical="center" wrapText="1"/>
    </xf>
    <xf numFmtId="0" fontId="0" fillId="4" borderId="8" xfId="0" applyFill="1" applyBorder="1" applyAlignment="1">
      <alignment horizontal="center" vertical="center" wrapText="1"/>
    </xf>
    <xf numFmtId="0" fontId="0" fillId="5" borderId="3" xfId="0" applyFill="1" applyBorder="1" applyAlignment="1">
      <alignment horizontal="center" vertical="center" wrapText="1"/>
    </xf>
    <xf numFmtId="0" fontId="0" fillId="5" borderId="5" xfId="0" applyFill="1" applyBorder="1" applyAlignment="1">
      <alignment horizontal="center" vertical="center" wrapText="1"/>
    </xf>
    <xf numFmtId="0" fontId="0" fillId="5" borderId="8" xfId="0" applyFill="1" applyBorder="1" applyAlignment="1">
      <alignment horizontal="center" vertical="center" wrapText="1"/>
    </xf>
  </cellXfs>
  <cellStyles count="8">
    <cellStyle name="Comma" xfId="1" builtinId="3"/>
    <cellStyle name="Good" xfId="7" builtinId="26"/>
    <cellStyle name="Hyperlink" xfId="6" builtinId="8"/>
    <cellStyle name="Normal" xfId="0" builtinId="0"/>
    <cellStyle name="Normal 11" xfId="5" xr:uid="{48685B00-DB84-4B81-9D28-F6FD31C3A748}"/>
    <cellStyle name="Normal 2" xfId="4" xr:uid="{267897A8-A137-4417-B7AE-B7EE8B90F5DE}"/>
    <cellStyle name="Percent" xfId="2" builtinId="5"/>
    <cellStyle name="Refdb standard 2" xfId="3" xr:uid="{92BA0EA8-A285-4FF9-A2B2-B198BB7FB373}"/>
  </cellStyles>
  <dxfs count="8">
    <dxf>
      <border>
        <left/>
        <right/>
        <top/>
        <bottom/>
      </border>
    </dxf>
    <dxf>
      <border>
        <left/>
        <right/>
        <top style="thin">
          <color theme="0" tint="-0.24994659260841701"/>
        </top>
        <bottom style="thin">
          <color theme="0" tint="-0.24994659260841701"/>
        </bottom>
      </border>
    </dxf>
    <dxf>
      <border>
        <left/>
        <right/>
        <top/>
        <bottom/>
      </border>
    </dxf>
    <dxf>
      <border>
        <left/>
        <right/>
        <top style="thin">
          <color theme="0" tint="-0.24994659260841701"/>
        </top>
        <bottom style="thin">
          <color theme="0" tint="-0.24994659260841701"/>
        </bottom>
      </border>
    </dxf>
    <dxf>
      <border>
        <left/>
        <right/>
        <top/>
        <bottom/>
      </border>
    </dxf>
    <dxf>
      <border>
        <left/>
        <right/>
        <top style="thin">
          <color theme="0" tint="-0.24994659260841701"/>
        </top>
        <bottom style="thin">
          <color theme="0" tint="-0.24994659260841701"/>
        </bottom>
      </border>
    </dxf>
    <dxf>
      <border>
        <left/>
        <right/>
        <top/>
        <bottom/>
      </border>
    </dxf>
    <dxf>
      <border>
        <left/>
        <right/>
        <top style="thin">
          <color theme="0" tint="-0.24994659260841701"/>
        </top>
        <bottom style="thin">
          <color theme="0" tint="-0.2499465926084170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pldatasource.rttodayrtdserver">
      <tp>
        <v>43692</v>
        <stp/>
        <stp>[UKMaster.xlsx]Proxy!D3</stp>
        <tr r="D3" s="14"/>
      </tp>
    </main>
    <main first="pldatasource.trrtdserver">
      <tp t="s">
        <v>M.WHEAT EUR SE/d</v>
        <stp/>
        <stp>{63A9430D-5AD9-4FB2-9FF9-0307661B7EDD}_x0000_</stp>
        <tr r="K13" s="14"/>
      </tp>
      <tp t="s">
        <v xml:space="preserve"> L HOGS OCT9/d</v>
        <stp/>
        <stp>{394065D9-0954-40DD-84C8-A91481CBFD21}_x0000_</stp>
        <tr r="H13" s="14"/>
      </tp>
      <tp t="s">
        <v>LIVE CATTLE AU/d</v>
        <stp/>
        <stp>{7E902D95-6979-4FFE-B30A-737EC360DB42}_x0000_</stp>
        <tr r="G13" s="14"/>
      </tp>
      <tp t="s">
        <v>GDT Price Avrage</v>
        <stp/>
        <stp>{6F998E71-9511-4487-8CAD-0D16B219B3FD}_x0000_</stp>
        <tr r="L13" s="14"/>
      </tp>
      <tp t="s">
        <v>DNB BANK     OSL</v>
        <stp/>
        <stp>{B9BA4B7A-17CB-4764-9AA9-847CC19BF9C4}_x0000_</stp>
        <tr r="D13" s="14"/>
      </tp>
      <tp t="s">
        <v>FX Spot Rate</v>
        <stp/>
        <stp>{A03246F8-4D09-462F-90EC-1906764A022D}_x0000_</stp>
        <tr r="D10" s="14"/>
      </tp>
      <tp t="s">
        <v>WHEAT SRW SEP9/d</v>
        <stp/>
        <stp>{DC4608F6-4F17-4963-8934-0F25CEB597A4}_x0000_</stp>
        <tr r="J13" s="14"/>
      </tp>
      <tp t="s">
        <v>CORN SEP9/d</v>
        <stp/>
        <stp>{0A6E69EE-8C28-4F25-8EB0-D887DD0A8695}_x0000_</stp>
        <tr r="I13" s="14"/>
      </tp>
      <tp t="s">
        <v>BRENT CRUDE OC/d</v>
        <stp/>
        <stp>{3EF24FAD-FA3A-4372-B751-6F9945F1B000}_x0000_</stp>
        <tr r="E13" s="14"/>
      </tp>
      <tp t="s">
        <v>BARCLAYS     LON</v>
        <stp/>
        <stp>{E438211B-3B64-4D4C-863C-29A3D7279428}_x0000_</stp>
        <tr r="F13" s="14"/>
      </tp>
      <tp t="s">
        <v>SBSMILK AUG9/d</v>
        <stp/>
        <stp>{D6B3EBD0-4C1B-44DD-A852-A0998AE1A54B}_x0000_</stp>
        <tr r="M13" s="14"/>
      </tp>
    </main>
    <main first="pldatasource.rhistoryrtdserver">
      <tp t="s">
        <v>Updated at 15:24:57</v>
        <stp/>
        <stp>{D67D201B-AC73-4704-8177-AEB5CE2C0559}_x0000_</stp>
        <tr r="C8" s="14"/>
      </tp>
    </main>
  </volType>
</volType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volatileDependencies" Target="volatileDependencies.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4796865137220065E-2"/>
          <c:y val="3.6019404048839306E-2"/>
          <c:w val="0.94796625737252149"/>
          <c:h val="0.88144868554049782"/>
        </c:manualLayout>
      </c:layout>
      <c:lineChart>
        <c:grouping val="standard"/>
        <c:varyColors val="0"/>
        <c:ser>
          <c:idx val="19"/>
          <c:order val="0"/>
          <c:tx>
            <c:strRef>
              <c:f>Live!$F$4</c:f>
              <c:strCache>
                <c:ptCount val="1"/>
                <c:pt idx="0">
                  <c:v>Pork</c:v>
                </c:pt>
              </c:strCache>
            </c:strRef>
          </c:tx>
          <c:spPr>
            <a:ln w="28575" cap="rnd">
              <a:solidFill>
                <a:schemeClr val="accent2">
                  <a:lumMod val="80000"/>
                </a:schemeClr>
              </a:solidFill>
              <a:round/>
            </a:ln>
            <a:effectLst/>
          </c:spPr>
          <c:marker>
            <c:symbol val="none"/>
          </c:marker>
          <c:val>
            <c:numRef>
              <c:f>Live!$F$22:$F$194</c:f>
              <c:numCache>
                <c:formatCode>_(* #,##0.00_);_(* \(#,##0.00\);_(* "-"??_);_(@_)</c:formatCode>
                <c:ptCount val="173"/>
                <c:pt idx="0">
                  <c:v>102.0591</c:v>
                </c:pt>
                <c:pt idx="1">
                  <c:v>104.0401</c:v>
                </c:pt>
                <c:pt idx="2">
                  <c:v>107.1503</c:v>
                </c:pt>
                <c:pt idx="3">
                  <c:v>107.75320000000001</c:v>
                </c:pt>
                <c:pt idx="4">
                  <c:v>107.7341</c:v>
                </c:pt>
                <c:pt idx="5">
                  <c:v>107.9063</c:v>
                </c:pt>
                <c:pt idx="6">
                  <c:v>107.78189999999999</c:v>
                </c:pt>
                <c:pt idx="7">
                  <c:v>106.89190000000001</c:v>
                </c:pt>
                <c:pt idx="8">
                  <c:v>105.7914</c:v>
                </c:pt>
                <c:pt idx="9">
                  <c:v>104.01139999999999</c:v>
                </c:pt>
                <c:pt idx="10">
                  <c:v>103.71469999999999</c:v>
                </c:pt>
                <c:pt idx="11">
                  <c:v>103.9061</c:v>
                </c:pt>
                <c:pt idx="12">
                  <c:v>103.2362</c:v>
                </c:pt>
                <c:pt idx="13">
                  <c:v>102.64279999999999</c:v>
                </c:pt>
                <c:pt idx="14">
                  <c:v>102.0399</c:v>
                </c:pt>
                <c:pt idx="15">
                  <c:v>102.58540000000001</c:v>
                </c:pt>
                <c:pt idx="16">
                  <c:v>103.65730000000001</c:v>
                </c:pt>
                <c:pt idx="17">
                  <c:v>106.1837</c:v>
                </c:pt>
                <c:pt idx="18">
                  <c:v>109.227</c:v>
                </c:pt>
                <c:pt idx="19">
                  <c:v>110.0022</c:v>
                </c:pt>
                <c:pt idx="20">
                  <c:v>110.4328</c:v>
                </c:pt>
                <c:pt idx="21">
                  <c:v>110.0022</c:v>
                </c:pt>
                <c:pt idx="22">
                  <c:v>109.1122</c:v>
                </c:pt>
                <c:pt idx="23">
                  <c:v>109.4375</c:v>
                </c:pt>
                <c:pt idx="24">
                  <c:v>108.15519999999999</c:v>
                </c:pt>
                <c:pt idx="25">
                  <c:v>106.3464</c:v>
                </c:pt>
                <c:pt idx="26">
                  <c:v>107.045</c:v>
                </c:pt>
                <c:pt idx="27">
                  <c:v>108.1073</c:v>
                </c:pt>
                <c:pt idx="28">
                  <c:v>109.7342</c:v>
                </c:pt>
                <c:pt idx="29">
                  <c:v>111.06440000000001</c:v>
                </c:pt>
                <c:pt idx="30">
                  <c:v>111.4568</c:v>
                </c:pt>
                <c:pt idx="31">
                  <c:v>110.8922</c:v>
                </c:pt>
                <c:pt idx="32">
                  <c:v>110.0979</c:v>
                </c:pt>
                <c:pt idx="33">
                  <c:v>110.5955</c:v>
                </c:pt>
                <c:pt idx="34">
                  <c:v>110.5381</c:v>
                </c:pt>
                <c:pt idx="35">
                  <c:v>111.65779999999999</c:v>
                </c:pt>
                <c:pt idx="36">
                  <c:v>111.8109</c:v>
                </c:pt>
                <c:pt idx="37">
                  <c:v>113.2368</c:v>
                </c:pt>
                <c:pt idx="38">
                  <c:v>115.1126</c:v>
                </c:pt>
                <c:pt idx="39">
                  <c:v>118.797</c:v>
                </c:pt>
                <c:pt idx="40">
                  <c:v>123.381</c:v>
                </c:pt>
                <c:pt idx="41">
                  <c:v>130.28100000000001</c:v>
                </c:pt>
                <c:pt idx="42">
                  <c:v>136.01339999999999</c:v>
                </c:pt>
                <c:pt idx="43">
                  <c:v>136.36750000000001</c:v>
                </c:pt>
                <c:pt idx="44">
                  <c:v>135.7646</c:v>
                </c:pt>
                <c:pt idx="45">
                  <c:v>135.56360000000001</c:v>
                </c:pt>
                <c:pt idx="46">
                  <c:v>132.38640000000001</c:v>
                </c:pt>
                <c:pt idx="47">
                  <c:v>131.15190000000001</c:v>
                </c:pt>
                <c:pt idx="48">
                  <c:v>131.43899999999999</c:v>
                </c:pt>
                <c:pt idx="49">
                  <c:v>136.779</c:v>
                </c:pt>
                <c:pt idx="50">
                  <c:v>141.65969999999999</c:v>
                </c:pt>
                <c:pt idx="51">
                  <c:v>147.26779999999999</c:v>
                </c:pt>
                <c:pt idx="52">
                  <c:v>150.80869999999999</c:v>
                </c:pt>
                <c:pt idx="53">
                  <c:v>152.6748</c:v>
                </c:pt>
                <c:pt idx="54">
                  <c:v>153.82320000000001</c:v>
                </c:pt>
                <c:pt idx="55">
                  <c:v>151.73689999999999</c:v>
                </c:pt>
                <c:pt idx="56">
                  <c:v>148.9042</c:v>
                </c:pt>
                <c:pt idx="57">
                  <c:v>144.73169999999999</c:v>
                </c:pt>
                <c:pt idx="58">
                  <c:v>139.45859999999999</c:v>
                </c:pt>
                <c:pt idx="59">
                  <c:v>138.32939999999999</c:v>
                </c:pt>
                <c:pt idx="60">
                  <c:v>138.41550000000001</c:v>
                </c:pt>
                <c:pt idx="61">
                  <c:v>140.31989999999999</c:v>
                </c:pt>
                <c:pt idx="62">
                  <c:v>141.44919999999999</c:v>
                </c:pt>
                <c:pt idx="63">
                  <c:v>142.83680000000001</c:v>
                </c:pt>
                <c:pt idx="64">
                  <c:v>144.36799999999999</c:v>
                </c:pt>
                <c:pt idx="65">
                  <c:v>145.8323</c:v>
                </c:pt>
                <c:pt idx="66">
                  <c:v>145.6121</c:v>
                </c:pt>
                <c:pt idx="67">
                  <c:v>142.9708</c:v>
                </c:pt>
                <c:pt idx="68">
                  <c:v>140.78890000000001</c:v>
                </c:pt>
                <c:pt idx="69">
                  <c:v>138.09970000000001</c:v>
                </c:pt>
                <c:pt idx="70">
                  <c:v>136.33879999999999</c:v>
                </c:pt>
                <c:pt idx="71">
                  <c:v>136.779</c:v>
                </c:pt>
                <c:pt idx="72">
                  <c:v>136.32919999999999</c:v>
                </c:pt>
                <c:pt idx="73">
                  <c:v>134.6832</c:v>
                </c:pt>
                <c:pt idx="74">
                  <c:v>135.87950000000001</c:v>
                </c:pt>
                <c:pt idx="75">
                  <c:v>141.18119999999999</c:v>
                </c:pt>
                <c:pt idx="76">
                  <c:v>147.69839999999999</c:v>
                </c:pt>
                <c:pt idx="77">
                  <c:v>150.97130000000001</c:v>
                </c:pt>
                <c:pt idx="78">
                  <c:v>151.1627</c:v>
                </c:pt>
                <c:pt idx="79">
                  <c:v>147.5453</c:v>
                </c:pt>
                <c:pt idx="80">
                  <c:v>144.46369999999999</c:v>
                </c:pt>
                <c:pt idx="81">
                  <c:v>144.636</c:v>
                </c:pt>
                <c:pt idx="82">
                  <c:v>146.416</c:v>
                </c:pt>
                <c:pt idx="83">
                  <c:v>146.73179999999999</c:v>
                </c:pt>
                <c:pt idx="84">
                  <c:v>142.69329999999999</c:v>
                </c:pt>
                <c:pt idx="85">
                  <c:v>139.11410000000001</c:v>
                </c:pt>
                <c:pt idx="86">
                  <c:v>141.18119999999999</c:v>
                </c:pt>
                <c:pt idx="87">
                  <c:v>145.24850000000001</c:v>
                </c:pt>
                <c:pt idx="88">
                  <c:v>147.88980000000001</c:v>
                </c:pt>
                <c:pt idx="89">
                  <c:v>148.65539999999999</c:v>
                </c:pt>
                <c:pt idx="90">
                  <c:v>149.28700000000001</c:v>
                </c:pt>
                <c:pt idx="91">
                  <c:v>149.23920000000001</c:v>
                </c:pt>
                <c:pt idx="92">
                  <c:v>151.5934</c:v>
                </c:pt>
                <c:pt idx="93">
                  <c:v>156.12960000000001</c:v>
                </c:pt>
                <c:pt idx="94">
                  <c:v>158.4838</c:v>
                </c:pt>
                <c:pt idx="95">
                  <c:v>159.15369999999999</c:v>
                </c:pt>
                <c:pt idx="96">
                  <c:v>157.60339999999999</c:v>
                </c:pt>
                <c:pt idx="97">
                  <c:v>154.67490000000001</c:v>
                </c:pt>
                <c:pt idx="98">
                  <c:v>155.38310000000001</c:v>
                </c:pt>
                <c:pt idx="99">
                  <c:v>159.125</c:v>
                </c:pt>
                <c:pt idx="100">
                  <c:v>162.06299999999999</c:v>
                </c:pt>
                <c:pt idx="101">
                  <c:v>164.6277</c:v>
                </c:pt>
                <c:pt idx="102">
                  <c:v>166.2833</c:v>
                </c:pt>
                <c:pt idx="103">
                  <c:v>165.67089999999999</c:v>
                </c:pt>
                <c:pt idx="104">
                  <c:v>167.69970000000001</c:v>
                </c:pt>
                <c:pt idx="105">
                  <c:v>169.39359999999999</c:v>
                </c:pt>
                <c:pt idx="106">
                  <c:v>169.10650000000001</c:v>
                </c:pt>
                <c:pt idx="107">
                  <c:v>168.8768</c:v>
                </c:pt>
                <c:pt idx="108">
                  <c:v>165.67089999999999</c:v>
                </c:pt>
                <c:pt idx="109">
                  <c:v>162.1491</c:v>
                </c:pt>
                <c:pt idx="110">
                  <c:v>160.8476</c:v>
                </c:pt>
                <c:pt idx="111">
                  <c:v>163.26</c:v>
                </c:pt>
                <c:pt idx="112">
                  <c:v>163.98</c:v>
                </c:pt>
                <c:pt idx="113">
                  <c:v>163.81</c:v>
                </c:pt>
                <c:pt idx="114">
                  <c:v>161.47999999999999</c:v>
                </c:pt>
                <c:pt idx="115">
                  <c:v>158.13</c:v>
                </c:pt>
                <c:pt idx="116">
                  <c:v>156.07</c:v>
                </c:pt>
                <c:pt idx="117">
                  <c:v>152.61000000000001</c:v>
                </c:pt>
                <c:pt idx="118">
                  <c:v>146.63999999999999</c:v>
                </c:pt>
                <c:pt idx="119">
                  <c:v>143.97999999999999</c:v>
                </c:pt>
                <c:pt idx="120">
                  <c:v>140.69999999999999</c:v>
                </c:pt>
                <c:pt idx="121">
                  <c:v>135.02000000000001</c:v>
                </c:pt>
                <c:pt idx="122">
                  <c:v>132.65</c:v>
                </c:pt>
                <c:pt idx="123">
                  <c:v>132.07</c:v>
                </c:pt>
                <c:pt idx="124">
                  <c:v>131.28</c:v>
                </c:pt>
                <c:pt idx="125">
                  <c:v>132.15</c:v>
                </c:pt>
                <c:pt idx="126">
                  <c:v>133.02000000000001</c:v>
                </c:pt>
                <c:pt idx="127">
                  <c:v>132.44999999999999</c:v>
                </c:pt>
                <c:pt idx="128">
                  <c:v>130.75</c:v>
                </c:pt>
                <c:pt idx="129">
                  <c:v>127.81</c:v>
                </c:pt>
                <c:pt idx="130">
                  <c:v>126.25</c:v>
                </c:pt>
                <c:pt idx="131">
                  <c:v>124.75</c:v>
                </c:pt>
                <c:pt idx="132">
                  <c:v>117.37</c:v>
                </c:pt>
                <c:pt idx="133">
                  <c:v>112.7</c:v>
                </c:pt>
                <c:pt idx="134">
                  <c:v>112.33</c:v>
                </c:pt>
                <c:pt idx="135">
                  <c:v>113.19</c:v>
                </c:pt>
                <c:pt idx="136">
                  <c:v>116.01</c:v>
                </c:pt>
                <c:pt idx="137">
                  <c:v>120.88</c:v>
                </c:pt>
                <c:pt idx="138">
                  <c:v>128.05000000000001</c:v>
                </c:pt>
                <c:pt idx="139">
                  <c:v>135.57</c:v>
                </c:pt>
                <c:pt idx="140">
                  <c:v>139.91</c:v>
                </c:pt>
                <c:pt idx="141">
                  <c:v>144.84</c:v>
                </c:pt>
                <c:pt idx="142">
                  <c:v>149.91999999999999</c:v>
                </c:pt>
                <c:pt idx="143">
                  <c:v>151.69999999999999</c:v>
                </c:pt>
                <c:pt idx="144">
                  <c:v>150.66</c:v>
                </c:pt>
                <c:pt idx="145">
                  <c:v>149.75</c:v>
                </c:pt>
                <c:pt idx="146">
                  <c:v>151.53</c:v>
                </c:pt>
                <c:pt idx="147">
                  <c:v>156.11000000000001</c:v>
                </c:pt>
                <c:pt idx="148">
                  <c:v>159.63999999999999</c:v>
                </c:pt>
                <c:pt idx="149">
                  <c:v>162.08000000000001</c:v>
                </c:pt>
                <c:pt idx="150">
                  <c:v>163.93</c:v>
                </c:pt>
                <c:pt idx="151">
                  <c:v>164.47</c:v>
                </c:pt>
                <c:pt idx="152">
                  <c:v>162.09</c:v>
                </c:pt>
                <c:pt idx="153">
                  <c:v>157.47999999999999</c:v>
                </c:pt>
                <c:pt idx="154">
                  <c:v>154.02000000000001</c:v>
                </c:pt>
                <c:pt idx="155">
                  <c:v>150.93</c:v>
                </c:pt>
                <c:pt idx="156">
                  <c:v>148.24</c:v>
                </c:pt>
                <c:pt idx="157">
                  <c:v>146.11000000000001</c:v>
                </c:pt>
                <c:pt idx="158">
                  <c:v>145.52000000000001</c:v>
                </c:pt>
                <c:pt idx="159">
                  <c:v>145.28</c:v>
                </c:pt>
                <c:pt idx="160">
                  <c:v>147.47999999999999</c:v>
                </c:pt>
                <c:pt idx="161">
                  <c:v>149.94</c:v>
                </c:pt>
                <c:pt idx="162">
                  <c:v>150.27000000000001</c:v>
                </c:pt>
                <c:pt idx="163">
                  <c:v>148.83750000000001</c:v>
                </c:pt>
                <c:pt idx="164">
                  <c:v>147.67750000000001</c:v>
                </c:pt>
                <c:pt idx="165">
                  <c:v>145.59200000000001</c:v>
                </c:pt>
                <c:pt idx="166">
                  <c:v>143.57499999999999</c:v>
                </c:pt>
                <c:pt idx="167">
                  <c:v>141.76</c:v>
                </c:pt>
                <c:pt idx="168">
                  <c:v>139.03</c:v>
                </c:pt>
                <c:pt idx="169">
                  <c:v>137.54000000000002</c:v>
                </c:pt>
                <c:pt idx="170">
                  <c:v>137.77250000000001</c:v>
                </c:pt>
                <c:pt idx="171">
                  <c:v>139.23400000000001</c:v>
                </c:pt>
                <c:pt idx="172">
                  <c:v>144.80000000000001</c:v>
                </c:pt>
              </c:numCache>
            </c:numRef>
          </c:val>
          <c:smooth val="0"/>
          <c:extLst>
            <c:ext xmlns:c16="http://schemas.microsoft.com/office/drawing/2014/chart" uri="{C3380CC4-5D6E-409C-BE32-E72D297353CC}">
              <c16:uniqueId val="{00000004-8D85-4B94-8CB5-9493A05D5002}"/>
            </c:ext>
          </c:extLst>
        </c:ser>
        <c:ser>
          <c:idx val="0"/>
          <c:order val="1"/>
          <c:tx>
            <c:strRef>
              <c:f>Live!$E$4</c:f>
              <c:strCache>
                <c:ptCount val="1"/>
                <c:pt idx="0">
                  <c:v>Steer</c:v>
                </c:pt>
              </c:strCache>
            </c:strRef>
          </c:tx>
          <c:spPr>
            <a:ln w="28575" cap="rnd">
              <a:solidFill>
                <a:schemeClr val="accent1"/>
              </a:solidFill>
              <a:round/>
            </a:ln>
            <a:effectLst/>
          </c:spPr>
          <c:marker>
            <c:symbol val="none"/>
          </c:marker>
          <c:val>
            <c:numRef>
              <c:f>Live!$E$22:$E$194</c:f>
              <c:numCache>
                <c:formatCode>_(* #,##0.00_);_(* \(#,##0.00\);_(* "-"??_);_(@_)</c:formatCode>
                <c:ptCount val="173"/>
                <c:pt idx="12">
                  <c:v>192.1</c:v>
                </c:pt>
                <c:pt idx="13">
                  <c:v>192.8</c:v>
                </c:pt>
                <c:pt idx="14">
                  <c:v>196.3</c:v>
                </c:pt>
                <c:pt idx="15">
                  <c:v>204.1</c:v>
                </c:pt>
                <c:pt idx="16">
                  <c:v>207.7</c:v>
                </c:pt>
                <c:pt idx="17">
                  <c:v>209.7</c:v>
                </c:pt>
                <c:pt idx="18">
                  <c:v>207.9</c:v>
                </c:pt>
                <c:pt idx="19">
                  <c:v>201.4</c:v>
                </c:pt>
                <c:pt idx="20">
                  <c:v>211.9</c:v>
                </c:pt>
                <c:pt idx="21">
                  <c:v>207.3</c:v>
                </c:pt>
                <c:pt idx="22">
                  <c:v>209.4</c:v>
                </c:pt>
                <c:pt idx="23">
                  <c:v>207.9</c:v>
                </c:pt>
                <c:pt idx="24">
                  <c:v>207.1</c:v>
                </c:pt>
                <c:pt idx="25">
                  <c:v>206.2</c:v>
                </c:pt>
                <c:pt idx="26">
                  <c:v>205.7</c:v>
                </c:pt>
                <c:pt idx="27">
                  <c:v>208.5</c:v>
                </c:pt>
                <c:pt idx="28">
                  <c:v>204.7</c:v>
                </c:pt>
                <c:pt idx="29">
                  <c:v>203.3</c:v>
                </c:pt>
                <c:pt idx="30">
                  <c:v>204.9</c:v>
                </c:pt>
                <c:pt idx="31">
                  <c:v>208</c:v>
                </c:pt>
                <c:pt idx="32">
                  <c:v>210.8</c:v>
                </c:pt>
                <c:pt idx="33">
                  <c:v>211.1</c:v>
                </c:pt>
                <c:pt idx="34">
                  <c:v>211.3</c:v>
                </c:pt>
                <c:pt idx="35">
                  <c:v>212.2</c:v>
                </c:pt>
                <c:pt idx="36">
                  <c:v>221.8</c:v>
                </c:pt>
                <c:pt idx="37">
                  <c:v>237</c:v>
                </c:pt>
                <c:pt idx="38">
                  <c:v>245.6</c:v>
                </c:pt>
                <c:pt idx="39">
                  <c:v>256.39999999999998</c:v>
                </c:pt>
                <c:pt idx="40">
                  <c:v>266.8</c:v>
                </c:pt>
                <c:pt idx="41">
                  <c:v>275.5</c:v>
                </c:pt>
                <c:pt idx="42">
                  <c:v>267.39999999999998</c:v>
                </c:pt>
                <c:pt idx="43">
                  <c:v>271</c:v>
                </c:pt>
                <c:pt idx="44">
                  <c:v>278.5</c:v>
                </c:pt>
                <c:pt idx="45">
                  <c:v>272.60000000000002</c:v>
                </c:pt>
                <c:pt idx="46">
                  <c:v>273.10000000000002</c:v>
                </c:pt>
                <c:pt idx="47">
                  <c:v>273.10000000000002</c:v>
                </c:pt>
                <c:pt idx="48">
                  <c:v>286.10000000000002</c:v>
                </c:pt>
                <c:pt idx="49">
                  <c:v>284.3</c:v>
                </c:pt>
                <c:pt idx="50">
                  <c:v>281.7</c:v>
                </c:pt>
                <c:pt idx="51">
                  <c:v>284.3</c:v>
                </c:pt>
                <c:pt idx="52">
                  <c:v>282.2</c:v>
                </c:pt>
                <c:pt idx="53">
                  <c:v>283.2</c:v>
                </c:pt>
                <c:pt idx="54">
                  <c:v>277.39999999999998</c:v>
                </c:pt>
                <c:pt idx="55">
                  <c:v>278.3</c:v>
                </c:pt>
                <c:pt idx="56">
                  <c:v>280.5</c:v>
                </c:pt>
                <c:pt idx="57">
                  <c:v>278.10000000000002</c:v>
                </c:pt>
                <c:pt idx="58">
                  <c:v>277.60000000000002</c:v>
                </c:pt>
                <c:pt idx="59">
                  <c:v>280.10000000000002</c:v>
                </c:pt>
                <c:pt idx="60">
                  <c:v>282.10000000000002</c:v>
                </c:pt>
                <c:pt idx="61">
                  <c:v>277.10000000000002</c:v>
                </c:pt>
                <c:pt idx="62">
                  <c:v>274.10000000000002</c:v>
                </c:pt>
                <c:pt idx="63">
                  <c:v>271.89999999999998</c:v>
                </c:pt>
                <c:pt idx="64">
                  <c:v>267.5</c:v>
                </c:pt>
                <c:pt idx="65">
                  <c:v>264.7</c:v>
                </c:pt>
                <c:pt idx="66">
                  <c:v>265.3</c:v>
                </c:pt>
                <c:pt idx="67">
                  <c:v>264.8</c:v>
                </c:pt>
                <c:pt idx="68">
                  <c:v>269.89999999999998</c:v>
                </c:pt>
                <c:pt idx="69">
                  <c:v>266.3</c:v>
                </c:pt>
                <c:pt idx="70">
                  <c:v>271.39999999999998</c:v>
                </c:pt>
                <c:pt idx="71">
                  <c:v>281.3</c:v>
                </c:pt>
                <c:pt idx="72">
                  <c:v>284.10000000000002</c:v>
                </c:pt>
                <c:pt idx="73">
                  <c:v>279.3</c:v>
                </c:pt>
                <c:pt idx="74">
                  <c:v>284.89999999999998</c:v>
                </c:pt>
                <c:pt idx="75">
                  <c:v>299.3</c:v>
                </c:pt>
                <c:pt idx="76">
                  <c:v>301.8</c:v>
                </c:pt>
                <c:pt idx="77">
                  <c:v>301.89999999999998</c:v>
                </c:pt>
                <c:pt idx="78">
                  <c:v>310.39999999999998</c:v>
                </c:pt>
                <c:pt idx="79">
                  <c:v>319.3</c:v>
                </c:pt>
                <c:pt idx="80">
                  <c:v>328.7</c:v>
                </c:pt>
                <c:pt idx="81">
                  <c:v>331.7</c:v>
                </c:pt>
                <c:pt idx="82">
                  <c:v>337.7</c:v>
                </c:pt>
                <c:pt idx="83">
                  <c:v>335.1</c:v>
                </c:pt>
                <c:pt idx="84">
                  <c:v>331.7</c:v>
                </c:pt>
                <c:pt idx="85">
                  <c:v>337.8</c:v>
                </c:pt>
                <c:pt idx="86">
                  <c:v>341</c:v>
                </c:pt>
                <c:pt idx="87">
                  <c:v>342.1</c:v>
                </c:pt>
                <c:pt idx="88">
                  <c:v>337.9</c:v>
                </c:pt>
                <c:pt idx="89">
                  <c:v>341.3</c:v>
                </c:pt>
                <c:pt idx="90">
                  <c:v>342.8</c:v>
                </c:pt>
                <c:pt idx="91">
                  <c:v>344.7</c:v>
                </c:pt>
                <c:pt idx="92">
                  <c:v>347.7</c:v>
                </c:pt>
                <c:pt idx="93">
                  <c:v>350.5</c:v>
                </c:pt>
                <c:pt idx="94">
                  <c:v>357.5</c:v>
                </c:pt>
                <c:pt idx="95">
                  <c:v>364</c:v>
                </c:pt>
                <c:pt idx="96">
                  <c:v>366.4</c:v>
                </c:pt>
                <c:pt idx="97">
                  <c:v>370</c:v>
                </c:pt>
                <c:pt idx="98">
                  <c:v>385.2</c:v>
                </c:pt>
                <c:pt idx="99">
                  <c:v>394.3</c:v>
                </c:pt>
                <c:pt idx="100">
                  <c:v>400.6</c:v>
                </c:pt>
                <c:pt idx="101">
                  <c:v>400.8</c:v>
                </c:pt>
                <c:pt idx="102">
                  <c:v>399.8</c:v>
                </c:pt>
                <c:pt idx="103">
                  <c:v>387.6</c:v>
                </c:pt>
                <c:pt idx="104">
                  <c:v>395.8</c:v>
                </c:pt>
                <c:pt idx="105">
                  <c:v>394.9</c:v>
                </c:pt>
                <c:pt idx="106">
                  <c:v>391.5</c:v>
                </c:pt>
                <c:pt idx="107">
                  <c:v>386.9</c:v>
                </c:pt>
                <c:pt idx="108">
                  <c:v>377.7</c:v>
                </c:pt>
                <c:pt idx="109">
                  <c:v>367.3</c:v>
                </c:pt>
                <c:pt idx="110">
                  <c:v>364.7</c:v>
                </c:pt>
                <c:pt idx="111">
                  <c:v>357.4</c:v>
                </c:pt>
                <c:pt idx="112">
                  <c:v>340</c:v>
                </c:pt>
                <c:pt idx="113">
                  <c:v>329.5</c:v>
                </c:pt>
                <c:pt idx="114">
                  <c:v>328.2</c:v>
                </c:pt>
                <c:pt idx="115">
                  <c:v>336.6</c:v>
                </c:pt>
                <c:pt idx="116">
                  <c:v>347.7</c:v>
                </c:pt>
                <c:pt idx="117">
                  <c:v>350.8</c:v>
                </c:pt>
                <c:pt idx="118">
                  <c:v>354</c:v>
                </c:pt>
                <c:pt idx="119">
                  <c:v>356.3</c:v>
                </c:pt>
                <c:pt idx="120">
                  <c:v>364.3</c:v>
                </c:pt>
                <c:pt idx="121">
                  <c:v>361</c:v>
                </c:pt>
                <c:pt idx="122">
                  <c:v>355.9</c:v>
                </c:pt>
                <c:pt idx="123">
                  <c:v>340.8</c:v>
                </c:pt>
                <c:pt idx="124">
                  <c:v>327.39999999999998</c:v>
                </c:pt>
                <c:pt idx="125">
                  <c:v>336.6</c:v>
                </c:pt>
                <c:pt idx="126">
                  <c:v>354.1</c:v>
                </c:pt>
                <c:pt idx="127">
                  <c:v>347.2</c:v>
                </c:pt>
                <c:pt idx="128">
                  <c:v>351</c:v>
                </c:pt>
                <c:pt idx="129">
                  <c:v>347.4</c:v>
                </c:pt>
                <c:pt idx="130">
                  <c:v>345.8</c:v>
                </c:pt>
                <c:pt idx="131">
                  <c:v>338.5</c:v>
                </c:pt>
                <c:pt idx="132">
                  <c:v>331.2</c:v>
                </c:pt>
                <c:pt idx="133">
                  <c:v>330.1</c:v>
                </c:pt>
                <c:pt idx="134">
                  <c:v>326.39999999999998</c:v>
                </c:pt>
                <c:pt idx="135">
                  <c:v>314.5</c:v>
                </c:pt>
                <c:pt idx="136">
                  <c:v>315.8</c:v>
                </c:pt>
                <c:pt idx="137">
                  <c:v>322</c:v>
                </c:pt>
                <c:pt idx="138">
                  <c:v>332.2</c:v>
                </c:pt>
                <c:pt idx="139">
                  <c:v>345.2</c:v>
                </c:pt>
                <c:pt idx="140">
                  <c:v>354.4</c:v>
                </c:pt>
                <c:pt idx="141">
                  <c:v>352.5</c:v>
                </c:pt>
                <c:pt idx="142">
                  <c:v>351.97500000000002</c:v>
                </c:pt>
                <c:pt idx="143">
                  <c:v>352.9</c:v>
                </c:pt>
                <c:pt idx="144">
                  <c:v>352.07499999999999</c:v>
                </c:pt>
                <c:pt idx="145">
                  <c:v>349.125</c:v>
                </c:pt>
                <c:pt idx="146">
                  <c:v>346.27499999999998</c:v>
                </c:pt>
                <c:pt idx="147">
                  <c:v>327.39999999999998</c:v>
                </c:pt>
                <c:pt idx="148">
                  <c:v>354.85</c:v>
                </c:pt>
                <c:pt idx="149">
                  <c:v>360.92</c:v>
                </c:pt>
                <c:pt idx="150">
                  <c:v>367.55</c:v>
                </c:pt>
                <c:pt idx="151">
                  <c:v>370.8</c:v>
                </c:pt>
                <c:pt idx="152">
                  <c:v>373.68</c:v>
                </c:pt>
                <c:pt idx="153">
                  <c:v>363.35</c:v>
                </c:pt>
                <c:pt idx="154">
                  <c:v>363.6</c:v>
                </c:pt>
                <c:pt idx="155">
                  <c:v>364.32</c:v>
                </c:pt>
                <c:pt idx="156">
                  <c:v>360.15</c:v>
                </c:pt>
                <c:pt idx="157">
                  <c:v>355.42</c:v>
                </c:pt>
                <c:pt idx="158">
                  <c:v>356.92</c:v>
                </c:pt>
                <c:pt idx="159">
                  <c:v>362.4</c:v>
                </c:pt>
                <c:pt idx="160">
                  <c:v>366.32</c:v>
                </c:pt>
                <c:pt idx="161">
                  <c:v>370.7</c:v>
                </c:pt>
                <c:pt idx="162">
                  <c:v>363.2</c:v>
                </c:pt>
                <c:pt idx="163">
                  <c:v>361.22500000000002</c:v>
                </c:pt>
                <c:pt idx="164">
                  <c:v>370.25</c:v>
                </c:pt>
                <c:pt idx="165">
                  <c:v>365.76</c:v>
                </c:pt>
                <c:pt idx="166">
                  <c:v>359.45</c:v>
                </c:pt>
                <c:pt idx="167">
                  <c:v>353.6246963166343</c:v>
                </c:pt>
                <c:pt idx="168">
                  <c:v>351.39766670026455</c:v>
                </c:pt>
                <c:pt idx="169">
                  <c:v>347.75071680117065</c:v>
                </c:pt>
                <c:pt idx="170">
                  <c:v>337.47499999999997</c:v>
                </c:pt>
                <c:pt idx="171">
                  <c:v>342.7</c:v>
                </c:pt>
                <c:pt idx="172">
                  <c:v>348.45</c:v>
                </c:pt>
              </c:numCache>
            </c:numRef>
          </c:val>
          <c:smooth val="0"/>
          <c:extLst>
            <c:ext xmlns:c16="http://schemas.microsoft.com/office/drawing/2014/chart" uri="{C3380CC4-5D6E-409C-BE32-E72D297353CC}">
              <c16:uniqueId val="{00000006-8D85-4B94-8CB5-9493A05D5002}"/>
            </c:ext>
          </c:extLst>
        </c:ser>
        <c:ser>
          <c:idx val="1"/>
          <c:order val="2"/>
          <c:tx>
            <c:strRef>
              <c:f>Live!$D$4</c:f>
              <c:strCache>
                <c:ptCount val="1"/>
                <c:pt idx="0">
                  <c:v>Sheep</c:v>
                </c:pt>
              </c:strCache>
            </c:strRef>
          </c:tx>
          <c:spPr>
            <a:ln w="28575" cap="rnd">
              <a:solidFill>
                <a:schemeClr val="accent2"/>
              </a:solidFill>
              <a:round/>
            </a:ln>
            <a:effectLst/>
          </c:spPr>
          <c:marker>
            <c:symbol val="none"/>
          </c:marker>
          <c:val>
            <c:numRef>
              <c:f>Live!$D$22:$D$194</c:f>
              <c:numCache>
                <c:formatCode>_(* #,##0.00_);_(* \(#,##0.00\);_(* "-"??_);_(@_)</c:formatCode>
                <c:ptCount val="173"/>
                <c:pt idx="0">
                  <c:v>0</c:v>
                </c:pt>
                <c:pt idx="12">
                  <c:v>230.74510000000001</c:v>
                </c:pt>
                <c:pt idx="13">
                  <c:v>228.53989999999999</c:v>
                </c:pt>
                <c:pt idx="14">
                  <c:v>264.62520000000001</c:v>
                </c:pt>
                <c:pt idx="15">
                  <c:v>301.91320000000002</c:v>
                </c:pt>
                <c:pt idx="16">
                  <c:v>301.41210000000001</c:v>
                </c:pt>
                <c:pt idx="17">
                  <c:v>309.13029999999998</c:v>
                </c:pt>
                <c:pt idx="18">
                  <c:v>267.73250000000002</c:v>
                </c:pt>
                <c:pt idx="19">
                  <c:v>248.88800000000001</c:v>
                </c:pt>
                <c:pt idx="20">
                  <c:v>244.5778</c:v>
                </c:pt>
                <c:pt idx="21">
                  <c:v>239.26519999999999</c:v>
                </c:pt>
                <c:pt idx="22">
                  <c:v>236.15790000000001</c:v>
                </c:pt>
                <c:pt idx="23">
                  <c:v>229.74270000000001</c:v>
                </c:pt>
                <c:pt idx="24">
                  <c:v>229.74270000000001</c:v>
                </c:pt>
                <c:pt idx="25">
                  <c:v>242.57310000000001</c:v>
                </c:pt>
                <c:pt idx="26">
                  <c:v>257.90929999999997</c:v>
                </c:pt>
                <c:pt idx="27">
                  <c:v>250.99289999999999</c:v>
                </c:pt>
                <c:pt idx="28">
                  <c:v>251.0932</c:v>
                </c:pt>
                <c:pt idx="29">
                  <c:v>265.7278</c:v>
                </c:pt>
                <c:pt idx="30">
                  <c:v>260.11450000000002</c:v>
                </c:pt>
                <c:pt idx="31">
                  <c:v>242.97399999999999</c:v>
                </c:pt>
                <c:pt idx="32">
                  <c:v>226.83590000000001</c:v>
                </c:pt>
                <c:pt idx="33">
                  <c:v>208.1918</c:v>
                </c:pt>
                <c:pt idx="34">
                  <c:v>198.36859999999999</c:v>
                </c:pt>
                <c:pt idx="35">
                  <c:v>201.27549999999999</c:v>
                </c:pt>
                <c:pt idx="36">
                  <c:v>234.3536</c:v>
                </c:pt>
                <c:pt idx="37">
                  <c:v>272.34339999999997</c:v>
                </c:pt>
                <c:pt idx="38">
                  <c:v>309.43099999999998</c:v>
                </c:pt>
                <c:pt idx="39">
                  <c:v>326.27080000000001</c:v>
                </c:pt>
                <c:pt idx="40">
                  <c:v>370.07429999999999</c:v>
                </c:pt>
                <c:pt idx="41">
                  <c:v>350.92899999999997</c:v>
                </c:pt>
                <c:pt idx="42">
                  <c:v>294.19499999999999</c:v>
                </c:pt>
                <c:pt idx="43">
                  <c:v>284.47199999999998</c:v>
                </c:pt>
                <c:pt idx="44">
                  <c:v>294.99689999999998</c:v>
                </c:pt>
                <c:pt idx="45">
                  <c:v>275.45069999999998</c:v>
                </c:pt>
                <c:pt idx="46">
                  <c:v>271.0403</c:v>
                </c:pt>
                <c:pt idx="47">
                  <c:v>286.27629999999999</c:v>
                </c:pt>
                <c:pt idx="48">
                  <c:v>344.3134</c:v>
                </c:pt>
                <c:pt idx="49">
                  <c:v>370.2747</c:v>
                </c:pt>
                <c:pt idx="50">
                  <c:v>375.88799999999998</c:v>
                </c:pt>
                <c:pt idx="51">
                  <c:v>410.46969999999999</c:v>
                </c:pt>
                <c:pt idx="52">
                  <c:v>425.30470000000003</c:v>
                </c:pt>
                <c:pt idx="53">
                  <c:v>384.10739999999998</c:v>
                </c:pt>
                <c:pt idx="54">
                  <c:v>316.74829999999997</c:v>
                </c:pt>
                <c:pt idx="55">
                  <c:v>324.96769999999998</c:v>
                </c:pt>
                <c:pt idx="56">
                  <c:v>323.96530000000001</c:v>
                </c:pt>
                <c:pt idx="57">
                  <c:v>313.94170000000003</c:v>
                </c:pt>
                <c:pt idx="58">
                  <c:v>342.60939999999999</c:v>
                </c:pt>
                <c:pt idx="59">
                  <c:v>381.70170000000002</c:v>
                </c:pt>
                <c:pt idx="60">
                  <c:v>421.2953</c:v>
                </c:pt>
                <c:pt idx="61">
                  <c:v>414.7799</c:v>
                </c:pt>
                <c:pt idx="62">
                  <c:v>411.97329999999999</c:v>
                </c:pt>
                <c:pt idx="63">
                  <c:v>433.02300000000002</c:v>
                </c:pt>
                <c:pt idx="64">
                  <c:v>441.24239999999998</c:v>
                </c:pt>
                <c:pt idx="65">
                  <c:v>399.1429</c:v>
                </c:pt>
                <c:pt idx="66">
                  <c:v>357.14370000000002</c:v>
                </c:pt>
                <c:pt idx="67">
                  <c:v>368.87139999999999</c:v>
                </c:pt>
                <c:pt idx="68">
                  <c:v>362.85719999999998</c:v>
                </c:pt>
                <c:pt idx="69">
                  <c:v>351.83120000000002</c:v>
                </c:pt>
                <c:pt idx="70">
                  <c:v>360.35129999999998</c:v>
                </c:pt>
                <c:pt idx="71">
                  <c:v>386.71359999999999</c:v>
                </c:pt>
                <c:pt idx="72">
                  <c:v>394.23129999999998</c:v>
                </c:pt>
                <c:pt idx="73">
                  <c:v>404.5557</c:v>
                </c:pt>
                <c:pt idx="74">
                  <c:v>453.17059999999998</c:v>
                </c:pt>
                <c:pt idx="75">
                  <c:v>522.43420000000003</c:v>
                </c:pt>
                <c:pt idx="76">
                  <c:v>531.45550000000003</c:v>
                </c:pt>
                <c:pt idx="77">
                  <c:v>447.35680000000002</c:v>
                </c:pt>
                <c:pt idx="78">
                  <c:v>418.6891</c:v>
                </c:pt>
                <c:pt idx="79">
                  <c:v>396.23610000000002</c:v>
                </c:pt>
                <c:pt idx="80">
                  <c:v>381.60149999999999</c:v>
                </c:pt>
                <c:pt idx="81">
                  <c:v>386.41289999999998</c:v>
                </c:pt>
                <c:pt idx="82">
                  <c:v>417.38600000000002</c:v>
                </c:pt>
                <c:pt idx="83">
                  <c:v>459.68599999999998</c:v>
                </c:pt>
                <c:pt idx="84">
                  <c:v>443.94880000000001</c:v>
                </c:pt>
                <c:pt idx="85">
                  <c:v>442.14449999999999</c:v>
                </c:pt>
                <c:pt idx="86">
                  <c:v>454.87459999999999</c:v>
                </c:pt>
                <c:pt idx="87">
                  <c:v>452.46890000000002</c:v>
                </c:pt>
                <c:pt idx="88">
                  <c:v>428.1114</c:v>
                </c:pt>
                <c:pt idx="89">
                  <c:v>426.6078</c:v>
                </c:pt>
                <c:pt idx="90">
                  <c:v>418.48860000000002</c:v>
                </c:pt>
                <c:pt idx="91">
                  <c:v>417.28579999999999</c:v>
                </c:pt>
                <c:pt idx="92">
                  <c:v>395.93540000000002</c:v>
                </c:pt>
                <c:pt idx="93">
                  <c:v>364.36079999999998</c:v>
                </c:pt>
                <c:pt idx="94">
                  <c:v>357.74509999999998</c:v>
                </c:pt>
                <c:pt idx="95">
                  <c:v>351.22969999999998</c:v>
                </c:pt>
                <c:pt idx="96">
                  <c:v>332.88639999999998</c:v>
                </c:pt>
                <c:pt idx="97">
                  <c:v>360.35129999999998</c:v>
                </c:pt>
                <c:pt idx="98">
                  <c:v>436.13029999999998</c:v>
                </c:pt>
                <c:pt idx="99">
                  <c:v>464.69779999999997</c:v>
                </c:pt>
                <c:pt idx="100">
                  <c:v>503.08850000000001</c:v>
                </c:pt>
                <c:pt idx="101">
                  <c:v>491.56130000000002</c:v>
                </c:pt>
                <c:pt idx="102">
                  <c:v>454.77440000000001</c:v>
                </c:pt>
                <c:pt idx="103">
                  <c:v>421.4957</c:v>
                </c:pt>
                <c:pt idx="104">
                  <c:v>393.32920000000001</c:v>
                </c:pt>
                <c:pt idx="105">
                  <c:v>393.02850000000001</c:v>
                </c:pt>
                <c:pt idx="106">
                  <c:v>400.44600000000003</c:v>
                </c:pt>
                <c:pt idx="107">
                  <c:v>397.94009999999997</c:v>
                </c:pt>
                <c:pt idx="108">
                  <c:v>401.44839999999999</c:v>
                </c:pt>
                <c:pt idx="109">
                  <c:v>417.38600000000002</c:v>
                </c:pt>
                <c:pt idx="110">
                  <c:v>455.37580000000003</c:v>
                </c:pt>
                <c:pt idx="111">
                  <c:v>485.4468</c:v>
                </c:pt>
                <c:pt idx="112">
                  <c:v>503.68990000000002</c:v>
                </c:pt>
                <c:pt idx="113">
                  <c:v>503.58969999999999</c:v>
                </c:pt>
                <c:pt idx="114">
                  <c:v>412.97559999999999</c:v>
                </c:pt>
                <c:pt idx="115">
                  <c:v>379.59679999999997</c:v>
                </c:pt>
                <c:pt idx="116">
                  <c:v>360.05059999999997</c:v>
                </c:pt>
                <c:pt idx="117">
                  <c:v>356.04109999999997</c:v>
                </c:pt>
                <c:pt idx="118">
                  <c:v>388.81849999999997</c:v>
                </c:pt>
                <c:pt idx="119">
                  <c:v>417.5865</c:v>
                </c:pt>
                <c:pt idx="120">
                  <c:v>422.19740000000002</c:v>
                </c:pt>
                <c:pt idx="121">
                  <c:v>423.60070000000002</c:v>
                </c:pt>
                <c:pt idx="122">
                  <c:v>447.25659999999999</c:v>
                </c:pt>
                <c:pt idx="123">
                  <c:v>433.92509999999999</c:v>
                </c:pt>
                <c:pt idx="124">
                  <c:v>404.85640000000001</c:v>
                </c:pt>
                <c:pt idx="125">
                  <c:v>403.05220000000003</c:v>
                </c:pt>
                <c:pt idx="126">
                  <c:v>342.10820000000001</c:v>
                </c:pt>
                <c:pt idx="127">
                  <c:v>337.4973</c:v>
                </c:pt>
                <c:pt idx="128">
                  <c:v>351.02929999999998</c:v>
                </c:pt>
                <c:pt idx="129">
                  <c:v>338.19900000000001</c:v>
                </c:pt>
                <c:pt idx="130">
                  <c:v>346.6189</c:v>
                </c:pt>
                <c:pt idx="131">
                  <c:v>366.16500000000002</c:v>
                </c:pt>
                <c:pt idx="132">
                  <c:v>391.65</c:v>
                </c:pt>
                <c:pt idx="133">
                  <c:v>418.97500000000002</c:v>
                </c:pt>
                <c:pt idx="134">
                  <c:v>429.92500000000001</c:v>
                </c:pt>
                <c:pt idx="135">
                  <c:v>416.36</c:v>
                </c:pt>
                <c:pt idx="136">
                  <c:v>422.75</c:v>
                </c:pt>
                <c:pt idx="137">
                  <c:v>419.25</c:v>
                </c:pt>
                <c:pt idx="138">
                  <c:v>419.14</c:v>
                </c:pt>
                <c:pt idx="139">
                  <c:v>416.92500000000001</c:v>
                </c:pt>
                <c:pt idx="140">
                  <c:v>406.07499999999999</c:v>
                </c:pt>
                <c:pt idx="141">
                  <c:v>388.7</c:v>
                </c:pt>
                <c:pt idx="142">
                  <c:v>382.67500000000001</c:v>
                </c:pt>
                <c:pt idx="143">
                  <c:v>387.06</c:v>
                </c:pt>
                <c:pt idx="144">
                  <c:v>381.5</c:v>
                </c:pt>
                <c:pt idx="145">
                  <c:v>381.57499999999999</c:v>
                </c:pt>
                <c:pt idx="146">
                  <c:v>391.92500000000001</c:v>
                </c:pt>
                <c:pt idx="147">
                  <c:v>413.22</c:v>
                </c:pt>
                <c:pt idx="148">
                  <c:v>449.6</c:v>
                </c:pt>
                <c:pt idx="149">
                  <c:v>501.37</c:v>
                </c:pt>
                <c:pt idx="150">
                  <c:v>467.97</c:v>
                </c:pt>
                <c:pt idx="151">
                  <c:v>437.6</c:v>
                </c:pt>
                <c:pt idx="152">
                  <c:v>402.22</c:v>
                </c:pt>
                <c:pt idx="153">
                  <c:v>386</c:v>
                </c:pt>
                <c:pt idx="154">
                  <c:v>392</c:v>
                </c:pt>
                <c:pt idx="155">
                  <c:v>400.24</c:v>
                </c:pt>
                <c:pt idx="156">
                  <c:v>412.4</c:v>
                </c:pt>
                <c:pt idx="157">
                  <c:v>454.25</c:v>
                </c:pt>
                <c:pt idx="158">
                  <c:v>510.27</c:v>
                </c:pt>
                <c:pt idx="159">
                  <c:v>570.37</c:v>
                </c:pt>
                <c:pt idx="160">
                  <c:v>578.65</c:v>
                </c:pt>
                <c:pt idx="161">
                  <c:v>527.875</c:v>
                </c:pt>
                <c:pt idx="162">
                  <c:v>434.8</c:v>
                </c:pt>
                <c:pt idx="163">
                  <c:v>427.25</c:v>
                </c:pt>
                <c:pt idx="164">
                  <c:v>410.3</c:v>
                </c:pt>
                <c:pt idx="165">
                  <c:v>388.86</c:v>
                </c:pt>
                <c:pt idx="166">
                  <c:v>393.125</c:v>
                </c:pt>
                <c:pt idx="167">
                  <c:v>412.42500000000001</c:v>
                </c:pt>
                <c:pt idx="168">
                  <c:v>430.41999999999996</c:v>
                </c:pt>
                <c:pt idx="169">
                  <c:v>421.27500000000003</c:v>
                </c:pt>
                <c:pt idx="170">
                  <c:v>425.27500000000003</c:v>
                </c:pt>
                <c:pt idx="171">
                  <c:v>464.91999999999996</c:v>
                </c:pt>
                <c:pt idx="172">
                  <c:v>473.3</c:v>
                </c:pt>
              </c:numCache>
            </c:numRef>
          </c:val>
          <c:smooth val="0"/>
          <c:extLst>
            <c:ext xmlns:c16="http://schemas.microsoft.com/office/drawing/2014/chart" uri="{C3380CC4-5D6E-409C-BE32-E72D297353CC}">
              <c16:uniqueId val="{00000007-8D85-4B94-8CB5-9493A05D5002}"/>
            </c:ext>
          </c:extLst>
        </c:ser>
        <c:ser>
          <c:idx val="2"/>
          <c:order val="3"/>
          <c:tx>
            <c:strRef>
              <c:f>Live!$K$4</c:f>
              <c:strCache>
                <c:ptCount val="1"/>
                <c:pt idx="0">
                  <c:v>Milk</c:v>
                </c:pt>
              </c:strCache>
            </c:strRef>
          </c:tx>
          <c:spPr>
            <a:ln w="28575" cap="rnd">
              <a:solidFill>
                <a:schemeClr val="accent3"/>
              </a:solidFill>
              <a:round/>
            </a:ln>
            <a:effectLst/>
          </c:spPr>
          <c:marker>
            <c:symbol val="none"/>
          </c:marker>
          <c:val>
            <c:numRef>
              <c:f>Live!$K$22:$K$194</c:f>
              <c:numCache>
                <c:formatCode>_(* #,##0.00_);_(* \(#,##0.00\);_(* "-"??_);_(@_)</c:formatCode>
                <c:ptCount val="173"/>
                <c:pt idx="0">
                  <c:v>18.53</c:v>
                </c:pt>
                <c:pt idx="1">
                  <c:v>18.309999999999999</c:v>
                </c:pt>
                <c:pt idx="2">
                  <c:v>18.32</c:v>
                </c:pt>
                <c:pt idx="3">
                  <c:v>17.59</c:v>
                </c:pt>
                <c:pt idx="4">
                  <c:v>17.11</c:v>
                </c:pt>
                <c:pt idx="5">
                  <c:v>17.3</c:v>
                </c:pt>
                <c:pt idx="6">
                  <c:v>18.059999999999999</c:v>
                </c:pt>
                <c:pt idx="7">
                  <c:v>18.64</c:v>
                </c:pt>
                <c:pt idx="8">
                  <c:v>19.46</c:v>
                </c:pt>
                <c:pt idx="9">
                  <c:v>19.71</c:v>
                </c:pt>
                <c:pt idx="10">
                  <c:v>19.760000000000002</c:v>
                </c:pt>
                <c:pt idx="11">
                  <c:v>19.260000000000002</c:v>
                </c:pt>
                <c:pt idx="12">
                  <c:v>18.649999999999999</c:v>
                </c:pt>
                <c:pt idx="13">
                  <c:v>18.34</c:v>
                </c:pt>
                <c:pt idx="14">
                  <c:v>18.11</c:v>
                </c:pt>
                <c:pt idx="15">
                  <c:v>17.34</c:v>
                </c:pt>
                <c:pt idx="16">
                  <c:v>16.82</c:v>
                </c:pt>
                <c:pt idx="17">
                  <c:v>16.829999999999998</c:v>
                </c:pt>
                <c:pt idx="18">
                  <c:v>17.18</c:v>
                </c:pt>
                <c:pt idx="19">
                  <c:v>17.600000000000001</c:v>
                </c:pt>
                <c:pt idx="20">
                  <c:v>18.45</c:v>
                </c:pt>
                <c:pt idx="21">
                  <c:v>18.82</c:v>
                </c:pt>
                <c:pt idx="22">
                  <c:v>19</c:v>
                </c:pt>
                <c:pt idx="23">
                  <c:v>18.57</c:v>
                </c:pt>
                <c:pt idx="24">
                  <c:v>18.03</c:v>
                </c:pt>
                <c:pt idx="25">
                  <c:v>17.809999999999999</c:v>
                </c:pt>
                <c:pt idx="26">
                  <c:v>17.68</c:v>
                </c:pt>
                <c:pt idx="27">
                  <c:v>17.55</c:v>
                </c:pt>
                <c:pt idx="28">
                  <c:v>17.53</c:v>
                </c:pt>
                <c:pt idx="29">
                  <c:v>18.079999999999998</c:v>
                </c:pt>
                <c:pt idx="30">
                  <c:v>19.649999999999999</c:v>
                </c:pt>
                <c:pt idx="31">
                  <c:v>20.71</c:v>
                </c:pt>
                <c:pt idx="32">
                  <c:v>23.14</c:v>
                </c:pt>
                <c:pt idx="33">
                  <c:v>26.51</c:v>
                </c:pt>
                <c:pt idx="34">
                  <c:v>27.27</c:v>
                </c:pt>
                <c:pt idx="35">
                  <c:v>26.6</c:v>
                </c:pt>
                <c:pt idx="36">
                  <c:v>25.81</c:v>
                </c:pt>
                <c:pt idx="37">
                  <c:v>25.62</c:v>
                </c:pt>
                <c:pt idx="38">
                  <c:v>25.73</c:v>
                </c:pt>
                <c:pt idx="39">
                  <c:v>24.95</c:v>
                </c:pt>
                <c:pt idx="40">
                  <c:v>24.49</c:v>
                </c:pt>
                <c:pt idx="41">
                  <c:v>25</c:v>
                </c:pt>
                <c:pt idx="42">
                  <c:v>25.82</c:v>
                </c:pt>
                <c:pt idx="43">
                  <c:v>26.29</c:v>
                </c:pt>
                <c:pt idx="44">
                  <c:v>27</c:v>
                </c:pt>
                <c:pt idx="45">
                  <c:v>27.36</c:v>
                </c:pt>
                <c:pt idx="46">
                  <c:v>27.08</c:v>
                </c:pt>
                <c:pt idx="47">
                  <c:v>26.36</c:v>
                </c:pt>
                <c:pt idx="48">
                  <c:v>25.56</c:v>
                </c:pt>
                <c:pt idx="49">
                  <c:v>24.68</c:v>
                </c:pt>
                <c:pt idx="50">
                  <c:v>24.37</c:v>
                </c:pt>
                <c:pt idx="51">
                  <c:v>23.25</c:v>
                </c:pt>
                <c:pt idx="52">
                  <c:v>20.6</c:v>
                </c:pt>
                <c:pt idx="53">
                  <c:v>22.4</c:v>
                </c:pt>
                <c:pt idx="54">
                  <c:v>22.99</c:v>
                </c:pt>
                <c:pt idx="55">
                  <c:v>23.26</c:v>
                </c:pt>
                <c:pt idx="56">
                  <c:v>24.05</c:v>
                </c:pt>
                <c:pt idx="57">
                  <c:v>24.44</c:v>
                </c:pt>
                <c:pt idx="58">
                  <c:v>24.87</c:v>
                </c:pt>
                <c:pt idx="59">
                  <c:v>24.7</c:v>
                </c:pt>
                <c:pt idx="60">
                  <c:v>24.67</c:v>
                </c:pt>
                <c:pt idx="61">
                  <c:v>24.19</c:v>
                </c:pt>
                <c:pt idx="62">
                  <c:v>24.1</c:v>
                </c:pt>
                <c:pt idx="63">
                  <c:v>23.57</c:v>
                </c:pt>
                <c:pt idx="64">
                  <c:v>23.64</c:v>
                </c:pt>
                <c:pt idx="65">
                  <c:v>23.85</c:v>
                </c:pt>
                <c:pt idx="66">
                  <c:v>24.29</c:v>
                </c:pt>
                <c:pt idx="67">
                  <c:v>24.7</c:v>
                </c:pt>
                <c:pt idx="68">
                  <c:v>25.25</c:v>
                </c:pt>
                <c:pt idx="69">
                  <c:v>25.8</c:v>
                </c:pt>
                <c:pt idx="70">
                  <c:v>26.17</c:v>
                </c:pt>
                <c:pt idx="71">
                  <c:v>25.99</c:v>
                </c:pt>
                <c:pt idx="72">
                  <c:v>25.78</c:v>
                </c:pt>
                <c:pt idx="73">
                  <c:v>26.08</c:v>
                </c:pt>
                <c:pt idx="74">
                  <c:v>26.56</c:v>
                </c:pt>
                <c:pt idx="75">
                  <c:v>26.41</c:v>
                </c:pt>
                <c:pt idx="76">
                  <c:v>26.38</c:v>
                </c:pt>
                <c:pt idx="77">
                  <c:v>26.62</c:v>
                </c:pt>
                <c:pt idx="78">
                  <c:v>27.21</c:v>
                </c:pt>
                <c:pt idx="79">
                  <c:v>27.59</c:v>
                </c:pt>
                <c:pt idx="80">
                  <c:v>28.13</c:v>
                </c:pt>
                <c:pt idx="81">
                  <c:v>29.09</c:v>
                </c:pt>
                <c:pt idx="82">
                  <c:v>29.45</c:v>
                </c:pt>
                <c:pt idx="83">
                  <c:v>29.33</c:v>
                </c:pt>
                <c:pt idx="84">
                  <c:v>28.97</c:v>
                </c:pt>
                <c:pt idx="85">
                  <c:v>28.93</c:v>
                </c:pt>
                <c:pt idx="86">
                  <c:v>28.65</c:v>
                </c:pt>
                <c:pt idx="87">
                  <c:v>27.83</c:v>
                </c:pt>
                <c:pt idx="88">
                  <c:v>26.94</c:v>
                </c:pt>
                <c:pt idx="89">
                  <c:v>26.12</c:v>
                </c:pt>
                <c:pt idx="90">
                  <c:v>26.32</c:v>
                </c:pt>
                <c:pt idx="91">
                  <c:v>26.58</c:v>
                </c:pt>
                <c:pt idx="92">
                  <c:v>27.5</c:v>
                </c:pt>
                <c:pt idx="93">
                  <c:v>29.1</c:v>
                </c:pt>
                <c:pt idx="94">
                  <c:v>30.03</c:v>
                </c:pt>
                <c:pt idx="95">
                  <c:v>30.12</c:v>
                </c:pt>
                <c:pt idx="96">
                  <c:v>30.03</c:v>
                </c:pt>
                <c:pt idx="97">
                  <c:v>30.07</c:v>
                </c:pt>
                <c:pt idx="98">
                  <c:v>30.07</c:v>
                </c:pt>
                <c:pt idx="99">
                  <c:v>30.09</c:v>
                </c:pt>
                <c:pt idx="100">
                  <c:v>29.96</c:v>
                </c:pt>
                <c:pt idx="101">
                  <c:v>30.71</c:v>
                </c:pt>
                <c:pt idx="102">
                  <c:v>31.36</c:v>
                </c:pt>
                <c:pt idx="103">
                  <c:v>32.06</c:v>
                </c:pt>
                <c:pt idx="104">
                  <c:v>32.96</c:v>
                </c:pt>
                <c:pt idx="105">
                  <c:v>33.590000000000003</c:v>
                </c:pt>
                <c:pt idx="106">
                  <c:v>34.520000000000003</c:v>
                </c:pt>
                <c:pt idx="107">
                  <c:v>34.22</c:v>
                </c:pt>
                <c:pt idx="108">
                  <c:v>33.869999999999997</c:v>
                </c:pt>
                <c:pt idx="109">
                  <c:v>33.96</c:v>
                </c:pt>
                <c:pt idx="110">
                  <c:v>33.71</c:v>
                </c:pt>
                <c:pt idx="111">
                  <c:v>33.299999999999997</c:v>
                </c:pt>
                <c:pt idx="112">
                  <c:v>32.28</c:v>
                </c:pt>
                <c:pt idx="113">
                  <c:v>31.72</c:v>
                </c:pt>
                <c:pt idx="114">
                  <c:v>31.6</c:v>
                </c:pt>
                <c:pt idx="115">
                  <c:v>31.13</c:v>
                </c:pt>
                <c:pt idx="116">
                  <c:v>30.79</c:v>
                </c:pt>
                <c:pt idx="117">
                  <c:v>29.75</c:v>
                </c:pt>
                <c:pt idx="118">
                  <c:v>28.83</c:v>
                </c:pt>
                <c:pt idx="119">
                  <c:v>27.68</c:v>
                </c:pt>
                <c:pt idx="120">
                  <c:v>26.46</c:v>
                </c:pt>
                <c:pt idx="121">
                  <c:v>26.06</c:v>
                </c:pt>
                <c:pt idx="122">
                  <c:v>25.05</c:v>
                </c:pt>
                <c:pt idx="123">
                  <c:v>24.69</c:v>
                </c:pt>
                <c:pt idx="124">
                  <c:v>24.14</c:v>
                </c:pt>
                <c:pt idx="125">
                  <c:v>23.83</c:v>
                </c:pt>
                <c:pt idx="126">
                  <c:v>23.63</c:v>
                </c:pt>
                <c:pt idx="127">
                  <c:v>23.43</c:v>
                </c:pt>
                <c:pt idx="128">
                  <c:v>23.8</c:v>
                </c:pt>
                <c:pt idx="129">
                  <c:v>24.5</c:v>
                </c:pt>
                <c:pt idx="130">
                  <c:v>24.24</c:v>
                </c:pt>
                <c:pt idx="131">
                  <c:v>23.97</c:v>
                </c:pt>
                <c:pt idx="132">
                  <c:v>23.15</c:v>
                </c:pt>
                <c:pt idx="133">
                  <c:v>23.01</c:v>
                </c:pt>
                <c:pt idx="134">
                  <c:v>22.43</c:v>
                </c:pt>
                <c:pt idx="135">
                  <c:v>21.63</c:v>
                </c:pt>
                <c:pt idx="136">
                  <c:v>20.43</c:v>
                </c:pt>
                <c:pt idx="137">
                  <c:v>19.940000000000001</c:v>
                </c:pt>
                <c:pt idx="138">
                  <c:v>20.8</c:v>
                </c:pt>
                <c:pt idx="139">
                  <c:v>21.46</c:v>
                </c:pt>
                <c:pt idx="140">
                  <c:v>22.7</c:v>
                </c:pt>
                <c:pt idx="141">
                  <c:v>24.19</c:v>
                </c:pt>
                <c:pt idx="142">
                  <c:v>25.54</c:v>
                </c:pt>
                <c:pt idx="143">
                  <c:v>26.22</c:v>
                </c:pt>
                <c:pt idx="144">
                  <c:v>26.94</c:v>
                </c:pt>
                <c:pt idx="145">
                  <c:v>27.46</c:v>
                </c:pt>
                <c:pt idx="146">
                  <c:v>27.46</c:v>
                </c:pt>
                <c:pt idx="147">
                  <c:v>26.93</c:v>
                </c:pt>
                <c:pt idx="148">
                  <c:v>26.78</c:v>
                </c:pt>
                <c:pt idx="149">
                  <c:v>26.75</c:v>
                </c:pt>
                <c:pt idx="150">
                  <c:v>27.85</c:v>
                </c:pt>
                <c:pt idx="151">
                  <c:v>29.03</c:v>
                </c:pt>
                <c:pt idx="152">
                  <c:v>30.43</c:v>
                </c:pt>
                <c:pt idx="153">
                  <c:v>31.8</c:v>
                </c:pt>
                <c:pt idx="154">
                  <c:v>31.94</c:v>
                </c:pt>
                <c:pt idx="155">
                  <c:v>31.62</c:v>
                </c:pt>
                <c:pt idx="156">
                  <c:v>30.35</c:v>
                </c:pt>
                <c:pt idx="157">
                  <c:v>29.4</c:v>
                </c:pt>
                <c:pt idx="158">
                  <c:v>28.48</c:v>
                </c:pt>
                <c:pt idx="159">
                  <c:v>27.4</c:v>
                </c:pt>
                <c:pt idx="160">
                  <c:v>26.78</c:v>
                </c:pt>
                <c:pt idx="161">
                  <c:v>27.183429</c:v>
                </c:pt>
                <c:pt idx="162">
                  <c:v>28.548331999999998</c:v>
                </c:pt>
                <c:pt idx="163">
                  <c:v>29.671921000000001</c:v>
                </c:pt>
                <c:pt idx="164">
                  <c:v>30.634361999999999</c:v>
                </c:pt>
                <c:pt idx="165">
                  <c:v>31.522238000000002</c:v>
                </c:pt>
                <c:pt idx="166">
                  <c:v>31.587386492193392</c:v>
                </c:pt>
                <c:pt idx="167">
                  <c:v>30.402687724369606</c:v>
                </c:pt>
                <c:pt idx="168">
                  <c:v>29.701202884720036</c:v>
                </c:pt>
                <c:pt idx="169">
                  <c:v>29.358244472438503</c:v>
                </c:pt>
                <c:pt idx="170">
                  <c:v>28.943341751014138</c:v>
                </c:pt>
                <c:pt idx="171">
                  <c:v>28.23</c:v>
                </c:pt>
                <c:pt idx="172">
                  <c:v>27.856914477924622</c:v>
                </c:pt>
              </c:numCache>
            </c:numRef>
          </c:val>
          <c:smooth val="0"/>
          <c:extLst>
            <c:ext xmlns:c16="http://schemas.microsoft.com/office/drawing/2014/chart" uri="{C3380CC4-5D6E-409C-BE32-E72D297353CC}">
              <c16:uniqueId val="{00000008-8D85-4B94-8CB5-9493A05D5002}"/>
            </c:ext>
          </c:extLst>
        </c:ser>
        <c:ser>
          <c:idx val="3"/>
          <c:order val="4"/>
          <c:tx>
            <c:strRef>
              <c:f>Live!$H$4:$H$5</c:f>
              <c:strCache>
                <c:ptCount val="2"/>
                <c:pt idx="0">
                  <c:v>Wheat</c:v>
                </c:pt>
                <c:pt idx="1">
                  <c:v>Feed</c:v>
                </c:pt>
              </c:strCache>
            </c:strRef>
          </c:tx>
          <c:spPr>
            <a:ln w="28575" cap="rnd">
              <a:solidFill>
                <a:schemeClr val="accent4"/>
              </a:solidFill>
              <a:round/>
            </a:ln>
            <a:effectLst/>
          </c:spPr>
          <c:marker>
            <c:symbol val="none"/>
          </c:marker>
          <c:val>
            <c:numRef>
              <c:f>Live!$H$22:$H$194</c:f>
              <c:numCache>
                <c:formatCode>_(* #,##0.00_);_(* \(#,##0.00\);_(* "-"??_);_(@_)</c:formatCode>
                <c:ptCount val="173"/>
                <c:pt idx="0">
                  <c:v>63</c:v>
                </c:pt>
                <c:pt idx="1">
                  <c:v>63.4</c:v>
                </c:pt>
                <c:pt idx="2">
                  <c:v>66.3</c:v>
                </c:pt>
                <c:pt idx="3">
                  <c:v>65.8</c:v>
                </c:pt>
                <c:pt idx="4">
                  <c:v>63.5</c:v>
                </c:pt>
                <c:pt idx="5">
                  <c:v>64.900000000000006</c:v>
                </c:pt>
                <c:pt idx="6">
                  <c:v>62.2</c:v>
                </c:pt>
                <c:pt idx="7">
                  <c:v>61.7</c:v>
                </c:pt>
                <c:pt idx="8">
                  <c:v>61.9</c:v>
                </c:pt>
                <c:pt idx="9">
                  <c:v>63.8</c:v>
                </c:pt>
                <c:pt idx="10">
                  <c:v>64.5</c:v>
                </c:pt>
                <c:pt idx="11">
                  <c:v>66</c:v>
                </c:pt>
                <c:pt idx="12">
                  <c:v>66.5</c:v>
                </c:pt>
                <c:pt idx="13">
                  <c:v>67.7</c:v>
                </c:pt>
                <c:pt idx="14">
                  <c:v>68.3</c:v>
                </c:pt>
                <c:pt idx="15">
                  <c:v>70.400000000000006</c:v>
                </c:pt>
                <c:pt idx="16">
                  <c:v>74</c:v>
                </c:pt>
                <c:pt idx="17">
                  <c:v>76.3</c:v>
                </c:pt>
                <c:pt idx="18">
                  <c:v>75.900000000000006</c:v>
                </c:pt>
                <c:pt idx="19">
                  <c:v>73.099999999999994</c:v>
                </c:pt>
                <c:pt idx="20">
                  <c:v>79.900000000000006</c:v>
                </c:pt>
                <c:pt idx="21">
                  <c:v>87.5</c:v>
                </c:pt>
                <c:pt idx="22">
                  <c:v>90.5</c:v>
                </c:pt>
                <c:pt idx="23">
                  <c:v>91</c:v>
                </c:pt>
                <c:pt idx="24">
                  <c:v>91.5</c:v>
                </c:pt>
                <c:pt idx="25">
                  <c:v>90.3</c:v>
                </c:pt>
                <c:pt idx="26">
                  <c:v>91.7</c:v>
                </c:pt>
                <c:pt idx="27">
                  <c:v>94.4</c:v>
                </c:pt>
                <c:pt idx="28">
                  <c:v>96</c:v>
                </c:pt>
                <c:pt idx="29">
                  <c:v>97.6</c:v>
                </c:pt>
                <c:pt idx="30">
                  <c:v>114.4</c:v>
                </c:pt>
                <c:pt idx="31">
                  <c:v>133.19999999999999</c:v>
                </c:pt>
                <c:pt idx="32">
                  <c:v>165.6</c:v>
                </c:pt>
                <c:pt idx="33">
                  <c:v>160</c:v>
                </c:pt>
                <c:pt idx="34">
                  <c:v>147.1</c:v>
                </c:pt>
                <c:pt idx="35">
                  <c:v>162.9</c:v>
                </c:pt>
                <c:pt idx="36">
                  <c:v>170.5</c:v>
                </c:pt>
                <c:pt idx="37">
                  <c:v>177.9</c:v>
                </c:pt>
                <c:pt idx="38">
                  <c:v>183</c:v>
                </c:pt>
                <c:pt idx="39">
                  <c:v>171.8</c:v>
                </c:pt>
                <c:pt idx="40">
                  <c:v>153.80000000000001</c:v>
                </c:pt>
                <c:pt idx="41">
                  <c:v>142.80000000000001</c:v>
                </c:pt>
                <c:pt idx="42">
                  <c:v>140.9</c:v>
                </c:pt>
                <c:pt idx="43">
                  <c:v>119.8</c:v>
                </c:pt>
                <c:pt idx="44">
                  <c:v>102.3</c:v>
                </c:pt>
                <c:pt idx="45">
                  <c:v>87.5</c:v>
                </c:pt>
                <c:pt idx="46">
                  <c:v>85.9</c:v>
                </c:pt>
                <c:pt idx="47">
                  <c:v>88.1</c:v>
                </c:pt>
                <c:pt idx="48">
                  <c:v>102.8</c:v>
                </c:pt>
                <c:pt idx="49">
                  <c:v>108.7</c:v>
                </c:pt>
                <c:pt idx="50">
                  <c:v>103.2</c:v>
                </c:pt>
                <c:pt idx="51">
                  <c:v>102.2</c:v>
                </c:pt>
                <c:pt idx="52">
                  <c:v>107</c:v>
                </c:pt>
                <c:pt idx="53">
                  <c:v>113.2</c:v>
                </c:pt>
                <c:pt idx="54">
                  <c:v>95.6</c:v>
                </c:pt>
                <c:pt idx="55">
                  <c:v>86.3</c:v>
                </c:pt>
                <c:pt idx="56">
                  <c:v>88.6</c:v>
                </c:pt>
                <c:pt idx="57">
                  <c:v>94.5</c:v>
                </c:pt>
                <c:pt idx="58">
                  <c:v>98</c:v>
                </c:pt>
                <c:pt idx="59">
                  <c:v>99.7</c:v>
                </c:pt>
                <c:pt idx="60">
                  <c:v>100.4</c:v>
                </c:pt>
                <c:pt idx="61">
                  <c:v>92.5</c:v>
                </c:pt>
                <c:pt idx="62">
                  <c:v>90.7</c:v>
                </c:pt>
                <c:pt idx="63">
                  <c:v>94.9</c:v>
                </c:pt>
                <c:pt idx="64">
                  <c:v>100.8</c:v>
                </c:pt>
                <c:pt idx="65">
                  <c:v>97</c:v>
                </c:pt>
                <c:pt idx="66">
                  <c:v>109.5</c:v>
                </c:pt>
                <c:pt idx="67">
                  <c:v>138.9</c:v>
                </c:pt>
                <c:pt idx="68">
                  <c:v>148.19999999999999</c:v>
                </c:pt>
                <c:pt idx="69">
                  <c:v>150.5</c:v>
                </c:pt>
                <c:pt idx="70">
                  <c:v>159.9</c:v>
                </c:pt>
                <c:pt idx="71">
                  <c:v>179.8</c:v>
                </c:pt>
                <c:pt idx="72">
                  <c:v>193</c:v>
                </c:pt>
                <c:pt idx="73">
                  <c:v>199.9</c:v>
                </c:pt>
                <c:pt idx="74">
                  <c:v>191.5</c:v>
                </c:pt>
                <c:pt idx="75">
                  <c:v>200.4</c:v>
                </c:pt>
                <c:pt idx="76">
                  <c:v>189</c:v>
                </c:pt>
                <c:pt idx="77">
                  <c:v>186.4</c:v>
                </c:pt>
                <c:pt idx="78">
                  <c:v>169</c:v>
                </c:pt>
                <c:pt idx="79">
                  <c:v>153.30000000000001</c:v>
                </c:pt>
                <c:pt idx="80">
                  <c:v>156.69999999999999</c:v>
                </c:pt>
                <c:pt idx="81">
                  <c:v>143.5</c:v>
                </c:pt>
                <c:pt idx="82">
                  <c:v>143.80000000000001</c:v>
                </c:pt>
                <c:pt idx="83">
                  <c:v>139.30000000000001</c:v>
                </c:pt>
                <c:pt idx="84">
                  <c:v>149.19999999999999</c:v>
                </c:pt>
                <c:pt idx="85">
                  <c:v>160.1</c:v>
                </c:pt>
                <c:pt idx="86">
                  <c:v>162.6</c:v>
                </c:pt>
                <c:pt idx="87">
                  <c:v>170.1</c:v>
                </c:pt>
                <c:pt idx="88">
                  <c:v>169.1</c:v>
                </c:pt>
                <c:pt idx="89">
                  <c:v>169.6</c:v>
                </c:pt>
                <c:pt idx="90">
                  <c:v>202.5</c:v>
                </c:pt>
                <c:pt idx="91">
                  <c:v>196.4</c:v>
                </c:pt>
                <c:pt idx="92">
                  <c:v>192.5</c:v>
                </c:pt>
                <c:pt idx="93">
                  <c:v>189</c:v>
                </c:pt>
                <c:pt idx="94">
                  <c:v>200.9</c:v>
                </c:pt>
                <c:pt idx="95">
                  <c:v>216.6</c:v>
                </c:pt>
                <c:pt idx="96">
                  <c:v>205</c:v>
                </c:pt>
                <c:pt idx="97">
                  <c:v>200.3</c:v>
                </c:pt>
                <c:pt idx="98">
                  <c:v>197.1</c:v>
                </c:pt>
                <c:pt idx="99">
                  <c:v>194.8</c:v>
                </c:pt>
                <c:pt idx="100">
                  <c:v>187.8</c:v>
                </c:pt>
                <c:pt idx="101">
                  <c:v>170.5</c:v>
                </c:pt>
                <c:pt idx="102">
                  <c:v>163.6</c:v>
                </c:pt>
                <c:pt idx="103">
                  <c:v>150.5</c:v>
                </c:pt>
                <c:pt idx="104">
                  <c:v>147.6</c:v>
                </c:pt>
                <c:pt idx="105">
                  <c:v>155.69999999999999</c:v>
                </c:pt>
                <c:pt idx="106">
                  <c:v>159.4</c:v>
                </c:pt>
                <c:pt idx="107">
                  <c:v>161.9</c:v>
                </c:pt>
                <c:pt idx="108">
                  <c:v>157.69999999999999</c:v>
                </c:pt>
                <c:pt idx="109">
                  <c:v>156.1</c:v>
                </c:pt>
                <c:pt idx="110">
                  <c:v>162.9</c:v>
                </c:pt>
                <c:pt idx="111">
                  <c:v>166.5</c:v>
                </c:pt>
                <c:pt idx="112">
                  <c:v>163.6</c:v>
                </c:pt>
                <c:pt idx="113">
                  <c:v>147.19999999999999</c:v>
                </c:pt>
                <c:pt idx="114">
                  <c:v>137.19999999999999</c:v>
                </c:pt>
                <c:pt idx="115">
                  <c:v>110.6</c:v>
                </c:pt>
                <c:pt idx="116">
                  <c:v>110.5</c:v>
                </c:pt>
                <c:pt idx="117">
                  <c:v>108.2</c:v>
                </c:pt>
                <c:pt idx="118">
                  <c:v>118</c:v>
                </c:pt>
                <c:pt idx="119">
                  <c:v>131.80000000000001</c:v>
                </c:pt>
                <c:pt idx="120">
                  <c:v>129.30000000000001</c:v>
                </c:pt>
                <c:pt idx="121">
                  <c:v>120.9</c:v>
                </c:pt>
                <c:pt idx="122">
                  <c:v>117.1</c:v>
                </c:pt>
                <c:pt idx="123">
                  <c:v>117.45</c:v>
                </c:pt>
                <c:pt idx="124">
                  <c:v>109.1</c:v>
                </c:pt>
                <c:pt idx="125">
                  <c:v>113</c:v>
                </c:pt>
                <c:pt idx="126">
                  <c:v>118.4</c:v>
                </c:pt>
                <c:pt idx="127">
                  <c:v>105.5</c:v>
                </c:pt>
                <c:pt idx="128">
                  <c:v>102</c:v>
                </c:pt>
                <c:pt idx="129">
                  <c:v>106.8</c:v>
                </c:pt>
                <c:pt idx="130">
                  <c:v>106.8</c:v>
                </c:pt>
                <c:pt idx="131">
                  <c:v>106.6</c:v>
                </c:pt>
                <c:pt idx="132">
                  <c:v>104.3</c:v>
                </c:pt>
                <c:pt idx="133">
                  <c:v>102</c:v>
                </c:pt>
                <c:pt idx="134">
                  <c:v>100.2</c:v>
                </c:pt>
                <c:pt idx="135">
                  <c:v>102.8</c:v>
                </c:pt>
                <c:pt idx="136">
                  <c:v>104</c:v>
                </c:pt>
                <c:pt idx="137">
                  <c:v>106</c:v>
                </c:pt>
                <c:pt idx="138">
                  <c:v>109.8</c:v>
                </c:pt>
                <c:pt idx="139">
                  <c:v>119.5</c:v>
                </c:pt>
                <c:pt idx="140">
                  <c:v>117.9</c:v>
                </c:pt>
                <c:pt idx="141">
                  <c:v>126.5</c:v>
                </c:pt>
                <c:pt idx="142">
                  <c:v>134.19999999999999</c:v>
                </c:pt>
                <c:pt idx="143">
                  <c:v>136</c:v>
                </c:pt>
                <c:pt idx="144">
                  <c:v>139.4</c:v>
                </c:pt>
                <c:pt idx="145">
                  <c:v>144</c:v>
                </c:pt>
                <c:pt idx="146">
                  <c:v>145.6</c:v>
                </c:pt>
                <c:pt idx="147">
                  <c:v>146.30000000000001</c:v>
                </c:pt>
                <c:pt idx="148">
                  <c:v>145.69999999999999</c:v>
                </c:pt>
                <c:pt idx="149">
                  <c:v>141.9</c:v>
                </c:pt>
                <c:pt idx="150">
                  <c:v>145.69999999999999</c:v>
                </c:pt>
                <c:pt idx="151">
                  <c:v>134.66999999999999</c:v>
                </c:pt>
                <c:pt idx="152">
                  <c:v>135.35</c:v>
                </c:pt>
                <c:pt idx="153">
                  <c:v>139.27000000000001</c:v>
                </c:pt>
                <c:pt idx="154">
                  <c:v>138.16</c:v>
                </c:pt>
                <c:pt idx="155">
                  <c:v>139.19999999999999</c:v>
                </c:pt>
                <c:pt idx="156">
                  <c:v>138.82</c:v>
                </c:pt>
                <c:pt idx="157">
                  <c:v>138.30000000000001</c:v>
                </c:pt>
                <c:pt idx="158">
                  <c:v>143.22</c:v>
                </c:pt>
                <c:pt idx="159">
                  <c:v>148.05000000000001</c:v>
                </c:pt>
                <c:pt idx="160">
                  <c:v>153.12</c:v>
                </c:pt>
                <c:pt idx="161">
                  <c:v>158.15</c:v>
                </c:pt>
                <c:pt idx="162">
                  <c:v>163.96</c:v>
                </c:pt>
                <c:pt idx="163">
                  <c:v>176.27500000000001</c:v>
                </c:pt>
                <c:pt idx="164">
                  <c:v>169.82499999999999</c:v>
                </c:pt>
                <c:pt idx="165">
                  <c:v>171.54</c:v>
                </c:pt>
                <c:pt idx="166">
                  <c:v>164.95</c:v>
                </c:pt>
                <c:pt idx="167">
                  <c:v>170.75</c:v>
                </c:pt>
                <c:pt idx="168">
                  <c:v>171.46</c:v>
                </c:pt>
                <c:pt idx="169">
                  <c:v>167.32499999999999</c:v>
                </c:pt>
                <c:pt idx="170">
                  <c:v>161.47499999999999</c:v>
                </c:pt>
                <c:pt idx="171">
                  <c:v>162.45999999999998</c:v>
                </c:pt>
                <c:pt idx="172">
                  <c:v>151.80000000000001</c:v>
                </c:pt>
              </c:numCache>
            </c:numRef>
          </c:val>
          <c:smooth val="0"/>
          <c:extLst>
            <c:ext xmlns:c16="http://schemas.microsoft.com/office/drawing/2014/chart" uri="{C3380CC4-5D6E-409C-BE32-E72D297353CC}">
              <c16:uniqueId val="{00000009-8D85-4B94-8CB5-9493A05D5002}"/>
            </c:ext>
          </c:extLst>
        </c:ser>
        <c:ser>
          <c:idx val="4"/>
          <c:order val="5"/>
          <c:tx>
            <c:strRef>
              <c:f>Live!$J$4:$J$5</c:f>
              <c:strCache>
                <c:ptCount val="2"/>
                <c:pt idx="0">
                  <c:v>Wheat</c:v>
                </c:pt>
                <c:pt idx="1">
                  <c:v>Milling</c:v>
                </c:pt>
              </c:strCache>
            </c:strRef>
          </c:tx>
          <c:spPr>
            <a:ln w="28575" cap="rnd">
              <a:solidFill>
                <a:schemeClr val="accent5"/>
              </a:solidFill>
              <a:round/>
            </a:ln>
            <a:effectLst/>
          </c:spPr>
          <c:marker>
            <c:symbol val="none"/>
          </c:marker>
          <c:val>
            <c:numRef>
              <c:f>Live!$J$22:$J$194</c:f>
              <c:numCache>
                <c:formatCode>_(* #,##0.00_);_(* \(#,##0.00\);_(* "-"??_);_(@_)</c:formatCode>
                <c:ptCount val="173"/>
                <c:pt idx="0">
                  <c:v>86.4</c:v>
                </c:pt>
                <c:pt idx="1">
                  <c:v>83.2</c:v>
                </c:pt>
                <c:pt idx="2">
                  <c:v>85.3</c:v>
                </c:pt>
                <c:pt idx="3">
                  <c:v>86.4</c:v>
                </c:pt>
                <c:pt idx="4">
                  <c:v>84.3</c:v>
                </c:pt>
                <c:pt idx="5">
                  <c:v>85.3</c:v>
                </c:pt>
                <c:pt idx="6">
                  <c:v>83</c:v>
                </c:pt>
                <c:pt idx="7">
                  <c:v>74.2</c:v>
                </c:pt>
                <c:pt idx="8">
                  <c:v>73.3</c:v>
                </c:pt>
                <c:pt idx="9">
                  <c:v>72.599999999999994</c:v>
                </c:pt>
                <c:pt idx="10">
                  <c:v>72.3</c:v>
                </c:pt>
                <c:pt idx="11">
                  <c:v>73.3</c:v>
                </c:pt>
                <c:pt idx="12">
                  <c:v>72.7</c:v>
                </c:pt>
                <c:pt idx="13">
                  <c:v>72.400000000000006</c:v>
                </c:pt>
                <c:pt idx="14">
                  <c:v>72.7</c:v>
                </c:pt>
                <c:pt idx="15">
                  <c:v>75.2</c:v>
                </c:pt>
                <c:pt idx="16">
                  <c:v>77.7</c:v>
                </c:pt>
                <c:pt idx="17">
                  <c:v>81.099999999999994</c:v>
                </c:pt>
                <c:pt idx="18">
                  <c:v>83.6</c:v>
                </c:pt>
                <c:pt idx="19">
                  <c:v>82.2</c:v>
                </c:pt>
                <c:pt idx="20">
                  <c:v>91</c:v>
                </c:pt>
                <c:pt idx="21">
                  <c:v>98.7</c:v>
                </c:pt>
                <c:pt idx="22">
                  <c:v>100.7</c:v>
                </c:pt>
                <c:pt idx="23">
                  <c:v>100.5</c:v>
                </c:pt>
                <c:pt idx="24">
                  <c:v>96.8</c:v>
                </c:pt>
                <c:pt idx="25">
                  <c:v>95.7</c:v>
                </c:pt>
                <c:pt idx="26">
                  <c:v>97.3</c:v>
                </c:pt>
                <c:pt idx="27">
                  <c:v>100.3</c:v>
                </c:pt>
                <c:pt idx="28">
                  <c:v>99.8</c:v>
                </c:pt>
                <c:pt idx="29">
                  <c:v>105.3</c:v>
                </c:pt>
                <c:pt idx="30">
                  <c:v>132.30000000000001</c:v>
                </c:pt>
                <c:pt idx="31">
                  <c:v>157.69999999999999</c:v>
                </c:pt>
                <c:pt idx="32">
                  <c:v>194.6</c:v>
                </c:pt>
                <c:pt idx="33">
                  <c:v>181.7</c:v>
                </c:pt>
                <c:pt idx="34">
                  <c:v>184.7</c:v>
                </c:pt>
                <c:pt idx="35">
                  <c:v>192.2</c:v>
                </c:pt>
                <c:pt idx="36">
                  <c:v>193.3</c:v>
                </c:pt>
                <c:pt idx="37">
                  <c:v>192</c:v>
                </c:pt>
                <c:pt idx="38">
                  <c:v>200.7</c:v>
                </c:pt>
                <c:pt idx="39">
                  <c:v>198.4</c:v>
                </c:pt>
                <c:pt idx="40">
                  <c:v>184.4</c:v>
                </c:pt>
                <c:pt idx="41">
                  <c:v>169</c:v>
                </c:pt>
                <c:pt idx="42">
                  <c:v>168.3</c:v>
                </c:pt>
                <c:pt idx="43">
                  <c:v>145.5</c:v>
                </c:pt>
                <c:pt idx="44">
                  <c:v>149</c:v>
                </c:pt>
                <c:pt idx="45">
                  <c:v>137.1</c:v>
                </c:pt>
                <c:pt idx="46">
                  <c:v>129.9</c:v>
                </c:pt>
                <c:pt idx="47">
                  <c:v>134.6</c:v>
                </c:pt>
                <c:pt idx="48">
                  <c:v>145.4</c:v>
                </c:pt>
                <c:pt idx="49">
                  <c:v>151.80000000000001</c:v>
                </c:pt>
                <c:pt idx="50">
                  <c:v>148.9</c:v>
                </c:pt>
                <c:pt idx="51">
                  <c:v>146.6</c:v>
                </c:pt>
                <c:pt idx="52">
                  <c:v>145.9</c:v>
                </c:pt>
                <c:pt idx="53">
                  <c:v>153.9</c:v>
                </c:pt>
                <c:pt idx="54">
                  <c:v>146.6</c:v>
                </c:pt>
                <c:pt idx="55">
                  <c:v>111.2</c:v>
                </c:pt>
                <c:pt idx="56">
                  <c:v>109.7</c:v>
                </c:pt>
                <c:pt idx="57">
                  <c:v>115.1</c:v>
                </c:pt>
                <c:pt idx="58">
                  <c:v>117</c:v>
                </c:pt>
                <c:pt idx="59">
                  <c:v>118.2</c:v>
                </c:pt>
                <c:pt idx="60">
                  <c:v>118.3</c:v>
                </c:pt>
                <c:pt idx="61">
                  <c:v>109.6</c:v>
                </c:pt>
                <c:pt idx="62">
                  <c:v>106</c:v>
                </c:pt>
                <c:pt idx="63">
                  <c:v>106.6</c:v>
                </c:pt>
                <c:pt idx="64">
                  <c:v>112.5</c:v>
                </c:pt>
                <c:pt idx="65">
                  <c:v>111.8</c:v>
                </c:pt>
                <c:pt idx="66">
                  <c:v>121.3</c:v>
                </c:pt>
                <c:pt idx="67">
                  <c:v>153.4</c:v>
                </c:pt>
                <c:pt idx="68">
                  <c:v>171.2</c:v>
                </c:pt>
                <c:pt idx="69">
                  <c:v>173.1</c:v>
                </c:pt>
                <c:pt idx="70">
                  <c:v>172.8</c:v>
                </c:pt>
                <c:pt idx="74">
                  <c:v>213.8</c:v>
                </c:pt>
                <c:pt idx="75">
                  <c:v>218.3</c:v>
                </c:pt>
                <c:pt idx="76">
                  <c:v>209.4</c:v>
                </c:pt>
                <c:pt idx="77">
                  <c:v>203.4</c:v>
                </c:pt>
                <c:pt idx="78">
                  <c:v>188.4</c:v>
                </c:pt>
                <c:pt idx="79">
                  <c:v>171.5</c:v>
                </c:pt>
                <c:pt idx="80">
                  <c:v>173.7</c:v>
                </c:pt>
                <c:pt idx="81">
                  <c:v>158.4</c:v>
                </c:pt>
                <c:pt idx="82">
                  <c:v>154.80000000000001</c:v>
                </c:pt>
                <c:pt idx="83">
                  <c:v>147.19999999999999</c:v>
                </c:pt>
                <c:pt idx="84">
                  <c:v>158.4</c:v>
                </c:pt>
                <c:pt idx="85">
                  <c:v>165.6</c:v>
                </c:pt>
                <c:pt idx="86">
                  <c:v>167.9</c:v>
                </c:pt>
                <c:pt idx="87">
                  <c:v>173.4</c:v>
                </c:pt>
                <c:pt idx="88">
                  <c:v>172.6</c:v>
                </c:pt>
                <c:pt idx="89">
                  <c:v>176.4</c:v>
                </c:pt>
                <c:pt idx="90">
                  <c:v>229.5</c:v>
                </c:pt>
                <c:pt idx="91">
                  <c:v>221.5</c:v>
                </c:pt>
                <c:pt idx="92">
                  <c:v>217.3</c:v>
                </c:pt>
                <c:pt idx="93">
                  <c:v>228.5</c:v>
                </c:pt>
                <c:pt idx="94">
                  <c:v>239.2</c:v>
                </c:pt>
                <c:pt idx="95">
                  <c:v>241.4</c:v>
                </c:pt>
                <c:pt idx="96">
                  <c:v>226.2</c:v>
                </c:pt>
                <c:pt idx="97">
                  <c:v>219.9</c:v>
                </c:pt>
                <c:pt idx="98">
                  <c:v>219</c:v>
                </c:pt>
                <c:pt idx="99">
                  <c:v>212.2</c:v>
                </c:pt>
                <c:pt idx="100">
                  <c:v>202.9</c:v>
                </c:pt>
                <c:pt idx="101">
                  <c:v>189.9</c:v>
                </c:pt>
                <c:pt idx="102">
                  <c:v>179.2</c:v>
                </c:pt>
                <c:pt idx="103">
                  <c:v>161.19999999999999</c:v>
                </c:pt>
                <c:pt idx="104">
                  <c:v>160.1</c:v>
                </c:pt>
                <c:pt idx="105">
                  <c:v>170.7</c:v>
                </c:pt>
                <c:pt idx="106">
                  <c:v>172.7</c:v>
                </c:pt>
                <c:pt idx="107">
                  <c:v>179</c:v>
                </c:pt>
                <c:pt idx="108">
                  <c:v>176.6</c:v>
                </c:pt>
                <c:pt idx="109">
                  <c:v>180.7</c:v>
                </c:pt>
                <c:pt idx="110">
                  <c:v>185.7</c:v>
                </c:pt>
                <c:pt idx="111">
                  <c:v>194.9</c:v>
                </c:pt>
                <c:pt idx="112">
                  <c:v>194.9</c:v>
                </c:pt>
                <c:pt idx="113">
                  <c:v>187.8</c:v>
                </c:pt>
                <c:pt idx="114">
                  <c:v>179.9</c:v>
                </c:pt>
                <c:pt idx="115">
                  <c:v>145</c:v>
                </c:pt>
                <c:pt idx="116">
                  <c:v>149.9</c:v>
                </c:pt>
                <c:pt idx="117">
                  <c:v>146.19999999999999</c:v>
                </c:pt>
                <c:pt idx="118">
                  <c:v>155.4</c:v>
                </c:pt>
                <c:pt idx="119">
                  <c:v>167</c:v>
                </c:pt>
                <c:pt idx="120">
                  <c:v>174</c:v>
                </c:pt>
                <c:pt idx="121">
                  <c:v>165.9</c:v>
                </c:pt>
                <c:pt idx="122">
                  <c:v>156</c:v>
                </c:pt>
                <c:pt idx="123">
                  <c:v>152.4</c:v>
                </c:pt>
                <c:pt idx="124">
                  <c:v>135.19999999999999</c:v>
                </c:pt>
                <c:pt idx="125">
                  <c:v>136.9</c:v>
                </c:pt>
                <c:pt idx="126">
                  <c:v>137.80000000000001</c:v>
                </c:pt>
                <c:pt idx="127">
                  <c:v>120.8</c:v>
                </c:pt>
                <c:pt idx="128">
                  <c:v>121.6</c:v>
                </c:pt>
                <c:pt idx="129">
                  <c:v>122.3</c:v>
                </c:pt>
                <c:pt idx="130">
                  <c:v>118.7</c:v>
                </c:pt>
                <c:pt idx="131">
                  <c:v>118.8</c:v>
                </c:pt>
                <c:pt idx="132">
                  <c:v>114.5</c:v>
                </c:pt>
                <c:pt idx="133">
                  <c:v>109</c:v>
                </c:pt>
                <c:pt idx="134">
                  <c:v>108.9</c:v>
                </c:pt>
                <c:pt idx="135">
                  <c:v>113.3</c:v>
                </c:pt>
                <c:pt idx="136">
                  <c:v>119.4</c:v>
                </c:pt>
                <c:pt idx="137">
                  <c:v>120.7</c:v>
                </c:pt>
                <c:pt idx="138">
                  <c:v>135.5</c:v>
                </c:pt>
                <c:pt idx="139">
                  <c:v>133.4</c:v>
                </c:pt>
                <c:pt idx="140">
                  <c:v>128.30000000000001</c:v>
                </c:pt>
                <c:pt idx="141">
                  <c:v>132.80000000000001</c:v>
                </c:pt>
                <c:pt idx="142">
                  <c:v>138.6</c:v>
                </c:pt>
                <c:pt idx="143">
                  <c:v>140.30000000000001</c:v>
                </c:pt>
                <c:pt idx="144">
                  <c:v>143.1</c:v>
                </c:pt>
                <c:pt idx="145">
                  <c:v>148.80000000000001</c:v>
                </c:pt>
                <c:pt idx="146">
                  <c:v>147.4</c:v>
                </c:pt>
                <c:pt idx="147">
                  <c:v>149.30000000000001</c:v>
                </c:pt>
                <c:pt idx="148">
                  <c:v>147.4</c:v>
                </c:pt>
                <c:pt idx="149">
                  <c:v>147.5</c:v>
                </c:pt>
                <c:pt idx="150">
                  <c:v>152.07</c:v>
                </c:pt>
                <c:pt idx="151">
                  <c:v>146.9</c:v>
                </c:pt>
                <c:pt idx="152">
                  <c:v>149.25</c:v>
                </c:pt>
                <c:pt idx="153">
                  <c:v>151</c:v>
                </c:pt>
                <c:pt idx="154">
                  <c:v>148.91999999999999</c:v>
                </c:pt>
                <c:pt idx="155">
                  <c:v>151.30000000000001</c:v>
                </c:pt>
                <c:pt idx="156">
                  <c:v>149.41999999999999</c:v>
                </c:pt>
                <c:pt idx="157">
                  <c:v>148.22</c:v>
                </c:pt>
                <c:pt idx="158">
                  <c:v>148.25</c:v>
                </c:pt>
                <c:pt idx="159">
                  <c:v>151.03</c:v>
                </c:pt>
                <c:pt idx="160">
                  <c:v>165.66</c:v>
                </c:pt>
                <c:pt idx="161">
                  <c:v>176.52500000000001</c:v>
                </c:pt>
                <c:pt idx="162">
                  <c:v>178.4</c:v>
                </c:pt>
                <c:pt idx="163">
                  <c:v>187.47499999999999</c:v>
                </c:pt>
                <c:pt idx="164">
                  <c:v>181.7</c:v>
                </c:pt>
                <c:pt idx="165">
                  <c:v>179.32</c:v>
                </c:pt>
                <c:pt idx="166">
                  <c:v>174.375</c:v>
                </c:pt>
                <c:pt idx="167">
                  <c:v>177.1</c:v>
                </c:pt>
                <c:pt idx="168">
                  <c:v>179.42500000000001</c:v>
                </c:pt>
                <c:pt idx="169">
                  <c:v>178.64999999999998</c:v>
                </c:pt>
                <c:pt idx="170">
                  <c:v>177.45</c:v>
                </c:pt>
                <c:pt idx="171">
                  <c:v>178.92000000000002</c:v>
                </c:pt>
                <c:pt idx="172">
                  <c:v>173.63</c:v>
                </c:pt>
              </c:numCache>
            </c:numRef>
          </c:val>
          <c:smooth val="0"/>
          <c:extLst>
            <c:ext xmlns:c16="http://schemas.microsoft.com/office/drawing/2014/chart" uri="{C3380CC4-5D6E-409C-BE32-E72D297353CC}">
              <c16:uniqueId val="{0000000A-8D85-4B94-8CB5-9493A05D5002}"/>
            </c:ext>
          </c:extLst>
        </c:ser>
        <c:ser>
          <c:idx val="5"/>
          <c:order val="6"/>
          <c:tx>
            <c:strRef>
              <c:f>Live!$I$4:$I$5</c:f>
              <c:strCache>
                <c:ptCount val="2"/>
                <c:pt idx="0">
                  <c:v>Barley</c:v>
                </c:pt>
                <c:pt idx="1">
                  <c:v>Feed</c:v>
                </c:pt>
              </c:strCache>
            </c:strRef>
          </c:tx>
          <c:spPr>
            <a:ln w="28575" cap="rnd">
              <a:solidFill>
                <a:schemeClr val="accent6"/>
              </a:solidFill>
              <a:round/>
            </a:ln>
            <a:effectLst/>
          </c:spPr>
          <c:marker>
            <c:symbol val="none"/>
          </c:marker>
          <c:val>
            <c:numRef>
              <c:f>Live!$I$22:$I$194</c:f>
              <c:numCache>
                <c:formatCode>_(* #,##0.00_);_(* \(#,##0.00\);_(* "-"??_);_(@_)</c:formatCode>
                <c:ptCount val="173"/>
                <c:pt idx="0">
                  <c:v>65.7</c:v>
                </c:pt>
                <c:pt idx="1">
                  <c:v>66.400000000000006</c:v>
                </c:pt>
                <c:pt idx="2">
                  <c:v>66.3</c:v>
                </c:pt>
                <c:pt idx="3">
                  <c:v>66</c:v>
                </c:pt>
                <c:pt idx="4">
                  <c:v>64.7</c:v>
                </c:pt>
                <c:pt idx="5">
                  <c:v>66.2</c:v>
                </c:pt>
                <c:pt idx="6">
                  <c:v>63.2</c:v>
                </c:pt>
                <c:pt idx="7">
                  <c:v>63.3</c:v>
                </c:pt>
                <c:pt idx="8">
                  <c:v>62.5</c:v>
                </c:pt>
                <c:pt idx="9">
                  <c:v>63.6</c:v>
                </c:pt>
                <c:pt idx="10">
                  <c:v>64.2</c:v>
                </c:pt>
                <c:pt idx="11">
                  <c:v>65.8</c:v>
                </c:pt>
                <c:pt idx="12">
                  <c:v>67.099999999999994</c:v>
                </c:pt>
                <c:pt idx="13">
                  <c:v>67.099999999999994</c:v>
                </c:pt>
                <c:pt idx="14">
                  <c:v>67.8</c:v>
                </c:pt>
                <c:pt idx="15">
                  <c:v>70.099999999999994</c:v>
                </c:pt>
                <c:pt idx="16">
                  <c:v>72.900000000000006</c:v>
                </c:pt>
                <c:pt idx="17">
                  <c:v>73.599999999999994</c:v>
                </c:pt>
                <c:pt idx="18">
                  <c:v>63.9</c:v>
                </c:pt>
                <c:pt idx="19">
                  <c:v>65.900000000000006</c:v>
                </c:pt>
                <c:pt idx="20">
                  <c:v>74</c:v>
                </c:pt>
                <c:pt idx="21">
                  <c:v>81.7</c:v>
                </c:pt>
                <c:pt idx="22">
                  <c:v>88.5</c:v>
                </c:pt>
                <c:pt idx="23">
                  <c:v>93.1</c:v>
                </c:pt>
                <c:pt idx="24">
                  <c:v>94.3</c:v>
                </c:pt>
                <c:pt idx="25">
                  <c:v>92.9</c:v>
                </c:pt>
                <c:pt idx="26">
                  <c:v>92.2</c:v>
                </c:pt>
                <c:pt idx="27">
                  <c:v>92.8</c:v>
                </c:pt>
                <c:pt idx="28">
                  <c:v>91.9</c:v>
                </c:pt>
                <c:pt idx="29">
                  <c:v>94.8</c:v>
                </c:pt>
                <c:pt idx="30">
                  <c:v>107.5</c:v>
                </c:pt>
                <c:pt idx="31">
                  <c:v>118.4</c:v>
                </c:pt>
                <c:pt idx="32">
                  <c:v>154.4</c:v>
                </c:pt>
                <c:pt idx="33">
                  <c:v>153</c:v>
                </c:pt>
                <c:pt idx="34">
                  <c:v>141.4</c:v>
                </c:pt>
                <c:pt idx="35">
                  <c:v>152.80000000000001</c:v>
                </c:pt>
                <c:pt idx="36">
                  <c:v>159.30000000000001</c:v>
                </c:pt>
                <c:pt idx="37">
                  <c:v>158.69999999999999</c:v>
                </c:pt>
                <c:pt idx="38">
                  <c:v>161</c:v>
                </c:pt>
                <c:pt idx="39">
                  <c:v>156</c:v>
                </c:pt>
                <c:pt idx="40">
                  <c:v>145.19999999999999</c:v>
                </c:pt>
                <c:pt idx="41">
                  <c:v>133.9</c:v>
                </c:pt>
                <c:pt idx="42">
                  <c:v>117.9</c:v>
                </c:pt>
                <c:pt idx="43">
                  <c:v>107.5</c:v>
                </c:pt>
                <c:pt idx="44">
                  <c:v>103.6</c:v>
                </c:pt>
                <c:pt idx="45">
                  <c:v>88.2</c:v>
                </c:pt>
                <c:pt idx="46">
                  <c:v>85.7</c:v>
                </c:pt>
                <c:pt idx="47">
                  <c:v>83.3</c:v>
                </c:pt>
                <c:pt idx="48">
                  <c:v>93</c:v>
                </c:pt>
                <c:pt idx="49">
                  <c:v>99</c:v>
                </c:pt>
                <c:pt idx="50">
                  <c:v>91</c:v>
                </c:pt>
                <c:pt idx="51">
                  <c:v>91</c:v>
                </c:pt>
                <c:pt idx="52">
                  <c:v>92.9</c:v>
                </c:pt>
                <c:pt idx="53">
                  <c:v>99.5</c:v>
                </c:pt>
                <c:pt idx="54">
                  <c:v>79.2</c:v>
                </c:pt>
                <c:pt idx="55">
                  <c:v>75.2</c:v>
                </c:pt>
                <c:pt idx="56">
                  <c:v>74.900000000000006</c:v>
                </c:pt>
                <c:pt idx="57">
                  <c:v>78.099999999999994</c:v>
                </c:pt>
                <c:pt idx="58">
                  <c:v>79.900000000000006</c:v>
                </c:pt>
                <c:pt idx="59">
                  <c:v>80.2</c:v>
                </c:pt>
                <c:pt idx="60">
                  <c:v>81.2</c:v>
                </c:pt>
                <c:pt idx="61">
                  <c:v>77.7</c:v>
                </c:pt>
                <c:pt idx="62">
                  <c:v>76.900000000000006</c:v>
                </c:pt>
                <c:pt idx="63">
                  <c:v>80.5</c:v>
                </c:pt>
                <c:pt idx="64">
                  <c:v>83.3</c:v>
                </c:pt>
                <c:pt idx="65">
                  <c:v>80.900000000000006</c:v>
                </c:pt>
                <c:pt idx="66">
                  <c:v>93.8</c:v>
                </c:pt>
                <c:pt idx="67">
                  <c:v>126</c:v>
                </c:pt>
                <c:pt idx="68">
                  <c:v>132.1</c:v>
                </c:pt>
                <c:pt idx="69">
                  <c:v>140.4</c:v>
                </c:pt>
                <c:pt idx="70">
                  <c:v>144.9</c:v>
                </c:pt>
                <c:pt idx="71">
                  <c:v>156.1</c:v>
                </c:pt>
                <c:pt idx="72">
                  <c:v>176</c:v>
                </c:pt>
                <c:pt idx="73">
                  <c:v>176.3</c:v>
                </c:pt>
                <c:pt idx="74">
                  <c:v>171.7</c:v>
                </c:pt>
                <c:pt idx="75">
                  <c:v>169.4</c:v>
                </c:pt>
                <c:pt idx="76">
                  <c:v>162.9</c:v>
                </c:pt>
                <c:pt idx="77">
                  <c:v>170.7</c:v>
                </c:pt>
                <c:pt idx="78">
                  <c:v>149.6</c:v>
                </c:pt>
                <c:pt idx="79">
                  <c:v>150.30000000000001</c:v>
                </c:pt>
                <c:pt idx="80">
                  <c:v>151.1</c:v>
                </c:pt>
                <c:pt idx="81">
                  <c:v>143.80000000000001</c:v>
                </c:pt>
                <c:pt idx="82">
                  <c:v>144.4</c:v>
                </c:pt>
                <c:pt idx="83">
                  <c:v>140</c:v>
                </c:pt>
                <c:pt idx="84">
                  <c:v>145.5</c:v>
                </c:pt>
                <c:pt idx="85">
                  <c:v>155.4</c:v>
                </c:pt>
                <c:pt idx="86">
                  <c:v>156.69999999999999</c:v>
                </c:pt>
                <c:pt idx="87">
                  <c:v>163</c:v>
                </c:pt>
                <c:pt idx="88">
                  <c:v>164.5</c:v>
                </c:pt>
                <c:pt idx="89">
                  <c:v>162.19999999999999</c:v>
                </c:pt>
                <c:pt idx="90">
                  <c:v>167</c:v>
                </c:pt>
                <c:pt idx="91">
                  <c:v>167.7</c:v>
                </c:pt>
                <c:pt idx="92">
                  <c:v>175.7</c:v>
                </c:pt>
                <c:pt idx="93">
                  <c:v>171.9</c:v>
                </c:pt>
                <c:pt idx="94">
                  <c:v>181.7</c:v>
                </c:pt>
                <c:pt idx="95">
                  <c:v>198.3</c:v>
                </c:pt>
                <c:pt idx="96">
                  <c:v>189.8</c:v>
                </c:pt>
                <c:pt idx="97">
                  <c:v>190.5</c:v>
                </c:pt>
                <c:pt idx="98">
                  <c:v>183.8</c:v>
                </c:pt>
                <c:pt idx="99">
                  <c:v>181.6</c:v>
                </c:pt>
                <c:pt idx="100">
                  <c:v>178</c:v>
                </c:pt>
                <c:pt idx="101">
                  <c:v>150.5</c:v>
                </c:pt>
                <c:pt idx="102">
                  <c:v>141.1</c:v>
                </c:pt>
                <c:pt idx="103">
                  <c:v>135.1</c:v>
                </c:pt>
                <c:pt idx="104">
                  <c:v>132.4</c:v>
                </c:pt>
                <c:pt idx="105">
                  <c:v>133.6</c:v>
                </c:pt>
                <c:pt idx="106">
                  <c:v>134.69999999999999</c:v>
                </c:pt>
                <c:pt idx="107">
                  <c:v>135.69999999999999</c:v>
                </c:pt>
                <c:pt idx="108">
                  <c:v>133.19999999999999</c:v>
                </c:pt>
                <c:pt idx="109">
                  <c:v>132.9</c:v>
                </c:pt>
                <c:pt idx="110">
                  <c:v>136.6</c:v>
                </c:pt>
                <c:pt idx="111">
                  <c:v>138.80000000000001</c:v>
                </c:pt>
                <c:pt idx="112">
                  <c:v>135.1</c:v>
                </c:pt>
                <c:pt idx="113">
                  <c:v>121.3</c:v>
                </c:pt>
                <c:pt idx="114">
                  <c:v>105.7</c:v>
                </c:pt>
                <c:pt idx="115">
                  <c:v>99.2</c:v>
                </c:pt>
                <c:pt idx="116">
                  <c:v>103.3</c:v>
                </c:pt>
                <c:pt idx="117">
                  <c:v>101.5</c:v>
                </c:pt>
                <c:pt idx="118">
                  <c:v>110.8</c:v>
                </c:pt>
                <c:pt idx="119">
                  <c:v>116.6</c:v>
                </c:pt>
                <c:pt idx="120">
                  <c:v>118.5</c:v>
                </c:pt>
                <c:pt idx="121">
                  <c:v>117.1</c:v>
                </c:pt>
                <c:pt idx="122">
                  <c:v>110.9</c:v>
                </c:pt>
                <c:pt idx="123">
                  <c:v>111.05</c:v>
                </c:pt>
                <c:pt idx="124">
                  <c:v>106.8</c:v>
                </c:pt>
                <c:pt idx="125">
                  <c:v>104.9</c:v>
                </c:pt>
                <c:pt idx="126">
                  <c:v>100.7</c:v>
                </c:pt>
                <c:pt idx="127">
                  <c:v>95.2</c:v>
                </c:pt>
                <c:pt idx="128">
                  <c:v>91.5</c:v>
                </c:pt>
                <c:pt idx="129">
                  <c:v>97.7</c:v>
                </c:pt>
                <c:pt idx="130">
                  <c:v>98.2</c:v>
                </c:pt>
                <c:pt idx="131">
                  <c:v>98</c:v>
                </c:pt>
                <c:pt idx="132">
                  <c:v>97</c:v>
                </c:pt>
                <c:pt idx="133">
                  <c:v>95.9</c:v>
                </c:pt>
                <c:pt idx="134">
                  <c:v>96.7</c:v>
                </c:pt>
                <c:pt idx="135">
                  <c:v>99.8</c:v>
                </c:pt>
                <c:pt idx="136">
                  <c:v>100.4</c:v>
                </c:pt>
                <c:pt idx="137">
                  <c:v>99.1</c:v>
                </c:pt>
                <c:pt idx="138">
                  <c:v>96.6</c:v>
                </c:pt>
                <c:pt idx="139">
                  <c:v>98.3</c:v>
                </c:pt>
                <c:pt idx="140">
                  <c:v>102</c:v>
                </c:pt>
                <c:pt idx="141">
                  <c:v>107.2</c:v>
                </c:pt>
                <c:pt idx="142">
                  <c:v>114.6</c:v>
                </c:pt>
                <c:pt idx="143">
                  <c:v>116.6</c:v>
                </c:pt>
                <c:pt idx="144">
                  <c:v>119.2</c:v>
                </c:pt>
                <c:pt idx="145">
                  <c:v>121.6</c:v>
                </c:pt>
                <c:pt idx="146">
                  <c:v>120.8</c:v>
                </c:pt>
                <c:pt idx="147">
                  <c:v>120.5</c:v>
                </c:pt>
                <c:pt idx="148">
                  <c:v>121.5</c:v>
                </c:pt>
                <c:pt idx="149">
                  <c:v>122</c:v>
                </c:pt>
                <c:pt idx="150">
                  <c:v>115.7</c:v>
                </c:pt>
                <c:pt idx="151">
                  <c:v>117.45</c:v>
                </c:pt>
                <c:pt idx="152">
                  <c:v>118.55</c:v>
                </c:pt>
                <c:pt idx="153">
                  <c:v>121.65</c:v>
                </c:pt>
                <c:pt idx="154">
                  <c:v>124</c:v>
                </c:pt>
                <c:pt idx="155">
                  <c:v>126.7</c:v>
                </c:pt>
                <c:pt idx="156">
                  <c:v>127</c:v>
                </c:pt>
                <c:pt idx="157">
                  <c:v>129.05000000000001</c:v>
                </c:pt>
                <c:pt idx="158">
                  <c:v>135.9</c:v>
                </c:pt>
                <c:pt idx="159">
                  <c:v>141.62</c:v>
                </c:pt>
                <c:pt idx="160">
                  <c:v>142.56</c:v>
                </c:pt>
                <c:pt idx="161">
                  <c:v>144.1</c:v>
                </c:pt>
                <c:pt idx="162">
                  <c:v>142.74</c:v>
                </c:pt>
                <c:pt idx="163">
                  <c:v>167.47499999999999</c:v>
                </c:pt>
                <c:pt idx="164">
                  <c:v>164.27500000000001</c:v>
                </c:pt>
                <c:pt idx="165">
                  <c:v>165.36</c:v>
                </c:pt>
                <c:pt idx="166">
                  <c:v>163.52500000000001</c:v>
                </c:pt>
                <c:pt idx="167">
                  <c:v>166.15</c:v>
                </c:pt>
                <c:pt idx="168">
                  <c:v>161.61999999999998</c:v>
                </c:pt>
                <c:pt idx="169">
                  <c:v>147.77500000000001</c:v>
                </c:pt>
                <c:pt idx="170">
                  <c:v>132.72499999999999</c:v>
                </c:pt>
                <c:pt idx="171">
                  <c:v>132.82</c:v>
                </c:pt>
                <c:pt idx="172">
                  <c:v>125.38</c:v>
                </c:pt>
              </c:numCache>
            </c:numRef>
          </c:val>
          <c:smooth val="0"/>
          <c:extLst>
            <c:ext xmlns:c16="http://schemas.microsoft.com/office/drawing/2014/chart" uri="{C3380CC4-5D6E-409C-BE32-E72D297353CC}">
              <c16:uniqueId val="{0000000B-8D85-4B94-8CB5-9493A05D5002}"/>
            </c:ext>
          </c:extLst>
        </c:ser>
        <c:ser>
          <c:idx val="6"/>
          <c:order val="7"/>
          <c:tx>
            <c:strRef>
              <c:f>Live!$G$4</c:f>
              <c:strCache>
                <c:ptCount val="1"/>
                <c:pt idx="0">
                  <c:v>Rapeseed</c:v>
                </c:pt>
              </c:strCache>
            </c:strRef>
          </c:tx>
          <c:spPr>
            <a:ln w="28575" cap="rnd">
              <a:solidFill>
                <a:schemeClr val="accent1">
                  <a:lumMod val="60000"/>
                </a:schemeClr>
              </a:solidFill>
              <a:round/>
            </a:ln>
            <a:effectLst/>
          </c:spPr>
          <c:marker>
            <c:symbol val="none"/>
          </c:marker>
          <c:val>
            <c:numRef>
              <c:f>Live!$G$22:$G$194</c:f>
              <c:numCache>
                <c:formatCode>_(* #,##0.00_);_(* \(#,##0.00\);_(* "-"??_);_(@_)</c:formatCode>
                <c:ptCount val="173"/>
                <c:pt idx="0">
                  <c:v>137.5</c:v>
                </c:pt>
                <c:pt idx="1">
                  <c:v>131.4</c:v>
                </c:pt>
                <c:pt idx="2">
                  <c:v>138</c:v>
                </c:pt>
                <c:pt idx="3">
                  <c:v>135.6</c:v>
                </c:pt>
                <c:pt idx="4">
                  <c:v>145.4</c:v>
                </c:pt>
                <c:pt idx="5">
                  <c:v>138</c:v>
                </c:pt>
                <c:pt idx="6">
                  <c:v>138.1</c:v>
                </c:pt>
                <c:pt idx="7">
                  <c:v>142.30000000000001</c:v>
                </c:pt>
                <c:pt idx="8">
                  <c:v>148.4</c:v>
                </c:pt>
                <c:pt idx="9">
                  <c:v>151.5</c:v>
                </c:pt>
                <c:pt idx="10">
                  <c:v>148.5</c:v>
                </c:pt>
                <c:pt idx="11">
                  <c:v>143.5</c:v>
                </c:pt>
                <c:pt idx="12">
                  <c:v>143.6</c:v>
                </c:pt>
                <c:pt idx="13">
                  <c:v>147.30000000000001</c:v>
                </c:pt>
                <c:pt idx="14">
                  <c:v>156.19999999999999</c:v>
                </c:pt>
                <c:pt idx="15">
                  <c:v>162.19999999999999</c:v>
                </c:pt>
                <c:pt idx="16">
                  <c:v>164.3</c:v>
                </c:pt>
                <c:pt idx="17">
                  <c:v>169.5</c:v>
                </c:pt>
                <c:pt idx="18">
                  <c:v>169.8</c:v>
                </c:pt>
                <c:pt idx="19">
                  <c:v>172.3</c:v>
                </c:pt>
                <c:pt idx="20">
                  <c:v>173.3</c:v>
                </c:pt>
                <c:pt idx="21">
                  <c:v>176.6</c:v>
                </c:pt>
                <c:pt idx="22">
                  <c:v>180.8</c:v>
                </c:pt>
                <c:pt idx="23">
                  <c:v>182.9</c:v>
                </c:pt>
                <c:pt idx="24">
                  <c:v>180.6</c:v>
                </c:pt>
                <c:pt idx="25">
                  <c:v>178.3</c:v>
                </c:pt>
                <c:pt idx="26">
                  <c:v>171.9</c:v>
                </c:pt>
                <c:pt idx="27">
                  <c:v>168.6</c:v>
                </c:pt>
                <c:pt idx="28">
                  <c:v>175.8</c:v>
                </c:pt>
                <c:pt idx="29">
                  <c:v>177.6</c:v>
                </c:pt>
                <c:pt idx="30">
                  <c:v>194.2</c:v>
                </c:pt>
                <c:pt idx="31">
                  <c:v>214.4</c:v>
                </c:pt>
                <c:pt idx="32">
                  <c:v>238.9</c:v>
                </c:pt>
                <c:pt idx="33">
                  <c:v>250.5</c:v>
                </c:pt>
                <c:pt idx="34">
                  <c:v>266.8</c:v>
                </c:pt>
                <c:pt idx="35">
                  <c:v>290.5</c:v>
                </c:pt>
                <c:pt idx="36">
                  <c:v>319.7</c:v>
                </c:pt>
                <c:pt idx="37">
                  <c:v>350.2</c:v>
                </c:pt>
                <c:pt idx="38">
                  <c:v>360.4</c:v>
                </c:pt>
                <c:pt idx="39">
                  <c:v>348.9</c:v>
                </c:pt>
                <c:pt idx="40">
                  <c:v>345.2</c:v>
                </c:pt>
                <c:pt idx="41">
                  <c:v>357.3</c:v>
                </c:pt>
                <c:pt idx="42">
                  <c:v>338</c:v>
                </c:pt>
                <c:pt idx="43">
                  <c:v>304.10000000000002</c:v>
                </c:pt>
                <c:pt idx="44">
                  <c:v>291.3</c:v>
                </c:pt>
                <c:pt idx="45">
                  <c:v>257.8</c:v>
                </c:pt>
                <c:pt idx="46">
                  <c:v>263</c:v>
                </c:pt>
                <c:pt idx="47">
                  <c:v>237.7</c:v>
                </c:pt>
                <c:pt idx="48">
                  <c:v>261.7</c:v>
                </c:pt>
                <c:pt idx="49">
                  <c:v>251.9</c:v>
                </c:pt>
                <c:pt idx="50">
                  <c:v>251.6</c:v>
                </c:pt>
                <c:pt idx="51">
                  <c:v>263</c:v>
                </c:pt>
                <c:pt idx="52">
                  <c:v>281.89999999999998</c:v>
                </c:pt>
                <c:pt idx="53">
                  <c:v>268.60000000000002</c:v>
                </c:pt>
                <c:pt idx="54">
                  <c:v>232.4</c:v>
                </c:pt>
                <c:pt idx="55">
                  <c:v>226.6</c:v>
                </c:pt>
                <c:pt idx="56">
                  <c:v>226.9</c:v>
                </c:pt>
                <c:pt idx="57">
                  <c:v>238.1</c:v>
                </c:pt>
                <c:pt idx="58">
                  <c:v>241.4</c:v>
                </c:pt>
                <c:pt idx="59">
                  <c:v>248.7</c:v>
                </c:pt>
                <c:pt idx="60">
                  <c:v>245.5</c:v>
                </c:pt>
                <c:pt idx="61">
                  <c:v>247.6</c:v>
                </c:pt>
                <c:pt idx="62">
                  <c:v>260.3</c:v>
                </c:pt>
                <c:pt idx="63">
                  <c:v>266.10000000000002</c:v>
                </c:pt>
                <c:pt idx="64">
                  <c:v>273.5</c:v>
                </c:pt>
                <c:pt idx="65">
                  <c:v>280.60000000000002</c:v>
                </c:pt>
                <c:pt idx="66">
                  <c:v>279.89999999999998</c:v>
                </c:pt>
                <c:pt idx="67">
                  <c:v>296.89999999999998</c:v>
                </c:pt>
                <c:pt idx="68">
                  <c:v>316.39999999999998</c:v>
                </c:pt>
                <c:pt idx="69">
                  <c:v>330.5</c:v>
                </c:pt>
                <c:pt idx="70">
                  <c:v>355.8</c:v>
                </c:pt>
                <c:pt idx="71">
                  <c:v>395.7</c:v>
                </c:pt>
                <c:pt idx="72">
                  <c:v>424.6</c:v>
                </c:pt>
                <c:pt idx="73">
                  <c:v>403.8</c:v>
                </c:pt>
                <c:pt idx="74">
                  <c:v>401</c:v>
                </c:pt>
                <c:pt idx="75">
                  <c:v>403</c:v>
                </c:pt>
                <c:pt idx="76">
                  <c:v>397.8</c:v>
                </c:pt>
                <c:pt idx="77">
                  <c:v>405.9</c:v>
                </c:pt>
                <c:pt idx="78">
                  <c:v>389.8</c:v>
                </c:pt>
                <c:pt idx="79">
                  <c:v>368.9</c:v>
                </c:pt>
                <c:pt idx="80">
                  <c:v>380.9</c:v>
                </c:pt>
                <c:pt idx="81">
                  <c:v>369.5</c:v>
                </c:pt>
                <c:pt idx="82">
                  <c:v>360.8</c:v>
                </c:pt>
                <c:pt idx="83">
                  <c:v>354.3</c:v>
                </c:pt>
                <c:pt idx="84">
                  <c:v>369.6</c:v>
                </c:pt>
                <c:pt idx="85">
                  <c:v>375.4</c:v>
                </c:pt>
                <c:pt idx="86">
                  <c:v>384.9</c:v>
                </c:pt>
                <c:pt idx="87">
                  <c:v>397.4</c:v>
                </c:pt>
                <c:pt idx="88">
                  <c:v>376.8</c:v>
                </c:pt>
                <c:pt idx="89">
                  <c:v>370.4</c:v>
                </c:pt>
                <c:pt idx="90">
                  <c:v>384.8</c:v>
                </c:pt>
                <c:pt idx="91">
                  <c:v>389.4</c:v>
                </c:pt>
                <c:pt idx="92">
                  <c:v>395.4</c:v>
                </c:pt>
                <c:pt idx="93">
                  <c:v>381.7</c:v>
                </c:pt>
                <c:pt idx="94">
                  <c:v>377.7</c:v>
                </c:pt>
                <c:pt idx="95">
                  <c:v>375.8</c:v>
                </c:pt>
                <c:pt idx="96">
                  <c:v>376</c:v>
                </c:pt>
                <c:pt idx="97">
                  <c:v>401</c:v>
                </c:pt>
                <c:pt idx="98">
                  <c:v>398.2</c:v>
                </c:pt>
                <c:pt idx="99">
                  <c:v>394.8</c:v>
                </c:pt>
                <c:pt idx="100">
                  <c:v>387.8</c:v>
                </c:pt>
                <c:pt idx="101">
                  <c:v>372.3</c:v>
                </c:pt>
                <c:pt idx="102">
                  <c:v>316.60000000000002</c:v>
                </c:pt>
                <c:pt idx="103">
                  <c:v>300.60000000000002</c:v>
                </c:pt>
                <c:pt idx="104">
                  <c:v>305.89999999999998</c:v>
                </c:pt>
                <c:pt idx="105">
                  <c:v>309.8</c:v>
                </c:pt>
                <c:pt idx="106">
                  <c:v>308.8</c:v>
                </c:pt>
                <c:pt idx="107">
                  <c:v>304.8</c:v>
                </c:pt>
                <c:pt idx="108">
                  <c:v>294.3</c:v>
                </c:pt>
                <c:pt idx="109">
                  <c:v>312.8</c:v>
                </c:pt>
                <c:pt idx="110">
                  <c:v>336.8</c:v>
                </c:pt>
                <c:pt idx="111">
                  <c:v>335.8</c:v>
                </c:pt>
                <c:pt idx="112">
                  <c:v>305.5</c:v>
                </c:pt>
                <c:pt idx="113">
                  <c:v>280.39999999999998</c:v>
                </c:pt>
                <c:pt idx="114">
                  <c:v>244.4</c:v>
                </c:pt>
                <c:pt idx="115">
                  <c:v>249.1</c:v>
                </c:pt>
                <c:pt idx="116">
                  <c:v>247.5</c:v>
                </c:pt>
                <c:pt idx="117">
                  <c:v>253.2</c:v>
                </c:pt>
                <c:pt idx="118">
                  <c:v>259.39999999999998</c:v>
                </c:pt>
                <c:pt idx="119">
                  <c:v>267.2</c:v>
                </c:pt>
                <c:pt idx="120">
                  <c:v>267.89999999999998</c:v>
                </c:pt>
                <c:pt idx="121">
                  <c:v>262.8</c:v>
                </c:pt>
                <c:pt idx="122">
                  <c:v>264.39999999999998</c:v>
                </c:pt>
                <c:pt idx="123">
                  <c:v>268.39999999999998</c:v>
                </c:pt>
                <c:pt idx="124">
                  <c:v>270.39999999999998</c:v>
                </c:pt>
                <c:pt idx="125">
                  <c:v>287</c:v>
                </c:pt>
                <c:pt idx="126">
                  <c:v>266.7</c:v>
                </c:pt>
                <c:pt idx="127">
                  <c:v>257.60000000000002</c:v>
                </c:pt>
                <c:pt idx="128">
                  <c:v>261.3</c:v>
                </c:pt>
                <c:pt idx="129">
                  <c:v>270.3</c:v>
                </c:pt>
                <c:pt idx="130">
                  <c:v>264.60000000000002</c:v>
                </c:pt>
                <c:pt idx="131">
                  <c:v>268.7</c:v>
                </c:pt>
                <c:pt idx="132">
                  <c:v>269.8</c:v>
                </c:pt>
                <c:pt idx="133">
                  <c:v>269.5</c:v>
                </c:pt>
                <c:pt idx="134">
                  <c:v>268.60000000000002</c:v>
                </c:pt>
                <c:pt idx="135">
                  <c:v>286</c:v>
                </c:pt>
                <c:pt idx="136">
                  <c:v>289.10000000000002</c:v>
                </c:pt>
                <c:pt idx="137">
                  <c:v>282.89999999999998</c:v>
                </c:pt>
                <c:pt idx="138">
                  <c:v>290.8</c:v>
                </c:pt>
                <c:pt idx="139">
                  <c:v>314.10000000000002</c:v>
                </c:pt>
                <c:pt idx="140">
                  <c:v>324.2</c:v>
                </c:pt>
                <c:pt idx="141">
                  <c:v>351.6</c:v>
                </c:pt>
                <c:pt idx="142">
                  <c:v>352.9</c:v>
                </c:pt>
                <c:pt idx="143">
                  <c:v>358</c:v>
                </c:pt>
                <c:pt idx="144">
                  <c:v>367.9</c:v>
                </c:pt>
                <c:pt idx="145">
                  <c:v>362.1</c:v>
                </c:pt>
                <c:pt idx="146">
                  <c:v>356.8</c:v>
                </c:pt>
                <c:pt idx="147">
                  <c:v>345.1</c:v>
                </c:pt>
                <c:pt idx="148">
                  <c:v>336.4</c:v>
                </c:pt>
                <c:pt idx="149">
                  <c:v>318.8</c:v>
                </c:pt>
                <c:pt idx="150">
                  <c:v>315.5</c:v>
                </c:pt>
                <c:pt idx="151">
                  <c:v>325.62</c:v>
                </c:pt>
                <c:pt idx="152">
                  <c:v>327.8</c:v>
                </c:pt>
                <c:pt idx="153">
                  <c:v>325</c:v>
                </c:pt>
                <c:pt idx="154">
                  <c:v>331.87</c:v>
                </c:pt>
                <c:pt idx="155">
                  <c:v>322</c:v>
                </c:pt>
                <c:pt idx="156">
                  <c:v>305</c:v>
                </c:pt>
                <c:pt idx="157">
                  <c:v>300.25</c:v>
                </c:pt>
                <c:pt idx="158">
                  <c:v>301.39999999999998</c:v>
                </c:pt>
                <c:pt idx="159">
                  <c:v>296</c:v>
                </c:pt>
                <c:pt idx="160">
                  <c:v>301.375</c:v>
                </c:pt>
                <c:pt idx="161">
                  <c:v>302.2</c:v>
                </c:pt>
                <c:pt idx="162">
                  <c:v>318.875</c:v>
                </c:pt>
                <c:pt idx="163">
                  <c:v>334.4</c:v>
                </c:pt>
                <c:pt idx="164">
                  <c:v>330.25</c:v>
                </c:pt>
                <c:pt idx="165">
                  <c:v>334.75</c:v>
                </c:pt>
                <c:pt idx="166">
                  <c:v>335.3</c:v>
                </c:pt>
                <c:pt idx="167">
                  <c:v>335</c:v>
                </c:pt>
                <c:pt idx="168">
                  <c:v>335.25</c:v>
                </c:pt>
                <c:pt idx="169">
                  <c:v>328.875</c:v>
                </c:pt>
                <c:pt idx="170">
                  <c:v>312.2</c:v>
                </c:pt>
                <c:pt idx="171">
                  <c:v>317.5</c:v>
                </c:pt>
                <c:pt idx="172">
                  <c:v>319.39999999999998</c:v>
                </c:pt>
              </c:numCache>
            </c:numRef>
          </c:val>
          <c:smooth val="0"/>
          <c:extLst>
            <c:ext xmlns:c16="http://schemas.microsoft.com/office/drawing/2014/chart" uri="{C3380CC4-5D6E-409C-BE32-E72D297353CC}">
              <c16:uniqueId val="{0000000C-8D85-4B94-8CB5-9493A05D5002}"/>
            </c:ext>
          </c:extLst>
        </c:ser>
        <c:ser>
          <c:idx val="7"/>
          <c:order val="8"/>
          <c:tx>
            <c:strRef>
              <c:f>Live!$B$4:$B$5</c:f>
              <c:strCache>
                <c:ptCount val="2"/>
                <c:pt idx="0">
                  <c:v>Fertiliser</c:v>
                </c:pt>
                <c:pt idx="1">
                  <c:v>AN 34.5% UK produced</c:v>
                </c:pt>
              </c:strCache>
            </c:strRef>
          </c:tx>
          <c:spPr>
            <a:ln w="28575" cap="rnd">
              <a:solidFill>
                <a:schemeClr val="accent2">
                  <a:lumMod val="60000"/>
                </a:schemeClr>
              </a:solidFill>
              <a:round/>
            </a:ln>
            <a:effectLst/>
          </c:spPr>
          <c:marker>
            <c:symbol val="none"/>
          </c:marker>
          <c:val>
            <c:numRef>
              <c:f>Live!$B$22:$B$194</c:f>
              <c:numCache>
                <c:formatCode>_(* #,##0.00_);_(* \(#,##0.00\);_(* "-"??_);_(@_)</c:formatCode>
                <c:ptCount val="173"/>
                <c:pt idx="0">
                  <c:v>151</c:v>
                </c:pt>
                <c:pt idx="1">
                  <c:v>152</c:v>
                </c:pt>
                <c:pt idx="2">
                  <c:v>152</c:v>
                </c:pt>
                <c:pt idx="3">
                  <c:v>152</c:v>
                </c:pt>
                <c:pt idx="4">
                  <c:v>149</c:v>
                </c:pt>
                <c:pt idx="5">
                  <c:v>146</c:v>
                </c:pt>
                <c:pt idx="6">
                  <c:v>141</c:v>
                </c:pt>
                <c:pt idx="7">
                  <c:v>145</c:v>
                </c:pt>
                <c:pt idx="8">
                  <c:v>147</c:v>
                </c:pt>
                <c:pt idx="9">
                  <c:v>150</c:v>
                </c:pt>
                <c:pt idx="10">
                  <c:v>152</c:v>
                </c:pt>
                <c:pt idx="11">
                  <c:v>160</c:v>
                </c:pt>
                <c:pt idx="12">
                  <c:v>171</c:v>
                </c:pt>
                <c:pt idx="13">
                  <c:v>175</c:v>
                </c:pt>
                <c:pt idx="14">
                  <c:v>172</c:v>
                </c:pt>
                <c:pt idx="15">
                  <c:v>169</c:v>
                </c:pt>
                <c:pt idx="16">
                  <c:v>167</c:v>
                </c:pt>
                <c:pt idx="17">
                  <c:v>160</c:v>
                </c:pt>
                <c:pt idx="18">
                  <c:v>156</c:v>
                </c:pt>
                <c:pt idx="19">
                  <c:v>157</c:v>
                </c:pt>
                <c:pt idx="20">
                  <c:v>157</c:v>
                </c:pt>
                <c:pt idx="21">
                  <c:v>156</c:v>
                </c:pt>
                <c:pt idx="22">
                  <c:v>156</c:v>
                </c:pt>
                <c:pt idx="23">
                  <c:v>157</c:v>
                </c:pt>
                <c:pt idx="24">
                  <c:v>157</c:v>
                </c:pt>
                <c:pt idx="25">
                  <c:v>157</c:v>
                </c:pt>
                <c:pt idx="26">
                  <c:v>154</c:v>
                </c:pt>
                <c:pt idx="27">
                  <c:v>158</c:v>
                </c:pt>
                <c:pt idx="28">
                  <c:v>159</c:v>
                </c:pt>
                <c:pt idx="29">
                  <c:v>152</c:v>
                </c:pt>
                <c:pt idx="30">
                  <c:v>155</c:v>
                </c:pt>
                <c:pt idx="31">
                  <c:v>160</c:v>
                </c:pt>
                <c:pt idx="32">
                  <c:v>161</c:v>
                </c:pt>
                <c:pt idx="33">
                  <c:v>166</c:v>
                </c:pt>
                <c:pt idx="34">
                  <c:v>180</c:v>
                </c:pt>
                <c:pt idx="35">
                  <c:v>255</c:v>
                </c:pt>
                <c:pt idx="36">
                  <c:v>263</c:v>
                </c:pt>
                <c:pt idx="37">
                  <c:v>285</c:v>
                </c:pt>
                <c:pt idx="38">
                  <c:v>287</c:v>
                </c:pt>
                <c:pt idx="39">
                  <c:v>294</c:v>
                </c:pt>
                <c:pt idx="40">
                  <c:v>332</c:v>
                </c:pt>
                <c:pt idx="41">
                  <c:v>338</c:v>
                </c:pt>
                <c:pt idx="42">
                  <c:v>361</c:v>
                </c:pt>
                <c:pt idx="43">
                  <c:v>371</c:v>
                </c:pt>
                <c:pt idx="44">
                  <c:v>376</c:v>
                </c:pt>
                <c:pt idx="45">
                  <c:v>376</c:v>
                </c:pt>
                <c:pt idx="46">
                  <c:v>381</c:v>
                </c:pt>
                <c:pt idx="47">
                  <c:v>381</c:v>
                </c:pt>
                <c:pt idx="48">
                  <c:v>381</c:v>
                </c:pt>
                <c:pt idx="49">
                  <c:v>322</c:v>
                </c:pt>
                <c:pt idx="50">
                  <c:v>264</c:v>
                </c:pt>
                <c:pt idx="51">
                  <c:v>264</c:v>
                </c:pt>
                <c:pt idx="52">
                  <c:v>225</c:v>
                </c:pt>
                <c:pt idx="53">
                  <c:v>173</c:v>
                </c:pt>
                <c:pt idx="54">
                  <c:v>175</c:v>
                </c:pt>
                <c:pt idx="55">
                  <c:v>177</c:v>
                </c:pt>
                <c:pt idx="56">
                  <c:v>182</c:v>
                </c:pt>
                <c:pt idx="57">
                  <c:v>186</c:v>
                </c:pt>
                <c:pt idx="58">
                  <c:v>186</c:v>
                </c:pt>
                <c:pt idx="59">
                  <c:v>188</c:v>
                </c:pt>
                <c:pt idx="60">
                  <c:v>215</c:v>
                </c:pt>
                <c:pt idx="61">
                  <c:v>229</c:v>
                </c:pt>
                <c:pt idx="62">
                  <c:v>234</c:v>
                </c:pt>
                <c:pt idx="63">
                  <c:v>234</c:v>
                </c:pt>
                <c:pt idx="64">
                  <c:v>234</c:v>
                </c:pt>
                <c:pt idx="65">
                  <c:v>208</c:v>
                </c:pt>
                <c:pt idx="66">
                  <c:v>212</c:v>
                </c:pt>
                <c:pt idx="67">
                  <c:v>214</c:v>
                </c:pt>
                <c:pt idx="68">
                  <c:v>223</c:v>
                </c:pt>
                <c:pt idx="69">
                  <c:v>267</c:v>
                </c:pt>
                <c:pt idx="70">
                  <c:v>291</c:v>
                </c:pt>
                <c:pt idx="71">
                  <c:v>301</c:v>
                </c:pt>
                <c:pt idx="72">
                  <c:v>301</c:v>
                </c:pt>
                <c:pt idx="73">
                  <c:v>316</c:v>
                </c:pt>
                <c:pt idx="74">
                  <c:v>328</c:v>
                </c:pt>
                <c:pt idx="75">
                  <c:v>326</c:v>
                </c:pt>
                <c:pt idx="76">
                  <c:v>314</c:v>
                </c:pt>
                <c:pt idx="77">
                  <c:v>319</c:v>
                </c:pt>
                <c:pt idx="78">
                  <c:v>329</c:v>
                </c:pt>
                <c:pt idx="79">
                  <c:v>345</c:v>
                </c:pt>
                <c:pt idx="80">
                  <c:v>345</c:v>
                </c:pt>
                <c:pt idx="81">
                  <c:v>349</c:v>
                </c:pt>
                <c:pt idx="82">
                  <c:v>349</c:v>
                </c:pt>
                <c:pt idx="83">
                  <c:v>344</c:v>
                </c:pt>
                <c:pt idx="84">
                  <c:v>344</c:v>
                </c:pt>
                <c:pt idx="85">
                  <c:v>319</c:v>
                </c:pt>
                <c:pt idx="86">
                  <c:v>309</c:v>
                </c:pt>
                <c:pt idx="87">
                  <c:v>309</c:v>
                </c:pt>
                <c:pt idx="88">
                  <c:v>299</c:v>
                </c:pt>
                <c:pt idx="89">
                  <c:v>295</c:v>
                </c:pt>
                <c:pt idx="90">
                  <c:v>295</c:v>
                </c:pt>
                <c:pt idx="91">
                  <c:v>298</c:v>
                </c:pt>
                <c:pt idx="92">
                  <c:v>301</c:v>
                </c:pt>
                <c:pt idx="93">
                  <c:v>301</c:v>
                </c:pt>
                <c:pt idx="94">
                  <c:v>301</c:v>
                </c:pt>
                <c:pt idx="95">
                  <c:v>301</c:v>
                </c:pt>
                <c:pt idx="96">
                  <c:v>301</c:v>
                </c:pt>
                <c:pt idx="97">
                  <c:v>301</c:v>
                </c:pt>
                <c:pt idx="98">
                  <c:v>305</c:v>
                </c:pt>
                <c:pt idx="99">
                  <c:v>305</c:v>
                </c:pt>
                <c:pt idx="100">
                  <c:v>268</c:v>
                </c:pt>
                <c:pt idx="101">
                  <c:v>271</c:v>
                </c:pt>
                <c:pt idx="102">
                  <c:v>271</c:v>
                </c:pt>
                <c:pt idx="103">
                  <c:v>271</c:v>
                </c:pt>
                <c:pt idx="104">
                  <c:v>271</c:v>
                </c:pt>
                <c:pt idx="105">
                  <c:v>248.5</c:v>
                </c:pt>
                <c:pt idx="106">
                  <c:v>253.5</c:v>
                </c:pt>
                <c:pt idx="107">
                  <c:v>261.5</c:v>
                </c:pt>
                <c:pt idx="108">
                  <c:v>281.5</c:v>
                </c:pt>
                <c:pt idx="109">
                  <c:v>299</c:v>
                </c:pt>
                <c:pt idx="110">
                  <c:v>299</c:v>
                </c:pt>
                <c:pt idx="111">
                  <c:v>299</c:v>
                </c:pt>
                <c:pt idx="112">
                  <c:v>299</c:v>
                </c:pt>
                <c:pt idx="113">
                  <c:v>254</c:v>
                </c:pt>
                <c:pt idx="114">
                  <c:v>254</c:v>
                </c:pt>
                <c:pt idx="115">
                  <c:v>253.5</c:v>
                </c:pt>
                <c:pt idx="116">
                  <c:v>259.5</c:v>
                </c:pt>
                <c:pt idx="117">
                  <c:v>264.5</c:v>
                </c:pt>
                <c:pt idx="118">
                  <c:v>264.5</c:v>
                </c:pt>
                <c:pt idx="119">
                  <c:v>268.5</c:v>
                </c:pt>
                <c:pt idx="120">
                  <c:v>277.5</c:v>
                </c:pt>
                <c:pt idx="121">
                  <c:v>288</c:v>
                </c:pt>
                <c:pt idx="122">
                  <c:v>289</c:v>
                </c:pt>
                <c:pt idx="123">
                  <c:v>289</c:v>
                </c:pt>
                <c:pt idx="124">
                  <c:v>289</c:v>
                </c:pt>
                <c:pt idx="125">
                  <c:v>289</c:v>
                </c:pt>
                <c:pt idx="126">
                  <c:v>232.5</c:v>
                </c:pt>
                <c:pt idx="127">
                  <c:v>232.5</c:v>
                </c:pt>
                <c:pt idx="128">
                  <c:v>232.5</c:v>
                </c:pt>
                <c:pt idx="129">
                  <c:v>232.5</c:v>
                </c:pt>
                <c:pt idx="130">
                  <c:v>232.5</c:v>
                </c:pt>
                <c:pt idx="131">
                  <c:v>229</c:v>
                </c:pt>
                <c:pt idx="132">
                  <c:v>229</c:v>
                </c:pt>
                <c:pt idx="133">
                  <c:v>216</c:v>
                </c:pt>
                <c:pt idx="134">
                  <c:v>211.5</c:v>
                </c:pt>
                <c:pt idx="135">
                  <c:v>197.5</c:v>
                </c:pt>
                <c:pt idx="136">
                  <c:v>192</c:v>
                </c:pt>
                <c:pt idx="137">
                  <c:v>169.5</c:v>
                </c:pt>
                <c:pt idx="138">
                  <c:v>169.5</c:v>
                </c:pt>
                <c:pt idx="139">
                  <c:v>173</c:v>
                </c:pt>
                <c:pt idx="140">
                  <c:v>175.5</c:v>
                </c:pt>
                <c:pt idx="141">
                  <c:v>175</c:v>
                </c:pt>
                <c:pt idx="142">
                  <c:v>188.5</c:v>
                </c:pt>
                <c:pt idx="143">
                  <c:v>237.5</c:v>
                </c:pt>
                <c:pt idx="144">
                  <c:v>239</c:v>
                </c:pt>
                <c:pt idx="145">
                  <c:v>249</c:v>
                </c:pt>
                <c:pt idx="146">
                  <c:v>244</c:v>
                </c:pt>
                <c:pt idx="147">
                  <c:v>238</c:v>
                </c:pt>
                <c:pt idx="148">
                  <c:v>209</c:v>
                </c:pt>
                <c:pt idx="149">
                  <c:v>186</c:v>
                </c:pt>
                <c:pt idx="150">
                  <c:v>193</c:v>
                </c:pt>
                <c:pt idx="151">
                  <c:v>198</c:v>
                </c:pt>
                <c:pt idx="152">
                  <c:v>211</c:v>
                </c:pt>
                <c:pt idx="153">
                  <c:v>224</c:v>
                </c:pt>
                <c:pt idx="154">
                  <c:v>236</c:v>
                </c:pt>
                <c:pt idx="155">
                  <c:v>246</c:v>
                </c:pt>
                <c:pt idx="156">
                  <c:v>243</c:v>
                </c:pt>
                <c:pt idx="157">
                  <c:v>243</c:v>
                </c:pt>
                <c:pt idx="158">
                  <c:v>242</c:v>
                </c:pt>
                <c:pt idx="159">
                  <c:v>240</c:v>
                </c:pt>
                <c:pt idx="160">
                  <c:v>228</c:v>
                </c:pt>
                <c:pt idx="161">
                  <c:v>226.55</c:v>
                </c:pt>
                <c:pt idx="162">
                  <c:v>242.65</c:v>
                </c:pt>
                <c:pt idx="163">
                  <c:v>259.625</c:v>
                </c:pt>
                <c:pt idx="164">
                  <c:v>275.60000000000002</c:v>
                </c:pt>
                <c:pt idx="165">
                  <c:v>283</c:v>
                </c:pt>
                <c:pt idx="166">
                  <c:v>293</c:v>
                </c:pt>
                <c:pt idx="167">
                  <c:v>292</c:v>
                </c:pt>
                <c:pt idx="168">
                  <c:v>278</c:v>
                </c:pt>
                <c:pt idx="169">
                  <c:v>278</c:v>
                </c:pt>
                <c:pt idx="170">
                  <c:v>263.9378125030417</c:v>
                </c:pt>
                <c:pt idx="171">
                  <c:v>263</c:v>
                </c:pt>
                <c:pt idx="172">
                  <c:v>263</c:v>
                </c:pt>
              </c:numCache>
            </c:numRef>
          </c:val>
          <c:smooth val="0"/>
          <c:extLst>
            <c:ext xmlns:c16="http://schemas.microsoft.com/office/drawing/2014/chart" uri="{C3380CC4-5D6E-409C-BE32-E72D297353CC}">
              <c16:uniqueId val="{0000000D-8D85-4B94-8CB5-9493A05D5002}"/>
            </c:ext>
          </c:extLst>
        </c:ser>
        <c:ser>
          <c:idx val="8"/>
          <c:order val="9"/>
          <c:tx>
            <c:strRef>
              <c:f>Live!$C$4</c:f>
              <c:strCache>
                <c:ptCount val="1"/>
                <c:pt idx="0">
                  <c:v>Red Diesel</c:v>
                </c:pt>
              </c:strCache>
            </c:strRef>
          </c:tx>
          <c:spPr>
            <a:ln w="28575" cap="rnd">
              <a:solidFill>
                <a:schemeClr val="accent3">
                  <a:lumMod val="60000"/>
                </a:schemeClr>
              </a:solidFill>
              <a:round/>
            </a:ln>
            <a:effectLst/>
          </c:spPr>
          <c:marker>
            <c:symbol val="none"/>
          </c:marker>
          <c:val>
            <c:numRef>
              <c:f>Live!$C$22:$C$194</c:f>
              <c:numCache>
                <c:formatCode>_(* #,##0.00_);_(* \(#,##0.00\);_(* "-"??_);_(@_)</c:formatCode>
                <c:ptCount val="173"/>
                <c:pt idx="11">
                  <c:v>37.3996</c:v>
                </c:pt>
                <c:pt idx="12">
                  <c:v>38.548499999999997</c:v>
                </c:pt>
                <c:pt idx="13">
                  <c:v>39.050600000000003</c:v>
                </c:pt>
                <c:pt idx="14">
                  <c:v>39.127200000000002</c:v>
                </c:pt>
                <c:pt idx="15">
                  <c:v>42.395299999999999</c:v>
                </c:pt>
                <c:pt idx="16">
                  <c:v>43.144300000000001</c:v>
                </c:pt>
                <c:pt idx="17">
                  <c:v>42.454900000000002</c:v>
                </c:pt>
                <c:pt idx="18">
                  <c:v>43.323</c:v>
                </c:pt>
                <c:pt idx="19">
                  <c:v>43.918700000000001</c:v>
                </c:pt>
                <c:pt idx="20">
                  <c:v>39.706000000000003</c:v>
                </c:pt>
                <c:pt idx="21">
                  <c:v>37.212299999999999</c:v>
                </c:pt>
                <c:pt idx="22">
                  <c:v>36.863399999999999</c:v>
                </c:pt>
                <c:pt idx="23">
                  <c:v>38.684699999999999</c:v>
                </c:pt>
                <c:pt idx="24">
                  <c:v>37.161299999999997</c:v>
                </c:pt>
                <c:pt idx="25">
                  <c:v>36.088900000000002</c:v>
                </c:pt>
                <c:pt idx="26">
                  <c:v>37.774000000000001</c:v>
                </c:pt>
                <c:pt idx="27">
                  <c:v>39.961300000000001</c:v>
                </c:pt>
                <c:pt idx="28">
                  <c:v>41.391100000000002</c:v>
                </c:pt>
                <c:pt idx="29">
                  <c:v>41.910200000000003</c:v>
                </c:pt>
                <c:pt idx="30">
                  <c:v>41.595300000000002</c:v>
                </c:pt>
                <c:pt idx="31">
                  <c:v>41.5017</c:v>
                </c:pt>
                <c:pt idx="32">
                  <c:v>41.297400000000003</c:v>
                </c:pt>
                <c:pt idx="33">
                  <c:v>43.722999999999999</c:v>
                </c:pt>
                <c:pt idx="34">
                  <c:v>48.012300000000003</c:v>
                </c:pt>
                <c:pt idx="35">
                  <c:v>50.752800000000001</c:v>
                </c:pt>
                <c:pt idx="36">
                  <c:v>51.8506</c:v>
                </c:pt>
                <c:pt idx="37">
                  <c:v>51.978299999999997</c:v>
                </c:pt>
                <c:pt idx="38">
                  <c:v>55.637900000000002</c:v>
                </c:pt>
                <c:pt idx="39">
                  <c:v>58.531500000000001</c:v>
                </c:pt>
                <c:pt idx="40">
                  <c:v>65.042100000000005</c:v>
                </c:pt>
                <c:pt idx="41">
                  <c:v>70.480400000000003</c:v>
                </c:pt>
                <c:pt idx="42">
                  <c:v>72.514499999999998</c:v>
                </c:pt>
                <c:pt idx="43">
                  <c:v>64.829400000000007</c:v>
                </c:pt>
                <c:pt idx="44">
                  <c:v>64.803799999999995</c:v>
                </c:pt>
                <c:pt idx="45">
                  <c:v>59.374000000000002</c:v>
                </c:pt>
                <c:pt idx="46">
                  <c:v>51.765500000000003</c:v>
                </c:pt>
                <c:pt idx="47">
                  <c:v>45.633000000000003</c:v>
                </c:pt>
                <c:pt idx="48">
                  <c:v>43.5809</c:v>
                </c:pt>
                <c:pt idx="49">
                  <c:v>44.9026</c:v>
                </c:pt>
                <c:pt idx="50">
                  <c:v>44.572200000000002</c:v>
                </c:pt>
                <c:pt idx="51">
                  <c:v>44.864800000000002</c:v>
                </c:pt>
                <c:pt idx="52">
                  <c:v>45.777799999999999</c:v>
                </c:pt>
                <c:pt idx="53">
                  <c:v>46.951700000000002</c:v>
                </c:pt>
                <c:pt idx="54">
                  <c:v>46.534300000000002</c:v>
                </c:pt>
                <c:pt idx="55">
                  <c:v>46.8996</c:v>
                </c:pt>
                <c:pt idx="56">
                  <c:v>47.2883</c:v>
                </c:pt>
                <c:pt idx="57">
                  <c:v>46.383899999999997</c:v>
                </c:pt>
                <c:pt idx="58">
                  <c:v>49.789000000000001</c:v>
                </c:pt>
                <c:pt idx="59">
                  <c:v>49.691099999999999</c:v>
                </c:pt>
                <c:pt idx="60">
                  <c:v>51.044899999999998</c:v>
                </c:pt>
                <c:pt idx="61">
                  <c:v>51.107900000000001</c:v>
                </c:pt>
                <c:pt idx="62">
                  <c:v>53.5075</c:v>
                </c:pt>
                <c:pt idx="63">
                  <c:v>56.766399999999997</c:v>
                </c:pt>
                <c:pt idx="64">
                  <c:v>58.271299999999997</c:v>
                </c:pt>
                <c:pt idx="65">
                  <c:v>56.027000000000001</c:v>
                </c:pt>
                <c:pt idx="66">
                  <c:v>55.64</c:v>
                </c:pt>
                <c:pt idx="67">
                  <c:v>54.809399999999997</c:v>
                </c:pt>
                <c:pt idx="68">
                  <c:v>53.5274</c:v>
                </c:pt>
                <c:pt idx="69">
                  <c:v>55.619599999999998</c:v>
                </c:pt>
                <c:pt idx="70">
                  <c:v>57.2196</c:v>
                </c:pt>
                <c:pt idx="71">
                  <c:v>60.019599999999997</c:v>
                </c:pt>
                <c:pt idx="72">
                  <c:v>62.444899999999997</c:v>
                </c:pt>
                <c:pt idx="73">
                  <c:v>63.584800000000001</c:v>
                </c:pt>
                <c:pt idx="74">
                  <c:v>67.485200000000006</c:v>
                </c:pt>
                <c:pt idx="75">
                  <c:v>70.790099999999995</c:v>
                </c:pt>
                <c:pt idx="76">
                  <c:v>71.110500000000002</c:v>
                </c:pt>
                <c:pt idx="77">
                  <c:v>69.556399999999996</c:v>
                </c:pt>
                <c:pt idx="78">
                  <c:v>69.372299999999996</c:v>
                </c:pt>
                <c:pt idx="79">
                  <c:v>69.731499999999997</c:v>
                </c:pt>
                <c:pt idx="80">
                  <c:v>69.146500000000003</c:v>
                </c:pt>
                <c:pt idx="81">
                  <c:v>69.326899999999995</c:v>
                </c:pt>
                <c:pt idx="82">
                  <c:v>70.066299999999998</c:v>
                </c:pt>
                <c:pt idx="83">
                  <c:v>70.376099999999994</c:v>
                </c:pt>
                <c:pt idx="84">
                  <c:v>70.974900000000005</c:v>
                </c:pt>
                <c:pt idx="85">
                  <c:v>71.991799999999998</c:v>
                </c:pt>
                <c:pt idx="86">
                  <c:v>74.057599999999994</c:v>
                </c:pt>
                <c:pt idx="87">
                  <c:v>76.342399999999998</c:v>
                </c:pt>
                <c:pt idx="88">
                  <c:v>73.199100000000001</c:v>
                </c:pt>
                <c:pt idx="89">
                  <c:v>67.721199999999996</c:v>
                </c:pt>
                <c:pt idx="90">
                  <c:v>67.017099999999999</c:v>
                </c:pt>
                <c:pt idx="91">
                  <c:v>69.361199999999997</c:v>
                </c:pt>
                <c:pt idx="92">
                  <c:v>73.171700000000001</c:v>
                </c:pt>
                <c:pt idx="93">
                  <c:v>72.372</c:v>
                </c:pt>
                <c:pt idx="94">
                  <c:v>70.7727</c:v>
                </c:pt>
                <c:pt idx="95">
                  <c:v>69.574399999999997</c:v>
                </c:pt>
                <c:pt idx="96">
                  <c:v>69.405299999999997</c:v>
                </c:pt>
                <c:pt idx="97">
                  <c:v>73.11</c:v>
                </c:pt>
                <c:pt idx="98">
                  <c:v>73.697900000000004</c:v>
                </c:pt>
                <c:pt idx="99">
                  <c:v>70.917699999999996</c:v>
                </c:pt>
                <c:pt idx="100">
                  <c:v>68.149299999999997</c:v>
                </c:pt>
                <c:pt idx="101">
                  <c:v>69.239900000000006</c:v>
                </c:pt>
                <c:pt idx="102">
                  <c:v>69.542100000000005</c:v>
                </c:pt>
                <c:pt idx="103">
                  <c:v>71.211299999999994</c:v>
                </c:pt>
                <c:pt idx="104">
                  <c:v>71.8</c:v>
                </c:pt>
                <c:pt idx="105">
                  <c:v>68.826599999999999</c:v>
                </c:pt>
                <c:pt idx="106">
                  <c:v>67.603399999999993</c:v>
                </c:pt>
                <c:pt idx="107">
                  <c:v>68.828400000000002</c:v>
                </c:pt>
                <c:pt idx="108">
                  <c:v>68.278899999999993</c:v>
                </c:pt>
                <c:pt idx="109">
                  <c:v>67.067999999999998</c:v>
                </c:pt>
                <c:pt idx="110">
                  <c:v>66.548299999999998</c:v>
                </c:pt>
                <c:pt idx="111">
                  <c:v>66.4131</c:v>
                </c:pt>
                <c:pt idx="112">
                  <c:v>66.609899999999996</c:v>
                </c:pt>
                <c:pt idx="113">
                  <c:v>66.031700000000001</c:v>
                </c:pt>
                <c:pt idx="114">
                  <c:v>66.531700000000001</c:v>
                </c:pt>
                <c:pt idx="115">
                  <c:v>64.531700000000001</c:v>
                </c:pt>
                <c:pt idx="116">
                  <c:v>64.081699999999998</c:v>
                </c:pt>
                <c:pt idx="117">
                  <c:v>62.423299999999998</c:v>
                </c:pt>
                <c:pt idx="118">
                  <c:v>59.173299999999998</c:v>
                </c:pt>
                <c:pt idx="119">
                  <c:v>55.164999999999999</c:v>
                </c:pt>
                <c:pt idx="120">
                  <c:v>49.731699999999996</c:v>
                </c:pt>
                <c:pt idx="121">
                  <c:v>48.694000000000003</c:v>
                </c:pt>
                <c:pt idx="122">
                  <c:v>51.698300000000003</c:v>
                </c:pt>
                <c:pt idx="123">
                  <c:v>52.431699999999999</c:v>
                </c:pt>
                <c:pt idx="124">
                  <c:v>53.9983</c:v>
                </c:pt>
                <c:pt idx="125">
                  <c:v>54.2254</c:v>
                </c:pt>
                <c:pt idx="126">
                  <c:v>52.131700000000002</c:v>
                </c:pt>
                <c:pt idx="127">
                  <c:v>46.275399999999998</c:v>
                </c:pt>
                <c:pt idx="128">
                  <c:v>44.698300000000003</c:v>
                </c:pt>
                <c:pt idx="129">
                  <c:v>45.423299999999998</c:v>
                </c:pt>
                <c:pt idx="130">
                  <c:v>44.956699999999998</c:v>
                </c:pt>
                <c:pt idx="131">
                  <c:v>42.9983</c:v>
                </c:pt>
                <c:pt idx="132">
                  <c:v>38.6233</c:v>
                </c:pt>
                <c:pt idx="133">
                  <c:v>37.3733</c:v>
                </c:pt>
                <c:pt idx="134">
                  <c:v>38.522500000000001</c:v>
                </c:pt>
                <c:pt idx="135">
                  <c:v>42.3095</c:v>
                </c:pt>
                <c:pt idx="136">
                  <c:v>44.0824</c:v>
                </c:pt>
                <c:pt idx="137">
                  <c:v>46.404200000000003</c:v>
                </c:pt>
                <c:pt idx="138">
                  <c:v>47.064999999999998</c:v>
                </c:pt>
                <c:pt idx="139">
                  <c:v>45.423299999999998</c:v>
                </c:pt>
                <c:pt idx="140">
                  <c:v>47.548299999999998</c:v>
                </c:pt>
                <c:pt idx="141">
                  <c:v>49.558399999999999</c:v>
                </c:pt>
                <c:pt idx="142">
                  <c:v>51.823300000000003</c:v>
                </c:pt>
                <c:pt idx="143">
                  <c:v>50.823300000000003</c:v>
                </c:pt>
                <c:pt idx="144">
                  <c:v>54.849600000000002</c:v>
                </c:pt>
                <c:pt idx="145">
                  <c:v>55.522500000000001</c:v>
                </c:pt>
                <c:pt idx="146">
                  <c:v>55.14</c:v>
                </c:pt>
                <c:pt idx="147">
                  <c:v>53.1</c:v>
                </c:pt>
                <c:pt idx="148">
                  <c:v>51.02</c:v>
                </c:pt>
                <c:pt idx="149">
                  <c:v>51.14</c:v>
                </c:pt>
                <c:pt idx="150">
                  <c:v>49.36</c:v>
                </c:pt>
                <c:pt idx="151">
                  <c:v>50.98</c:v>
                </c:pt>
                <c:pt idx="152">
                  <c:v>53.62</c:v>
                </c:pt>
                <c:pt idx="153">
                  <c:v>53.47</c:v>
                </c:pt>
                <c:pt idx="154">
                  <c:v>55.46</c:v>
                </c:pt>
                <c:pt idx="155">
                  <c:v>56.12</c:v>
                </c:pt>
                <c:pt idx="156">
                  <c:v>56.98</c:v>
                </c:pt>
                <c:pt idx="157">
                  <c:v>57.07</c:v>
                </c:pt>
                <c:pt idx="158">
                  <c:v>55.52</c:v>
                </c:pt>
                <c:pt idx="159">
                  <c:v>56.66</c:v>
                </c:pt>
                <c:pt idx="160">
                  <c:v>60.1</c:v>
                </c:pt>
                <c:pt idx="161">
                  <c:v>63.09</c:v>
                </c:pt>
                <c:pt idx="162">
                  <c:v>63.023333000000001</c:v>
                </c:pt>
                <c:pt idx="163">
                  <c:v>63.598332999999997</c:v>
                </c:pt>
                <c:pt idx="164">
                  <c:v>65.256666999999993</c:v>
                </c:pt>
                <c:pt idx="165">
                  <c:v>67.048333</c:v>
                </c:pt>
                <c:pt idx="166">
                  <c:v>67.42</c:v>
                </c:pt>
                <c:pt idx="167">
                  <c:v>62.573</c:v>
                </c:pt>
                <c:pt idx="168">
                  <c:v>61.081670000000003</c:v>
                </c:pt>
                <c:pt idx="169">
                  <c:v>60.881700000000002</c:v>
                </c:pt>
                <c:pt idx="170">
                  <c:v>62.02</c:v>
                </c:pt>
                <c:pt idx="171">
                  <c:v>63.99</c:v>
                </c:pt>
                <c:pt idx="172">
                  <c:v>65.989999999999995</c:v>
                </c:pt>
              </c:numCache>
            </c:numRef>
          </c:val>
          <c:smooth val="0"/>
          <c:extLst>
            <c:ext xmlns:c16="http://schemas.microsoft.com/office/drawing/2014/chart" uri="{C3380CC4-5D6E-409C-BE32-E72D297353CC}">
              <c16:uniqueId val="{0000000E-8D85-4B94-8CB5-9493A05D5002}"/>
            </c:ext>
          </c:extLst>
        </c:ser>
        <c:dLbls>
          <c:showLegendKey val="0"/>
          <c:showVal val="0"/>
          <c:showCatName val="0"/>
          <c:showSerName val="0"/>
          <c:showPercent val="0"/>
          <c:showBubbleSize val="0"/>
        </c:dLbls>
        <c:smooth val="0"/>
        <c:axId val="745651072"/>
        <c:axId val="745649104"/>
      </c:lineChart>
      <c:catAx>
        <c:axId val="74565107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45649104"/>
        <c:crosses val="autoZero"/>
        <c:auto val="1"/>
        <c:lblAlgn val="ctr"/>
        <c:lblOffset val="100"/>
        <c:noMultiLvlLbl val="0"/>
      </c:catAx>
      <c:valAx>
        <c:axId val="745649104"/>
        <c:scaling>
          <c:orientation val="minMax"/>
        </c:scaling>
        <c:delete val="0"/>
        <c:axPos val="l"/>
        <c:majorGridlines>
          <c:spPr>
            <a:ln w="9525" cap="flat" cmpd="sng" algn="ctr">
              <a:no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45651072"/>
        <c:crosses val="autoZero"/>
        <c:crossBetween val="between"/>
      </c:valAx>
      <c:spPr>
        <a:noFill/>
        <a:ln>
          <a:noFill/>
        </a:ln>
        <a:effectLst/>
      </c:spPr>
    </c:plotArea>
    <c:legend>
      <c:legendPos val="b"/>
      <c:layout>
        <c:manualLayout>
          <c:xMode val="edge"/>
          <c:yMode val="edge"/>
          <c:x val="6.8086111399556379E-2"/>
          <c:y val="5.0370820990371837E-2"/>
          <c:w val="0.8999999756552135"/>
          <c:h val="4.8981542500340293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6152595205366635E-2"/>
          <c:y val="4.5430644708888551E-2"/>
          <c:w val="0.91357661337875218"/>
          <c:h val="0.83342225030907968"/>
        </c:manualLayout>
      </c:layout>
      <c:lineChart>
        <c:grouping val="standard"/>
        <c:varyColors val="0"/>
        <c:ser>
          <c:idx val="0"/>
          <c:order val="0"/>
          <c:tx>
            <c:strRef>
              <c:f>AHDB!$B$21:$B$22</c:f>
              <c:strCache>
                <c:ptCount val="2"/>
                <c:pt idx="0">
                  <c:v>53</c:v>
                </c:pt>
                <c:pt idx="1">
                  <c:v>Cream</c:v>
                </c:pt>
              </c:strCache>
            </c:strRef>
          </c:tx>
          <c:spPr>
            <a:ln w="28575" cap="rnd">
              <a:solidFill>
                <a:schemeClr val="accent1"/>
              </a:solidFill>
              <a:round/>
            </a:ln>
            <a:effectLst/>
          </c:spPr>
          <c:marker>
            <c:symbol val="none"/>
          </c:marker>
          <c:cat>
            <c:numRef>
              <c:f>AHDB!$A$23:$A$249</c:f>
              <c:numCache>
                <c:formatCode>mmm\-yy</c:formatCode>
                <c:ptCount val="227"/>
                <c:pt idx="0">
                  <c:v>36708</c:v>
                </c:pt>
                <c:pt idx="1">
                  <c:v>36739</c:v>
                </c:pt>
                <c:pt idx="2">
                  <c:v>36770</c:v>
                </c:pt>
                <c:pt idx="3">
                  <c:v>36800</c:v>
                </c:pt>
                <c:pt idx="4">
                  <c:v>36831</c:v>
                </c:pt>
                <c:pt idx="5">
                  <c:v>36861</c:v>
                </c:pt>
                <c:pt idx="6">
                  <c:v>36892</c:v>
                </c:pt>
                <c:pt idx="7">
                  <c:v>36923</c:v>
                </c:pt>
                <c:pt idx="8">
                  <c:v>36951</c:v>
                </c:pt>
                <c:pt idx="9">
                  <c:v>36982</c:v>
                </c:pt>
                <c:pt idx="10">
                  <c:v>37012</c:v>
                </c:pt>
                <c:pt idx="11">
                  <c:v>37043</c:v>
                </c:pt>
                <c:pt idx="12">
                  <c:v>37073</c:v>
                </c:pt>
                <c:pt idx="13">
                  <c:v>37104</c:v>
                </c:pt>
                <c:pt idx="14">
                  <c:v>37135</c:v>
                </c:pt>
                <c:pt idx="15">
                  <c:v>37165</c:v>
                </c:pt>
                <c:pt idx="16">
                  <c:v>37196</c:v>
                </c:pt>
                <c:pt idx="17">
                  <c:v>37226</c:v>
                </c:pt>
                <c:pt idx="18">
                  <c:v>37257</c:v>
                </c:pt>
                <c:pt idx="19">
                  <c:v>37288</c:v>
                </c:pt>
                <c:pt idx="20">
                  <c:v>37316</c:v>
                </c:pt>
                <c:pt idx="21">
                  <c:v>37347</c:v>
                </c:pt>
                <c:pt idx="22">
                  <c:v>37377</c:v>
                </c:pt>
                <c:pt idx="23">
                  <c:v>37408</c:v>
                </c:pt>
                <c:pt idx="24">
                  <c:v>37438</c:v>
                </c:pt>
                <c:pt idx="25">
                  <c:v>37469</c:v>
                </c:pt>
                <c:pt idx="26">
                  <c:v>37500</c:v>
                </c:pt>
                <c:pt idx="27">
                  <c:v>37530</c:v>
                </c:pt>
                <c:pt idx="28">
                  <c:v>37561</c:v>
                </c:pt>
                <c:pt idx="29">
                  <c:v>37591</c:v>
                </c:pt>
                <c:pt idx="30">
                  <c:v>37622</c:v>
                </c:pt>
                <c:pt idx="31">
                  <c:v>37653</c:v>
                </c:pt>
                <c:pt idx="32">
                  <c:v>37681</c:v>
                </c:pt>
                <c:pt idx="33">
                  <c:v>37712</c:v>
                </c:pt>
                <c:pt idx="34">
                  <c:v>37742</c:v>
                </c:pt>
                <c:pt idx="35">
                  <c:v>37773</c:v>
                </c:pt>
                <c:pt idx="36">
                  <c:v>37803</c:v>
                </c:pt>
                <c:pt idx="37">
                  <c:v>37834</c:v>
                </c:pt>
                <c:pt idx="38">
                  <c:v>37865</c:v>
                </c:pt>
                <c:pt idx="39">
                  <c:v>37895</c:v>
                </c:pt>
                <c:pt idx="40">
                  <c:v>37926</c:v>
                </c:pt>
                <c:pt idx="41">
                  <c:v>37956</c:v>
                </c:pt>
                <c:pt idx="42">
                  <c:v>37987</c:v>
                </c:pt>
                <c:pt idx="43">
                  <c:v>38018</c:v>
                </c:pt>
                <c:pt idx="44">
                  <c:v>38047</c:v>
                </c:pt>
                <c:pt idx="45">
                  <c:v>38078</c:v>
                </c:pt>
                <c:pt idx="46">
                  <c:v>38108</c:v>
                </c:pt>
                <c:pt idx="47">
                  <c:v>38139</c:v>
                </c:pt>
                <c:pt idx="48">
                  <c:v>38169</c:v>
                </c:pt>
                <c:pt idx="49">
                  <c:v>38200</c:v>
                </c:pt>
                <c:pt idx="50">
                  <c:v>38231</c:v>
                </c:pt>
                <c:pt idx="51">
                  <c:v>38261</c:v>
                </c:pt>
                <c:pt idx="52">
                  <c:v>38292</c:v>
                </c:pt>
                <c:pt idx="53">
                  <c:v>38322</c:v>
                </c:pt>
                <c:pt idx="54">
                  <c:v>38353</c:v>
                </c:pt>
                <c:pt idx="55">
                  <c:v>38384</c:v>
                </c:pt>
                <c:pt idx="56">
                  <c:v>38412</c:v>
                </c:pt>
                <c:pt idx="57">
                  <c:v>38443</c:v>
                </c:pt>
                <c:pt idx="58">
                  <c:v>38473</c:v>
                </c:pt>
                <c:pt idx="59">
                  <c:v>38504</c:v>
                </c:pt>
                <c:pt idx="60">
                  <c:v>38534</c:v>
                </c:pt>
                <c:pt idx="61">
                  <c:v>38565</c:v>
                </c:pt>
                <c:pt idx="62">
                  <c:v>38596</c:v>
                </c:pt>
                <c:pt idx="63">
                  <c:v>38626</c:v>
                </c:pt>
                <c:pt idx="64">
                  <c:v>38657</c:v>
                </c:pt>
                <c:pt idx="65">
                  <c:v>38687</c:v>
                </c:pt>
                <c:pt idx="66">
                  <c:v>38718</c:v>
                </c:pt>
                <c:pt idx="67">
                  <c:v>38749</c:v>
                </c:pt>
                <c:pt idx="68">
                  <c:v>38777</c:v>
                </c:pt>
                <c:pt idx="69">
                  <c:v>38808</c:v>
                </c:pt>
                <c:pt idx="70">
                  <c:v>38838</c:v>
                </c:pt>
                <c:pt idx="71">
                  <c:v>38869</c:v>
                </c:pt>
                <c:pt idx="72">
                  <c:v>38899</c:v>
                </c:pt>
                <c:pt idx="73">
                  <c:v>38930</c:v>
                </c:pt>
                <c:pt idx="74">
                  <c:v>38961</c:v>
                </c:pt>
                <c:pt idx="75">
                  <c:v>38991</c:v>
                </c:pt>
                <c:pt idx="76">
                  <c:v>39022</c:v>
                </c:pt>
                <c:pt idx="77">
                  <c:v>39052</c:v>
                </c:pt>
                <c:pt idx="78">
                  <c:v>39083</c:v>
                </c:pt>
                <c:pt idx="79">
                  <c:v>39114</c:v>
                </c:pt>
                <c:pt idx="80">
                  <c:v>39142</c:v>
                </c:pt>
                <c:pt idx="81">
                  <c:v>39173</c:v>
                </c:pt>
                <c:pt idx="82">
                  <c:v>39203</c:v>
                </c:pt>
                <c:pt idx="83">
                  <c:v>39234</c:v>
                </c:pt>
                <c:pt idx="84">
                  <c:v>39264</c:v>
                </c:pt>
                <c:pt idx="85">
                  <c:v>39295</c:v>
                </c:pt>
                <c:pt idx="86">
                  <c:v>39326</c:v>
                </c:pt>
                <c:pt idx="87">
                  <c:v>39356</c:v>
                </c:pt>
                <c:pt idx="88">
                  <c:v>39387</c:v>
                </c:pt>
                <c:pt idx="89">
                  <c:v>39417</c:v>
                </c:pt>
                <c:pt idx="90">
                  <c:v>39448</c:v>
                </c:pt>
                <c:pt idx="91">
                  <c:v>39479</c:v>
                </c:pt>
                <c:pt idx="92">
                  <c:v>39508</c:v>
                </c:pt>
                <c:pt idx="93">
                  <c:v>39539</c:v>
                </c:pt>
                <c:pt idx="94">
                  <c:v>39569</c:v>
                </c:pt>
                <c:pt idx="95">
                  <c:v>39600</c:v>
                </c:pt>
                <c:pt idx="96">
                  <c:v>39630</c:v>
                </c:pt>
                <c:pt idx="97">
                  <c:v>39661</c:v>
                </c:pt>
                <c:pt idx="98">
                  <c:v>39692</c:v>
                </c:pt>
                <c:pt idx="99">
                  <c:v>39722</c:v>
                </c:pt>
                <c:pt idx="100">
                  <c:v>39753</c:v>
                </c:pt>
                <c:pt idx="101">
                  <c:v>39783</c:v>
                </c:pt>
                <c:pt idx="102">
                  <c:v>39814</c:v>
                </c:pt>
                <c:pt idx="103">
                  <c:v>39845</c:v>
                </c:pt>
                <c:pt idx="104">
                  <c:v>39873</c:v>
                </c:pt>
                <c:pt idx="105">
                  <c:v>39904</c:v>
                </c:pt>
                <c:pt idx="106">
                  <c:v>39934</c:v>
                </c:pt>
                <c:pt idx="107">
                  <c:v>39965</c:v>
                </c:pt>
                <c:pt idx="108">
                  <c:v>39995</c:v>
                </c:pt>
                <c:pt idx="109">
                  <c:v>40026</c:v>
                </c:pt>
                <c:pt idx="110">
                  <c:v>40057</c:v>
                </c:pt>
                <c:pt idx="111">
                  <c:v>40087</c:v>
                </c:pt>
                <c:pt idx="112">
                  <c:v>40118</c:v>
                </c:pt>
                <c:pt idx="113">
                  <c:v>40148</c:v>
                </c:pt>
                <c:pt idx="114">
                  <c:v>40179</c:v>
                </c:pt>
                <c:pt idx="115">
                  <c:v>40210</c:v>
                </c:pt>
                <c:pt idx="116">
                  <c:v>40238</c:v>
                </c:pt>
                <c:pt idx="117">
                  <c:v>40269</c:v>
                </c:pt>
                <c:pt idx="118">
                  <c:v>40299</c:v>
                </c:pt>
                <c:pt idx="119">
                  <c:v>40330</c:v>
                </c:pt>
                <c:pt idx="120">
                  <c:v>40360</c:v>
                </c:pt>
                <c:pt idx="121">
                  <c:v>40391</c:v>
                </c:pt>
                <c:pt idx="122">
                  <c:v>40422</c:v>
                </c:pt>
                <c:pt idx="123">
                  <c:v>40452</c:v>
                </c:pt>
                <c:pt idx="124">
                  <c:v>40483</c:v>
                </c:pt>
                <c:pt idx="125">
                  <c:v>40513</c:v>
                </c:pt>
                <c:pt idx="126">
                  <c:v>40544</c:v>
                </c:pt>
                <c:pt idx="127">
                  <c:v>40575</c:v>
                </c:pt>
                <c:pt idx="128">
                  <c:v>40603</c:v>
                </c:pt>
                <c:pt idx="129">
                  <c:v>40634</c:v>
                </c:pt>
                <c:pt idx="130">
                  <c:v>40664</c:v>
                </c:pt>
                <c:pt idx="131">
                  <c:v>40695</c:v>
                </c:pt>
                <c:pt idx="132">
                  <c:v>40725</c:v>
                </c:pt>
                <c:pt idx="133">
                  <c:v>40756</c:v>
                </c:pt>
                <c:pt idx="134">
                  <c:v>40787</c:v>
                </c:pt>
                <c:pt idx="135">
                  <c:v>40817</c:v>
                </c:pt>
                <c:pt idx="136">
                  <c:v>40848</c:v>
                </c:pt>
                <c:pt idx="137">
                  <c:v>40878</c:v>
                </c:pt>
                <c:pt idx="138">
                  <c:v>40909</c:v>
                </c:pt>
                <c:pt idx="139">
                  <c:v>40940</c:v>
                </c:pt>
                <c:pt idx="140">
                  <c:v>40969</c:v>
                </c:pt>
                <c:pt idx="141">
                  <c:v>41000</c:v>
                </c:pt>
                <c:pt idx="142">
                  <c:v>41030</c:v>
                </c:pt>
                <c:pt idx="143">
                  <c:v>41061</c:v>
                </c:pt>
                <c:pt idx="144">
                  <c:v>41091</c:v>
                </c:pt>
                <c:pt idx="145">
                  <c:v>41122</c:v>
                </c:pt>
                <c:pt idx="146">
                  <c:v>41153</c:v>
                </c:pt>
                <c:pt idx="147">
                  <c:v>41183</c:v>
                </c:pt>
                <c:pt idx="148">
                  <c:v>41214</c:v>
                </c:pt>
                <c:pt idx="149">
                  <c:v>41244</c:v>
                </c:pt>
                <c:pt idx="150">
                  <c:v>41275</c:v>
                </c:pt>
                <c:pt idx="151">
                  <c:v>41306</c:v>
                </c:pt>
                <c:pt idx="152">
                  <c:v>41334</c:v>
                </c:pt>
                <c:pt idx="153">
                  <c:v>41365</c:v>
                </c:pt>
                <c:pt idx="154">
                  <c:v>41395</c:v>
                </c:pt>
                <c:pt idx="155">
                  <c:v>41426</c:v>
                </c:pt>
                <c:pt idx="156">
                  <c:v>41456</c:v>
                </c:pt>
                <c:pt idx="157">
                  <c:v>41487</c:v>
                </c:pt>
                <c:pt idx="158">
                  <c:v>41518</c:v>
                </c:pt>
                <c:pt idx="159">
                  <c:v>41548</c:v>
                </c:pt>
                <c:pt idx="160">
                  <c:v>41579</c:v>
                </c:pt>
                <c:pt idx="161">
                  <c:v>41609</c:v>
                </c:pt>
                <c:pt idx="162">
                  <c:v>41640</c:v>
                </c:pt>
                <c:pt idx="163">
                  <c:v>41671</c:v>
                </c:pt>
                <c:pt idx="164">
                  <c:v>41699</c:v>
                </c:pt>
                <c:pt idx="165">
                  <c:v>41730</c:v>
                </c:pt>
                <c:pt idx="166">
                  <c:v>41760</c:v>
                </c:pt>
                <c:pt idx="167">
                  <c:v>41791</c:v>
                </c:pt>
                <c:pt idx="168">
                  <c:v>41821</c:v>
                </c:pt>
                <c:pt idx="169">
                  <c:v>41852</c:v>
                </c:pt>
                <c:pt idx="170">
                  <c:v>41883</c:v>
                </c:pt>
                <c:pt idx="171">
                  <c:v>41913</c:v>
                </c:pt>
                <c:pt idx="172">
                  <c:v>41944</c:v>
                </c:pt>
                <c:pt idx="173">
                  <c:v>41974</c:v>
                </c:pt>
                <c:pt idx="174">
                  <c:v>42005</c:v>
                </c:pt>
                <c:pt idx="175">
                  <c:v>42036</c:v>
                </c:pt>
                <c:pt idx="176">
                  <c:v>42064</c:v>
                </c:pt>
                <c:pt idx="177">
                  <c:v>42095</c:v>
                </c:pt>
                <c:pt idx="178">
                  <c:v>42125</c:v>
                </c:pt>
                <c:pt idx="179">
                  <c:v>42156</c:v>
                </c:pt>
                <c:pt idx="180">
                  <c:v>42186</c:v>
                </c:pt>
                <c:pt idx="181">
                  <c:v>42217</c:v>
                </c:pt>
                <c:pt idx="182">
                  <c:v>42248</c:v>
                </c:pt>
                <c:pt idx="183">
                  <c:v>42278</c:v>
                </c:pt>
                <c:pt idx="184">
                  <c:v>42309</c:v>
                </c:pt>
                <c:pt idx="185">
                  <c:v>42339</c:v>
                </c:pt>
                <c:pt idx="186">
                  <c:v>42370</c:v>
                </c:pt>
                <c:pt idx="187">
                  <c:v>42401</c:v>
                </c:pt>
                <c:pt idx="188">
                  <c:v>42430</c:v>
                </c:pt>
                <c:pt idx="189">
                  <c:v>42461</c:v>
                </c:pt>
                <c:pt idx="190">
                  <c:v>42491</c:v>
                </c:pt>
                <c:pt idx="191">
                  <c:v>42522</c:v>
                </c:pt>
                <c:pt idx="192">
                  <c:v>42552</c:v>
                </c:pt>
                <c:pt idx="193">
                  <c:v>42583</c:v>
                </c:pt>
                <c:pt idx="194">
                  <c:v>42614</c:v>
                </c:pt>
                <c:pt idx="195">
                  <c:v>42644</c:v>
                </c:pt>
                <c:pt idx="196">
                  <c:v>42675</c:v>
                </c:pt>
                <c:pt idx="197">
                  <c:v>42705</c:v>
                </c:pt>
                <c:pt idx="198">
                  <c:v>42736</c:v>
                </c:pt>
                <c:pt idx="199">
                  <c:v>42767</c:v>
                </c:pt>
                <c:pt idx="200">
                  <c:v>42795</c:v>
                </c:pt>
                <c:pt idx="201">
                  <c:v>42826</c:v>
                </c:pt>
                <c:pt idx="202">
                  <c:v>42856</c:v>
                </c:pt>
                <c:pt idx="203">
                  <c:v>42887</c:v>
                </c:pt>
                <c:pt idx="204">
                  <c:v>42917</c:v>
                </c:pt>
                <c:pt idx="205">
                  <c:v>42948</c:v>
                </c:pt>
                <c:pt idx="206">
                  <c:v>42979</c:v>
                </c:pt>
                <c:pt idx="207">
                  <c:v>43009</c:v>
                </c:pt>
                <c:pt idx="208">
                  <c:v>43040</c:v>
                </c:pt>
                <c:pt idx="209">
                  <c:v>43070</c:v>
                </c:pt>
                <c:pt idx="210">
                  <c:v>43101</c:v>
                </c:pt>
                <c:pt idx="211">
                  <c:v>43132</c:v>
                </c:pt>
                <c:pt idx="212">
                  <c:v>43160</c:v>
                </c:pt>
                <c:pt idx="213">
                  <c:v>43191</c:v>
                </c:pt>
                <c:pt idx="214">
                  <c:v>43221</c:v>
                </c:pt>
                <c:pt idx="215">
                  <c:v>43252</c:v>
                </c:pt>
                <c:pt idx="216">
                  <c:v>43282</c:v>
                </c:pt>
                <c:pt idx="217">
                  <c:v>43313</c:v>
                </c:pt>
                <c:pt idx="218">
                  <c:v>43344</c:v>
                </c:pt>
                <c:pt idx="219">
                  <c:v>43374</c:v>
                </c:pt>
                <c:pt idx="220">
                  <c:v>43405</c:v>
                </c:pt>
                <c:pt idx="221">
                  <c:v>43435</c:v>
                </c:pt>
                <c:pt idx="222">
                  <c:v>43466</c:v>
                </c:pt>
                <c:pt idx="223">
                  <c:v>43497</c:v>
                </c:pt>
                <c:pt idx="224">
                  <c:v>43525</c:v>
                </c:pt>
                <c:pt idx="225">
                  <c:v>43556</c:v>
                </c:pt>
                <c:pt idx="226">
                  <c:v>43586</c:v>
                </c:pt>
              </c:numCache>
            </c:numRef>
          </c:cat>
          <c:val>
            <c:numRef>
              <c:f>AHDB!$B$23:$B$249</c:f>
              <c:numCache>
                <c:formatCode>_-* #,##0_-;\-* #,##0_-;_-* "-"??_-;_-@_-</c:formatCode>
                <c:ptCount val="227"/>
                <c:pt idx="0">
                  <c:v>1000</c:v>
                </c:pt>
                <c:pt idx="1">
                  <c:v>980</c:v>
                </c:pt>
                <c:pt idx="2">
                  <c:v>1000</c:v>
                </c:pt>
                <c:pt idx="3">
                  <c:v>980</c:v>
                </c:pt>
                <c:pt idx="4">
                  <c:v>950</c:v>
                </c:pt>
                <c:pt idx="5">
                  <c:v>900</c:v>
                </c:pt>
                <c:pt idx="6">
                  <c:v>940</c:v>
                </c:pt>
                <c:pt idx="7">
                  <c:v>950</c:v>
                </c:pt>
                <c:pt idx="8">
                  <c:v>880</c:v>
                </c:pt>
                <c:pt idx="9">
                  <c:v>930</c:v>
                </c:pt>
                <c:pt idx="10">
                  <c:v>980</c:v>
                </c:pt>
                <c:pt idx="11">
                  <c:v>980</c:v>
                </c:pt>
                <c:pt idx="12">
                  <c:v>950</c:v>
                </c:pt>
                <c:pt idx="13">
                  <c:v>920</c:v>
                </c:pt>
                <c:pt idx="14">
                  <c:v>920</c:v>
                </c:pt>
                <c:pt idx="15">
                  <c:v>900</c:v>
                </c:pt>
                <c:pt idx="16">
                  <c:v>860</c:v>
                </c:pt>
                <c:pt idx="17">
                  <c:v>820</c:v>
                </c:pt>
                <c:pt idx="18">
                  <c:v>790</c:v>
                </c:pt>
                <c:pt idx="19">
                  <c:v>770</c:v>
                </c:pt>
                <c:pt idx="20">
                  <c:v>780</c:v>
                </c:pt>
                <c:pt idx="21">
                  <c:v>760</c:v>
                </c:pt>
                <c:pt idx="22">
                  <c:v>780</c:v>
                </c:pt>
                <c:pt idx="23">
                  <c:v>850</c:v>
                </c:pt>
                <c:pt idx="24">
                  <c:v>900</c:v>
                </c:pt>
                <c:pt idx="25">
                  <c:v>900</c:v>
                </c:pt>
                <c:pt idx="26">
                  <c:v>950</c:v>
                </c:pt>
                <c:pt idx="27">
                  <c:v>900</c:v>
                </c:pt>
                <c:pt idx="28">
                  <c:v>920</c:v>
                </c:pt>
                <c:pt idx="29">
                  <c:v>920</c:v>
                </c:pt>
                <c:pt idx="30">
                  <c:v>920</c:v>
                </c:pt>
                <c:pt idx="31">
                  <c:v>920</c:v>
                </c:pt>
                <c:pt idx="32">
                  <c:v>900</c:v>
                </c:pt>
                <c:pt idx="33">
                  <c:v>920</c:v>
                </c:pt>
                <c:pt idx="34">
                  <c:v>970</c:v>
                </c:pt>
                <c:pt idx="35">
                  <c:v>990</c:v>
                </c:pt>
                <c:pt idx="36">
                  <c:v>1000</c:v>
                </c:pt>
                <c:pt idx="37">
                  <c:v>1030</c:v>
                </c:pt>
                <c:pt idx="38">
                  <c:v>1050</c:v>
                </c:pt>
                <c:pt idx="39">
                  <c:v>1030</c:v>
                </c:pt>
                <c:pt idx="40">
                  <c:v>980</c:v>
                </c:pt>
                <c:pt idx="41">
                  <c:v>980</c:v>
                </c:pt>
                <c:pt idx="42">
                  <c:v>950</c:v>
                </c:pt>
                <c:pt idx="43">
                  <c:v>910</c:v>
                </c:pt>
                <c:pt idx="44">
                  <c:v>900</c:v>
                </c:pt>
                <c:pt idx="45">
                  <c:v>910</c:v>
                </c:pt>
                <c:pt idx="46">
                  <c:v>930</c:v>
                </c:pt>
                <c:pt idx="47">
                  <c:v>960</c:v>
                </c:pt>
                <c:pt idx="48">
                  <c:v>960</c:v>
                </c:pt>
                <c:pt idx="49">
                  <c:v>930</c:v>
                </c:pt>
                <c:pt idx="50">
                  <c:v>920</c:v>
                </c:pt>
                <c:pt idx="51">
                  <c:v>920</c:v>
                </c:pt>
                <c:pt idx="52">
                  <c:v>930</c:v>
                </c:pt>
                <c:pt idx="53">
                  <c:v>920</c:v>
                </c:pt>
                <c:pt idx="54">
                  <c:v>900</c:v>
                </c:pt>
                <c:pt idx="55">
                  <c:v>890</c:v>
                </c:pt>
                <c:pt idx="56">
                  <c:v>880</c:v>
                </c:pt>
                <c:pt idx="57">
                  <c:v>880</c:v>
                </c:pt>
                <c:pt idx="58">
                  <c:v>870</c:v>
                </c:pt>
                <c:pt idx="59">
                  <c:v>900</c:v>
                </c:pt>
                <c:pt idx="60">
                  <c:v>880</c:v>
                </c:pt>
                <c:pt idx="61">
                  <c:v>860</c:v>
                </c:pt>
                <c:pt idx="62">
                  <c:v>850</c:v>
                </c:pt>
                <c:pt idx="63">
                  <c:v>840</c:v>
                </c:pt>
                <c:pt idx="64">
                  <c:v>840</c:v>
                </c:pt>
                <c:pt idx="65">
                  <c:v>830</c:v>
                </c:pt>
                <c:pt idx="66">
                  <c:v>790</c:v>
                </c:pt>
                <c:pt idx="67">
                  <c:v>760</c:v>
                </c:pt>
                <c:pt idx="68">
                  <c:v>770</c:v>
                </c:pt>
                <c:pt idx="69">
                  <c:v>770</c:v>
                </c:pt>
                <c:pt idx="70">
                  <c:v>760</c:v>
                </c:pt>
                <c:pt idx="71">
                  <c:v>760</c:v>
                </c:pt>
                <c:pt idx="72">
                  <c:v>800</c:v>
                </c:pt>
                <c:pt idx="73">
                  <c:v>810</c:v>
                </c:pt>
                <c:pt idx="74">
                  <c:v>840</c:v>
                </c:pt>
                <c:pt idx="75">
                  <c:v>830</c:v>
                </c:pt>
                <c:pt idx="76">
                  <c:v>830</c:v>
                </c:pt>
                <c:pt idx="77">
                  <c:v>830</c:v>
                </c:pt>
                <c:pt idx="78">
                  <c:v>750</c:v>
                </c:pt>
                <c:pt idx="79">
                  <c:v>750</c:v>
                </c:pt>
                <c:pt idx="80">
                  <c:v>760</c:v>
                </c:pt>
                <c:pt idx="81">
                  <c:v>840</c:v>
                </c:pt>
                <c:pt idx="82">
                  <c:v>940</c:v>
                </c:pt>
                <c:pt idx="83">
                  <c:v>1150</c:v>
                </c:pt>
                <c:pt idx="84">
                  <c:v>1300</c:v>
                </c:pt>
                <c:pt idx="85">
                  <c:v>1400</c:v>
                </c:pt>
                <c:pt idx="86">
                  <c:v>1480</c:v>
                </c:pt>
                <c:pt idx="87">
                  <c:v>1480</c:v>
                </c:pt>
                <c:pt idx="88">
                  <c:v>935</c:v>
                </c:pt>
                <c:pt idx="89">
                  <c:v>825</c:v>
                </c:pt>
                <c:pt idx="90">
                  <c:v>900</c:v>
                </c:pt>
                <c:pt idx="91">
                  <c:v>910</c:v>
                </c:pt>
                <c:pt idx="92">
                  <c:v>930</c:v>
                </c:pt>
                <c:pt idx="93">
                  <c:v>940</c:v>
                </c:pt>
                <c:pt idx="94">
                  <c:v>980</c:v>
                </c:pt>
                <c:pt idx="95">
                  <c:v>1007</c:v>
                </c:pt>
                <c:pt idx="96">
                  <c:v>1010</c:v>
                </c:pt>
                <c:pt idx="97">
                  <c:v>1000</c:v>
                </c:pt>
                <c:pt idx="98">
                  <c:v>940</c:v>
                </c:pt>
                <c:pt idx="99">
                  <c:v>820</c:v>
                </c:pt>
                <c:pt idx="100">
                  <c:v>780</c:v>
                </c:pt>
                <c:pt idx="101">
                  <c:v>800</c:v>
                </c:pt>
                <c:pt idx="102">
                  <c:v>800</c:v>
                </c:pt>
                <c:pt idx="103">
                  <c:v>750</c:v>
                </c:pt>
                <c:pt idx="104">
                  <c:v>780</c:v>
                </c:pt>
                <c:pt idx="105">
                  <c:v>820</c:v>
                </c:pt>
                <c:pt idx="106">
                  <c:v>870</c:v>
                </c:pt>
                <c:pt idx="107">
                  <c:v>930</c:v>
                </c:pt>
                <c:pt idx="108">
                  <c:v>950</c:v>
                </c:pt>
                <c:pt idx="109">
                  <c:v>950</c:v>
                </c:pt>
                <c:pt idx="110">
                  <c:v>1350</c:v>
                </c:pt>
                <c:pt idx="111">
                  <c:v>1700</c:v>
                </c:pt>
                <c:pt idx="112">
                  <c:v>1500</c:v>
                </c:pt>
                <c:pt idx="113">
                  <c:v>1150</c:v>
                </c:pt>
                <c:pt idx="114">
                  <c:v>1130</c:v>
                </c:pt>
                <c:pt idx="115">
                  <c:v>1080</c:v>
                </c:pt>
                <c:pt idx="116">
                  <c:v>1225</c:v>
                </c:pt>
                <c:pt idx="117">
                  <c:v>1300</c:v>
                </c:pt>
                <c:pt idx="118">
                  <c:v>1450</c:v>
                </c:pt>
                <c:pt idx="119">
                  <c:v>1550</c:v>
                </c:pt>
                <c:pt idx="120">
                  <c:v>1430</c:v>
                </c:pt>
                <c:pt idx="121">
                  <c:v>1420</c:v>
                </c:pt>
                <c:pt idx="122">
                  <c:v>1470</c:v>
                </c:pt>
                <c:pt idx="123">
                  <c:v>1500</c:v>
                </c:pt>
                <c:pt idx="124">
                  <c:v>1480</c:v>
                </c:pt>
                <c:pt idx="125">
                  <c:v>1450</c:v>
                </c:pt>
                <c:pt idx="126">
                  <c:v>1470</c:v>
                </c:pt>
                <c:pt idx="127">
                  <c:v>1650</c:v>
                </c:pt>
                <c:pt idx="128">
                  <c:v>1550</c:v>
                </c:pt>
                <c:pt idx="129">
                  <c:v>1500</c:v>
                </c:pt>
                <c:pt idx="130">
                  <c:v>1700</c:v>
                </c:pt>
                <c:pt idx="131">
                  <c:v>1800</c:v>
                </c:pt>
                <c:pt idx="132">
                  <c:v>1600</c:v>
                </c:pt>
                <c:pt idx="133">
                  <c:v>1580</c:v>
                </c:pt>
                <c:pt idx="134">
                  <c:v>1620</c:v>
                </c:pt>
                <c:pt idx="135">
                  <c:v>1580</c:v>
                </c:pt>
                <c:pt idx="136">
                  <c:v>1450</c:v>
                </c:pt>
                <c:pt idx="137">
                  <c:v>1450</c:v>
                </c:pt>
                <c:pt idx="138">
                  <c:v>1230</c:v>
                </c:pt>
                <c:pt idx="139">
                  <c:v>1180</c:v>
                </c:pt>
                <c:pt idx="140">
                  <c:v>1080</c:v>
                </c:pt>
                <c:pt idx="141">
                  <c:v>840</c:v>
                </c:pt>
                <c:pt idx="142">
                  <c:v>940</c:v>
                </c:pt>
                <c:pt idx="143">
                  <c:v>1020</c:v>
                </c:pt>
                <c:pt idx="144">
                  <c:v>1000</c:v>
                </c:pt>
                <c:pt idx="145">
                  <c:v>1100</c:v>
                </c:pt>
                <c:pt idx="146">
                  <c:v>1250</c:v>
                </c:pt>
                <c:pt idx="147">
                  <c:v>1350</c:v>
                </c:pt>
                <c:pt idx="148">
                  <c:v>1480</c:v>
                </c:pt>
                <c:pt idx="149">
                  <c:v>1410</c:v>
                </c:pt>
                <c:pt idx="150">
                  <c:v>1250</c:v>
                </c:pt>
                <c:pt idx="151">
                  <c:v>1300</c:v>
                </c:pt>
                <c:pt idx="152">
                  <c:v>1350</c:v>
                </c:pt>
                <c:pt idx="153">
                  <c:v>1600</c:v>
                </c:pt>
                <c:pt idx="154">
                  <c:v>1610</c:v>
                </c:pt>
                <c:pt idx="155">
                  <c:v>1690</c:v>
                </c:pt>
                <c:pt idx="156">
                  <c:v>1690</c:v>
                </c:pt>
                <c:pt idx="157">
                  <c:v>1720</c:v>
                </c:pt>
                <c:pt idx="158">
                  <c:v>1740</c:v>
                </c:pt>
                <c:pt idx="159">
                  <c:v>1700</c:v>
                </c:pt>
                <c:pt idx="160">
                  <c:v>1750</c:v>
                </c:pt>
                <c:pt idx="161">
                  <c:v>1650</c:v>
                </c:pt>
                <c:pt idx="162">
                  <c:v>1500</c:v>
                </c:pt>
                <c:pt idx="163">
                  <c:v>1330</c:v>
                </c:pt>
                <c:pt idx="164">
                  <c:v>1380</c:v>
                </c:pt>
                <c:pt idx="165">
                  <c:v>1340</c:v>
                </c:pt>
                <c:pt idx="166">
                  <c:v>1290</c:v>
                </c:pt>
                <c:pt idx="167">
                  <c:v>1400</c:v>
                </c:pt>
                <c:pt idx="168">
                  <c:v>1380</c:v>
                </c:pt>
                <c:pt idx="169">
                  <c:v>1200</c:v>
                </c:pt>
                <c:pt idx="170">
                  <c:v>1120</c:v>
                </c:pt>
                <c:pt idx="171">
                  <c:v>1150</c:v>
                </c:pt>
                <c:pt idx="172">
                  <c:v>1170</c:v>
                </c:pt>
                <c:pt idx="173">
                  <c:v>1050</c:v>
                </c:pt>
                <c:pt idx="174">
                  <c:v>980</c:v>
                </c:pt>
                <c:pt idx="175">
                  <c:v>1170</c:v>
                </c:pt>
                <c:pt idx="176">
                  <c:v>1070</c:v>
                </c:pt>
                <c:pt idx="177">
                  <c:v>970</c:v>
                </c:pt>
                <c:pt idx="178">
                  <c:v>920</c:v>
                </c:pt>
                <c:pt idx="179">
                  <c:v>1000</c:v>
                </c:pt>
                <c:pt idx="180">
                  <c:v>900</c:v>
                </c:pt>
                <c:pt idx="181">
                  <c:v>880</c:v>
                </c:pt>
                <c:pt idx="182">
                  <c:v>960</c:v>
                </c:pt>
                <c:pt idx="183">
                  <c:v>1000</c:v>
                </c:pt>
                <c:pt idx="184">
                  <c:v>970</c:v>
                </c:pt>
                <c:pt idx="185">
                  <c:v>930</c:v>
                </c:pt>
                <c:pt idx="186">
                  <c:v>900</c:v>
                </c:pt>
                <c:pt idx="187">
                  <c:v>860</c:v>
                </c:pt>
                <c:pt idx="188">
                  <c:v>820</c:v>
                </c:pt>
                <c:pt idx="189">
                  <c:v>800</c:v>
                </c:pt>
                <c:pt idx="190">
                  <c:v>860</c:v>
                </c:pt>
                <c:pt idx="191">
                  <c:v>1100</c:v>
                </c:pt>
                <c:pt idx="192">
                  <c:v>1370</c:v>
                </c:pt>
                <c:pt idx="193">
                  <c:v>1470</c:v>
                </c:pt>
                <c:pt idx="194">
                  <c:v>1710</c:v>
                </c:pt>
                <c:pt idx="195">
                  <c:v>1930</c:v>
                </c:pt>
                <c:pt idx="196">
                  <c:v>1990</c:v>
                </c:pt>
                <c:pt idx="197">
                  <c:v>1800</c:v>
                </c:pt>
                <c:pt idx="198">
                  <c:v>1620</c:v>
                </c:pt>
                <c:pt idx="199">
                  <c:v>1540</c:v>
                </c:pt>
                <c:pt idx="200">
                  <c:v>1690</c:v>
                </c:pt>
                <c:pt idx="201">
                  <c:v>1730</c:v>
                </c:pt>
                <c:pt idx="202">
                  <c:v>1960</c:v>
                </c:pt>
                <c:pt idx="203">
                  <c:v>2370</c:v>
                </c:pt>
                <c:pt idx="204">
                  <c:v>2500</c:v>
                </c:pt>
                <c:pt idx="205">
                  <c:v>2850</c:v>
                </c:pt>
                <c:pt idx="206">
                  <c:v>2830</c:v>
                </c:pt>
                <c:pt idx="207">
                  <c:v>2180</c:v>
                </c:pt>
                <c:pt idx="208">
                  <c:v>2100</c:v>
                </c:pt>
                <c:pt idx="209">
                  <c:v>1800</c:v>
                </c:pt>
                <c:pt idx="210">
                  <c:v>1550</c:v>
                </c:pt>
                <c:pt idx="211">
                  <c:v>1850</c:v>
                </c:pt>
                <c:pt idx="212">
                  <c:v>1930</c:v>
                </c:pt>
                <c:pt idx="213">
                  <c:v>2080</c:v>
                </c:pt>
                <c:pt idx="214">
                  <c:v>2350</c:v>
                </c:pt>
                <c:pt idx="215">
                  <c:v>2320</c:v>
                </c:pt>
                <c:pt idx="216">
                  <c:v>2150</c:v>
                </c:pt>
                <c:pt idx="217">
                  <c:v>2230</c:v>
                </c:pt>
                <c:pt idx="218">
                  <c:v>2130</c:v>
                </c:pt>
                <c:pt idx="219">
                  <c:v>1840</c:v>
                </c:pt>
                <c:pt idx="220">
                  <c:v>1830</c:v>
                </c:pt>
                <c:pt idx="221">
                  <c:v>1700</c:v>
                </c:pt>
                <c:pt idx="222">
                  <c:v>1710</c:v>
                </c:pt>
                <c:pt idx="223">
                  <c:v>1610</c:v>
                </c:pt>
                <c:pt idx="224">
                  <c:v>1510</c:v>
                </c:pt>
                <c:pt idx="225">
                  <c:v>1500</c:v>
                </c:pt>
                <c:pt idx="226">
                  <c:v>1510</c:v>
                </c:pt>
              </c:numCache>
            </c:numRef>
          </c:val>
          <c:smooth val="0"/>
          <c:extLst>
            <c:ext xmlns:c16="http://schemas.microsoft.com/office/drawing/2014/chart" uri="{C3380CC4-5D6E-409C-BE32-E72D297353CC}">
              <c16:uniqueId val="{00000000-3C0F-4048-B091-91EAA23F8DEC}"/>
            </c:ext>
          </c:extLst>
        </c:ser>
        <c:ser>
          <c:idx val="1"/>
          <c:order val="1"/>
          <c:tx>
            <c:strRef>
              <c:f>AHDB!$C$21:$C$22</c:f>
              <c:strCache>
                <c:ptCount val="2"/>
                <c:pt idx="0">
                  <c:v>53</c:v>
                </c:pt>
                <c:pt idx="1">
                  <c:v>Butter </c:v>
                </c:pt>
              </c:strCache>
            </c:strRef>
          </c:tx>
          <c:spPr>
            <a:ln w="28575" cap="rnd">
              <a:solidFill>
                <a:schemeClr val="accent2"/>
              </a:solidFill>
              <a:round/>
            </a:ln>
            <a:effectLst/>
          </c:spPr>
          <c:marker>
            <c:symbol val="none"/>
          </c:marker>
          <c:cat>
            <c:numRef>
              <c:f>AHDB!$A$23:$A$249</c:f>
              <c:numCache>
                <c:formatCode>mmm\-yy</c:formatCode>
                <c:ptCount val="227"/>
                <c:pt idx="0">
                  <c:v>36708</c:v>
                </c:pt>
                <c:pt idx="1">
                  <c:v>36739</c:v>
                </c:pt>
                <c:pt idx="2">
                  <c:v>36770</c:v>
                </c:pt>
                <c:pt idx="3">
                  <c:v>36800</c:v>
                </c:pt>
                <c:pt idx="4">
                  <c:v>36831</c:v>
                </c:pt>
                <c:pt idx="5">
                  <c:v>36861</c:v>
                </c:pt>
                <c:pt idx="6">
                  <c:v>36892</c:v>
                </c:pt>
                <c:pt idx="7">
                  <c:v>36923</c:v>
                </c:pt>
                <c:pt idx="8">
                  <c:v>36951</c:v>
                </c:pt>
                <c:pt idx="9">
                  <c:v>36982</c:v>
                </c:pt>
                <c:pt idx="10">
                  <c:v>37012</c:v>
                </c:pt>
                <c:pt idx="11">
                  <c:v>37043</c:v>
                </c:pt>
                <c:pt idx="12">
                  <c:v>37073</c:v>
                </c:pt>
                <c:pt idx="13">
                  <c:v>37104</c:v>
                </c:pt>
                <c:pt idx="14">
                  <c:v>37135</c:v>
                </c:pt>
                <c:pt idx="15">
                  <c:v>37165</c:v>
                </c:pt>
                <c:pt idx="16">
                  <c:v>37196</c:v>
                </c:pt>
                <c:pt idx="17">
                  <c:v>37226</c:v>
                </c:pt>
                <c:pt idx="18">
                  <c:v>37257</c:v>
                </c:pt>
                <c:pt idx="19">
                  <c:v>37288</c:v>
                </c:pt>
                <c:pt idx="20">
                  <c:v>37316</c:v>
                </c:pt>
                <c:pt idx="21">
                  <c:v>37347</c:v>
                </c:pt>
                <c:pt idx="22">
                  <c:v>37377</c:v>
                </c:pt>
                <c:pt idx="23">
                  <c:v>37408</c:v>
                </c:pt>
                <c:pt idx="24">
                  <c:v>37438</c:v>
                </c:pt>
                <c:pt idx="25">
                  <c:v>37469</c:v>
                </c:pt>
                <c:pt idx="26">
                  <c:v>37500</c:v>
                </c:pt>
                <c:pt idx="27">
                  <c:v>37530</c:v>
                </c:pt>
                <c:pt idx="28">
                  <c:v>37561</c:v>
                </c:pt>
                <c:pt idx="29">
                  <c:v>37591</c:v>
                </c:pt>
                <c:pt idx="30">
                  <c:v>37622</c:v>
                </c:pt>
                <c:pt idx="31">
                  <c:v>37653</c:v>
                </c:pt>
                <c:pt idx="32">
                  <c:v>37681</c:v>
                </c:pt>
                <c:pt idx="33">
                  <c:v>37712</c:v>
                </c:pt>
                <c:pt idx="34">
                  <c:v>37742</c:v>
                </c:pt>
                <c:pt idx="35">
                  <c:v>37773</c:v>
                </c:pt>
                <c:pt idx="36">
                  <c:v>37803</c:v>
                </c:pt>
                <c:pt idx="37">
                  <c:v>37834</c:v>
                </c:pt>
                <c:pt idx="38">
                  <c:v>37865</c:v>
                </c:pt>
                <c:pt idx="39">
                  <c:v>37895</c:v>
                </c:pt>
                <c:pt idx="40">
                  <c:v>37926</c:v>
                </c:pt>
                <c:pt idx="41">
                  <c:v>37956</c:v>
                </c:pt>
                <c:pt idx="42">
                  <c:v>37987</c:v>
                </c:pt>
                <c:pt idx="43">
                  <c:v>38018</c:v>
                </c:pt>
                <c:pt idx="44">
                  <c:v>38047</c:v>
                </c:pt>
                <c:pt idx="45">
                  <c:v>38078</c:v>
                </c:pt>
                <c:pt idx="46">
                  <c:v>38108</c:v>
                </c:pt>
                <c:pt idx="47">
                  <c:v>38139</c:v>
                </c:pt>
                <c:pt idx="48">
                  <c:v>38169</c:v>
                </c:pt>
                <c:pt idx="49">
                  <c:v>38200</c:v>
                </c:pt>
                <c:pt idx="50">
                  <c:v>38231</c:v>
                </c:pt>
                <c:pt idx="51">
                  <c:v>38261</c:v>
                </c:pt>
                <c:pt idx="52">
                  <c:v>38292</c:v>
                </c:pt>
                <c:pt idx="53">
                  <c:v>38322</c:v>
                </c:pt>
                <c:pt idx="54">
                  <c:v>38353</c:v>
                </c:pt>
                <c:pt idx="55">
                  <c:v>38384</c:v>
                </c:pt>
                <c:pt idx="56">
                  <c:v>38412</c:v>
                </c:pt>
                <c:pt idx="57">
                  <c:v>38443</c:v>
                </c:pt>
                <c:pt idx="58">
                  <c:v>38473</c:v>
                </c:pt>
                <c:pt idx="59">
                  <c:v>38504</c:v>
                </c:pt>
                <c:pt idx="60">
                  <c:v>38534</c:v>
                </c:pt>
                <c:pt idx="61">
                  <c:v>38565</c:v>
                </c:pt>
                <c:pt idx="62">
                  <c:v>38596</c:v>
                </c:pt>
                <c:pt idx="63">
                  <c:v>38626</c:v>
                </c:pt>
                <c:pt idx="64">
                  <c:v>38657</c:v>
                </c:pt>
                <c:pt idx="65">
                  <c:v>38687</c:v>
                </c:pt>
                <c:pt idx="66">
                  <c:v>38718</c:v>
                </c:pt>
                <c:pt idx="67">
                  <c:v>38749</c:v>
                </c:pt>
                <c:pt idx="68">
                  <c:v>38777</c:v>
                </c:pt>
                <c:pt idx="69">
                  <c:v>38808</c:v>
                </c:pt>
                <c:pt idx="70">
                  <c:v>38838</c:v>
                </c:pt>
                <c:pt idx="71">
                  <c:v>38869</c:v>
                </c:pt>
                <c:pt idx="72">
                  <c:v>38899</c:v>
                </c:pt>
                <c:pt idx="73">
                  <c:v>38930</c:v>
                </c:pt>
                <c:pt idx="74">
                  <c:v>38961</c:v>
                </c:pt>
                <c:pt idx="75">
                  <c:v>38991</c:v>
                </c:pt>
                <c:pt idx="76">
                  <c:v>39022</c:v>
                </c:pt>
                <c:pt idx="77">
                  <c:v>39052</c:v>
                </c:pt>
                <c:pt idx="78">
                  <c:v>39083</c:v>
                </c:pt>
                <c:pt idx="79">
                  <c:v>39114</c:v>
                </c:pt>
                <c:pt idx="80">
                  <c:v>39142</c:v>
                </c:pt>
                <c:pt idx="81">
                  <c:v>39173</c:v>
                </c:pt>
                <c:pt idx="82">
                  <c:v>39203</c:v>
                </c:pt>
                <c:pt idx="83">
                  <c:v>39234</c:v>
                </c:pt>
                <c:pt idx="84">
                  <c:v>39264</c:v>
                </c:pt>
                <c:pt idx="85">
                  <c:v>39295</c:v>
                </c:pt>
                <c:pt idx="86">
                  <c:v>39326</c:v>
                </c:pt>
                <c:pt idx="87">
                  <c:v>39356</c:v>
                </c:pt>
                <c:pt idx="88">
                  <c:v>39387</c:v>
                </c:pt>
                <c:pt idx="89">
                  <c:v>39417</c:v>
                </c:pt>
                <c:pt idx="90">
                  <c:v>39448</c:v>
                </c:pt>
                <c:pt idx="91">
                  <c:v>39479</c:v>
                </c:pt>
                <c:pt idx="92">
                  <c:v>39508</c:v>
                </c:pt>
                <c:pt idx="93">
                  <c:v>39539</c:v>
                </c:pt>
                <c:pt idx="94">
                  <c:v>39569</c:v>
                </c:pt>
                <c:pt idx="95">
                  <c:v>39600</c:v>
                </c:pt>
                <c:pt idx="96">
                  <c:v>39630</c:v>
                </c:pt>
                <c:pt idx="97">
                  <c:v>39661</c:v>
                </c:pt>
                <c:pt idx="98">
                  <c:v>39692</c:v>
                </c:pt>
                <c:pt idx="99">
                  <c:v>39722</c:v>
                </c:pt>
                <c:pt idx="100">
                  <c:v>39753</c:v>
                </c:pt>
                <c:pt idx="101">
                  <c:v>39783</c:v>
                </c:pt>
                <c:pt idx="102">
                  <c:v>39814</c:v>
                </c:pt>
                <c:pt idx="103">
                  <c:v>39845</c:v>
                </c:pt>
                <c:pt idx="104">
                  <c:v>39873</c:v>
                </c:pt>
                <c:pt idx="105">
                  <c:v>39904</c:v>
                </c:pt>
                <c:pt idx="106">
                  <c:v>39934</c:v>
                </c:pt>
                <c:pt idx="107">
                  <c:v>39965</c:v>
                </c:pt>
                <c:pt idx="108">
                  <c:v>39995</c:v>
                </c:pt>
                <c:pt idx="109">
                  <c:v>40026</c:v>
                </c:pt>
                <c:pt idx="110">
                  <c:v>40057</c:v>
                </c:pt>
                <c:pt idx="111">
                  <c:v>40087</c:v>
                </c:pt>
                <c:pt idx="112">
                  <c:v>40118</c:v>
                </c:pt>
                <c:pt idx="113">
                  <c:v>40148</c:v>
                </c:pt>
                <c:pt idx="114">
                  <c:v>40179</c:v>
                </c:pt>
                <c:pt idx="115">
                  <c:v>40210</c:v>
                </c:pt>
                <c:pt idx="116">
                  <c:v>40238</c:v>
                </c:pt>
                <c:pt idx="117">
                  <c:v>40269</c:v>
                </c:pt>
                <c:pt idx="118">
                  <c:v>40299</c:v>
                </c:pt>
                <c:pt idx="119">
                  <c:v>40330</c:v>
                </c:pt>
                <c:pt idx="120">
                  <c:v>40360</c:v>
                </c:pt>
                <c:pt idx="121">
                  <c:v>40391</c:v>
                </c:pt>
                <c:pt idx="122">
                  <c:v>40422</c:v>
                </c:pt>
                <c:pt idx="123">
                  <c:v>40452</c:v>
                </c:pt>
                <c:pt idx="124">
                  <c:v>40483</c:v>
                </c:pt>
                <c:pt idx="125">
                  <c:v>40513</c:v>
                </c:pt>
                <c:pt idx="126">
                  <c:v>40544</c:v>
                </c:pt>
                <c:pt idx="127">
                  <c:v>40575</c:v>
                </c:pt>
                <c:pt idx="128">
                  <c:v>40603</c:v>
                </c:pt>
                <c:pt idx="129">
                  <c:v>40634</c:v>
                </c:pt>
                <c:pt idx="130">
                  <c:v>40664</c:v>
                </c:pt>
                <c:pt idx="131">
                  <c:v>40695</c:v>
                </c:pt>
                <c:pt idx="132">
                  <c:v>40725</c:v>
                </c:pt>
                <c:pt idx="133">
                  <c:v>40756</c:v>
                </c:pt>
                <c:pt idx="134">
                  <c:v>40787</c:v>
                </c:pt>
                <c:pt idx="135">
                  <c:v>40817</c:v>
                </c:pt>
                <c:pt idx="136">
                  <c:v>40848</c:v>
                </c:pt>
                <c:pt idx="137">
                  <c:v>40878</c:v>
                </c:pt>
                <c:pt idx="138">
                  <c:v>40909</c:v>
                </c:pt>
                <c:pt idx="139">
                  <c:v>40940</c:v>
                </c:pt>
                <c:pt idx="140">
                  <c:v>40969</c:v>
                </c:pt>
                <c:pt idx="141">
                  <c:v>41000</c:v>
                </c:pt>
                <c:pt idx="142">
                  <c:v>41030</c:v>
                </c:pt>
                <c:pt idx="143">
                  <c:v>41061</c:v>
                </c:pt>
                <c:pt idx="144">
                  <c:v>41091</c:v>
                </c:pt>
                <c:pt idx="145">
                  <c:v>41122</c:v>
                </c:pt>
                <c:pt idx="146">
                  <c:v>41153</c:v>
                </c:pt>
                <c:pt idx="147">
                  <c:v>41183</c:v>
                </c:pt>
                <c:pt idx="148">
                  <c:v>41214</c:v>
                </c:pt>
                <c:pt idx="149">
                  <c:v>41244</c:v>
                </c:pt>
                <c:pt idx="150">
                  <c:v>41275</c:v>
                </c:pt>
                <c:pt idx="151">
                  <c:v>41306</c:v>
                </c:pt>
                <c:pt idx="152">
                  <c:v>41334</c:v>
                </c:pt>
                <c:pt idx="153">
                  <c:v>41365</c:v>
                </c:pt>
                <c:pt idx="154">
                  <c:v>41395</c:v>
                </c:pt>
                <c:pt idx="155">
                  <c:v>41426</c:v>
                </c:pt>
                <c:pt idx="156">
                  <c:v>41456</c:v>
                </c:pt>
                <c:pt idx="157">
                  <c:v>41487</c:v>
                </c:pt>
                <c:pt idx="158">
                  <c:v>41518</c:v>
                </c:pt>
                <c:pt idx="159">
                  <c:v>41548</c:v>
                </c:pt>
                <c:pt idx="160">
                  <c:v>41579</c:v>
                </c:pt>
                <c:pt idx="161">
                  <c:v>41609</c:v>
                </c:pt>
                <c:pt idx="162">
                  <c:v>41640</c:v>
                </c:pt>
                <c:pt idx="163">
                  <c:v>41671</c:v>
                </c:pt>
                <c:pt idx="164">
                  <c:v>41699</c:v>
                </c:pt>
                <c:pt idx="165">
                  <c:v>41730</c:v>
                </c:pt>
                <c:pt idx="166">
                  <c:v>41760</c:v>
                </c:pt>
                <c:pt idx="167">
                  <c:v>41791</c:v>
                </c:pt>
                <c:pt idx="168">
                  <c:v>41821</c:v>
                </c:pt>
                <c:pt idx="169">
                  <c:v>41852</c:v>
                </c:pt>
                <c:pt idx="170">
                  <c:v>41883</c:v>
                </c:pt>
                <c:pt idx="171">
                  <c:v>41913</c:v>
                </c:pt>
                <c:pt idx="172">
                  <c:v>41944</c:v>
                </c:pt>
                <c:pt idx="173">
                  <c:v>41974</c:v>
                </c:pt>
                <c:pt idx="174">
                  <c:v>42005</c:v>
                </c:pt>
                <c:pt idx="175">
                  <c:v>42036</c:v>
                </c:pt>
                <c:pt idx="176">
                  <c:v>42064</c:v>
                </c:pt>
                <c:pt idx="177">
                  <c:v>42095</c:v>
                </c:pt>
                <c:pt idx="178">
                  <c:v>42125</c:v>
                </c:pt>
                <c:pt idx="179">
                  <c:v>42156</c:v>
                </c:pt>
                <c:pt idx="180">
                  <c:v>42186</c:v>
                </c:pt>
                <c:pt idx="181">
                  <c:v>42217</c:v>
                </c:pt>
                <c:pt idx="182">
                  <c:v>42248</c:v>
                </c:pt>
                <c:pt idx="183">
                  <c:v>42278</c:v>
                </c:pt>
                <c:pt idx="184">
                  <c:v>42309</c:v>
                </c:pt>
                <c:pt idx="185">
                  <c:v>42339</c:v>
                </c:pt>
                <c:pt idx="186">
                  <c:v>42370</c:v>
                </c:pt>
                <c:pt idx="187">
                  <c:v>42401</c:v>
                </c:pt>
                <c:pt idx="188">
                  <c:v>42430</c:v>
                </c:pt>
                <c:pt idx="189">
                  <c:v>42461</c:v>
                </c:pt>
                <c:pt idx="190">
                  <c:v>42491</c:v>
                </c:pt>
                <c:pt idx="191">
                  <c:v>42522</c:v>
                </c:pt>
                <c:pt idx="192">
                  <c:v>42552</c:v>
                </c:pt>
                <c:pt idx="193">
                  <c:v>42583</c:v>
                </c:pt>
                <c:pt idx="194">
                  <c:v>42614</c:v>
                </c:pt>
                <c:pt idx="195">
                  <c:v>42644</c:v>
                </c:pt>
                <c:pt idx="196">
                  <c:v>42675</c:v>
                </c:pt>
                <c:pt idx="197">
                  <c:v>42705</c:v>
                </c:pt>
                <c:pt idx="198">
                  <c:v>42736</c:v>
                </c:pt>
                <c:pt idx="199">
                  <c:v>42767</c:v>
                </c:pt>
                <c:pt idx="200">
                  <c:v>42795</c:v>
                </c:pt>
                <c:pt idx="201">
                  <c:v>42826</c:v>
                </c:pt>
                <c:pt idx="202">
                  <c:v>42856</c:v>
                </c:pt>
                <c:pt idx="203">
                  <c:v>42887</c:v>
                </c:pt>
                <c:pt idx="204">
                  <c:v>42917</c:v>
                </c:pt>
                <c:pt idx="205">
                  <c:v>42948</c:v>
                </c:pt>
                <c:pt idx="206">
                  <c:v>42979</c:v>
                </c:pt>
                <c:pt idx="207">
                  <c:v>43009</c:v>
                </c:pt>
                <c:pt idx="208">
                  <c:v>43040</c:v>
                </c:pt>
                <c:pt idx="209">
                  <c:v>43070</c:v>
                </c:pt>
                <c:pt idx="210">
                  <c:v>43101</c:v>
                </c:pt>
                <c:pt idx="211">
                  <c:v>43132</c:v>
                </c:pt>
                <c:pt idx="212">
                  <c:v>43160</c:v>
                </c:pt>
                <c:pt idx="213">
                  <c:v>43191</c:v>
                </c:pt>
                <c:pt idx="214">
                  <c:v>43221</c:v>
                </c:pt>
                <c:pt idx="215">
                  <c:v>43252</c:v>
                </c:pt>
                <c:pt idx="216">
                  <c:v>43282</c:v>
                </c:pt>
                <c:pt idx="217">
                  <c:v>43313</c:v>
                </c:pt>
                <c:pt idx="218">
                  <c:v>43344</c:v>
                </c:pt>
                <c:pt idx="219">
                  <c:v>43374</c:v>
                </c:pt>
                <c:pt idx="220">
                  <c:v>43405</c:v>
                </c:pt>
                <c:pt idx="221">
                  <c:v>43435</c:v>
                </c:pt>
                <c:pt idx="222">
                  <c:v>43466</c:v>
                </c:pt>
                <c:pt idx="223">
                  <c:v>43497</c:v>
                </c:pt>
                <c:pt idx="224">
                  <c:v>43525</c:v>
                </c:pt>
                <c:pt idx="225">
                  <c:v>43556</c:v>
                </c:pt>
                <c:pt idx="226">
                  <c:v>43586</c:v>
                </c:pt>
              </c:numCache>
            </c:numRef>
          </c:cat>
          <c:val>
            <c:numRef>
              <c:f>AHDB!$C$23:$C$249</c:f>
              <c:numCache>
                <c:formatCode>_-* #,##0_-;\-* #,##0_-;_-* "-"??_-;_-@_-</c:formatCode>
                <c:ptCount val="227"/>
                <c:pt idx="0">
                  <c:v>1975</c:v>
                </c:pt>
                <c:pt idx="1">
                  <c:v>1975</c:v>
                </c:pt>
                <c:pt idx="2">
                  <c:v>1975</c:v>
                </c:pt>
                <c:pt idx="3">
                  <c:v>1963</c:v>
                </c:pt>
                <c:pt idx="4">
                  <c:v>1908</c:v>
                </c:pt>
                <c:pt idx="5">
                  <c:v>1855</c:v>
                </c:pt>
                <c:pt idx="6">
                  <c:v>1875</c:v>
                </c:pt>
                <c:pt idx="7">
                  <c:v>1885</c:v>
                </c:pt>
                <c:pt idx="8">
                  <c:v>1863</c:v>
                </c:pt>
                <c:pt idx="9">
                  <c:v>1900</c:v>
                </c:pt>
                <c:pt idx="10">
                  <c:v>1918</c:v>
                </c:pt>
                <c:pt idx="11">
                  <c:v>1980</c:v>
                </c:pt>
                <c:pt idx="12">
                  <c:v>1960</c:v>
                </c:pt>
                <c:pt idx="13">
                  <c:v>1910</c:v>
                </c:pt>
                <c:pt idx="14">
                  <c:v>1900</c:v>
                </c:pt>
                <c:pt idx="15">
                  <c:v>1860</c:v>
                </c:pt>
                <c:pt idx="16">
                  <c:v>1850</c:v>
                </c:pt>
                <c:pt idx="17">
                  <c:v>1820</c:v>
                </c:pt>
                <c:pt idx="18">
                  <c:v>1820</c:v>
                </c:pt>
                <c:pt idx="19">
                  <c:v>1780</c:v>
                </c:pt>
                <c:pt idx="20">
                  <c:v>1780</c:v>
                </c:pt>
                <c:pt idx="21">
                  <c:v>1780</c:v>
                </c:pt>
                <c:pt idx="22">
                  <c:v>1780</c:v>
                </c:pt>
                <c:pt idx="23">
                  <c:v>1850</c:v>
                </c:pt>
                <c:pt idx="24">
                  <c:v>1850</c:v>
                </c:pt>
                <c:pt idx="25">
                  <c:v>1840</c:v>
                </c:pt>
                <c:pt idx="26">
                  <c:v>1860</c:v>
                </c:pt>
                <c:pt idx="27">
                  <c:v>1860</c:v>
                </c:pt>
                <c:pt idx="28">
                  <c:v>1870</c:v>
                </c:pt>
                <c:pt idx="29">
                  <c:v>1900</c:v>
                </c:pt>
                <c:pt idx="30">
                  <c:v>1920</c:v>
                </c:pt>
                <c:pt idx="31">
                  <c:v>1960</c:v>
                </c:pt>
                <c:pt idx="32">
                  <c:v>2000</c:v>
                </c:pt>
                <c:pt idx="33">
                  <c:v>2000</c:v>
                </c:pt>
                <c:pt idx="34">
                  <c:v>2050</c:v>
                </c:pt>
                <c:pt idx="35">
                  <c:v>2080</c:v>
                </c:pt>
                <c:pt idx="36">
                  <c:v>2080</c:v>
                </c:pt>
                <c:pt idx="37">
                  <c:v>2100</c:v>
                </c:pt>
                <c:pt idx="38">
                  <c:v>2100</c:v>
                </c:pt>
                <c:pt idx="39">
                  <c:v>2080</c:v>
                </c:pt>
                <c:pt idx="40">
                  <c:v>2080</c:v>
                </c:pt>
                <c:pt idx="41">
                  <c:v>2080</c:v>
                </c:pt>
                <c:pt idx="42">
                  <c:v>2060</c:v>
                </c:pt>
                <c:pt idx="43">
                  <c:v>2000</c:v>
                </c:pt>
                <c:pt idx="44">
                  <c:v>1980</c:v>
                </c:pt>
                <c:pt idx="45">
                  <c:v>1980</c:v>
                </c:pt>
                <c:pt idx="46">
                  <c:v>1980</c:v>
                </c:pt>
                <c:pt idx="47">
                  <c:v>1990</c:v>
                </c:pt>
                <c:pt idx="48">
                  <c:v>2000</c:v>
                </c:pt>
                <c:pt idx="49">
                  <c:v>2000</c:v>
                </c:pt>
                <c:pt idx="50">
                  <c:v>2000</c:v>
                </c:pt>
                <c:pt idx="51">
                  <c:v>1990</c:v>
                </c:pt>
                <c:pt idx="52">
                  <c:v>1990</c:v>
                </c:pt>
                <c:pt idx="53">
                  <c:v>1990</c:v>
                </c:pt>
                <c:pt idx="54">
                  <c:v>1990</c:v>
                </c:pt>
                <c:pt idx="55">
                  <c:v>1920</c:v>
                </c:pt>
                <c:pt idx="56">
                  <c:v>1920</c:v>
                </c:pt>
                <c:pt idx="57">
                  <c:v>1920</c:v>
                </c:pt>
                <c:pt idx="58">
                  <c:v>1910</c:v>
                </c:pt>
                <c:pt idx="59">
                  <c:v>1930</c:v>
                </c:pt>
                <c:pt idx="60">
                  <c:v>1870</c:v>
                </c:pt>
                <c:pt idx="61">
                  <c:v>1860</c:v>
                </c:pt>
                <c:pt idx="62">
                  <c:v>1860</c:v>
                </c:pt>
                <c:pt idx="63">
                  <c:v>1830</c:v>
                </c:pt>
                <c:pt idx="64">
                  <c:v>1820</c:v>
                </c:pt>
                <c:pt idx="65">
                  <c:v>1800</c:v>
                </c:pt>
                <c:pt idx="66">
                  <c:v>1780</c:v>
                </c:pt>
                <c:pt idx="67">
                  <c:v>1740</c:v>
                </c:pt>
                <c:pt idx="68">
                  <c:v>1740</c:v>
                </c:pt>
                <c:pt idx="69">
                  <c:v>1750</c:v>
                </c:pt>
                <c:pt idx="70">
                  <c:v>1700</c:v>
                </c:pt>
                <c:pt idx="71">
                  <c:v>1700</c:v>
                </c:pt>
                <c:pt idx="72">
                  <c:v>1660</c:v>
                </c:pt>
                <c:pt idx="73">
                  <c:v>1700</c:v>
                </c:pt>
                <c:pt idx="74">
                  <c:v>1750</c:v>
                </c:pt>
                <c:pt idx="75">
                  <c:v>1720</c:v>
                </c:pt>
                <c:pt idx="76">
                  <c:v>1720</c:v>
                </c:pt>
                <c:pt idx="77">
                  <c:v>1720</c:v>
                </c:pt>
                <c:pt idx="78">
                  <c:v>1650</c:v>
                </c:pt>
                <c:pt idx="79">
                  <c:v>1640</c:v>
                </c:pt>
                <c:pt idx="80">
                  <c:v>1660</c:v>
                </c:pt>
                <c:pt idx="81">
                  <c:v>1800</c:v>
                </c:pt>
                <c:pt idx="82">
                  <c:v>1900</c:v>
                </c:pt>
                <c:pt idx="83">
                  <c:v>2300</c:v>
                </c:pt>
                <c:pt idx="84">
                  <c:v>2500</c:v>
                </c:pt>
                <c:pt idx="85">
                  <c:v>2900</c:v>
                </c:pt>
                <c:pt idx="86">
                  <c:v>3300</c:v>
                </c:pt>
                <c:pt idx="87">
                  <c:v>3100</c:v>
                </c:pt>
                <c:pt idx="88">
                  <c:v>2550</c:v>
                </c:pt>
                <c:pt idx="89">
                  <c:v>2100</c:v>
                </c:pt>
                <c:pt idx="90">
                  <c:v>2100</c:v>
                </c:pt>
                <c:pt idx="91">
                  <c:v>2200</c:v>
                </c:pt>
                <c:pt idx="92">
                  <c:v>2150</c:v>
                </c:pt>
                <c:pt idx="93">
                  <c:v>2150</c:v>
                </c:pt>
                <c:pt idx="94">
                  <c:v>2225</c:v>
                </c:pt>
                <c:pt idx="95">
                  <c:v>2300</c:v>
                </c:pt>
                <c:pt idx="96">
                  <c:v>2350</c:v>
                </c:pt>
                <c:pt idx="97">
                  <c:v>2300</c:v>
                </c:pt>
                <c:pt idx="98">
                  <c:v>2150</c:v>
                </c:pt>
                <c:pt idx="99">
                  <c:v>1800</c:v>
                </c:pt>
                <c:pt idx="100">
                  <c:v>1750</c:v>
                </c:pt>
                <c:pt idx="101">
                  <c:v>1750</c:v>
                </c:pt>
                <c:pt idx="102">
                  <c:v>1900</c:v>
                </c:pt>
                <c:pt idx="103">
                  <c:v>1950</c:v>
                </c:pt>
                <c:pt idx="104">
                  <c:v>1950</c:v>
                </c:pt>
                <c:pt idx="105">
                  <c:v>1950</c:v>
                </c:pt>
                <c:pt idx="106">
                  <c:v>2025</c:v>
                </c:pt>
                <c:pt idx="107">
                  <c:v>2025</c:v>
                </c:pt>
                <c:pt idx="108">
                  <c:v>2075</c:v>
                </c:pt>
                <c:pt idx="109">
                  <c:v>2040</c:v>
                </c:pt>
                <c:pt idx="110">
                  <c:v>2650</c:v>
                </c:pt>
                <c:pt idx="111">
                  <c:v>3250</c:v>
                </c:pt>
                <c:pt idx="112">
                  <c:v>3300</c:v>
                </c:pt>
                <c:pt idx="113">
                  <c:v>2800</c:v>
                </c:pt>
                <c:pt idx="114">
                  <c:v>2700</c:v>
                </c:pt>
                <c:pt idx="115">
                  <c:v>2400</c:v>
                </c:pt>
                <c:pt idx="116">
                  <c:v>2600</c:v>
                </c:pt>
                <c:pt idx="117">
                  <c:v>3000</c:v>
                </c:pt>
                <c:pt idx="118">
                  <c:v>3400</c:v>
                </c:pt>
                <c:pt idx="119">
                  <c:v>3350</c:v>
                </c:pt>
                <c:pt idx="120">
                  <c:v>3300</c:v>
                </c:pt>
                <c:pt idx="121">
                  <c:v>3300</c:v>
                </c:pt>
                <c:pt idx="122">
                  <c:v>3250</c:v>
                </c:pt>
                <c:pt idx="123">
                  <c:v>3250</c:v>
                </c:pt>
                <c:pt idx="124">
                  <c:v>3050</c:v>
                </c:pt>
                <c:pt idx="125">
                  <c:v>3000</c:v>
                </c:pt>
                <c:pt idx="126">
                  <c:v>3200</c:v>
                </c:pt>
                <c:pt idx="127">
                  <c:v>3500</c:v>
                </c:pt>
                <c:pt idx="128">
                  <c:v>3400</c:v>
                </c:pt>
                <c:pt idx="129">
                  <c:v>3250</c:v>
                </c:pt>
                <c:pt idx="130">
                  <c:v>3450</c:v>
                </c:pt>
                <c:pt idx="131">
                  <c:v>3800</c:v>
                </c:pt>
                <c:pt idx="132">
                  <c:v>3600</c:v>
                </c:pt>
                <c:pt idx="133">
                  <c:v>3500</c:v>
                </c:pt>
                <c:pt idx="134">
                  <c:v>3600</c:v>
                </c:pt>
                <c:pt idx="135">
                  <c:v>3500</c:v>
                </c:pt>
                <c:pt idx="136">
                  <c:v>3150</c:v>
                </c:pt>
                <c:pt idx="137">
                  <c:v>3000</c:v>
                </c:pt>
                <c:pt idx="138">
                  <c:v>2900</c:v>
                </c:pt>
                <c:pt idx="139">
                  <c:v>2800</c:v>
                </c:pt>
                <c:pt idx="140">
                  <c:v>2400</c:v>
                </c:pt>
                <c:pt idx="141">
                  <c:v>2200</c:v>
                </c:pt>
                <c:pt idx="142">
                  <c:v>2150</c:v>
                </c:pt>
                <c:pt idx="143">
                  <c:v>2250</c:v>
                </c:pt>
                <c:pt idx="144">
                  <c:v>2225</c:v>
                </c:pt>
                <c:pt idx="145">
                  <c:v>2350</c:v>
                </c:pt>
                <c:pt idx="146">
                  <c:v>2700</c:v>
                </c:pt>
                <c:pt idx="147">
                  <c:v>2750</c:v>
                </c:pt>
                <c:pt idx="148">
                  <c:v>2850</c:v>
                </c:pt>
                <c:pt idx="149">
                  <c:v>2800</c:v>
                </c:pt>
                <c:pt idx="150">
                  <c:v>2800</c:v>
                </c:pt>
                <c:pt idx="151">
                  <c:v>2850</c:v>
                </c:pt>
                <c:pt idx="152">
                  <c:v>2950</c:v>
                </c:pt>
                <c:pt idx="153">
                  <c:v>3500</c:v>
                </c:pt>
                <c:pt idx="154">
                  <c:v>3450</c:v>
                </c:pt>
                <c:pt idx="155">
                  <c:v>3500</c:v>
                </c:pt>
                <c:pt idx="156">
                  <c:v>3600</c:v>
                </c:pt>
                <c:pt idx="157">
                  <c:v>3650</c:v>
                </c:pt>
                <c:pt idx="158">
                  <c:v>3625</c:v>
                </c:pt>
                <c:pt idx="159">
                  <c:v>3600</c:v>
                </c:pt>
                <c:pt idx="160">
                  <c:v>3500</c:v>
                </c:pt>
                <c:pt idx="161">
                  <c:v>3475</c:v>
                </c:pt>
                <c:pt idx="162">
                  <c:v>3300</c:v>
                </c:pt>
                <c:pt idx="163">
                  <c:v>2875</c:v>
                </c:pt>
                <c:pt idx="164">
                  <c:v>2900</c:v>
                </c:pt>
                <c:pt idx="165">
                  <c:v>2850</c:v>
                </c:pt>
                <c:pt idx="166">
                  <c:v>2775</c:v>
                </c:pt>
                <c:pt idx="167">
                  <c:v>2875</c:v>
                </c:pt>
                <c:pt idx="168">
                  <c:v>2850</c:v>
                </c:pt>
                <c:pt idx="169">
                  <c:v>2650</c:v>
                </c:pt>
                <c:pt idx="170">
                  <c:v>2375</c:v>
                </c:pt>
                <c:pt idx="171">
                  <c:v>2350</c:v>
                </c:pt>
                <c:pt idx="172">
                  <c:v>2350</c:v>
                </c:pt>
                <c:pt idx="173">
                  <c:v>2275</c:v>
                </c:pt>
                <c:pt idx="174">
                  <c:v>2225</c:v>
                </c:pt>
                <c:pt idx="175">
                  <c:v>2500</c:v>
                </c:pt>
                <c:pt idx="176">
                  <c:v>2350</c:v>
                </c:pt>
                <c:pt idx="177">
                  <c:v>2300</c:v>
                </c:pt>
                <c:pt idx="178">
                  <c:v>2150</c:v>
                </c:pt>
                <c:pt idx="179">
                  <c:v>2150</c:v>
                </c:pt>
                <c:pt idx="180">
                  <c:v>2050</c:v>
                </c:pt>
                <c:pt idx="181">
                  <c:v>1900</c:v>
                </c:pt>
                <c:pt idx="182">
                  <c:v>2050</c:v>
                </c:pt>
                <c:pt idx="183">
                  <c:v>2150</c:v>
                </c:pt>
                <c:pt idx="184">
                  <c:v>2000</c:v>
                </c:pt>
                <c:pt idx="185">
                  <c:v>2000</c:v>
                </c:pt>
                <c:pt idx="186">
                  <c:v>2025</c:v>
                </c:pt>
                <c:pt idx="187">
                  <c:v>1950</c:v>
                </c:pt>
                <c:pt idx="188">
                  <c:v>1850</c:v>
                </c:pt>
                <c:pt idx="189">
                  <c:v>1850</c:v>
                </c:pt>
                <c:pt idx="190">
                  <c:v>2025</c:v>
                </c:pt>
                <c:pt idx="191">
                  <c:v>2350</c:v>
                </c:pt>
                <c:pt idx="192">
                  <c:v>2850</c:v>
                </c:pt>
                <c:pt idx="193">
                  <c:v>3250</c:v>
                </c:pt>
                <c:pt idx="194">
                  <c:v>3550</c:v>
                </c:pt>
                <c:pt idx="195">
                  <c:v>3750</c:v>
                </c:pt>
                <c:pt idx="196">
                  <c:v>3800</c:v>
                </c:pt>
                <c:pt idx="197">
                  <c:v>3700</c:v>
                </c:pt>
                <c:pt idx="198">
                  <c:v>3600</c:v>
                </c:pt>
                <c:pt idx="199">
                  <c:v>3450</c:v>
                </c:pt>
                <c:pt idx="200">
                  <c:v>3650</c:v>
                </c:pt>
                <c:pt idx="201">
                  <c:v>3725</c:v>
                </c:pt>
                <c:pt idx="202">
                  <c:v>4300</c:v>
                </c:pt>
                <c:pt idx="203">
                  <c:v>5100</c:v>
                </c:pt>
                <c:pt idx="204">
                  <c:v>5420</c:v>
                </c:pt>
                <c:pt idx="205">
                  <c:v>6150</c:v>
                </c:pt>
                <c:pt idx="206">
                  <c:v>6150</c:v>
                </c:pt>
                <c:pt idx="207">
                  <c:v>5050</c:v>
                </c:pt>
                <c:pt idx="208">
                  <c:v>4500</c:v>
                </c:pt>
                <c:pt idx="209">
                  <c:v>4000</c:v>
                </c:pt>
                <c:pt idx="210">
                  <c:v>3660</c:v>
                </c:pt>
                <c:pt idx="211">
                  <c:v>4300</c:v>
                </c:pt>
                <c:pt idx="212">
                  <c:v>4220</c:v>
                </c:pt>
                <c:pt idx="213">
                  <c:v>4660</c:v>
                </c:pt>
                <c:pt idx="214">
                  <c:v>5180</c:v>
                </c:pt>
                <c:pt idx="215">
                  <c:v>5130</c:v>
                </c:pt>
                <c:pt idx="216">
                  <c:v>4880</c:v>
                </c:pt>
                <c:pt idx="217">
                  <c:v>5080</c:v>
                </c:pt>
                <c:pt idx="218">
                  <c:v>4750</c:v>
                </c:pt>
                <c:pt idx="219">
                  <c:v>4100</c:v>
                </c:pt>
                <c:pt idx="220">
                  <c:v>3750</c:v>
                </c:pt>
                <c:pt idx="221">
                  <c:v>3680</c:v>
                </c:pt>
                <c:pt idx="222">
                  <c:v>3900</c:v>
                </c:pt>
                <c:pt idx="223">
                  <c:v>3680</c:v>
                </c:pt>
                <c:pt idx="224">
                  <c:v>3510</c:v>
                </c:pt>
                <c:pt idx="225">
                  <c:v>3460</c:v>
                </c:pt>
                <c:pt idx="226">
                  <c:v>3440</c:v>
                </c:pt>
              </c:numCache>
            </c:numRef>
          </c:val>
          <c:smooth val="0"/>
          <c:extLst>
            <c:ext xmlns:c16="http://schemas.microsoft.com/office/drawing/2014/chart" uri="{C3380CC4-5D6E-409C-BE32-E72D297353CC}">
              <c16:uniqueId val="{00000001-3C0F-4048-B091-91EAA23F8DEC}"/>
            </c:ext>
          </c:extLst>
        </c:ser>
        <c:ser>
          <c:idx val="2"/>
          <c:order val="2"/>
          <c:tx>
            <c:strRef>
              <c:f>AHDB!$D$21:$D$22</c:f>
              <c:strCache>
                <c:ptCount val="2"/>
                <c:pt idx="0">
                  <c:v>53</c:v>
                </c:pt>
                <c:pt idx="1">
                  <c:v>SMP</c:v>
                </c:pt>
              </c:strCache>
            </c:strRef>
          </c:tx>
          <c:spPr>
            <a:ln w="28575" cap="rnd">
              <a:solidFill>
                <a:schemeClr val="accent3"/>
              </a:solidFill>
              <a:round/>
            </a:ln>
            <a:effectLst/>
          </c:spPr>
          <c:marker>
            <c:symbol val="none"/>
          </c:marker>
          <c:cat>
            <c:numRef>
              <c:f>AHDB!$A$23:$A$249</c:f>
              <c:numCache>
                <c:formatCode>mmm\-yy</c:formatCode>
                <c:ptCount val="227"/>
                <c:pt idx="0">
                  <c:v>36708</c:v>
                </c:pt>
                <c:pt idx="1">
                  <c:v>36739</c:v>
                </c:pt>
                <c:pt idx="2">
                  <c:v>36770</c:v>
                </c:pt>
                <c:pt idx="3">
                  <c:v>36800</c:v>
                </c:pt>
                <c:pt idx="4">
                  <c:v>36831</c:v>
                </c:pt>
                <c:pt idx="5">
                  <c:v>36861</c:v>
                </c:pt>
                <c:pt idx="6">
                  <c:v>36892</c:v>
                </c:pt>
                <c:pt idx="7">
                  <c:v>36923</c:v>
                </c:pt>
                <c:pt idx="8">
                  <c:v>36951</c:v>
                </c:pt>
                <c:pt idx="9">
                  <c:v>36982</c:v>
                </c:pt>
                <c:pt idx="10">
                  <c:v>37012</c:v>
                </c:pt>
                <c:pt idx="11">
                  <c:v>37043</c:v>
                </c:pt>
                <c:pt idx="12">
                  <c:v>37073</c:v>
                </c:pt>
                <c:pt idx="13">
                  <c:v>37104</c:v>
                </c:pt>
                <c:pt idx="14">
                  <c:v>37135</c:v>
                </c:pt>
                <c:pt idx="15">
                  <c:v>37165</c:v>
                </c:pt>
                <c:pt idx="16">
                  <c:v>37196</c:v>
                </c:pt>
                <c:pt idx="17">
                  <c:v>37226</c:v>
                </c:pt>
                <c:pt idx="18">
                  <c:v>37257</c:v>
                </c:pt>
                <c:pt idx="19">
                  <c:v>37288</c:v>
                </c:pt>
                <c:pt idx="20">
                  <c:v>37316</c:v>
                </c:pt>
                <c:pt idx="21">
                  <c:v>37347</c:v>
                </c:pt>
                <c:pt idx="22">
                  <c:v>37377</c:v>
                </c:pt>
                <c:pt idx="23">
                  <c:v>37408</c:v>
                </c:pt>
                <c:pt idx="24">
                  <c:v>37438</c:v>
                </c:pt>
                <c:pt idx="25">
                  <c:v>37469</c:v>
                </c:pt>
                <c:pt idx="26">
                  <c:v>37500</c:v>
                </c:pt>
                <c:pt idx="27">
                  <c:v>37530</c:v>
                </c:pt>
                <c:pt idx="28">
                  <c:v>37561</c:v>
                </c:pt>
                <c:pt idx="29">
                  <c:v>37591</c:v>
                </c:pt>
                <c:pt idx="30">
                  <c:v>37622</c:v>
                </c:pt>
                <c:pt idx="31">
                  <c:v>37653</c:v>
                </c:pt>
                <c:pt idx="32">
                  <c:v>37681</c:v>
                </c:pt>
                <c:pt idx="33">
                  <c:v>37712</c:v>
                </c:pt>
                <c:pt idx="34">
                  <c:v>37742</c:v>
                </c:pt>
                <c:pt idx="35">
                  <c:v>37773</c:v>
                </c:pt>
                <c:pt idx="36">
                  <c:v>37803</c:v>
                </c:pt>
                <c:pt idx="37">
                  <c:v>37834</c:v>
                </c:pt>
                <c:pt idx="38">
                  <c:v>37865</c:v>
                </c:pt>
                <c:pt idx="39">
                  <c:v>37895</c:v>
                </c:pt>
                <c:pt idx="40">
                  <c:v>37926</c:v>
                </c:pt>
                <c:pt idx="41">
                  <c:v>37956</c:v>
                </c:pt>
                <c:pt idx="42">
                  <c:v>37987</c:v>
                </c:pt>
                <c:pt idx="43">
                  <c:v>38018</c:v>
                </c:pt>
                <c:pt idx="44">
                  <c:v>38047</c:v>
                </c:pt>
                <c:pt idx="45">
                  <c:v>38078</c:v>
                </c:pt>
                <c:pt idx="46">
                  <c:v>38108</c:v>
                </c:pt>
                <c:pt idx="47">
                  <c:v>38139</c:v>
                </c:pt>
                <c:pt idx="48">
                  <c:v>38169</c:v>
                </c:pt>
                <c:pt idx="49">
                  <c:v>38200</c:v>
                </c:pt>
                <c:pt idx="50">
                  <c:v>38231</c:v>
                </c:pt>
                <c:pt idx="51">
                  <c:v>38261</c:v>
                </c:pt>
                <c:pt idx="52">
                  <c:v>38292</c:v>
                </c:pt>
                <c:pt idx="53">
                  <c:v>38322</c:v>
                </c:pt>
                <c:pt idx="54">
                  <c:v>38353</c:v>
                </c:pt>
                <c:pt idx="55">
                  <c:v>38384</c:v>
                </c:pt>
                <c:pt idx="56">
                  <c:v>38412</c:v>
                </c:pt>
                <c:pt idx="57">
                  <c:v>38443</c:v>
                </c:pt>
                <c:pt idx="58">
                  <c:v>38473</c:v>
                </c:pt>
                <c:pt idx="59">
                  <c:v>38504</c:v>
                </c:pt>
                <c:pt idx="60">
                  <c:v>38534</c:v>
                </c:pt>
                <c:pt idx="61">
                  <c:v>38565</c:v>
                </c:pt>
                <c:pt idx="62">
                  <c:v>38596</c:v>
                </c:pt>
                <c:pt idx="63">
                  <c:v>38626</c:v>
                </c:pt>
                <c:pt idx="64">
                  <c:v>38657</c:v>
                </c:pt>
                <c:pt idx="65">
                  <c:v>38687</c:v>
                </c:pt>
                <c:pt idx="66">
                  <c:v>38718</c:v>
                </c:pt>
                <c:pt idx="67">
                  <c:v>38749</c:v>
                </c:pt>
                <c:pt idx="68">
                  <c:v>38777</c:v>
                </c:pt>
                <c:pt idx="69">
                  <c:v>38808</c:v>
                </c:pt>
                <c:pt idx="70">
                  <c:v>38838</c:v>
                </c:pt>
                <c:pt idx="71">
                  <c:v>38869</c:v>
                </c:pt>
                <c:pt idx="72">
                  <c:v>38899</c:v>
                </c:pt>
                <c:pt idx="73">
                  <c:v>38930</c:v>
                </c:pt>
                <c:pt idx="74">
                  <c:v>38961</c:v>
                </c:pt>
                <c:pt idx="75">
                  <c:v>38991</c:v>
                </c:pt>
                <c:pt idx="76">
                  <c:v>39022</c:v>
                </c:pt>
                <c:pt idx="77">
                  <c:v>39052</c:v>
                </c:pt>
                <c:pt idx="78">
                  <c:v>39083</c:v>
                </c:pt>
                <c:pt idx="79">
                  <c:v>39114</c:v>
                </c:pt>
                <c:pt idx="80">
                  <c:v>39142</c:v>
                </c:pt>
                <c:pt idx="81">
                  <c:v>39173</c:v>
                </c:pt>
                <c:pt idx="82">
                  <c:v>39203</c:v>
                </c:pt>
                <c:pt idx="83">
                  <c:v>39234</c:v>
                </c:pt>
                <c:pt idx="84">
                  <c:v>39264</c:v>
                </c:pt>
                <c:pt idx="85">
                  <c:v>39295</c:v>
                </c:pt>
                <c:pt idx="86">
                  <c:v>39326</c:v>
                </c:pt>
                <c:pt idx="87">
                  <c:v>39356</c:v>
                </c:pt>
                <c:pt idx="88">
                  <c:v>39387</c:v>
                </c:pt>
                <c:pt idx="89">
                  <c:v>39417</c:v>
                </c:pt>
                <c:pt idx="90">
                  <c:v>39448</c:v>
                </c:pt>
                <c:pt idx="91">
                  <c:v>39479</c:v>
                </c:pt>
                <c:pt idx="92">
                  <c:v>39508</c:v>
                </c:pt>
                <c:pt idx="93">
                  <c:v>39539</c:v>
                </c:pt>
                <c:pt idx="94">
                  <c:v>39569</c:v>
                </c:pt>
                <c:pt idx="95">
                  <c:v>39600</c:v>
                </c:pt>
                <c:pt idx="96">
                  <c:v>39630</c:v>
                </c:pt>
                <c:pt idx="97">
                  <c:v>39661</c:v>
                </c:pt>
                <c:pt idx="98">
                  <c:v>39692</c:v>
                </c:pt>
                <c:pt idx="99">
                  <c:v>39722</c:v>
                </c:pt>
                <c:pt idx="100">
                  <c:v>39753</c:v>
                </c:pt>
                <c:pt idx="101">
                  <c:v>39783</c:v>
                </c:pt>
                <c:pt idx="102">
                  <c:v>39814</c:v>
                </c:pt>
                <c:pt idx="103">
                  <c:v>39845</c:v>
                </c:pt>
                <c:pt idx="104">
                  <c:v>39873</c:v>
                </c:pt>
                <c:pt idx="105">
                  <c:v>39904</c:v>
                </c:pt>
                <c:pt idx="106">
                  <c:v>39934</c:v>
                </c:pt>
                <c:pt idx="107">
                  <c:v>39965</c:v>
                </c:pt>
                <c:pt idx="108">
                  <c:v>39995</c:v>
                </c:pt>
                <c:pt idx="109">
                  <c:v>40026</c:v>
                </c:pt>
                <c:pt idx="110">
                  <c:v>40057</c:v>
                </c:pt>
                <c:pt idx="111">
                  <c:v>40087</c:v>
                </c:pt>
                <c:pt idx="112">
                  <c:v>40118</c:v>
                </c:pt>
                <c:pt idx="113">
                  <c:v>40148</c:v>
                </c:pt>
                <c:pt idx="114">
                  <c:v>40179</c:v>
                </c:pt>
                <c:pt idx="115">
                  <c:v>40210</c:v>
                </c:pt>
                <c:pt idx="116">
                  <c:v>40238</c:v>
                </c:pt>
                <c:pt idx="117">
                  <c:v>40269</c:v>
                </c:pt>
                <c:pt idx="118">
                  <c:v>40299</c:v>
                </c:pt>
                <c:pt idx="119">
                  <c:v>40330</c:v>
                </c:pt>
                <c:pt idx="120">
                  <c:v>40360</c:v>
                </c:pt>
                <c:pt idx="121">
                  <c:v>40391</c:v>
                </c:pt>
                <c:pt idx="122">
                  <c:v>40422</c:v>
                </c:pt>
                <c:pt idx="123">
                  <c:v>40452</c:v>
                </c:pt>
                <c:pt idx="124">
                  <c:v>40483</c:v>
                </c:pt>
                <c:pt idx="125">
                  <c:v>40513</c:v>
                </c:pt>
                <c:pt idx="126">
                  <c:v>40544</c:v>
                </c:pt>
                <c:pt idx="127">
                  <c:v>40575</c:v>
                </c:pt>
                <c:pt idx="128">
                  <c:v>40603</c:v>
                </c:pt>
                <c:pt idx="129">
                  <c:v>40634</c:v>
                </c:pt>
                <c:pt idx="130">
                  <c:v>40664</c:v>
                </c:pt>
                <c:pt idx="131">
                  <c:v>40695</c:v>
                </c:pt>
                <c:pt idx="132">
                  <c:v>40725</c:v>
                </c:pt>
                <c:pt idx="133">
                  <c:v>40756</c:v>
                </c:pt>
                <c:pt idx="134">
                  <c:v>40787</c:v>
                </c:pt>
                <c:pt idx="135">
                  <c:v>40817</c:v>
                </c:pt>
                <c:pt idx="136">
                  <c:v>40848</c:v>
                </c:pt>
                <c:pt idx="137">
                  <c:v>40878</c:v>
                </c:pt>
                <c:pt idx="138">
                  <c:v>40909</c:v>
                </c:pt>
                <c:pt idx="139">
                  <c:v>40940</c:v>
                </c:pt>
                <c:pt idx="140">
                  <c:v>40969</c:v>
                </c:pt>
                <c:pt idx="141">
                  <c:v>41000</c:v>
                </c:pt>
                <c:pt idx="142">
                  <c:v>41030</c:v>
                </c:pt>
                <c:pt idx="143">
                  <c:v>41061</c:v>
                </c:pt>
                <c:pt idx="144">
                  <c:v>41091</c:v>
                </c:pt>
                <c:pt idx="145">
                  <c:v>41122</c:v>
                </c:pt>
                <c:pt idx="146">
                  <c:v>41153</c:v>
                </c:pt>
                <c:pt idx="147">
                  <c:v>41183</c:v>
                </c:pt>
                <c:pt idx="148">
                  <c:v>41214</c:v>
                </c:pt>
                <c:pt idx="149">
                  <c:v>41244</c:v>
                </c:pt>
                <c:pt idx="150">
                  <c:v>41275</c:v>
                </c:pt>
                <c:pt idx="151">
                  <c:v>41306</c:v>
                </c:pt>
                <c:pt idx="152">
                  <c:v>41334</c:v>
                </c:pt>
                <c:pt idx="153">
                  <c:v>41365</c:v>
                </c:pt>
                <c:pt idx="154">
                  <c:v>41395</c:v>
                </c:pt>
                <c:pt idx="155">
                  <c:v>41426</c:v>
                </c:pt>
                <c:pt idx="156">
                  <c:v>41456</c:v>
                </c:pt>
                <c:pt idx="157">
                  <c:v>41487</c:v>
                </c:pt>
                <c:pt idx="158">
                  <c:v>41518</c:v>
                </c:pt>
                <c:pt idx="159">
                  <c:v>41548</c:v>
                </c:pt>
                <c:pt idx="160">
                  <c:v>41579</c:v>
                </c:pt>
                <c:pt idx="161">
                  <c:v>41609</c:v>
                </c:pt>
                <c:pt idx="162">
                  <c:v>41640</c:v>
                </c:pt>
                <c:pt idx="163">
                  <c:v>41671</c:v>
                </c:pt>
                <c:pt idx="164">
                  <c:v>41699</c:v>
                </c:pt>
                <c:pt idx="165">
                  <c:v>41730</c:v>
                </c:pt>
                <c:pt idx="166">
                  <c:v>41760</c:v>
                </c:pt>
                <c:pt idx="167">
                  <c:v>41791</c:v>
                </c:pt>
                <c:pt idx="168">
                  <c:v>41821</c:v>
                </c:pt>
                <c:pt idx="169">
                  <c:v>41852</c:v>
                </c:pt>
                <c:pt idx="170">
                  <c:v>41883</c:v>
                </c:pt>
                <c:pt idx="171">
                  <c:v>41913</c:v>
                </c:pt>
                <c:pt idx="172">
                  <c:v>41944</c:v>
                </c:pt>
                <c:pt idx="173">
                  <c:v>41974</c:v>
                </c:pt>
                <c:pt idx="174">
                  <c:v>42005</c:v>
                </c:pt>
                <c:pt idx="175">
                  <c:v>42036</c:v>
                </c:pt>
                <c:pt idx="176">
                  <c:v>42064</c:v>
                </c:pt>
                <c:pt idx="177">
                  <c:v>42095</c:v>
                </c:pt>
                <c:pt idx="178">
                  <c:v>42125</c:v>
                </c:pt>
                <c:pt idx="179">
                  <c:v>42156</c:v>
                </c:pt>
                <c:pt idx="180">
                  <c:v>42186</c:v>
                </c:pt>
                <c:pt idx="181">
                  <c:v>42217</c:v>
                </c:pt>
                <c:pt idx="182">
                  <c:v>42248</c:v>
                </c:pt>
                <c:pt idx="183">
                  <c:v>42278</c:v>
                </c:pt>
                <c:pt idx="184">
                  <c:v>42309</c:v>
                </c:pt>
                <c:pt idx="185">
                  <c:v>42339</c:v>
                </c:pt>
                <c:pt idx="186">
                  <c:v>42370</c:v>
                </c:pt>
                <c:pt idx="187">
                  <c:v>42401</c:v>
                </c:pt>
                <c:pt idx="188">
                  <c:v>42430</c:v>
                </c:pt>
                <c:pt idx="189">
                  <c:v>42461</c:v>
                </c:pt>
                <c:pt idx="190">
                  <c:v>42491</c:v>
                </c:pt>
                <c:pt idx="191">
                  <c:v>42522</c:v>
                </c:pt>
                <c:pt idx="192">
                  <c:v>42552</c:v>
                </c:pt>
                <c:pt idx="193">
                  <c:v>42583</c:v>
                </c:pt>
                <c:pt idx="194">
                  <c:v>42614</c:v>
                </c:pt>
                <c:pt idx="195">
                  <c:v>42644</c:v>
                </c:pt>
                <c:pt idx="196">
                  <c:v>42675</c:v>
                </c:pt>
                <c:pt idx="197">
                  <c:v>42705</c:v>
                </c:pt>
                <c:pt idx="198">
                  <c:v>42736</c:v>
                </c:pt>
                <c:pt idx="199">
                  <c:v>42767</c:v>
                </c:pt>
                <c:pt idx="200">
                  <c:v>42795</c:v>
                </c:pt>
                <c:pt idx="201">
                  <c:v>42826</c:v>
                </c:pt>
                <c:pt idx="202">
                  <c:v>42856</c:v>
                </c:pt>
                <c:pt idx="203">
                  <c:v>42887</c:v>
                </c:pt>
                <c:pt idx="204">
                  <c:v>42917</c:v>
                </c:pt>
                <c:pt idx="205">
                  <c:v>42948</c:v>
                </c:pt>
                <c:pt idx="206">
                  <c:v>42979</c:v>
                </c:pt>
                <c:pt idx="207">
                  <c:v>43009</c:v>
                </c:pt>
                <c:pt idx="208">
                  <c:v>43040</c:v>
                </c:pt>
                <c:pt idx="209">
                  <c:v>43070</c:v>
                </c:pt>
                <c:pt idx="210">
                  <c:v>43101</c:v>
                </c:pt>
                <c:pt idx="211">
                  <c:v>43132</c:v>
                </c:pt>
                <c:pt idx="212">
                  <c:v>43160</c:v>
                </c:pt>
                <c:pt idx="213">
                  <c:v>43191</c:v>
                </c:pt>
                <c:pt idx="214">
                  <c:v>43221</c:v>
                </c:pt>
                <c:pt idx="215">
                  <c:v>43252</c:v>
                </c:pt>
                <c:pt idx="216">
                  <c:v>43282</c:v>
                </c:pt>
                <c:pt idx="217">
                  <c:v>43313</c:v>
                </c:pt>
                <c:pt idx="218">
                  <c:v>43344</c:v>
                </c:pt>
                <c:pt idx="219">
                  <c:v>43374</c:v>
                </c:pt>
                <c:pt idx="220">
                  <c:v>43405</c:v>
                </c:pt>
                <c:pt idx="221">
                  <c:v>43435</c:v>
                </c:pt>
                <c:pt idx="222">
                  <c:v>43466</c:v>
                </c:pt>
                <c:pt idx="223">
                  <c:v>43497</c:v>
                </c:pt>
                <c:pt idx="224">
                  <c:v>43525</c:v>
                </c:pt>
                <c:pt idx="225">
                  <c:v>43556</c:v>
                </c:pt>
                <c:pt idx="226">
                  <c:v>43586</c:v>
                </c:pt>
              </c:numCache>
            </c:numRef>
          </c:cat>
          <c:val>
            <c:numRef>
              <c:f>AHDB!$D$23:$D$249</c:f>
              <c:numCache>
                <c:formatCode>_-* #,##0_-;\-* #,##0_-;_-* "-"??_-;_-@_-</c:formatCode>
                <c:ptCount val="227"/>
                <c:pt idx="0">
                  <c:v>1670</c:v>
                </c:pt>
                <c:pt idx="1">
                  <c:v>1700</c:v>
                </c:pt>
                <c:pt idx="2">
                  <c:v>1710</c:v>
                </c:pt>
                <c:pt idx="3">
                  <c:v>1740</c:v>
                </c:pt>
                <c:pt idx="4">
                  <c:v>1720</c:v>
                </c:pt>
                <c:pt idx="5">
                  <c:v>1700</c:v>
                </c:pt>
                <c:pt idx="6">
                  <c:v>1650</c:v>
                </c:pt>
                <c:pt idx="7">
                  <c:v>1590</c:v>
                </c:pt>
                <c:pt idx="8">
                  <c:v>1400</c:v>
                </c:pt>
                <c:pt idx="9">
                  <c:v>1450</c:v>
                </c:pt>
                <c:pt idx="10">
                  <c:v>1550</c:v>
                </c:pt>
                <c:pt idx="11">
                  <c:v>1650</c:v>
                </c:pt>
                <c:pt idx="12">
                  <c:v>1570</c:v>
                </c:pt>
                <c:pt idx="13">
                  <c:v>1570</c:v>
                </c:pt>
                <c:pt idx="14">
                  <c:v>1500</c:v>
                </c:pt>
                <c:pt idx="15">
                  <c:v>1400</c:v>
                </c:pt>
                <c:pt idx="16">
                  <c:v>1350</c:v>
                </c:pt>
                <c:pt idx="17">
                  <c:v>1330</c:v>
                </c:pt>
                <c:pt idx="18">
                  <c:v>1250</c:v>
                </c:pt>
                <c:pt idx="19">
                  <c:v>1250</c:v>
                </c:pt>
                <c:pt idx="20">
                  <c:v>1260</c:v>
                </c:pt>
                <c:pt idx="21">
                  <c:v>1250</c:v>
                </c:pt>
                <c:pt idx="22">
                  <c:v>1260</c:v>
                </c:pt>
                <c:pt idx="23">
                  <c:v>1300</c:v>
                </c:pt>
                <c:pt idx="24">
                  <c:v>1300</c:v>
                </c:pt>
                <c:pt idx="25">
                  <c:v>1300</c:v>
                </c:pt>
                <c:pt idx="26">
                  <c:v>1350</c:v>
                </c:pt>
                <c:pt idx="27">
                  <c:v>1300</c:v>
                </c:pt>
                <c:pt idx="28">
                  <c:v>1300</c:v>
                </c:pt>
                <c:pt idx="29">
                  <c:v>1340</c:v>
                </c:pt>
                <c:pt idx="30">
                  <c:v>1350</c:v>
                </c:pt>
                <c:pt idx="31">
                  <c:v>1360</c:v>
                </c:pt>
                <c:pt idx="32">
                  <c:v>1390</c:v>
                </c:pt>
                <c:pt idx="33">
                  <c:v>1380</c:v>
                </c:pt>
                <c:pt idx="34">
                  <c:v>1410</c:v>
                </c:pt>
                <c:pt idx="35">
                  <c:v>1410</c:v>
                </c:pt>
                <c:pt idx="36">
                  <c:v>1410</c:v>
                </c:pt>
                <c:pt idx="37">
                  <c:v>1430</c:v>
                </c:pt>
                <c:pt idx="38">
                  <c:v>1440</c:v>
                </c:pt>
                <c:pt idx="39">
                  <c:v>1430</c:v>
                </c:pt>
                <c:pt idx="40">
                  <c:v>1430</c:v>
                </c:pt>
                <c:pt idx="41">
                  <c:v>1440</c:v>
                </c:pt>
                <c:pt idx="42">
                  <c:v>1410</c:v>
                </c:pt>
                <c:pt idx="43">
                  <c:v>1370</c:v>
                </c:pt>
                <c:pt idx="44">
                  <c:v>1370</c:v>
                </c:pt>
                <c:pt idx="45">
                  <c:v>1400</c:v>
                </c:pt>
                <c:pt idx="46">
                  <c:v>1400</c:v>
                </c:pt>
                <c:pt idx="47">
                  <c:v>1400</c:v>
                </c:pt>
                <c:pt idx="48">
                  <c:v>1400</c:v>
                </c:pt>
                <c:pt idx="49">
                  <c:v>1400</c:v>
                </c:pt>
                <c:pt idx="50">
                  <c:v>1400</c:v>
                </c:pt>
                <c:pt idx="51">
                  <c:v>1440</c:v>
                </c:pt>
                <c:pt idx="52">
                  <c:v>1550</c:v>
                </c:pt>
                <c:pt idx="53">
                  <c:v>1550</c:v>
                </c:pt>
                <c:pt idx="54">
                  <c:v>1400</c:v>
                </c:pt>
                <c:pt idx="55">
                  <c:v>1360</c:v>
                </c:pt>
                <c:pt idx="56">
                  <c:v>1350</c:v>
                </c:pt>
                <c:pt idx="57">
                  <c:v>1360</c:v>
                </c:pt>
                <c:pt idx="58">
                  <c:v>1380</c:v>
                </c:pt>
                <c:pt idx="59">
                  <c:v>1430</c:v>
                </c:pt>
                <c:pt idx="60">
                  <c:v>1460</c:v>
                </c:pt>
                <c:pt idx="61">
                  <c:v>1460</c:v>
                </c:pt>
                <c:pt idx="62">
                  <c:v>1460</c:v>
                </c:pt>
                <c:pt idx="63">
                  <c:v>1420</c:v>
                </c:pt>
                <c:pt idx="64">
                  <c:v>1420</c:v>
                </c:pt>
                <c:pt idx="65">
                  <c:v>1390</c:v>
                </c:pt>
                <c:pt idx="66">
                  <c:v>1360</c:v>
                </c:pt>
                <c:pt idx="67">
                  <c:v>1390</c:v>
                </c:pt>
                <c:pt idx="68">
                  <c:v>1400</c:v>
                </c:pt>
                <c:pt idx="69">
                  <c:v>1400</c:v>
                </c:pt>
                <c:pt idx="70">
                  <c:v>1360</c:v>
                </c:pt>
                <c:pt idx="71">
                  <c:v>1370</c:v>
                </c:pt>
                <c:pt idx="72">
                  <c:v>1400</c:v>
                </c:pt>
                <c:pt idx="73">
                  <c:v>1450</c:v>
                </c:pt>
                <c:pt idx="74">
                  <c:v>1500</c:v>
                </c:pt>
                <c:pt idx="75">
                  <c:v>1520</c:v>
                </c:pt>
                <c:pt idx="76">
                  <c:v>1520</c:v>
                </c:pt>
                <c:pt idx="77">
                  <c:v>1560</c:v>
                </c:pt>
                <c:pt idx="78">
                  <c:v>1550</c:v>
                </c:pt>
                <c:pt idx="79">
                  <c:v>1580</c:v>
                </c:pt>
                <c:pt idx="80">
                  <c:v>1700</c:v>
                </c:pt>
                <c:pt idx="81">
                  <c:v>1900</c:v>
                </c:pt>
                <c:pt idx="82">
                  <c:v>2000</c:v>
                </c:pt>
                <c:pt idx="83">
                  <c:v>2150</c:v>
                </c:pt>
                <c:pt idx="84">
                  <c:v>2300</c:v>
                </c:pt>
                <c:pt idx="85">
                  <c:v>2400</c:v>
                </c:pt>
                <c:pt idx="86">
                  <c:v>2600</c:v>
                </c:pt>
                <c:pt idx="87">
                  <c:v>2600</c:v>
                </c:pt>
                <c:pt idx="88">
                  <c:v>2500</c:v>
                </c:pt>
                <c:pt idx="89">
                  <c:v>2350</c:v>
                </c:pt>
                <c:pt idx="90">
                  <c:v>2250</c:v>
                </c:pt>
                <c:pt idx="91">
                  <c:v>2150</c:v>
                </c:pt>
                <c:pt idx="92">
                  <c:v>2100</c:v>
                </c:pt>
                <c:pt idx="93">
                  <c:v>2000</c:v>
                </c:pt>
                <c:pt idx="94">
                  <c:v>2100</c:v>
                </c:pt>
                <c:pt idx="95">
                  <c:v>2120</c:v>
                </c:pt>
                <c:pt idx="96">
                  <c:v>2120</c:v>
                </c:pt>
                <c:pt idx="97">
                  <c:v>2120</c:v>
                </c:pt>
                <c:pt idx="98">
                  <c:v>2000</c:v>
                </c:pt>
                <c:pt idx="99">
                  <c:v>1900</c:v>
                </c:pt>
                <c:pt idx="100">
                  <c:v>1800</c:v>
                </c:pt>
                <c:pt idx="101">
                  <c:v>1750</c:v>
                </c:pt>
                <c:pt idx="102">
                  <c:v>1700</c:v>
                </c:pt>
                <c:pt idx="103">
                  <c:v>1550</c:v>
                </c:pt>
                <c:pt idx="104">
                  <c:v>1550</c:v>
                </c:pt>
                <c:pt idx="105">
                  <c:v>1500</c:v>
                </c:pt>
                <c:pt idx="106">
                  <c:v>1500</c:v>
                </c:pt>
                <c:pt idx="107">
                  <c:v>1450</c:v>
                </c:pt>
                <c:pt idx="108">
                  <c:v>1450</c:v>
                </c:pt>
                <c:pt idx="109">
                  <c:v>1450</c:v>
                </c:pt>
                <c:pt idx="110">
                  <c:v>1550</c:v>
                </c:pt>
                <c:pt idx="111">
                  <c:v>1600</c:v>
                </c:pt>
                <c:pt idx="112">
                  <c:v>1700</c:v>
                </c:pt>
                <c:pt idx="113">
                  <c:v>1750</c:v>
                </c:pt>
                <c:pt idx="114">
                  <c:v>1750</c:v>
                </c:pt>
                <c:pt idx="115">
                  <c:v>1800</c:v>
                </c:pt>
                <c:pt idx="116">
                  <c:v>1850</c:v>
                </c:pt>
                <c:pt idx="117">
                  <c:v>1900</c:v>
                </c:pt>
                <c:pt idx="118">
                  <c:v>1950</c:v>
                </c:pt>
                <c:pt idx="119">
                  <c:v>2000</c:v>
                </c:pt>
                <c:pt idx="120">
                  <c:v>1950</c:v>
                </c:pt>
                <c:pt idx="121">
                  <c:v>1900</c:v>
                </c:pt>
                <c:pt idx="122">
                  <c:v>1950</c:v>
                </c:pt>
                <c:pt idx="123">
                  <c:v>1950</c:v>
                </c:pt>
                <c:pt idx="124">
                  <c:v>1870</c:v>
                </c:pt>
                <c:pt idx="125">
                  <c:v>1900</c:v>
                </c:pt>
                <c:pt idx="126">
                  <c:v>1950</c:v>
                </c:pt>
                <c:pt idx="127">
                  <c:v>2100</c:v>
                </c:pt>
                <c:pt idx="128">
                  <c:v>2150</c:v>
                </c:pt>
                <c:pt idx="129">
                  <c:v>2200</c:v>
                </c:pt>
                <c:pt idx="130">
                  <c:v>2250</c:v>
                </c:pt>
                <c:pt idx="131">
                  <c:v>2250</c:v>
                </c:pt>
                <c:pt idx="132">
                  <c:v>2200</c:v>
                </c:pt>
                <c:pt idx="133">
                  <c:v>2100</c:v>
                </c:pt>
                <c:pt idx="134">
                  <c:v>2150</c:v>
                </c:pt>
                <c:pt idx="135">
                  <c:v>2150</c:v>
                </c:pt>
                <c:pt idx="136">
                  <c:v>2150</c:v>
                </c:pt>
                <c:pt idx="137">
                  <c:v>2100</c:v>
                </c:pt>
                <c:pt idx="138">
                  <c:v>2050</c:v>
                </c:pt>
                <c:pt idx="139">
                  <c:v>2000</c:v>
                </c:pt>
                <c:pt idx="140">
                  <c:v>1800</c:v>
                </c:pt>
                <c:pt idx="141">
                  <c:v>1700</c:v>
                </c:pt>
                <c:pt idx="142">
                  <c:v>1700</c:v>
                </c:pt>
                <c:pt idx="143">
                  <c:v>1800</c:v>
                </c:pt>
                <c:pt idx="144">
                  <c:v>1800</c:v>
                </c:pt>
                <c:pt idx="145">
                  <c:v>2000</c:v>
                </c:pt>
                <c:pt idx="146">
                  <c:v>2300</c:v>
                </c:pt>
                <c:pt idx="147">
                  <c:v>2350</c:v>
                </c:pt>
                <c:pt idx="148">
                  <c:v>2400</c:v>
                </c:pt>
                <c:pt idx="149">
                  <c:v>2300</c:v>
                </c:pt>
                <c:pt idx="150">
                  <c:v>2350</c:v>
                </c:pt>
                <c:pt idx="151">
                  <c:v>2350</c:v>
                </c:pt>
                <c:pt idx="152">
                  <c:v>2400</c:v>
                </c:pt>
                <c:pt idx="153">
                  <c:v>2800</c:v>
                </c:pt>
                <c:pt idx="154">
                  <c:v>2800</c:v>
                </c:pt>
                <c:pt idx="155">
                  <c:v>2800</c:v>
                </c:pt>
                <c:pt idx="156">
                  <c:v>2800</c:v>
                </c:pt>
                <c:pt idx="157">
                  <c:v>2800</c:v>
                </c:pt>
                <c:pt idx="158">
                  <c:v>2800</c:v>
                </c:pt>
                <c:pt idx="159">
                  <c:v>2675</c:v>
                </c:pt>
                <c:pt idx="160">
                  <c:v>2650</c:v>
                </c:pt>
                <c:pt idx="161">
                  <c:v>2775</c:v>
                </c:pt>
                <c:pt idx="162">
                  <c:v>2775</c:v>
                </c:pt>
                <c:pt idx="163">
                  <c:v>2750</c:v>
                </c:pt>
                <c:pt idx="164">
                  <c:v>2725</c:v>
                </c:pt>
                <c:pt idx="165">
                  <c:v>2500</c:v>
                </c:pt>
                <c:pt idx="166">
                  <c:v>2350</c:v>
                </c:pt>
                <c:pt idx="167">
                  <c:v>2400</c:v>
                </c:pt>
                <c:pt idx="168">
                  <c:v>2275</c:v>
                </c:pt>
                <c:pt idx="169">
                  <c:v>2000</c:v>
                </c:pt>
                <c:pt idx="170">
                  <c:v>1750</c:v>
                </c:pt>
                <c:pt idx="171">
                  <c:v>1550</c:v>
                </c:pt>
                <c:pt idx="172">
                  <c:v>1525</c:v>
                </c:pt>
                <c:pt idx="173">
                  <c:v>1425</c:v>
                </c:pt>
                <c:pt idx="174">
                  <c:v>1425</c:v>
                </c:pt>
                <c:pt idx="175">
                  <c:v>1700</c:v>
                </c:pt>
                <c:pt idx="176">
                  <c:v>1550</c:v>
                </c:pt>
                <c:pt idx="177">
                  <c:v>1425</c:v>
                </c:pt>
                <c:pt idx="178">
                  <c:v>1325</c:v>
                </c:pt>
                <c:pt idx="179">
                  <c:v>1275</c:v>
                </c:pt>
                <c:pt idx="180">
                  <c:v>1225</c:v>
                </c:pt>
                <c:pt idx="181">
                  <c:v>1175</c:v>
                </c:pt>
                <c:pt idx="182">
                  <c:v>1250</c:v>
                </c:pt>
                <c:pt idx="183">
                  <c:v>1300</c:v>
                </c:pt>
                <c:pt idx="184">
                  <c:v>1200</c:v>
                </c:pt>
                <c:pt idx="185">
                  <c:v>1175</c:v>
                </c:pt>
                <c:pt idx="186">
                  <c:v>1175</c:v>
                </c:pt>
                <c:pt idx="187">
                  <c:v>1200</c:v>
                </c:pt>
                <c:pt idx="188">
                  <c:v>1200</c:v>
                </c:pt>
                <c:pt idx="189">
                  <c:v>1200</c:v>
                </c:pt>
                <c:pt idx="190">
                  <c:v>1250</c:v>
                </c:pt>
                <c:pt idx="191">
                  <c:v>1300</c:v>
                </c:pt>
                <c:pt idx="192">
                  <c:v>1500</c:v>
                </c:pt>
                <c:pt idx="193">
                  <c:v>1570</c:v>
                </c:pt>
                <c:pt idx="194">
                  <c:v>1670</c:v>
                </c:pt>
                <c:pt idx="195">
                  <c:v>1860</c:v>
                </c:pt>
                <c:pt idx="196">
                  <c:v>1850</c:v>
                </c:pt>
                <c:pt idx="197">
                  <c:v>1850</c:v>
                </c:pt>
                <c:pt idx="198">
                  <c:v>1850</c:v>
                </c:pt>
                <c:pt idx="199">
                  <c:v>1700</c:v>
                </c:pt>
                <c:pt idx="200">
                  <c:v>1550</c:v>
                </c:pt>
                <c:pt idx="201">
                  <c:v>1500</c:v>
                </c:pt>
                <c:pt idx="202">
                  <c:v>1550</c:v>
                </c:pt>
                <c:pt idx="203">
                  <c:v>1700</c:v>
                </c:pt>
                <c:pt idx="204">
                  <c:v>1570</c:v>
                </c:pt>
                <c:pt idx="205">
                  <c:v>1550</c:v>
                </c:pt>
                <c:pt idx="206">
                  <c:v>1525</c:v>
                </c:pt>
                <c:pt idx="207">
                  <c:v>1350</c:v>
                </c:pt>
                <c:pt idx="208">
                  <c:v>1270</c:v>
                </c:pt>
                <c:pt idx="209">
                  <c:v>1230</c:v>
                </c:pt>
                <c:pt idx="210">
                  <c:v>1160</c:v>
                </c:pt>
                <c:pt idx="211">
                  <c:v>1130</c:v>
                </c:pt>
                <c:pt idx="212">
                  <c:v>1150</c:v>
                </c:pt>
                <c:pt idx="213">
                  <c:v>1155</c:v>
                </c:pt>
                <c:pt idx="214">
                  <c:v>1320</c:v>
                </c:pt>
                <c:pt idx="215">
                  <c:v>1360</c:v>
                </c:pt>
                <c:pt idx="216">
                  <c:v>1340</c:v>
                </c:pt>
                <c:pt idx="217">
                  <c:v>1380</c:v>
                </c:pt>
                <c:pt idx="218">
                  <c:v>1410</c:v>
                </c:pt>
                <c:pt idx="219">
                  <c:v>1380</c:v>
                </c:pt>
                <c:pt idx="220">
                  <c:v>1420</c:v>
                </c:pt>
                <c:pt idx="221">
                  <c:v>1500</c:v>
                </c:pt>
                <c:pt idx="222">
                  <c:v>1670</c:v>
                </c:pt>
                <c:pt idx="223">
                  <c:v>1690</c:v>
                </c:pt>
                <c:pt idx="224">
                  <c:v>1670</c:v>
                </c:pt>
                <c:pt idx="225">
                  <c:v>1650</c:v>
                </c:pt>
                <c:pt idx="226">
                  <c:v>1730</c:v>
                </c:pt>
              </c:numCache>
            </c:numRef>
          </c:val>
          <c:smooth val="0"/>
          <c:extLst>
            <c:ext xmlns:c16="http://schemas.microsoft.com/office/drawing/2014/chart" uri="{C3380CC4-5D6E-409C-BE32-E72D297353CC}">
              <c16:uniqueId val="{0000000A-3F43-4457-A6E6-8B218C4FAC97}"/>
            </c:ext>
          </c:extLst>
        </c:ser>
        <c:ser>
          <c:idx val="3"/>
          <c:order val="3"/>
          <c:tx>
            <c:strRef>
              <c:f>AHDB!$E$21:$E$22</c:f>
              <c:strCache>
                <c:ptCount val="2"/>
                <c:pt idx="0">
                  <c:v>53</c:v>
                </c:pt>
                <c:pt idx="1">
                  <c:v>Cheese</c:v>
                </c:pt>
              </c:strCache>
            </c:strRef>
          </c:tx>
          <c:spPr>
            <a:ln w="28575" cap="rnd">
              <a:solidFill>
                <a:schemeClr val="accent4"/>
              </a:solidFill>
              <a:round/>
            </a:ln>
            <a:effectLst/>
          </c:spPr>
          <c:marker>
            <c:symbol val="none"/>
          </c:marker>
          <c:cat>
            <c:numRef>
              <c:f>AHDB!$A$23:$A$249</c:f>
              <c:numCache>
                <c:formatCode>mmm\-yy</c:formatCode>
                <c:ptCount val="227"/>
                <c:pt idx="0">
                  <c:v>36708</c:v>
                </c:pt>
                <c:pt idx="1">
                  <c:v>36739</c:v>
                </c:pt>
                <c:pt idx="2">
                  <c:v>36770</c:v>
                </c:pt>
                <c:pt idx="3">
                  <c:v>36800</c:v>
                </c:pt>
                <c:pt idx="4">
                  <c:v>36831</c:v>
                </c:pt>
                <c:pt idx="5">
                  <c:v>36861</c:v>
                </c:pt>
                <c:pt idx="6">
                  <c:v>36892</c:v>
                </c:pt>
                <c:pt idx="7">
                  <c:v>36923</c:v>
                </c:pt>
                <c:pt idx="8">
                  <c:v>36951</c:v>
                </c:pt>
                <c:pt idx="9">
                  <c:v>36982</c:v>
                </c:pt>
                <c:pt idx="10">
                  <c:v>37012</c:v>
                </c:pt>
                <c:pt idx="11">
                  <c:v>37043</c:v>
                </c:pt>
                <c:pt idx="12">
                  <c:v>37073</c:v>
                </c:pt>
                <c:pt idx="13">
                  <c:v>37104</c:v>
                </c:pt>
                <c:pt idx="14">
                  <c:v>37135</c:v>
                </c:pt>
                <c:pt idx="15">
                  <c:v>37165</c:v>
                </c:pt>
                <c:pt idx="16">
                  <c:v>37196</c:v>
                </c:pt>
                <c:pt idx="17">
                  <c:v>37226</c:v>
                </c:pt>
                <c:pt idx="18">
                  <c:v>37257</c:v>
                </c:pt>
                <c:pt idx="19">
                  <c:v>37288</c:v>
                </c:pt>
                <c:pt idx="20">
                  <c:v>37316</c:v>
                </c:pt>
                <c:pt idx="21">
                  <c:v>37347</c:v>
                </c:pt>
                <c:pt idx="22">
                  <c:v>37377</c:v>
                </c:pt>
                <c:pt idx="23">
                  <c:v>37408</c:v>
                </c:pt>
                <c:pt idx="24">
                  <c:v>37438</c:v>
                </c:pt>
                <c:pt idx="25">
                  <c:v>37469</c:v>
                </c:pt>
                <c:pt idx="26">
                  <c:v>37500</c:v>
                </c:pt>
                <c:pt idx="27">
                  <c:v>37530</c:v>
                </c:pt>
                <c:pt idx="28">
                  <c:v>37561</c:v>
                </c:pt>
                <c:pt idx="29">
                  <c:v>37591</c:v>
                </c:pt>
                <c:pt idx="30">
                  <c:v>37622</c:v>
                </c:pt>
                <c:pt idx="31">
                  <c:v>37653</c:v>
                </c:pt>
                <c:pt idx="32">
                  <c:v>37681</c:v>
                </c:pt>
                <c:pt idx="33">
                  <c:v>37712</c:v>
                </c:pt>
                <c:pt idx="34">
                  <c:v>37742</c:v>
                </c:pt>
                <c:pt idx="35">
                  <c:v>37773</c:v>
                </c:pt>
                <c:pt idx="36">
                  <c:v>37803</c:v>
                </c:pt>
                <c:pt idx="37">
                  <c:v>37834</c:v>
                </c:pt>
                <c:pt idx="38">
                  <c:v>37865</c:v>
                </c:pt>
                <c:pt idx="39">
                  <c:v>37895</c:v>
                </c:pt>
                <c:pt idx="40">
                  <c:v>37926</c:v>
                </c:pt>
                <c:pt idx="41">
                  <c:v>37956</c:v>
                </c:pt>
                <c:pt idx="42">
                  <c:v>37987</c:v>
                </c:pt>
                <c:pt idx="43">
                  <c:v>38018</c:v>
                </c:pt>
                <c:pt idx="44">
                  <c:v>38047</c:v>
                </c:pt>
                <c:pt idx="45">
                  <c:v>38078</c:v>
                </c:pt>
                <c:pt idx="46">
                  <c:v>38108</c:v>
                </c:pt>
                <c:pt idx="47">
                  <c:v>38139</c:v>
                </c:pt>
                <c:pt idx="48">
                  <c:v>38169</c:v>
                </c:pt>
                <c:pt idx="49">
                  <c:v>38200</c:v>
                </c:pt>
                <c:pt idx="50">
                  <c:v>38231</c:v>
                </c:pt>
                <c:pt idx="51">
                  <c:v>38261</c:v>
                </c:pt>
                <c:pt idx="52">
                  <c:v>38292</c:v>
                </c:pt>
                <c:pt idx="53">
                  <c:v>38322</c:v>
                </c:pt>
                <c:pt idx="54">
                  <c:v>38353</c:v>
                </c:pt>
                <c:pt idx="55">
                  <c:v>38384</c:v>
                </c:pt>
                <c:pt idx="56">
                  <c:v>38412</c:v>
                </c:pt>
                <c:pt idx="57">
                  <c:v>38443</c:v>
                </c:pt>
                <c:pt idx="58">
                  <c:v>38473</c:v>
                </c:pt>
                <c:pt idx="59">
                  <c:v>38504</c:v>
                </c:pt>
                <c:pt idx="60">
                  <c:v>38534</c:v>
                </c:pt>
                <c:pt idx="61">
                  <c:v>38565</c:v>
                </c:pt>
                <c:pt idx="62">
                  <c:v>38596</c:v>
                </c:pt>
                <c:pt idx="63">
                  <c:v>38626</c:v>
                </c:pt>
                <c:pt idx="64">
                  <c:v>38657</c:v>
                </c:pt>
                <c:pt idx="65">
                  <c:v>38687</c:v>
                </c:pt>
                <c:pt idx="66">
                  <c:v>38718</c:v>
                </c:pt>
                <c:pt idx="67">
                  <c:v>38749</c:v>
                </c:pt>
                <c:pt idx="68">
                  <c:v>38777</c:v>
                </c:pt>
                <c:pt idx="69">
                  <c:v>38808</c:v>
                </c:pt>
                <c:pt idx="70">
                  <c:v>38838</c:v>
                </c:pt>
                <c:pt idx="71">
                  <c:v>38869</c:v>
                </c:pt>
                <c:pt idx="72">
                  <c:v>38899</c:v>
                </c:pt>
                <c:pt idx="73">
                  <c:v>38930</c:v>
                </c:pt>
                <c:pt idx="74">
                  <c:v>38961</c:v>
                </c:pt>
                <c:pt idx="75">
                  <c:v>38991</c:v>
                </c:pt>
                <c:pt idx="76">
                  <c:v>39022</c:v>
                </c:pt>
                <c:pt idx="77">
                  <c:v>39052</c:v>
                </c:pt>
                <c:pt idx="78">
                  <c:v>39083</c:v>
                </c:pt>
                <c:pt idx="79">
                  <c:v>39114</c:v>
                </c:pt>
                <c:pt idx="80">
                  <c:v>39142</c:v>
                </c:pt>
                <c:pt idx="81">
                  <c:v>39173</c:v>
                </c:pt>
                <c:pt idx="82">
                  <c:v>39203</c:v>
                </c:pt>
                <c:pt idx="83">
                  <c:v>39234</c:v>
                </c:pt>
                <c:pt idx="84">
                  <c:v>39264</c:v>
                </c:pt>
                <c:pt idx="85">
                  <c:v>39295</c:v>
                </c:pt>
                <c:pt idx="86">
                  <c:v>39326</c:v>
                </c:pt>
                <c:pt idx="87">
                  <c:v>39356</c:v>
                </c:pt>
                <c:pt idx="88">
                  <c:v>39387</c:v>
                </c:pt>
                <c:pt idx="89">
                  <c:v>39417</c:v>
                </c:pt>
                <c:pt idx="90">
                  <c:v>39448</c:v>
                </c:pt>
                <c:pt idx="91">
                  <c:v>39479</c:v>
                </c:pt>
                <c:pt idx="92">
                  <c:v>39508</c:v>
                </c:pt>
                <c:pt idx="93">
                  <c:v>39539</c:v>
                </c:pt>
                <c:pt idx="94">
                  <c:v>39569</c:v>
                </c:pt>
                <c:pt idx="95">
                  <c:v>39600</c:v>
                </c:pt>
                <c:pt idx="96">
                  <c:v>39630</c:v>
                </c:pt>
                <c:pt idx="97">
                  <c:v>39661</c:v>
                </c:pt>
                <c:pt idx="98">
                  <c:v>39692</c:v>
                </c:pt>
                <c:pt idx="99">
                  <c:v>39722</c:v>
                </c:pt>
                <c:pt idx="100">
                  <c:v>39753</c:v>
                </c:pt>
                <c:pt idx="101">
                  <c:v>39783</c:v>
                </c:pt>
                <c:pt idx="102">
                  <c:v>39814</c:v>
                </c:pt>
                <c:pt idx="103">
                  <c:v>39845</c:v>
                </c:pt>
                <c:pt idx="104">
                  <c:v>39873</c:v>
                </c:pt>
                <c:pt idx="105">
                  <c:v>39904</c:v>
                </c:pt>
                <c:pt idx="106">
                  <c:v>39934</c:v>
                </c:pt>
                <c:pt idx="107">
                  <c:v>39965</c:v>
                </c:pt>
                <c:pt idx="108">
                  <c:v>39995</c:v>
                </c:pt>
                <c:pt idx="109">
                  <c:v>40026</c:v>
                </c:pt>
                <c:pt idx="110">
                  <c:v>40057</c:v>
                </c:pt>
                <c:pt idx="111">
                  <c:v>40087</c:v>
                </c:pt>
                <c:pt idx="112">
                  <c:v>40118</c:v>
                </c:pt>
                <c:pt idx="113">
                  <c:v>40148</c:v>
                </c:pt>
                <c:pt idx="114">
                  <c:v>40179</c:v>
                </c:pt>
                <c:pt idx="115">
                  <c:v>40210</c:v>
                </c:pt>
                <c:pt idx="116">
                  <c:v>40238</c:v>
                </c:pt>
                <c:pt idx="117">
                  <c:v>40269</c:v>
                </c:pt>
                <c:pt idx="118">
                  <c:v>40299</c:v>
                </c:pt>
                <c:pt idx="119">
                  <c:v>40330</c:v>
                </c:pt>
                <c:pt idx="120">
                  <c:v>40360</c:v>
                </c:pt>
                <c:pt idx="121">
                  <c:v>40391</c:v>
                </c:pt>
                <c:pt idx="122">
                  <c:v>40422</c:v>
                </c:pt>
                <c:pt idx="123">
                  <c:v>40452</c:v>
                </c:pt>
                <c:pt idx="124">
                  <c:v>40483</c:v>
                </c:pt>
                <c:pt idx="125">
                  <c:v>40513</c:v>
                </c:pt>
                <c:pt idx="126">
                  <c:v>40544</c:v>
                </c:pt>
                <c:pt idx="127">
                  <c:v>40575</c:v>
                </c:pt>
                <c:pt idx="128">
                  <c:v>40603</c:v>
                </c:pt>
                <c:pt idx="129">
                  <c:v>40634</c:v>
                </c:pt>
                <c:pt idx="130">
                  <c:v>40664</c:v>
                </c:pt>
                <c:pt idx="131">
                  <c:v>40695</c:v>
                </c:pt>
                <c:pt idx="132">
                  <c:v>40725</c:v>
                </c:pt>
                <c:pt idx="133">
                  <c:v>40756</c:v>
                </c:pt>
                <c:pt idx="134">
                  <c:v>40787</c:v>
                </c:pt>
                <c:pt idx="135">
                  <c:v>40817</c:v>
                </c:pt>
                <c:pt idx="136">
                  <c:v>40848</c:v>
                </c:pt>
                <c:pt idx="137">
                  <c:v>40878</c:v>
                </c:pt>
                <c:pt idx="138">
                  <c:v>40909</c:v>
                </c:pt>
                <c:pt idx="139">
                  <c:v>40940</c:v>
                </c:pt>
                <c:pt idx="140">
                  <c:v>40969</c:v>
                </c:pt>
                <c:pt idx="141">
                  <c:v>41000</c:v>
                </c:pt>
                <c:pt idx="142">
                  <c:v>41030</c:v>
                </c:pt>
                <c:pt idx="143">
                  <c:v>41061</c:v>
                </c:pt>
                <c:pt idx="144">
                  <c:v>41091</c:v>
                </c:pt>
                <c:pt idx="145">
                  <c:v>41122</c:v>
                </c:pt>
                <c:pt idx="146">
                  <c:v>41153</c:v>
                </c:pt>
                <c:pt idx="147">
                  <c:v>41183</c:v>
                </c:pt>
                <c:pt idx="148">
                  <c:v>41214</c:v>
                </c:pt>
                <c:pt idx="149">
                  <c:v>41244</c:v>
                </c:pt>
                <c:pt idx="150">
                  <c:v>41275</c:v>
                </c:pt>
                <c:pt idx="151">
                  <c:v>41306</c:v>
                </c:pt>
                <c:pt idx="152">
                  <c:v>41334</c:v>
                </c:pt>
                <c:pt idx="153">
                  <c:v>41365</c:v>
                </c:pt>
                <c:pt idx="154">
                  <c:v>41395</c:v>
                </c:pt>
                <c:pt idx="155">
                  <c:v>41426</c:v>
                </c:pt>
                <c:pt idx="156">
                  <c:v>41456</c:v>
                </c:pt>
                <c:pt idx="157">
                  <c:v>41487</c:v>
                </c:pt>
                <c:pt idx="158">
                  <c:v>41518</c:v>
                </c:pt>
                <c:pt idx="159">
                  <c:v>41548</c:v>
                </c:pt>
                <c:pt idx="160">
                  <c:v>41579</c:v>
                </c:pt>
                <c:pt idx="161">
                  <c:v>41609</c:v>
                </c:pt>
                <c:pt idx="162">
                  <c:v>41640</c:v>
                </c:pt>
                <c:pt idx="163">
                  <c:v>41671</c:v>
                </c:pt>
                <c:pt idx="164">
                  <c:v>41699</c:v>
                </c:pt>
                <c:pt idx="165">
                  <c:v>41730</c:v>
                </c:pt>
                <c:pt idx="166">
                  <c:v>41760</c:v>
                </c:pt>
                <c:pt idx="167">
                  <c:v>41791</c:v>
                </c:pt>
                <c:pt idx="168">
                  <c:v>41821</c:v>
                </c:pt>
                <c:pt idx="169">
                  <c:v>41852</c:v>
                </c:pt>
                <c:pt idx="170">
                  <c:v>41883</c:v>
                </c:pt>
                <c:pt idx="171">
                  <c:v>41913</c:v>
                </c:pt>
                <c:pt idx="172">
                  <c:v>41944</c:v>
                </c:pt>
                <c:pt idx="173">
                  <c:v>41974</c:v>
                </c:pt>
                <c:pt idx="174">
                  <c:v>42005</c:v>
                </c:pt>
                <c:pt idx="175">
                  <c:v>42036</c:v>
                </c:pt>
                <c:pt idx="176">
                  <c:v>42064</c:v>
                </c:pt>
                <c:pt idx="177">
                  <c:v>42095</c:v>
                </c:pt>
                <c:pt idx="178">
                  <c:v>42125</c:v>
                </c:pt>
                <c:pt idx="179">
                  <c:v>42156</c:v>
                </c:pt>
                <c:pt idx="180">
                  <c:v>42186</c:v>
                </c:pt>
                <c:pt idx="181">
                  <c:v>42217</c:v>
                </c:pt>
                <c:pt idx="182">
                  <c:v>42248</c:v>
                </c:pt>
                <c:pt idx="183">
                  <c:v>42278</c:v>
                </c:pt>
                <c:pt idx="184">
                  <c:v>42309</c:v>
                </c:pt>
                <c:pt idx="185">
                  <c:v>42339</c:v>
                </c:pt>
                <c:pt idx="186">
                  <c:v>42370</c:v>
                </c:pt>
                <c:pt idx="187">
                  <c:v>42401</c:v>
                </c:pt>
                <c:pt idx="188">
                  <c:v>42430</c:v>
                </c:pt>
                <c:pt idx="189">
                  <c:v>42461</c:v>
                </c:pt>
                <c:pt idx="190">
                  <c:v>42491</c:v>
                </c:pt>
                <c:pt idx="191">
                  <c:v>42522</c:v>
                </c:pt>
                <c:pt idx="192">
                  <c:v>42552</c:v>
                </c:pt>
                <c:pt idx="193">
                  <c:v>42583</c:v>
                </c:pt>
                <c:pt idx="194">
                  <c:v>42614</c:v>
                </c:pt>
                <c:pt idx="195">
                  <c:v>42644</c:v>
                </c:pt>
                <c:pt idx="196">
                  <c:v>42675</c:v>
                </c:pt>
                <c:pt idx="197">
                  <c:v>42705</c:v>
                </c:pt>
                <c:pt idx="198">
                  <c:v>42736</c:v>
                </c:pt>
                <c:pt idx="199">
                  <c:v>42767</c:v>
                </c:pt>
                <c:pt idx="200">
                  <c:v>42795</c:v>
                </c:pt>
                <c:pt idx="201">
                  <c:v>42826</c:v>
                </c:pt>
                <c:pt idx="202">
                  <c:v>42856</c:v>
                </c:pt>
                <c:pt idx="203">
                  <c:v>42887</c:v>
                </c:pt>
                <c:pt idx="204">
                  <c:v>42917</c:v>
                </c:pt>
                <c:pt idx="205">
                  <c:v>42948</c:v>
                </c:pt>
                <c:pt idx="206">
                  <c:v>42979</c:v>
                </c:pt>
                <c:pt idx="207">
                  <c:v>43009</c:v>
                </c:pt>
                <c:pt idx="208">
                  <c:v>43040</c:v>
                </c:pt>
                <c:pt idx="209">
                  <c:v>43070</c:v>
                </c:pt>
                <c:pt idx="210">
                  <c:v>43101</c:v>
                </c:pt>
                <c:pt idx="211">
                  <c:v>43132</c:v>
                </c:pt>
                <c:pt idx="212">
                  <c:v>43160</c:v>
                </c:pt>
                <c:pt idx="213">
                  <c:v>43191</c:v>
                </c:pt>
                <c:pt idx="214">
                  <c:v>43221</c:v>
                </c:pt>
                <c:pt idx="215">
                  <c:v>43252</c:v>
                </c:pt>
                <c:pt idx="216">
                  <c:v>43282</c:v>
                </c:pt>
                <c:pt idx="217">
                  <c:v>43313</c:v>
                </c:pt>
                <c:pt idx="218">
                  <c:v>43344</c:v>
                </c:pt>
                <c:pt idx="219">
                  <c:v>43374</c:v>
                </c:pt>
                <c:pt idx="220">
                  <c:v>43405</c:v>
                </c:pt>
                <c:pt idx="221">
                  <c:v>43435</c:v>
                </c:pt>
                <c:pt idx="222">
                  <c:v>43466</c:v>
                </c:pt>
                <c:pt idx="223">
                  <c:v>43497</c:v>
                </c:pt>
                <c:pt idx="224">
                  <c:v>43525</c:v>
                </c:pt>
                <c:pt idx="225">
                  <c:v>43556</c:v>
                </c:pt>
                <c:pt idx="226">
                  <c:v>43586</c:v>
                </c:pt>
              </c:numCache>
            </c:numRef>
          </c:cat>
          <c:val>
            <c:numRef>
              <c:f>AHDB!$E$23:$E$249</c:f>
              <c:numCache>
                <c:formatCode>_-* #,##0_-;\-* #,##0_-;_-* "-"??_-;_-@_-</c:formatCode>
                <c:ptCount val="227"/>
                <c:pt idx="0">
                  <c:v>1960</c:v>
                </c:pt>
                <c:pt idx="1">
                  <c:v>2025</c:v>
                </c:pt>
                <c:pt idx="2">
                  <c:v>2050</c:v>
                </c:pt>
                <c:pt idx="3">
                  <c:v>2100</c:v>
                </c:pt>
                <c:pt idx="4">
                  <c:v>2200</c:v>
                </c:pt>
                <c:pt idx="5">
                  <c:v>2275</c:v>
                </c:pt>
                <c:pt idx="6">
                  <c:v>2300</c:v>
                </c:pt>
                <c:pt idx="7">
                  <c:v>2300</c:v>
                </c:pt>
                <c:pt idx="8">
                  <c:v>2300</c:v>
                </c:pt>
                <c:pt idx="9">
                  <c:v>2250</c:v>
                </c:pt>
                <c:pt idx="10">
                  <c:v>2250</c:v>
                </c:pt>
                <c:pt idx="11">
                  <c:v>2280</c:v>
                </c:pt>
                <c:pt idx="12">
                  <c:v>2300</c:v>
                </c:pt>
                <c:pt idx="13">
                  <c:v>2300</c:v>
                </c:pt>
                <c:pt idx="14">
                  <c:v>2250</c:v>
                </c:pt>
                <c:pt idx="15">
                  <c:v>2200</c:v>
                </c:pt>
                <c:pt idx="16">
                  <c:v>2200</c:v>
                </c:pt>
                <c:pt idx="17">
                  <c:v>2000</c:v>
                </c:pt>
                <c:pt idx="18">
                  <c:v>1900</c:v>
                </c:pt>
                <c:pt idx="19">
                  <c:v>1850</c:v>
                </c:pt>
                <c:pt idx="20">
                  <c:v>1850</c:v>
                </c:pt>
                <c:pt idx="21">
                  <c:v>1750</c:v>
                </c:pt>
                <c:pt idx="22">
                  <c:v>1700</c:v>
                </c:pt>
                <c:pt idx="23">
                  <c:v>1700</c:v>
                </c:pt>
                <c:pt idx="24">
                  <c:v>1750</c:v>
                </c:pt>
                <c:pt idx="25">
                  <c:v>1775</c:v>
                </c:pt>
                <c:pt idx="26">
                  <c:v>1800</c:v>
                </c:pt>
                <c:pt idx="27">
                  <c:v>1800</c:v>
                </c:pt>
                <c:pt idx="28">
                  <c:v>1800</c:v>
                </c:pt>
                <c:pt idx="29">
                  <c:v>1850</c:v>
                </c:pt>
                <c:pt idx="30">
                  <c:v>1875</c:v>
                </c:pt>
                <c:pt idx="31">
                  <c:v>1900</c:v>
                </c:pt>
                <c:pt idx="32">
                  <c:v>1925</c:v>
                </c:pt>
                <c:pt idx="33">
                  <c:v>1925</c:v>
                </c:pt>
                <c:pt idx="34">
                  <c:v>1950</c:v>
                </c:pt>
                <c:pt idx="35">
                  <c:v>1975</c:v>
                </c:pt>
                <c:pt idx="36">
                  <c:v>1975</c:v>
                </c:pt>
                <c:pt idx="37">
                  <c:v>2000</c:v>
                </c:pt>
                <c:pt idx="38">
                  <c:v>2000</c:v>
                </c:pt>
                <c:pt idx="39">
                  <c:v>2100</c:v>
                </c:pt>
                <c:pt idx="40">
                  <c:v>2100</c:v>
                </c:pt>
                <c:pt idx="41">
                  <c:v>2100</c:v>
                </c:pt>
                <c:pt idx="42">
                  <c:v>2100</c:v>
                </c:pt>
                <c:pt idx="43">
                  <c:v>2100</c:v>
                </c:pt>
                <c:pt idx="44">
                  <c:v>2100</c:v>
                </c:pt>
                <c:pt idx="45">
                  <c:v>2100</c:v>
                </c:pt>
                <c:pt idx="46">
                  <c:v>2100</c:v>
                </c:pt>
                <c:pt idx="47">
                  <c:v>2100</c:v>
                </c:pt>
                <c:pt idx="48">
                  <c:v>2100</c:v>
                </c:pt>
                <c:pt idx="49">
                  <c:v>2100</c:v>
                </c:pt>
                <c:pt idx="50">
                  <c:v>2100</c:v>
                </c:pt>
                <c:pt idx="51">
                  <c:v>2100</c:v>
                </c:pt>
                <c:pt idx="52">
                  <c:v>2100</c:v>
                </c:pt>
                <c:pt idx="53">
                  <c:v>2100</c:v>
                </c:pt>
                <c:pt idx="54">
                  <c:v>2100</c:v>
                </c:pt>
                <c:pt idx="55">
                  <c:v>2075</c:v>
                </c:pt>
                <c:pt idx="56">
                  <c:v>2075</c:v>
                </c:pt>
                <c:pt idx="57">
                  <c:v>2075</c:v>
                </c:pt>
                <c:pt idx="58">
                  <c:v>2050</c:v>
                </c:pt>
                <c:pt idx="59">
                  <c:v>2025</c:v>
                </c:pt>
                <c:pt idx="60">
                  <c:v>2050</c:v>
                </c:pt>
                <c:pt idx="61">
                  <c:v>2100</c:v>
                </c:pt>
                <c:pt idx="62">
                  <c:v>2100</c:v>
                </c:pt>
                <c:pt idx="63">
                  <c:v>2100</c:v>
                </c:pt>
                <c:pt idx="64">
                  <c:v>2100</c:v>
                </c:pt>
                <c:pt idx="65">
                  <c:v>2100</c:v>
                </c:pt>
                <c:pt idx="66">
                  <c:v>2100</c:v>
                </c:pt>
                <c:pt idx="67">
                  <c:v>2100</c:v>
                </c:pt>
                <c:pt idx="68">
                  <c:v>2100</c:v>
                </c:pt>
                <c:pt idx="69">
                  <c:v>2050</c:v>
                </c:pt>
                <c:pt idx="70">
                  <c:v>1950</c:v>
                </c:pt>
                <c:pt idx="71">
                  <c:v>1900</c:v>
                </c:pt>
                <c:pt idx="72">
                  <c:v>1900</c:v>
                </c:pt>
                <c:pt idx="73">
                  <c:v>1900</c:v>
                </c:pt>
                <c:pt idx="74">
                  <c:v>1900</c:v>
                </c:pt>
                <c:pt idx="75">
                  <c:v>1900</c:v>
                </c:pt>
                <c:pt idx="76">
                  <c:v>1900</c:v>
                </c:pt>
                <c:pt idx="77">
                  <c:v>1900</c:v>
                </c:pt>
                <c:pt idx="78">
                  <c:v>1900</c:v>
                </c:pt>
                <c:pt idx="79">
                  <c:v>1900</c:v>
                </c:pt>
                <c:pt idx="80">
                  <c:v>1900</c:v>
                </c:pt>
                <c:pt idx="81">
                  <c:v>1900</c:v>
                </c:pt>
                <c:pt idx="82">
                  <c:v>1925</c:v>
                </c:pt>
                <c:pt idx="83">
                  <c:v>2250</c:v>
                </c:pt>
                <c:pt idx="84">
                  <c:v>2500</c:v>
                </c:pt>
                <c:pt idx="85">
                  <c:v>2800</c:v>
                </c:pt>
                <c:pt idx="86">
                  <c:v>3100</c:v>
                </c:pt>
                <c:pt idx="87">
                  <c:v>3100</c:v>
                </c:pt>
                <c:pt idx="88">
                  <c:v>3000</c:v>
                </c:pt>
                <c:pt idx="89">
                  <c:v>2850</c:v>
                </c:pt>
                <c:pt idx="90">
                  <c:v>2850</c:v>
                </c:pt>
                <c:pt idx="91">
                  <c:v>2850</c:v>
                </c:pt>
                <c:pt idx="92">
                  <c:v>2850</c:v>
                </c:pt>
                <c:pt idx="93">
                  <c:v>2850</c:v>
                </c:pt>
                <c:pt idx="94">
                  <c:v>2850</c:v>
                </c:pt>
                <c:pt idx="95">
                  <c:v>2850</c:v>
                </c:pt>
                <c:pt idx="96">
                  <c:v>2850</c:v>
                </c:pt>
                <c:pt idx="97">
                  <c:v>2850</c:v>
                </c:pt>
                <c:pt idx="98">
                  <c:v>2750</c:v>
                </c:pt>
                <c:pt idx="99">
                  <c:v>2750</c:v>
                </c:pt>
                <c:pt idx="100">
                  <c:v>2750</c:v>
                </c:pt>
                <c:pt idx="101">
                  <c:v>2750</c:v>
                </c:pt>
                <c:pt idx="102">
                  <c:v>2500</c:v>
                </c:pt>
                <c:pt idx="103">
                  <c:v>2500</c:v>
                </c:pt>
                <c:pt idx="104">
                  <c:v>2500</c:v>
                </c:pt>
                <c:pt idx="105">
                  <c:v>2500</c:v>
                </c:pt>
                <c:pt idx="106">
                  <c:v>2500</c:v>
                </c:pt>
                <c:pt idx="107">
                  <c:v>2500</c:v>
                </c:pt>
                <c:pt idx="108">
                  <c:v>2500</c:v>
                </c:pt>
                <c:pt idx="109">
                  <c:v>2500</c:v>
                </c:pt>
                <c:pt idx="110">
                  <c:v>2500</c:v>
                </c:pt>
                <c:pt idx="111">
                  <c:v>2500</c:v>
                </c:pt>
                <c:pt idx="112">
                  <c:v>2600</c:v>
                </c:pt>
                <c:pt idx="113">
                  <c:v>2600</c:v>
                </c:pt>
                <c:pt idx="114">
                  <c:v>2600</c:v>
                </c:pt>
                <c:pt idx="115">
                  <c:v>2600</c:v>
                </c:pt>
                <c:pt idx="116">
                  <c:v>2600</c:v>
                </c:pt>
                <c:pt idx="117">
                  <c:v>2650</c:v>
                </c:pt>
                <c:pt idx="118">
                  <c:v>2800</c:v>
                </c:pt>
                <c:pt idx="119">
                  <c:v>2800</c:v>
                </c:pt>
                <c:pt idx="120">
                  <c:v>2800</c:v>
                </c:pt>
                <c:pt idx="121">
                  <c:v>2800</c:v>
                </c:pt>
                <c:pt idx="122">
                  <c:v>2750</c:v>
                </c:pt>
                <c:pt idx="123">
                  <c:v>2750</c:v>
                </c:pt>
                <c:pt idx="124">
                  <c:v>2750</c:v>
                </c:pt>
                <c:pt idx="125">
                  <c:v>2750</c:v>
                </c:pt>
                <c:pt idx="126">
                  <c:v>2750</c:v>
                </c:pt>
                <c:pt idx="127">
                  <c:v>2850</c:v>
                </c:pt>
                <c:pt idx="128">
                  <c:v>2950</c:v>
                </c:pt>
                <c:pt idx="129">
                  <c:v>2900</c:v>
                </c:pt>
                <c:pt idx="130">
                  <c:v>2950</c:v>
                </c:pt>
                <c:pt idx="131">
                  <c:v>2950</c:v>
                </c:pt>
                <c:pt idx="132">
                  <c:v>2975</c:v>
                </c:pt>
                <c:pt idx="133">
                  <c:v>2975</c:v>
                </c:pt>
                <c:pt idx="134">
                  <c:v>2975</c:v>
                </c:pt>
                <c:pt idx="135">
                  <c:v>2925</c:v>
                </c:pt>
                <c:pt idx="136">
                  <c:v>2925</c:v>
                </c:pt>
                <c:pt idx="137">
                  <c:v>2925</c:v>
                </c:pt>
                <c:pt idx="138">
                  <c:v>2925</c:v>
                </c:pt>
                <c:pt idx="139">
                  <c:v>2925</c:v>
                </c:pt>
                <c:pt idx="140">
                  <c:v>2925</c:v>
                </c:pt>
                <c:pt idx="141">
                  <c:v>2925</c:v>
                </c:pt>
                <c:pt idx="142">
                  <c:v>2875</c:v>
                </c:pt>
                <c:pt idx="143">
                  <c:v>2850</c:v>
                </c:pt>
                <c:pt idx="144">
                  <c:v>2850</c:v>
                </c:pt>
                <c:pt idx="145">
                  <c:v>2900</c:v>
                </c:pt>
                <c:pt idx="146">
                  <c:v>2925</c:v>
                </c:pt>
                <c:pt idx="147">
                  <c:v>2925</c:v>
                </c:pt>
                <c:pt idx="148">
                  <c:v>2925</c:v>
                </c:pt>
                <c:pt idx="149">
                  <c:v>2925</c:v>
                </c:pt>
                <c:pt idx="150">
                  <c:v>2975</c:v>
                </c:pt>
                <c:pt idx="151">
                  <c:v>2975</c:v>
                </c:pt>
                <c:pt idx="152">
                  <c:v>3000</c:v>
                </c:pt>
                <c:pt idx="153">
                  <c:v>3100</c:v>
                </c:pt>
                <c:pt idx="154">
                  <c:v>3200</c:v>
                </c:pt>
                <c:pt idx="155">
                  <c:v>3250</c:v>
                </c:pt>
                <c:pt idx="156">
                  <c:v>3325</c:v>
                </c:pt>
                <c:pt idx="157">
                  <c:v>3400</c:v>
                </c:pt>
                <c:pt idx="158">
                  <c:v>3450</c:v>
                </c:pt>
                <c:pt idx="159">
                  <c:v>3450</c:v>
                </c:pt>
                <c:pt idx="160">
                  <c:v>3450</c:v>
                </c:pt>
                <c:pt idx="161">
                  <c:v>3450</c:v>
                </c:pt>
                <c:pt idx="162">
                  <c:v>3450</c:v>
                </c:pt>
                <c:pt idx="163">
                  <c:v>3400</c:v>
                </c:pt>
                <c:pt idx="164">
                  <c:v>3300</c:v>
                </c:pt>
                <c:pt idx="165">
                  <c:v>3100</c:v>
                </c:pt>
                <c:pt idx="166">
                  <c:v>3000</c:v>
                </c:pt>
                <c:pt idx="167">
                  <c:v>3050</c:v>
                </c:pt>
                <c:pt idx="168">
                  <c:v>3050</c:v>
                </c:pt>
                <c:pt idx="169">
                  <c:v>2950</c:v>
                </c:pt>
                <c:pt idx="170">
                  <c:v>2750</c:v>
                </c:pt>
                <c:pt idx="171">
                  <c:v>2500</c:v>
                </c:pt>
                <c:pt idx="172">
                  <c:v>2350</c:v>
                </c:pt>
                <c:pt idx="173">
                  <c:v>2250</c:v>
                </c:pt>
                <c:pt idx="174">
                  <c:v>2200</c:v>
                </c:pt>
                <c:pt idx="175">
                  <c:v>2450</c:v>
                </c:pt>
                <c:pt idx="176">
                  <c:v>2350</c:v>
                </c:pt>
                <c:pt idx="177">
                  <c:v>2350</c:v>
                </c:pt>
                <c:pt idx="178">
                  <c:v>2350</c:v>
                </c:pt>
                <c:pt idx="179">
                  <c:v>2350</c:v>
                </c:pt>
                <c:pt idx="180">
                  <c:v>2275</c:v>
                </c:pt>
                <c:pt idx="181">
                  <c:v>2075</c:v>
                </c:pt>
                <c:pt idx="182">
                  <c:v>2075</c:v>
                </c:pt>
                <c:pt idx="183">
                  <c:v>2100</c:v>
                </c:pt>
                <c:pt idx="184">
                  <c:v>1975</c:v>
                </c:pt>
                <c:pt idx="185">
                  <c:v>1975</c:v>
                </c:pt>
                <c:pt idx="186">
                  <c:v>1850</c:v>
                </c:pt>
                <c:pt idx="187">
                  <c:v>1825</c:v>
                </c:pt>
                <c:pt idx="188">
                  <c:v>1725</c:v>
                </c:pt>
                <c:pt idx="189">
                  <c:v>1675</c:v>
                </c:pt>
                <c:pt idx="190">
                  <c:v>1750</c:v>
                </c:pt>
                <c:pt idx="191">
                  <c:v>2000</c:v>
                </c:pt>
                <c:pt idx="192">
                  <c:v>2300</c:v>
                </c:pt>
                <c:pt idx="193">
                  <c:v>2650</c:v>
                </c:pt>
                <c:pt idx="194">
                  <c:v>2975</c:v>
                </c:pt>
                <c:pt idx="195">
                  <c:v>3070</c:v>
                </c:pt>
                <c:pt idx="196">
                  <c:v>3080</c:v>
                </c:pt>
                <c:pt idx="197">
                  <c:v>3080</c:v>
                </c:pt>
                <c:pt idx="198">
                  <c:v>3080</c:v>
                </c:pt>
                <c:pt idx="199">
                  <c:v>2950</c:v>
                </c:pt>
                <c:pt idx="200">
                  <c:v>2900</c:v>
                </c:pt>
                <c:pt idx="201">
                  <c:v>2875</c:v>
                </c:pt>
                <c:pt idx="202">
                  <c:v>2975</c:v>
                </c:pt>
                <c:pt idx="203">
                  <c:v>3250</c:v>
                </c:pt>
                <c:pt idx="204">
                  <c:v>3300</c:v>
                </c:pt>
                <c:pt idx="205">
                  <c:v>3425</c:v>
                </c:pt>
                <c:pt idx="206">
                  <c:v>3450</c:v>
                </c:pt>
                <c:pt idx="207">
                  <c:v>3365</c:v>
                </c:pt>
                <c:pt idx="208">
                  <c:v>3265</c:v>
                </c:pt>
                <c:pt idx="209">
                  <c:v>3000</c:v>
                </c:pt>
                <c:pt idx="210">
                  <c:v>2850</c:v>
                </c:pt>
                <c:pt idx="211">
                  <c:v>2925</c:v>
                </c:pt>
                <c:pt idx="212">
                  <c:v>2900</c:v>
                </c:pt>
                <c:pt idx="213">
                  <c:v>2920</c:v>
                </c:pt>
                <c:pt idx="214">
                  <c:v>2970</c:v>
                </c:pt>
                <c:pt idx="215">
                  <c:v>3000</c:v>
                </c:pt>
                <c:pt idx="216">
                  <c:v>3050</c:v>
                </c:pt>
                <c:pt idx="217">
                  <c:v>3050</c:v>
                </c:pt>
                <c:pt idx="218">
                  <c:v>3050</c:v>
                </c:pt>
                <c:pt idx="219">
                  <c:v>3000</c:v>
                </c:pt>
                <c:pt idx="220">
                  <c:v>2860</c:v>
                </c:pt>
                <c:pt idx="221">
                  <c:v>2850</c:v>
                </c:pt>
                <c:pt idx="222">
                  <c:v>2880</c:v>
                </c:pt>
                <c:pt idx="223">
                  <c:v>2880</c:v>
                </c:pt>
                <c:pt idx="224">
                  <c:v>2840</c:v>
                </c:pt>
                <c:pt idx="225">
                  <c:v>2830</c:v>
                </c:pt>
                <c:pt idx="226">
                  <c:v>2830</c:v>
                </c:pt>
              </c:numCache>
            </c:numRef>
          </c:val>
          <c:smooth val="0"/>
          <c:extLst>
            <c:ext xmlns:c16="http://schemas.microsoft.com/office/drawing/2014/chart" uri="{C3380CC4-5D6E-409C-BE32-E72D297353CC}">
              <c16:uniqueId val="{0000000B-3F43-4457-A6E6-8B218C4FAC97}"/>
            </c:ext>
          </c:extLst>
        </c:ser>
        <c:ser>
          <c:idx val="4"/>
          <c:order val="4"/>
          <c:tx>
            <c:strRef>
              <c:f>AHDB!$F$21:$F$22</c:f>
              <c:strCache>
                <c:ptCount val="2"/>
                <c:pt idx="0">
                  <c:v>53</c:v>
                </c:pt>
                <c:pt idx="1">
                  <c:v>Actual Milk Price Equivalent</c:v>
                </c:pt>
              </c:strCache>
            </c:strRef>
          </c:tx>
          <c:spPr>
            <a:ln w="28575" cap="rnd">
              <a:solidFill>
                <a:schemeClr val="accent5"/>
              </a:solidFill>
              <a:round/>
            </a:ln>
            <a:effectLst/>
          </c:spPr>
          <c:marker>
            <c:symbol val="none"/>
          </c:marker>
          <c:cat>
            <c:numRef>
              <c:f>AHDB!$A$23:$A$249</c:f>
              <c:numCache>
                <c:formatCode>mmm\-yy</c:formatCode>
                <c:ptCount val="227"/>
                <c:pt idx="0">
                  <c:v>36708</c:v>
                </c:pt>
                <c:pt idx="1">
                  <c:v>36739</c:v>
                </c:pt>
                <c:pt idx="2">
                  <c:v>36770</c:v>
                </c:pt>
                <c:pt idx="3">
                  <c:v>36800</c:v>
                </c:pt>
                <c:pt idx="4">
                  <c:v>36831</c:v>
                </c:pt>
                <c:pt idx="5">
                  <c:v>36861</c:v>
                </c:pt>
                <c:pt idx="6">
                  <c:v>36892</c:v>
                </c:pt>
                <c:pt idx="7">
                  <c:v>36923</c:v>
                </c:pt>
                <c:pt idx="8">
                  <c:v>36951</c:v>
                </c:pt>
                <c:pt idx="9">
                  <c:v>36982</c:v>
                </c:pt>
                <c:pt idx="10">
                  <c:v>37012</c:v>
                </c:pt>
                <c:pt idx="11">
                  <c:v>37043</c:v>
                </c:pt>
                <c:pt idx="12">
                  <c:v>37073</c:v>
                </c:pt>
                <c:pt idx="13">
                  <c:v>37104</c:v>
                </c:pt>
                <c:pt idx="14">
                  <c:v>37135</c:v>
                </c:pt>
                <c:pt idx="15">
                  <c:v>37165</c:v>
                </c:pt>
                <c:pt idx="16">
                  <c:v>37196</c:v>
                </c:pt>
                <c:pt idx="17">
                  <c:v>37226</c:v>
                </c:pt>
                <c:pt idx="18">
                  <c:v>37257</c:v>
                </c:pt>
                <c:pt idx="19">
                  <c:v>37288</c:v>
                </c:pt>
                <c:pt idx="20">
                  <c:v>37316</c:v>
                </c:pt>
                <c:pt idx="21">
                  <c:v>37347</c:v>
                </c:pt>
                <c:pt idx="22">
                  <c:v>37377</c:v>
                </c:pt>
                <c:pt idx="23">
                  <c:v>37408</c:v>
                </c:pt>
                <c:pt idx="24">
                  <c:v>37438</c:v>
                </c:pt>
                <c:pt idx="25">
                  <c:v>37469</c:v>
                </c:pt>
                <c:pt idx="26">
                  <c:v>37500</c:v>
                </c:pt>
                <c:pt idx="27">
                  <c:v>37530</c:v>
                </c:pt>
                <c:pt idx="28">
                  <c:v>37561</c:v>
                </c:pt>
                <c:pt idx="29">
                  <c:v>37591</c:v>
                </c:pt>
                <c:pt idx="30">
                  <c:v>37622</c:v>
                </c:pt>
                <c:pt idx="31">
                  <c:v>37653</c:v>
                </c:pt>
                <c:pt idx="32">
                  <c:v>37681</c:v>
                </c:pt>
                <c:pt idx="33">
                  <c:v>37712</c:v>
                </c:pt>
                <c:pt idx="34">
                  <c:v>37742</c:v>
                </c:pt>
                <c:pt idx="35">
                  <c:v>37773</c:v>
                </c:pt>
                <c:pt idx="36">
                  <c:v>37803</c:v>
                </c:pt>
                <c:pt idx="37">
                  <c:v>37834</c:v>
                </c:pt>
                <c:pt idx="38">
                  <c:v>37865</c:v>
                </c:pt>
                <c:pt idx="39">
                  <c:v>37895</c:v>
                </c:pt>
                <c:pt idx="40">
                  <c:v>37926</c:v>
                </c:pt>
                <c:pt idx="41">
                  <c:v>37956</c:v>
                </c:pt>
                <c:pt idx="42">
                  <c:v>37987</c:v>
                </c:pt>
                <c:pt idx="43">
                  <c:v>38018</c:v>
                </c:pt>
                <c:pt idx="44">
                  <c:v>38047</c:v>
                </c:pt>
                <c:pt idx="45">
                  <c:v>38078</c:v>
                </c:pt>
                <c:pt idx="46">
                  <c:v>38108</c:v>
                </c:pt>
                <c:pt idx="47">
                  <c:v>38139</c:v>
                </c:pt>
                <c:pt idx="48">
                  <c:v>38169</c:v>
                </c:pt>
                <c:pt idx="49">
                  <c:v>38200</c:v>
                </c:pt>
                <c:pt idx="50">
                  <c:v>38231</c:v>
                </c:pt>
                <c:pt idx="51">
                  <c:v>38261</c:v>
                </c:pt>
                <c:pt idx="52">
                  <c:v>38292</c:v>
                </c:pt>
                <c:pt idx="53">
                  <c:v>38322</c:v>
                </c:pt>
                <c:pt idx="54">
                  <c:v>38353</c:v>
                </c:pt>
                <c:pt idx="55">
                  <c:v>38384</c:v>
                </c:pt>
                <c:pt idx="56">
                  <c:v>38412</c:v>
                </c:pt>
                <c:pt idx="57">
                  <c:v>38443</c:v>
                </c:pt>
                <c:pt idx="58">
                  <c:v>38473</c:v>
                </c:pt>
                <c:pt idx="59">
                  <c:v>38504</c:v>
                </c:pt>
                <c:pt idx="60">
                  <c:v>38534</c:v>
                </c:pt>
                <c:pt idx="61">
                  <c:v>38565</c:v>
                </c:pt>
                <c:pt idx="62">
                  <c:v>38596</c:v>
                </c:pt>
                <c:pt idx="63">
                  <c:v>38626</c:v>
                </c:pt>
                <c:pt idx="64">
                  <c:v>38657</c:v>
                </c:pt>
                <c:pt idx="65">
                  <c:v>38687</c:v>
                </c:pt>
                <c:pt idx="66">
                  <c:v>38718</c:v>
                </c:pt>
                <c:pt idx="67">
                  <c:v>38749</c:v>
                </c:pt>
                <c:pt idx="68">
                  <c:v>38777</c:v>
                </c:pt>
                <c:pt idx="69">
                  <c:v>38808</c:v>
                </c:pt>
                <c:pt idx="70">
                  <c:v>38838</c:v>
                </c:pt>
                <c:pt idx="71">
                  <c:v>38869</c:v>
                </c:pt>
                <c:pt idx="72">
                  <c:v>38899</c:v>
                </c:pt>
                <c:pt idx="73">
                  <c:v>38930</c:v>
                </c:pt>
                <c:pt idx="74">
                  <c:v>38961</c:v>
                </c:pt>
                <c:pt idx="75">
                  <c:v>38991</c:v>
                </c:pt>
                <c:pt idx="76">
                  <c:v>39022</c:v>
                </c:pt>
                <c:pt idx="77">
                  <c:v>39052</c:v>
                </c:pt>
                <c:pt idx="78">
                  <c:v>39083</c:v>
                </c:pt>
                <c:pt idx="79">
                  <c:v>39114</c:v>
                </c:pt>
                <c:pt idx="80">
                  <c:v>39142</c:v>
                </c:pt>
                <c:pt idx="81">
                  <c:v>39173</c:v>
                </c:pt>
                <c:pt idx="82">
                  <c:v>39203</c:v>
                </c:pt>
                <c:pt idx="83">
                  <c:v>39234</c:v>
                </c:pt>
                <c:pt idx="84">
                  <c:v>39264</c:v>
                </c:pt>
                <c:pt idx="85">
                  <c:v>39295</c:v>
                </c:pt>
                <c:pt idx="86">
                  <c:v>39326</c:v>
                </c:pt>
                <c:pt idx="87">
                  <c:v>39356</c:v>
                </c:pt>
                <c:pt idx="88">
                  <c:v>39387</c:v>
                </c:pt>
                <c:pt idx="89">
                  <c:v>39417</c:v>
                </c:pt>
                <c:pt idx="90">
                  <c:v>39448</c:v>
                </c:pt>
                <c:pt idx="91">
                  <c:v>39479</c:v>
                </c:pt>
                <c:pt idx="92">
                  <c:v>39508</c:v>
                </c:pt>
                <c:pt idx="93">
                  <c:v>39539</c:v>
                </c:pt>
                <c:pt idx="94">
                  <c:v>39569</c:v>
                </c:pt>
                <c:pt idx="95">
                  <c:v>39600</c:v>
                </c:pt>
                <c:pt idx="96">
                  <c:v>39630</c:v>
                </c:pt>
                <c:pt idx="97">
                  <c:v>39661</c:v>
                </c:pt>
                <c:pt idx="98">
                  <c:v>39692</c:v>
                </c:pt>
                <c:pt idx="99">
                  <c:v>39722</c:v>
                </c:pt>
                <c:pt idx="100">
                  <c:v>39753</c:v>
                </c:pt>
                <c:pt idx="101">
                  <c:v>39783</c:v>
                </c:pt>
                <c:pt idx="102">
                  <c:v>39814</c:v>
                </c:pt>
                <c:pt idx="103">
                  <c:v>39845</c:v>
                </c:pt>
                <c:pt idx="104">
                  <c:v>39873</c:v>
                </c:pt>
                <c:pt idx="105">
                  <c:v>39904</c:v>
                </c:pt>
                <c:pt idx="106">
                  <c:v>39934</c:v>
                </c:pt>
                <c:pt idx="107">
                  <c:v>39965</c:v>
                </c:pt>
                <c:pt idx="108">
                  <c:v>39995</c:v>
                </c:pt>
                <c:pt idx="109">
                  <c:v>40026</c:v>
                </c:pt>
                <c:pt idx="110">
                  <c:v>40057</c:v>
                </c:pt>
                <c:pt idx="111">
                  <c:v>40087</c:v>
                </c:pt>
                <c:pt idx="112">
                  <c:v>40118</c:v>
                </c:pt>
                <c:pt idx="113">
                  <c:v>40148</c:v>
                </c:pt>
                <c:pt idx="114">
                  <c:v>40179</c:v>
                </c:pt>
                <c:pt idx="115">
                  <c:v>40210</c:v>
                </c:pt>
                <c:pt idx="116">
                  <c:v>40238</c:v>
                </c:pt>
                <c:pt idx="117">
                  <c:v>40269</c:v>
                </c:pt>
                <c:pt idx="118">
                  <c:v>40299</c:v>
                </c:pt>
                <c:pt idx="119">
                  <c:v>40330</c:v>
                </c:pt>
                <c:pt idx="120">
                  <c:v>40360</c:v>
                </c:pt>
                <c:pt idx="121">
                  <c:v>40391</c:v>
                </c:pt>
                <c:pt idx="122">
                  <c:v>40422</c:v>
                </c:pt>
                <c:pt idx="123">
                  <c:v>40452</c:v>
                </c:pt>
                <c:pt idx="124">
                  <c:v>40483</c:v>
                </c:pt>
                <c:pt idx="125">
                  <c:v>40513</c:v>
                </c:pt>
                <c:pt idx="126">
                  <c:v>40544</c:v>
                </c:pt>
                <c:pt idx="127">
                  <c:v>40575</c:v>
                </c:pt>
                <c:pt idx="128">
                  <c:v>40603</c:v>
                </c:pt>
                <c:pt idx="129">
                  <c:v>40634</c:v>
                </c:pt>
                <c:pt idx="130">
                  <c:v>40664</c:v>
                </c:pt>
                <c:pt idx="131">
                  <c:v>40695</c:v>
                </c:pt>
                <c:pt idx="132">
                  <c:v>40725</c:v>
                </c:pt>
                <c:pt idx="133">
                  <c:v>40756</c:v>
                </c:pt>
                <c:pt idx="134">
                  <c:v>40787</c:v>
                </c:pt>
                <c:pt idx="135">
                  <c:v>40817</c:v>
                </c:pt>
                <c:pt idx="136">
                  <c:v>40848</c:v>
                </c:pt>
                <c:pt idx="137">
                  <c:v>40878</c:v>
                </c:pt>
                <c:pt idx="138">
                  <c:v>40909</c:v>
                </c:pt>
                <c:pt idx="139">
                  <c:v>40940</c:v>
                </c:pt>
                <c:pt idx="140">
                  <c:v>40969</c:v>
                </c:pt>
                <c:pt idx="141">
                  <c:v>41000</c:v>
                </c:pt>
                <c:pt idx="142">
                  <c:v>41030</c:v>
                </c:pt>
                <c:pt idx="143">
                  <c:v>41061</c:v>
                </c:pt>
                <c:pt idx="144">
                  <c:v>41091</c:v>
                </c:pt>
                <c:pt idx="145">
                  <c:v>41122</c:v>
                </c:pt>
                <c:pt idx="146">
                  <c:v>41153</c:v>
                </c:pt>
                <c:pt idx="147">
                  <c:v>41183</c:v>
                </c:pt>
                <c:pt idx="148">
                  <c:v>41214</c:v>
                </c:pt>
                <c:pt idx="149">
                  <c:v>41244</c:v>
                </c:pt>
                <c:pt idx="150">
                  <c:v>41275</c:v>
                </c:pt>
                <c:pt idx="151">
                  <c:v>41306</c:v>
                </c:pt>
                <c:pt idx="152">
                  <c:v>41334</c:v>
                </c:pt>
                <c:pt idx="153">
                  <c:v>41365</c:v>
                </c:pt>
                <c:pt idx="154">
                  <c:v>41395</c:v>
                </c:pt>
                <c:pt idx="155">
                  <c:v>41426</c:v>
                </c:pt>
                <c:pt idx="156">
                  <c:v>41456</c:v>
                </c:pt>
                <c:pt idx="157">
                  <c:v>41487</c:v>
                </c:pt>
                <c:pt idx="158">
                  <c:v>41518</c:v>
                </c:pt>
                <c:pt idx="159">
                  <c:v>41548</c:v>
                </c:pt>
                <c:pt idx="160">
                  <c:v>41579</c:v>
                </c:pt>
                <c:pt idx="161">
                  <c:v>41609</c:v>
                </c:pt>
                <c:pt idx="162">
                  <c:v>41640</c:v>
                </c:pt>
                <c:pt idx="163">
                  <c:v>41671</c:v>
                </c:pt>
                <c:pt idx="164">
                  <c:v>41699</c:v>
                </c:pt>
                <c:pt idx="165">
                  <c:v>41730</c:v>
                </c:pt>
                <c:pt idx="166">
                  <c:v>41760</c:v>
                </c:pt>
                <c:pt idx="167">
                  <c:v>41791</c:v>
                </c:pt>
                <c:pt idx="168">
                  <c:v>41821</c:v>
                </c:pt>
                <c:pt idx="169">
                  <c:v>41852</c:v>
                </c:pt>
                <c:pt idx="170">
                  <c:v>41883</c:v>
                </c:pt>
                <c:pt idx="171">
                  <c:v>41913</c:v>
                </c:pt>
                <c:pt idx="172">
                  <c:v>41944</c:v>
                </c:pt>
                <c:pt idx="173">
                  <c:v>41974</c:v>
                </c:pt>
                <c:pt idx="174">
                  <c:v>42005</c:v>
                </c:pt>
                <c:pt idx="175">
                  <c:v>42036</c:v>
                </c:pt>
                <c:pt idx="176">
                  <c:v>42064</c:v>
                </c:pt>
                <c:pt idx="177">
                  <c:v>42095</c:v>
                </c:pt>
                <c:pt idx="178">
                  <c:v>42125</c:v>
                </c:pt>
                <c:pt idx="179">
                  <c:v>42156</c:v>
                </c:pt>
                <c:pt idx="180">
                  <c:v>42186</c:v>
                </c:pt>
                <c:pt idx="181">
                  <c:v>42217</c:v>
                </c:pt>
                <c:pt idx="182">
                  <c:v>42248</c:v>
                </c:pt>
                <c:pt idx="183">
                  <c:v>42278</c:v>
                </c:pt>
                <c:pt idx="184">
                  <c:v>42309</c:v>
                </c:pt>
                <c:pt idx="185">
                  <c:v>42339</c:v>
                </c:pt>
                <c:pt idx="186">
                  <c:v>42370</c:v>
                </c:pt>
                <c:pt idx="187">
                  <c:v>42401</c:v>
                </c:pt>
                <c:pt idx="188">
                  <c:v>42430</c:v>
                </c:pt>
                <c:pt idx="189">
                  <c:v>42461</c:v>
                </c:pt>
                <c:pt idx="190">
                  <c:v>42491</c:v>
                </c:pt>
                <c:pt idx="191">
                  <c:v>42522</c:v>
                </c:pt>
                <c:pt idx="192">
                  <c:v>42552</c:v>
                </c:pt>
                <c:pt idx="193">
                  <c:v>42583</c:v>
                </c:pt>
                <c:pt idx="194">
                  <c:v>42614</c:v>
                </c:pt>
                <c:pt idx="195">
                  <c:v>42644</c:v>
                </c:pt>
                <c:pt idx="196">
                  <c:v>42675</c:v>
                </c:pt>
                <c:pt idx="197">
                  <c:v>42705</c:v>
                </c:pt>
                <c:pt idx="198">
                  <c:v>42736</c:v>
                </c:pt>
                <c:pt idx="199">
                  <c:v>42767</c:v>
                </c:pt>
                <c:pt idx="200">
                  <c:v>42795</c:v>
                </c:pt>
                <c:pt idx="201">
                  <c:v>42826</c:v>
                </c:pt>
                <c:pt idx="202">
                  <c:v>42856</c:v>
                </c:pt>
                <c:pt idx="203">
                  <c:v>42887</c:v>
                </c:pt>
                <c:pt idx="204">
                  <c:v>42917</c:v>
                </c:pt>
                <c:pt idx="205">
                  <c:v>42948</c:v>
                </c:pt>
                <c:pt idx="206">
                  <c:v>42979</c:v>
                </c:pt>
                <c:pt idx="207">
                  <c:v>43009</c:v>
                </c:pt>
                <c:pt idx="208">
                  <c:v>43040</c:v>
                </c:pt>
                <c:pt idx="209">
                  <c:v>43070</c:v>
                </c:pt>
                <c:pt idx="210">
                  <c:v>43101</c:v>
                </c:pt>
                <c:pt idx="211">
                  <c:v>43132</c:v>
                </c:pt>
                <c:pt idx="212">
                  <c:v>43160</c:v>
                </c:pt>
                <c:pt idx="213">
                  <c:v>43191</c:v>
                </c:pt>
                <c:pt idx="214">
                  <c:v>43221</c:v>
                </c:pt>
                <c:pt idx="215">
                  <c:v>43252</c:v>
                </c:pt>
                <c:pt idx="216">
                  <c:v>43282</c:v>
                </c:pt>
                <c:pt idx="217">
                  <c:v>43313</c:v>
                </c:pt>
                <c:pt idx="218">
                  <c:v>43344</c:v>
                </c:pt>
                <c:pt idx="219">
                  <c:v>43374</c:v>
                </c:pt>
                <c:pt idx="220">
                  <c:v>43405</c:v>
                </c:pt>
                <c:pt idx="221">
                  <c:v>43435</c:v>
                </c:pt>
                <c:pt idx="222">
                  <c:v>43466</c:v>
                </c:pt>
                <c:pt idx="223">
                  <c:v>43497</c:v>
                </c:pt>
                <c:pt idx="224">
                  <c:v>43525</c:v>
                </c:pt>
                <c:pt idx="225">
                  <c:v>43556</c:v>
                </c:pt>
                <c:pt idx="226">
                  <c:v>43586</c:v>
                </c:pt>
              </c:numCache>
            </c:numRef>
          </c:cat>
          <c:val>
            <c:numRef>
              <c:f>AHDB!$F$23:$F$249</c:f>
              <c:numCache>
                <c:formatCode>_-* #,##0_-;\-* #,##0_-;_-* "-"??_-;_-@_-</c:formatCode>
                <c:ptCount val="227"/>
                <c:pt idx="114">
                  <c:v>25.057342775786097</c:v>
                </c:pt>
                <c:pt idx="115">
                  <c:v>24.066923133144176</c:v>
                </c:pt>
                <c:pt idx="116">
                  <c:v>25.542838024118396</c:v>
                </c:pt>
                <c:pt idx="117">
                  <c:v>28.005286728539073</c:v>
                </c:pt>
                <c:pt idx="118">
                  <c:v>30.467735432959749</c:v>
                </c:pt>
                <c:pt idx="119">
                  <c:v>30.710483057125899</c:v>
                </c:pt>
                <c:pt idx="120">
                  <c:v>29.974468526236521</c:v>
                </c:pt>
                <c:pt idx="121">
                  <c:v>29.485087448708757</c:v>
                </c:pt>
                <c:pt idx="122">
                  <c:v>29.72783507287491</c:v>
                </c:pt>
                <c:pt idx="123">
                  <c:v>29.72783507287491</c:v>
                </c:pt>
                <c:pt idx="124">
                  <c:v>27.958291535384028</c:v>
                </c:pt>
                <c:pt idx="125">
                  <c:v>28.005286728539073</c:v>
                </c:pt>
                <c:pt idx="126">
                  <c:v>29.481201619513293</c:v>
                </c:pt>
                <c:pt idx="127">
                  <c:v>32.429145572266279</c:v>
                </c:pt>
                <c:pt idx="128">
                  <c:v>32.425259743070811</c:v>
                </c:pt>
                <c:pt idx="129">
                  <c:v>32.174740460513732</c:v>
                </c:pt>
                <c:pt idx="130">
                  <c:v>33.650655351487956</c:v>
                </c:pt>
                <c:pt idx="131">
                  <c:v>35.377089525019251</c:v>
                </c:pt>
                <c:pt idx="132">
                  <c:v>33.901174634045027</c:v>
                </c:pt>
                <c:pt idx="133">
                  <c:v>32.429145572266279</c:v>
                </c:pt>
                <c:pt idx="134">
                  <c:v>33.411793556517267</c:v>
                </c:pt>
                <c:pt idx="135">
                  <c:v>32.918526649794039</c:v>
                </c:pt>
                <c:pt idx="136">
                  <c:v>31.19209247626274</c:v>
                </c:pt>
                <c:pt idx="137">
                  <c:v>29.962811038650134</c:v>
                </c:pt>
                <c:pt idx="138">
                  <c:v>28.980163054399142</c:v>
                </c:pt>
                <c:pt idx="139">
                  <c:v>27.997515070148147</c:v>
                </c:pt>
                <c:pt idx="140">
                  <c:v>24.066923133144176</c:v>
                </c:pt>
                <c:pt idx="141">
                  <c:v>22.101627164642188</c:v>
                </c:pt>
                <c:pt idx="142">
                  <c:v>21.854993711280578</c:v>
                </c:pt>
                <c:pt idx="143">
                  <c:v>23.327022773059333</c:v>
                </c:pt>
                <c:pt idx="144">
                  <c:v>23.203706046378528</c:v>
                </c:pt>
                <c:pt idx="145">
                  <c:v>25.777813989893623</c:v>
                </c:pt>
                <c:pt idx="146">
                  <c:v>30.440534628591507</c:v>
                </c:pt>
                <c:pt idx="147">
                  <c:v>31.176549159480885</c:v>
                </c:pt>
                <c:pt idx="148">
                  <c:v>32.15919714373188</c:v>
                </c:pt>
                <c:pt idx="149">
                  <c:v>30.933801535314736</c:v>
                </c:pt>
                <c:pt idx="150">
                  <c:v>31.423182612842499</c:v>
                </c:pt>
                <c:pt idx="151">
                  <c:v>31.669816066204113</c:v>
                </c:pt>
                <c:pt idx="152">
                  <c:v>32.652464050455109</c:v>
                </c:pt>
                <c:pt idx="153">
                  <c:v>39.280480657654977</c:v>
                </c:pt>
                <c:pt idx="154">
                  <c:v>39.033847204293366</c:v>
                </c:pt>
                <c:pt idx="155">
                  <c:v>39.280480657654977</c:v>
                </c:pt>
                <c:pt idx="156">
                  <c:v>39.773747564378205</c:v>
                </c:pt>
                <c:pt idx="157">
                  <c:v>40.020381017739822</c:v>
                </c:pt>
                <c:pt idx="158">
                  <c:v>39.89706429105901</c:v>
                </c:pt>
                <c:pt idx="159">
                  <c:v>38.550294870558794</c:v>
                </c:pt>
                <c:pt idx="160">
                  <c:v>37.812337425071689</c:v>
                </c:pt>
                <c:pt idx="161">
                  <c:v>38.912473392210288</c:v>
                </c:pt>
                <c:pt idx="162">
                  <c:v>38.049256305444644</c:v>
                </c:pt>
                <c:pt idx="163">
                  <c:v>35.708181413107042</c:v>
                </c:pt>
                <c:pt idx="164">
                  <c:v>35.586807601023963</c:v>
                </c:pt>
                <c:pt idx="165">
                  <c:v>33.137959298787408</c:v>
                </c:pt>
                <c:pt idx="166">
                  <c:v>31.29986588616169</c:v>
                </c:pt>
                <c:pt idx="167">
                  <c:v>32.282513870412686</c:v>
                </c:pt>
                <c:pt idx="168">
                  <c:v>30.935744449912466</c:v>
                </c:pt>
                <c:pt idx="169">
                  <c:v>27.257614710063308</c:v>
                </c:pt>
                <c:pt idx="170">
                  <c:v>23.454225328935603</c:v>
                </c:pt>
                <c:pt idx="171">
                  <c:v>21.37338429214374</c:v>
                </c:pt>
                <c:pt idx="172">
                  <c:v>21.128693753379856</c:v>
                </c:pt>
                <c:pt idx="173">
                  <c:v>19.779981418281903</c:v>
                </c:pt>
                <c:pt idx="174">
                  <c:v>19.533347964920289</c:v>
                </c:pt>
                <c:pt idx="175">
                  <c:v>23.581427884811873</c:v>
                </c:pt>
                <c:pt idx="176">
                  <c:v>21.37338429214374</c:v>
                </c:pt>
                <c:pt idx="177">
                  <c:v>19.903298144962712</c:v>
                </c:pt>
                <c:pt idx="178">
                  <c:v>18.184635629822338</c:v>
                </c:pt>
                <c:pt idx="179">
                  <c:v>17.695254552294578</c:v>
                </c:pt>
                <c:pt idx="180">
                  <c:v>16.712606568043583</c:v>
                </c:pt>
                <c:pt idx="181">
                  <c:v>15.483325130430977</c:v>
                </c:pt>
                <c:pt idx="182">
                  <c:v>16.957297106807466</c:v>
                </c:pt>
                <c:pt idx="183">
                  <c:v>17.939945091058455</c:v>
                </c:pt>
                <c:pt idx="184">
                  <c:v>16.221282575918085</c:v>
                </c:pt>
                <c:pt idx="185">
                  <c:v>15.976592037154205</c:v>
                </c:pt>
                <c:pt idx="186">
                  <c:v>16.09990876383501</c:v>
                </c:pt>
                <c:pt idx="187">
                  <c:v>15.974649122556471</c:v>
                </c:pt>
                <c:pt idx="188">
                  <c:v>15.481382215833243</c:v>
                </c:pt>
                <c:pt idx="189">
                  <c:v>15.481382215833243</c:v>
                </c:pt>
                <c:pt idx="190">
                  <c:v>16.833980380126658</c:v>
                </c:pt>
                <c:pt idx="191">
                  <c:v>18.926478904504911</c:v>
                </c:pt>
                <c:pt idx="192">
                  <c:v>23.350337748232114</c:v>
                </c:pt>
                <c:pt idx="193">
                  <c:v>26.008538883663896</c:v>
                </c:pt>
                <c:pt idx="194">
                  <c:v>28.467101758889108</c:v>
                </c:pt>
                <c:pt idx="195">
                  <c:v>31.313283666941068</c:v>
                </c:pt>
                <c:pt idx="196">
                  <c:v>31.462040904797131</c:v>
                </c:pt>
                <c:pt idx="197">
                  <c:v>30.968773998073903</c:v>
                </c:pt>
                <c:pt idx="198">
                  <c:v>30.475507091350675</c:v>
                </c:pt>
                <c:pt idx="199">
                  <c:v>28.267463498682538</c:v>
                </c:pt>
                <c:pt idx="200">
                  <c:v>27.7858540795457</c:v>
                </c:pt>
                <c:pt idx="201">
                  <c:v>27.666423182060356</c:v>
                </c:pt>
                <c:pt idx="202">
                  <c:v>30.992088973246684</c:v>
                </c:pt>
                <c:pt idx="203">
                  <c:v>36.406367459615801</c:v>
                </c:pt>
                <c:pt idx="204">
                  <c:v>36.71243075955794</c:v>
                </c:pt>
                <c:pt idx="205">
                  <c:v>40.1175267476264</c:v>
                </c:pt>
                <c:pt idx="206">
                  <c:v>39.872836208862516</c:v>
                </c:pt>
                <c:pt idx="207">
                  <c:v>32.734066463559827</c:v>
                </c:pt>
                <c:pt idx="208">
                  <c:v>29.238088752537656</c:v>
                </c:pt>
                <c:pt idx="209">
                  <c:v>26.380249356899302</c:v>
                </c:pt>
                <c:pt idx="210">
                  <c:v>24.018008365501458</c:v>
                </c:pt>
                <c:pt idx="211">
                  <c:v>26.881287922013456</c:v>
                </c:pt>
                <c:pt idx="212">
                  <c:v>26.682426827645983</c:v>
                </c:pt>
                <c:pt idx="213">
                  <c:v>28.901739324980959</c:v>
                </c:pt>
                <c:pt idx="214">
                  <c:v>33.081684795783367</c:v>
                </c:pt>
                <c:pt idx="215">
                  <c:v>33.226556204443966</c:v>
                </c:pt>
                <c:pt idx="216">
                  <c:v>31.797636506624794</c:v>
                </c:pt>
                <c:pt idx="217">
                  <c:v>33.175675182093464</c:v>
                </c:pt>
                <c:pt idx="218">
                  <c:v>31.841523036423467</c:v>
                </c:pt>
                <c:pt idx="219">
                  <c:v>28.341659496205828</c:v>
                </c:pt>
                <c:pt idx="220">
                  <c:v>27.006730184696739</c:v>
                </c:pt>
                <c:pt idx="221">
                  <c:v>27.444453074034904</c:v>
                </c:pt>
                <c:pt idx="222">
                  <c:v>30.193535932420403</c:v>
                </c:pt>
                <c:pt idx="223">
                  <c:v>29.304101168640411</c:v>
                </c:pt>
                <c:pt idx="224">
                  <c:v>28.269794996199813</c:v>
                </c:pt>
                <c:pt idx="225">
                  <c:v>27.827409111827098</c:v>
                </c:pt>
                <c:pt idx="226">
                  <c:v>28.511765454526877</c:v>
                </c:pt>
              </c:numCache>
            </c:numRef>
          </c:val>
          <c:smooth val="0"/>
          <c:extLst>
            <c:ext xmlns:c16="http://schemas.microsoft.com/office/drawing/2014/chart" uri="{C3380CC4-5D6E-409C-BE32-E72D297353CC}">
              <c16:uniqueId val="{0000000C-3F43-4457-A6E6-8B218C4FAC97}"/>
            </c:ext>
          </c:extLst>
        </c:ser>
        <c:ser>
          <c:idx val="5"/>
          <c:order val="5"/>
          <c:tx>
            <c:strRef>
              <c:f>AHDB!$G$21:$G$22</c:f>
              <c:strCache>
                <c:ptCount val="2"/>
                <c:pt idx="0">
                  <c:v>53</c:v>
                </c:pt>
                <c:pt idx="1">
                  <c:v>Milk for Cheese Value Equivalent </c:v>
                </c:pt>
              </c:strCache>
            </c:strRef>
          </c:tx>
          <c:spPr>
            <a:ln w="28575" cap="rnd">
              <a:solidFill>
                <a:schemeClr val="accent6"/>
              </a:solidFill>
              <a:round/>
            </a:ln>
            <a:effectLst/>
          </c:spPr>
          <c:marker>
            <c:symbol val="none"/>
          </c:marker>
          <c:cat>
            <c:numRef>
              <c:f>AHDB!$A$23:$A$249</c:f>
              <c:numCache>
                <c:formatCode>mmm\-yy</c:formatCode>
                <c:ptCount val="227"/>
                <c:pt idx="0">
                  <c:v>36708</c:v>
                </c:pt>
                <c:pt idx="1">
                  <c:v>36739</c:v>
                </c:pt>
                <c:pt idx="2">
                  <c:v>36770</c:v>
                </c:pt>
                <c:pt idx="3">
                  <c:v>36800</c:v>
                </c:pt>
                <c:pt idx="4">
                  <c:v>36831</c:v>
                </c:pt>
                <c:pt idx="5">
                  <c:v>36861</c:v>
                </c:pt>
                <c:pt idx="6">
                  <c:v>36892</c:v>
                </c:pt>
                <c:pt idx="7">
                  <c:v>36923</c:v>
                </c:pt>
                <c:pt idx="8">
                  <c:v>36951</c:v>
                </c:pt>
                <c:pt idx="9">
                  <c:v>36982</c:v>
                </c:pt>
                <c:pt idx="10">
                  <c:v>37012</c:v>
                </c:pt>
                <c:pt idx="11">
                  <c:v>37043</c:v>
                </c:pt>
                <c:pt idx="12">
                  <c:v>37073</c:v>
                </c:pt>
                <c:pt idx="13">
                  <c:v>37104</c:v>
                </c:pt>
                <c:pt idx="14">
                  <c:v>37135</c:v>
                </c:pt>
                <c:pt idx="15">
                  <c:v>37165</c:v>
                </c:pt>
                <c:pt idx="16">
                  <c:v>37196</c:v>
                </c:pt>
                <c:pt idx="17">
                  <c:v>37226</c:v>
                </c:pt>
                <c:pt idx="18">
                  <c:v>37257</c:v>
                </c:pt>
                <c:pt idx="19">
                  <c:v>37288</c:v>
                </c:pt>
                <c:pt idx="20">
                  <c:v>37316</c:v>
                </c:pt>
                <c:pt idx="21">
                  <c:v>37347</c:v>
                </c:pt>
                <c:pt idx="22">
                  <c:v>37377</c:v>
                </c:pt>
                <c:pt idx="23">
                  <c:v>37408</c:v>
                </c:pt>
                <c:pt idx="24">
                  <c:v>37438</c:v>
                </c:pt>
                <c:pt idx="25">
                  <c:v>37469</c:v>
                </c:pt>
                <c:pt idx="26">
                  <c:v>37500</c:v>
                </c:pt>
                <c:pt idx="27">
                  <c:v>37530</c:v>
                </c:pt>
                <c:pt idx="28">
                  <c:v>37561</c:v>
                </c:pt>
                <c:pt idx="29">
                  <c:v>37591</c:v>
                </c:pt>
                <c:pt idx="30">
                  <c:v>37622</c:v>
                </c:pt>
                <c:pt idx="31">
                  <c:v>37653</c:v>
                </c:pt>
                <c:pt idx="32">
                  <c:v>37681</c:v>
                </c:pt>
                <c:pt idx="33">
                  <c:v>37712</c:v>
                </c:pt>
                <c:pt idx="34">
                  <c:v>37742</c:v>
                </c:pt>
                <c:pt idx="35">
                  <c:v>37773</c:v>
                </c:pt>
                <c:pt idx="36">
                  <c:v>37803</c:v>
                </c:pt>
                <c:pt idx="37">
                  <c:v>37834</c:v>
                </c:pt>
                <c:pt idx="38">
                  <c:v>37865</c:v>
                </c:pt>
                <c:pt idx="39">
                  <c:v>37895</c:v>
                </c:pt>
                <c:pt idx="40">
                  <c:v>37926</c:v>
                </c:pt>
                <c:pt idx="41">
                  <c:v>37956</c:v>
                </c:pt>
                <c:pt idx="42">
                  <c:v>37987</c:v>
                </c:pt>
                <c:pt idx="43">
                  <c:v>38018</c:v>
                </c:pt>
                <c:pt idx="44">
                  <c:v>38047</c:v>
                </c:pt>
                <c:pt idx="45">
                  <c:v>38078</c:v>
                </c:pt>
                <c:pt idx="46">
                  <c:v>38108</c:v>
                </c:pt>
                <c:pt idx="47">
                  <c:v>38139</c:v>
                </c:pt>
                <c:pt idx="48">
                  <c:v>38169</c:v>
                </c:pt>
                <c:pt idx="49">
                  <c:v>38200</c:v>
                </c:pt>
                <c:pt idx="50">
                  <c:v>38231</c:v>
                </c:pt>
                <c:pt idx="51">
                  <c:v>38261</c:v>
                </c:pt>
                <c:pt idx="52">
                  <c:v>38292</c:v>
                </c:pt>
                <c:pt idx="53">
                  <c:v>38322</c:v>
                </c:pt>
                <c:pt idx="54">
                  <c:v>38353</c:v>
                </c:pt>
                <c:pt idx="55">
                  <c:v>38384</c:v>
                </c:pt>
                <c:pt idx="56">
                  <c:v>38412</c:v>
                </c:pt>
                <c:pt idx="57">
                  <c:v>38443</c:v>
                </c:pt>
                <c:pt idx="58">
                  <c:v>38473</c:v>
                </c:pt>
                <c:pt idx="59">
                  <c:v>38504</c:v>
                </c:pt>
                <c:pt idx="60">
                  <c:v>38534</c:v>
                </c:pt>
                <c:pt idx="61">
                  <c:v>38565</c:v>
                </c:pt>
                <c:pt idx="62">
                  <c:v>38596</c:v>
                </c:pt>
                <c:pt idx="63">
                  <c:v>38626</c:v>
                </c:pt>
                <c:pt idx="64">
                  <c:v>38657</c:v>
                </c:pt>
                <c:pt idx="65">
                  <c:v>38687</c:v>
                </c:pt>
                <c:pt idx="66">
                  <c:v>38718</c:v>
                </c:pt>
                <c:pt idx="67">
                  <c:v>38749</c:v>
                </c:pt>
                <c:pt idx="68">
                  <c:v>38777</c:v>
                </c:pt>
                <c:pt idx="69">
                  <c:v>38808</c:v>
                </c:pt>
                <c:pt idx="70">
                  <c:v>38838</c:v>
                </c:pt>
                <c:pt idx="71">
                  <c:v>38869</c:v>
                </c:pt>
                <c:pt idx="72">
                  <c:v>38899</c:v>
                </c:pt>
                <c:pt idx="73">
                  <c:v>38930</c:v>
                </c:pt>
                <c:pt idx="74">
                  <c:v>38961</c:v>
                </c:pt>
                <c:pt idx="75">
                  <c:v>38991</c:v>
                </c:pt>
                <c:pt idx="76">
                  <c:v>39022</c:v>
                </c:pt>
                <c:pt idx="77">
                  <c:v>39052</c:v>
                </c:pt>
                <c:pt idx="78">
                  <c:v>39083</c:v>
                </c:pt>
                <c:pt idx="79">
                  <c:v>39114</c:v>
                </c:pt>
                <c:pt idx="80">
                  <c:v>39142</c:v>
                </c:pt>
                <c:pt idx="81">
                  <c:v>39173</c:v>
                </c:pt>
                <c:pt idx="82">
                  <c:v>39203</c:v>
                </c:pt>
                <c:pt idx="83">
                  <c:v>39234</c:v>
                </c:pt>
                <c:pt idx="84">
                  <c:v>39264</c:v>
                </c:pt>
                <c:pt idx="85">
                  <c:v>39295</c:v>
                </c:pt>
                <c:pt idx="86">
                  <c:v>39326</c:v>
                </c:pt>
                <c:pt idx="87">
                  <c:v>39356</c:v>
                </c:pt>
                <c:pt idx="88">
                  <c:v>39387</c:v>
                </c:pt>
                <c:pt idx="89">
                  <c:v>39417</c:v>
                </c:pt>
                <c:pt idx="90">
                  <c:v>39448</c:v>
                </c:pt>
                <c:pt idx="91">
                  <c:v>39479</c:v>
                </c:pt>
                <c:pt idx="92">
                  <c:v>39508</c:v>
                </c:pt>
                <c:pt idx="93">
                  <c:v>39539</c:v>
                </c:pt>
                <c:pt idx="94">
                  <c:v>39569</c:v>
                </c:pt>
                <c:pt idx="95">
                  <c:v>39600</c:v>
                </c:pt>
                <c:pt idx="96">
                  <c:v>39630</c:v>
                </c:pt>
                <c:pt idx="97">
                  <c:v>39661</c:v>
                </c:pt>
                <c:pt idx="98">
                  <c:v>39692</c:v>
                </c:pt>
                <c:pt idx="99">
                  <c:v>39722</c:v>
                </c:pt>
                <c:pt idx="100">
                  <c:v>39753</c:v>
                </c:pt>
                <c:pt idx="101">
                  <c:v>39783</c:v>
                </c:pt>
                <c:pt idx="102">
                  <c:v>39814</c:v>
                </c:pt>
                <c:pt idx="103">
                  <c:v>39845</c:v>
                </c:pt>
                <c:pt idx="104">
                  <c:v>39873</c:v>
                </c:pt>
                <c:pt idx="105">
                  <c:v>39904</c:v>
                </c:pt>
                <c:pt idx="106">
                  <c:v>39934</c:v>
                </c:pt>
                <c:pt idx="107">
                  <c:v>39965</c:v>
                </c:pt>
                <c:pt idx="108">
                  <c:v>39995</c:v>
                </c:pt>
                <c:pt idx="109">
                  <c:v>40026</c:v>
                </c:pt>
                <c:pt idx="110">
                  <c:v>40057</c:v>
                </c:pt>
                <c:pt idx="111">
                  <c:v>40087</c:v>
                </c:pt>
                <c:pt idx="112">
                  <c:v>40118</c:v>
                </c:pt>
                <c:pt idx="113">
                  <c:v>40148</c:v>
                </c:pt>
                <c:pt idx="114">
                  <c:v>40179</c:v>
                </c:pt>
                <c:pt idx="115">
                  <c:v>40210</c:v>
                </c:pt>
                <c:pt idx="116">
                  <c:v>40238</c:v>
                </c:pt>
                <c:pt idx="117">
                  <c:v>40269</c:v>
                </c:pt>
                <c:pt idx="118">
                  <c:v>40299</c:v>
                </c:pt>
                <c:pt idx="119">
                  <c:v>40330</c:v>
                </c:pt>
                <c:pt idx="120">
                  <c:v>40360</c:v>
                </c:pt>
                <c:pt idx="121">
                  <c:v>40391</c:v>
                </c:pt>
                <c:pt idx="122">
                  <c:v>40422</c:v>
                </c:pt>
                <c:pt idx="123">
                  <c:v>40452</c:v>
                </c:pt>
                <c:pt idx="124">
                  <c:v>40483</c:v>
                </c:pt>
                <c:pt idx="125">
                  <c:v>40513</c:v>
                </c:pt>
                <c:pt idx="126">
                  <c:v>40544</c:v>
                </c:pt>
                <c:pt idx="127">
                  <c:v>40575</c:v>
                </c:pt>
                <c:pt idx="128">
                  <c:v>40603</c:v>
                </c:pt>
                <c:pt idx="129">
                  <c:v>40634</c:v>
                </c:pt>
                <c:pt idx="130">
                  <c:v>40664</c:v>
                </c:pt>
                <c:pt idx="131">
                  <c:v>40695</c:v>
                </c:pt>
                <c:pt idx="132">
                  <c:v>40725</c:v>
                </c:pt>
                <c:pt idx="133">
                  <c:v>40756</c:v>
                </c:pt>
                <c:pt idx="134">
                  <c:v>40787</c:v>
                </c:pt>
                <c:pt idx="135">
                  <c:v>40817</c:v>
                </c:pt>
                <c:pt idx="136">
                  <c:v>40848</c:v>
                </c:pt>
                <c:pt idx="137">
                  <c:v>40878</c:v>
                </c:pt>
                <c:pt idx="138">
                  <c:v>40909</c:v>
                </c:pt>
                <c:pt idx="139">
                  <c:v>40940</c:v>
                </c:pt>
                <c:pt idx="140">
                  <c:v>40969</c:v>
                </c:pt>
                <c:pt idx="141">
                  <c:v>41000</c:v>
                </c:pt>
                <c:pt idx="142">
                  <c:v>41030</c:v>
                </c:pt>
                <c:pt idx="143">
                  <c:v>41061</c:v>
                </c:pt>
                <c:pt idx="144">
                  <c:v>41091</c:v>
                </c:pt>
                <c:pt idx="145">
                  <c:v>41122</c:v>
                </c:pt>
                <c:pt idx="146">
                  <c:v>41153</c:v>
                </c:pt>
                <c:pt idx="147">
                  <c:v>41183</c:v>
                </c:pt>
                <c:pt idx="148">
                  <c:v>41214</c:v>
                </c:pt>
                <c:pt idx="149">
                  <c:v>41244</c:v>
                </c:pt>
                <c:pt idx="150">
                  <c:v>41275</c:v>
                </c:pt>
                <c:pt idx="151">
                  <c:v>41306</c:v>
                </c:pt>
                <c:pt idx="152">
                  <c:v>41334</c:v>
                </c:pt>
                <c:pt idx="153">
                  <c:v>41365</c:v>
                </c:pt>
                <c:pt idx="154">
                  <c:v>41395</c:v>
                </c:pt>
                <c:pt idx="155">
                  <c:v>41426</c:v>
                </c:pt>
                <c:pt idx="156">
                  <c:v>41456</c:v>
                </c:pt>
                <c:pt idx="157">
                  <c:v>41487</c:v>
                </c:pt>
                <c:pt idx="158">
                  <c:v>41518</c:v>
                </c:pt>
                <c:pt idx="159">
                  <c:v>41548</c:v>
                </c:pt>
                <c:pt idx="160">
                  <c:v>41579</c:v>
                </c:pt>
                <c:pt idx="161">
                  <c:v>41609</c:v>
                </c:pt>
                <c:pt idx="162">
                  <c:v>41640</c:v>
                </c:pt>
                <c:pt idx="163">
                  <c:v>41671</c:v>
                </c:pt>
                <c:pt idx="164">
                  <c:v>41699</c:v>
                </c:pt>
                <c:pt idx="165">
                  <c:v>41730</c:v>
                </c:pt>
                <c:pt idx="166">
                  <c:v>41760</c:v>
                </c:pt>
                <c:pt idx="167">
                  <c:v>41791</c:v>
                </c:pt>
                <c:pt idx="168">
                  <c:v>41821</c:v>
                </c:pt>
                <c:pt idx="169">
                  <c:v>41852</c:v>
                </c:pt>
                <c:pt idx="170">
                  <c:v>41883</c:v>
                </c:pt>
                <c:pt idx="171">
                  <c:v>41913</c:v>
                </c:pt>
                <c:pt idx="172">
                  <c:v>41944</c:v>
                </c:pt>
                <c:pt idx="173">
                  <c:v>41974</c:v>
                </c:pt>
                <c:pt idx="174">
                  <c:v>42005</c:v>
                </c:pt>
                <c:pt idx="175">
                  <c:v>42036</c:v>
                </c:pt>
                <c:pt idx="176">
                  <c:v>42064</c:v>
                </c:pt>
                <c:pt idx="177">
                  <c:v>42095</c:v>
                </c:pt>
                <c:pt idx="178">
                  <c:v>42125</c:v>
                </c:pt>
                <c:pt idx="179">
                  <c:v>42156</c:v>
                </c:pt>
                <c:pt idx="180">
                  <c:v>42186</c:v>
                </c:pt>
                <c:pt idx="181">
                  <c:v>42217</c:v>
                </c:pt>
                <c:pt idx="182">
                  <c:v>42248</c:v>
                </c:pt>
                <c:pt idx="183">
                  <c:v>42278</c:v>
                </c:pt>
                <c:pt idx="184">
                  <c:v>42309</c:v>
                </c:pt>
                <c:pt idx="185">
                  <c:v>42339</c:v>
                </c:pt>
                <c:pt idx="186">
                  <c:v>42370</c:v>
                </c:pt>
                <c:pt idx="187">
                  <c:v>42401</c:v>
                </c:pt>
                <c:pt idx="188">
                  <c:v>42430</c:v>
                </c:pt>
                <c:pt idx="189">
                  <c:v>42461</c:v>
                </c:pt>
                <c:pt idx="190">
                  <c:v>42491</c:v>
                </c:pt>
                <c:pt idx="191">
                  <c:v>42522</c:v>
                </c:pt>
                <c:pt idx="192">
                  <c:v>42552</c:v>
                </c:pt>
                <c:pt idx="193">
                  <c:v>42583</c:v>
                </c:pt>
                <c:pt idx="194">
                  <c:v>42614</c:v>
                </c:pt>
                <c:pt idx="195">
                  <c:v>42644</c:v>
                </c:pt>
                <c:pt idx="196">
                  <c:v>42675</c:v>
                </c:pt>
                <c:pt idx="197">
                  <c:v>42705</c:v>
                </c:pt>
                <c:pt idx="198">
                  <c:v>42736</c:v>
                </c:pt>
                <c:pt idx="199">
                  <c:v>42767</c:v>
                </c:pt>
                <c:pt idx="200">
                  <c:v>42795</c:v>
                </c:pt>
                <c:pt idx="201">
                  <c:v>42826</c:v>
                </c:pt>
                <c:pt idx="202">
                  <c:v>42856</c:v>
                </c:pt>
                <c:pt idx="203">
                  <c:v>42887</c:v>
                </c:pt>
                <c:pt idx="204">
                  <c:v>42917</c:v>
                </c:pt>
                <c:pt idx="205">
                  <c:v>42948</c:v>
                </c:pt>
                <c:pt idx="206">
                  <c:v>42979</c:v>
                </c:pt>
                <c:pt idx="207">
                  <c:v>43009</c:v>
                </c:pt>
                <c:pt idx="208">
                  <c:v>43040</c:v>
                </c:pt>
                <c:pt idx="209">
                  <c:v>43070</c:v>
                </c:pt>
                <c:pt idx="210">
                  <c:v>43101</c:v>
                </c:pt>
                <c:pt idx="211">
                  <c:v>43132</c:v>
                </c:pt>
                <c:pt idx="212">
                  <c:v>43160</c:v>
                </c:pt>
                <c:pt idx="213">
                  <c:v>43191</c:v>
                </c:pt>
                <c:pt idx="214">
                  <c:v>43221</c:v>
                </c:pt>
                <c:pt idx="215">
                  <c:v>43252</c:v>
                </c:pt>
                <c:pt idx="216">
                  <c:v>43282</c:v>
                </c:pt>
                <c:pt idx="217">
                  <c:v>43313</c:v>
                </c:pt>
                <c:pt idx="218">
                  <c:v>43344</c:v>
                </c:pt>
                <c:pt idx="219">
                  <c:v>43374</c:v>
                </c:pt>
                <c:pt idx="220">
                  <c:v>43405</c:v>
                </c:pt>
                <c:pt idx="221">
                  <c:v>43435</c:v>
                </c:pt>
                <c:pt idx="222">
                  <c:v>43466</c:v>
                </c:pt>
                <c:pt idx="223">
                  <c:v>43497</c:v>
                </c:pt>
                <c:pt idx="224">
                  <c:v>43525</c:v>
                </c:pt>
                <c:pt idx="225">
                  <c:v>43556</c:v>
                </c:pt>
                <c:pt idx="226">
                  <c:v>43586</c:v>
                </c:pt>
              </c:numCache>
            </c:numRef>
          </c:cat>
          <c:val>
            <c:numRef>
              <c:f>AHDB!$G$23:$G$249</c:f>
              <c:numCache>
                <c:formatCode>_-* #,##0_-;\-* #,##0_-;_-* "-"??_-;_-@_-</c:formatCode>
                <c:ptCount val="227"/>
                <c:pt idx="114">
                  <c:v>27.24814784371754</c:v>
                </c:pt>
                <c:pt idx="115">
                  <c:v>26.778622576583164</c:v>
                </c:pt>
                <c:pt idx="116">
                  <c:v>26.882130401731573</c:v>
                </c:pt>
                <c:pt idx="117">
                  <c:v>28.150629284159951</c:v>
                </c:pt>
                <c:pt idx="118">
                  <c:v>29.446699336733804</c:v>
                </c:pt>
                <c:pt idx="119">
                  <c:v>29.306116498093761</c:v>
                </c:pt>
                <c:pt idx="120">
                  <c:v>28.765533659453716</c:v>
                </c:pt>
                <c:pt idx="121">
                  <c:v>29.112592482983128</c:v>
                </c:pt>
                <c:pt idx="122">
                  <c:v>29.175551706329173</c:v>
                </c:pt>
                <c:pt idx="123">
                  <c:v>28.752022294564465</c:v>
                </c:pt>
                <c:pt idx="124">
                  <c:v>28.695573292945472</c:v>
                </c:pt>
                <c:pt idx="125">
                  <c:v>28.813813983717196</c:v>
                </c:pt>
                <c:pt idx="126">
                  <c:v>29.470262985336191</c:v>
                </c:pt>
                <c:pt idx="127">
                  <c:v>31.924322952027808</c:v>
                </c:pt>
                <c:pt idx="128">
                  <c:v>31.700779033128491</c:v>
                </c:pt>
                <c:pt idx="129">
                  <c:v>31.223749049782679</c:v>
                </c:pt>
                <c:pt idx="130">
                  <c:v>31.888420695297945</c:v>
                </c:pt>
                <c:pt idx="131">
                  <c:v>32.125441742248839</c:v>
                </c:pt>
                <c:pt idx="132">
                  <c:v>31.937809944930915</c:v>
                </c:pt>
                <c:pt idx="133">
                  <c:v>31.897820738239066</c:v>
                </c:pt>
                <c:pt idx="134">
                  <c:v>32.143692297872093</c:v>
                </c:pt>
                <c:pt idx="135">
                  <c:v>31.642539270813383</c:v>
                </c:pt>
                <c:pt idx="136">
                  <c:v>31.83492998856838</c:v>
                </c:pt>
                <c:pt idx="137">
                  <c:v>31.936710884412953</c:v>
                </c:pt>
                <c:pt idx="138">
                  <c:v>31.908486383603456</c:v>
                </c:pt>
                <c:pt idx="139">
                  <c:v>31.503791294558663</c:v>
                </c:pt>
                <c:pt idx="140">
                  <c:v>30.926187408967728</c:v>
                </c:pt>
                <c:pt idx="141">
                  <c:v>30.649599583819324</c:v>
                </c:pt>
                <c:pt idx="142">
                  <c:v>29.932697630694779</c:v>
                </c:pt>
                <c:pt idx="143">
                  <c:v>29.862693162497319</c:v>
                </c:pt>
                <c:pt idx="144">
                  <c:v>30.233578213765533</c:v>
                </c:pt>
                <c:pt idx="145">
                  <c:v>30.875610895438374</c:v>
                </c:pt>
                <c:pt idx="146">
                  <c:v>31.775566793749164</c:v>
                </c:pt>
                <c:pt idx="147">
                  <c:v>31.542255514742148</c:v>
                </c:pt>
                <c:pt idx="148">
                  <c:v>31.662021192022237</c:v>
                </c:pt>
                <c:pt idx="149">
                  <c:v>31.850850118088076</c:v>
                </c:pt>
                <c:pt idx="150">
                  <c:v>32.470837467866694</c:v>
                </c:pt>
                <c:pt idx="151">
                  <c:v>32.261832071212623</c:v>
                </c:pt>
                <c:pt idx="152">
                  <c:v>32.261403188087904</c:v>
                </c:pt>
                <c:pt idx="153">
                  <c:v>34.188965583273855</c:v>
                </c:pt>
                <c:pt idx="154">
                  <c:v>35.258945679485173</c:v>
                </c:pt>
                <c:pt idx="155">
                  <c:v>35.772457044374427</c:v>
                </c:pt>
                <c:pt idx="156">
                  <c:v>36.607133158087152</c:v>
                </c:pt>
                <c:pt idx="157">
                  <c:v>37.695344080218646</c:v>
                </c:pt>
                <c:pt idx="158">
                  <c:v>37.886216481265485</c:v>
                </c:pt>
                <c:pt idx="159">
                  <c:v>37.615925061945468</c:v>
                </c:pt>
                <c:pt idx="160">
                  <c:v>37.593582914077146</c:v>
                </c:pt>
                <c:pt idx="161">
                  <c:v>37.876689629500717</c:v>
                </c:pt>
                <c:pt idx="162">
                  <c:v>37.755073334747941</c:v>
                </c:pt>
                <c:pt idx="163">
                  <c:v>37.084961148390377</c:v>
                </c:pt>
                <c:pt idx="164">
                  <c:v>35.693167183240078</c:v>
                </c:pt>
                <c:pt idx="165">
                  <c:v>33.350782576203322</c:v>
                </c:pt>
                <c:pt idx="166">
                  <c:v>32.125176692600334</c:v>
                </c:pt>
                <c:pt idx="167">
                  <c:v>32.763108872499046</c:v>
                </c:pt>
                <c:pt idx="168">
                  <c:v>32.712051181338509</c:v>
                </c:pt>
                <c:pt idx="169">
                  <c:v>31.195230495573497</c:v>
                </c:pt>
                <c:pt idx="170">
                  <c:v>28.867516736010771</c:v>
                </c:pt>
                <c:pt idx="171">
                  <c:v>26.283712097209406</c:v>
                </c:pt>
                <c:pt idx="172">
                  <c:v>24.911773577285306</c:v>
                </c:pt>
                <c:pt idx="173">
                  <c:v>23.684915796238592</c:v>
                </c:pt>
                <c:pt idx="174">
                  <c:v>22.959954431349342</c:v>
                </c:pt>
                <c:pt idx="175">
                  <c:v>25.930326204527386</c:v>
                </c:pt>
                <c:pt idx="176">
                  <c:v>24.699160636108836</c:v>
                </c:pt>
                <c:pt idx="177">
                  <c:v>24.503473091586443</c:v>
                </c:pt>
                <c:pt idx="178">
                  <c:v>24.337759869783959</c:v>
                </c:pt>
                <c:pt idx="179">
                  <c:v>23.902465752136902</c:v>
                </c:pt>
                <c:pt idx="180">
                  <c:v>22.578139638424179</c:v>
                </c:pt>
                <c:pt idx="181">
                  <c:v>20.123238193977798</c:v>
                </c:pt>
                <c:pt idx="182">
                  <c:v>20.284472592250868</c:v>
                </c:pt>
                <c:pt idx="183">
                  <c:v>20.670776062067326</c:v>
                </c:pt>
                <c:pt idx="184">
                  <c:v>19.052507995230055</c:v>
                </c:pt>
                <c:pt idx="185">
                  <c:v>18.945853289347703</c:v>
                </c:pt>
                <c:pt idx="186">
                  <c:v>17.723946922456463</c:v>
                </c:pt>
                <c:pt idx="187">
                  <c:v>17.415257224901207</c:v>
                </c:pt>
                <c:pt idx="188">
                  <c:v>16.220729789240348</c:v>
                </c:pt>
                <c:pt idx="189">
                  <c:v>15.70852346299114</c:v>
                </c:pt>
                <c:pt idx="190">
                  <c:v>16.554852746428633</c:v>
                </c:pt>
                <c:pt idx="191">
                  <c:v>19.632401787658488</c:v>
                </c:pt>
                <c:pt idx="192">
                  <c:v>23.548068143318886</c:v>
                </c:pt>
                <c:pt idx="193">
                  <c:v>28.02133798912487</c:v>
                </c:pt>
                <c:pt idx="194">
                  <c:v>32.400328853349698</c:v>
                </c:pt>
                <c:pt idx="195">
                  <c:v>33.946231248959833</c:v>
                </c:pt>
                <c:pt idx="196">
                  <c:v>33.682872851673253</c:v>
                </c:pt>
                <c:pt idx="197">
                  <c:v>33.536941374393166</c:v>
                </c:pt>
                <c:pt idx="198">
                  <c:v>33.7112664324072</c:v>
                </c:pt>
                <c:pt idx="199">
                  <c:v>32.275608595297946</c:v>
                </c:pt>
                <c:pt idx="200">
                  <c:v>32.083405247138316</c:v>
                </c:pt>
                <c:pt idx="201">
                  <c:v>31.787843183150255</c:v>
                </c:pt>
                <c:pt idx="202">
                  <c:v>33.295883109420934</c:v>
                </c:pt>
                <c:pt idx="203">
                  <c:v>36.915422822032276</c:v>
                </c:pt>
                <c:pt idx="204">
                  <c:v>37.137589192048345</c:v>
                </c:pt>
                <c:pt idx="205">
                  <c:v>38.698417216521882</c:v>
                </c:pt>
                <c:pt idx="206">
                  <c:v>38.484988185528842</c:v>
                </c:pt>
                <c:pt idx="207">
                  <c:v>36.605212529059528</c:v>
                </c:pt>
                <c:pt idx="208">
                  <c:v>34.860941492697108</c:v>
                </c:pt>
                <c:pt idx="209">
                  <c:v>31.866863128940576</c:v>
                </c:pt>
                <c:pt idx="210">
                  <c:v>30.101141976852418</c:v>
                </c:pt>
                <c:pt idx="211">
                  <c:v>31.302838041995251</c:v>
                </c:pt>
                <c:pt idx="212">
                  <c:v>31.049760237046577</c:v>
                </c:pt>
                <c:pt idx="213">
                  <c:v>31.38103890404923</c:v>
                </c:pt>
                <c:pt idx="214">
                  <c:v>32.326630793331361</c:v>
                </c:pt>
                <c:pt idx="215">
                  <c:v>32.77453848220555</c:v>
                </c:pt>
                <c:pt idx="216">
                  <c:v>33.37016899172513</c:v>
                </c:pt>
                <c:pt idx="217">
                  <c:v>33.619409101187259</c:v>
                </c:pt>
                <c:pt idx="218">
                  <c:v>33.631101611261016</c:v>
                </c:pt>
                <c:pt idx="219">
                  <c:v>32.664358882691246</c:v>
                </c:pt>
                <c:pt idx="220">
                  <c:v>31.061076026948452</c:v>
                </c:pt>
                <c:pt idx="221">
                  <c:v>31.04272128877902</c:v>
                </c:pt>
                <c:pt idx="222">
                  <c:v>31.583415894544736</c:v>
                </c:pt>
                <c:pt idx="223">
                  <c:v>31.416821228057955</c:v>
                </c:pt>
                <c:pt idx="224">
                  <c:v>30.80860322627068</c:v>
                </c:pt>
                <c:pt idx="225">
                  <c:v>30.555551623557268</c:v>
                </c:pt>
                <c:pt idx="226">
                  <c:v>30.444226546924778</c:v>
                </c:pt>
              </c:numCache>
            </c:numRef>
          </c:val>
          <c:smooth val="0"/>
          <c:extLst>
            <c:ext xmlns:c16="http://schemas.microsoft.com/office/drawing/2014/chart" uri="{C3380CC4-5D6E-409C-BE32-E72D297353CC}">
              <c16:uniqueId val="{0000000D-3F43-4457-A6E6-8B218C4FAC97}"/>
            </c:ext>
          </c:extLst>
        </c:ser>
        <c:ser>
          <c:idx val="6"/>
          <c:order val="6"/>
          <c:tx>
            <c:strRef>
              <c:f>AHDB!$H$21:$H$22</c:f>
              <c:strCache>
                <c:ptCount val="2"/>
                <c:pt idx="0">
                  <c:v>53</c:v>
                </c:pt>
                <c:pt idx="1">
                  <c:v>Whey Powder</c:v>
                </c:pt>
              </c:strCache>
            </c:strRef>
          </c:tx>
          <c:spPr>
            <a:ln w="28575" cap="rnd">
              <a:solidFill>
                <a:schemeClr val="accent1">
                  <a:lumMod val="60000"/>
                </a:schemeClr>
              </a:solidFill>
              <a:round/>
            </a:ln>
            <a:effectLst/>
          </c:spPr>
          <c:marker>
            <c:symbol val="none"/>
          </c:marker>
          <c:cat>
            <c:numRef>
              <c:f>AHDB!$A$23:$A$249</c:f>
              <c:numCache>
                <c:formatCode>mmm\-yy</c:formatCode>
                <c:ptCount val="227"/>
                <c:pt idx="0">
                  <c:v>36708</c:v>
                </c:pt>
                <c:pt idx="1">
                  <c:v>36739</c:v>
                </c:pt>
                <c:pt idx="2">
                  <c:v>36770</c:v>
                </c:pt>
                <c:pt idx="3">
                  <c:v>36800</c:v>
                </c:pt>
                <c:pt idx="4">
                  <c:v>36831</c:v>
                </c:pt>
                <c:pt idx="5">
                  <c:v>36861</c:v>
                </c:pt>
                <c:pt idx="6">
                  <c:v>36892</c:v>
                </c:pt>
                <c:pt idx="7">
                  <c:v>36923</c:v>
                </c:pt>
                <c:pt idx="8">
                  <c:v>36951</c:v>
                </c:pt>
                <c:pt idx="9">
                  <c:v>36982</c:v>
                </c:pt>
                <c:pt idx="10">
                  <c:v>37012</c:v>
                </c:pt>
                <c:pt idx="11">
                  <c:v>37043</c:v>
                </c:pt>
                <c:pt idx="12">
                  <c:v>37073</c:v>
                </c:pt>
                <c:pt idx="13">
                  <c:v>37104</c:v>
                </c:pt>
                <c:pt idx="14">
                  <c:v>37135</c:v>
                </c:pt>
                <c:pt idx="15">
                  <c:v>37165</c:v>
                </c:pt>
                <c:pt idx="16">
                  <c:v>37196</c:v>
                </c:pt>
                <c:pt idx="17">
                  <c:v>37226</c:v>
                </c:pt>
                <c:pt idx="18">
                  <c:v>37257</c:v>
                </c:pt>
                <c:pt idx="19">
                  <c:v>37288</c:v>
                </c:pt>
                <c:pt idx="20">
                  <c:v>37316</c:v>
                </c:pt>
                <c:pt idx="21">
                  <c:v>37347</c:v>
                </c:pt>
                <c:pt idx="22">
                  <c:v>37377</c:v>
                </c:pt>
                <c:pt idx="23">
                  <c:v>37408</c:v>
                </c:pt>
                <c:pt idx="24">
                  <c:v>37438</c:v>
                </c:pt>
                <c:pt idx="25">
                  <c:v>37469</c:v>
                </c:pt>
                <c:pt idx="26">
                  <c:v>37500</c:v>
                </c:pt>
                <c:pt idx="27">
                  <c:v>37530</c:v>
                </c:pt>
                <c:pt idx="28">
                  <c:v>37561</c:v>
                </c:pt>
                <c:pt idx="29">
                  <c:v>37591</c:v>
                </c:pt>
                <c:pt idx="30">
                  <c:v>37622</c:v>
                </c:pt>
                <c:pt idx="31">
                  <c:v>37653</c:v>
                </c:pt>
                <c:pt idx="32">
                  <c:v>37681</c:v>
                </c:pt>
                <c:pt idx="33">
                  <c:v>37712</c:v>
                </c:pt>
                <c:pt idx="34">
                  <c:v>37742</c:v>
                </c:pt>
                <c:pt idx="35">
                  <c:v>37773</c:v>
                </c:pt>
                <c:pt idx="36">
                  <c:v>37803</c:v>
                </c:pt>
                <c:pt idx="37">
                  <c:v>37834</c:v>
                </c:pt>
                <c:pt idx="38">
                  <c:v>37865</c:v>
                </c:pt>
                <c:pt idx="39">
                  <c:v>37895</c:v>
                </c:pt>
                <c:pt idx="40">
                  <c:v>37926</c:v>
                </c:pt>
                <c:pt idx="41">
                  <c:v>37956</c:v>
                </c:pt>
                <c:pt idx="42">
                  <c:v>37987</c:v>
                </c:pt>
                <c:pt idx="43">
                  <c:v>38018</c:v>
                </c:pt>
                <c:pt idx="44">
                  <c:v>38047</c:v>
                </c:pt>
                <c:pt idx="45">
                  <c:v>38078</c:v>
                </c:pt>
                <c:pt idx="46">
                  <c:v>38108</c:v>
                </c:pt>
                <c:pt idx="47">
                  <c:v>38139</c:v>
                </c:pt>
                <c:pt idx="48">
                  <c:v>38169</c:v>
                </c:pt>
                <c:pt idx="49">
                  <c:v>38200</c:v>
                </c:pt>
                <c:pt idx="50">
                  <c:v>38231</c:v>
                </c:pt>
                <c:pt idx="51">
                  <c:v>38261</c:v>
                </c:pt>
                <c:pt idx="52">
                  <c:v>38292</c:v>
                </c:pt>
                <c:pt idx="53">
                  <c:v>38322</c:v>
                </c:pt>
                <c:pt idx="54">
                  <c:v>38353</c:v>
                </c:pt>
                <c:pt idx="55">
                  <c:v>38384</c:v>
                </c:pt>
                <c:pt idx="56">
                  <c:v>38412</c:v>
                </c:pt>
                <c:pt idx="57">
                  <c:v>38443</c:v>
                </c:pt>
                <c:pt idx="58">
                  <c:v>38473</c:v>
                </c:pt>
                <c:pt idx="59">
                  <c:v>38504</c:v>
                </c:pt>
                <c:pt idx="60">
                  <c:v>38534</c:v>
                </c:pt>
                <c:pt idx="61">
                  <c:v>38565</c:v>
                </c:pt>
                <c:pt idx="62">
                  <c:v>38596</c:v>
                </c:pt>
                <c:pt idx="63">
                  <c:v>38626</c:v>
                </c:pt>
                <c:pt idx="64">
                  <c:v>38657</c:v>
                </c:pt>
                <c:pt idx="65">
                  <c:v>38687</c:v>
                </c:pt>
                <c:pt idx="66">
                  <c:v>38718</c:v>
                </c:pt>
                <c:pt idx="67">
                  <c:v>38749</c:v>
                </c:pt>
                <c:pt idx="68">
                  <c:v>38777</c:v>
                </c:pt>
                <c:pt idx="69">
                  <c:v>38808</c:v>
                </c:pt>
                <c:pt idx="70">
                  <c:v>38838</c:v>
                </c:pt>
                <c:pt idx="71">
                  <c:v>38869</c:v>
                </c:pt>
                <c:pt idx="72">
                  <c:v>38899</c:v>
                </c:pt>
                <c:pt idx="73">
                  <c:v>38930</c:v>
                </c:pt>
                <c:pt idx="74">
                  <c:v>38961</c:v>
                </c:pt>
                <c:pt idx="75">
                  <c:v>38991</c:v>
                </c:pt>
                <c:pt idx="76">
                  <c:v>39022</c:v>
                </c:pt>
                <c:pt idx="77">
                  <c:v>39052</c:v>
                </c:pt>
                <c:pt idx="78">
                  <c:v>39083</c:v>
                </c:pt>
                <c:pt idx="79">
                  <c:v>39114</c:v>
                </c:pt>
                <c:pt idx="80">
                  <c:v>39142</c:v>
                </c:pt>
                <c:pt idx="81">
                  <c:v>39173</c:v>
                </c:pt>
                <c:pt idx="82">
                  <c:v>39203</c:v>
                </c:pt>
                <c:pt idx="83">
                  <c:v>39234</c:v>
                </c:pt>
                <c:pt idx="84">
                  <c:v>39264</c:v>
                </c:pt>
                <c:pt idx="85">
                  <c:v>39295</c:v>
                </c:pt>
                <c:pt idx="86">
                  <c:v>39326</c:v>
                </c:pt>
                <c:pt idx="87">
                  <c:v>39356</c:v>
                </c:pt>
                <c:pt idx="88">
                  <c:v>39387</c:v>
                </c:pt>
                <c:pt idx="89">
                  <c:v>39417</c:v>
                </c:pt>
                <c:pt idx="90">
                  <c:v>39448</c:v>
                </c:pt>
                <c:pt idx="91">
                  <c:v>39479</c:v>
                </c:pt>
                <c:pt idx="92">
                  <c:v>39508</c:v>
                </c:pt>
                <c:pt idx="93">
                  <c:v>39539</c:v>
                </c:pt>
                <c:pt idx="94">
                  <c:v>39569</c:v>
                </c:pt>
                <c:pt idx="95">
                  <c:v>39600</c:v>
                </c:pt>
                <c:pt idx="96">
                  <c:v>39630</c:v>
                </c:pt>
                <c:pt idx="97">
                  <c:v>39661</c:v>
                </c:pt>
                <c:pt idx="98">
                  <c:v>39692</c:v>
                </c:pt>
                <c:pt idx="99">
                  <c:v>39722</c:v>
                </c:pt>
                <c:pt idx="100">
                  <c:v>39753</c:v>
                </c:pt>
                <c:pt idx="101">
                  <c:v>39783</c:v>
                </c:pt>
                <c:pt idx="102">
                  <c:v>39814</c:v>
                </c:pt>
                <c:pt idx="103">
                  <c:v>39845</c:v>
                </c:pt>
                <c:pt idx="104">
                  <c:v>39873</c:v>
                </c:pt>
                <c:pt idx="105">
                  <c:v>39904</c:v>
                </c:pt>
                <c:pt idx="106">
                  <c:v>39934</c:v>
                </c:pt>
                <c:pt idx="107">
                  <c:v>39965</c:v>
                </c:pt>
                <c:pt idx="108">
                  <c:v>39995</c:v>
                </c:pt>
                <c:pt idx="109">
                  <c:v>40026</c:v>
                </c:pt>
                <c:pt idx="110">
                  <c:v>40057</c:v>
                </c:pt>
                <c:pt idx="111">
                  <c:v>40087</c:v>
                </c:pt>
                <c:pt idx="112">
                  <c:v>40118</c:v>
                </c:pt>
                <c:pt idx="113">
                  <c:v>40148</c:v>
                </c:pt>
                <c:pt idx="114">
                  <c:v>40179</c:v>
                </c:pt>
                <c:pt idx="115">
                  <c:v>40210</c:v>
                </c:pt>
                <c:pt idx="116">
                  <c:v>40238</c:v>
                </c:pt>
                <c:pt idx="117">
                  <c:v>40269</c:v>
                </c:pt>
                <c:pt idx="118">
                  <c:v>40299</c:v>
                </c:pt>
                <c:pt idx="119">
                  <c:v>40330</c:v>
                </c:pt>
                <c:pt idx="120">
                  <c:v>40360</c:v>
                </c:pt>
                <c:pt idx="121">
                  <c:v>40391</c:v>
                </c:pt>
                <c:pt idx="122">
                  <c:v>40422</c:v>
                </c:pt>
                <c:pt idx="123">
                  <c:v>40452</c:v>
                </c:pt>
                <c:pt idx="124">
                  <c:v>40483</c:v>
                </c:pt>
                <c:pt idx="125">
                  <c:v>40513</c:v>
                </c:pt>
                <c:pt idx="126">
                  <c:v>40544</c:v>
                </c:pt>
                <c:pt idx="127">
                  <c:v>40575</c:v>
                </c:pt>
                <c:pt idx="128">
                  <c:v>40603</c:v>
                </c:pt>
                <c:pt idx="129">
                  <c:v>40634</c:v>
                </c:pt>
                <c:pt idx="130">
                  <c:v>40664</c:v>
                </c:pt>
                <c:pt idx="131">
                  <c:v>40695</c:v>
                </c:pt>
                <c:pt idx="132">
                  <c:v>40725</c:v>
                </c:pt>
                <c:pt idx="133">
                  <c:v>40756</c:v>
                </c:pt>
                <c:pt idx="134">
                  <c:v>40787</c:v>
                </c:pt>
                <c:pt idx="135">
                  <c:v>40817</c:v>
                </c:pt>
                <c:pt idx="136">
                  <c:v>40848</c:v>
                </c:pt>
                <c:pt idx="137">
                  <c:v>40878</c:v>
                </c:pt>
                <c:pt idx="138">
                  <c:v>40909</c:v>
                </c:pt>
                <c:pt idx="139">
                  <c:v>40940</c:v>
                </c:pt>
                <c:pt idx="140">
                  <c:v>40969</c:v>
                </c:pt>
                <c:pt idx="141">
                  <c:v>41000</c:v>
                </c:pt>
                <c:pt idx="142">
                  <c:v>41030</c:v>
                </c:pt>
                <c:pt idx="143">
                  <c:v>41061</c:v>
                </c:pt>
                <c:pt idx="144">
                  <c:v>41091</c:v>
                </c:pt>
                <c:pt idx="145">
                  <c:v>41122</c:v>
                </c:pt>
                <c:pt idx="146">
                  <c:v>41153</c:v>
                </c:pt>
                <c:pt idx="147">
                  <c:v>41183</c:v>
                </c:pt>
                <c:pt idx="148">
                  <c:v>41214</c:v>
                </c:pt>
                <c:pt idx="149">
                  <c:v>41244</c:v>
                </c:pt>
                <c:pt idx="150">
                  <c:v>41275</c:v>
                </c:pt>
                <c:pt idx="151">
                  <c:v>41306</c:v>
                </c:pt>
                <c:pt idx="152">
                  <c:v>41334</c:v>
                </c:pt>
                <c:pt idx="153">
                  <c:v>41365</c:v>
                </c:pt>
                <c:pt idx="154">
                  <c:v>41395</c:v>
                </c:pt>
                <c:pt idx="155">
                  <c:v>41426</c:v>
                </c:pt>
                <c:pt idx="156">
                  <c:v>41456</c:v>
                </c:pt>
                <c:pt idx="157">
                  <c:v>41487</c:v>
                </c:pt>
                <c:pt idx="158">
                  <c:v>41518</c:v>
                </c:pt>
                <c:pt idx="159">
                  <c:v>41548</c:v>
                </c:pt>
                <c:pt idx="160">
                  <c:v>41579</c:v>
                </c:pt>
                <c:pt idx="161">
                  <c:v>41609</c:v>
                </c:pt>
                <c:pt idx="162">
                  <c:v>41640</c:v>
                </c:pt>
                <c:pt idx="163">
                  <c:v>41671</c:v>
                </c:pt>
                <c:pt idx="164">
                  <c:v>41699</c:v>
                </c:pt>
                <c:pt idx="165">
                  <c:v>41730</c:v>
                </c:pt>
                <c:pt idx="166">
                  <c:v>41760</c:v>
                </c:pt>
                <c:pt idx="167">
                  <c:v>41791</c:v>
                </c:pt>
                <c:pt idx="168">
                  <c:v>41821</c:v>
                </c:pt>
                <c:pt idx="169">
                  <c:v>41852</c:v>
                </c:pt>
                <c:pt idx="170">
                  <c:v>41883</c:v>
                </c:pt>
                <c:pt idx="171">
                  <c:v>41913</c:v>
                </c:pt>
                <c:pt idx="172">
                  <c:v>41944</c:v>
                </c:pt>
                <c:pt idx="173">
                  <c:v>41974</c:v>
                </c:pt>
                <c:pt idx="174">
                  <c:v>42005</c:v>
                </c:pt>
                <c:pt idx="175">
                  <c:v>42036</c:v>
                </c:pt>
                <c:pt idx="176">
                  <c:v>42064</c:v>
                </c:pt>
                <c:pt idx="177">
                  <c:v>42095</c:v>
                </c:pt>
                <c:pt idx="178">
                  <c:v>42125</c:v>
                </c:pt>
                <c:pt idx="179">
                  <c:v>42156</c:v>
                </c:pt>
                <c:pt idx="180">
                  <c:v>42186</c:v>
                </c:pt>
                <c:pt idx="181">
                  <c:v>42217</c:v>
                </c:pt>
                <c:pt idx="182">
                  <c:v>42248</c:v>
                </c:pt>
                <c:pt idx="183">
                  <c:v>42278</c:v>
                </c:pt>
                <c:pt idx="184">
                  <c:v>42309</c:v>
                </c:pt>
                <c:pt idx="185">
                  <c:v>42339</c:v>
                </c:pt>
                <c:pt idx="186">
                  <c:v>42370</c:v>
                </c:pt>
                <c:pt idx="187">
                  <c:v>42401</c:v>
                </c:pt>
                <c:pt idx="188">
                  <c:v>42430</c:v>
                </c:pt>
                <c:pt idx="189">
                  <c:v>42461</c:v>
                </c:pt>
                <c:pt idx="190">
                  <c:v>42491</c:v>
                </c:pt>
                <c:pt idx="191">
                  <c:v>42522</c:v>
                </c:pt>
                <c:pt idx="192">
                  <c:v>42552</c:v>
                </c:pt>
                <c:pt idx="193">
                  <c:v>42583</c:v>
                </c:pt>
                <c:pt idx="194">
                  <c:v>42614</c:v>
                </c:pt>
                <c:pt idx="195">
                  <c:v>42644</c:v>
                </c:pt>
                <c:pt idx="196">
                  <c:v>42675</c:v>
                </c:pt>
                <c:pt idx="197">
                  <c:v>42705</c:v>
                </c:pt>
                <c:pt idx="198">
                  <c:v>42736</c:v>
                </c:pt>
                <c:pt idx="199">
                  <c:v>42767</c:v>
                </c:pt>
                <c:pt idx="200">
                  <c:v>42795</c:v>
                </c:pt>
                <c:pt idx="201">
                  <c:v>42826</c:v>
                </c:pt>
                <c:pt idx="202">
                  <c:v>42856</c:v>
                </c:pt>
                <c:pt idx="203">
                  <c:v>42887</c:v>
                </c:pt>
                <c:pt idx="204">
                  <c:v>42917</c:v>
                </c:pt>
                <c:pt idx="205">
                  <c:v>42948</c:v>
                </c:pt>
                <c:pt idx="206">
                  <c:v>42979</c:v>
                </c:pt>
                <c:pt idx="207">
                  <c:v>43009</c:v>
                </c:pt>
                <c:pt idx="208">
                  <c:v>43040</c:v>
                </c:pt>
                <c:pt idx="209">
                  <c:v>43070</c:v>
                </c:pt>
                <c:pt idx="210">
                  <c:v>43101</c:v>
                </c:pt>
                <c:pt idx="211">
                  <c:v>43132</c:v>
                </c:pt>
                <c:pt idx="212">
                  <c:v>43160</c:v>
                </c:pt>
                <c:pt idx="213">
                  <c:v>43191</c:v>
                </c:pt>
                <c:pt idx="214">
                  <c:v>43221</c:v>
                </c:pt>
                <c:pt idx="215">
                  <c:v>43252</c:v>
                </c:pt>
                <c:pt idx="216">
                  <c:v>43282</c:v>
                </c:pt>
                <c:pt idx="217">
                  <c:v>43313</c:v>
                </c:pt>
                <c:pt idx="218">
                  <c:v>43344</c:v>
                </c:pt>
                <c:pt idx="219">
                  <c:v>43374</c:v>
                </c:pt>
                <c:pt idx="220">
                  <c:v>43405</c:v>
                </c:pt>
                <c:pt idx="221">
                  <c:v>43435</c:v>
                </c:pt>
                <c:pt idx="222">
                  <c:v>43466</c:v>
                </c:pt>
                <c:pt idx="223">
                  <c:v>43497</c:v>
                </c:pt>
                <c:pt idx="224">
                  <c:v>43525</c:v>
                </c:pt>
                <c:pt idx="225">
                  <c:v>43556</c:v>
                </c:pt>
                <c:pt idx="226">
                  <c:v>43586</c:v>
                </c:pt>
              </c:numCache>
            </c:numRef>
          </c:cat>
          <c:val>
            <c:numRef>
              <c:f>AHDB!$H$23:$H$249</c:f>
              <c:numCache>
                <c:formatCode>_-* #,##0_-;\-* #,##0_-;_-* "-"??_-;_-@_-</c:formatCode>
                <c:ptCount val="227"/>
                <c:pt idx="114">
                  <c:v>639.4248</c:v>
                </c:pt>
                <c:pt idx="115">
                  <c:v>583</c:v>
                </c:pt>
                <c:pt idx="116">
                  <c:v>585</c:v>
                </c:pt>
                <c:pt idx="117">
                  <c:v>678.05430000000001</c:v>
                </c:pt>
                <c:pt idx="118">
                  <c:v>593</c:v>
                </c:pt>
                <c:pt idx="119">
                  <c:v>573</c:v>
                </c:pt>
                <c:pt idx="120">
                  <c:v>485</c:v>
                </c:pt>
                <c:pt idx="121">
                  <c:v>544</c:v>
                </c:pt>
                <c:pt idx="122">
                  <c:v>650</c:v>
                </c:pt>
                <c:pt idx="123">
                  <c:v>578</c:v>
                </c:pt>
                <c:pt idx="124">
                  <c:v>584</c:v>
                </c:pt>
                <c:pt idx="125">
                  <c:v>608</c:v>
                </c:pt>
                <c:pt idx="126">
                  <c:v>704</c:v>
                </c:pt>
                <c:pt idx="127">
                  <c:v>915</c:v>
                </c:pt>
                <c:pt idx="128">
                  <c:v>702</c:v>
                </c:pt>
                <c:pt idx="129">
                  <c:v>724</c:v>
                </c:pt>
                <c:pt idx="130">
                  <c:v>730</c:v>
                </c:pt>
                <c:pt idx="131">
                  <c:v>743</c:v>
                </c:pt>
                <c:pt idx="132">
                  <c:v>681</c:v>
                </c:pt>
                <c:pt idx="133">
                  <c:v>682</c:v>
                </c:pt>
                <c:pt idx="134">
                  <c:v>716</c:v>
                </c:pt>
                <c:pt idx="135">
                  <c:v>730</c:v>
                </c:pt>
                <c:pt idx="136">
                  <c:v>790</c:v>
                </c:pt>
                <c:pt idx="137">
                  <c:v>819</c:v>
                </c:pt>
                <c:pt idx="138">
                  <c:v>822</c:v>
                </c:pt>
                <c:pt idx="139">
                  <c:v>761</c:v>
                </c:pt>
                <c:pt idx="140">
                  <c:v>694</c:v>
                </c:pt>
                <c:pt idx="141">
                  <c:v>662.57640000000004</c:v>
                </c:pt>
                <c:pt idx="142">
                  <c:v>636</c:v>
                </c:pt>
                <c:pt idx="143">
                  <c:v>662</c:v>
                </c:pt>
                <c:pt idx="144">
                  <c:v>727</c:v>
                </c:pt>
                <c:pt idx="145">
                  <c:v>735</c:v>
                </c:pt>
                <c:pt idx="146">
                  <c:v>815</c:v>
                </c:pt>
                <c:pt idx="147">
                  <c:v>771.43799999999999</c:v>
                </c:pt>
                <c:pt idx="148">
                  <c:v>784</c:v>
                </c:pt>
                <c:pt idx="149">
                  <c:v>820</c:v>
                </c:pt>
                <c:pt idx="150">
                  <c:v>834</c:v>
                </c:pt>
                <c:pt idx="151">
                  <c:v>794.57</c:v>
                </c:pt>
                <c:pt idx="152">
                  <c:v>741</c:v>
                </c:pt>
                <c:pt idx="153">
                  <c:v>843</c:v>
                </c:pt>
                <c:pt idx="154">
                  <c:v>846</c:v>
                </c:pt>
                <c:pt idx="155">
                  <c:v>838</c:v>
                </c:pt>
                <c:pt idx="156">
                  <c:v>835</c:v>
                </c:pt>
                <c:pt idx="157">
                  <c:v>879</c:v>
                </c:pt>
                <c:pt idx="158">
                  <c:v>822</c:v>
                </c:pt>
                <c:pt idx="159">
                  <c:v>778</c:v>
                </c:pt>
                <c:pt idx="160">
                  <c:v>782</c:v>
                </c:pt>
                <c:pt idx="161">
                  <c:v>832.07768290641206</c:v>
                </c:pt>
                <c:pt idx="162">
                  <c:v>825.04970178926442</c:v>
                </c:pt>
                <c:pt idx="163">
                  <c:v>835.67068140570871</c:v>
                </c:pt>
                <c:pt idx="164">
                  <c:v>779.91186497048307</c:v>
                </c:pt>
                <c:pt idx="165">
                  <c:v>751.19696219250454</c:v>
                </c:pt>
                <c:pt idx="166">
                  <c:v>731.48828475793937</c:v>
                </c:pt>
                <c:pt idx="167">
                  <c:v>740.74074074074076</c:v>
                </c:pt>
                <c:pt idx="168">
                  <c:v>734.01047452785269</c:v>
                </c:pt>
                <c:pt idx="169">
                  <c:v>674.54298714776087</c:v>
                </c:pt>
                <c:pt idx="170">
                  <c:v>665.86799999999994</c:v>
                </c:pt>
                <c:pt idx="171">
                  <c:v>685.56000000000006</c:v>
                </c:pt>
                <c:pt idx="172">
                  <c:v>726.524</c:v>
                </c:pt>
                <c:pt idx="173">
                  <c:v>706.60249999999996</c:v>
                </c:pt>
                <c:pt idx="174">
                  <c:v>678.65599999999995</c:v>
                </c:pt>
                <c:pt idx="175">
                  <c:v>705.18499999999995</c:v>
                </c:pt>
                <c:pt idx="176">
                  <c:v>690.37980000000005</c:v>
                </c:pt>
                <c:pt idx="177">
                  <c:v>661.01199999999994</c:v>
                </c:pt>
                <c:pt idx="178">
                  <c:v>644.53800000000001</c:v>
                </c:pt>
                <c:pt idx="179">
                  <c:v>570.53800000000001</c:v>
                </c:pt>
                <c:pt idx="180">
                  <c:v>490.29750000000001</c:v>
                </c:pt>
                <c:pt idx="181">
                  <c:v>450.25290000000001</c:v>
                </c:pt>
                <c:pt idx="182">
                  <c:v>465.96550000000002</c:v>
                </c:pt>
                <c:pt idx="183">
                  <c:v>478.14000000000004</c:v>
                </c:pt>
                <c:pt idx="184">
                  <c:v>443.22629999999998</c:v>
                </c:pt>
                <c:pt idx="185">
                  <c:v>425.09500000000003</c:v>
                </c:pt>
                <c:pt idx="186">
                  <c:v>443.916</c:v>
                </c:pt>
                <c:pt idx="187">
                  <c:v>442.98630000000003</c:v>
                </c:pt>
                <c:pt idx="188">
                  <c:v>430.51049999999998</c:v>
                </c:pt>
                <c:pt idx="189">
                  <c:v>434.83327400000002</c:v>
                </c:pt>
                <c:pt idx="190">
                  <c:v>427.96568900000005</c:v>
                </c:pt>
                <c:pt idx="191">
                  <c:v>468.815742</c:v>
                </c:pt>
                <c:pt idx="192">
                  <c:v>547.10110000000009</c:v>
                </c:pt>
                <c:pt idx="193">
                  <c:v>636.57936700000005</c:v>
                </c:pt>
                <c:pt idx="194">
                  <c:v>763.52729699999998</c:v>
                </c:pt>
                <c:pt idx="195">
                  <c:v>837.07845999999995</c:v>
                </c:pt>
                <c:pt idx="196">
                  <c:v>770.12887999999998</c:v>
                </c:pt>
                <c:pt idx="197">
                  <c:v>753.118694</c:v>
                </c:pt>
                <c:pt idx="198">
                  <c:v>790.55211899999995</c:v>
                </c:pt>
                <c:pt idx="199">
                  <c:v>795.82194300000003</c:v>
                </c:pt>
                <c:pt idx="200">
                  <c:v>838.948893</c:v>
                </c:pt>
                <c:pt idx="201">
                  <c:v>828.55364299999997</c:v>
                </c:pt>
                <c:pt idx="202">
                  <c:v>857.28528200000005</c:v>
                </c:pt>
                <c:pt idx="203">
                  <c:v>907.5335399999999</c:v>
                </c:pt>
                <c:pt idx="204">
                  <c:v>828.9498450000001</c:v>
                </c:pt>
                <c:pt idx="205">
                  <c:v>808.86937999999998</c:v>
                </c:pt>
                <c:pt idx="206">
                  <c:v>726.88751999999999</c:v>
                </c:pt>
                <c:pt idx="207">
                  <c:v>648.48181899999997</c:v>
                </c:pt>
                <c:pt idx="208">
                  <c:v>577.64134999999999</c:v>
                </c:pt>
                <c:pt idx="209">
                  <c:v>592.04745600000001</c:v>
                </c:pt>
                <c:pt idx="210">
                  <c:v>592.58217000000002</c:v>
                </c:pt>
                <c:pt idx="211">
                  <c:v>609.86546999999996</c:v>
                </c:pt>
                <c:pt idx="212">
                  <c:v>618.77969999999993</c:v>
                </c:pt>
                <c:pt idx="213">
                  <c:v>604.22600699999998</c:v>
                </c:pt>
                <c:pt idx="214">
                  <c:v>633.02832000000001</c:v>
                </c:pt>
                <c:pt idx="215">
                  <c:v>658.23299999999995</c:v>
                </c:pt>
                <c:pt idx="216">
                  <c:v>687.58775000000003</c:v>
                </c:pt>
                <c:pt idx="217">
                  <c:v>714.36223833333304</c:v>
                </c:pt>
                <c:pt idx="218">
                  <c:v>742.08391000000006</c:v>
                </c:pt>
                <c:pt idx="219">
                  <c:v>719.82356900000002</c:v>
                </c:pt>
                <c:pt idx="220">
                  <c:v>730.47303999999997</c:v>
                </c:pt>
                <c:pt idx="221">
                  <c:v>751.09102000000007</c:v>
                </c:pt>
                <c:pt idx="222">
                  <c:v>771.01443000000006</c:v>
                </c:pt>
                <c:pt idx="223">
                  <c:v>759.84929999999997</c:v>
                </c:pt>
                <c:pt idx="224">
                  <c:v>742.82740000000001</c:v>
                </c:pt>
                <c:pt idx="225">
                  <c:v>721.98727999999994</c:v>
                </c:pt>
                <c:pt idx="226">
                  <c:v>704.62165000000005</c:v>
                </c:pt>
              </c:numCache>
            </c:numRef>
          </c:val>
          <c:smooth val="0"/>
          <c:extLst>
            <c:ext xmlns:c16="http://schemas.microsoft.com/office/drawing/2014/chart" uri="{C3380CC4-5D6E-409C-BE32-E72D297353CC}">
              <c16:uniqueId val="{0000000E-3F43-4457-A6E6-8B218C4FAC97}"/>
            </c:ext>
          </c:extLst>
        </c:ser>
        <c:ser>
          <c:idx val="7"/>
          <c:order val="7"/>
          <c:tx>
            <c:strRef>
              <c:f>AHDB!$I$21:$I$22</c:f>
              <c:strCache>
                <c:ptCount val="2"/>
                <c:pt idx="0">
                  <c:v>53</c:v>
                </c:pt>
                <c:pt idx="1">
                  <c:v>Whey butter</c:v>
                </c:pt>
              </c:strCache>
            </c:strRef>
          </c:tx>
          <c:spPr>
            <a:ln w="28575" cap="rnd">
              <a:solidFill>
                <a:schemeClr val="accent2">
                  <a:lumMod val="60000"/>
                </a:schemeClr>
              </a:solidFill>
              <a:round/>
            </a:ln>
            <a:effectLst/>
          </c:spPr>
          <c:marker>
            <c:symbol val="none"/>
          </c:marker>
          <c:cat>
            <c:numRef>
              <c:f>AHDB!$A$23:$A$249</c:f>
              <c:numCache>
                <c:formatCode>mmm\-yy</c:formatCode>
                <c:ptCount val="227"/>
                <c:pt idx="0">
                  <c:v>36708</c:v>
                </c:pt>
                <c:pt idx="1">
                  <c:v>36739</c:v>
                </c:pt>
                <c:pt idx="2">
                  <c:v>36770</c:v>
                </c:pt>
                <c:pt idx="3">
                  <c:v>36800</c:v>
                </c:pt>
                <c:pt idx="4">
                  <c:v>36831</c:v>
                </c:pt>
                <c:pt idx="5">
                  <c:v>36861</c:v>
                </c:pt>
                <c:pt idx="6">
                  <c:v>36892</c:v>
                </c:pt>
                <c:pt idx="7">
                  <c:v>36923</c:v>
                </c:pt>
                <c:pt idx="8">
                  <c:v>36951</c:v>
                </c:pt>
                <c:pt idx="9">
                  <c:v>36982</c:v>
                </c:pt>
                <c:pt idx="10">
                  <c:v>37012</c:v>
                </c:pt>
                <c:pt idx="11">
                  <c:v>37043</c:v>
                </c:pt>
                <c:pt idx="12">
                  <c:v>37073</c:v>
                </c:pt>
                <c:pt idx="13">
                  <c:v>37104</c:v>
                </c:pt>
                <c:pt idx="14">
                  <c:v>37135</c:v>
                </c:pt>
                <c:pt idx="15">
                  <c:v>37165</c:v>
                </c:pt>
                <c:pt idx="16">
                  <c:v>37196</c:v>
                </c:pt>
                <c:pt idx="17">
                  <c:v>37226</c:v>
                </c:pt>
                <c:pt idx="18">
                  <c:v>37257</c:v>
                </c:pt>
                <c:pt idx="19">
                  <c:v>37288</c:v>
                </c:pt>
                <c:pt idx="20">
                  <c:v>37316</c:v>
                </c:pt>
                <c:pt idx="21">
                  <c:v>37347</c:v>
                </c:pt>
                <c:pt idx="22">
                  <c:v>37377</c:v>
                </c:pt>
                <c:pt idx="23">
                  <c:v>37408</c:v>
                </c:pt>
                <c:pt idx="24">
                  <c:v>37438</c:v>
                </c:pt>
                <c:pt idx="25">
                  <c:v>37469</c:v>
                </c:pt>
                <c:pt idx="26">
                  <c:v>37500</c:v>
                </c:pt>
                <c:pt idx="27">
                  <c:v>37530</c:v>
                </c:pt>
                <c:pt idx="28">
                  <c:v>37561</c:v>
                </c:pt>
                <c:pt idx="29">
                  <c:v>37591</c:v>
                </c:pt>
                <c:pt idx="30">
                  <c:v>37622</c:v>
                </c:pt>
                <c:pt idx="31">
                  <c:v>37653</c:v>
                </c:pt>
                <c:pt idx="32">
                  <c:v>37681</c:v>
                </c:pt>
                <c:pt idx="33">
                  <c:v>37712</c:v>
                </c:pt>
                <c:pt idx="34">
                  <c:v>37742</c:v>
                </c:pt>
                <c:pt idx="35">
                  <c:v>37773</c:v>
                </c:pt>
                <c:pt idx="36">
                  <c:v>37803</c:v>
                </c:pt>
                <c:pt idx="37">
                  <c:v>37834</c:v>
                </c:pt>
                <c:pt idx="38">
                  <c:v>37865</c:v>
                </c:pt>
                <c:pt idx="39">
                  <c:v>37895</c:v>
                </c:pt>
                <c:pt idx="40">
                  <c:v>37926</c:v>
                </c:pt>
                <c:pt idx="41">
                  <c:v>37956</c:v>
                </c:pt>
                <c:pt idx="42">
                  <c:v>37987</c:v>
                </c:pt>
                <c:pt idx="43">
                  <c:v>38018</c:v>
                </c:pt>
                <c:pt idx="44">
                  <c:v>38047</c:v>
                </c:pt>
                <c:pt idx="45">
                  <c:v>38078</c:v>
                </c:pt>
                <c:pt idx="46">
                  <c:v>38108</c:v>
                </c:pt>
                <c:pt idx="47">
                  <c:v>38139</c:v>
                </c:pt>
                <c:pt idx="48">
                  <c:v>38169</c:v>
                </c:pt>
                <c:pt idx="49">
                  <c:v>38200</c:v>
                </c:pt>
                <c:pt idx="50">
                  <c:v>38231</c:v>
                </c:pt>
                <c:pt idx="51">
                  <c:v>38261</c:v>
                </c:pt>
                <c:pt idx="52">
                  <c:v>38292</c:v>
                </c:pt>
                <c:pt idx="53">
                  <c:v>38322</c:v>
                </c:pt>
                <c:pt idx="54">
                  <c:v>38353</c:v>
                </c:pt>
                <c:pt idx="55">
                  <c:v>38384</c:v>
                </c:pt>
                <c:pt idx="56">
                  <c:v>38412</c:v>
                </c:pt>
                <c:pt idx="57">
                  <c:v>38443</c:v>
                </c:pt>
                <c:pt idx="58">
                  <c:v>38473</c:v>
                </c:pt>
                <c:pt idx="59">
                  <c:v>38504</c:v>
                </c:pt>
                <c:pt idx="60">
                  <c:v>38534</c:v>
                </c:pt>
                <c:pt idx="61">
                  <c:v>38565</c:v>
                </c:pt>
                <c:pt idx="62">
                  <c:v>38596</c:v>
                </c:pt>
                <c:pt idx="63">
                  <c:v>38626</c:v>
                </c:pt>
                <c:pt idx="64">
                  <c:v>38657</c:v>
                </c:pt>
                <c:pt idx="65">
                  <c:v>38687</c:v>
                </c:pt>
                <c:pt idx="66">
                  <c:v>38718</c:v>
                </c:pt>
                <c:pt idx="67">
                  <c:v>38749</c:v>
                </c:pt>
                <c:pt idx="68">
                  <c:v>38777</c:v>
                </c:pt>
                <c:pt idx="69">
                  <c:v>38808</c:v>
                </c:pt>
                <c:pt idx="70">
                  <c:v>38838</c:v>
                </c:pt>
                <c:pt idx="71">
                  <c:v>38869</c:v>
                </c:pt>
                <c:pt idx="72">
                  <c:v>38899</c:v>
                </c:pt>
                <c:pt idx="73">
                  <c:v>38930</c:v>
                </c:pt>
                <c:pt idx="74">
                  <c:v>38961</c:v>
                </c:pt>
                <c:pt idx="75">
                  <c:v>38991</c:v>
                </c:pt>
                <c:pt idx="76">
                  <c:v>39022</c:v>
                </c:pt>
                <c:pt idx="77">
                  <c:v>39052</c:v>
                </c:pt>
                <c:pt idx="78">
                  <c:v>39083</c:v>
                </c:pt>
                <c:pt idx="79">
                  <c:v>39114</c:v>
                </c:pt>
                <c:pt idx="80">
                  <c:v>39142</c:v>
                </c:pt>
                <c:pt idx="81">
                  <c:v>39173</c:v>
                </c:pt>
                <c:pt idx="82">
                  <c:v>39203</c:v>
                </c:pt>
                <c:pt idx="83">
                  <c:v>39234</c:v>
                </c:pt>
                <c:pt idx="84">
                  <c:v>39264</c:v>
                </c:pt>
                <c:pt idx="85">
                  <c:v>39295</c:v>
                </c:pt>
                <c:pt idx="86">
                  <c:v>39326</c:v>
                </c:pt>
                <c:pt idx="87">
                  <c:v>39356</c:v>
                </c:pt>
                <c:pt idx="88">
                  <c:v>39387</c:v>
                </c:pt>
                <c:pt idx="89">
                  <c:v>39417</c:v>
                </c:pt>
                <c:pt idx="90">
                  <c:v>39448</c:v>
                </c:pt>
                <c:pt idx="91">
                  <c:v>39479</c:v>
                </c:pt>
                <c:pt idx="92">
                  <c:v>39508</c:v>
                </c:pt>
                <c:pt idx="93">
                  <c:v>39539</c:v>
                </c:pt>
                <c:pt idx="94">
                  <c:v>39569</c:v>
                </c:pt>
                <c:pt idx="95">
                  <c:v>39600</c:v>
                </c:pt>
                <c:pt idx="96">
                  <c:v>39630</c:v>
                </c:pt>
                <c:pt idx="97">
                  <c:v>39661</c:v>
                </c:pt>
                <c:pt idx="98">
                  <c:v>39692</c:v>
                </c:pt>
                <c:pt idx="99">
                  <c:v>39722</c:v>
                </c:pt>
                <c:pt idx="100">
                  <c:v>39753</c:v>
                </c:pt>
                <c:pt idx="101">
                  <c:v>39783</c:v>
                </c:pt>
                <c:pt idx="102">
                  <c:v>39814</c:v>
                </c:pt>
                <c:pt idx="103">
                  <c:v>39845</c:v>
                </c:pt>
                <c:pt idx="104">
                  <c:v>39873</c:v>
                </c:pt>
                <c:pt idx="105">
                  <c:v>39904</c:v>
                </c:pt>
                <c:pt idx="106">
                  <c:v>39934</c:v>
                </c:pt>
                <c:pt idx="107">
                  <c:v>39965</c:v>
                </c:pt>
                <c:pt idx="108">
                  <c:v>39995</c:v>
                </c:pt>
                <c:pt idx="109">
                  <c:v>40026</c:v>
                </c:pt>
                <c:pt idx="110">
                  <c:v>40057</c:v>
                </c:pt>
                <c:pt idx="111">
                  <c:v>40087</c:v>
                </c:pt>
                <c:pt idx="112">
                  <c:v>40118</c:v>
                </c:pt>
                <c:pt idx="113">
                  <c:v>40148</c:v>
                </c:pt>
                <c:pt idx="114">
                  <c:v>40179</c:v>
                </c:pt>
                <c:pt idx="115">
                  <c:v>40210</c:v>
                </c:pt>
                <c:pt idx="116">
                  <c:v>40238</c:v>
                </c:pt>
                <c:pt idx="117">
                  <c:v>40269</c:v>
                </c:pt>
                <c:pt idx="118">
                  <c:v>40299</c:v>
                </c:pt>
                <c:pt idx="119">
                  <c:v>40330</c:v>
                </c:pt>
                <c:pt idx="120">
                  <c:v>40360</c:v>
                </c:pt>
                <c:pt idx="121">
                  <c:v>40391</c:v>
                </c:pt>
                <c:pt idx="122">
                  <c:v>40422</c:v>
                </c:pt>
                <c:pt idx="123">
                  <c:v>40452</c:v>
                </c:pt>
                <c:pt idx="124">
                  <c:v>40483</c:v>
                </c:pt>
                <c:pt idx="125">
                  <c:v>40513</c:v>
                </c:pt>
                <c:pt idx="126">
                  <c:v>40544</c:v>
                </c:pt>
                <c:pt idx="127">
                  <c:v>40575</c:v>
                </c:pt>
                <c:pt idx="128">
                  <c:v>40603</c:v>
                </c:pt>
                <c:pt idx="129">
                  <c:v>40634</c:v>
                </c:pt>
                <c:pt idx="130">
                  <c:v>40664</c:v>
                </c:pt>
                <c:pt idx="131">
                  <c:v>40695</c:v>
                </c:pt>
                <c:pt idx="132">
                  <c:v>40725</c:v>
                </c:pt>
                <c:pt idx="133">
                  <c:v>40756</c:v>
                </c:pt>
                <c:pt idx="134">
                  <c:v>40787</c:v>
                </c:pt>
                <c:pt idx="135">
                  <c:v>40817</c:v>
                </c:pt>
                <c:pt idx="136">
                  <c:v>40848</c:v>
                </c:pt>
                <c:pt idx="137">
                  <c:v>40878</c:v>
                </c:pt>
                <c:pt idx="138">
                  <c:v>40909</c:v>
                </c:pt>
                <c:pt idx="139">
                  <c:v>40940</c:v>
                </c:pt>
                <c:pt idx="140">
                  <c:v>40969</c:v>
                </c:pt>
                <c:pt idx="141">
                  <c:v>41000</c:v>
                </c:pt>
                <c:pt idx="142">
                  <c:v>41030</c:v>
                </c:pt>
                <c:pt idx="143">
                  <c:v>41061</c:v>
                </c:pt>
                <c:pt idx="144">
                  <c:v>41091</c:v>
                </c:pt>
                <c:pt idx="145">
                  <c:v>41122</c:v>
                </c:pt>
                <c:pt idx="146">
                  <c:v>41153</c:v>
                </c:pt>
                <c:pt idx="147">
                  <c:v>41183</c:v>
                </c:pt>
                <c:pt idx="148">
                  <c:v>41214</c:v>
                </c:pt>
                <c:pt idx="149">
                  <c:v>41244</c:v>
                </c:pt>
                <c:pt idx="150">
                  <c:v>41275</c:v>
                </c:pt>
                <c:pt idx="151">
                  <c:v>41306</c:v>
                </c:pt>
                <c:pt idx="152">
                  <c:v>41334</c:v>
                </c:pt>
                <c:pt idx="153">
                  <c:v>41365</c:v>
                </c:pt>
                <c:pt idx="154">
                  <c:v>41395</c:v>
                </c:pt>
                <c:pt idx="155">
                  <c:v>41426</c:v>
                </c:pt>
                <c:pt idx="156">
                  <c:v>41456</c:v>
                </c:pt>
                <c:pt idx="157">
                  <c:v>41487</c:v>
                </c:pt>
                <c:pt idx="158">
                  <c:v>41518</c:v>
                </c:pt>
                <c:pt idx="159">
                  <c:v>41548</c:v>
                </c:pt>
                <c:pt idx="160">
                  <c:v>41579</c:v>
                </c:pt>
                <c:pt idx="161">
                  <c:v>41609</c:v>
                </c:pt>
                <c:pt idx="162">
                  <c:v>41640</c:v>
                </c:pt>
                <c:pt idx="163">
                  <c:v>41671</c:v>
                </c:pt>
                <c:pt idx="164">
                  <c:v>41699</c:v>
                </c:pt>
                <c:pt idx="165">
                  <c:v>41730</c:v>
                </c:pt>
                <c:pt idx="166">
                  <c:v>41760</c:v>
                </c:pt>
                <c:pt idx="167">
                  <c:v>41791</c:v>
                </c:pt>
                <c:pt idx="168">
                  <c:v>41821</c:v>
                </c:pt>
                <c:pt idx="169">
                  <c:v>41852</c:v>
                </c:pt>
                <c:pt idx="170">
                  <c:v>41883</c:v>
                </c:pt>
                <c:pt idx="171">
                  <c:v>41913</c:v>
                </c:pt>
                <c:pt idx="172">
                  <c:v>41944</c:v>
                </c:pt>
                <c:pt idx="173">
                  <c:v>41974</c:v>
                </c:pt>
                <c:pt idx="174">
                  <c:v>42005</c:v>
                </c:pt>
                <c:pt idx="175">
                  <c:v>42036</c:v>
                </c:pt>
                <c:pt idx="176">
                  <c:v>42064</c:v>
                </c:pt>
                <c:pt idx="177">
                  <c:v>42095</c:v>
                </c:pt>
                <c:pt idx="178">
                  <c:v>42125</c:v>
                </c:pt>
                <c:pt idx="179">
                  <c:v>42156</c:v>
                </c:pt>
                <c:pt idx="180">
                  <c:v>42186</c:v>
                </c:pt>
                <c:pt idx="181">
                  <c:v>42217</c:v>
                </c:pt>
                <c:pt idx="182">
                  <c:v>42248</c:v>
                </c:pt>
                <c:pt idx="183">
                  <c:v>42278</c:v>
                </c:pt>
                <c:pt idx="184">
                  <c:v>42309</c:v>
                </c:pt>
                <c:pt idx="185">
                  <c:v>42339</c:v>
                </c:pt>
                <c:pt idx="186">
                  <c:v>42370</c:v>
                </c:pt>
                <c:pt idx="187">
                  <c:v>42401</c:v>
                </c:pt>
                <c:pt idx="188">
                  <c:v>42430</c:v>
                </c:pt>
                <c:pt idx="189">
                  <c:v>42461</c:v>
                </c:pt>
                <c:pt idx="190">
                  <c:v>42491</c:v>
                </c:pt>
                <c:pt idx="191">
                  <c:v>42522</c:v>
                </c:pt>
                <c:pt idx="192">
                  <c:v>42552</c:v>
                </c:pt>
                <c:pt idx="193">
                  <c:v>42583</c:v>
                </c:pt>
                <c:pt idx="194">
                  <c:v>42614</c:v>
                </c:pt>
                <c:pt idx="195">
                  <c:v>42644</c:v>
                </c:pt>
                <c:pt idx="196">
                  <c:v>42675</c:v>
                </c:pt>
                <c:pt idx="197">
                  <c:v>42705</c:v>
                </c:pt>
                <c:pt idx="198">
                  <c:v>42736</c:v>
                </c:pt>
                <c:pt idx="199">
                  <c:v>42767</c:v>
                </c:pt>
                <c:pt idx="200">
                  <c:v>42795</c:v>
                </c:pt>
                <c:pt idx="201">
                  <c:v>42826</c:v>
                </c:pt>
                <c:pt idx="202">
                  <c:v>42856</c:v>
                </c:pt>
                <c:pt idx="203">
                  <c:v>42887</c:v>
                </c:pt>
                <c:pt idx="204">
                  <c:v>42917</c:v>
                </c:pt>
                <c:pt idx="205">
                  <c:v>42948</c:v>
                </c:pt>
                <c:pt idx="206">
                  <c:v>42979</c:v>
                </c:pt>
                <c:pt idx="207">
                  <c:v>43009</c:v>
                </c:pt>
                <c:pt idx="208">
                  <c:v>43040</c:v>
                </c:pt>
                <c:pt idx="209">
                  <c:v>43070</c:v>
                </c:pt>
                <c:pt idx="210">
                  <c:v>43101</c:v>
                </c:pt>
                <c:pt idx="211">
                  <c:v>43132</c:v>
                </c:pt>
                <c:pt idx="212">
                  <c:v>43160</c:v>
                </c:pt>
                <c:pt idx="213">
                  <c:v>43191</c:v>
                </c:pt>
                <c:pt idx="214">
                  <c:v>43221</c:v>
                </c:pt>
                <c:pt idx="215">
                  <c:v>43252</c:v>
                </c:pt>
                <c:pt idx="216">
                  <c:v>43282</c:v>
                </c:pt>
                <c:pt idx="217">
                  <c:v>43313</c:v>
                </c:pt>
                <c:pt idx="218">
                  <c:v>43344</c:v>
                </c:pt>
                <c:pt idx="219">
                  <c:v>43374</c:v>
                </c:pt>
                <c:pt idx="220">
                  <c:v>43405</c:v>
                </c:pt>
                <c:pt idx="221">
                  <c:v>43435</c:v>
                </c:pt>
                <c:pt idx="222">
                  <c:v>43466</c:v>
                </c:pt>
                <c:pt idx="223">
                  <c:v>43497</c:v>
                </c:pt>
                <c:pt idx="224">
                  <c:v>43525</c:v>
                </c:pt>
                <c:pt idx="225">
                  <c:v>43556</c:v>
                </c:pt>
                <c:pt idx="226">
                  <c:v>43586</c:v>
                </c:pt>
              </c:numCache>
            </c:numRef>
          </c:cat>
          <c:val>
            <c:numRef>
              <c:f>AHDB!$I$23:$I$249</c:f>
              <c:numCache>
                <c:formatCode>_-* #,##0_-;\-* #,##0_-;_-* "-"??_-;_-@_-</c:formatCode>
                <c:ptCount val="227"/>
                <c:pt idx="114">
                  <c:v>2400</c:v>
                </c:pt>
                <c:pt idx="115">
                  <c:v>2100</c:v>
                </c:pt>
                <c:pt idx="116">
                  <c:v>2300</c:v>
                </c:pt>
                <c:pt idx="117">
                  <c:v>2700</c:v>
                </c:pt>
                <c:pt idx="118">
                  <c:v>3100</c:v>
                </c:pt>
                <c:pt idx="119">
                  <c:v>3050</c:v>
                </c:pt>
                <c:pt idx="120">
                  <c:v>3000</c:v>
                </c:pt>
                <c:pt idx="121">
                  <c:v>3000</c:v>
                </c:pt>
                <c:pt idx="122">
                  <c:v>2950</c:v>
                </c:pt>
                <c:pt idx="123">
                  <c:v>2950</c:v>
                </c:pt>
                <c:pt idx="124">
                  <c:v>2750</c:v>
                </c:pt>
                <c:pt idx="125">
                  <c:v>2700</c:v>
                </c:pt>
                <c:pt idx="126">
                  <c:v>2900</c:v>
                </c:pt>
                <c:pt idx="127">
                  <c:v>3200</c:v>
                </c:pt>
                <c:pt idx="128">
                  <c:v>3100</c:v>
                </c:pt>
                <c:pt idx="129">
                  <c:v>2950</c:v>
                </c:pt>
                <c:pt idx="130">
                  <c:v>3150</c:v>
                </c:pt>
                <c:pt idx="131">
                  <c:v>3500</c:v>
                </c:pt>
                <c:pt idx="132">
                  <c:v>3300</c:v>
                </c:pt>
                <c:pt idx="133">
                  <c:v>3200</c:v>
                </c:pt>
                <c:pt idx="134">
                  <c:v>3300</c:v>
                </c:pt>
                <c:pt idx="135">
                  <c:v>3200</c:v>
                </c:pt>
                <c:pt idx="136">
                  <c:v>2850</c:v>
                </c:pt>
                <c:pt idx="137">
                  <c:v>2700</c:v>
                </c:pt>
                <c:pt idx="138">
                  <c:v>2600</c:v>
                </c:pt>
                <c:pt idx="139">
                  <c:v>2500</c:v>
                </c:pt>
                <c:pt idx="140">
                  <c:v>2100</c:v>
                </c:pt>
                <c:pt idx="141">
                  <c:v>1900</c:v>
                </c:pt>
                <c:pt idx="142">
                  <c:v>1850</c:v>
                </c:pt>
                <c:pt idx="143">
                  <c:v>1950</c:v>
                </c:pt>
                <c:pt idx="144">
                  <c:v>1925</c:v>
                </c:pt>
                <c:pt idx="145">
                  <c:v>2050</c:v>
                </c:pt>
                <c:pt idx="146">
                  <c:v>2400</c:v>
                </c:pt>
                <c:pt idx="147">
                  <c:v>2450</c:v>
                </c:pt>
                <c:pt idx="148">
                  <c:v>2550</c:v>
                </c:pt>
                <c:pt idx="149">
                  <c:v>2500</c:v>
                </c:pt>
                <c:pt idx="150">
                  <c:v>2500</c:v>
                </c:pt>
                <c:pt idx="151">
                  <c:v>2550</c:v>
                </c:pt>
                <c:pt idx="152">
                  <c:v>2650</c:v>
                </c:pt>
                <c:pt idx="153">
                  <c:v>3200</c:v>
                </c:pt>
                <c:pt idx="154">
                  <c:v>3150</c:v>
                </c:pt>
                <c:pt idx="155">
                  <c:v>3200</c:v>
                </c:pt>
                <c:pt idx="156">
                  <c:v>3300</c:v>
                </c:pt>
                <c:pt idx="157">
                  <c:v>3350</c:v>
                </c:pt>
                <c:pt idx="158">
                  <c:v>3325</c:v>
                </c:pt>
                <c:pt idx="159">
                  <c:v>3300</c:v>
                </c:pt>
                <c:pt idx="160">
                  <c:v>3200</c:v>
                </c:pt>
                <c:pt idx="161">
                  <c:v>3175</c:v>
                </c:pt>
                <c:pt idx="162">
                  <c:v>3000</c:v>
                </c:pt>
                <c:pt idx="163">
                  <c:v>2575</c:v>
                </c:pt>
                <c:pt idx="164">
                  <c:v>2600</c:v>
                </c:pt>
                <c:pt idx="165">
                  <c:v>2550</c:v>
                </c:pt>
                <c:pt idx="166">
                  <c:v>2475</c:v>
                </c:pt>
                <c:pt idx="167">
                  <c:v>2575</c:v>
                </c:pt>
                <c:pt idx="168">
                  <c:v>2550</c:v>
                </c:pt>
                <c:pt idx="169">
                  <c:v>2350</c:v>
                </c:pt>
                <c:pt idx="170">
                  <c:v>2075</c:v>
                </c:pt>
                <c:pt idx="171">
                  <c:v>2050</c:v>
                </c:pt>
                <c:pt idx="172">
                  <c:v>2050</c:v>
                </c:pt>
                <c:pt idx="173">
                  <c:v>1975</c:v>
                </c:pt>
                <c:pt idx="174">
                  <c:v>1925</c:v>
                </c:pt>
                <c:pt idx="175">
                  <c:v>2200</c:v>
                </c:pt>
                <c:pt idx="176">
                  <c:v>2050</c:v>
                </c:pt>
                <c:pt idx="177">
                  <c:v>2000</c:v>
                </c:pt>
                <c:pt idx="178">
                  <c:v>1850</c:v>
                </c:pt>
                <c:pt idx="179">
                  <c:v>1850</c:v>
                </c:pt>
                <c:pt idx="180">
                  <c:v>1750</c:v>
                </c:pt>
                <c:pt idx="181">
                  <c:v>1600</c:v>
                </c:pt>
                <c:pt idx="182">
                  <c:v>1750</c:v>
                </c:pt>
                <c:pt idx="183">
                  <c:v>1850</c:v>
                </c:pt>
                <c:pt idx="184">
                  <c:v>1700</c:v>
                </c:pt>
                <c:pt idx="185">
                  <c:v>1700</c:v>
                </c:pt>
                <c:pt idx="186">
                  <c:v>1725</c:v>
                </c:pt>
                <c:pt idx="187">
                  <c:v>1650</c:v>
                </c:pt>
                <c:pt idx="188">
                  <c:v>1550</c:v>
                </c:pt>
                <c:pt idx="189">
                  <c:v>1550</c:v>
                </c:pt>
                <c:pt idx="190">
                  <c:v>1725</c:v>
                </c:pt>
                <c:pt idx="191">
                  <c:v>2050</c:v>
                </c:pt>
                <c:pt idx="192">
                  <c:v>2550</c:v>
                </c:pt>
                <c:pt idx="193">
                  <c:v>2950</c:v>
                </c:pt>
                <c:pt idx="194">
                  <c:v>3250</c:v>
                </c:pt>
                <c:pt idx="195">
                  <c:v>3450</c:v>
                </c:pt>
                <c:pt idx="196">
                  <c:v>3500</c:v>
                </c:pt>
                <c:pt idx="197">
                  <c:v>3400</c:v>
                </c:pt>
                <c:pt idx="198">
                  <c:v>3300</c:v>
                </c:pt>
                <c:pt idx="199">
                  <c:v>3150</c:v>
                </c:pt>
                <c:pt idx="200">
                  <c:v>3350</c:v>
                </c:pt>
                <c:pt idx="201">
                  <c:v>3425</c:v>
                </c:pt>
                <c:pt idx="202">
                  <c:v>4000</c:v>
                </c:pt>
                <c:pt idx="203">
                  <c:v>4800</c:v>
                </c:pt>
                <c:pt idx="204">
                  <c:v>5120</c:v>
                </c:pt>
                <c:pt idx="205">
                  <c:v>5850</c:v>
                </c:pt>
                <c:pt idx="206">
                  <c:v>5850</c:v>
                </c:pt>
                <c:pt idx="207">
                  <c:v>4750</c:v>
                </c:pt>
                <c:pt idx="208">
                  <c:v>4200</c:v>
                </c:pt>
                <c:pt idx="209">
                  <c:v>3700</c:v>
                </c:pt>
                <c:pt idx="210">
                  <c:v>3360</c:v>
                </c:pt>
                <c:pt idx="211">
                  <c:v>4000</c:v>
                </c:pt>
                <c:pt idx="212">
                  <c:v>3920</c:v>
                </c:pt>
                <c:pt idx="213">
                  <c:v>4360</c:v>
                </c:pt>
                <c:pt idx="214">
                  <c:v>4880</c:v>
                </c:pt>
                <c:pt idx="215">
                  <c:v>4830</c:v>
                </c:pt>
                <c:pt idx="216">
                  <c:v>4580</c:v>
                </c:pt>
                <c:pt idx="217">
                  <c:v>4780</c:v>
                </c:pt>
                <c:pt idx="218">
                  <c:v>4450</c:v>
                </c:pt>
                <c:pt idx="219">
                  <c:v>3800</c:v>
                </c:pt>
                <c:pt idx="220">
                  <c:v>3450</c:v>
                </c:pt>
                <c:pt idx="221">
                  <c:v>3380</c:v>
                </c:pt>
                <c:pt idx="222">
                  <c:v>3600</c:v>
                </c:pt>
                <c:pt idx="223">
                  <c:v>3380</c:v>
                </c:pt>
                <c:pt idx="224">
                  <c:v>3210</c:v>
                </c:pt>
                <c:pt idx="225">
                  <c:v>3160</c:v>
                </c:pt>
                <c:pt idx="226">
                  <c:v>3140</c:v>
                </c:pt>
              </c:numCache>
            </c:numRef>
          </c:val>
          <c:smooth val="0"/>
          <c:extLst>
            <c:ext xmlns:c16="http://schemas.microsoft.com/office/drawing/2014/chart" uri="{C3380CC4-5D6E-409C-BE32-E72D297353CC}">
              <c16:uniqueId val="{0000000F-3F43-4457-A6E6-8B218C4FAC97}"/>
            </c:ext>
          </c:extLst>
        </c:ser>
        <c:dLbls>
          <c:showLegendKey val="0"/>
          <c:showVal val="0"/>
          <c:showCatName val="0"/>
          <c:showSerName val="0"/>
          <c:showPercent val="0"/>
          <c:showBubbleSize val="0"/>
        </c:dLbls>
        <c:smooth val="0"/>
        <c:axId val="1148214408"/>
        <c:axId val="1148217360"/>
      </c:lineChart>
      <c:dateAx>
        <c:axId val="1148214408"/>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217360"/>
        <c:crosses val="autoZero"/>
        <c:auto val="1"/>
        <c:lblOffset val="100"/>
        <c:baseTimeUnit val="months"/>
      </c:dateAx>
      <c:valAx>
        <c:axId val="1148217360"/>
        <c:scaling>
          <c:orientation val="minMax"/>
        </c:scaling>
        <c:delete val="0"/>
        <c:axPos val="l"/>
        <c:majorGridlines>
          <c:spPr>
            <a:ln w="9525" cap="flat" cmpd="sng" algn="ctr">
              <a:no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214408"/>
        <c:crosses val="autoZero"/>
        <c:crossBetween val="between"/>
      </c:valAx>
      <c:spPr>
        <a:noFill/>
        <a:ln>
          <a:noFill/>
        </a:ln>
        <a:effectLst/>
      </c:spPr>
    </c:plotArea>
    <c:legend>
      <c:legendPos val="b"/>
      <c:layout>
        <c:manualLayout>
          <c:xMode val="edge"/>
          <c:yMode val="edge"/>
          <c:x val="7.8275554395211097E-2"/>
          <c:y val="0.18533831190952138"/>
          <c:w val="0.4153248191464487"/>
          <c:h val="0.254034589623229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4796865137220065E-2"/>
          <c:y val="3.6019404048839306E-2"/>
          <c:w val="0.94832711292416683"/>
          <c:h val="0.88144868554049782"/>
        </c:manualLayout>
      </c:layout>
      <c:lineChart>
        <c:grouping val="standard"/>
        <c:varyColors val="0"/>
        <c:ser>
          <c:idx val="2"/>
          <c:order val="0"/>
          <c:tx>
            <c:strRef>
              <c:f>EU!$D$22</c:f>
              <c:strCache>
                <c:ptCount val="1"/>
                <c:pt idx="0">
                  <c:v>Butter   </c:v>
                </c:pt>
              </c:strCache>
            </c:strRef>
          </c:tx>
          <c:spPr>
            <a:ln w="28575" cap="rnd">
              <a:solidFill>
                <a:schemeClr val="accent3"/>
              </a:solidFill>
              <a:round/>
            </a:ln>
            <a:effectLst/>
          </c:spPr>
          <c:marker>
            <c:symbol val="none"/>
          </c:marker>
          <c:cat>
            <c:numRef>
              <c:f>EU!$A$23:$A$362</c:f>
              <c:numCache>
                <c:formatCode>mmm\-yy</c:formatCode>
                <c:ptCount val="340"/>
                <c:pt idx="0">
                  <c:v>33239</c:v>
                </c:pt>
                <c:pt idx="1">
                  <c:v>33270</c:v>
                </c:pt>
                <c:pt idx="2">
                  <c:v>33298</c:v>
                </c:pt>
                <c:pt idx="3">
                  <c:v>33329</c:v>
                </c:pt>
                <c:pt idx="4">
                  <c:v>33359</c:v>
                </c:pt>
                <c:pt idx="5">
                  <c:v>33390</c:v>
                </c:pt>
                <c:pt idx="6">
                  <c:v>33420</c:v>
                </c:pt>
                <c:pt idx="7">
                  <c:v>33451</c:v>
                </c:pt>
                <c:pt idx="8">
                  <c:v>33482</c:v>
                </c:pt>
                <c:pt idx="9">
                  <c:v>33512</c:v>
                </c:pt>
                <c:pt idx="10">
                  <c:v>33543</c:v>
                </c:pt>
                <c:pt idx="11">
                  <c:v>33573</c:v>
                </c:pt>
                <c:pt idx="12">
                  <c:v>33604</c:v>
                </c:pt>
                <c:pt idx="13">
                  <c:v>33635</c:v>
                </c:pt>
                <c:pt idx="14">
                  <c:v>33664</c:v>
                </c:pt>
                <c:pt idx="15">
                  <c:v>33695</c:v>
                </c:pt>
                <c:pt idx="16">
                  <c:v>33725</c:v>
                </c:pt>
                <c:pt idx="17">
                  <c:v>33756</c:v>
                </c:pt>
                <c:pt idx="18">
                  <c:v>33786</c:v>
                </c:pt>
                <c:pt idx="19">
                  <c:v>33817</c:v>
                </c:pt>
                <c:pt idx="20">
                  <c:v>33848</c:v>
                </c:pt>
                <c:pt idx="21">
                  <c:v>33878</c:v>
                </c:pt>
                <c:pt idx="22">
                  <c:v>33909</c:v>
                </c:pt>
                <c:pt idx="23">
                  <c:v>33939</c:v>
                </c:pt>
                <c:pt idx="24">
                  <c:v>33970</c:v>
                </c:pt>
                <c:pt idx="25">
                  <c:v>34001</c:v>
                </c:pt>
                <c:pt idx="26">
                  <c:v>34029</c:v>
                </c:pt>
                <c:pt idx="27">
                  <c:v>34060</c:v>
                </c:pt>
                <c:pt idx="28">
                  <c:v>34090</c:v>
                </c:pt>
                <c:pt idx="29">
                  <c:v>34121</c:v>
                </c:pt>
                <c:pt idx="30">
                  <c:v>34151</c:v>
                </c:pt>
                <c:pt idx="31">
                  <c:v>34182</c:v>
                </c:pt>
                <c:pt idx="32">
                  <c:v>34213</c:v>
                </c:pt>
                <c:pt idx="33">
                  <c:v>34243</c:v>
                </c:pt>
                <c:pt idx="34">
                  <c:v>34274</c:v>
                </c:pt>
                <c:pt idx="35">
                  <c:v>34304</c:v>
                </c:pt>
                <c:pt idx="36">
                  <c:v>34335</c:v>
                </c:pt>
                <c:pt idx="37">
                  <c:v>34366</c:v>
                </c:pt>
                <c:pt idx="38">
                  <c:v>34394</c:v>
                </c:pt>
                <c:pt idx="39">
                  <c:v>34425</c:v>
                </c:pt>
                <c:pt idx="40">
                  <c:v>34455</c:v>
                </c:pt>
                <c:pt idx="41">
                  <c:v>34486</c:v>
                </c:pt>
                <c:pt idx="42">
                  <c:v>34516</c:v>
                </c:pt>
                <c:pt idx="43">
                  <c:v>34547</c:v>
                </c:pt>
                <c:pt idx="44">
                  <c:v>34578</c:v>
                </c:pt>
                <c:pt idx="45">
                  <c:v>34608</c:v>
                </c:pt>
                <c:pt idx="46">
                  <c:v>34639</c:v>
                </c:pt>
                <c:pt idx="47">
                  <c:v>34669</c:v>
                </c:pt>
                <c:pt idx="48">
                  <c:v>34700</c:v>
                </c:pt>
                <c:pt idx="49">
                  <c:v>34731</c:v>
                </c:pt>
                <c:pt idx="50">
                  <c:v>34759</c:v>
                </c:pt>
                <c:pt idx="51">
                  <c:v>34790</c:v>
                </c:pt>
                <c:pt idx="52">
                  <c:v>34820</c:v>
                </c:pt>
                <c:pt idx="53">
                  <c:v>34851</c:v>
                </c:pt>
                <c:pt idx="54">
                  <c:v>34881</c:v>
                </c:pt>
                <c:pt idx="55">
                  <c:v>34912</c:v>
                </c:pt>
                <c:pt idx="56">
                  <c:v>34943</c:v>
                </c:pt>
                <c:pt idx="57">
                  <c:v>34973</c:v>
                </c:pt>
                <c:pt idx="58">
                  <c:v>35004</c:v>
                </c:pt>
                <c:pt idx="59">
                  <c:v>35034</c:v>
                </c:pt>
                <c:pt idx="60">
                  <c:v>35065</c:v>
                </c:pt>
                <c:pt idx="61">
                  <c:v>35096</c:v>
                </c:pt>
                <c:pt idx="62">
                  <c:v>35125</c:v>
                </c:pt>
                <c:pt idx="63">
                  <c:v>35156</c:v>
                </c:pt>
                <c:pt idx="64">
                  <c:v>35186</c:v>
                </c:pt>
                <c:pt idx="65">
                  <c:v>35217</c:v>
                </c:pt>
                <c:pt idx="66">
                  <c:v>35247</c:v>
                </c:pt>
                <c:pt idx="67">
                  <c:v>35278</c:v>
                </c:pt>
                <c:pt idx="68">
                  <c:v>35309</c:v>
                </c:pt>
                <c:pt idx="69">
                  <c:v>35339</c:v>
                </c:pt>
                <c:pt idx="70">
                  <c:v>35370</c:v>
                </c:pt>
                <c:pt idx="71">
                  <c:v>35400</c:v>
                </c:pt>
                <c:pt idx="72">
                  <c:v>35431</c:v>
                </c:pt>
                <c:pt idx="73">
                  <c:v>35462</c:v>
                </c:pt>
                <c:pt idx="74">
                  <c:v>35490</c:v>
                </c:pt>
                <c:pt idx="75">
                  <c:v>35521</c:v>
                </c:pt>
                <c:pt idx="76">
                  <c:v>35551</c:v>
                </c:pt>
                <c:pt idx="77">
                  <c:v>35582</c:v>
                </c:pt>
                <c:pt idx="78">
                  <c:v>35612</c:v>
                </c:pt>
                <c:pt idx="79">
                  <c:v>35643</c:v>
                </c:pt>
                <c:pt idx="80">
                  <c:v>35674</c:v>
                </c:pt>
                <c:pt idx="81">
                  <c:v>35704</c:v>
                </c:pt>
                <c:pt idx="82">
                  <c:v>35735</c:v>
                </c:pt>
                <c:pt idx="83">
                  <c:v>35765</c:v>
                </c:pt>
                <c:pt idx="84">
                  <c:v>35796</c:v>
                </c:pt>
                <c:pt idx="85">
                  <c:v>35827</c:v>
                </c:pt>
                <c:pt idx="86">
                  <c:v>35855</c:v>
                </c:pt>
                <c:pt idx="87">
                  <c:v>35886</c:v>
                </c:pt>
                <c:pt idx="88">
                  <c:v>35916</c:v>
                </c:pt>
                <c:pt idx="89">
                  <c:v>35947</c:v>
                </c:pt>
                <c:pt idx="90">
                  <c:v>35977</c:v>
                </c:pt>
                <c:pt idx="91">
                  <c:v>36008</c:v>
                </c:pt>
                <c:pt idx="92">
                  <c:v>36039</c:v>
                </c:pt>
                <c:pt idx="93">
                  <c:v>36069</c:v>
                </c:pt>
                <c:pt idx="94">
                  <c:v>36100</c:v>
                </c:pt>
                <c:pt idx="95">
                  <c:v>36130</c:v>
                </c:pt>
                <c:pt idx="96">
                  <c:v>36161</c:v>
                </c:pt>
                <c:pt idx="97">
                  <c:v>36192</c:v>
                </c:pt>
                <c:pt idx="98">
                  <c:v>36220</c:v>
                </c:pt>
                <c:pt idx="99">
                  <c:v>36251</c:v>
                </c:pt>
                <c:pt idx="100">
                  <c:v>36281</c:v>
                </c:pt>
                <c:pt idx="101">
                  <c:v>36312</c:v>
                </c:pt>
                <c:pt idx="102">
                  <c:v>36342</c:v>
                </c:pt>
                <c:pt idx="103">
                  <c:v>36373</c:v>
                </c:pt>
                <c:pt idx="104">
                  <c:v>36404</c:v>
                </c:pt>
                <c:pt idx="105">
                  <c:v>36434</c:v>
                </c:pt>
                <c:pt idx="106">
                  <c:v>36465</c:v>
                </c:pt>
                <c:pt idx="107">
                  <c:v>36495</c:v>
                </c:pt>
                <c:pt idx="108">
                  <c:v>36526</c:v>
                </c:pt>
                <c:pt idx="109">
                  <c:v>36557</c:v>
                </c:pt>
                <c:pt idx="110">
                  <c:v>36586</c:v>
                </c:pt>
                <c:pt idx="111">
                  <c:v>36617</c:v>
                </c:pt>
                <c:pt idx="112">
                  <c:v>36647</c:v>
                </c:pt>
                <c:pt idx="113">
                  <c:v>36678</c:v>
                </c:pt>
                <c:pt idx="114">
                  <c:v>36708</c:v>
                </c:pt>
                <c:pt idx="115">
                  <c:v>36739</c:v>
                </c:pt>
                <c:pt idx="116">
                  <c:v>36770</c:v>
                </c:pt>
                <c:pt idx="117">
                  <c:v>36800</c:v>
                </c:pt>
                <c:pt idx="118">
                  <c:v>36831</c:v>
                </c:pt>
                <c:pt idx="119">
                  <c:v>36861</c:v>
                </c:pt>
                <c:pt idx="120">
                  <c:v>36892</c:v>
                </c:pt>
                <c:pt idx="121">
                  <c:v>36923</c:v>
                </c:pt>
                <c:pt idx="122">
                  <c:v>36951</c:v>
                </c:pt>
                <c:pt idx="123">
                  <c:v>36982</c:v>
                </c:pt>
                <c:pt idx="124">
                  <c:v>37012</c:v>
                </c:pt>
                <c:pt idx="125">
                  <c:v>37043</c:v>
                </c:pt>
                <c:pt idx="126">
                  <c:v>37073</c:v>
                </c:pt>
                <c:pt idx="127">
                  <c:v>37104</c:v>
                </c:pt>
                <c:pt idx="128">
                  <c:v>37135</c:v>
                </c:pt>
                <c:pt idx="129">
                  <c:v>37165</c:v>
                </c:pt>
                <c:pt idx="130">
                  <c:v>37196</c:v>
                </c:pt>
                <c:pt idx="131">
                  <c:v>37226</c:v>
                </c:pt>
                <c:pt idx="132">
                  <c:v>37257</c:v>
                </c:pt>
                <c:pt idx="133">
                  <c:v>37288</c:v>
                </c:pt>
                <c:pt idx="134">
                  <c:v>37316</c:v>
                </c:pt>
                <c:pt idx="135">
                  <c:v>37347</c:v>
                </c:pt>
                <c:pt idx="136">
                  <c:v>37377</c:v>
                </c:pt>
                <c:pt idx="137">
                  <c:v>37408</c:v>
                </c:pt>
                <c:pt idx="138">
                  <c:v>37438</c:v>
                </c:pt>
                <c:pt idx="139">
                  <c:v>37469</c:v>
                </c:pt>
                <c:pt idx="140">
                  <c:v>37500</c:v>
                </c:pt>
                <c:pt idx="141">
                  <c:v>37530</c:v>
                </c:pt>
                <c:pt idx="142">
                  <c:v>37561</c:v>
                </c:pt>
                <c:pt idx="143">
                  <c:v>37591</c:v>
                </c:pt>
                <c:pt idx="144">
                  <c:v>37622</c:v>
                </c:pt>
                <c:pt idx="145">
                  <c:v>37653</c:v>
                </c:pt>
                <c:pt idx="146">
                  <c:v>37681</c:v>
                </c:pt>
                <c:pt idx="147">
                  <c:v>37712</c:v>
                </c:pt>
                <c:pt idx="148">
                  <c:v>37742</c:v>
                </c:pt>
                <c:pt idx="149">
                  <c:v>37773</c:v>
                </c:pt>
                <c:pt idx="150">
                  <c:v>37803</c:v>
                </c:pt>
                <c:pt idx="151">
                  <c:v>37834</c:v>
                </c:pt>
                <c:pt idx="152">
                  <c:v>37865</c:v>
                </c:pt>
                <c:pt idx="153">
                  <c:v>37895</c:v>
                </c:pt>
                <c:pt idx="154">
                  <c:v>37926</c:v>
                </c:pt>
                <c:pt idx="155">
                  <c:v>37956</c:v>
                </c:pt>
                <c:pt idx="156">
                  <c:v>37987</c:v>
                </c:pt>
                <c:pt idx="157">
                  <c:v>38018</c:v>
                </c:pt>
                <c:pt idx="158">
                  <c:v>38047</c:v>
                </c:pt>
                <c:pt idx="159">
                  <c:v>38078</c:v>
                </c:pt>
                <c:pt idx="160">
                  <c:v>38108</c:v>
                </c:pt>
                <c:pt idx="161">
                  <c:v>38139</c:v>
                </c:pt>
                <c:pt idx="162">
                  <c:v>38169</c:v>
                </c:pt>
                <c:pt idx="163">
                  <c:v>38200</c:v>
                </c:pt>
                <c:pt idx="164">
                  <c:v>38231</c:v>
                </c:pt>
                <c:pt idx="165">
                  <c:v>38261</c:v>
                </c:pt>
                <c:pt idx="166">
                  <c:v>38292</c:v>
                </c:pt>
                <c:pt idx="167">
                  <c:v>38322</c:v>
                </c:pt>
                <c:pt idx="168">
                  <c:v>38353</c:v>
                </c:pt>
                <c:pt idx="169">
                  <c:v>38384</c:v>
                </c:pt>
                <c:pt idx="170">
                  <c:v>38412</c:v>
                </c:pt>
                <c:pt idx="171">
                  <c:v>38443</c:v>
                </c:pt>
                <c:pt idx="172">
                  <c:v>38473</c:v>
                </c:pt>
                <c:pt idx="173">
                  <c:v>38504</c:v>
                </c:pt>
                <c:pt idx="174">
                  <c:v>38534</c:v>
                </c:pt>
                <c:pt idx="175">
                  <c:v>38565</c:v>
                </c:pt>
                <c:pt idx="176">
                  <c:v>38596</c:v>
                </c:pt>
                <c:pt idx="177">
                  <c:v>38626</c:v>
                </c:pt>
                <c:pt idx="178">
                  <c:v>38657</c:v>
                </c:pt>
                <c:pt idx="179">
                  <c:v>38687</c:v>
                </c:pt>
                <c:pt idx="180">
                  <c:v>38718</c:v>
                </c:pt>
                <c:pt idx="181">
                  <c:v>38749</c:v>
                </c:pt>
                <c:pt idx="182">
                  <c:v>38777</c:v>
                </c:pt>
                <c:pt idx="183">
                  <c:v>38808</c:v>
                </c:pt>
                <c:pt idx="184">
                  <c:v>38838</c:v>
                </c:pt>
                <c:pt idx="185">
                  <c:v>38869</c:v>
                </c:pt>
                <c:pt idx="186">
                  <c:v>38899</c:v>
                </c:pt>
                <c:pt idx="187">
                  <c:v>38930</c:v>
                </c:pt>
                <c:pt idx="188">
                  <c:v>38961</c:v>
                </c:pt>
                <c:pt idx="189">
                  <c:v>38991</c:v>
                </c:pt>
                <c:pt idx="190">
                  <c:v>39022</c:v>
                </c:pt>
                <c:pt idx="191">
                  <c:v>39052</c:v>
                </c:pt>
                <c:pt idx="192">
                  <c:v>39083</c:v>
                </c:pt>
                <c:pt idx="193">
                  <c:v>39114</c:v>
                </c:pt>
                <c:pt idx="194">
                  <c:v>39142</c:v>
                </c:pt>
                <c:pt idx="195">
                  <c:v>39173</c:v>
                </c:pt>
                <c:pt idx="196">
                  <c:v>39203</c:v>
                </c:pt>
                <c:pt idx="197">
                  <c:v>39234</c:v>
                </c:pt>
                <c:pt idx="198">
                  <c:v>39264</c:v>
                </c:pt>
                <c:pt idx="199">
                  <c:v>39295</c:v>
                </c:pt>
                <c:pt idx="200">
                  <c:v>39326</c:v>
                </c:pt>
                <c:pt idx="201">
                  <c:v>39356</c:v>
                </c:pt>
                <c:pt idx="202">
                  <c:v>39387</c:v>
                </c:pt>
                <c:pt idx="203">
                  <c:v>39417</c:v>
                </c:pt>
                <c:pt idx="204">
                  <c:v>39448</c:v>
                </c:pt>
                <c:pt idx="205">
                  <c:v>39479</c:v>
                </c:pt>
                <c:pt idx="206">
                  <c:v>39508</c:v>
                </c:pt>
                <c:pt idx="207">
                  <c:v>39539</c:v>
                </c:pt>
                <c:pt idx="208">
                  <c:v>39569</c:v>
                </c:pt>
                <c:pt idx="209">
                  <c:v>39600</c:v>
                </c:pt>
                <c:pt idx="210">
                  <c:v>39630</c:v>
                </c:pt>
                <c:pt idx="211">
                  <c:v>39661</c:v>
                </c:pt>
                <c:pt idx="212">
                  <c:v>39692</c:v>
                </c:pt>
                <c:pt idx="213">
                  <c:v>39722</c:v>
                </c:pt>
                <c:pt idx="214">
                  <c:v>39753</c:v>
                </c:pt>
                <c:pt idx="215">
                  <c:v>39783</c:v>
                </c:pt>
                <c:pt idx="216">
                  <c:v>39814</c:v>
                </c:pt>
                <c:pt idx="217">
                  <c:v>39845</c:v>
                </c:pt>
                <c:pt idx="218">
                  <c:v>39873</c:v>
                </c:pt>
                <c:pt idx="219">
                  <c:v>39904</c:v>
                </c:pt>
                <c:pt idx="220">
                  <c:v>39934</c:v>
                </c:pt>
                <c:pt idx="221">
                  <c:v>39965</c:v>
                </c:pt>
                <c:pt idx="222">
                  <c:v>39995</c:v>
                </c:pt>
                <c:pt idx="223">
                  <c:v>40026</c:v>
                </c:pt>
                <c:pt idx="224">
                  <c:v>40057</c:v>
                </c:pt>
                <c:pt idx="225">
                  <c:v>40087</c:v>
                </c:pt>
                <c:pt idx="226">
                  <c:v>40118</c:v>
                </c:pt>
                <c:pt idx="227">
                  <c:v>40148</c:v>
                </c:pt>
                <c:pt idx="228">
                  <c:v>40179</c:v>
                </c:pt>
                <c:pt idx="229">
                  <c:v>40210</c:v>
                </c:pt>
                <c:pt idx="230">
                  <c:v>40238</c:v>
                </c:pt>
                <c:pt idx="231">
                  <c:v>40269</c:v>
                </c:pt>
                <c:pt idx="232">
                  <c:v>40299</c:v>
                </c:pt>
                <c:pt idx="233">
                  <c:v>40330</c:v>
                </c:pt>
                <c:pt idx="234">
                  <c:v>40360</c:v>
                </c:pt>
                <c:pt idx="235">
                  <c:v>40391</c:v>
                </c:pt>
                <c:pt idx="236">
                  <c:v>40422</c:v>
                </c:pt>
                <c:pt idx="237">
                  <c:v>40452</c:v>
                </c:pt>
                <c:pt idx="238">
                  <c:v>40483</c:v>
                </c:pt>
                <c:pt idx="239">
                  <c:v>40513</c:v>
                </c:pt>
                <c:pt idx="240">
                  <c:v>40544</c:v>
                </c:pt>
                <c:pt idx="241">
                  <c:v>40575</c:v>
                </c:pt>
                <c:pt idx="242">
                  <c:v>40603</c:v>
                </c:pt>
                <c:pt idx="243">
                  <c:v>40634</c:v>
                </c:pt>
                <c:pt idx="244">
                  <c:v>40664</c:v>
                </c:pt>
                <c:pt idx="245">
                  <c:v>40695</c:v>
                </c:pt>
                <c:pt idx="246">
                  <c:v>40725</c:v>
                </c:pt>
                <c:pt idx="247">
                  <c:v>40756</c:v>
                </c:pt>
                <c:pt idx="248">
                  <c:v>40787</c:v>
                </c:pt>
                <c:pt idx="249">
                  <c:v>40817</c:v>
                </c:pt>
                <c:pt idx="250">
                  <c:v>40848</c:v>
                </c:pt>
                <c:pt idx="251">
                  <c:v>40878</c:v>
                </c:pt>
                <c:pt idx="252">
                  <c:v>40909</c:v>
                </c:pt>
                <c:pt idx="253">
                  <c:v>40940</c:v>
                </c:pt>
                <c:pt idx="254">
                  <c:v>40969</c:v>
                </c:pt>
                <c:pt idx="255">
                  <c:v>41000</c:v>
                </c:pt>
                <c:pt idx="256">
                  <c:v>41030</c:v>
                </c:pt>
                <c:pt idx="257">
                  <c:v>41061</c:v>
                </c:pt>
                <c:pt idx="258">
                  <c:v>41091</c:v>
                </c:pt>
                <c:pt idx="259">
                  <c:v>41122</c:v>
                </c:pt>
                <c:pt idx="260">
                  <c:v>41153</c:v>
                </c:pt>
                <c:pt idx="261">
                  <c:v>41183</c:v>
                </c:pt>
                <c:pt idx="262">
                  <c:v>41214</c:v>
                </c:pt>
                <c:pt idx="263">
                  <c:v>41244</c:v>
                </c:pt>
                <c:pt idx="264">
                  <c:v>41275</c:v>
                </c:pt>
                <c:pt idx="265">
                  <c:v>41306</c:v>
                </c:pt>
                <c:pt idx="266">
                  <c:v>41334</c:v>
                </c:pt>
                <c:pt idx="267">
                  <c:v>41365</c:v>
                </c:pt>
                <c:pt idx="268">
                  <c:v>41395</c:v>
                </c:pt>
                <c:pt idx="269">
                  <c:v>41426</c:v>
                </c:pt>
                <c:pt idx="270">
                  <c:v>41456</c:v>
                </c:pt>
                <c:pt idx="271">
                  <c:v>41487</c:v>
                </c:pt>
                <c:pt idx="272">
                  <c:v>41518</c:v>
                </c:pt>
                <c:pt idx="273">
                  <c:v>41548</c:v>
                </c:pt>
                <c:pt idx="274">
                  <c:v>41579</c:v>
                </c:pt>
                <c:pt idx="275">
                  <c:v>41609</c:v>
                </c:pt>
                <c:pt idx="276">
                  <c:v>41640</c:v>
                </c:pt>
                <c:pt idx="277">
                  <c:v>41671</c:v>
                </c:pt>
                <c:pt idx="278">
                  <c:v>41699</c:v>
                </c:pt>
                <c:pt idx="279">
                  <c:v>41730</c:v>
                </c:pt>
                <c:pt idx="280">
                  <c:v>41760</c:v>
                </c:pt>
                <c:pt idx="281">
                  <c:v>41791</c:v>
                </c:pt>
                <c:pt idx="282">
                  <c:v>41821</c:v>
                </c:pt>
                <c:pt idx="283">
                  <c:v>41852</c:v>
                </c:pt>
                <c:pt idx="284">
                  <c:v>41883</c:v>
                </c:pt>
                <c:pt idx="285">
                  <c:v>41913</c:v>
                </c:pt>
                <c:pt idx="286">
                  <c:v>41944</c:v>
                </c:pt>
                <c:pt idx="287">
                  <c:v>41974</c:v>
                </c:pt>
                <c:pt idx="288">
                  <c:v>42005</c:v>
                </c:pt>
                <c:pt idx="289">
                  <c:v>42036</c:v>
                </c:pt>
                <c:pt idx="290">
                  <c:v>42064</c:v>
                </c:pt>
                <c:pt idx="291">
                  <c:v>42095</c:v>
                </c:pt>
                <c:pt idx="292">
                  <c:v>42125</c:v>
                </c:pt>
                <c:pt idx="293">
                  <c:v>42156</c:v>
                </c:pt>
                <c:pt idx="294">
                  <c:v>42186</c:v>
                </c:pt>
                <c:pt idx="295">
                  <c:v>42217</c:v>
                </c:pt>
                <c:pt idx="296">
                  <c:v>42248</c:v>
                </c:pt>
                <c:pt idx="297">
                  <c:v>42278</c:v>
                </c:pt>
                <c:pt idx="298">
                  <c:v>42309</c:v>
                </c:pt>
                <c:pt idx="299">
                  <c:v>42339</c:v>
                </c:pt>
                <c:pt idx="300">
                  <c:v>42370</c:v>
                </c:pt>
                <c:pt idx="301">
                  <c:v>42401</c:v>
                </c:pt>
                <c:pt idx="302">
                  <c:v>42430</c:v>
                </c:pt>
                <c:pt idx="303">
                  <c:v>42461</c:v>
                </c:pt>
                <c:pt idx="304">
                  <c:v>42491</c:v>
                </c:pt>
                <c:pt idx="305">
                  <c:v>42522</c:v>
                </c:pt>
                <c:pt idx="306">
                  <c:v>42552</c:v>
                </c:pt>
                <c:pt idx="307">
                  <c:v>42583</c:v>
                </c:pt>
                <c:pt idx="308">
                  <c:v>42614</c:v>
                </c:pt>
                <c:pt idx="309">
                  <c:v>42644</c:v>
                </c:pt>
                <c:pt idx="310">
                  <c:v>42675</c:v>
                </c:pt>
                <c:pt idx="311">
                  <c:v>42705</c:v>
                </c:pt>
                <c:pt idx="312">
                  <c:v>42736</c:v>
                </c:pt>
                <c:pt idx="313">
                  <c:v>42767</c:v>
                </c:pt>
                <c:pt idx="314">
                  <c:v>42795</c:v>
                </c:pt>
                <c:pt idx="315">
                  <c:v>42826</c:v>
                </c:pt>
                <c:pt idx="316">
                  <c:v>42856</c:v>
                </c:pt>
                <c:pt idx="317">
                  <c:v>42887</c:v>
                </c:pt>
                <c:pt idx="318">
                  <c:v>42917</c:v>
                </c:pt>
                <c:pt idx="319">
                  <c:v>42948</c:v>
                </c:pt>
                <c:pt idx="320">
                  <c:v>42979</c:v>
                </c:pt>
                <c:pt idx="321">
                  <c:v>43009</c:v>
                </c:pt>
                <c:pt idx="322">
                  <c:v>43040</c:v>
                </c:pt>
                <c:pt idx="323">
                  <c:v>43070</c:v>
                </c:pt>
                <c:pt idx="324">
                  <c:v>43101</c:v>
                </c:pt>
                <c:pt idx="325">
                  <c:v>43132</c:v>
                </c:pt>
                <c:pt idx="326">
                  <c:v>43160</c:v>
                </c:pt>
                <c:pt idx="327">
                  <c:v>43191</c:v>
                </c:pt>
                <c:pt idx="328">
                  <c:v>43221</c:v>
                </c:pt>
                <c:pt idx="329">
                  <c:v>43252</c:v>
                </c:pt>
                <c:pt idx="330">
                  <c:v>43282</c:v>
                </c:pt>
                <c:pt idx="331">
                  <c:v>43313</c:v>
                </c:pt>
                <c:pt idx="332">
                  <c:v>43344</c:v>
                </c:pt>
                <c:pt idx="333">
                  <c:v>43374</c:v>
                </c:pt>
                <c:pt idx="334">
                  <c:v>43405</c:v>
                </c:pt>
                <c:pt idx="335">
                  <c:v>43435</c:v>
                </c:pt>
                <c:pt idx="336">
                  <c:v>43466</c:v>
                </c:pt>
                <c:pt idx="337">
                  <c:v>43497</c:v>
                </c:pt>
                <c:pt idx="338">
                  <c:v>43525</c:v>
                </c:pt>
                <c:pt idx="339">
                  <c:v>43556</c:v>
                </c:pt>
              </c:numCache>
            </c:numRef>
          </c:cat>
          <c:val>
            <c:numRef>
              <c:f>EU!$D$23:$D$362</c:f>
              <c:numCache>
                <c:formatCode>0.0</c:formatCode>
                <c:ptCount val="340"/>
                <c:pt idx="0">
                  <c:v>258.51</c:v>
                </c:pt>
                <c:pt idx="1">
                  <c:v>257.98</c:v>
                </c:pt>
                <c:pt idx="2">
                  <c:v>257.19</c:v>
                </c:pt>
                <c:pt idx="3">
                  <c:v>255.61</c:v>
                </c:pt>
                <c:pt idx="4">
                  <c:v>256.66000000000003</c:v>
                </c:pt>
                <c:pt idx="5">
                  <c:v>251.8</c:v>
                </c:pt>
                <c:pt idx="6">
                  <c:v>260.49</c:v>
                </c:pt>
                <c:pt idx="7">
                  <c:v>264.51</c:v>
                </c:pt>
                <c:pt idx="8">
                  <c:v>267.52999999999997</c:v>
                </c:pt>
                <c:pt idx="9">
                  <c:v>271.05</c:v>
                </c:pt>
                <c:pt idx="10">
                  <c:v>279.10000000000002</c:v>
                </c:pt>
                <c:pt idx="11">
                  <c:v>279.10000000000002</c:v>
                </c:pt>
                <c:pt idx="12">
                  <c:v>270.05</c:v>
                </c:pt>
                <c:pt idx="13">
                  <c:v>261.5</c:v>
                </c:pt>
                <c:pt idx="14">
                  <c:v>265.01</c:v>
                </c:pt>
                <c:pt idx="15">
                  <c:v>266.52</c:v>
                </c:pt>
                <c:pt idx="16">
                  <c:v>267.02</c:v>
                </c:pt>
                <c:pt idx="17">
                  <c:v>268.54000000000002</c:v>
                </c:pt>
                <c:pt idx="18">
                  <c:v>266.77</c:v>
                </c:pt>
                <c:pt idx="19">
                  <c:v>270.3</c:v>
                </c:pt>
                <c:pt idx="20">
                  <c:v>265.33</c:v>
                </c:pt>
                <c:pt idx="21">
                  <c:v>260.11</c:v>
                </c:pt>
                <c:pt idx="22">
                  <c:v>253.87</c:v>
                </c:pt>
                <c:pt idx="23">
                  <c:v>247.76</c:v>
                </c:pt>
                <c:pt idx="24">
                  <c:v>252.56</c:v>
                </c:pt>
                <c:pt idx="25">
                  <c:v>250.74</c:v>
                </c:pt>
                <c:pt idx="26">
                  <c:v>259.39999999999998</c:v>
                </c:pt>
                <c:pt idx="27">
                  <c:v>260.79000000000002</c:v>
                </c:pt>
                <c:pt idx="28">
                  <c:v>255.86</c:v>
                </c:pt>
                <c:pt idx="29">
                  <c:v>255.14</c:v>
                </c:pt>
                <c:pt idx="30">
                  <c:v>258.47000000000003</c:v>
                </c:pt>
                <c:pt idx="31">
                  <c:v>255.6</c:v>
                </c:pt>
                <c:pt idx="32">
                  <c:v>251.91</c:v>
                </c:pt>
                <c:pt idx="33">
                  <c:v>251.26</c:v>
                </c:pt>
                <c:pt idx="34">
                  <c:v>254.3</c:v>
                </c:pt>
                <c:pt idx="35">
                  <c:v>251.69</c:v>
                </c:pt>
                <c:pt idx="36">
                  <c:v>248</c:v>
                </c:pt>
                <c:pt idx="37">
                  <c:v>246.48</c:v>
                </c:pt>
                <c:pt idx="38">
                  <c:v>254.08</c:v>
                </c:pt>
                <c:pt idx="39">
                  <c:v>254.3</c:v>
                </c:pt>
                <c:pt idx="40">
                  <c:v>255.17</c:v>
                </c:pt>
                <c:pt idx="41">
                  <c:v>255.11</c:v>
                </c:pt>
                <c:pt idx="42">
                  <c:v>254.07</c:v>
                </c:pt>
                <c:pt idx="43">
                  <c:v>252.81</c:v>
                </c:pt>
                <c:pt idx="44">
                  <c:v>251.69</c:v>
                </c:pt>
                <c:pt idx="45">
                  <c:v>251.69</c:v>
                </c:pt>
                <c:pt idx="46">
                  <c:v>251.69</c:v>
                </c:pt>
                <c:pt idx="47">
                  <c:v>251.69</c:v>
                </c:pt>
                <c:pt idx="48">
                  <c:v>269.08</c:v>
                </c:pt>
                <c:pt idx="49">
                  <c:v>323.19</c:v>
                </c:pt>
                <c:pt idx="50">
                  <c:v>329.08</c:v>
                </c:pt>
                <c:pt idx="51">
                  <c:v>334.86</c:v>
                </c:pt>
                <c:pt idx="52">
                  <c:v>331.29</c:v>
                </c:pt>
                <c:pt idx="53">
                  <c:v>330.56</c:v>
                </c:pt>
                <c:pt idx="54">
                  <c:v>337.97</c:v>
                </c:pt>
                <c:pt idx="55">
                  <c:v>340.07</c:v>
                </c:pt>
                <c:pt idx="56">
                  <c:v>340.31</c:v>
                </c:pt>
                <c:pt idx="57">
                  <c:v>338.17</c:v>
                </c:pt>
                <c:pt idx="58">
                  <c:v>339.96</c:v>
                </c:pt>
                <c:pt idx="59">
                  <c:v>344.4</c:v>
                </c:pt>
                <c:pt idx="60">
                  <c:v>330.39</c:v>
                </c:pt>
                <c:pt idx="61">
                  <c:v>319.88</c:v>
                </c:pt>
                <c:pt idx="62">
                  <c:v>312.88</c:v>
                </c:pt>
                <c:pt idx="63">
                  <c:v>303.54000000000002</c:v>
                </c:pt>
                <c:pt idx="64">
                  <c:v>300.04000000000002</c:v>
                </c:pt>
                <c:pt idx="65">
                  <c:v>299.66000000000003</c:v>
                </c:pt>
                <c:pt idx="66">
                  <c:v>297.43</c:v>
                </c:pt>
                <c:pt idx="67">
                  <c:v>298.87</c:v>
                </c:pt>
                <c:pt idx="68">
                  <c:v>300.31</c:v>
                </c:pt>
                <c:pt idx="69">
                  <c:v>303.44</c:v>
                </c:pt>
                <c:pt idx="70">
                  <c:v>296.58999999999997</c:v>
                </c:pt>
                <c:pt idx="71">
                  <c:v>298.55</c:v>
                </c:pt>
                <c:pt idx="72">
                  <c:v>304.83</c:v>
                </c:pt>
                <c:pt idx="73">
                  <c:v>297.77999999999997</c:v>
                </c:pt>
                <c:pt idx="74">
                  <c:v>302.08999999999997</c:v>
                </c:pt>
                <c:pt idx="75">
                  <c:v>300.14</c:v>
                </c:pt>
                <c:pt idx="76">
                  <c:v>298.8</c:v>
                </c:pt>
                <c:pt idx="77">
                  <c:v>314.14999999999998</c:v>
                </c:pt>
                <c:pt idx="78">
                  <c:v>319.08</c:v>
                </c:pt>
                <c:pt idx="79">
                  <c:v>322.7</c:v>
                </c:pt>
                <c:pt idx="80">
                  <c:v>336.34</c:v>
                </c:pt>
                <c:pt idx="81">
                  <c:v>359.33</c:v>
                </c:pt>
                <c:pt idx="82">
                  <c:v>353.95</c:v>
                </c:pt>
                <c:pt idx="83">
                  <c:v>352.15</c:v>
                </c:pt>
                <c:pt idx="84">
                  <c:v>342.37</c:v>
                </c:pt>
                <c:pt idx="85">
                  <c:v>320.88</c:v>
                </c:pt>
                <c:pt idx="86">
                  <c:v>307.88</c:v>
                </c:pt>
                <c:pt idx="87">
                  <c:v>299.19</c:v>
                </c:pt>
                <c:pt idx="88">
                  <c:v>305.70999999999998</c:v>
                </c:pt>
                <c:pt idx="89">
                  <c:v>332.18</c:v>
                </c:pt>
                <c:pt idx="90">
                  <c:v>340.45</c:v>
                </c:pt>
                <c:pt idx="91">
                  <c:v>340.15</c:v>
                </c:pt>
                <c:pt idx="92">
                  <c:v>331.59</c:v>
                </c:pt>
                <c:pt idx="93">
                  <c:v>323.69</c:v>
                </c:pt>
                <c:pt idx="94">
                  <c:v>321.7</c:v>
                </c:pt>
                <c:pt idx="95">
                  <c:v>317.12</c:v>
                </c:pt>
                <c:pt idx="96">
                  <c:v>310.10000000000002</c:v>
                </c:pt>
                <c:pt idx="97">
                  <c:v>302.04000000000002</c:v>
                </c:pt>
                <c:pt idx="98">
                  <c:v>299.33</c:v>
                </c:pt>
                <c:pt idx="99">
                  <c:v>293.33</c:v>
                </c:pt>
                <c:pt idx="100">
                  <c:v>293.94</c:v>
                </c:pt>
                <c:pt idx="101">
                  <c:v>293.08</c:v>
                </c:pt>
                <c:pt idx="102">
                  <c:v>289.02</c:v>
                </c:pt>
                <c:pt idx="103">
                  <c:v>290.26</c:v>
                </c:pt>
                <c:pt idx="104">
                  <c:v>297.10000000000002</c:v>
                </c:pt>
                <c:pt idx="105">
                  <c:v>300.85000000000002</c:v>
                </c:pt>
                <c:pt idx="106">
                  <c:v>302.74</c:v>
                </c:pt>
                <c:pt idx="107">
                  <c:v>298.44</c:v>
                </c:pt>
                <c:pt idx="108">
                  <c:v>300.13</c:v>
                </c:pt>
                <c:pt idx="109">
                  <c:v>291.29000000000002</c:v>
                </c:pt>
                <c:pt idx="110">
                  <c:v>288.33</c:v>
                </c:pt>
                <c:pt idx="111">
                  <c:v>292.55</c:v>
                </c:pt>
                <c:pt idx="112">
                  <c:v>291.60000000000002</c:v>
                </c:pt>
                <c:pt idx="113">
                  <c:v>310.92</c:v>
                </c:pt>
                <c:pt idx="114">
                  <c:v>314.20999999999998</c:v>
                </c:pt>
                <c:pt idx="115">
                  <c:v>321.11</c:v>
                </c:pt>
                <c:pt idx="116">
                  <c:v>322.35000000000002</c:v>
                </c:pt>
                <c:pt idx="117">
                  <c:v>333.76</c:v>
                </c:pt>
                <c:pt idx="118">
                  <c:v>321.66000000000003</c:v>
                </c:pt>
                <c:pt idx="119">
                  <c:v>307.44</c:v>
                </c:pt>
                <c:pt idx="120">
                  <c:v>294.83999999999997</c:v>
                </c:pt>
                <c:pt idx="121">
                  <c:v>297.18</c:v>
                </c:pt>
                <c:pt idx="122">
                  <c:v>296.39999999999998</c:v>
                </c:pt>
                <c:pt idx="123">
                  <c:v>304.67</c:v>
                </c:pt>
                <c:pt idx="124">
                  <c:v>312.19</c:v>
                </c:pt>
                <c:pt idx="125">
                  <c:v>322.38</c:v>
                </c:pt>
                <c:pt idx="126">
                  <c:v>322.45999999999998</c:v>
                </c:pt>
                <c:pt idx="127">
                  <c:v>308.38</c:v>
                </c:pt>
                <c:pt idx="128">
                  <c:v>311.49</c:v>
                </c:pt>
                <c:pt idx="129">
                  <c:v>302.10000000000002</c:v>
                </c:pt>
                <c:pt idx="130">
                  <c:v>298.45</c:v>
                </c:pt>
                <c:pt idx="131">
                  <c:v>293.32</c:v>
                </c:pt>
                <c:pt idx="132">
                  <c:v>295.07</c:v>
                </c:pt>
                <c:pt idx="133">
                  <c:v>292.89999999999998</c:v>
                </c:pt>
                <c:pt idx="134">
                  <c:v>289.45999999999998</c:v>
                </c:pt>
                <c:pt idx="135">
                  <c:v>289.76</c:v>
                </c:pt>
                <c:pt idx="136">
                  <c:v>284.06</c:v>
                </c:pt>
                <c:pt idx="137">
                  <c:v>281.19</c:v>
                </c:pt>
                <c:pt idx="138">
                  <c:v>289.97000000000003</c:v>
                </c:pt>
                <c:pt idx="139">
                  <c:v>290.41000000000003</c:v>
                </c:pt>
                <c:pt idx="140">
                  <c:v>297.08</c:v>
                </c:pt>
                <c:pt idx="141">
                  <c:v>294.89999999999998</c:v>
                </c:pt>
                <c:pt idx="142">
                  <c:v>293.02</c:v>
                </c:pt>
                <c:pt idx="143">
                  <c:v>292.33999999999997</c:v>
                </c:pt>
                <c:pt idx="144">
                  <c:v>289.38</c:v>
                </c:pt>
                <c:pt idx="145">
                  <c:v>288.73</c:v>
                </c:pt>
                <c:pt idx="146">
                  <c:v>289.16000000000003</c:v>
                </c:pt>
                <c:pt idx="147">
                  <c:v>289.73</c:v>
                </c:pt>
                <c:pt idx="148">
                  <c:v>284.7</c:v>
                </c:pt>
                <c:pt idx="149">
                  <c:v>297.81</c:v>
                </c:pt>
                <c:pt idx="150">
                  <c:v>297.04000000000002</c:v>
                </c:pt>
                <c:pt idx="151">
                  <c:v>296.44</c:v>
                </c:pt>
                <c:pt idx="152">
                  <c:v>300.61</c:v>
                </c:pt>
                <c:pt idx="153">
                  <c:v>300.33</c:v>
                </c:pt>
                <c:pt idx="154">
                  <c:v>300.52</c:v>
                </c:pt>
                <c:pt idx="155">
                  <c:v>296.33999999999997</c:v>
                </c:pt>
                <c:pt idx="156">
                  <c:v>299.43</c:v>
                </c:pt>
                <c:pt idx="157">
                  <c:v>300.58999999999997</c:v>
                </c:pt>
                <c:pt idx="158">
                  <c:v>292.04000000000002</c:v>
                </c:pt>
                <c:pt idx="159">
                  <c:v>293.55</c:v>
                </c:pt>
                <c:pt idx="160">
                  <c:v>295.02</c:v>
                </c:pt>
                <c:pt idx="161">
                  <c:v>298.69</c:v>
                </c:pt>
                <c:pt idx="162">
                  <c:v>298.97000000000003</c:v>
                </c:pt>
                <c:pt idx="163">
                  <c:v>297.83</c:v>
                </c:pt>
                <c:pt idx="164">
                  <c:v>293.88</c:v>
                </c:pt>
                <c:pt idx="165">
                  <c:v>288.67</c:v>
                </c:pt>
                <c:pt idx="166">
                  <c:v>285.22000000000003</c:v>
                </c:pt>
                <c:pt idx="167">
                  <c:v>286.27999999999997</c:v>
                </c:pt>
                <c:pt idx="168">
                  <c:v>285.27</c:v>
                </c:pt>
                <c:pt idx="169">
                  <c:v>285.89</c:v>
                </c:pt>
                <c:pt idx="170">
                  <c:v>277.42</c:v>
                </c:pt>
                <c:pt idx="171">
                  <c:v>280.48</c:v>
                </c:pt>
                <c:pt idx="172">
                  <c:v>281.01</c:v>
                </c:pt>
                <c:pt idx="173">
                  <c:v>286.14999999999998</c:v>
                </c:pt>
                <c:pt idx="174">
                  <c:v>262.62</c:v>
                </c:pt>
                <c:pt idx="186">
                  <c:v>245.23</c:v>
                </c:pt>
                <c:pt idx="187">
                  <c:v>249.78</c:v>
                </c:pt>
                <c:pt idx="188">
                  <c:v>261.45999999999998</c:v>
                </c:pt>
                <c:pt idx="189">
                  <c:v>261.24</c:v>
                </c:pt>
                <c:pt idx="190">
                  <c:v>256.14999999999998</c:v>
                </c:pt>
                <c:pt idx="191">
                  <c:v>257.33</c:v>
                </c:pt>
                <c:pt idx="192">
                  <c:v>254.76</c:v>
                </c:pt>
                <c:pt idx="193">
                  <c:v>256.49</c:v>
                </c:pt>
                <c:pt idx="194">
                  <c:v>260.41000000000003</c:v>
                </c:pt>
                <c:pt idx="195">
                  <c:v>260.95999999999998</c:v>
                </c:pt>
                <c:pt idx="196">
                  <c:v>260.99</c:v>
                </c:pt>
                <c:pt idx="197">
                  <c:v>259.02999999999997</c:v>
                </c:pt>
                <c:pt idx="198">
                  <c:v>354.64</c:v>
                </c:pt>
                <c:pt idx="199">
                  <c:v>378.91</c:v>
                </c:pt>
                <c:pt idx="200">
                  <c:v>364.24</c:v>
                </c:pt>
                <c:pt idx="201">
                  <c:v>491.05</c:v>
                </c:pt>
                <c:pt idx="202">
                  <c:v>475.87</c:v>
                </c:pt>
                <c:pt idx="203">
                  <c:v>437.55</c:v>
                </c:pt>
                <c:pt idx="204">
                  <c:v>351.18</c:v>
                </c:pt>
                <c:pt idx="205">
                  <c:v>304.20999999999998</c:v>
                </c:pt>
                <c:pt idx="206">
                  <c:v>276.02</c:v>
                </c:pt>
                <c:pt idx="207">
                  <c:v>282.42</c:v>
                </c:pt>
                <c:pt idx="209">
                  <c:v>283.29000000000002</c:v>
                </c:pt>
                <c:pt idx="210">
                  <c:v>281.45</c:v>
                </c:pt>
                <c:pt idx="211">
                  <c:v>277.83999999999997</c:v>
                </c:pt>
                <c:pt idx="212">
                  <c:v>278.44</c:v>
                </c:pt>
                <c:pt idx="213">
                  <c:v>278.49</c:v>
                </c:pt>
                <c:pt idx="214">
                  <c:v>278.24</c:v>
                </c:pt>
                <c:pt idx="215">
                  <c:v>254.38</c:v>
                </c:pt>
                <c:pt idx="216">
                  <c:v>195.66</c:v>
                </c:pt>
                <c:pt idx="217">
                  <c:v>208.44</c:v>
                </c:pt>
                <c:pt idx="218">
                  <c:v>201.95</c:v>
                </c:pt>
                <c:pt idx="219">
                  <c:v>205.53</c:v>
                </c:pt>
                <c:pt idx="220">
                  <c:v>215.27</c:v>
                </c:pt>
                <c:pt idx="221">
                  <c:v>226.64</c:v>
                </c:pt>
                <c:pt idx="222">
                  <c:v>229.53</c:v>
                </c:pt>
                <c:pt idx="224">
                  <c:v>219.95</c:v>
                </c:pt>
                <c:pt idx="225">
                  <c:v>249.61</c:v>
                </c:pt>
                <c:pt idx="226">
                  <c:v>261.07</c:v>
                </c:pt>
                <c:pt idx="227">
                  <c:v>306.3</c:v>
                </c:pt>
                <c:pt idx="228">
                  <c:v>281.33999999999997</c:v>
                </c:pt>
                <c:pt idx="229">
                  <c:v>328.52</c:v>
                </c:pt>
                <c:pt idx="230">
                  <c:v>281.04000000000002</c:v>
                </c:pt>
                <c:pt idx="231">
                  <c:v>295.41000000000003</c:v>
                </c:pt>
                <c:pt idx="232">
                  <c:v>357.49</c:v>
                </c:pt>
                <c:pt idx="233">
                  <c:v>365.38</c:v>
                </c:pt>
                <c:pt idx="234">
                  <c:v>398.74</c:v>
                </c:pt>
                <c:pt idx="235">
                  <c:v>413.14</c:v>
                </c:pt>
                <c:pt idx="236">
                  <c:v>392.85</c:v>
                </c:pt>
                <c:pt idx="237">
                  <c:v>372.82</c:v>
                </c:pt>
                <c:pt idx="238">
                  <c:v>383.03</c:v>
                </c:pt>
                <c:pt idx="239">
                  <c:v>383.15</c:v>
                </c:pt>
                <c:pt idx="240">
                  <c:v>336.83</c:v>
                </c:pt>
                <c:pt idx="241">
                  <c:v>348.35</c:v>
                </c:pt>
                <c:pt idx="242">
                  <c:v>329.91</c:v>
                </c:pt>
                <c:pt idx="243">
                  <c:v>378.55</c:v>
                </c:pt>
                <c:pt idx="244">
                  <c:v>375.42</c:v>
                </c:pt>
                <c:pt idx="245">
                  <c:v>379.91</c:v>
                </c:pt>
                <c:pt idx="246">
                  <c:v>388.4</c:v>
                </c:pt>
                <c:pt idx="247">
                  <c:v>403.53</c:v>
                </c:pt>
                <c:pt idx="248">
                  <c:v>402.46</c:v>
                </c:pt>
                <c:pt idx="249">
                  <c:v>403.36</c:v>
                </c:pt>
                <c:pt idx="250">
                  <c:v>382.13</c:v>
                </c:pt>
                <c:pt idx="251">
                  <c:v>378.51</c:v>
                </c:pt>
                <c:pt idx="252">
                  <c:v>371.27</c:v>
                </c:pt>
                <c:pt idx="253">
                  <c:v>354.46</c:v>
                </c:pt>
                <c:pt idx="254">
                  <c:v>345.42</c:v>
                </c:pt>
                <c:pt idx="255">
                  <c:v>308.25</c:v>
                </c:pt>
                <c:pt idx="256">
                  <c:v>301.41000000000003</c:v>
                </c:pt>
                <c:pt idx="257">
                  <c:v>273.41000000000003</c:v>
                </c:pt>
                <c:pt idx="258">
                  <c:v>272.38</c:v>
                </c:pt>
                <c:pt idx="259">
                  <c:v>276.04000000000002</c:v>
                </c:pt>
                <c:pt idx="260">
                  <c:v>267.24</c:v>
                </c:pt>
                <c:pt idx="261">
                  <c:v>288.73</c:v>
                </c:pt>
                <c:pt idx="262">
                  <c:v>285.11</c:v>
                </c:pt>
                <c:pt idx="263">
                  <c:v>290.87</c:v>
                </c:pt>
                <c:pt idx="264">
                  <c:v>311.3</c:v>
                </c:pt>
                <c:pt idx="265">
                  <c:v>318.22000000000003</c:v>
                </c:pt>
                <c:pt idx="266">
                  <c:v>324.64</c:v>
                </c:pt>
                <c:pt idx="267">
                  <c:v>344.33</c:v>
                </c:pt>
                <c:pt idx="268">
                  <c:v>380.16</c:v>
                </c:pt>
                <c:pt idx="269">
                  <c:v>357</c:v>
                </c:pt>
                <c:pt idx="270">
                  <c:v>362.27</c:v>
                </c:pt>
                <c:pt idx="271">
                  <c:v>392.89</c:v>
                </c:pt>
                <c:pt idx="272">
                  <c:v>430.4</c:v>
                </c:pt>
                <c:pt idx="273">
                  <c:v>432.1</c:v>
                </c:pt>
                <c:pt idx="274">
                  <c:v>431.81</c:v>
                </c:pt>
                <c:pt idx="275">
                  <c:v>433.94</c:v>
                </c:pt>
                <c:pt idx="276">
                  <c:v>410.12</c:v>
                </c:pt>
                <c:pt idx="277">
                  <c:v>385.43</c:v>
                </c:pt>
                <c:pt idx="278">
                  <c:v>355.6</c:v>
                </c:pt>
                <c:pt idx="279">
                  <c:v>350.73</c:v>
                </c:pt>
                <c:pt idx="280">
                  <c:v>352.8</c:v>
                </c:pt>
                <c:pt idx="281">
                  <c:v>354.99</c:v>
                </c:pt>
                <c:pt idx="282">
                  <c:v>353.64</c:v>
                </c:pt>
                <c:pt idx="283">
                  <c:v>361.07</c:v>
                </c:pt>
                <c:pt idx="284">
                  <c:v>356.22</c:v>
                </c:pt>
                <c:pt idx="285">
                  <c:v>339.64</c:v>
                </c:pt>
                <c:pt idx="286">
                  <c:v>316.85000000000002</c:v>
                </c:pt>
                <c:pt idx="287">
                  <c:v>310.55</c:v>
                </c:pt>
                <c:pt idx="288">
                  <c:v>288.66000000000003</c:v>
                </c:pt>
                <c:pt idx="289">
                  <c:v>296.60000000000002</c:v>
                </c:pt>
                <c:pt idx="290">
                  <c:v>314.14</c:v>
                </c:pt>
                <c:pt idx="291">
                  <c:v>308.89999999999998</c:v>
                </c:pt>
                <c:pt idx="292">
                  <c:v>314.95</c:v>
                </c:pt>
                <c:pt idx="293">
                  <c:v>308.48</c:v>
                </c:pt>
                <c:pt idx="294">
                  <c:v>314.73</c:v>
                </c:pt>
                <c:pt idx="295">
                  <c:v>278.47000000000003</c:v>
                </c:pt>
                <c:pt idx="296">
                  <c:v>276.11</c:v>
                </c:pt>
                <c:pt idx="297">
                  <c:v>265.87</c:v>
                </c:pt>
                <c:pt idx="298">
                  <c:v>286.73</c:v>
                </c:pt>
                <c:pt idx="299">
                  <c:v>296.79000000000002</c:v>
                </c:pt>
                <c:pt idx="300">
                  <c:v>262.29000000000002</c:v>
                </c:pt>
                <c:pt idx="301">
                  <c:v>256.19</c:v>
                </c:pt>
                <c:pt idx="302">
                  <c:v>251.18</c:v>
                </c:pt>
                <c:pt idx="303">
                  <c:v>242.57</c:v>
                </c:pt>
                <c:pt idx="304">
                  <c:v>247.31</c:v>
                </c:pt>
                <c:pt idx="305">
                  <c:v>241.16</c:v>
                </c:pt>
                <c:pt idx="306">
                  <c:v>232.31</c:v>
                </c:pt>
                <c:pt idx="307">
                  <c:v>275.66000000000003</c:v>
                </c:pt>
                <c:pt idx="308">
                  <c:v>323.27</c:v>
                </c:pt>
                <c:pt idx="309">
                  <c:v>352.73</c:v>
                </c:pt>
                <c:pt idx="310">
                  <c:v>427.52</c:v>
                </c:pt>
                <c:pt idx="311">
                  <c:v>465.39</c:v>
                </c:pt>
                <c:pt idx="312">
                  <c:v>484</c:v>
                </c:pt>
                <c:pt idx="313">
                  <c:v>492.58</c:v>
                </c:pt>
                <c:pt idx="314">
                  <c:v>410.77</c:v>
                </c:pt>
                <c:pt idx="315">
                  <c:v>421.59</c:v>
                </c:pt>
                <c:pt idx="316">
                  <c:v>435.22</c:v>
                </c:pt>
                <c:pt idx="317">
                  <c:v>458.32</c:v>
                </c:pt>
                <c:pt idx="318">
                  <c:v>560.61</c:v>
                </c:pt>
                <c:pt idx="319">
                  <c:v>595.57000000000005</c:v>
                </c:pt>
                <c:pt idx="320">
                  <c:v>620.17999999999995</c:v>
                </c:pt>
                <c:pt idx="321">
                  <c:v>606.48</c:v>
                </c:pt>
                <c:pt idx="322">
                  <c:v>569.65</c:v>
                </c:pt>
                <c:pt idx="323">
                  <c:v>512.29</c:v>
                </c:pt>
                <c:pt idx="324">
                  <c:v>470.43</c:v>
                </c:pt>
                <c:pt idx="325">
                  <c:v>437.75</c:v>
                </c:pt>
                <c:pt idx="326">
                  <c:v>461.26</c:v>
                </c:pt>
                <c:pt idx="327">
                  <c:v>484.43</c:v>
                </c:pt>
                <c:pt idx="328">
                  <c:v>542.88</c:v>
                </c:pt>
                <c:pt idx="329">
                  <c:v>554.44000000000005</c:v>
                </c:pt>
                <c:pt idx="330">
                  <c:v>570.88</c:v>
                </c:pt>
                <c:pt idx="331">
                  <c:v>555.83000000000004</c:v>
                </c:pt>
                <c:pt idx="332">
                  <c:v>557</c:v>
                </c:pt>
                <c:pt idx="333">
                  <c:v>545.29</c:v>
                </c:pt>
                <c:pt idx="334">
                  <c:v>506.59</c:v>
                </c:pt>
                <c:pt idx="335">
                  <c:v>455.1</c:v>
                </c:pt>
                <c:pt idx="336">
                  <c:v>396.14</c:v>
                </c:pt>
                <c:pt idx="337">
                  <c:v>440.68</c:v>
                </c:pt>
                <c:pt idx="338">
                  <c:v>430.83</c:v>
                </c:pt>
                <c:pt idx="339">
                  <c:v>415.52</c:v>
                </c:pt>
              </c:numCache>
            </c:numRef>
          </c:val>
          <c:smooth val="0"/>
          <c:extLst>
            <c:ext xmlns:c16="http://schemas.microsoft.com/office/drawing/2014/chart" uri="{C3380CC4-5D6E-409C-BE32-E72D297353CC}">
              <c16:uniqueId val="{00000002-52A8-48C9-B77A-92467FEC9E7E}"/>
            </c:ext>
          </c:extLst>
        </c:ser>
        <c:ser>
          <c:idx val="6"/>
          <c:order val="1"/>
          <c:tx>
            <c:strRef>
              <c:f>EU!$H$22</c:f>
              <c:strCache>
                <c:ptCount val="1"/>
                <c:pt idx="0">
                  <c:v>Cheese</c:v>
                </c:pt>
              </c:strCache>
            </c:strRef>
          </c:tx>
          <c:spPr>
            <a:ln w="28575" cap="rnd">
              <a:solidFill>
                <a:schemeClr val="accent1">
                  <a:lumMod val="60000"/>
                </a:schemeClr>
              </a:solidFill>
              <a:round/>
            </a:ln>
            <a:effectLst/>
          </c:spPr>
          <c:marker>
            <c:symbol val="none"/>
          </c:marker>
          <c:cat>
            <c:numRef>
              <c:f>EU!$A$23:$A$362</c:f>
              <c:numCache>
                <c:formatCode>mmm\-yy</c:formatCode>
                <c:ptCount val="340"/>
                <c:pt idx="0">
                  <c:v>33239</c:v>
                </c:pt>
                <c:pt idx="1">
                  <c:v>33270</c:v>
                </c:pt>
                <c:pt idx="2">
                  <c:v>33298</c:v>
                </c:pt>
                <c:pt idx="3">
                  <c:v>33329</c:v>
                </c:pt>
                <c:pt idx="4">
                  <c:v>33359</c:v>
                </c:pt>
                <c:pt idx="5">
                  <c:v>33390</c:v>
                </c:pt>
                <c:pt idx="6">
                  <c:v>33420</c:v>
                </c:pt>
                <c:pt idx="7">
                  <c:v>33451</c:v>
                </c:pt>
                <c:pt idx="8">
                  <c:v>33482</c:v>
                </c:pt>
                <c:pt idx="9">
                  <c:v>33512</c:v>
                </c:pt>
                <c:pt idx="10">
                  <c:v>33543</c:v>
                </c:pt>
                <c:pt idx="11">
                  <c:v>33573</c:v>
                </c:pt>
                <c:pt idx="12">
                  <c:v>33604</c:v>
                </c:pt>
                <c:pt idx="13">
                  <c:v>33635</c:v>
                </c:pt>
                <c:pt idx="14">
                  <c:v>33664</c:v>
                </c:pt>
                <c:pt idx="15">
                  <c:v>33695</c:v>
                </c:pt>
                <c:pt idx="16">
                  <c:v>33725</c:v>
                </c:pt>
                <c:pt idx="17">
                  <c:v>33756</c:v>
                </c:pt>
                <c:pt idx="18">
                  <c:v>33786</c:v>
                </c:pt>
                <c:pt idx="19">
                  <c:v>33817</c:v>
                </c:pt>
                <c:pt idx="20">
                  <c:v>33848</c:v>
                </c:pt>
                <c:pt idx="21">
                  <c:v>33878</c:v>
                </c:pt>
                <c:pt idx="22">
                  <c:v>33909</c:v>
                </c:pt>
                <c:pt idx="23">
                  <c:v>33939</c:v>
                </c:pt>
                <c:pt idx="24">
                  <c:v>33970</c:v>
                </c:pt>
                <c:pt idx="25">
                  <c:v>34001</c:v>
                </c:pt>
                <c:pt idx="26">
                  <c:v>34029</c:v>
                </c:pt>
                <c:pt idx="27">
                  <c:v>34060</c:v>
                </c:pt>
                <c:pt idx="28">
                  <c:v>34090</c:v>
                </c:pt>
                <c:pt idx="29">
                  <c:v>34121</c:v>
                </c:pt>
                <c:pt idx="30">
                  <c:v>34151</c:v>
                </c:pt>
                <c:pt idx="31">
                  <c:v>34182</c:v>
                </c:pt>
                <c:pt idx="32">
                  <c:v>34213</c:v>
                </c:pt>
                <c:pt idx="33">
                  <c:v>34243</c:v>
                </c:pt>
                <c:pt idx="34">
                  <c:v>34274</c:v>
                </c:pt>
                <c:pt idx="35">
                  <c:v>34304</c:v>
                </c:pt>
                <c:pt idx="36">
                  <c:v>34335</c:v>
                </c:pt>
                <c:pt idx="37">
                  <c:v>34366</c:v>
                </c:pt>
                <c:pt idx="38">
                  <c:v>34394</c:v>
                </c:pt>
                <c:pt idx="39">
                  <c:v>34425</c:v>
                </c:pt>
                <c:pt idx="40">
                  <c:v>34455</c:v>
                </c:pt>
                <c:pt idx="41">
                  <c:v>34486</c:v>
                </c:pt>
                <c:pt idx="42">
                  <c:v>34516</c:v>
                </c:pt>
                <c:pt idx="43">
                  <c:v>34547</c:v>
                </c:pt>
                <c:pt idx="44">
                  <c:v>34578</c:v>
                </c:pt>
                <c:pt idx="45">
                  <c:v>34608</c:v>
                </c:pt>
                <c:pt idx="46">
                  <c:v>34639</c:v>
                </c:pt>
                <c:pt idx="47">
                  <c:v>34669</c:v>
                </c:pt>
                <c:pt idx="48">
                  <c:v>34700</c:v>
                </c:pt>
                <c:pt idx="49">
                  <c:v>34731</c:v>
                </c:pt>
                <c:pt idx="50">
                  <c:v>34759</c:v>
                </c:pt>
                <c:pt idx="51">
                  <c:v>34790</c:v>
                </c:pt>
                <c:pt idx="52">
                  <c:v>34820</c:v>
                </c:pt>
                <c:pt idx="53">
                  <c:v>34851</c:v>
                </c:pt>
                <c:pt idx="54">
                  <c:v>34881</c:v>
                </c:pt>
                <c:pt idx="55">
                  <c:v>34912</c:v>
                </c:pt>
                <c:pt idx="56">
                  <c:v>34943</c:v>
                </c:pt>
                <c:pt idx="57">
                  <c:v>34973</c:v>
                </c:pt>
                <c:pt idx="58">
                  <c:v>35004</c:v>
                </c:pt>
                <c:pt idx="59">
                  <c:v>35034</c:v>
                </c:pt>
                <c:pt idx="60">
                  <c:v>35065</c:v>
                </c:pt>
                <c:pt idx="61">
                  <c:v>35096</c:v>
                </c:pt>
                <c:pt idx="62">
                  <c:v>35125</c:v>
                </c:pt>
                <c:pt idx="63">
                  <c:v>35156</c:v>
                </c:pt>
                <c:pt idx="64">
                  <c:v>35186</c:v>
                </c:pt>
                <c:pt idx="65">
                  <c:v>35217</c:v>
                </c:pt>
                <c:pt idx="66">
                  <c:v>35247</c:v>
                </c:pt>
                <c:pt idx="67">
                  <c:v>35278</c:v>
                </c:pt>
                <c:pt idx="68">
                  <c:v>35309</c:v>
                </c:pt>
                <c:pt idx="69">
                  <c:v>35339</c:v>
                </c:pt>
                <c:pt idx="70">
                  <c:v>35370</c:v>
                </c:pt>
                <c:pt idx="71">
                  <c:v>35400</c:v>
                </c:pt>
                <c:pt idx="72">
                  <c:v>35431</c:v>
                </c:pt>
                <c:pt idx="73">
                  <c:v>35462</c:v>
                </c:pt>
                <c:pt idx="74">
                  <c:v>35490</c:v>
                </c:pt>
                <c:pt idx="75">
                  <c:v>35521</c:v>
                </c:pt>
                <c:pt idx="76">
                  <c:v>35551</c:v>
                </c:pt>
                <c:pt idx="77">
                  <c:v>35582</c:v>
                </c:pt>
                <c:pt idx="78">
                  <c:v>35612</c:v>
                </c:pt>
                <c:pt idx="79">
                  <c:v>35643</c:v>
                </c:pt>
                <c:pt idx="80">
                  <c:v>35674</c:v>
                </c:pt>
                <c:pt idx="81">
                  <c:v>35704</c:v>
                </c:pt>
                <c:pt idx="82">
                  <c:v>35735</c:v>
                </c:pt>
                <c:pt idx="83">
                  <c:v>35765</c:v>
                </c:pt>
                <c:pt idx="84">
                  <c:v>35796</c:v>
                </c:pt>
                <c:pt idx="85">
                  <c:v>35827</c:v>
                </c:pt>
                <c:pt idx="86">
                  <c:v>35855</c:v>
                </c:pt>
                <c:pt idx="87">
                  <c:v>35886</c:v>
                </c:pt>
                <c:pt idx="88">
                  <c:v>35916</c:v>
                </c:pt>
                <c:pt idx="89">
                  <c:v>35947</c:v>
                </c:pt>
                <c:pt idx="90">
                  <c:v>35977</c:v>
                </c:pt>
                <c:pt idx="91">
                  <c:v>36008</c:v>
                </c:pt>
                <c:pt idx="92">
                  <c:v>36039</c:v>
                </c:pt>
                <c:pt idx="93">
                  <c:v>36069</c:v>
                </c:pt>
                <c:pt idx="94">
                  <c:v>36100</c:v>
                </c:pt>
                <c:pt idx="95">
                  <c:v>36130</c:v>
                </c:pt>
                <c:pt idx="96">
                  <c:v>36161</c:v>
                </c:pt>
                <c:pt idx="97">
                  <c:v>36192</c:v>
                </c:pt>
                <c:pt idx="98">
                  <c:v>36220</c:v>
                </c:pt>
                <c:pt idx="99">
                  <c:v>36251</c:v>
                </c:pt>
                <c:pt idx="100">
                  <c:v>36281</c:v>
                </c:pt>
                <c:pt idx="101">
                  <c:v>36312</c:v>
                </c:pt>
                <c:pt idx="102">
                  <c:v>36342</c:v>
                </c:pt>
                <c:pt idx="103">
                  <c:v>36373</c:v>
                </c:pt>
                <c:pt idx="104">
                  <c:v>36404</c:v>
                </c:pt>
                <c:pt idx="105">
                  <c:v>36434</c:v>
                </c:pt>
                <c:pt idx="106">
                  <c:v>36465</c:v>
                </c:pt>
                <c:pt idx="107">
                  <c:v>36495</c:v>
                </c:pt>
                <c:pt idx="108">
                  <c:v>36526</c:v>
                </c:pt>
                <c:pt idx="109">
                  <c:v>36557</c:v>
                </c:pt>
                <c:pt idx="110">
                  <c:v>36586</c:v>
                </c:pt>
                <c:pt idx="111">
                  <c:v>36617</c:v>
                </c:pt>
                <c:pt idx="112">
                  <c:v>36647</c:v>
                </c:pt>
                <c:pt idx="113">
                  <c:v>36678</c:v>
                </c:pt>
                <c:pt idx="114">
                  <c:v>36708</c:v>
                </c:pt>
                <c:pt idx="115">
                  <c:v>36739</c:v>
                </c:pt>
                <c:pt idx="116">
                  <c:v>36770</c:v>
                </c:pt>
                <c:pt idx="117">
                  <c:v>36800</c:v>
                </c:pt>
                <c:pt idx="118">
                  <c:v>36831</c:v>
                </c:pt>
                <c:pt idx="119">
                  <c:v>36861</c:v>
                </c:pt>
                <c:pt idx="120">
                  <c:v>36892</c:v>
                </c:pt>
                <c:pt idx="121">
                  <c:v>36923</c:v>
                </c:pt>
                <c:pt idx="122">
                  <c:v>36951</c:v>
                </c:pt>
                <c:pt idx="123">
                  <c:v>36982</c:v>
                </c:pt>
                <c:pt idx="124">
                  <c:v>37012</c:v>
                </c:pt>
                <c:pt idx="125">
                  <c:v>37043</c:v>
                </c:pt>
                <c:pt idx="126">
                  <c:v>37073</c:v>
                </c:pt>
                <c:pt idx="127">
                  <c:v>37104</c:v>
                </c:pt>
                <c:pt idx="128">
                  <c:v>37135</c:v>
                </c:pt>
                <c:pt idx="129">
                  <c:v>37165</c:v>
                </c:pt>
                <c:pt idx="130">
                  <c:v>37196</c:v>
                </c:pt>
                <c:pt idx="131">
                  <c:v>37226</c:v>
                </c:pt>
                <c:pt idx="132">
                  <c:v>37257</c:v>
                </c:pt>
                <c:pt idx="133">
                  <c:v>37288</c:v>
                </c:pt>
                <c:pt idx="134">
                  <c:v>37316</c:v>
                </c:pt>
                <c:pt idx="135">
                  <c:v>37347</c:v>
                </c:pt>
                <c:pt idx="136">
                  <c:v>37377</c:v>
                </c:pt>
                <c:pt idx="137">
                  <c:v>37408</c:v>
                </c:pt>
                <c:pt idx="138">
                  <c:v>37438</c:v>
                </c:pt>
                <c:pt idx="139">
                  <c:v>37469</c:v>
                </c:pt>
                <c:pt idx="140">
                  <c:v>37500</c:v>
                </c:pt>
                <c:pt idx="141">
                  <c:v>37530</c:v>
                </c:pt>
                <c:pt idx="142">
                  <c:v>37561</c:v>
                </c:pt>
                <c:pt idx="143">
                  <c:v>37591</c:v>
                </c:pt>
                <c:pt idx="144">
                  <c:v>37622</c:v>
                </c:pt>
                <c:pt idx="145">
                  <c:v>37653</c:v>
                </c:pt>
                <c:pt idx="146">
                  <c:v>37681</c:v>
                </c:pt>
                <c:pt idx="147">
                  <c:v>37712</c:v>
                </c:pt>
                <c:pt idx="148">
                  <c:v>37742</c:v>
                </c:pt>
                <c:pt idx="149">
                  <c:v>37773</c:v>
                </c:pt>
                <c:pt idx="150">
                  <c:v>37803</c:v>
                </c:pt>
                <c:pt idx="151">
                  <c:v>37834</c:v>
                </c:pt>
                <c:pt idx="152">
                  <c:v>37865</c:v>
                </c:pt>
                <c:pt idx="153">
                  <c:v>37895</c:v>
                </c:pt>
                <c:pt idx="154">
                  <c:v>37926</c:v>
                </c:pt>
                <c:pt idx="155">
                  <c:v>37956</c:v>
                </c:pt>
                <c:pt idx="156">
                  <c:v>37987</c:v>
                </c:pt>
                <c:pt idx="157">
                  <c:v>38018</c:v>
                </c:pt>
                <c:pt idx="158">
                  <c:v>38047</c:v>
                </c:pt>
                <c:pt idx="159">
                  <c:v>38078</c:v>
                </c:pt>
                <c:pt idx="160">
                  <c:v>38108</c:v>
                </c:pt>
                <c:pt idx="161">
                  <c:v>38139</c:v>
                </c:pt>
                <c:pt idx="162">
                  <c:v>38169</c:v>
                </c:pt>
                <c:pt idx="163">
                  <c:v>38200</c:v>
                </c:pt>
                <c:pt idx="164">
                  <c:v>38231</c:v>
                </c:pt>
                <c:pt idx="165">
                  <c:v>38261</c:v>
                </c:pt>
                <c:pt idx="166">
                  <c:v>38292</c:v>
                </c:pt>
                <c:pt idx="167">
                  <c:v>38322</c:v>
                </c:pt>
                <c:pt idx="168">
                  <c:v>38353</c:v>
                </c:pt>
                <c:pt idx="169">
                  <c:v>38384</c:v>
                </c:pt>
                <c:pt idx="170">
                  <c:v>38412</c:v>
                </c:pt>
                <c:pt idx="171">
                  <c:v>38443</c:v>
                </c:pt>
                <c:pt idx="172">
                  <c:v>38473</c:v>
                </c:pt>
                <c:pt idx="173">
                  <c:v>38504</c:v>
                </c:pt>
                <c:pt idx="174">
                  <c:v>38534</c:v>
                </c:pt>
                <c:pt idx="175">
                  <c:v>38565</c:v>
                </c:pt>
                <c:pt idx="176">
                  <c:v>38596</c:v>
                </c:pt>
                <c:pt idx="177">
                  <c:v>38626</c:v>
                </c:pt>
                <c:pt idx="178">
                  <c:v>38657</c:v>
                </c:pt>
                <c:pt idx="179">
                  <c:v>38687</c:v>
                </c:pt>
                <c:pt idx="180">
                  <c:v>38718</c:v>
                </c:pt>
                <c:pt idx="181">
                  <c:v>38749</c:v>
                </c:pt>
                <c:pt idx="182">
                  <c:v>38777</c:v>
                </c:pt>
                <c:pt idx="183">
                  <c:v>38808</c:v>
                </c:pt>
                <c:pt idx="184">
                  <c:v>38838</c:v>
                </c:pt>
                <c:pt idx="185">
                  <c:v>38869</c:v>
                </c:pt>
                <c:pt idx="186">
                  <c:v>38899</c:v>
                </c:pt>
                <c:pt idx="187">
                  <c:v>38930</c:v>
                </c:pt>
                <c:pt idx="188">
                  <c:v>38961</c:v>
                </c:pt>
                <c:pt idx="189">
                  <c:v>38991</c:v>
                </c:pt>
                <c:pt idx="190">
                  <c:v>39022</c:v>
                </c:pt>
                <c:pt idx="191">
                  <c:v>39052</c:v>
                </c:pt>
                <c:pt idx="192">
                  <c:v>39083</c:v>
                </c:pt>
                <c:pt idx="193">
                  <c:v>39114</c:v>
                </c:pt>
                <c:pt idx="194">
                  <c:v>39142</c:v>
                </c:pt>
                <c:pt idx="195">
                  <c:v>39173</c:v>
                </c:pt>
                <c:pt idx="196">
                  <c:v>39203</c:v>
                </c:pt>
                <c:pt idx="197">
                  <c:v>39234</c:v>
                </c:pt>
                <c:pt idx="198">
                  <c:v>39264</c:v>
                </c:pt>
                <c:pt idx="199">
                  <c:v>39295</c:v>
                </c:pt>
                <c:pt idx="200">
                  <c:v>39326</c:v>
                </c:pt>
                <c:pt idx="201">
                  <c:v>39356</c:v>
                </c:pt>
                <c:pt idx="202">
                  <c:v>39387</c:v>
                </c:pt>
                <c:pt idx="203">
                  <c:v>39417</c:v>
                </c:pt>
                <c:pt idx="204">
                  <c:v>39448</c:v>
                </c:pt>
                <c:pt idx="205">
                  <c:v>39479</c:v>
                </c:pt>
                <c:pt idx="206">
                  <c:v>39508</c:v>
                </c:pt>
                <c:pt idx="207">
                  <c:v>39539</c:v>
                </c:pt>
                <c:pt idx="208">
                  <c:v>39569</c:v>
                </c:pt>
                <c:pt idx="209">
                  <c:v>39600</c:v>
                </c:pt>
                <c:pt idx="210">
                  <c:v>39630</c:v>
                </c:pt>
                <c:pt idx="211">
                  <c:v>39661</c:v>
                </c:pt>
                <c:pt idx="212">
                  <c:v>39692</c:v>
                </c:pt>
                <c:pt idx="213">
                  <c:v>39722</c:v>
                </c:pt>
                <c:pt idx="214">
                  <c:v>39753</c:v>
                </c:pt>
                <c:pt idx="215">
                  <c:v>39783</c:v>
                </c:pt>
                <c:pt idx="216">
                  <c:v>39814</c:v>
                </c:pt>
                <c:pt idx="217">
                  <c:v>39845</c:v>
                </c:pt>
                <c:pt idx="218">
                  <c:v>39873</c:v>
                </c:pt>
                <c:pt idx="219">
                  <c:v>39904</c:v>
                </c:pt>
                <c:pt idx="220">
                  <c:v>39934</c:v>
                </c:pt>
                <c:pt idx="221">
                  <c:v>39965</c:v>
                </c:pt>
                <c:pt idx="222">
                  <c:v>39995</c:v>
                </c:pt>
                <c:pt idx="223">
                  <c:v>40026</c:v>
                </c:pt>
                <c:pt idx="224">
                  <c:v>40057</c:v>
                </c:pt>
                <c:pt idx="225">
                  <c:v>40087</c:v>
                </c:pt>
                <c:pt idx="226">
                  <c:v>40118</c:v>
                </c:pt>
                <c:pt idx="227">
                  <c:v>40148</c:v>
                </c:pt>
                <c:pt idx="228">
                  <c:v>40179</c:v>
                </c:pt>
                <c:pt idx="229">
                  <c:v>40210</c:v>
                </c:pt>
                <c:pt idx="230">
                  <c:v>40238</c:v>
                </c:pt>
                <c:pt idx="231">
                  <c:v>40269</c:v>
                </c:pt>
                <c:pt idx="232">
                  <c:v>40299</c:v>
                </c:pt>
                <c:pt idx="233">
                  <c:v>40330</c:v>
                </c:pt>
                <c:pt idx="234">
                  <c:v>40360</c:v>
                </c:pt>
                <c:pt idx="235">
                  <c:v>40391</c:v>
                </c:pt>
                <c:pt idx="236">
                  <c:v>40422</c:v>
                </c:pt>
                <c:pt idx="237">
                  <c:v>40452</c:v>
                </c:pt>
                <c:pt idx="238">
                  <c:v>40483</c:v>
                </c:pt>
                <c:pt idx="239">
                  <c:v>40513</c:v>
                </c:pt>
                <c:pt idx="240">
                  <c:v>40544</c:v>
                </c:pt>
                <c:pt idx="241">
                  <c:v>40575</c:v>
                </c:pt>
                <c:pt idx="242">
                  <c:v>40603</c:v>
                </c:pt>
                <c:pt idx="243">
                  <c:v>40634</c:v>
                </c:pt>
                <c:pt idx="244">
                  <c:v>40664</c:v>
                </c:pt>
                <c:pt idx="245">
                  <c:v>40695</c:v>
                </c:pt>
                <c:pt idx="246">
                  <c:v>40725</c:v>
                </c:pt>
                <c:pt idx="247">
                  <c:v>40756</c:v>
                </c:pt>
                <c:pt idx="248">
                  <c:v>40787</c:v>
                </c:pt>
                <c:pt idx="249">
                  <c:v>40817</c:v>
                </c:pt>
                <c:pt idx="250">
                  <c:v>40848</c:v>
                </c:pt>
                <c:pt idx="251">
                  <c:v>40878</c:v>
                </c:pt>
                <c:pt idx="252">
                  <c:v>40909</c:v>
                </c:pt>
                <c:pt idx="253">
                  <c:v>40940</c:v>
                </c:pt>
                <c:pt idx="254">
                  <c:v>40969</c:v>
                </c:pt>
                <c:pt idx="255">
                  <c:v>41000</c:v>
                </c:pt>
                <c:pt idx="256">
                  <c:v>41030</c:v>
                </c:pt>
                <c:pt idx="257">
                  <c:v>41061</c:v>
                </c:pt>
                <c:pt idx="258">
                  <c:v>41091</c:v>
                </c:pt>
                <c:pt idx="259">
                  <c:v>41122</c:v>
                </c:pt>
                <c:pt idx="260">
                  <c:v>41153</c:v>
                </c:pt>
                <c:pt idx="261">
                  <c:v>41183</c:v>
                </c:pt>
                <c:pt idx="262">
                  <c:v>41214</c:v>
                </c:pt>
                <c:pt idx="263">
                  <c:v>41244</c:v>
                </c:pt>
                <c:pt idx="264">
                  <c:v>41275</c:v>
                </c:pt>
                <c:pt idx="265">
                  <c:v>41306</c:v>
                </c:pt>
                <c:pt idx="266">
                  <c:v>41334</c:v>
                </c:pt>
                <c:pt idx="267">
                  <c:v>41365</c:v>
                </c:pt>
                <c:pt idx="268">
                  <c:v>41395</c:v>
                </c:pt>
                <c:pt idx="269">
                  <c:v>41426</c:v>
                </c:pt>
                <c:pt idx="270">
                  <c:v>41456</c:v>
                </c:pt>
                <c:pt idx="271">
                  <c:v>41487</c:v>
                </c:pt>
                <c:pt idx="272">
                  <c:v>41518</c:v>
                </c:pt>
                <c:pt idx="273">
                  <c:v>41548</c:v>
                </c:pt>
                <c:pt idx="274">
                  <c:v>41579</c:v>
                </c:pt>
                <c:pt idx="275">
                  <c:v>41609</c:v>
                </c:pt>
                <c:pt idx="276">
                  <c:v>41640</c:v>
                </c:pt>
                <c:pt idx="277">
                  <c:v>41671</c:v>
                </c:pt>
                <c:pt idx="278">
                  <c:v>41699</c:v>
                </c:pt>
                <c:pt idx="279">
                  <c:v>41730</c:v>
                </c:pt>
                <c:pt idx="280">
                  <c:v>41760</c:v>
                </c:pt>
                <c:pt idx="281">
                  <c:v>41791</c:v>
                </c:pt>
                <c:pt idx="282">
                  <c:v>41821</c:v>
                </c:pt>
                <c:pt idx="283">
                  <c:v>41852</c:v>
                </c:pt>
                <c:pt idx="284">
                  <c:v>41883</c:v>
                </c:pt>
                <c:pt idx="285">
                  <c:v>41913</c:v>
                </c:pt>
                <c:pt idx="286">
                  <c:v>41944</c:v>
                </c:pt>
                <c:pt idx="287">
                  <c:v>41974</c:v>
                </c:pt>
                <c:pt idx="288">
                  <c:v>42005</c:v>
                </c:pt>
                <c:pt idx="289">
                  <c:v>42036</c:v>
                </c:pt>
                <c:pt idx="290">
                  <c:v>42064</c:v>
                </c:pt>
                <c:pt idx="291">
                  <c:v>42095</c:v>
                </c:pt>
                <c:pt idx="292">
                  <c:v>42125</c:v>
                </c:pt>
                <c:pt idx="293">
                  <c:v>42156</c:v>
                </c:pt>
                <c:pt idx="294">
                  <c:v>42186</c:v>
                </c:pt>
                <c:pt idx="295">
                  <c:v>42217</c:v>
                </c:pt>
                <c:pt idx="296">
                  <c:v>42248</c:v>
                </c:pt>
                <c:pt idx="297">
                  <c:v>42278</c:v>
                </c:pt>
                <c:pt idx="298">
                  <c:v>42309</c:v>
                </c:pt>
                <c:pt idx="299">
                  <c:v>42339</c:v>
                </c:pt>
                <c:pt idx="300">
                  <c:v>42370</c:v>
                </c:pt>
                <c:pt idx="301">
                  <c:v>42401</c:v>
                </c:pt>
                <c:pt idx="302">
                  <c:v>42430</c:v>
                </c:pt>
                <c:pt idx="303">
                  <c:v>42461</c:v>
                </c:pt>
                <c:pt idx="304">
                  <c:v>42491</c:v>
                </c:pt>
                <c:pt idx="305">
                  <c:v>42522</c:v>
                </c:pt>
                <c:pt idx="306">
                  <c:v>42552</c:v>
                </c:pt>
                <c:pt idx="307">
                  <c:v>42583</c:v>
                </c:pt>
                <c:pt idx="308">
                  <c:v>42614</c:v>
                </c:pt>
                <c:pt idx="309">
                  <c:v>42644</c:v>
                </c:pt>
                <c:pt idx="310">
                  <c:v>42675</c:v>
                </c:pt>
                <c:pt idx="311">
                  <c:v>42705</c:v>
                </c:pt>
                <c:pt idx="312">
                  <c:v>42736</c:v>
                </c:pt>
                <c:pt idx="313">
                  <c:v>42767</c:v>
                </c:pt>
                <c:pt idx="314">
                  <c:v>42795</c:v>
                </c:pt>
                <c:pt idx="315">
                  <c:v>42826</c:v>
                </c:pt>
                <c:pt idx="316">
                  <c:v>42856</c:v>
                </c:pt>
                <c:pt idx="317">
                  <c:v>42887</c:v>
                </c:pt>
                <c:pt idx="318">
                  <c:v>42917</c:v>
                </c:pt>
                <c:pt idx="319">
                  <c:v>42948</c:v>
                </c:pt>
                <c:pt idx="320">
                  <c:v>42979</c:v>
                </c:pt>
                <c:pt idx="321">
                  <c:v>43009</c:v>
                </c:pt>
                <c:pt idx="322">
                  <c:v>43040</c:v>
                </c:pt>
                <c:pt idx="323">
                  <c:v>43070</c:v>
                </c:pt>
                <c:pt idx="324">
                  <c:v>43101</c:v>
                </c:pt>
                <c:pt idx="325">
                  <c:v>43132</c:v>
                </c:pt>
                <c:pt idx="326">
                  <c:v>43160</c:v>
                </c:pt>
                <c:pt idx="327">
                  <c:v>43191</c:v>
                </c:pt>
                <c:pt idx="328">
                  <c:v>43221</c:v>
                </c:pt>
                <c:pt idx="329">
                  <c:v>43252</c:v>
                </c:pt>
                <c:pt idx="330">
                  <c:v>43282</c:v>
                </c:pt>
                <c:pt idx="331">
                  <c:v>43313</c:v>
                </c:pt>
                <c:pt idx="332">
                  <c:v>43344</c:v>
                </c:pt>
                <c:pt idx="333">
                  <c:v>43374</c:v>
                </c:pt>
                <c:pt idx="334">
                  <c:v>43405</c:v>
                </c:pt>
                <c:pt idx="335">
                  <c:v>43435</c:v>
                </c:pt>
                <c:pt idx="336">
                  <c:v>43466</c:v>
                </c:pt>
                <c:pt idx="337">
                  <c:v>43497</c:v>
                </c:pt>
                <c:pt idx="338">
                  <c:v>43525</c:v>
                </c:pt>
                <c:pt idx="339">
                  <c:v>43556</c:v>
                </c:pt>
              </c:numCache>
            </c:numRef>
          </c:cat>
          <c:val>
            <c:numRef>
              <c:f>EU!$H$23:$H$362</c:f>
              <c:numCache>
                <c:formatCode>0.0</c:formatCode>
                <c:ptCount val="340"/>
                <c:pt idx="0">
                  <c:v>347.54</c:v>
                </c:pt>
                <c:pt idx="1">
                  <c:v>378.27</c:v>
                </c:pt>
                <c:pt idx="2">
                  <c:v>407.55</c:v>
                </c:pt>
                <c:pt idx="3">
                  <c:v>335.8</c:v>
                </c:pt>
                <c:pt idx="4">
                  <c:v>335.27</c:v>
                </c:pt>
                <c:pt idx="5">
                  <c:v>325.55</c:v>
                </c:pt>
                <c:pt idx="6">
                  <c:v>318.07</c:v>
                </c:pt>
                <c:pt idx="7">
                  <c:v>314.05</c:v>
                </c:pt>
                <c:pt idx="8">
                  <c:v>318.07</c:v>
                </c:pt>
                <c:pt idx="9">
                  <c:v>318.07</c:v>
                </c:pt>
                <c:pt idx="10">
                  <c:v>318.07</c:v>
                </c:pt>
                <c:pt idx="11">
                  <c:v>318.07</c:v>
                </c:pt>
                <c:pt idx="12">
                  <c:v>321.83999999999997</c:v>
                </c:pt>
                <c:pt idx="13">
                  <c:v>338.5</c:v>
                </c:pt>
                <c:pt idx="14">
                  <c:v>350.76</c:v>
                </c:pt>
                <c:pt idx="15">
                  <c:v>355.79</c:v>
                </c:pt>
                <c:pt idx="16">
                  <c:v>355.79</c:v>
                </c:pt>
                <c:pt idx="17">
                  <c:v>355.79</c:v>
                </c:pt>
                <c:pt idx="18">
                  <c:v>355.79</c:v>
                </c:pt>
                <c:pt idx="19">
                  <c:v>362.07</c:v>
                </c:pt>
                <c:pt idx="20">
                  <c:v>357.4</c:v>
                </c:pt>
                <c:pt idx="21">
                  <c:v>351.69</c:v>
                </c:pt>
                <c:pt idx="22">
                  <c:v>337.09</c:v>
                </c:pt>
                <c:pt idx="23">
                  <c:v>319.66000000000003</c:v>
                </c:pt>
                <c:pt idx="24">
                  <c:v>308.31</c:v>
                </c:pt>
                <c:pt idx="25">
                  <c:v>297.79000000000002</c:v>
                </c:pt>
                <c:pt idx="26">
                  <c:v>299.77999999999997</c:v>
                </c:pt>
                <c:pt idx="27">
                  <c:v>305.49</c:v>
                </c:pt>
                <c:pt idx="28">
                  <c:v>313.58999999999997</c:v>
                </c:pt>
                <c:pt idx="29">
                  <c:v>315.27</c:v>
                </c:pt>
                <c:pt idx="30">
                  <c:v>319.94</c:v>
                </c:pt>
                <c:pt idx="31">
                  <c:v>328.35</c:v>
                </c:pt>
                <c:pt idx="32">
                  <c:v>329</c:v>
                </c:pt>
                <c:pt idx="33">
                  <c:v>329</c:v>
                </c:pt>
                <c:pt idx="34">
                  <c:v>329</c:v>
                </c:pt>
                <c:pt idx="35">
                  <c:v>329</c:v>
                </c:pt>
                <c:pt idx="36">
                  <c:v>329</c:v>
                </c:pt>
                <c:pt idx="37">
                  <c:v>329</c:v>
                </c:pt>
                <c:pt idx="38">
                  <c:v>329</c:v>
                </c:pt>
                <c:pt idx="39">
                  <c:v>329</c:v>
                </c:pt>
                <c:pt idx="40">
                  <c:v>329</c:v>
                </c:pt>
                <c:pt idx="41">
                  <c:v>328.65</c:v>
                </c:pt>
                <c:pt idx="42">
                  <c:v>322.92</c:v>
                </c:pt>
                <c:pt idx="43">
                  <c:v>319.17</c:v>
                </c:pt>
                <c:pt idx="44">
                  <c:v>317.75</c:v>
                </c:pt>
                <c:pt idx="45">
                  <c:v>317.54000000000002</c:v>
                </c:pt>
                <c:pt idx="46">
                  <c:v>316.7</c:v>
                </c:pt>
                <c:pt idx="47">
                  <c:v>316.7</c:v>
                </c:pt>
                <c:pt idx="48">
                  <c:v>329.84</c:v>
                </c:pt>
                <c:pt idx="49">
                  <c:v>384.65</c:v>
                </c:pt>
                <c:pt idx="50">
                  <c:v>401.14</c:v>
                </c:pt>
                <c:pt idx="51">
                  <c:v>397.63</c:v>
                </c:pt>
                <c:pt idx="52">
                  <c:v>394.45</c:v>
                </c:pt>
                <c:pt idx="53">
                  <c:v>393.58</c:v>
                </c:pt>
                <c:pt idx="54">
                  <c:v>392.24</c:v>
                </c:pt>
                <c:pt idx="55">
                  <c:v>392.2</c:v>
                </c:pt>
                <c:pt idx="56">
                  <c:v>426.09</c:v>
                </c:pt>
                <c:pt idx="57">
                  <c:v>392.2</c:v>
                </c:pt>
                <c:pt idx="58">
                  <c:v>389.92</c:v>
                </c:pt>
                <c:pt idx="59">
                  <c:v>386.43</c:v>
                </c:pt>
                <c:pt idx="60">
                  <c:v>386.43</c:v>
                </c:pt>
                <c:pt idx="61">
                  <c:v>386.43</c:v>
                </c:pt>
                <c:pt idx="62">
                  <c:v>386.43</c:v>
                </c:pt>
                <c:pt idx="63">
                  <c:v>386.43</c:v>
                </c:pt>
                <c:pt idx="64">
                  <c:v>386.43</c:v>
                </c:pt>
                <c:pt idx="65">
                  <c:v>391.7</c:v>
                </c:pt>
                <c:pt idx="66">
                  <c:v>396.97</c:v>
                </c:pt>
                <c:pt idx="67">
                  <c:v>396.97</c:v>
                </c:pt>
                <c:pt idx="68">
                  <c:v>396.97</c:v>
                </c:pt>
                <c:pt idx="69">
                  <c:v>397.97</c:v>
                </c:pt>
                <c:pt idx="70">
                  <c:v>407.35</c:v>
                </c:pt>
                <c:pt idx="71">
                  <c:v>408.69</c:v>
                </c:pt>
                <c:pt idx="72">
                  <c:v>416.94</c:v>
                </c:pt>
                <c:pt idx="73">
                  <c:v>430.89</c:v>
                </c:pt>
                <c:pt idx="74">
                  <c:v>434.75</c:v>
                </c:pt>
                <c:pt idx="75">
                  <c:v>445.9</c:v>
                </c:pt>
                <c:pt idx="76">
                  <c:v>445.9</c:v>
                </c:pt>
                <c:pt idx="77">
                  <c:v>458.05</c:v>
                </c:pt>
                <c:pt idx="78">
                  <c:v>459.19</c:v>
                </c:pt>
                <c:pt idx="79">
                  <c:v>464.4</c:v>
                </c:pt>
                <c:pt idx="80">
                  <c:v>475.76</c:v>
                </c:pt>
                <c:pt idx="81">
                  <c:v>475.76</c:v>
                </c:pt>
                <c:pt idx="82">
                  <c:v>475.76</c:v>
                </c:pt>
                <c:pt idx="83">
                  <c:v>474.61</c:v>
                </c:pt>
                <c:pt idx="84">
                  <c:v>474.32</c:v>
                </c:pt>
                <c:pt idx="85">
                  <c:v>474.32</c:v>
                </c:pt>
                <c:pt idx="86">
                  <c:v>474.32</c:v>
                </c:pt>
                <c:pt idx="87">
                  <c:v>474.69</c:v>
                </c:pt>
                <c:pt idx="88">
                  <c:v>484.98</c:v>
                </c:pt>
                <c:pt idx="89">
                  <c:v>487.19</c:v>
                </c:pt>
                <c:pt idx="90">
                  <c:v>487.19</c:v>
                </c:pt>
                <c:pt idx="91">
                  <c:v>487.19</c:v>
                </c:pt>
                <c:pt idx="92">
                  <c:v>487.19</c:v>
                </c:pt>
                <c:pt idx="93">
                  <c:v>476.86</c:v>
                </c:pt>
                <c:pt idx="94">
                  <c:v>472.67</c:v>
                </c:pt>
                <c:pt idx="95">
                  <c:v>472.67</c:v>
                </c:pt>
                <c:pt idx="96">
                  <c:v>469.44</c:v>
                </c:pt>
                <c:pt idx="97">
                  <c:v>478.64</c:v>
                </c:pt>
                <c:pt idx="98">
                  <c:v>491.46</c:v>
                </c:pt>
                <c:pt idx="99">
                  <c:v>491.35</c:v>
                </c:pt>
                <c:pt idx="100">
                  <c:v>502.58</c:v>
                </c:pt>
                <c:pt idx="101">
                  <c:v>507.43</c:v>
                </c:pt>
                <c:pt idx="102">
                  <c:v>501.98</c:v>
                </c:pt>
                <c:pt idx="103">
                  <c:v>500.17</c:v>
                </c:pt>
                <c:pt idx="104">
                  <c:v>510.11</c:v>
                </c:pt>
                <c:pt idx="105">
                  <c:v>511.22</c:v>
                </c:pt>
                <c:pt idx="106">
                  <c:v>518.77</c:v>
                </c:pt>
                <c:pt idx="107">
                  <c:v>527.38</c:v>
                </c:pt>
                <c:pt idx="108">
                  <c:v>535.37</c:v>
                </c:pt>
                <c:pt idx="109">
                  <c:v>537.47</c:v>
                </c:pt>
                <c:pt idx="110">
                  <c:v>540.62</c:v>
                </c:pt>
                <c:pt idx="111">
                  <c:v>550.89</c:v>
                </c:pt>
                <c:pt idx="112">
                  <c:v>560.41</c:v>
                </c:pt>
                <c:pt idx="113">
                  <c:v>526.16999999999996</c:v>
                </c:pt>
                <c:pt idx="114">
                  <c:v>531.74</c:v>
                </c:pt>
                <c:pt idx="115">
                  <c:v>543.41</c:v>
                </c:pt>
                <c:pt idx="116">
                  <c:v>542.16999999999996</c:v>
                </c:pt>
                <c:pt idx="117">
                  <c:v>561.4</c:v>
                </c:pt>
                <c:pt idx="118">
                  <c:v>552.79</c:v>
                </c:pt>
                <c:pt idx="119">
                  <c:v>543.26</c:v>
                </c:pt>
                <c:pt idx="120">
                  <c:v>520.30999999999995</c:v>
                </c:pt>
                <c:pt idx="121">
                  <c:v>397.24</c:v>
                </c:pt>
                <c:pt idx="122">
                  <c:v>523.63</c:v>
                </c:pt>
                <c:pt idx="123">
                  <c:v>530.83000000000004</c:v>
                </c:pt>
                <c:pt idx="124">
                  <c:v>537.64</c:v>
                </c:pt>
                <c:pt idx="125">
                  <c:v>542.83000000000004</c:v>
                </c:pt>
                <c:pt idx="126">
                  <c:v>541.79</c:v>
                </c:pt>
                <c:pt idx="127">
                  <c:v>527.76</c:v>
                </c:pt>
                <c:pt idx="128">
                  <c:v>529.54999999999995</c:v>
                </c:pt>
                <c:pt idx="129">
                  <c:v>529.16</c:v>
                </c:pt>
                <c:pt idx="130">
                  <c:v>532.92999999999995</c:v>
                </c:pt>
                <c:pt idx="131">
                  <c:v>533</c:v>
                </c:pt>
                <c:pt idx="132">
                  <c:v>535.6</c:v>
                </c:pt>
                <c:pt idx="133">
                  <c:v>539.99</c:v>
                </c:pt>
                <c:pt idx="134">
                  <c:v>536.64</c:v>
                </c:pt>
                <c:pt idx="135">
                  <c:v>537.19000000000005</c:v>
                </c:pt>
                <c:pt idx="136">
                  <c:v>520.32000000000005</c:v>
                </c:pt>
                <c:pt idx="137">
                  <c:v>495.77</c:v>
                </c:pt>
                <c:pt idx="138">
                  <c:v>501.57</c:v>
                </c:pt>
                <c:pt idx="139">
                  <c:v>503.96</c:v>
                </c:pt>
                <c:pt idx="140">
                  <c:v>507.83</c:v>
                </c:pt>
                <c:pt idx="141">
                  <c:v>507.36</c:v>
                </c:pt>
                <c:pt idx="142">
                  <c:v>503.04</c:v>
                </c:pt>
                <c:pt idx="143">
                  <c:v>497.6</c:v>
                </c:pt>
                <c:pt idx="144">
                  <c:v>487.4</c:v>
                </c:pt>
                <c:pt idx="145">
                  <c:v>331.4</c:v>
                </c:pt>
                <c:pt idx="146">
                  <c:v>279.20999999999998</c:v>
                </c:pt>
                <c:pt idx="147">
                  <c:v>278.14</c:v>
                </c:pt>
                <c:pt idx="148">
                  <c:v>274</c:v>
                </c:pt>
                <c:pt idx="149">
                  <c:v>280.12</c:v>
                </c:pt>
                <c:pt idx="150">
                  <c:v>281.31</c:v>
                </c:pt>
                <c:pt idx="151">
                  <c:v>282.73</c:v>
                </c:pt>
                <c:pt idx="152">
                  <c:v>288.26</c:v>
                </c:pt>
                <c:pt idx="153">
                  <c:v>295.2</c:v>
                </c:pt>
                <c:pt idx="154">
                  <c:v>303.41000000000003</c:v>
                </c:pt>
                <c:pt idx="155">
                  <c:v>299.19</c:v>
                </c:pt>
                <c:pt idx="156">
                  <c:v>302.31</c:v>
                </c:pt>
                <c:pt idx="157">
                  <c:v>310.22000000000003</c:v>
                </c:pt>
                <c:pt idx="158">
                  <c:v>313.51</c:v>
                </c:pt>
                <c:pt idx="159">
                  <c:v>315.8</c:v>
                </c:pt>
                <c:pt idx="160">
                  <c:v>313.22000000000003</c:v>
                </c:pt>
                <c:pt idx="161">
                  <c:v>315.83</c:v>
                </c:pt>
                <c:pt idx="162">
                  <c:v>315.19</c:v>
                </c:pt>
                <c:pt idx="163">
                  <c:v>313.36</c:v>
                </c:pt>
                <c:pt idx="164">
                  <c:v>308.57</c:v>
                </c:pt>
                <c:pt idx="165">
                  <c:v>304.62</c:v>
                </c:pt>
                <c:pt idx="166">
                  <c:v>300.98</c:v>
                </c:pt>
                <c:pt idx="167">
                  <c:v>302.11</c:v>
                </c:pt>
                <c:pt idx="168">
                  <c:v>301.04000000000002</c:v>
                </c:pt>
                <c:pt idx="169">
                  <c:v>303.89</c:v>
                </c:pt>
                <c:pt idx="170">
                  <c:v>299.08999999999997</c:v>
                </c:pt>
                <c:pt idx="171">
                  <c:v>301.8</c:v>
                </c:pt>
                <c:pt idx="172">
                  <c:v>311.75</c:v>
                </c:pt>
                <c:pt idx="173">
                  <c:v>329.37</c:v>
                </c:pt>
                <c:pt idx="174">
                  <c:v>304.38</c:v>
                </c:pt>
                <c:pt idx="175">
                  <c:v>307.91000000000003</c:v>
                </c:pt>
                <c:pt idx="176">
                  <c:v>310.31</c:v>
                </c:pt>
                <c:pt idx="177">
                  <c:v>308.3</c:v>
                </c:pt>
                <c:pt idx="178">
                  <c:v>308.20999999999998</c:v>
                </c:pt>
                <c:pt idx="179">
                  <c:v>305.8</c:v>
                </c:pt>
                <c:pt idx="180">
                  <c:v>305.14</c:v>
                </c:pt>
                <c:pt idx="181">
                  <c:v>301.33</c:v>
                </c:pt>
                <c:pt idx="182">
                  <c:v>291.66000000000003</c:v>
                </c:pt>
                <c:pt idx="183">
                  <c:v>292.35000000000002</c:v>
                </c:pt>
                <c:pt idx="184">
                  <c:v>295.39</c:v>
                </c:pt>
                <c:pt idx="185">
                  <c:v>294.73</c:v>
                </c:pt>
                <c:pt idx="186">
                  <c:v>297.3</c:v>
                </c:pt>
                <c:pt idx="187">
                  <c:v>296.69</c:v>
                </c:pt>
                <c:pt idx="188">
                  <c:v>289.45999999999998</c:v>
                </c:pt>
                <c:pt idx="189">
                  <c:v>283.32</c:v>
                </c:pt>
                <c:pt idx="190">
                  <c:v>275.62</c:v>
                </c:pt>
                <c:pt idx="191">
                  <c:v>275.88</c:v>
                </c:pt>
                <c:pt idx="192">
                  <c:v>279.52</c:v>
                </c:pt>
                <c:pt idx="193">
                  <c:v>274.93</c:v>
                </c:pt>
                <c:pt idx="194">
                  <c:v>273.29000000000002</c:v>
                </c:pt>
                <c:pt idx="195">
                  <c:v>273.14999999999998</c:v>
                </c:pt>
                <c:pt idx="196">
                  <c:v>276.81</c:v>
                </c:pt>
                <c:pt idx="197">
                  <c:v>281.97000000000003</c:v>
                </c:pt>
                <c:pt idx="198">
                  <c:v>293.98</c:v>
                </c:pt>
                <c:pt idx="199">
                  <c:v>302.24</c:v>
                </c:pt>
                <c:pt idx="200">
                  <c:v>317.73</c:v>
                </c:pt>
                <c:pt idx="201">
                  <c:v>360.76</c:v>
                </c:pt>
                <c:pt idx="202">
                  <c:v>391.71</c:v>
                </c:pt>
                <c:pt idx="203">
                  <c:v>376.84</c:v>
                </c:pt>
                <c:pt idx="204">
                  <c:v>368.17</c:v>
                </c:pt>
                <c:pt idx="205">
                  <c:v>366.41</c:v>
                </c:pt>
                <c:pt idx="206">
                  <c:v>359.31</c:v>
                </c:pt>
                <c:pt idx="207">
                  <c:v>353.16</c:v>
                </c:pt>
                <c:pt idx="208">
                  <c:v>359.79</c:v>
                </c:pt>
                <c:pt idx="209">
                  <c:v>356.54</c:v>
                </c:pt>
                <c:pt idx="210">
                  <c:v>359.12</c:v>
                </c:pt>
                <c:pt idx="211">
                  <c:v>355.85</c:v>
                </c:pt>
                <c:pt idx="212">
                  <c:v>356.91</c:v>
                </c:pt>
                <c:pt idx="213">
                  <c:v>359.88</c:v>
                </c:pt>
                <c:pt idx="214">
                  <c:v>330.97</c:v>
                </c:pt>
                <c:pt idx="215">
                  <c:v>310.56</c:v>
                </c:pt>
                <c:pt idx="216">
                  <c:v>290.83</c:v>
                </c:pt>
                <c:pt idx="217">
                  <c:v>272.14</c:v>
                </c:pt>
                <c:pt idx="218">
                  <c:v>249.16</c:v>
                </c:pt>
                <c:pt idx="219">
                  <c:v>245.16</c:v>
                </c:pt>
                <c:pt idx="220">
                  <c:v>243.51</c:v>
                </c:pt>
                <c:pt idx="221">
                  <c:v>228.67</c:v>
                </c:pt>
                <c:pt idx="222">
                  <c:v>241.5</c:v>
                </c:pt>
                <c:pt idx="223">
                  <c:v>236.3</c:v>
                </c:pt>
                <c:pt idx="224">
                  <c:v>217.7</c:v>
                </c:pt>
                <c:pt idx="225">
                  <c:v>224.39</c:v>
                </c:pt>
                <c:pt idx="226">
                  <c:v>235.33</c:v>
                </c:pt>
                <c:pt idx="227">
                  <c:v>228.22</c:v>
                </c:pt>
                <c:pt idx="228">
                  <c:v>239.3</c:v>
                </c:pt>
                <c:pt idx="229">
                  <c:v>250.42</c:v>
                </c:pt>
                <c:pt idx="230">
                  <c:v>239.42</c:v>
                </c:pt>
                <c:pt idx="231">
                  <c:v>258.36</c:v>
                </c:pt>
                <c:pt idx="232">
                  <c:v>289.92</c:v>
                </c:pt>
                <c:pt idx="233">
                  <c:v>310.16000000000003</c:v>
                </c:pt>
                <c:pt idx="234">
                  <c:v>320.56</c:v>
                </c:pt>
                <c:pt idx="235">
                  <c:v>328.41</c:v>
                </c:pt>
                <c:pt idx="236">
                  <c:v>320.58</c:v>
                </c:pt>
                <c:pt idx="237">
                  <c:v>314.91000000000003</c:v>
                </c:pt>
                <c:pt idx="238">
                  <c:v>319.26</c:v>
                </c:pt>
                <c:pt idx="239">
                  <c:v>310.92</c:v>
                </c:pt>
                <c:pt idx="240">
                  <c:v>311.86</c:v>
                </c:pt>
                <c:pt idx="241">
                  <c:v>311.48</c:v>
                </c:pt>
                <c:pt idx="242">
                  <c:v>312.69</c:v>
                </c:pt>
                <c:pt idx="243">
                  <c:v>306.49</c:v>
                </c:pt>
                <c:pt idx="244">
                  <c:v>316.55</c:v>
                </c:pt>
                <c:pt idx="245">
                  <c:v>317.97000000000003</c:v>
                </c:pt>
                <c:pt idx="246">
                  <c:v>311.08</c:v>
                </c:pt>
                <c:pt idx="247">
                  <c:v>323.27</c:v>
                </c:pt>
                <c:pt idx="248">
                  <c:v>330.12</c:v>
                </c:pt>
                <c:pt idx="249">
                  <c:v>322.35000000000002</c:v>
                </c:pt>
                <c:pt idx="250">
                  <c:v>331.84</c:v>
                </c:pt>
                <c:pt idx="251">
                  <c:v>335.55</c:v>
                </c:pt>
                <c:pt idx="252">
                  <c:v>344.34</c:v>
                </c:pt>
                <c:pt idx="253">
                  <c:v>344.92</c:v>
                </c:pt>
                <c:pt idx="254">
                  <c:v>336.62</c:v>
                </c:pt>
                <c:pt idx="255">
                  <c:v>348.87</c:v>
                </c:pt>
                <c:pt idx="256">
                  <c:v>354.35</c:v>
                </c:pt>
                <c:pt idx="257">
                  <c:v>364.32</c:v>
                </c:pt>
                <c:pt idx="258">
                  <c:v>364.31</c:v>
                </c:pt>
                <c:pt idx="259">
                  <c:v>383.59</c:v>
                </c:pt>
                <c:pt idx="260">
                  <c:v>365.36</c:v>
                </c:pt>
                <c:pt idx="261">
                  <c:v>367</c:v>
                </c:pt>
                <c:pt idx="262">
                  <c:v>362.17</c:v>
                </c:pt>
                <c:pt idx="263">
                  <c:v>353.66</c:v>
                </c:pt>
                <c:pt idx="264">
                  <c:v>349.27</c:v>
                </c:pt>
                <c:pt idx="265">
                  <c:v>340.76</c:v>
                </c:pt>
                <c:pt idx="266">
                  <c:v>345.85</c:v>
                </c:pt>
                <c:pt idx="267">
                  <c:v>353.7</c:v>
                </c:pt>
                <c:pt idx="268">
                  <c:v>358.73</c:v>
                </c:pt>
                <c:pt idx="269">
                  <c:v>374.3</c:v>
                </c:pt>
                <c:pt idx="270">
                  <c:v>379.02</c:v>
                </c:pt>
                <c:pt idx="271">
                  <c:v>385.76</c:v>
                </c:pt>
                <c:pt idx="272">
                  <c:v>403.48</c:v>
                </c:pt>
                <c:pt idx="273">
                  <c:v>404.89</c:v>
                </c:pt>
                <c:pt idx="274">
                  <c:v>408.61</c:v>
                </c:pt>
                <c:pt idx="275">
                  <c:v>411.67</c:v>
                </c:pt>
                <c:pt idx="276">
                  <c:v>417.74</c:v>
                </c:pt>
                <c:pt idx="277">
                  <c:v>414.75</c:v>
                </c:pt>
                <c:pt idx="278">
                  <c:v>412.09</c:v>
                </c:pt>
                <c:pt idx="279">
                  <c:v>414.97</c:v>
                </c:pt>
                <c:pt idx="280">
                  <c:v>408.61</c:v>
                </c:pt>
                <c:pt idx="281">
                  <c:v>400.94</c:v>
                </c:pt>
                <c:pt idx="282">
                  <c:v>409.19</c:v>
                </c:pt>
                <c:pt idx="283">
                  <c:v>406.26</c:v>
                </c:pt>
                <c:pt idx="284">
                  <c:v>374.57</c:v>
                </c:pt>
                <c:pt idx="285">
                  <c:v>364.12</c:v>
                </c:pt>
                <c:pt idx="286">
                  <c:v>348.93</c:v>
                </c:pt>
                <c:pt idx="287">
                  <c:v>325.67</c:v>
                </c:pt>
                <c:pt idx="288">
                  <c:v>328.96</c:v>
                </c:pt>
                <c:pt idx="289">
                  <c:v>351.15</c:v>
                </c:pt>
                <c:pt idx="290">
                  <c:v>347.91</c:v>
                </c:pt>
                <c:pt idx="291">
                  <c:v>337.36</c:v>
                </c:pt>
                <c:pt idx="292">
                  <c:v>332.14</c:v>
                </c:pt>
                <c:pt idx="293">
                  <c:v>329.46</c:v>
                </c:pt>
                <c:pt idx="294">
                  <c:v>326.45999999999998</c:v>
                </c:pt>
                <c:pt idx="295">
                  <c:v>315.08</c:v>
                </c:pt>
                <c:pt idx="296">
                  <c:v>308.87</c:v>
                </c:pt>
                <c:pt idx="297">
                  <c:v>314.52</c:v>
                </c:pt>
                <c:pt idx="298">
                  <c:v>315.04000000000002</c:v>
                </c:pt>
                <c:pt idx="299">
                  <c:v>303.33999999999997</c:v>
                </c:pt>
                <c:pt idx="300">
                  <c:v>293.27</c:v>
                </c:pt>
                <c:pt idx="301">
                  <c:v>281.06</c:v>
                </c:pt>
                <c:pt idx="302">
                  <c:v>268.58999999999997</c:v>
                </c:pt>
                <c:pt idx="303">
                  <c:v>261.33</c:v>
                </c:pt>
                <c:pt idx="304">
                  <c:v>276.70999999999998</c:v>
                </c:pt>
                <c:pt idx="305">
                  <c:v>283.47000000000003</c:v>
                </c:pt>
                <c:pt idx="306">
                  <c:v>286.14999999999998</c:v>
                </c:pt>
                <c:pt idx="307">
                  <c:v>307.91000000000003</c:v>
                </c:pt>
                <c:pt idx="308">
                  <c:v>330.83</c:v>
                </c:pt>
                <c:pt idx="309">
                  <c:v>333.37</c:v>
                </c:pt>
                <c:pt idx="310">
                  <c:v>345.87</c:v>
                </c:pt>
                <c:pt idx="311">
                  <c:v>354.8</c:v>
                </c:pt>
                <c:pt idx="312">
                  <c:v>349.62</c:v>
                </c:pt>
                <c:pt idx="313">
                  <c:v>341.97</c:v>
                </c:pt>
                <c:pt idx="314">
                  <c:v>330.85</c:v>
                </c:pt>
                <c:pt idx="315">
                  <c:v>331.67</c:v>
                </c:pt>
                <c:pt idx="316">
                  <c:v>347.85</c:v>
                </c:pt>
                <c:pt idx="317">
                  <c:v>368.63</c:v>
                </c:pt>
                <c:pt idx="318">
                  <c:v>371.41</c:v>
                </c:pt>
                <c:pt idx="319">
                  <c:v>362.41</c:v>
                </c:pt>
                <c:pt idx="320">
                  <c:v>365.93</c:v>
                </c:pt>
                <c:pt idx="321">
                  <c:v>348.84</c:v>
                </c:pt>
                <c:pt idx="322">
                  <c:v>325.7</c:v>
                </c:pt>
                <c:pt idx="323">
                  <c:v>313.54000000000002</c:v>
                </c:pt>
                <c:pt idx="324">
                  <c:v>308.01</c:v>
                </c:pt>
                <c:pt idx="325">
                  <c:v>318.55</c:v>
                </c:pt>
                <c:pt idx="326">
                  <c:v>321.91000000000003</c:v>
                </c:pt>
                <c:pt idx="327">
                  <c:v>327.35000000000002</c:v>
                </c:pt>
                <c:pt idx="328">
                  <c:v>335.63</c:v>
                </c:pt>
                <c:pt idx="329">
                  <c:v>341.19</c:v>
                </c:pt>
                <c:pt idx="330">
                  <c:v>337.89</c:v>
                </c:pt>
                <c:pt idx="331">
                  <c:v>339.21</c:v>
                </c:pt>
                <c:pt idx="332">
                  <c:v>341.62</c:v>
                </c:pt>
                <c:pt idx="333">
                  <c:v>336.42</c:v>
                </c:pt>
                <c:pt idx="334">
                  <c:v>321.49</c:v>
                </c:pt>
                <c:pt idx="335">
                  <c:v>308.31</c:v>
                </c:pt>
                <c:pt idx="336">
                  <c:v>320.89999999999998</c:v>
                </c:pt>
                <c:pt idx="337">
                  <c:v>327.85</c:v>
                </c:pt>
                <c:pt idx="338">
                  <c:v>336.5</c:v>
                </c:pt>
                <c:pt idx="339">
                  <c:v>328.19</c:v>
                </c:pt>
              </c:numCache>
            </c:numRef>
          </c:val>
          <c:smooth val="0"/>
          <c:extLst>
            <c:ext xmlns:c16="http://schemas.microsoft.com/office/drawing/2014/chart" uri="{C3380CC4-5D6E-409C-BE32-E72D297353CC}">
              <c16:uniqueId val="{00000006-52A8-48C9-B77A-92467FEC9E7E}"/>
            </c:ext>
          </c:extLst>
        </c:ser>
        <c:ser>
          <c:idx val="7"/>
          <c:order val="2"/>
          <c:tx>
            <c:strRef>
              <c:f>EU!$I$22</c:f>
              <c:strCache>
                <c:ptCount val="1"/>
                <c:pt idx="0">
                  <c:v>Chicken</c:v>
                </c:pt>
              </c:strCache>
            </c:strRef>
          </c:tx>
          <c:spPr>
            <a:ln w="28575" cap="rnd">
              <a:solidFill>
                <a:schemeClr val="accent2">
                  <a:lumMod val="60000"/>
                </a:schemeClr>
              </a:solidFill>
              <a:round/>
            </a:ln>
            <a:effectLst/>
          </c:spPr>
          <c:marker>
            <c:symbol val="none"/>
          </c:marker>
          <c:cat>
            <c:numRef>
              <c:f>EU!$A$23:$A$362</c:f>
              <c:numCache>
                <c:formatCode>mmm\-yy</c:formatCode>
                <c:ptCount val="340"/>
                <c:pt idx="0">
                  <c:v>33239</c:v>
                </c:pt>
                <c:pt idx="1">
                  <c:v>33270</c:v>
                </c:pt>
                <c:pt idx="2">
                  <c:v>33298</c:v>
                </c:pt>
                <c:pt idx="3">
                  <c:v>33329</c:v>
                </c:pt>
                <c:pt idx="4">
                  <c:v>33359</c:v>
                </c:pt>
                <c:pt idx="5">
                  <c:v>33390</c:v>
                </c:pt>
                <c:pt idx="6">
                  <c:v>33420</c:v>
                </c:pt>
                <c:pt idx="7">
                  <c:v>33451</c:v>
                </c:pt>
                <c:pt idx="8">
                  <c:v>33482</c:v>
                </c:pt>
                <c:pt idx="9">
                  <c:v>33512</c:v>
                </c:pt>
                <c:pt idx="10">
                  <c:v>33543</c:v>
                </c:pt>
                <c:pt idx="11">
                  <c:v>33573</c:v>
                </c:pt>
                <c:pt idx="12">
                  <c:v>33604</c:v>
                </c:pt>
                <c:pt idx="13">
                  <c:v>33635</c:v>
                </c:pt>
                <c:pt idx="14">
                  <c:v>33664</c:v>
                </c:pt>
                <c:pt idx="15">
                  <c:v>33695</c:v>
                </c:pt>
                <c:pt idx="16">
                  <c:v>33725</c:v>
                </c:pt>
                <c:pt idx="17">
                  <c:v>33756</c:v>
                </c:pt>
                <c:pt idx="18">
                  <c:v>33786</c:v>
                </c:pt>
                <c:pt idx="19">
                  <c:v>33817</c:v>
                </c:pt>
                <c:pt idx="20">
                  <c:v>33848</c:v>
                </c:pt>
                <c:pt idx="21">
                  <c:v>33878</c:v>
                </c:pt>
                <c:pt idx="22">
                  <c:v>33909</c:v>
                </c:pt>
                <c:pt idx="23">
                  <c:v>33939</c:v>
                </c:pt>
                <c:pt idx="24">
                  <c:v>33970</c:v>
                </c:pt>
                <c:pt idx="25">
                  <c:v>34001</c:v>
                </c:pt>
                <c:pt idx="26">
                  <c:v>34029</c:v>
                </c:pt>
                <c:pt idx="27">
                  <c:v>34060</c:v>
                </c:pt>
                <c:pt idx="28">
                  <c:v>34090</c:v>
                </c:pt>
                <c:pt idx="29">
                  <c:v>34121</c:v>
                </c:pt>
                <c:pt idx="30">
                  <c:v>34151</c:v>
                </c:pt>
                <c:pt idx="31">
                  <c:v>34182</c:v>
                </c:pt>
                <c:pt idx="32">
                  <c:v>34213</c:v>
                </c:pt>
                <c:pt idx="33">
                  <c:v>34243</c:v>
                </c:pt>
                <c:pt idx="34">
                  <c:v>34274</c:v>
                </c:pt>
                <c:pt idx="35">
                  <c:v>34304</c:v>
                </c:pt>
                <c:pt idx="36">
                  <c:v>34335</c:v>
                </c:pt>
                <c:pt idx="37">
                  <c:v>34366</c:v>
                </c:pt>
                <c:pt idx="38">
                  <c:v>34394</c:v>
                </c:pt>
                <c:pt idx="39">
                  <c:v>34425</c:v>
                </c:pt>
                <c:pt idx="40">
                  <c:v>34455</c:v>
                </c:pt>
                <c:pt idx="41">
                  <c:v>34486</c:v>
                </c:pt>
                <c:pt idx="42">
                  <c:v>34516</c:v>
                </c:pt>
                <c:pt idx="43">
                  <c:v>34547</c:v>
                </c:pt>
                <c:pt idx="44">
                  <c:v>34578</c:v>
                </c:pt>
                <c:pt idx="45">
                  <c:v>34608</c:v>
                </c:pt>
                <c:pt idx="46">
                  <c:v>34639</c:v>
                </c:pt>
                <c:pt idx="47">
                  <c:v>34669</c:v>
                </c:pt>
                <c:pt idx="48">
                  <c:v>34700</c:v>
                </c:pt>
                <c:pt idx="49">
                  <c:v>34731</c:v>
                </c:pt>
                <c:pt idx="50">
                  <c:v>34759</c:v>
                </c:pt>
                <c:pt idx="51">
                  <c:v>34790</c:v>
                </c:pt>
                <c:pt idx="52">
                  <c:v>34820</c:v>
                </c:pt>
                <c:pt idx="53">
                  <c:v>34851</c:v>
                </c:pt>
                <c:pt idx="54">
                  <c:v>34881</c:v>
                </c:pt>
                <c:pt idx="55">
                  <c:v>34912</c:v>
                </c:pt>
                <c:pt idx="56">
                  <c:v>34943</c:v>
                </c:pt>
                <c:pt idx="57">
                  <c:v>34973</c:v>
                </c:pt>
                <c:pt idx="58">
                  <c:v>35004</c:v>
                </c:pt>
                <c:pt idx="59">
                  <c:v>35034</c:v>
                </c:pt>
                <c:pt idx="60">
                  <c:v>35065</c:v>
                </c:pt>
                <c:pt idx="61">
                  <c:v>35096</c:v>
                </c:pt>
                <c:pt idx="62">
                  <c:v>35125</c:v>
                </c:pt>
                <c:pt idx="63">
                  <c:v>35156</c:v>
                </c:pt>
                <c:pt idx="64">
                  <c:v>35186</c:v>
                </c:pt>
                <c:pt idx="65">
                  <c:v>35217</c:v>
                </c:pt>
                <c:pt idx="66">
                  <c:v>35247</c:v>
                </c:pt>
                <c:pt idx="67">
                  <c:v>35278</c:v>
                </c:pt>
                <c:pt idx="68">
                  <c:v>35309</c:v>
                </c:pt>
                <c:pt idx="69">
                  <c:v>35339</c:v>
                </c:pt>
                <c:pt idx="70">
                  <c:v>35370</c:v>
                </c:pt>
                <c:pt idx="71">
                  <c:v>35400</c:v>
                </c:pt>
                <c:pt idx="72">
                  <c:v>35431</c:v>
                </c:pt>
                <c:pt idx="73">
                  <c:v>35462</c:v>
                </c:pt>
                <c:pt idx="74">
                  <c:v>35490</c:v>
                </c:pt>
                <c:pt idx="75">
                  <c:v>35521</c:v>
                </c:pt>
                <c:pt idx="76">
                  <c:v>35551</c:v>
                </c:pt>
                <c:pt idx="77">
                  <c:v>35582</c:v>
                </c:pt>
                <c:pt idx="78">
                  <c:v>35612</c:v>
                </c:pt>
                <c:pt idx="79">
                  <c:v>35643</c:v>
                </c:pt>
                <c:pt idx="80">
                  <c:v>35674</c:v>
                </c:pt>
                <c:pt idx="81">
                  <c:v>35704</c:v>
                </c:pt>
                <c:pt idx="82">
                  <c:v>35735</c:v>
                </c:pt>
                <c:pt idx="83">
                  <c:v>35765</c:v>
                </c:pt>
                <c:pt idx="84">
                  <c:v>35796</c:v>
                </c:pt>
                <c:pt idx="85">
                  <c:v>35827</c:v>
                </c:pt>
                <c:pt idx="86">
                  <c:v>35855</c:v>
                </c:pt>
                <c:pt idx="87">
                  <c:v>35886</c:v>
                </c:pt>
                <c:pt idx="88">
                  <c:v>35916</c:v>
                </c:pt>
                <c:pt idx="89">
                  <c:v>35947</c:v>
                </c:pt>
                <c:pt idx="90">
                  <c:v>35977</c:v>
                </c:pt>
                <c:pt idx="91">
                  <c:v>36008</c:v>
                </c:pt>
                <c:pt idx="92">
                  <c:v>36039</c:v>
                </c:pt>
                <c:pt idx="93">
                  <c:v>36069</c:v>
                </c:pt>
                <c:pt idx="94">
                  <c:v>36100</c:v>
                </c:pt>
                <c:pt idx="95">
                  <c:v>36130</c:v>
                </c:pt>
                <c:pt idx="96">
                  <c:v>36161</c:v>
                </c:pt>
                <c:pt idx="97">
                  <c:v>36192</c:v>
                </c:pt>
                <c:pt idx="98">
                  <c:v>36220</c:v>
                </c:pt>
                <c:pt idx="99">
                  <c:v>36251</c:v>
                </c:pt>
                <c:pt idx="100">
                  <c:v>36281</c:v>
                </c:pt>
                <c:pt idx="101">
                  <c:v>36312</c:v>
                </c:pt>
                <c:pt idx="102">
                  <c:v>36342</c:v>
                </c:pt>
                <c:pt idx="103">
                  <c:v>36373</c:v>
                </c:pt>
                <c:pt idx="104">
                  <c:v>36404</c:v>
                </c:pt>
                <c:pt idx="105">
                  <c:v>36434</c:v>
                </c:pt>
                <c:pt idx="106">
                  <c:v>36465</c:v>
                </c:pt>
                <c:pt idx="107">
                  <c:v>36495</c:v>
                </c:pt>
                <c:pt idx="108">
                  <c:v>36526</c:v>
                </c:pt>
                <c:pt idx="109">
                  <c:v>36557</c:v>
                </c:pt>
                <c:pt idx="110">
                  <c:v>36586</c:v>
                </c:pt>
                <c:pt idx="111">
                  <c:v>36617</c:v>
                </c:pt>
                <c:pt idx="112">
                  <c:v>36647</c:v>
                </c:pt>
                <c:pt idx="113">
                  <c:v>36678</c:v>
                </c:pt>
                <c:pt idx="114">
                  <c:v>36708</c:v>
                </c:pt>
                <c:pt idx="115">
                  <c:v>36739</c:v>
                </c:pt>
                <c:pt idx="116">
                  <c:v>36770</c:v>
                </c:pt>
                <c:pt idx="117">
                  <c:v>36800</c:v>
                </c:pt>
                <c:pt idx="118">
                  <c:v>36831</c:v>
                </c:pt>
                <c:pt idx="119">
                  <c:v>36861</c:v>
                </c:pt>
                <c:pt idx="120">
                  <c:v>36892</c:v>
                </c:pt>
                <c:pt idx="121">
                  <c:v>36923</c:v>
                </c:pt>
                <c:pt idx="122">
                  <c:v>36951</c:v>
                </c:pt>
                <c:pt idx="123">
                  <c:v>36982</c:v>
                </c:pt>
                <c:pt idx="124">
                  <c:v>37012</c:v>
                </c:pt>
                <c:pt idx="125">
                  <c:v>37043</c:v>
                </c:pt>
                <c:pt idx="126">
                  <c:v>37073</c:v>
                </c:pt>
                <c:pt idx="127">
                  <c:v>37104</c:v>
                </c:pt>
                <c:pt idx="128">
                  <c:v>37135</c:v>
                </c:pt>
                <c:pt idx="129">
                  <c:v>37165</c:v>
                </c:pt>
                <c:pt idx="130">
                  <c:v>37196</c:v>
                </c:pt>
                <c:pt idx="131">
                  <c:v>37226</c:v>
                </c:pt>
                <c:pt idx="132">
                  <c:v>37257</c:v>
                </c:pt>
                <c:pt idx="133">
                  <c:v>37288</c:v>
                </c:pt>
                <c:pt idx="134">
                  <c:v>37316</c:v>
                </c:pt>
                <c:pt idx="135">
                  <c:v>37347</c:v>
                </c:pt>
                <c:pt idx="136">
                  <c:v>37377</c:v>
                </c:pt>
                <c:pt idx="137">
                  <c:v>37408</c:v>
                </c:pt>
                <c:pt idx="138">
                  <c:v>37438</c:v>
                </c:pt>
                <c:pt idx="139">
                  <c:v>37469</c:v>
                </c:pt>
                <c:pt idx="140">
                  <c:v>37500</c:v>
                </c:pt>
                <c:pt idx="141">
                  <c:v>37530</c:v>
                </c:pt>
                <c:pt idx="142">
                  <c:v>37561</c:v>
                </c:pt>
                <c:pt idx="143">
                  <c:v>37591</c:v>
                </c:pt>
                <c:pt idx="144">
                  <c:v>37622</c:v>
                </c:pt>
                <c:pt idx="145">
                  <c:v>37653</c:v>
                </c:pt>
                <c:pt idx="146">
                  <c:v>37681</c:v>
                </c:pt>
                <c:pt idx="147">
                  <c:v>37712</c:v>
                </c:pt>
                <c:pt idx="148">
                  <c:v>37742</c:v>
                </c:pt>
                <c:pt idx="149">
                  <c:v>37773</c:v>
                </c:pt>
                <c:pt idx="150">
                  <c:v>37803</c:v>
                </c:pt>
                <c:pt idx="151">
                  <c:v>37834</c:v>
                </c:pt>
                <c:pt idx="152">
                  <c:v>37865</c:v>
                </c:pt>
                <c:pt idx="153">
                  <c:v>37895</c:v>
                </c:pt>
                <c:pt idx="154">
                  <c:v>37926</c:v>
                </c:pt>
                <c:pt idx="155">
                  <c:v>37956</c:v>
                </c:pt>
                <c:pt idx="156">
                  <c:v>37987</c:v>
                </c:pt>
                <c:pt idx="157">
                  <c:v>38018</c:v>
                </c:pt>
                <c:pt idx="158">
                  <c:v>38047</c:v>
                </c:pt>
                <c:pt idx="159">
                  <c:v>38078</c:v>
                </c:pt>
                <c:pt idx="160">
                  <c:v>38108</c:v>
                </c:pt>
                <c:pt idx="161">
                  <c:v>38139</c:v>
                </c:pt>
                <c:pt idx="162">
                  <c:v>38169</c:v>
                </c:pt>
                <c:pt idx="163">
                  <c:v>38200</c:v>
                </c:pt>
                <c:pt idx="164">
                  <c:v>38231</c:v>
                </c:pt>
                <c:pt idx="165">
                  <c:v>38261</c:v>
                </c:pt>
                <c:pt idx="166">
                  <c:v>38292</c:v>
                </c:pt>
                <c:pt idx="167">
                  <c:v>38322</c:v>
                </c:pt>
                <c:pt idx="168">
                  <c:v>38353</c:v>
                </c:pt>
                <c:pt idx="169">
                  <c:v>38384</c:v>
                </c:pt>
                <c:pt idx="170">
                  <c:v>38412</c:v>
                </c:pt>
                <c:pt idx="171">
                  <c:v>38443</c:v>
                </c:pt>
                <c:pt idx="172">
                  <c:v>38473</c:v>
                </c:pt>
                <c:pt idx="173">
                  <c:v>38504</c:v>
                </c:pt>
                <c:pt idx="174">
                  <c:v>38534</c:v>
                </c:pt>
                <c:pt idx="175">
                  <c:v>38565</c:v>
                </c:pt>
                <c:pt idx="176">
                  <c:v>38596</c:v>
                </c:pt>
                <c:pt idx="177">
                  <c:v>38626</c:v>
                </c:pt>
                <c:pt idx="178">
                  <c:v>38657</c:v>
                </c:pt>
                <c:pt idx="179">
                  <c:v>38687</c:v>
                </c:pt>
                <c:pt idx="180">
                  <c:v>38718</c:v>
                </c:pt>
                <c:pt idx="181">
                  <c:v>38749</c:v>
                </c:pt>
                <c:pt idx="182">
                  <c:v>38777</c:v>
                </c:pt>
                <c:pt idx="183">
                  <c:v>38808</c:v>
                </c:pt>
                <c:pt idx="184">
                  <c:v>38838</c:v>
                </c:pt>
                <c:pt idx="185">
                  <c:v>38869</c:v>
                </c:pt>
                <c:pt idx="186">
                  <c:v>38899</c:v>
                </c:pt>
                <c:pt idx="187">
                  <c:v>38930</c:v>
                </c:pt>
                <c:pt idx="188">
                  <c:v>38961</c:v>
                </c:pt>
                <c:pt idx="189">
                  <c:v>38991</c:v>
                </c:pt>
                <c:pt idx="190">
                  <c:v>39022</c:v>
                </c:pt>
                <c:pt idx="191">
                  <c:v>39052</c:v>
                </c:pt>
                <c:pt idx="192">
                  <c:v>39083</c:v>
                </c:pt>
                <c:pt idx="193">
                  <c:v>39114</c:v>
                </c:pt>
                <c:pt idx="194">
                  <c:v>39142</c:v>
                </c:pt>
                <c:pt idx="195">
                  <c:v>39173</c:v>
                </c:pt>
                <c:pt idx="196">
                  <c:v>39203</c:v>
                </c:pt>
                <c:pt idx="197">
                  <c:v>39234</c:v>
                </c:pt>
                <c:pt idx="198">
                  <c:v>39264</c:v>
                </c:pt>
                <c:pt idx="199">
                  <c:v>39295</c:v>
                </c:pt>
                <c:pt idx="200">
                  <c:v>39326</c:v>
                </c:pt>
                <c:pt idx="201">
                  <c:v>39356</c:v>
                </c:pt>
                <c:pt idx="202">
                  <c:v>39387</c:v>
                </c:pt>
                <c:pt idx="203">
                  <c:v>39417</c:v>
                </c:pt>
                <c:pt idx="204">
                  <c:v>39448</c:v>
                </c:pt>
                <c:pt idx="205">
                  <c:v>39479</c:v>
                </c:pt>
                <c:pt idx="206">
                  <c:v>39508</c:v>
                </c:pt>
                <c:pt idx="207">
                  <c:v>39539</c:v>
                </c:pt>
                <c:pt idx="208">
                  <c:v>39569</c:v>
                </c:pt>
                <c:pt idx="209">
                  <c:v>39600</c:v>
                </c:pt>
                <c:pt idx="210">
                  <c:v>39630</c:v>
                </c:pt>
                <c:pt idx="211">
                  <c:v>39661</c:v>
                </c:pt>
                <c:pt idx="212">
                  <c:v>39692</c:v>
                </c:pt>
                <c:pt idx="213">
                  <c:v>39722</c:v>
                </c:pt>
                <c:pt idx="214">
                  <c:v>39753</c:v>
                </c:pt>
                <c:pt idx="215">
                  <c:v>39783</c:v>
                </c:pt>
                <c:pt idx="216">
                  <c:v>39814</c:v>
                </c:pt>
                <c:pt idx="217">
                  <c:v>39845</c:v>
                </c:pt>
                <c:pt idx="218">
                  <c:v>39873</c:v>
                </c:pt>
                <c:pt idx="219">
                  <c:v>39904</c:v>
                </c:pt>
                <c:pt idx="220">
                  <c:v>39934</c:v>
                </c:pt>
                <c:pt idx="221">
                  <c:v>39965</c:v>
                </c:pt>
                <c:pt idx="222">
                  <c:v>39995</c:v>
                </c:pt>
                <c:pt idx="223">
                  <c:v>40026</c:v>
                </c:pt>
                <c:pt idx="224">
                  <c:v>40057</c:v>
                </c:pt>
                <c:pt idx="225">
                  <c:v>40087</c:v>
                </c:pt>
                <c:pt idx="226">
                  <c:v>40118</c:v>
                </c:pt>
                <c:pt idx="227">
                  <c:v>40148</c:v>
                </c:pt>
                <c:pt idx="228">
                  <c:v>40179</c:v>
                </c:pt>
                <c:pt idx="229">
                  <c:v>40210</c:v>
                </c:pt>
                <c:pt idx="230">
                  <c:v>40238</c:v>
                </c:pt>
                <c:pt idx="231">
                  <c:v>40269</c:v>
                </c:pt>
                <c:pt idx="232">
                  <c:v>40299</c:v>
                </c:pt>
                <c:pt idx="233">
                  <c:v>40330</c:v>
                </c:pt>
                <c:pt idx="234">
                  <c:v>40360</c:v>
                </c:pt>
                <c:pt idx="235">
                  <c:v>40391</c:v>
                </c:pt>
                <c:pt idx="236">
                  <c:v>40422</c:v>
                </c:pt>
                <c:pt idx="237">
                  <c:v>40452</c:v>
                </c:pt>
                <c:pt idx="238">
                  <c:v>40483</c:v>
                </c:pt>
                <c:pt idx="239">
                  <c:v>40513</c:v>
                </c:pt>
                <c:pt idx="240">
                  <c:v>40544</c:v>
                </c:pt>
                <c:pt idx="241">
                  <c:v>40575</c:v>
                </c:pt>
                <c:pt idx="242">
                  <c:v>40603</c:v>
                </c:pt>
                <c:pt idx="243">
                  <c:v>40634</c:v>
                </c:pt>
                <c:pt idx="244">
                  <c:v>40664</c:v>
                </c:pt>
                <c:pt idx="245">
                  <c:v>40695</c:v>
                </c:pt>
                <c:pt idx="246">
                  <c:v>40725</c:v>
                </c:pt>
                <c:pt idx="247">
                  <c:v>40756</c:v>
                </c:pt>
                <c:pt idx="248">
                  <c:v>40787</c:v>
                </c:pt>
                <c:pt idx="249">
                  <c:v>40817</c:v>
                </c:pt>
                <c:pt idx="250">
                  <c:v>40848</c:v>
                </c:pt>
                <c:pt idx="251">
                  <c:v>40878</c:v>
                </c:pt>
                <c:pt idx="252">
                  <c:v>40909</c:v>
                </c:pt>
                <c:pt idx="253">
                  <c:v>40940</c:v>
                </c:pt>
                <c:pt idx="254">
                  <c:v>40969</c:v>
                </c:pt>
                <c:pt idx="255">
                  <c:v>41000</c:v>
                </c:pt>
                <c:pt idx="256">
                  <c:v>41030</c:v>
                </c:pt>
                <c:pt idx="257">
                  <c:v>41061</c:v>
                </c:pt>
                <c:pt idx="258">
                  <c:v>41091</c:v>
                </c:pt>
                <c:pt idx="259">
                  <c:v>41122</c:v>
                </c:pt>
                <c:pt idx="260">
                  <c:v>41153</c:v>
                </c:pt>
                <c:pt idx="261">
                  <c:v>41183</c:v>
                </c:pt>
                <c:pt idx="262">
                  <c:v>41214</c:v>
                </c:pt>
                <c:pt idx="263">
                  <c:v>41244</c:v>
                </c:pt>
                <c:pt idx="264">
                  <c:v>41275</c:v>
                </c:pt>
                <c:pt idx="265">
                  <c:v>41306</c:v>
                </c:pt>
                <c:pt idx="266">
                  <c:v>41334</c:v>
                </c:pt>
                <c:pt idx="267">
                  <c:v>41365</c:v>
                </c:pt>
                <c:pt idx="268">
                  <c:v>41395</c:v>
                </c:pt>
                <c:pt idx="269">
                  <c:v>41426</c:v>
                </c:pt>
                <c:pt idx="270">
                  <c:v>41456</c:v>
                </c:pt>
                <c:pt idx="271">
                  <c:v>41487</c:v>
                </c:pt>
                <c:pt idx="272">
                  <c:v>41518</c:v>
                </c:pt>
                <c:pt idx="273">
                  <c:v>41548</c:v>
                </c:pt>
                <c:pt idx="274">
                  <c:v>41579</c:v>
                </c:pt>
                <c:pt idx="275">
                  <c:v>41609</c:v>
                </c:pt>
                <c:pt idx="276">
                  <c:v>41640</c:v>
                </c:pt>
                <c:pt idx="277">
                  <c:v>41671</c:v>
                </c:pt>
                <c:pt idx="278">
                  <c:v>41699</c:v>
                </c:pt>
                <c:pt idx="279">
                  <c:v>41730</c:v>
                </c:pt>
                <c:pt idx="280">
                  <c:v>41760</c:v>
                </c:pt>
                <c:pt idx="281">
                  <c:v>41791</c:v>
                </c:pt>
                <c:pt idx="282">
                  <c:v>41821</c:v>
                </c:pt>
                <c:pt idx="283">
                  <c:v>41852</c:v>
                </c:pt>
                <c:pt idx="284">
                  <c:v>41883</c:v>
                </c:pt>
                <c:pt idx="285">
                  <c:v>41913</c:v>
                </c:pt>
                <c:pt idx="286">
                  <c:v>41944</c:v>
                </c:pt>
                <c:pt idx="287">
                  <c:v>41974</c:v>
                </c:pt>
                <c:pt idx="288">
                  <c:v>42005</c:v>
                </c:pt>
                <c:pt idx="289">
                  <c:v>42036</c:v>
                </c:pt>
                <c:pt idx="290">
                  <c:v>42064</c:v>
                </c:pt>
                <c:pt idx="291">
                  <c:v>42095</c:v>
                </c:pt>
                <c:pt idx="292">
                  <c:v>42125</c:v>
                </c:pt>
                <c:pt idx="293">
                  <c:v>42156</c:v>
                </c:pt>
                <c:pt idx="294">
                  <c:v>42186</c:v>
                </c:pt>
                <c:pt idx="295">
                  <c:v>42217</c:v>
                </c:pt>
                <c:pt idx="296">
                  <c:v>42248</c:v>
                </c:pt>
                <c:pt idx="297">
                  <c:v>42278</c:v>
                </c:pt>
                <c:pt idx="298">
                  <c:v>42309</c:v>
                </c:pt>
                <c:pt idx="299">
                  <c:v>42339</c:v>
                </c:pt>
                <c:pt idx="300">
                  <c:v>42370</c:v>
                </c:pt>
                <c:pt idx="301">
                  <c:v>42401</c:v>
                </c:pt>
                <c:pt idx="302">
                  <c:v>42430</c:v>
                </c:pt>
                <c:pt idx="303">
                  <c:v>42461</c:v>
                </c:pt>
                <c:pt idx="304">
                  <c:v>42491</c:v>
                </c:pt>
                <c:pt idx="305">
                  <c:v>42522</c:v>
                </c:pt>
                <c:pt idx="306">
                  <c:v>42552</c:v>
                </c:pt>
                <c:pt idx="307">
                  <c:v>42583</c:v>
                </c:pt>
                <c:pt idx="308">
                  <c:v>42614</c:v>
                </c:pt>
                <c:pt idx="309">
                  <c:v>42644</c:v>
                </c:pt>
                <c:pt idx="310">
                  <c:v>42675</c:v>
                </c:pt>
                <c:pt idx="311">
                  <c:v>42705</c:v>
                </c:pt>
                <c:pt idx="312">
                  <c:v>42736</c:v>
                </c:pt>
                <c:pt idx="313">
                  <c:v>42767</c:v>
                </c:pt>
                <c:pt idx="314">
                  <c:v>42795</c:v>
                </c:pt>
                <c:pt idx="315">
                  <c:v>42826</c:v>
                </c:pt>
                <c:pt idx="316">
                  <c:v>42856</c:v>
                </c:pt>
                <c:pt idx="317">
                  <c:v>42887</c:v>
                </c:pt>
                <c:pt idx="318">
                  <c:v>42917</c:v>
                </c:pt>
                <c:pt idx="319">
                  <c:v>42948</c:v>
                </c:pt>
                <c:pt idx="320">
                  <c:v>42979</c:v>
                </c:pt>
                <c:pt idx="321">
                  <c:v>43009</c:v>
                </c:pt>
                <c:pt idx="322">
                  <c:v>43040</c:v>
                </c:pt>
                <c:pt idx="323">
                  <c:v>43070</c:v>
                </c:pt>
                <c:pt idx="324">
                  <c:v>43101</c:v>
                </c:pt>
                <c:pt idx="325">
                  <c:v>43132</c:v>
                </c:pt>
                <c:pt idx="326">
                  <c:v>43160</c:v>
                </c:pt>
                <c:pt idx="327">
                  <c:v>43191</c:v>
                </c:pt>
                <c:pt idx="328">
                  <c:v>43221</c:v>
                </c:pt>
                <c:pt idx="329">
                  <c:v>43252</c:v>
                </c:pt>
                <c:pt idx="330">
                  <c:v>43282</c:v>
                </c:pt>
                <c:pt idx="331">
                  <c:v>43313</c:v>
                </c:pt>
                <c:pt idx="332">
                  <c:v>43344</c:v>
                </c:pt>
                <c:pt idx="333">
                  <c:v>43374</c:v>
                </c:pt>
                <c:pt idx="334">
                  <c:v>43405</c:v>
                </c:pt>
                <c:pt idx="335">
                  <c:v>43435</c:v>
                </c:pt>
                <c:pt idx="336">
                  <c:v>43466</c:v>
                </c:pt>
                <c:pt idx="337">
                  <c:v>43497</c:v>
                </c:pt>
                <c:pt idx="338">
                  <c:v>43525</c:v>
                </c:pt>
                <c:pt idx="339">
                  <c:v>43556</c:v>
                </c:pt>
              </c:numCache>
            </c:numRef>
          </c:cat>
          <c:val>
            <c:numRef>
              <c:f>EU!$I$23:$I$362</c:f>
              <c:numCache>
                <c:formatCode>0.0</c:formatCode>
                <c:ptCount val="340"/>
                <c:pt idx="0">
                  <c:v>146.44999999999999</c:v>
                </c:pt>
                <c:pt idx="1">
                  <c:v>145.38999999999999</c:v>
                </c:pt>
                <c:pt idx="2">
                  <c:v>144.07</c:v>
                </c:pt>
                <c:pt idx="3">
                  <c:v>139.57</c:v>
                </c:pt>
                <c:pt idx="4">
                  <c:v>139.57</c:v>
                </c:pt>
                <c:pt idx="5">
                  <c:v>138.62</c:v>
                </c:pt>
                <c:pt idx="6">
                  <c:v>131.1</c:v>
                </c:pt>
                <c:pt idx="7">
                  <c:v>130.56</c:v>
                </c:pt>
                <c:pt idx="8">
                  <c:v>130.69999999999999</c:v>
                </c:pt>
                <c:pt idx="9">
                  <c:v>131.65</c:v>
                </c:pt>
                <c:pt idx="10">
                  <c:v>130.44999999999999</c:v>
                </c:pt>
                <c:pt idx="11">
                  <c:v>128.88</c:v>
                </c:pt>
                <c:pt idx="12">
                  <c:v>128.88</c:v>
                </c:pt>
                <c:pt idx="13">
                  <c:v>129.44999999999999</c:v>
                </c:pt>
                <c:pt idx="14">
                  <c:v>131.65</c:v>
                </c:pt>
                <c:pt idx="15">
                  <c:v>133.81</c:v>
                </c:pt>
                <c:pt idx="16">
                  <c:v>135.26</c:v>
                </c:pt>
                <c:pt idx="17">
                  <c:v>135.15</c:v>
                </c:pt>
                <c:pt idx="18">
                  <c:v>136.63999999999999</c:v>
                </c:pt>
                <c:pt idx="19">
                  <c:v>136.63999999999999</c:v>
                </c:pt>
                <c:pt idx="20">
                  <c:v>135.11000000000001</c:v>
                </c:pt>
                <c:pt idx="21">
                  <c:v>132.72999999999999</c:v>
                </c:pt>
                <c:pt idx="22">
                  <c:v>129.19999999999999</c:v>
                </c:pt>
                <c:pt idx="23">
                  <c:v>123.27</c:v>
                </c:pt>
                <c:pt idx="24">
                  <c:v>117.92</c:v>
                </c:pt>
                <c:pt idx="25">
                  <c:v>115.12</c:v>
                </c:pt>
                <c:pt idx="26">
                  <c:v>114.65</c:v>
                </c:pt>
                <c:pt idx="27">
                  <c:v>115.24</c:v>
                </c:pt>
                <c:pt idx="28">
                  <c:v>117.51</c:v>
                </c:pt>
                <c:pt idx="29">
                  <c:v>118.72</c:v>
                </c:pt>
                <c:pt idx="30">
                  <c:v>120.38</c:v>
                </c:pt>
                <c:pt idx="31">
                  <c:v>123.25</c:v>
                </c:pt>
                <c:pt idx="32">
                  <c:v>122.8</c:v>
                </c:pt>
                <c:pt idx="33">
                  <c:v>120.23</c:v>
                </c:pt>
                <c:pt idx="34">
                  <c:v>119.69</c:v>
                </c:pt>
                <c:pt idx="35">
                  <c:v>121.04</c:v>
                </c:pt>
                <c:pt idx="36">
                  <c:v>119.69</c:v>
                </c:pt>
                <c:pt idx="37">
                  <c:v>119.69</c:v>
                </c:pt>
                <c:pt idx="38">
                  <c:v>119.69</c:v>
                </c:pt>
                <c:pt idx="39">
                  <c:v>119.69</c:v>
                </c:pt>
                <c:pt idx="40">
                  <c:v>118.53</c:v>
                </c:pt>
                <c:pt idx="41">
                  <c:v>118.41</c:v>
                </c:pt>
                <c:pt idx="42">
                  <c:v>118.22</c:v>
                </c:pt>
                <c:pt idx="43">
                  <c:v>117.31</c:v>
                </c:pt>
                <c:pt idx="44">
                  <c:v>116.76</c:v>
                </c:pt>
                <c:pt idx="45">
                  <c:v>116.76</c:v>
                </c:pt>
                <c:pt idx="46">
                  <c:v>116.76</c:v>
                </c:pt>
                <c:pt idx="47">
                  <c:v>116.76</c:v>
                </c:pt>
                <c:pt idx="48">
                  <c:v>119.09</c:v>
                </c:pt>
                <c:pt idx="49">
                  <c:v>135.77000000000001</c:v>
                </c:pt>
                <c:pt idx="50">
                  <c:v>131.4</c:v>
                </c:pt>
                <c:pt idx="51">
                  <c:v>132.41</c:v>
                </c:pt>
                <c:pt idx="52">
                  <c:v>130.82</c:v>
                </c:pt>
                <c:pt idx="53">
                  <c:v>130.69999999999999</c:v>
                </c:pt>
                <c:pt idx="54">
                  <c:v>131.16999999999999</c:v>
                </c:pt>
                <c:pt idx="55">
                  <c:v>131.93</c:v>
                </c:pt>
                <c:pt idx="56">
                  <c:v>132.09</c:v>
                </c:pt>
                <c:pt idx="57">
                  <c:v>131.96</c:v>
                </c:pt>
                <c:pt idx="58">
                  <c:v>129.38</c:v>
                </c:pt>
                <c:pt idx="59">
                  <c:v>128.69</c:v>
                </c:pt>
                <c:pt idx="60">
                  <c:v>144.84</c:v>
                </c:pt>
                <c:pt idx="61">
                  <c:v>148.52000000000001</c:v>
                </c:pt>
                <c:pt idx="62">
                  <c:v>144.16</c:v>
                </c:pt>
                <c:pt idx="63">
                  <c:v>146.38</c:v>
                </c:pt>
                <c:pt idx="64">
                  <c:v>141.26</c:v>
                </c:pt>
                <c:pt idx="65">
                  <c:v>154.97</c:v>
                </c:pt>
                <c:pt idx="66">
                  <c:v>158.31</c:v>
                </c:pt>
                <c:pt idx="67">
                  <c:v>159.82</c:v>
                </c:pt>
                <c:pt idx="68">
                  <c:v>164.22</c:v>
                </c:pt>
                <c:pt idx="69">
                  <c:v>159.72999999999999</c:v>
                </c:pt>
                <c:pt idx="70">
                  <c:v>165.59</c:v>
                </c:pt>
                <c:pt idx="71">
                  <c:v>163.46</c:v>
                </c:pt>
                <c:pt idx="72">
                  <c:v>169.82</c:v>
                </c:pt>
                <c:pt idx="73">
                  <c:v>166.58</c:v>
                </c:pt>
                <c:pt idx="74">
                  <c:v>165.93</c:v>
                </c:pt>
                <c:pt idx="75">
                  <c:v>173.51</c:v>
                </c:pt>
                <c:pt idx="76">
                  <c:v>171.65</c:v>
                </c:pt>
                <c:pt idx="77">
                  <c:v>168.55</c:v>
                </c:pt>
                <c:pt idx="78">
                  <c:v>169.43</c:v>
                </c:pt>
                <c:pt idx="79">
                  <c:v>167.63</c:v>
                </c:pt>
                <c:pt idx="80">
                  <c:v>171.95</c:v>
                </c:pt>
                <c:pt idx="81">
                  <c:v>165.99</c:v>
                </c:pt>
                <c:pt idx="82">
                  <c:v>165.29</c:v>
                </c:pt>
                <c:pt idx="83">
                  <c:v>165.29</c:v>
                </c:pt>
                <c:pt idx="84">
                  <c:v>165.57</c:v>
                </c:pt>
                <c:pt idx="85">
                  <c:v>167.35</c:v>
                </c:pt>
                <c:pt idx="86">
                  <c:v>165.76</c:v>
                </c:pt>
                <c:pt idx="87">
                  <c:v>165.38</c:v>
                </c:pt>
                <c:pt idx="88">
                  <c:v>166.41</c:v>
                </c:pt>
                <c:pt idx="89">
                  <c:v>169.78</c:v>
                </c:pt>
                <c:pt idx="90">
                  <c:v>169.78</c:v>
                </c:pt>
                <c:pt idx="91">
                  <c:v>174.64</c:v>
                </c:pt>
                <c:pt idx="92">
                  <c:v>174.5</c:v>
                </c:pt>
                <c:pt idx="93">
                  <c:v>170.21</c:v>
                </c:pt>
                <c:pt idx="94">
                  <c:v>168.63</c:v>
                </c:pt>
                <c:pt idx="95">
                  <c:v>168.57</c:v>
                </c:pt>
                <c:pt idx="96">
                  <c:v>165.88</c:v>
                </c:pt>
                <c:pt idx="97">
                  <c:v>168.14</c:v>
                </c:pt>
                <c:pt idx="98">
                  <c:v>174.47</c:v>
                </c:pt>
                <c:pt idx="99">
                  <c:v>175.38</c:v>
                </c:pt>
                <c:pt idx="100">
                  <c:v>178.64</c:v>
                </c:pt>
                <c:pt idx="101">
                  <c:v>174.74</c:v>
                </c:pt>
                <c:pt idx="102">
                  <c:v>168.09</c:v>
                </c:pt>
                <c:pt idx="103">
                  <c:v>174.15</c:v>
                </c:pt>
                <c:pt idx="104">
                  <c:v>177.75</c:v>
                </c:pt>
                <c:pt idx="105">
                  <c:v>174.44</c:v>
                </c:pt>
                <c:pt idx="106">
                  <c:v>171.78</c:v>
                </c:pt>
                <c:pt idx="107">
                  <c:v>171.43</c:v>
                </c:pt>
                <c:pt idx="108">
                  <c:v>175.48</c:v>
                </c:pt>
                <c:pt idx="109">
                  <c:v>175.73</c:v>
                </c:pt>
                <c:pt idx="110">
                  <c:v>176.24</c:v>
                </c:pt>
                <c:pt idx="111">
                  <c:v>182.01</c:v>
                </c:pt>
                <c:pt idx="112">
                  <c:v>189.8</c:v>
                </c:pt>
                <c:pt idx="113">
                  <c:v>173.2</c:v>
                </c:pt>
                <c:pt idx="114">
                  <c:v>173.53</c:v>
                </c:pt>
                <c:pt idx="115">
                  <c:v>174.77</c:v>
                </c:pt>
                <c:pt idx="116">
                  <c:v>182.54</c:v>
                </c:pt>
                <c:pt idx="117">
                  <c:v>185.56</c:v>
                </c:pt>
                <c:pt idx="118">
                  <c:v>177.33</c:v>
                </c:pt>
                <c:pt idx="119">
                  <c:v>171.76</c:v>
                </c:pt>
                <c:pt idx="120">
                  <c:v>167.55</c:v>
                </c:pt>
                <c:pt idx="121">
                  <c:v>166.08</c:v>
                </c:pt>
                <c:pt idx="122">
                  <c:v>166.39</c:v>
                </c:pt>
                <c:pt idx="123">
                  <c:v>173.63</c:v>
                </c:pt>
                <c:pt idx="124">
                  <c:v>175.2</c:v>
                </c:pt>
                <c:pt idx="125">
                  <c:v>177.54</c:v>
                </c:pt>
                <c:pt idx="126">
                  <c:v>171.51</c:v>
                </c:pt>
                <c:pt idx="127">
                  <c:v>164.24</c:v>
                </c:pt>
                <c:pt idx="128">
                  <c:v>163.58000000000001</c:v>
                </c:pt>
                <c:pt idx="129">
                  <c:v>163.55000000000001</c:v>
                </c:pt>
                <c:pt idx="130">
                  <c:v>164.94</c:v>
                </c:pt>
                <c:pt idx="131">
                  <c:v>164.6</c:v>
                </c:pt>
                <c:pt idx="132">
                  <c:v>165.53</c:v>
                </c:pt>
                <c:pt idx="133">
                  <c:v>158.41</c:v>
                </c:pt>
                <c:pt idx="134">
                  <c:v>159.22</c:v>
                </c:pt>
                <c:pt idx="135">
                  <c:v>159.62</c:v>
                </c:pt>
                <c:pt idx="136">
                  <c:v>156.35</c:v>
                </c:pt>
                <c:pt idx="137">
                  <c:v>152.25</c:v>
                </c:pt>
                <c:pt idx="138">
                  <c:v>153.27000000000001</c:v>
                </c:pt>
                <c:pt idx="139">
                  <c:v>154.11000000000001</c:v>
                </c:pt>
                <c:pt idx="140">
                  <c:v>155.30000000000001</c:v>
                </c:pt>
                <c:pt idx="141">
                  <c:v>155.56</c:v>
                </c:pt>
                <c:pt idx="142">
                  <c:v>153.99</c:v>
                </c:pt>
                <c:pt idx="143">
                  <c:v>150.86000000000001</c:v>
                </c:pt>
                <c:pt idx="144">
                  <c:v>121.09</c:v>
                </c:pt>
                <c:pt idx="145">
                  <c:v>118.8</c:v>
                </c:pt>
                <c:pt idx="146">
                  <c:v>116.48</c:v>
                </c:pt>
                <c:pt idx="147">
                  <c:v>115.86</c:v>
                </c:pt>
                <c:pt idx="148">
                  <c:v>114.64</c:v>
                </c:pt>
                <c:pt idx="149">
                  <c:v>119.37</c:v>
                </c:pt>
                <c:pt idx="150">
                  <c:v>129.69</c:v>
                </c:pt>
                <c:pt idx="151">
                  <c:v>134.69</c:v>
                </c:pt>
                <c:pt idx="152">
                  <c:v>133.12</c:v>
                </c:pt>
                <c:pt idx="153">
                  <c:v>123.11</c:v>
                </c:pt>
                <c:pt idx="154">
                  <c:v>119.86</c:v>
                </c:pt>
                <c:pt idx="155">
                  <c:v>118.79</c:v>
                </c:pt>
                <c:pt idx="156">
                  <c:v>124.91</c:v>
                </c:pt>
                <c:pt idx="157">
                  <c:v>133.35</c:v>
                </c:pt>
                <c:pt idx="158">
                  <c:v>137.83000000000001</c:v>
                </c:pt>
                <c:pt idx="159">
                  <c:v>129.63999999999999</c:v>
                </c:pt>
                <c:pt idx="160">
                  <c:v>133.26</c:v>
                </c:pt>
                <c:pt idx="161">
                  <c:v>138.41999999999999</c:v>
                </c:pt>
                <c:pt idx="162">
                  <c:v>138.81</c:v>
                </c:pt>
                <c:pt idx="163">
                  <c:v>139.78</c:v>
                </c:pt>
                <c:pt idx="164">
                  <c:v>141.19999999999999</c:v>
                </c:pt>
                <c:pt idx="165">
                  <c:v>138.13999999999999</c:v>
                </c:pt>
                <c:pt idx="166">
                  <c:v>136.03</c:v>
                </c:pt>
                <c:pt idx="167">
                  <c:v>136.11000000000001</c:v>
                </c:pt>
                <c:pt idx="168">
                  <c:v>135.13999999999999</c:v>
                </c:pt>
                <c:pt idx="169">
                  <c:v>139.02000000000001</c:v>
                </c:pt>
                <c:pt idx="170">
                  <c:v>138.66</c:v>
                </c:pt>
                <c:pt idx="171">
                  <c:v>146.61000000000001</c:v>
                </c:pt>
                <c:pt idx="172">
                  <c:v>150.06</c:v>
                </c:pt>
                <c:pt idx="173">
                  <c:v>151.28</c:v>
                </c:pt>
                <c:pt idx="174">
                  <c:v>143.26</c:v>
                </c:pt>
                <c:pt idx="175">
                  <c:v>140.26</c:v>
                </c:pt>
                <c:pt idx="176">
                  <c:v>135.91</c:v>
                </c:pt>
                <c:pt idx="177">
                  <c:v>133.04</c:v>
                </c:pt>
                <c:pt idx="178">
                  <c:v>130.54</c:v>
                </c:pt>
                <c:pt idx="179">
                  <c:v>130.13</c:v>
                </c:pt>
                <c:pt idx="180">
                  <c:v>131.41999999999999</c:v>
                </c:pt>
                <c:pt idx="181">
                  <c:v>131.79</c:v>
                </c:pt>
                <c:pt idx="182">
                  <c:v>128.08000000000001</c:v>
                </c:pt>
                <c:pt idx="183">
                  <c:v>121.19</c:v>
                </c:pt>
                <c:pt idx="184">
                  <c:v>129.41999999999999</c:v>
                </c:pt>
                <c:pt idx="185">
                  <c:v>139.21</c:v>
                </c:pt>
                <c:pt idx="186">
                  <c:v>143.33000000000001</c:v>
                </c:pt>
                <c:pt idx="187">
                  <c:v>148.19</c:v>
                </c:pt>
                <c:pt idx="188">
                  <c:v>141.94</c:v>
                </c:pt>
                <c:pt idx="189">
                  <c:v>140.57</c:v>
                </c:pt>
                <c:pt idx="190">
                  <c:v>142.44</c:v>
                </c:pt>
                <c:pt idx="191">
                  <c:v>142.69</c:v>
                </c:pt>
                <c:pt idx="192">
                  <c:v>136.78</c:v>
                </c:pt>
                <c:pt idx="193">
                  <c:v>143.97999999999999</c:v>
                </c:pt>
                <c:pt idx="194">
                  <c:v>142.15</c:v>
                </c:pt>
                <c:pt idx="195">
                  <c:v>147.11000000000001</c:v>
                </c:pt>
                <c:pt idx="196">
                  <c:v>147.07</c:v>
                </c:pt>
                <c:pt idx="197">
                  <c:v>148</c:v>
                </c:pt>
                <c:pt idx="198">
                  <c:v>150.19</c:v>
                </c:pt>
                <c:pt idx="199">
                  <c:v>148.31</c:v>
                </c:pt>
                <c:pt idx="200">
                  <c:v>149.43</c:v>
                </c:pt>
                <c:pt idx="201">
                  <c:v>150.06</c:v>
                </c:pt>
                <c:pt idx="202">
                  <c:v>144.41</c:v>
                </c:pt>
                <c:pt idx="203">
                  <c:v>135.72</c:v>
                </c:pt>
                <c:pt idx="204">
                  <c:v>130.32</c:v>
                </c:pt>
                <c:pt idx="205">
                  <c:v>129.78</c:v>
                </c:pt>
                <c:pt idx="206">
                  <c:v>135.05000000000001</c:v>
                </c:pt>
                <c:pt idx="207">
                  <c:v>134.5</c:v>
                </c:pt>
                <c:pt idx="208">
                  <c:v>142.32</c:v>
                </c:pt>
                <c:pt idx="209">
                  <c:v>141.78</c:v>
                </c:pt>
                <c:pt idx="210">
                  <c:v>136.12</c:v>
                </c:pt>
                <c:pt idx="211">
                  <c:v>132.06</c:v>
                </c:pt>
                <c:pt idx="212">
                  <c:v>135.38999999999999</c:v>
                </c:pt>
                <c:pt idx="213">
                  <c:v>141.65</c:v>
                </c:pt>
                <c:pt idx="214">
                  <c:v>133.57</c:v>
                </c:pt>
                <c:pt idx="215">
                  <c:v>120.64</c:v>
                </c:pt>
                <c:pt idx="216">
                  <c:v>121.59</c:v>
                </c:pt>
                <c:pt idx="217">
                  <c:v>131.87</c:v>
                </c:pt>
                <c:pt idx="218">
                  <c:v>127.72</c:v>
                </c:pt>
                <c:pt idx="219">
                  <c:v>128.69999999999999</c:v>
                </c:pt>
                <c:pt idx="220">
                  <c:v>127.8</c:v>
                </c:pt>
                <c:pt idx="221">
                  <c:v>131.78</c:v>
                </c:pt>
                <c:pt idx="222">
                  <c:v>132.02000000000001</c:v>
                </c:pt>
                <c:pt idx="223">
                  <c:v>130.54</c:v>
                </c:pt>
                <c:pt idx="224">
                  <c:v>123.38</c:v>
                </c:pt>
                <c:pt idx="225">
                  <c:v>112.6</c:v>
                </c:pt>
                <c:pt idx="226">
                  <c:v>116.67</c:v>
                </c:pt>
                <c:pt idx="227">
                  <c:v>119.11</c:v>
                </c:pt>
                <c:pt idx="228">
                  <c:v>117.67</c:v>
                </c:pt>
                <c:pt idx="229">
                  <c:v>123.72</c:v>
                </c:pt>
                <c:pt idx="230">
                  <c:v>121.21</c:v>
                </c:pt>
                <c:pt idx="231">
                  <c:v>125.99</c:v>
                </c:pt>
                <c:pt idx="232">
                  <c:v>131.19999999999999</c:v>
                </c:pt>
                <c:pt idx="233">
                  <c:v>136.58000000000001</c:v>
                </c:pt>
                <c:pt idx="234">
                  <c:v>133.29</c:v>
                </c:pt>
                <c:pt idx="235">
                  <c:v>132.29</c:v>
                </c:pt>
                <c:pt idx="236">
                  <c:v>132.21</c:v>
                </c:pt>
                <c:pt idx="237">
                  <c:v>128.77000000000001</c:v>
                </c:pt>
                <c:pt idx="238">
                  <c:v>131.59</c:v>
                </c:pt>
                <c:pt idx="239">
                  <c:v>132.53</c:v>
                </c:pt>
                <c:pt idx="240">
                  <c:v>128.38</c:v>
                </c:pt>
                <c:pt idx="241">
                  <c:v>135.35</c:v>
                </c:pt>
                <c:pt idx="242">
                  <c:v>135.41999999999999</c:v>
                </c:pt>
                <c:pt idx="243">
                  <c:v>138.33000000000001</c:v>
                </c:pt>
                <c:pt idx="244">
                  <c:v>143.78</c:v>
                </c:pt>
                <c:pt idx="245">
                  <c:v>143.05000000000001</c:v>
                </c:pt>
                <c:pt idx="246">
                  <c:v>143.22</c:v>
                </c:pt>
                <c:pt idx="247">
                  <c:v>146.25</c:v>
                </c:pt>
                <c:pt idx="248">
                  <c:v>141.91999999999999</c:v>
                </c:pt>
                <c:pt idx="249">
                  <c:v>142.19999999999999</c:v>
                </c:pt>
                <c:pt idx="250">
                  <c:v>141.32</c:v>
                </c:pt>
                <c:pt idx="251">
                  <c:v>142.97</c:v>
                </c:pt>
                <c:pt idx="252">
                  <c:v>139.30000000000001</c:v>
                </c:pt>
                <c:pt idx="253">
                  <c:v>143.1</c:v>
                </c:pt>
                <c:pt idx="254">
                  <c:v>143.65</c:v>
                </c:pt>
                <c:pt idx="255">
                  <c:v>151.27000000000001</c:v>
                </c:pt>
                <c:pt idx="256">
                  <c:v>155.6</c:v>
                </c:pt>
                <c:pt idx="257">
                  <c:v>158.63</c:v>
                </c:pt>
                <c:pt idx="258">
                  <c:v>158.52000000000001</c:v>
                </c:pt>
                <c:pt idx="259">
                  <c:v>154.03</c:v>
                </c:pt>
                <c:pt idx="260">
                  <c:v>152.13999999999999</c:v>
                </c:pt>
                <c:pt idx="261">
                  <c:v>150.41999999999999</c:v>
                </c:pt>
                <c:pt idx="262">
                  <c:v>153.15</c:v>
                </c:pt>
                <c:pt idx="263">
                  <c:v>151.99</c:v>
                </c:pt>
                <c:pt idx="264">
                  <c:v>147.09</c:v>
                </c:pt>
                <c:pt idx="265">
                  <c:v>143.96</c:v>
                </c:pt>
                <c:pt idx="266">
                  <c:v>150.22</c:v>
                </c:pt>
                <c:pt idx="267">
                  <c:v>151.84</c:v>
                </c:pt>
                <c:pt idx="268">
                  <c:v>154.38999999999999</c:v>
                </c:pt>
                <c:pt idx="269">
                  <c:v>156.46</c:v>
                </c:pt>
                <c:pt idx="270">
                  <c:v>154.52000000000001</c:v>
                </c:pt>
                <c:pt idx="271">
                  <c:v>153.15</c:v>
                </c:pt>
                <c:pt idx="272">
                  <c:v>154.44999999999999</c:v>
                </c:pt>
                <c:pt idx="273">
                  <c:v>153.57</c:v>
                </c:pt>
                <c:pt idx="274">
                  <c:v>156.26</c:v>
                </c:pt>
                <c:pt idx="275">
                  <c:v>155.61000000000001</c:v>
                </c:pt>
                <c:pt idx="276">
                  <c:v>156.38</c:v>
                </c:pt>
                <c:pt idx="277">
                  <c:v>158.37</c:v>
                </c:pt>
                <c:pt idx="278">
                  <c:v>157.69999999999999</c:v>
                </c:pt>
                <c:pt idx="279">
                  <c:v>159.63999999999999</c:v>
                </c:pt>
                <c:pt idx="280">
                  <c:v>161.03</c:v>
                </c:pt>
                <c:pt idx="281">
                  <c:v>159.53</c:v>
                </c:pt>
                <c:pt idx="282">
                  <c:v>178.77</c:v>
                </c:pt>
                <c:pt idx="283">
                  <c:v>161.12</c:v>
                </c:pt>
                <c:pt idx="284">
                  <c:v>162.12</c:v>
                </c:pt>
                <c:pt idx="285">
                  <c:v>167.22</c:v>
                </c:pt>
                <c:pt idx="286">
                  <c:v>169.25</c:v>
                </c:pt>
                <c:pt idx="287">
                  <c:v>162.74</c:v>
                </c:pt>
                <c:pt idx="288">
                  <c:v>174.81</c:v>
                </c:pt>
                <c:pt idx="289">
                  <c:v>177.61</c:v>
                </c:pt>
                <c:pt idx="290">
                  <c:v>181.55</c:v>
                </c:pt>
                <c:pt idx="291">
                  <c:v>180.07</c:v>
                </c:pt>
                <c:pt idx="292">
                  <c:v>189.28</c:v>
                </c:pt>
                <c:pt idx="293">
                  <c:v>183.12</c:v>
                </c:pt>
                <c:pt idx="294">
                  <c:v>181.23</c:v>
                </c:pt>
                <c:pt idx="295">
                  <c:v>166.6</c:v>
                </c:pt>
                <c:pt idx="296">
                  <c:v>168.99</c:v>
                </c:pt>
                <c:pt idx="297">
                  <c:v>166.84</c:v>
                </c:pt>
                <c:pt idx="298">
                  <c:v>172.1</c:v>
                </c:pt>
                <c:pt idx="299">
                  <c:v>169.01</c:v>
                </c:pt>
                <c:pt idx="300">
                  <c:v>163.36000000000001</c:v>
                </c:pt>
                <c:pt idx="301">
                  <c:v>159.85</c:v>
                </c:pt>
                <c:pt idx="302">
                  <c:v>161.11000000000001</c:v>
                </c:pt>
                <c:pt idx="303">
                  <c:v>157.97999999999999</c:v>
                </c:pt>
                <c:pt idx="304">
                  <c:v>167.38</c:v>
                </c:pt>
                <c:pt idx="305">
                  <c:v>167.87</c:v>
                </c:pt>
                <c:pt idx="306">
                  <c:v>156.02000000000001</c:v>
                </c:pt>
                <c:pt idx="307">
                  <c:v>153.19</c:v>
                </c:pt>
                <c:pt idx="308">
                  <c:v>154.71</c:v>
                </c:pt>
                <c:pt idx="309">
                  <c:v>148.01</c:v>
                </c:pt>
                <c:pt idx="310">
                  <c:v>149.91</c:v>
                </c:pt>
                <c:pt idx="311">
                  <c:v>140.13</c:v>
                </c:pt>
                <c:pt idx="312">
                  <c:v>139.69999999999999</c:v>
                </c:pt>
                <c:pt idx="313">
                  <c:v>148.69</c:v>
                </c:pt>
                <c:pt idx="314">
                  <c:v>151.27000000000001</c:v>
                </c:pt>
                <c:pt idx="315">
                  <c:v>160.57</c:v>
                </c:pt>
                <c:pt idx="316">
                  <c:v>158.57</c:v>
                </c:pt>
                <c:pt idx="317">
                  <c:v>152.30000000000001</c:v>
                </c:pt>
                <c:pt idx="318">
                  <c:v>149.69999999999999</c:v>
                </c:pt>
                <c:pt idx="319">
                  <c:v>137.02000000000001</c:v>
                </c:pt>
                <c:pt idx="320">
                  <c:v>146.02000000000001</c:v>
                </c:pt>
                <c:pt idx="321">
                  <c:v>146.63</c:v>
                </c:pt>
                <c:pt idx="322">
                  <c:v>148.77000000000001</c:v>
                </c:pt>
                <c:pt idx="323">
                  <c:v>150.08000000000001</c:v>
                </c:pt>
                <c:pt idx="324">
                  <c:v>149.66</c:v>
                </c:pt>
                <c:pt idx="325">
                  <c:v>149.9</c:v>
                </c:pt>
                <c:pt idx="326">
                  <c:v>150.08000000000001</c:v>
                </c:pt>
                <c:pt idx="327">
                  <c:v>161.69</c:v>
                </c:pt>
                <c:pt idx="328">
                  <c:v>168.76</c:v>
                </c:pt>
                <c:pt idx="329">
                  <c:v>172.06</c:v>
                </c:pt>
                <c:pt idx="330">
                  <c:v>171</c:v>
                </c:pt>
                <c:pt idx="331">
                  <c:v>169.29</c:v>
                </c:pt>
                <c:pt idx="332">
                  <c:v>169.83</c:v>
                </c:pt>
                <c:pt idx="333">
                  <c:v>172.04</c:v>
                </c:pt>
                <c:pt idx="334">
                  <c:v>172.17</c:v>
                </c:pt>
                <c:pt idx="335">
                  <c:v>169.11</c:v>
                </c:pt>
                <c:pt idx="336">
                  <c:v>170.94</c:v>
                </c:pt>
                <c:pt idx="337">
                  <c:v>173.7</c:v>
                </c:pt>
                <c:pt idx="338">
                  <c:v>176.74</c:v>
                </c:pt>
                <c:pt idx="339">
                  <c:v>176.18</c:v>
                </c:pt>
              </c:numCache>
            </c:numRef>
          </c:val>
          <c:smooth val="0"/>
          <c:extLst>
            <c:ext xmlns:c16="http://schemas.microsoft.com/office/drawing/2014/chart" uri="{C3380CC4-5D6E-409C-BE32-E72D297353CC}">
              <c16:uniqueId val="{00000007-52A8-48C9-B77A-92467FEC9E7E}"/>
            </c:ext>
          </c:extLst>
        </c:ser>
        <c:ser>
          <c:idx val="13"/>
          <c:order val="3"/>
          <c:tx>
            <c:strRef>
              <c:f>EU!$O$22</c:f>
              <c:strCache>
                <c:ptCount val="1"/>
                <c:pt idx="0">
                  <c:v>Lettuces</c:v>
                </c:pt>
              </c:strCache>
            </c:strRef>
          </c:tx>
          <c:spPr>
            <a:ln w="28575" cap="rnd">
              <a:solidFill>
                <a:schemeClr val="accent2">
                  <a:lumMod val="80000"/>
                  <a:lumOff val="20000"/>
                </a:schemeClr>
              </a:solidFill>
              <a:round/>
            </a:ln>
            <a:effectLst/>
          </c:spPr>
          <c:marker>
            <c:symbol val="none"/>
          </c:marker>
          <c:cat>
            <c:numRef>
              <c:f>EU!$A$23:$A$362</c:f>
              <c:numCache>
                <c:formatCode>mmm\-yy</c:formatCode>
                <c:ptCount val="340"/>
                <c:pt idx="0">
                  <c:v>33239</c:v>
                </c:pt>
                <c:pt idx="1">
                  <c:v>33270</c:v>
                </c:pt>
                <c:pt idx="2">
                  <c:v>33298</c:v>
                </c:pt>
                <c:pt idx="3">
                  <c:v>33329</c:v>
                </c:pt>
                <c:pt idx="4">
                  <c:v>33359</c:v>
                </c:pt>
                <c:pt idx="5">
                  <c:v>33390</c:v>
                </c:pt>
                <c:pt idx="6">
                  <c:v>33420</c:v>
                </c:pt>
                <c:pt idx="7">
                  <c:v>33451</c:v>
                </c:pt>
                <c:pt idx="8">
                  <c:v>33482</c:v>
                </c:pt>
                <c:pt idx="9">
                  <c:v>33512</c:v>
                </c:pt>
                <c:pt idx="10">
                  <c:v>33543</c:v>
                </c:pt>
                <c:pt idx="11">
                  <c:v>33573</c:v>
                </c:pt>
                <c:pt idx="12">
                  <c:v>33604</c:v>
                </c:pt>
                <c:pt idx="13">
                  <c:v>33635</c:v>
                </c:pt>
                <c:pt idx="14">
                  <c:v>33664</c:v>
                </c:pt>
                <c:pt idx="15">
                  <c:v>33695</c:v>
                </c:pt>
                <c:pt idx="16">
                  <c:v>33725</c:v>
                </c:pt>
                <c:pt idx="17">
                  <c:v>33756</c:v>
                </c:pt>
                <c:pt idx="18">
                  <c:v>33786</c:v>
                </c:pt>
                <c:pt idx="19">
                  <c:v>33817</c:v>
                </c:pt>
                <c:pt idx="20">
                  <c:v>33848</c:v>
                </c:pt>
                <c:pt idx="21">
                  <c:v>33878</c:v>
                </c:pt>
                <c:pt idx="22">
                  <c:v>33909</c:v>
                </c:pt>
                <c:pt idx="23">
                  <c:v>33939</c:v>
                </c:pt>
                <c:pt idx="24">
                  <c:v>33970</c:v>
                </c:pt>
                <c:pt idx="25">
                  <c:v>34001</c:v>
                </c:pt>
                <c:pt idx="26">
                  <c:v>34029</c:v>
                </c:pt>
                <c:pt idx="27">
                  <c:v>34060</c:v>
                </c:pt>
                <c:pt idx="28">
                  <c:v>34090</c:v>
                </c:pt>
                <c:pt idx="29">
                  <c:v>34121</c:v>
                </c:pt>
                <c:pt idx="30">
                  <c:v>34151</c:v>
                </c:pt>
                <c:pt idx="31">
                  <c:v>34182</c:v>
                </c:pt>
                <c:pt idx="32">
                  <c:v>34213</c:v>
                </c:pt>
                <c:pt idx="33">
                  <c:v>34243</c:v>
                </c:pt>
                <c:pt idx="34">
                  <c:v>34274</c:v>
                </c:pt>
                <c:pt idx="35">
                  <c:v>34304</c:v>
                </c:pt>
                <c:pt idx="36">
                  <c:v>34335</c:v>
                </c:pt>
                <c:pt idx="37">
                  <c:v>34366</c:v>
                </c:pt>
                <c:pt idx="38">
                  <c:v>34394</c:v>
                </c:pt>
                <c:pt idx="39">
                  <c:v>34425</c:v>
                </c:pt>
                <c:pt idx="40">
                  <c:v>34455</c:v>
                </c:pt>
                <c:pt idx="41">
                  <c:v>34486</c:v>
                </c:pt>
                <c:pt idx="42">
                  <c:v>34516</c:v>
                </c:pt>
                <c:pt idx="43">
                  <c:v>34547</c:v>
                </c:pt>
                <c:pt idx="44">
                  <c:v>34578</c:v>
                </c:pt>
                <c:pt idx="45">
                  <c:v>34608</c:v>
                </c:pt>
                <c:pt idx="46">
                  <c:v>34639</c:v>
                </c:pt>
                <c:pt idx="47">
                  <c:v>34669</c:v>
                </c:pt>
                <c:pt idx="48">
                  <c:v>34700</c:v>
                </c:pt>
                <c:pt idx="49">
                  <c:v>34731</c:v>
                </c:pt>
                <c:pt idx="50">
                  <c:v>34759</c:v>
                </c:pt>
                <c:pt idx="51">
                  <c:v>34790</c:v>
                </c:pt>
                <c:pt idx="52">
                  <c:v>34820</c:v>
                </c:pt>
                <c:pt idx="53">
                  <c:v>34851</c:v>
                </c:pt>
                <c:pt idx="54">
                  <c:v>34881</c:v>
                </c:pt>
                <c:pt idx="55">
                  <c:v>34912</c:v>
                </c:pt>
                <c:pt idx="56">
                  <c:v>34943</c:v>
                </c:pt>
                <c:pt idx="57">
                  <c:v>34973</c:v>
                </c:pt>
                <c:pt idx="58">
                  <c:v>35004</c:v>
                </c:pt>
                <c:pt idx="59">
                  <c:v>35034</c:v>
                </c:pt>
                <c:pt idx="60">
                  <c:v>35065</c:v>
                </c:pt>
                <c:pt idx="61">
                  <c:v>35096</c:v>
                </c:pt>
                <c:pt idx="62">
                  <c:v>35125</c:v>
                </c:pt>
                <c:pt idx="63">
                  <c:v>35156</c:v>
                </c:pt>
                <c:pt idx="64">
                  <c:v>35186</c:v>
                </c:pt>
                <c:pt idx="65">
                  <c:v>35217</c:v>
                </c:pt>
                <c:pt idx="66">
                  <c:v>35247</c:v>
                </c:pt>
                <c:pt idx="67">
                  <c:v>35278</c:v>
                </c:pt>
                <c:pt idx="68">
                  <c:v>35309</c:v>
                </c:pt>
                <c:pt idx="69">
                  <c:v>35339</c:v>
                </c:pt>
                <c:pt idx="70">
                  <c:v>35370</c:v>
                </c:pt>
                <c:pt idx="71">
                  <c:v>35400</c:v>
                </c:pt>
                <c:pt idx="72">
                  <c:v>35431</c:v>
                </c:pt>
                <c:pt idx="73">
                  <c:v>35462</c:v>
                </c:pt>
                <c:pt idx="74">
                  <c:v>35490</c:v>
                </c:pt>
                <c:pt idx="75">
                  <c:v>35521</c:v>
                </c:pt>
                <c:pt idx="76">
                  <c:v>35551</c:v>
                </c:pt>
                <c:pt idx="77">
                  <c:v>35582</c:v>
                </c:pt>
                <c:pt idx="78">
                  <c:v>35612</c:v>
                </c:pt>
                <c:pt idx="79">
                  <c:v>35643</c:v>
                </c:pt>
                <c:pt idx="80">
                  <c:v>35674</c:v>
                </c:pt>
                <c:pt idx="81">
                  <c:v>35704</c:v>
                </c:pt>
                <c:pt idx="82">
                  <c:v>35735</c:v>
                </c:pt>
                <c:pt idx="83">
                  <c:v>35765</c:v>
                </c:pt>
                <c:pt idx="84">
                  <c:v>35796</c:v>
                </c:pt>
                <c:pt idx="85">
                  <c:v>35827</c:v>
                </c:pt>
                <c:pt idx="86">
                  <c:v>35855</c:v>
                </c:pt>
                <c:pt idx="87">
                  <c:v>35886</c:v>
                </c:pt>
                <c:pt idx="88">
                  <c:v>35916</c:v>
                </c:pt>
                <c:pt idx="89">
                  <c:v>35947</c:v>
                </c:pt>
                <c:pt idx="90">
                  <c:v>35977</c:v>
                </c:pt>
                <c:pt idx="91">
                  <c:v>36008</c:v>
                </c:pt>
                <c:pt idx="92">
                  <c:v>36039</c:v>
                </c:pt>
                <c:pt idx="93">
                  <c:v>36069</c:v>
                </c:pt>
                <c:pt idx="94">
                  <c:v>36100</c:v>
                </c:pt>
                <c:pt idx="95">
                  <c:v>36130</c:v>
                </c:pt>
                <c:pt idx="96">
                  <c:v>36161</c:v>
                </c:pt>
                <c:pt idx="97">
                  <c:v>36192</c:v>
                </c:pt>
                <c:pt idx="98">
                  <c:v>36220</c:v>
                </c:pt>
                <c:pt idx="99">
                  <c:v>36251</c:v>
                </c:pt>
                <c:pt idx="100">
                  <c:v>36281</c:v>
                </c:pt>
                <c:pt idx="101">
                  <c:v>36312</c:v>
                </c:pt>
                <c:pt idx="102">
                  <c:v>36342</c:v>
                </c:pt>
                <c:pt idx="103">
                  <c:v>36373</c:v>
                </c:pt>
                <c:pt idx="104">
                  <c:v>36404</c:v>
                </c:pt>
                <c:pt idx="105">
                  <c:v>36434</c:v>
                </c:pt>
                <c:pt idx="106">
                  <c:v>36465</c:v>
                </c:pt>
                <c:pt idx="107">
                  <c:v>36495</c:v>
                </c:pt>
                <c:pt idx="108">
                  <c:v>36526</c:v>
                </c:pt>
                <c:pt idx="109">
                  <c:v>36557</c:v>
                </c:pt>
                <c:pt idx="110">
                  <c:v>36586</c:v>
                </c:pt>
                <c:pt idx="111">
                  <c:v>36617</c:v>
                </c:pt>
                <c:pt idx="112">
                  <c:v>36647</c:v>
                </c:pt>
                <c:pt idx="113">
                  <c:v>36678</c:v>
                </c:pt>
                <c:pt idx="114">
                  <c:v>36708</c:v>
                </c:pt>
                <c:pt idx="115">
                  <c:v>36739</c:v>
                </c:pt>
                <c:pt idx="116">
                  <c:v>36770</c:v>
                </c:pt>
                <c:pt idx="117">
                  <c:v>36800</c:v>
                </c:pt>
                <c:pt idx="118">
                  <c:v>36831</c:v>
                </c:pt>
                <c:pt idx="119">
                  <c:v>36861</c:v>
                </c:pt>
                <c:pt idx="120">
                  <c:v>36892</c:v>
                </c:pt>
                <c:pt idx="121">
                  <c:v>36923</c:v>
                </c:pt>
                <c:pt idx="122">
                  <c:v>36951</c:v>
                </c:pt>
                <c:pt idx="123">
                  <c:v>36982</c:v>
                </c:pt>
                <c:pt idx="124">
                  <c:v>37012</c:v>
                </c:pt>
                <c:pt idx="125">
                  <c:v>37043</c:v>
                </c:pt>
                <c:pt idx="126">
                  <c:v>37073</c:v>
                </c:pt>
                <c:pt idx="127">
                  <c:v>37104</c:v>
                </c:pt>
                <c:pt idx="128">
                  <c:v>37135</c:v>
                </c:pt>
                <c:pt idx="129">
                  <c:v>37165</c:v>
                </c:pt>
                <c:pt idx="130">
                  <c:v>37196</c:v>
                </c:pt>
                <c:pt idx="131">
                  <c:v>37226</c:v>
                </c:pt>
                <c:pt idx="132">
                  <c:v>37257</c:v>
                </c:pt>
                <c:pt idx="133">
                  <c:v>37288</c:v>
                </c:pt>
                <c:pt idx="134">
                  <c:v>37316</c:v>
                </c:pt>
                <c:pt idx="135">
                  <c:v>37347</c:v>
                </c:pt>
                <c:pt idx="136">
                  <c:v>37377</c:v>
                </c:pt>
                <c:pt idx="137">
                  <c:v>37408</c:v>
                </c:pt>
                <c:pt idx="138">
                  <c:v>37438</c:v>
                </c:pt>
                <c:pt idx="139">
                  <c:v>37469</c:v>
                </c:pt>
                <c:pt idx="140">
                  <c:v>37500</c:v>
                </c:pt>
                <c:pt idx="141">
                  <c:v>37530</c:v>
                </c:pt>
                <c:pt idx="142">
                  <c:v>37561</c:v>
                </c:pt>
                <c:pt idx="143">
                  <c:v>37591</c:v>
                </c:pt>
                <c:pt idx="144">
                  <c:v>37622</c:v>
                </c:pt>
                <c:pt idx="145">
                  <c:v>37653</c:v>
                </c:pt>
                <c:pt idx="146">
                  <c:v>37681</c:v>
                </c:pt>
                <c:pt idx="147">
                  <c:v>37712</c:v>
                </c:pt>
                <c:pt idx="148">
                  <c:v>37742</c:v>
                </c:pt>
                <c:pt idx="149">
                  <c:v>37773</c:v>
                </c:pt>
                <c:pt idx="150">
                  <c:v>37803</c:v>
                </c:pt>
                <c:pt idx="151">
                  <c:v>37834</c:v>
                </c:pt>
                <c:pt idx="152">
                  <c:v>37865</c:v>
                </c:pt>
                <c:pt idx="153">
                  <c:v>37895</c:v>
                </c:pt>
                <c:pt idx="154">
                  <c:v>37926</c:v>
                </c:pt>
                <c:pt idx="155">
                  <c:v>37956</c:v>
                </c:pt>
                <c:pt idx="156">
                  <c:v>37987</c:v>
                </c:pt>
                <c:pt idx="157">
                  <c:v>38018</c:v>
                </c:pt>
                <c:pt idx="158">
                  <c:v>38047</c:v>
                </c:pt>
                <c:pt idx="159">
                  <c:v>38078</c:v>
                </c:pt>
                <c:pt idx="160">
                  <c:v>38108</c:v>
                </c:pt>
                <c:pt idx="161">
                  <c:v>38139</c:v>
                </c:pt>
                <c:pt idx="162">
                  <c:v>38169</c:v>
                </c:pt>
                <c:pt idx="163">
                  <c:v>38200</c:v>
                </c:pt>
                <c:pt idx="164">
                  <c:v>38231</c:v>
                </c:pt>
                <c:pt idx="165">
                  <c:v>38261</c:v>
                </c:pt>
                <c:pt idx="166">
                  <c:v>38292</c:v>
                </c:pt>
                <c:pt idx="167">
                  <c:v>38322</c:v>
                </c:pt>
                <c:pt idx="168">
                  <c:v>38353</c:v>
                </c:pt>
                <c:pt idx="169">
                  <c:v>38384</c:v>
                </c:pt>
                <c:pt idx="170">
                  <c:v>38412</c:v>
                </c:pt>
                <c:pt idx="171">
                  <c:v>38443</c:v>
                </c:pt>
                <c:pt idx="172">
                  <c:v>38473</c:v>
                </c:pt>
                <c:pt idx="173">
                  <c:v>38504</c:v>
                </c:pt>
                <c:pt idx="174">
                  <c:v>38534</c:v>
                </c:pt>
                <c:pt idx="175">
                  <c:v>38565</c:v>
                </c:pt>
                <c:pt idx="176">
                  <c:v>38596</c:v>
                </c:pt>
                <c:pt idx="177">
                  <c:v>38626</c:v>
                </c:pt>
                <c:pt idx="178">
                  <c:v>38657</c:v>
                </c:pt>
                <c:pt idx="179">
                  <c:v>38687</c:v>
                </c:pt>
                <c:pt idx="180">
                  <c:v>38718</c:v>
                </c:pt>
                <c:pt idx="181">
                  <c:v>38749</c:v>
                </c:pt>
                <c:pt idx="182">
                  <c:v>38777</c:v>
                </c:pt>
                <c:pt idx="183">
                  <c:v>38808</c:v>
                </c:pt>
                <c:pt idx="184">
                  <c:v>38838</c:v>
                </c:pt>
                <c:pt idx="185">
                  <c:v>38869</c:v>
                </c:pt>
                <c:pt idx="186">
                  <c:v>38899</c:v>
                </c:pt>
                <c:pt idx="187">
                  <c:v>38930</c:v>
                </c:pt>
                <c:pt idx="188">
                  <c:v>38961</c:v>
                </c:pt>
                <c:pt idx="189">
                  <c:v>38991</c:v>
                </c:pt>
                <c:pt idx="190">
                  <c:v>39022</c:v>
                </c:pt>
                <c:pt idx="191">
                  <c:v>39052</c:v>
                </c:pt>
                <c:pt idx="192">
                  <c:v>39083</c:v>
                </c:pt>
                <c:pt idx="193">
                  <c:v>39114</c:v>
                </c:pt>
                <c:pt idx="194">
                  <c:v>39142</c:v>
                </c:pt>
                <c:pt idx="195">
                  <c:v>39173</c:v>
                </c:pt>
                <c:pt idx="196">
                  <c:v>39203</c:v>
                </c:pt>
                <c:pt idx="197">
                  <c:v>39234</c:v>
                </c:pt>
                <c:pt idx="198">
                  <c:v>39264</c:v>
                </c:pt>
                <c:pt idx="199">
                  <c:v>39295</c:v>
                </c:pt>
                <c:pt idx="200">
                  <c:v>39326</c:v>
                </c:pt>
                <c:pt idx="201">
                  <c:v>39356</c:v>
                </c:pt>
                <c:pt idx="202">
                  <c:v>39387</c:v>
                </c:pt>
                <c:pt idx="203">
                  <c:v>39417</c:v>
                </c:pt>
                <c:pt idx="204">
                  <c:v>39448</c:v>
                </c:pt>
                <c:pt idx="205">
                  <c:v>39479</c:v>
                </c:pt>
                <c:pt idx="206">
                  <c:v>39508</c:v>
                </c:pt>
                <c:pt idx="207">
                  <c:v>39539</c:v>
                </c:pt>
                <c:pt idx="208">
                  <c:v>39569</c:v>
                </c:pt>
                <c:pt idx="209">
                  <c:v>39600</c:v>
                </c:pt>
                <c:pt idx="210">
                  <c:v>39630</c:v>
                </c:pt>
                <c:pt idx="211">
                  <c:v>39661</c:v>
                </c:pt>
                <c:pt idx="212">
                  <c:v>39692</c:v>
                </c:pt>
                <c:pt idx="213">
                  <c:v>39722</c:v>
                </c:pt>
                <c:pt idx="214">
                  <c:v>39753</c:v>
                </c:pt>
                <c:pt idx="215">
                  <c:v>39783</c:v>
                </c:pt>
                <c:pt idx="216">
                  <c:v>39814</c:v>
                </c:pt>
                <c:pt idx="217">
                  <c:v>39845</c:v>
                </c:pt>
                <c:pt idx="218">
                  <c:v>39873</c:v>
                </c:pt>
                <c:pt idx="219">
                  <c:v>39904</c:v>
                </c:pt>
                <c:pt idx="220">
                  <c:v>39934</c:v>
                </c:pt>
                <c:pt idx="221">
                  <c:v>39965</c:v>
                </c:pt>
                <c:pt idx="222">
                  <c:v>39995</c:v>
                </c:pt>
                <c:pt idx="223">
                  <c:v>40026</c:v>
                </c:pt>
                <c:pt idx="224">
                  <c:v>40057</c:v>
                </c:pt>
                <c:pt idx="225">
                  <c:v>40087</c:v>
                </c:pt>
                <c:pt idx="226">
                  <c:v>40118</c:v>
                </c:pt>
                <c:pt idx="227">
                  <c:v>40148</c:v>
                </c:pt>
                <c:pt idx="228">
                  <c:v>40179</c:v>
                </c:pt>
                <c:pt idx="229">
                  <c:v>40210</c:v>
                </c:pt>
                <c:pt idx="230">
                  <c:v>40238</c:v>
                </c:pt>
                <c:pt idx="231">
                  <c:v>40269</c:v>
                </c:pt>
                <c:pt idx="232">
                  <c:v>40299</c:v>
                </c:pt>
                <c:pt idx="233">
                  <c:v>40330</c:v>
                </c:pt>
                <c:pt idx="234">
                  <c:v>40360</c:v>
                </c:pt>
                <c:pt idx="235">
                  <c:v>40391</c:v>
                </c:pt>
                <c:pt idx="236">
                  <c:v>40422</c:v>
                </c:pt>
                <c:pt idx="237">
                  <c:v>40452</c:v>
                </c:pt>
                <c:pt idx="238">
                  <c:v>40483</c:v>
                </c:pt>
                <c:pt idx="239">
                  <c:v>40513</c:v>
                </c:pt>
                <c:pt idx="240">
                  <c:v>40544</c:v>
                </c:pt>
                <c:pt idx="241">
                  <c:v>40575</c:v>
                </c:pt>
                <c:pt idx="242">
                  <c:v>40603</c:v>
                </c:pt>
                <c:pt idx="243">
                  <c:v>40634</c:v>
                </c:pt>
                <c:pt idx="244">
                  <c:v>40664</c:v>
                </c:pt>
                <c:pt idx="245">
                  <c:v>40695</c:v>
                </c:pt>
                <c:pt idx="246">
                  <c:v>40725</c:v>
                </c:pt>
                <c:pt idx="247">
                  <c:v>40756</c:v>
                </c:pt>
                <c:pt idx="248">
                  <c:v>40787</c:v>
                </c:pt>
                <c:pt idx="249">
                  <c:v>40817</c:v>
                </c:pt>
                <c:pt idx="250">
                  <c:v>40848</c:v>
                </c:pt>
                <c:pt idx="251">
                  <c:v>40878</c:v>
                </c:pt>
                <c:pt idx="252">
                  <c:v>40909</c:v>
                </c:pt>
                <c:pt idx="253">
                  <c:v>40940</c:v>
                </c:pt>
                <c:pt idx="254">
                  <c:v>40969</c:v>
                </c:pt>
                <c:pt idx="255">
                  <c:v>41000</c:v>
                </c:pt>
                <c:pt idx="256">
                  <c:v>41030</c:v>
                </c:pt>
                <c:pt idx="257">
                  <c:v>41061</c:v>
                </c:pt>
                <c:pt idx="258">
                  <c:v>41091</c:v>
                </c:pt>
                <c:pt idx="259">
                  <c:v>41122</c:v>
                </c:pt>
                <c:pt idx="260">
                  <c:v>41153</c:v>
                </c:pt>
                <c:pt idx="261">
                  <c:v>41183</c:v>
                </c:pt>
                <c:pt idx="262">
                  <c:v>41214</c:v>
                </c:pt>
                <c:pt idx="263">
                  <c:v>41244</c:v>
                </c:pt>
                <c:pt idx="264">
                  <c:v>41275</c:v>
                </c:pt>
                <c:pt idx="265">
                  <c:v>41306</c:v>
                </c:pt>
                <c:pt idx="266">
                  <c:v>41334</c:v>
                </c:pt>
                <c:pt idx="267">
                  <c:v>41365</c:v>
                </c:pt>
                <c:pt idx="268">
                  <c:v>41395</c:v>
                </c:pt>
                <c:pt idx="269">
                  <c:v>41426</c:v>
                </c:pt>
                <c:pt idx="270">
                  <c:v>41456</c:v>
                </c:pt>
                <c:pt idx="271">
                  <c:v>41487</c:v>
                </c:pt>
                <c:pt idx="272">
                  <c:v>41518</c:v>
                </c:pt>
                <c:pt idx="273">
                  <c:v>41548</c:v>
                </c:pt>
                <c:pt idx="274">
                  <c:v>41579</c:v>
                </c:pt>
                <c:pt idx="275">
                  <c:v>41609</c:v>
                </c:pt>
                <c:pt idx="276">
                  <c:v>41640</c:v>
                </c:pt>
                <c:pt idx="277">
                  <c:v>41671</c:v>
                </c:pt>
                <c:pt idx="278">
                  <c:v>41699</c:v>
                </c:pt>
                <c:pt idx="279">
                  <c:v>41730</c:v>
                </c:pt>
                <c:pt idx="280">
                  <c:v>41760</c:v>
                </c:pt>
                <c:pt idx="281">
                  <c:v>41791</c:v>
                </c:pt>
                <c:pt idx="282">
                  <c:v>41821</c:v>
                </c:pt>
                <c:pt idx="283">
                  <c:v>41852</c:v>
                </c:pt>
                <c:pt idx="284">
                  <c:v>41883</c:v>
                </c:pt>
                <c:pt idx="285">
                  <c:v>41913</c:v>
                </c:pt>
                <c:pt idx="286">
                  <c:v>41944</c:v>
                </c:pt>
                <c:pt idx="287">
                  <c:v>41974</c:v>
                </c:pt>
                <c:pt idx="288">
                  <c:v>42005</c:v>
                </c:pt>
                <c:pt idx="289">
                  <c:v>42036</c:v>
                </c:pt>
                <c:pt idx="290">
                  <c:v>42064</c:v>
                </c:pt>
                <c:pt idx="291">
                  <c:v>42095</c:v>
                </c:pt>
                <c:pt idx="292">
                  <c:v>42125</c:v>
                </c:pt>
                <c:pt idx="293">
                  <c:v>42156</c:v>
                </c:pt>
                <c:pt idx="294">
                  <c:v>42186</c:v>
                </c:pt>
                <c:pt idx="295">
                  <c:v>42217</c:v>
                </c:pt>
                <c:pt idx="296">
                  <c:v>42248</c:v>
                </c:pt>
                <c:pt idx="297">
                  <c:v>42278</c:v>
                </c:pt>
                <c:pt idx="298">
                  <c:v>42309</c:v>
                </c:pt>
                <c:pt idx="299">
                  <c:v>42339</c:v>
                </c:pt>
                <c:pt idx="300">
                  <c:v>42370</c:v>
                </c:pt>
                <c:pt idx="301">
                  <c:v>42401</c:v>
                </c:pt>
                <c:pt idx="302">
                  <c:v>42430</c:v>
                </c:pt>
                <c:pt idx="303">
                  <c:v>42461</c:v>
                </c:pt>
                <c:pt idx="304">
                  <c:v>42491</c:v>
                </c:pt>
                <c:pt idx="305">
                  <c:v>42522</c:v>
                </c:pt>
                <c:pt idx="306">
                  <c:v>42552</c:v>
                </c:pt>
                <c:pt idx="307">
                  <c:v>42583</c:v>
                </c:pt>
                <c:pt idx="308">
                  <c:v>42614</c:v>
                </c:pt>
                <c:pt idx="309">
                  <c:v>42644</c:v>
                </c:pt>
                <c:pt idx="310">
                  <c:v>42675</c:v>
                </c:pt>
                <c:pt idx="311">
                  <c:v>42705</c:v>
                </c:pt>
                <c:pt idx="312">
                  <c:v>42736</c:v>
                </c:pt>
                <c:pt idx="313">
                  <c:v>42767</c:v>
                </c:pt>
                <c:pt idx="314">
                  <c:v>42795</c:v>
                </c:pt>
                <c:pt idx="315">
                  <c:v>42826</c:v>
                </c:pt>
                <c:pt idx="316">
                  <c:v>42856</c:v>
                </c:pt>
                <c:pt idx="317">
                  <c:v>42887</c:v>
                </c:pt>
                <c:pt idx="318">
                  <c:v>42917</c:v>
                </c:pt>
                <c:pt idx="319">
                  <c:v>42948</c:v>
                </c:pt>
                <c:pt idx="320">
                  <c:v>42979</c:v>
                </c:pt>
                <c:pt idx="321">
                  <c:v>43009</c:v>
                </c:pt>
                <c:pt idx="322">
                  <c:v>43040</c:v>
                </c:pt>
                <c:pt idx="323">
                  <c:v>43070</c:v>
                </c:pt>
                <c:pt idx="324">
                  <c:v>43101</c:v>
                </c:pt>
                <c:pt idx="325">
                  <c:v>43132</c:v>
                </c:pt>
                <c:pt idx="326">
                  <c:v>43160</c:v>
                </c:pt>
                <c:pt idx="327">
                  <c:v>43191</c:v>
                </c:pt>
                <c:pt idx="328">
                  <c:v>43221</c:v>
                </c:pt>
                <c:pt idx="329">
                  <c:v>43252</c:v>
                </c:pt>
                <c:pt idx="330">
                  <c:v>43282</c:v>
                </c:pt>
                <c:pt idx="331">
                  <c:v>43313</c:v>
                </c:pt>
                <c:pt idx="332">
                  <c:v>43344</c:v>
                </c:pt>
                <c:pt idx="333">
                  <c:v>43374</c:v>
                </c:pt>
                <c:pt idx="334">
                  <c:v>43405</c:v>
                </c:pt>
                <c:pt idx="335">
                  <c:v>43435</c:v>
                </c:pt>
                <c:pt idx="336">
                  <c:v>43466</c:v>
                </c:pt>
                <c:pt idx="337">
                  <c:v>43497</c:v>
                </c:pt>
                <c:pt idx="338">
                  <c:v>43525</c:v>
                </c:pt>
                <c:pt idx="339">
                  <c:v>43556</c:v>
                </c:pt>
              </c:numCache>
            </c:numRef>
          </c:cat>
          <c:val>
            <c:numRef>
              <c:f>EU!$O$23:$O$362</c:f>
              <c:numCache>
                <c:formatCode>0.0</c:formatCode>
                <c:ptCount val="340"/>
                <c:pt idx="161">
                  <c:v>46</c:v>
                </c:pt>
                <c:pt idx="162">
                  <c:v>42.4</c:v>
                </c:pt>
                <c:pt idx="163">
                  <c:v>49.96</c:v>
                </c:pt>
                <c:pt idx="164">
                  <c:v>72.209999999999994</c:v>
                </c:pt>
                <c:pt idx="165">
                  <c:v>65.89</c:v>
                </c:pt>
                <c:pt idx="166">
                  <c:v>61.64</c:v>
                </c:pt>
                <c:pt idx="172">
                  <c:v>57.39</c:v>
                </c:pt>
                <c:pt idx="173">
                  <c:v>69.52</c:v>
                </c:pt>
                <c:pt idx="174">
                  <c:v>63.99</c:v>
                </c:pt>
                <c:pt idx="175">
                  <c:v>78.34</c:v>
                </c:pt>
                <c:pt idx="176">
                  <c:v>64.31</c:v>
                </c:pt>
                <c:pt idx="177">
                  <c:v>55.69</c:v>
                </c:pt>
                <c:pt idx="184">
                  <c:v>85.16</c:v>
                </c:pt>
                <c:pt idx="185">
                  <c:v>79.97</c:v>
                </c:pt>
                <c:pt idx="186">
                  <c:v>73.069999999999993</c:v>
                </c:pt>
                <c:pt idx="187">
                  <c:v>90.23</c:v>
                </c:pt>
                <c:pt idx="188">
                  <c:v>75.290000000000006</c:v>
                </c:pt>
                <c:pt idx="189">
                  <c:v>47.15</c:v>
                </c:pt>
                <c:pt idx="196">
                  <c:v>61.71</c:v>
                </c:pt>
                <c:pt idx="197">
                  <c:v>53.14</c:v>
                </c:pt>
                <c:pt idx="198">
                  <c:v>59.51</c:v>
                </c:pt>
                <c:pt idx="199">
                  <c:v>70.75</c:v>
                </c:pt>
                <c:pt idx="200">
                  <c:v>60.65</c:v>
                </c:pt>
                <c:pt idx="201">
                  <c:v>63.27</c:v>
                </c:pt>
                <c:pt idx="202">
                  <c:v>132.13</c:v>
                </c:pt>
                <c:pt idx="208">
                  <c:v>95.8</c:v>
                </c:pt>
                <c:pt idx="209">
                  <c:v>69.84</c:v>
                </c:pt>
                <c:pt idx="210">
                  <c:v>47.56</c:v>
                </c:pt>
                <c:pt idx="211">
                  <c:v>47.9</c:v>
                </c:pt>
                <c:pt idx="212">
                  <c:v>53.78</c:v>
                </c:pt>
                <c:pt idx="213">
                  <c:v>77.98</c:v>
                </c:pt>
                <c:pt idx="214">
                  <c:v>122.34</c:v>
                </c:pt>
                <c:pt idx="220">
                  <c:v>53.85</c:v>
                </c:pt>
                <c:pt idx="221">
                  <c:v>52.19</c:v>
                </c:pt>
                <c:pt idx="222">
                  <c:v>45.59</c:v>
                </c:pt>
                <c:pt idx="223">
                  <c:v>41.94</c:v>
                </c:pt>
                <c:pt idx="224">
                  <c:v>43.52</c:v>
                </c:pt>
                <c:pt idx="225">
                  <c:v>47.78</c:v>
                </c:pt>
                <c:pt idx="226">
                  <c:v>55.54</c:v>
                </c:pt>
                <c:pt idx="232">
                  <c:v>81.09</c:v>
                </c:pt>
                <c:pt idx="233">
                  <c:v>70.38</c:v>
                </c:pt>
                <c:pt idx="234">
                  <c:v>42.02</c:v>
                </c:pt>
                <c:pt idx="235">
                  <c:v>57.45</c:v>
                </c:pt>
                <c:pt idx="236">
                  <c:v>73.31</c:v>
                </c:pt>
                <c:pt idx="237">
                  <c:v>95.72</c:v>
                </c:pt>
                <c:pt idx="238">
                  <c:v>118.01</c:v>
                </c:pt>
                <c:pt idx="244">
                  <c:v>52.84</c:v>
                </c:pt>
                <c:pt idx="245">
                  <c:v>105.77</c:v>
                </c:pt>
                <c:pt idx="246">
                  <c:v>44.3</c:v>
                </c:pt>
                <c:pt idx="247">
                  <c:v>43.3</c:v>
                </c:pt>
                <c:pt idx="248">
                  <c:v>63.28</c:v>
                </c:pt>
                <c:pt idx="249">
                  <c:v>51.1</c:v>
                </c:pt>
                <c:pt idx="256">
                  <c:v>73.52</c:v>
                </c:pt>
                <c:pt idx="257">
                  <c:v>81.16</c:v>
                </c:pt>
                <c:pt idx="258">
                  <c:v>64.98</c:v>
                </c:pt>
                <c:pt idx="259">
                  <c:v>64.239999999999995</c:v>
                </c:pt>
                <c:pt idx="260">
                  <c:v>62.12</c:v>
                </c:pt>
                <c:pt idx="261">
                  <c:v>74.88</c:v>
                </c:pt>
                <c:pt idx="262">
                  <c:v>114.89</c:v>
                </c:pt>
                <c:pt idx="268">
                  <c:v>103.48</c:v>
                </c:pt>
                <c:pt idx="269">
                  <c:v>79.83</c:v>
                </c:pt>
                <c:pt idx="270">
                  <c:v>49.75</c:v>
                </c:pt>
                <c:pt idx="271">
                  <c:v>52.73</c:v>
                </c:pt>
                <c:pt idx="272">
                  <c:v>64.239999999999995</c:v>
                </c:pt>
                <c:pt idx="273">
                  <c:v>53.03</c:v>
                </c:pt>
                <c:pt idx="274">
                  <c:v>48.34</c:v>
                </c:pt>
                <c:pt idx="279">
                  <c:v>62.48</c:v>
                </c:pt>
                <c:pt idx="280">
                  <c:v>56.48</c:v>
                </c:pt>
                <c:pt idx="281">
                  <c:v>64</c:v>
                </c:pt>
                <c:pt idx="282">
                  <c:v>55.4</c:v>
                </c:pt>
                <c:pt idx="283">
                  <c:v>59.31</c:v>
                </c:pt>
                <c:pt idx="284">
                  <c:v>63.4</c:v>
                </c:pt>
                <c:pt idx="285">
                  <c:v>51.06</c:v>
                </c:pt>
                <c:pt idx="286">
                  <c:v>60.84</c:v>
                </c:pt>
                <c:pt idx="292">
                  <c:v>74.81</c:v>
                </c:pt>
                <c:pt idx="293">
                  <c:v>65.63</c:v>
                </c:pt>
                <c:pt idx="294">
                  <c:v>56.2</c:v>
                </c:pt>
                <c:pt idx="295">
                  <c:v>56.92</c:v>
                </c:pt>
                <c:pt idx="296">
                  <c:v>86.71</c:v>
                </c:pt>
                <c:pt idx="297">
                  <c:v>79.349999999999994</c:v>
                </c:pt>
                <c:pt idx="298">
                  <c:v>67</c:v>
                </c:pt>
                <c:pt idx="304">
                  <c:v>93.87</c:v>
                </c:pt>
                <c:pt idx="305">
                  <c:v>68.44</c:v>
                </c:pt>
                <c:pt idx="306">
                  <c:v>77.38</c:v>
                </c:pt>
                <c:pt idx="307">
                  <c:v>77.7</c:v>
                </c:pt>
                <c:pt idx="308">
                  <c:v>60.35</c:v>
                </c:pt>
                <c:pt idx="309">
                  <c:v>62.75</c:v>
                </c:pt>
                <c:pt idx="316">
                  <c:v>70.16</c:v>
                </c:pt>
                <c:pt idx="317">
                  <c:v>60.8</c:v>
                </c:pt>
                <c:pt idx="318">
                  <c:v>58.64</c:v>
                </c:pt>
                <c:pt idx="319">
                  <c:v>49.35</c:v>
                </c:pt>
                <c:pt idx="320">
                  <c:v>55.86</c:v>
                </c:pt>
                <c:pt idx="321">
                  <c:v>55.61</c:v>
                </c:pt>
                <c:pt idx="322">
                  <c:v>57.91</c:v>
                </c:pt>
                <c:pt idx="328">
                  <c:v>71.73</c:v>
                </c:pt>
                <c:pt idx="329">
                  <c:v>69.11</c:v>
                </c:pt>
                <c:pt idx="330">
                  <c:v>91.25</c:v>
                </c:pt>
                <c:pt idx="331">
                  <c:v>103.15</c:v>
                </c:pt>
                <c:pt idx="332">
                  <c:v>122.37</c:v>
                </c:pt>
                <c:pt idx="333">
                  <c:v>72.790000000000006</c:v>
                </c:pt>
                <c:pt idx="334">
                  <c:v>64.680000000000007</c:v>
                </c:pt>
              </c:numCache>
            </c:numRef>
          </c:val>
          <c:smooth val="0"/>
          <c:extLst>
            <c:ext xmlns:c16="http://schemas.microsoft.com/office/drawing/2014/chart" uri="{C3380CC4-5D6E-409C-BE32-E72D297353CC}">
              <c16:uniqueId val="{0000000D-52A8-48C9-B77A-92467FEC9E7E}"/>
            </c:ext>
          </c:extLst>
        </c:ser>
        <c:ser>
          <c:idx val="19"/>
          <c:order val="4"/>
          <c:tx>
            <c:strRef>
              <c:f>EU!$U$22</c:f>
              <c:strCache>
                <c:ptCount val="1"/>
                <c:pt idx="0">
                  <c:v>Milk</c:v>
                </c:pt>
              </c:strCache>
            </c:strRef>
          </c:tx>
          <c:spPr>
            <a:ln w="28575" cap="rnd">
              <a:solidFill>
                <a:schemeClr val="accent2">
                  <a:lumMod val="80000"/>
                </a:schemeClr>
              </a:solidFill>
              <a:round/>
            </a:ln>
            <a:effectLst/>
          </c:spPr>
          <c:marker>
            <c:symbol val="none"/>
          </c:marker>
          <c:cat>
            <c:numRef>
              <c:f>EU!$A$23:$A$362</c:f>
              <c:numCache>
                <c:formatCode>mmm\-yy</c:formatCode>
                <c:ptCount val="340"/>
                <c:pt idx="0">
                  <c:v>33239</c:v>
                </c:pt>
                <c:pt idx="1">
                  <c:v>33270</c:v>
                </c:pt>
                <c:pt idx="2">
                  <c:v>33298</c:v>
                </c:pt>
                <c:pt idx="3">
                  <c:v>33329</c:v>
                </c:pt>
                <c:pt idx="4">
                  <c:v>33359</c:v>
                </c:pt>
                <c:pt idx="5">
                  <c:v>33390</c:v>
                </c:pt>
                <c:pt idx="6">
                  <c:v>33420</c:v>
                </c:pt>
                <c:pt idx="7">
                  <c:v>33451</c:v>
                </c:pt>
                <c:pt idx="8">
                  <c:v>33482</c:v>
                </c:pt>
                <c:pt idx="9">
                  <c:v>33512</c:v>
                </c:pt>
                <c:pt idx="10">
                  <c:v>33543</c:v>
                </c:pt>
                <c:pt idx="11">
                  <c:v>33573</c:v>
                </c:pt>
                <c:pt idx="12">
                  <c:v>33604</c:v>
                </c:pt>
                <c:pt idx="13">
                  <c:v>33635</c:v>
                </c:pt>
                <c:pt idx="14">
                  <c:v>33664</c:v>
                </c:pt>
                <c:pt idx="15">
                  <c:v>33695</c:v>
                </c:pt>
                <c:pt idx="16">
                  <c:v>33725</c:v>
                </c:pt>
                <c:pt idx="17">
                  <c:v>33756</c:v>
                </c:pt>
                <c:pt idx="18">
                  <c:v>33786</c:v>
                </c:pt>
                <c:pt idx="19">
                  <c:v>33817</c:v>
                </c:pt>
                <c:pt idx="20">
                  <c:v>33848</c:v>
                </c:pt>
                <c:pt idx="21">
                  <c:v>33878</c:v>
                </c:pt>
                <c:pt idx="22">
                  <c:v>33909</c:v>
                </c:pt>
                <c:pt idx="23">
                  <c:v>33939</c:v>
                </c:pt>
                <c:pt idx="24">
                  <c:v>33970</c:v>
                </c:pt>
                <c:pt idx="25">
                  <c:v>34001</c:v>
                </c:pt>
                <c:pt idx="26">
                  <c:v>34029</c:v>
                </c:pt>
                <c:pt idx="27">
                  <c:v>34060</c:v>
                </c:pt>
                <c:pt idx="28">
                  <c:v>34090</c:v>
                </c:pt>
                <c:pt idx="29">
                  <c:v>34121</c:v>
                </c:pt>
                <c:pt idx="30">
                  <c:v>34151</c:v>
                </c:pt>
                <c:pt idx="31">
                  <c:v>34182</c:v>
                </c:pt>
                <c:pt idx="32">
                  <c:v>34213</c:v>
                </c:pt>
                <c:pt idx="33">
                  <c:v>34243</c:v>
                </c:pt>
                <c:pt idx="34">
                  <c:v>34274</c:v>
                </c:pt>
                <c:pt idx="35">
                  <c:v>34304</c:v>
                </c:pt>
                <c:pt idx="36">
                  <c:v>34335</c:v>
                </c:pt>
                <c:pt idx="37">
                  <c:v>34366</c:v>
                </c:pt>
                <c:pt idx="38">
                  <c:v>34394</c:v>
                </c:pt>
                <c:pt idx="39">
                  <c:v>34425</c:v>
                </c:pt>
                <c:pt idx="40">
                  <c:v>34455</c:v>
                </c:pt>
                <c:pt idx="41">
                  <c:v>34486</c:v>
                </c:pt>
                <c:pt idx="42">
                  <c:v>34516</c:v>
                </c:pt>
                <c:pt idx="43">
                  <c:v>34547</c:v>
                </c:pt>
                <c:pt idx="44">
                  <c:v>34578</c:v>
                </c:pt>
                <c:pt idx="45">
                  <c:v>34608</c:v>
                </c:pt>
                <c:pt idx="46">
                  <c:v>34639</c:v>
                </c:pt>
                <c:pt idx="47">
                  <c:v>34669</c:v>
                </c:pt>
                <c:pt idx="48">
                  <c:v>34700</c:v>
                </c:pt>
                <c:pt idx="49">
                  <c:v>34731</c:v>
                </c:pt>
                <c:pt idx="50">
                  <c:v>34759</c:v>
                </c:pt>
                <c:pt idx="51">
                  <c:v>34790</c:v>
                </c:pt>
                <c:pt idx="52">
                  <c:v>34820</c:v>
                </c:pt>
                <c:pt idx="53">
                  <c:v>34851</c:v>
                </c:pt>
                <c:pt idx="54">
                  <c:v>34881</c:v>
                </c:pt>
                <c:pt idx="55">
                  <c:v>34912</c:v>
                </c:pt>
                <c:pt idx="56">
                  <c:v>34943</c:v>
                </c:pt>
                <c:pt idx="57">
                  <c:v>34973</c:v>
                </c:pt>
                <c:pt idx="58">
                  <c:v>35004</c:v>
                </c:pt>
                <c:pt idx="59">
                  <c:v>35034</c:v>
                </c:pt>
                <c:pt idx="60">
                  <c:v>35065</c:v>
                </c:pt>
                <c:pt idx="61">
                  <c:v>35096</c:v>
                </c:pt>
                <c:pt idx="62">
                  <c:v>35125</c:v>
                </c:pt>
                <c:pt idx="63">
                  <c:v>35156</c:v>
                </c:pt>
                <c:pt idx="64">
                  <c:v>35186</c:v>
                </c:pt>
                <c:pt idx="65">
                  <c:v>35217</c:v>
                </c:pt>
                <c:pt idx="66">
                  <c:v>35247</c:v>
                </c:pt>
                <c:pt idx="67">
                  <c:v>35278</c:v>
                </c:pt>
                <c:pt idx="68">
                  <c:v>35309</c:v>
                </c:pt>
                <c:pt idx="69">
                  <c:v>35339</c:v>
                </c:pt>
                <c:pt idx="70">
                  <c:v>35370</c:v>
                </c:pt>
                <c:pt idx="71">
                  <c:v>35400</c:v>
                </c:pt>
                <c:pt idx="72">
                  <c:v>35431</c:v>
                </c:pt>
                <c:pt idx="73">
                  <c:v>35462</c:v>
                </c:pt>
                <c:pt idx="74">
                  <c:v>35490</c:v>
                </c:pt>
                <c:pt idx="75">
                  <c:v>35521</c:v>
                </c:pt>
                <c:pt idx="76">
                  <c:v>35551</c:v>
                </c:pt>
                <c:pt idx="77">
                  <c:v>35582</c:v>
                </c:pt>
                <c:pt idx="78">
                  <c:v>35612</c:v>
                </c:pt>
                <c:pt idx="79">
                  <c:v>35643</c:v>
                </c:pt>
                <c:pt idx="80">
                  <c:v>35674</c:v>
                </c:pt>
                <c:pt idx="81">
                  <c:v>35704</c:v>
                </c:pt>
                <c:pt idx="82">
                  <c:v>35735</c:v>
                </c:pt>
                <c:pt idx="83">
                  <c:v>35765</c:v>
                </c:pt>
                <c:pt idx="84">
                  <c:v>35796</c:v>
                </c:pt>
                <c:pt idx="85">
                  <c:v>35827</c:v>
                </c:pt>
                <c:pt idx="86">
                  <c:v>35855</c:v>
                </c:pt>
                <c:pt idx="87">
                  <c:v>35886</c:v>
                </c:pt>
                <c:pt idx="88">
                  <c:v>35916</c:v>
                </c:pt>
                <c:pt idx="89">
                  <c:v>35947</c:v>
                </c:pt>
                <c:pt idx="90">
                  <c:v>35977</c:v>
                </c:pt>
                <c:pt idx="91">
                  <c:v>36008</c:v>
                </c:pt>
                <c:pt idx="92">
                  <c:v>36039</c:v>
                </c:pt>
                <c:pt idx="93">
                  <c:v>36069</c:v>
                </c:pt>
                <c:pt idx="94">
                  <c:v>36100</c:v>
                </c:pt>
                <c:pt idx="95">
                  <c:v>36130</c:v>
                </c:pt>
                <c:pt idx="96">
                  <c:v>36161</c:v>
                </c:pt>
                <c:pt idx="97">
                  <c:v>36192</c:v>
                </c:pt>
                <c:pt idx="98">
                  <c:v>36220</c:v>
                </c:pt>
                <c:pt idx="99">
                  <c:v>36251</c:v>
                </c:pt>
                <c:pt idx="100">
                  <c:v>36281</c:v>
                </c:pt>
                <c:pt idx="101">
                  <c:v>36312</c:v>
                </c:pt>
                <c:pt idx="102">
                  <c:v>36342</c:v>
                </c:pt>
                <c:pt idx="103">
                  <c:v>36373</c:v>
                </c:pt>
                <c:pt idx="104">
                  <c:v>36404</c:v>
                </c:pt>
                <c:pt idx="105">
                  <c:v>36434</c:v>
                </c:pt>
                <c:pt idx="106">
                  <c:v>36465</c:v>
                </c:pt>
                <c:pt idx="107">
                  <c:v>36495</c:v>
                </c:pt>
                <c:pt idx="108">
                  <c:v>36526</c:v>
                </c:pt>
                <c:pt idx="109">
                  <c:v>36557</c:v>
                </c:pt>
                <c:pt idx="110">
                  <c:v>36586</c:v>
                </c:pt>
                <c:pt idx="111">
                  <c:v>36617</c:v>
                </c:pt>
                <c:pt idx="112">
                  <c:v>36647</c:v>
                </c:pt>
                <c:pt idx="113">
                  <c:v>36678</c:v>
                </c:pt>
                <c:pt idx="114">
                  <c:v>36708</c:v>
                </c:pt>
                <c:pt idx="115">
                  <c:v>36739</c:v>
                </c:pt>
                <c:pt idx="116">
                  <c:v>36770</c:v>
                </c:pt>
                <c:pt idx="117">
                  <c:v>36800</c:v>
                </c:pt>
                <c:pt idx="118">
                  <c:v>36831</c:v>
                </c:pt>
                <c:pt idx="119">
                  <c:v>36861</c:v>
                </c:pt>
                <c:pt idx="120">
                  <c:v>36892</c:v>
                </c:pt>
                <c:pt idx="121">
                  <c:v>36923</c:v>
                </c:pt>
                <c:pt idx="122">
                  <c:v>36951</c:v>
                </c:pt>
                <c:pt idx="123">
                  <c:v>36982</c:v>
                </c:pt>
                <c:pt idx="124">
                  <c:v>37012</c:v>
                </c:pt>
                <c:pt idx="125">
                  <c:v>37043</c:v>
                </c:pt>
                <c:pt idx="126">
                  <c:v>37073</c:v>
                </c:pt>
                <c:pt idx="127">
                  <c:v>37104</c:v>
                </c:pt>
                <c:pt idx="128">
                  <c:v>37135</c:v>
                </c:pt>
                <c:pt idx="129">
                  <c:v>37165</c:v>
                </c:pt>
                <c:pt idx="130">
                  <c:v>37196</c:v>
                </c:pt>
                <c:pt idx="131">
                  <c:v>37226</c:v>
                </c:pt>
                <c:pt idx="132">
                  <c:v>37257</c:v>
                </c:pt>
                <c:pt idx="133">
                  <c:v>37288</c:v>
                </c:pt>
                <c:pt idx="134">
                  <c:v>37316</c:v>
                </c:pt>
                <c:pt idx="135">
                  <c:v>37347</c:v>
                </c:pt>
                <c:pt idx="136">
                  <c:v>37377</c:v>
                </c:pt>
                <c:pt idx="137">
                  <c:v>37408</c:v>
                </c:pt>
                <c:pt idx="138">
                  <c:v>37438</c:v>
                </c:pt>
                <c:pt idx="139">
                  <c:v>37469</c:v>
                </c:pt>
                <c:pt idx="140">
                  <c:v>37500</c:v>
                </c:pt>
                <c:pt idx="141">
                  <c:v>37530</c:v>
                </c:pt>
                <c:pt idx="142">
                  <c:v>37561</c:v>
                </c:pt>
                <c:pt idx="143">
                  <c:v>37591</c:v>
                </c:pt>
                <c:pt idx="144">
                  <c:v>37622</c:v>
                </c:pt>
                <c:pt idx="145">
                  <c:v>37653</c:v>
                </c:pt>
                <c:pt idx="146">
                  <c:v>37681</c:v>
                </c:pt>
                <c:pt idx="147">
                  <c:v>37712</c:v>
                </c:pt>
                <c:pt idx="148">
                  <c:v>37742</c:v>
                </c:pt>
                <c:pt idx="149">
                  <c:v>37773</c:v>
                </c:pt>
                <c:pt idx="150">
                  <c:v>37803</c:v>
                </c:pt>
                <c:pt idx="151">
                  <c:v>37834</c:v>
                </c:pt>
                <c:pt idx="152">
                  <c:v>37865</c:v>
                </c:pt>
                <c:pt idx="153">
                  <c:v>37895</c:v>
                </c:pt>
                <c:pt idx="154">
                  <c:v>37926</c:v>
                </c:pt>
                <c:pt idx="155">
                  <c:v>37956</c:v>
                </c:pt>
                <c:pt idx="156">
                  <c:v>37987</c:v>
                </c:pt>
                <c:pt idx="157">
                  <c:v>38018</c:v>
                </c:pt>
                <c:pt idx="158">
                  <c:v>38047</c:v>
                </c:pt>
                <c:pt idx="159">
                  <c:v>38078</c:v>
                </c:pt>
                <c:pt idx="160">
                  <c:v>38108</c:v>
                </c:pt>
                <c:pt idx="161">
                  <c:v>38139</c:v>
                </c:pt>
                <c:pt idx="162">
                  <c:v>38169</c:v>
                </c:pt>
                <c:pt idx="163">
                  <c:v>38200</c:v>
                </c:pt>
                <c:pt idx="164">
                  <c:v>38231</c:v>
                </c:pt>
                <c:pt idx="165">
                  <c:v>38261</c:v>
                </c:pt>
                <c:pt idx="166">
                  <c:v>38292</c:v>
                </c:pt>
                <c:pt idx="167">
                  <c:v>38322</c:v>
                </c:pt>
                <c:pt idx="168">
                  <c:v>38353</c:v>
                </c:pt>
                <c:pt idx="169">
                  <c:v>38384</c:v>
                </c:pt>
                <c:pt idx="170">
                  <c:v>38412</c:v>
                </c:pt>
                <c:pt idx="171">
                  <c:v>38443</c:v>
                </c:pt>
                <c:pt idx="172">
                  <c:v>38473</c:v>
                </c:pt>
                <c:pt idx="173">
                  <c:v>38504</c:v>
                </c:pt>
                <c:pt idx="174">
                  <c:v>38534</c:v>
                </c:pt>
                <c:pt idx="175">
                  <c:v>38565</c:v>
                </c:pt>
                <c:pt idx="176">
                  <c:v>38596</c:v>
                </c:pt>
                <c:pt idx="177">
                  <c:v>38626</c:v>
                </c:pt>
                <c:pt idx="178">
                  <c:v>38657</c:v>
                </c:pt>
                <c:pt idx="179">
                  <c:v>38687</c:v>
                </c:pt>
                <c:pt idx="180">
                  <c:v>38718</c:v>
                </c:pt>
                <c:pt idx="181">
                  <c:v>38749</c:v>
                </c:pt>
                <c:pt idx="182">
                  <c:v>38777</c:v>
                </c:pt>
                <c:pt idx="183">
                  <c:v>38808</c:v>
                </c:pt>
                <c:pt idx="184">
                  <c:v>38838</c:v>
                </c:pt>
                <c:pt idx="185">
                  <c:v>38869</c:v>
                </c:pt>
                <c:pt idx="186">
                  <c:v>38899</c:v>
                </c:pt>
                <c:pt idx="187">
                  <c:v>38930</c:v>
                </c:pt>
                <c:pt idx="188">
                  <c:v>38961</c:v>
                </c:pt>
                <c:pt idx="189">
                  <c:v>38991</c:v>
                </c:pt>
                <c:pt idx="190">
                  <c:v>39022</c:v>
                </c:pt>
                <c:pt idx="191">
                  <c:v>39052</c:v>
                </c:pt>
                <c:pt idx="192">
                  <c:v>39083</c:v>
                </c:pt>
                <c:pt idx="193">
                  <c:v>39114</c:v>
                </c:pt>
                <c:pt idx="194">
                  <c:v>39142</c:v>
                </c:pt>
                <c:pt idx="195">
                  <c:v>39173</c:v>
                </c:pt>
                <c:pt idx="196">
                  <c:v>39203</c:v>
                </c:pt>
                <c:pt idx="197">
                  <c:v>39234</c:v>
                </c:pt>
                <c:pt idx="198">
                  <c:v>39264</c:v>
                </c:pt>
                <c:pt idx="199">
                  <c:v>39295</c:v>
                </c:pt>
                <c:pt idx="200">
                  <c:v>39326</c:v>
                </c:pt>
                <c:pt idx="201">
                  <c:v>39356</c:v>
                </c:pt>
                <c:pt idx="202">
                  <c:v>39387</c:v>
                </c:pt>
                <c:pt idx="203">
                  <c:v>39417</c:v>
                </c:pt>
                <c:pt idx="204">
                  <c:v>39448</c:v>
                </c:pt>
                <c:pt idx="205">
                  <c:v>39479</c:v>
                </c:pt>
                <c:pt idx="206">
                  <c:v>39508</c:v>
                </c:pt>
                <c:pt idx="207">
                  <c:v>39539</c:v>
                </c:pt>
                <c:pt idx="208">
                  <c:v>39569</c:v>
                </c:pt>
                <c:pt idx="209">
                  <c:v>39600</c:v>
                </c:pt>
                <c:pt idx="210">
                  <c:v>39630</c:v>
                </c:pt>
                <c:pt idx="211">
                  <c:v>39661</c:v>
                </c:pt>
                <c:pt idx="212">
                  <c:v>39692</c:v>
                </c:pt>
                <c:pt idx="213">
                  <c:v>39722</c:v>
                </c:pt>
                <c:pt idx="214">
                  <c:v>39753</c:v>
                </c:pt>
                <c:pt idx="215">
                  <c:v>39783</c:v>
                </c:pt>
                <c:pt idx="216">
                  <c:v>39814</c:v>
                </c:pt>
                <c:pt idx="217">
                  <c:v>39845</c:v>
                </c:pt>
                <c:pt idx="218">
                  <c:v>39873</c:v>
                </c:pt>
                <c:pt idx="219">
                  <c:v>39904</c:v>
                </c:pt>
                <c:pt idx="220">
                  <c:v>39934</c:v>
                </c:pt>
                <c:pt idx="221">
                  <c:v>39965</c:v>
                </c:pt>
                <c:pt idx="222">
                  <c:v>39995</c:v>
                </c:pt>
                <c:pt idx="223">
                  <c:v>40026</c:v>
                </c:pt>
                <c:pt idx="224">
                  <c:v>40057</c:v>
                </c:pt>
                <c:pt idx="225">
                  <c:v>40087</c:v>
                </c:pt>
                <c:pt idx="226">
                  <c:v>40118</c:v>
                </c:pt>
                <c:pt idx="227">
                  <c:v>40148</c:v>
                </c:pt>
                <c:pt idx="228">
                  <c:v>40179</c:v>
                </c:pt>
                <c:pt idx="229">
                  <c:v>40210</c:v>
                </c:pt>
                <c:pt idx="230">
                  <c:v>40238</c:v>
                </c:pt>
                <c:pt idx="231">
                  <c:v>40269</c:v>
                </c:pt>
                <c:pt idx="232">
                  <c:v>40299</c:v>
                </c:pt>
                <c:pt idx="233">
                  <c:v>40330</c:v>
                </c:pt>
                <c:pt idx="234">
                  <c:v>40360</c:v>
                </c:pt>
                <c:pt idx="235">
                  <c:v>40391</c:v>
                </c:pt>
                <c:pt idx="236">
                  <c:v>40422</c:v>
                </c:pt>
                <c:pt idx="237">
                  <c:v>40452</c:v>
                </c:pt>
                <c:pt idx="238">
                  <c:v>40483</c:v>
                </c:pt>
                <c:pt idx="239">
                  <c:v>40513</c:v>
                </c:pt>
                <c:pt idx="240">
                  <c:v>40544</c:v>
                </c:pt>
                <c:pt idx="241">
                  <c:v>40575</c:v>
                </c:pt>
                <c:pt idx="242">
                  <c:v>40603</c:v>
                </c:pt>
                <c:pt idx="243">
                  <c:v>40634</c:v>
                </c:pt>
                <c:pt idx="244">
                  <c:v>40664</c:v>
                </c:pt>
                <c:pt idx="245">
                  <c:v>40695</c:v>
                </c:pt>
                <c:pt idx="246">
                  <c:v>40725</c:v>
                </c:pt>
                <c:pt idx="247">
                  <c:v>40756</c:v>
                </c:pt>
                <c:pt idx="248">
                  <c:v>40787</c:v>
                </c:pt>
                <c:pt idx="249">
                  <c:v>40817</c:v>
                </c:pt>
                <c:pt idx="250">
                  <c:v>40848</c:v>
                </c:pt>
                <c:pt idx="251">
                  <c:v>40878</c:v>
                </c:pt>
                <c:pt idx="252">
                  <c:v>40909</c:v>
                </c:pt>
                <c:pt idx="253">
                  <c:v>40940</c:v>
                </c:pt>
                <c:pt idx="254">
                  <c:v>40969</c:v>
                </c:pt>
                <c:pt idx="255">
                  <c:v>41000</c:v>
                </c:pt>
                <c:pt idx="256">
                  <c:v>41030</c:v>
                </c:pt>
                <c:pt idx="257">
                  <c:v>41061</c:v>
                </c:pt>
                <c:pt idx="258">
                  <c:v>41091</c:v>
                </c:pt>
                <c:pt idx="259">
                  <c:v>41122</c:v>
                </c:pt>
                <c:pt idx="260">
                  <c:v>41153</c:v>
                </c:pt>
                <c:pt idx="261">
                  <c:v>41183</c:v>
                </c:pt>
                <c:pt idx="262">
                  <c:v>41214</c:v>
                </c:pt>
                <c:pt idx="263">
                  <c:v>41244</c:v>
                </c:pt>
                <c:pt idx="264">
                  <c:v>41275</c:v>
                </c:pt>
                <c:pt idx="265">
                  <c:v>41306</c:v>
                </c:pt>
                <c:pt idx="266">
                  <c:v>41334</c:v>
                </c:pt>
                <c:pt idx="267">
                  <c:v>41365</c:v>
                </c:pt>
                <c:pt idx="268">
                  <c:v>41395</c:v>
                </c:pt>
                <c:pt idx="269">
                  <c:v>41426</c:v>
                </c:pt>
                <c:pt idx="270">
                  <c:v>41456</c:v>
                </c:pt>
                <c:pt idx="271">
                  <c:v>41487</c:v>
                </c:pt>
                <c:pt idx="272">
                  <c:v>41518</c:v>
                </c:pt>
                <c:pt idx="273">
                  <c:v>41548</c:v>
                </c:pt>
                <c:pt idx="274">
                  <c:v>41579</c:v>
                </c:pt>
                <c:pt idx="275">
                  <c:v>41609</c:v>
                </c:pt>
                <c:pt idx="276">
                  <c:v>41640</c:v>
                </c:pt>
                <c:pt idx="277">
                  <c:v>41671</c:v>
                </c:pt>
                <c:pt idx="278">
                  <c:v>41699</c:v>
                </c:pt>
                <c:pt idx="279">
                  <c:v>41730</c:v>
                </c:pt>
                <c:pt idx="280">
                  <c:v>41760</c:v>
                </c:pt>
                <c:pt idx="281">
                  <c:v>41791</c:v>
                </c:pt>
                <c:pt idx="282">
                  <c:v>41821</c:v>
                </c:pt>
                <c:pt idx="283">
                  <c:v>41852</c:v>
                </c:pt>
                <c:pt idx="284">
                  <c:v>41883</c:v>
                </c:pt>
                <c:pt idx="285">
                  <c:v>41913</c:v>
                </c:pt>
                <c:pt idx="286">
                  <c:v>41944</c:v>
                </c:pt>
                <c:pt idx="287">
                  <c:v>41974</c:v>
                </c:pt>
                <c:pt idx="288">
                  <c:v>42005</c:v>
                </c:pt>
                <c:pt idx="289">
                  <c:v>42036</c:v>
                </c:pt>
                <c:pt idx="290">
                  <c:v>42064</c:v>
                </c:pt>
                <c:pt idx="291">
                  <c:v>42095</c:v>
                </c:pt>
                <c:pt idx="292">
                  <c:v>42125</c:v>
                </c:pt>
                <c:pt idx="293">
                  <c:v>42156</c:v>
                </c:pt>
                <c:pt idx="294">
                  <c:v>42186</c:v>
                </c:pt>
                <c:pt idx="295">
                  <c:v>42217</c:v>
                </c:pt>
                <c:pt idx="296">
                  <c:v>42248</c:v>
                </c:pt>
                <c:pt idx="297">
                  <c:v>42278</c:v>
                </c:pt>
                <c:pt idx="298">
                  <c:v>42309</c:v>
                </c:pt>
                <c:pt idx="299">
                  <c:v>42339</c:v>
                </c:pt>
                <c:pt idx="300">
                  <c:v>42370</c:v>
                </c:pt>
                <c:pt idx="301">
                  <c:v>42401</c:v>
                </c:pt>
                <c:pt idx="302">
                  <c:v>42430</c:v>
                </c:pt>
                <c:pt idx="303">
                  <c:v>42461</c:v>
                </c:pt>
                <c:pt idx="304">
                  <c:v>42491</c:v>
                </c:pt>
                <c:pt idx="305">
                  <c:v>42522</c:v>
                </c:pt>
                <c:pt idx="306">
                  <c:v>42552</c:v>
                </c:pt>
                <c:pt idx="307">
                  <c:v>42583</c:v>
                </c:pt>
                <c:pt idx="308">
                  <c:v>42614</c:v>
                </c:pt>
                <c:pt idx="309">
                  <c:v>42644</c:v>
                </c:pt>
                <c:pt idx="310">
                  <c:v>42675</c:v>
                </c:pt>
                <c:pt idx="311">
                  <c:v>42705</c:v>
                </c:pt>
                <c:pt idx="312">
                  <c:v>42736</c:v>
                </c:pt>
                <c:pt idx="313">
                  <c:v>42767</c:v>
                </c:pt>
                <c:pt idx="314">
                  <c:v>42795</c:v>
                </c:pt>
                <c:pt idx="315">
                  <c:v>42826</c:v>
                </c:pt>
                <c:pt idx="316">
                  <c:v>42856</c:v>
                </c:pt>
                <c:pt idx="317">
                  <c:v>42887</c:v>
                </c:pt>
                <c:pt idx="318">
                  <c:v>42917</c:v>
                </c:pt>
                <c:pt idx="319">
                  <c:v>42948</c:v>
                </c:pt>
                <c:pt idx="320">
                  <c:v>42979</c:v>
                </c:pt>
                <c:pt idx="321">
                  <c:v>43009</c:v>
                </c:pt>
                <c:pt idx="322">
                  <c:v>43040</c:v>
                </c:pt>
                <c:pt idx="323">
                  <c:v>43070</c:v>
                </c:pt>
                <c:pt idx="324">
                  <c:v>43101</c:v>
                </c:pt>
                <c:pt idx="325">
                  <c:v>43132</c:v>
                </c:pt>
                <c:pt idx="326">
                  <c:v>43160</c:v>
                </c:pt>
                <c:pt idx="327">
                  <c:v>43191</c:v>
                </c:pt>
                <c:pt idx="328">
                  <c:v>43221</c:v>
                </c:pt>
                <c:pt idx="329">
                  <c:v>43252</c:v>
                </c:pt>
                <c:pt idx="330">
                  <c:v>43282</c:v>
                </c:pt>
                <c:pt idx="331">
                  <c:v>43313</c:v>
                </c:pt>
                <c:pt idx="332">
                  <c:v>43344</c:v>
                </c:pt>
                <c:pt idx="333">
                  <c:v>43374</c:v>
                </c:pt>
                <c:pt idx="334">
                  <c:v>43405</c:v>
                </c:pt>
                <c:pt idx="335">
                  <c:v>43435</c:v>
                </c:pt>
                <c:pt idx="336">
                  <c:v>43466</c:v>
                </c:pt>
                <c:pt idx="337">
                  <c:v>43497</c:v>
                </c:pt>
                <c:pt idx="338">
                  <c:v>43525</c:v>
                </c:pt>
                <c:pt idx="339">
                  <c:v>43556</c:v>
                </c:pt>
              </c:numCache>
            </c:numRef>
          </c:cat>
          <c:val>
            <c:numRef>
              <c:f>EU!$U$23:$U$362</c:f>
              <c:numCache>
                <c:formatCode>0.0</c:formatCode>
                <c:ptCount val="340"/>
                <c:pt idx="168">
                  <c:v>26.04</c:v>
                </c:pt>
                <c:pt idx="169">
                  <c:v>25.82</c:v>
                </c:pt>
                <c:pt idx="170">
                  <c:v>25.9</c:v>
                </c:pt>
                <c:pt idx="171">
                  <c:v>25.36</c:v>
                </c:pt>
                <c:pt idx="172">
                  <c:v>24.76</c:v>
                </c:pt>
                <c:pt idx="173">
                  <c:v>25.03</c:v>
                </c:pt>
                <c:pt idx="174">
                  <c:v>27.05</c:v>
                </c:pt>
                <c:pt idx="175">
                  <c:v>26.71</c:v>
                </c:pt>
                <c:pt idx="176">
                  <c:v>28.3</c:v>
                </c:pt>
                <c:pt idx="177">
                  <c:v>28.88</c:v>
                </c:pt>
                <c:pt idx="178">
                  <c:v>28.26</c:v>
                </c:pt>
                <c:pt idx="179">
                  <c:v>27.73</c:v>
                </c:pt>
                <c:pt idx="180">
                  <c:v>26.49</c:v>
                </c:pt>
                <c:pt idx="181">
                  <c:v>26.24</c:v>
                </c:pt>
                <c:pt idx="182">
                  <c:v>25.29</c:v>
                </c:pt>
                <c:pt idx="183">
                  <c:v>24.29</c:v>
                </c:pt>
                <c:pt idx="184">
                  <c:v>23.83</c:v>
                </c:pt>
                <c:pt idx="185">
                  <c:v>23.6</c:v>
                </c:pt>
                <c:pt idx="186">
                  <c:v>24.23</c:v>
                </c:pt>
                <c:pt idx="187">
                  <c:v>25.26</c:v>
                </c:pt>
                <c:pt idx="188">
                  <c:v>26.47</c:v>
                </c:pt>
                <c:pt idx="189">
                  <c:v>27.2</c:v>
                </c:pt>
                <c:pt idx="190">
                  <c:v>27.41</c:v>
                </c:pt>
                <c:pt idx="191">
                  <c:v>27.02</c:v>
                </c:pt>
                <c:pt idx="192">
                  <c:v>26.41</c:v>
                </c:pt>
                <c:pt idx="193">
                  <c:v>25.69</c:v>
                </c:pt>
                <c:pt idx="194">
                  <c:v>25.41</c:v>
                </c:pt>
                <c:pt idx="195">
                  <c:v>24.99</c:v>
                </c:pt>
                <c:pt idx="196">
                  <c:v>24.96</c:v>
                </c:pt>
                <c:pt idx="197">
                  <c:v>26.07</c:v>
                </c:pt>
                <c:pt idx="198">
                  <c:v>28.32</c:v>
                </c:pt>
                <c:pt idx="199">
                  <c:v>29.7</c:v>
                </c:pt>
                <c:pt idx="200">
                  <c:v>32.28</c:v>
                </c:pt>
                <c:pt idx="201">
                  <c:v>37</c:v>
                </c:pt>
                <c:pt idx="202">
                  <c:v>37.08</c:v>
                </c:pt>
                <c:pt idx="203">
                  <c:v>35.25</c:v>
                </c:pt>
                <c:pt idx="204">
                  <c:v>33.54</c:v>
                </c:pt>
                <c:pt idx="205">
                  <c:v>32.54</c:v>
                </c:pt>
                <c:pt idx="206">
                  <c:v>31.41</c:v>
                </c:pt>
                <c:pt idx="207">
                  <c:v>30.69</c:v>
                </c:pt>
                <c:pt idx="208">
                  <c:v>30.28</c:v>
                </c:pt>
                <c:pt idx="209">
                  <c:v>30.66</c:v>
                </c:pt>
                <c:pt idx="210">
                  <c:v>31.8</c:v>
                </c:pt>
                <c:pt idx="211">
                  <c:v>31.74</c:v>
                </c:pt>
                <c:pt idx="212">
                  <c:v>33.200000000000003</c:v>
                </c:pt>
                <c:pt idx="213">
                  <c:v>33.79</c:v>
                </c:pt>
                <c:pt idx="214">
                  <c:v>31.71</c:v>
                </c:pt>
                <c:pt idx="215">
                  <c:v>26.9</c:v>
                </c:pt>
                <c:pt idx="216">
                  <c:v>26.98</c:v>
                </c:pt>
                <c:pt idx="217">
                  <c:v>26.89</c:v>
                </c:pt>
                <c:pt idx="218">
                  <c:v>25.79</c:v>
                </c:pt>
                <c:pt idx="219">
                  <c:v>25.11</c:v>
                </c:pt>
                <c:pt idx="220">
                  <c:v>22.61</c:v>
                </c:pt>
                <c:pt idx="221">
                  <c:v>25.1</c:v>
                </c:pt>
                <c:pt idx="222">
                  <c:v>25.94</c:v>
                </c:pt>
                <c:pt idx="223">
                  <c:v>26.21</c:v>
                </c:pt>
                <c:pt idx="224">
                  <c:v>26.24</c:v>
                </c:pt>
                <c:pt idx="225">
                  <c:v>25.91</c:v>
                </c:pt>
                <c:pt idx="226">
                  <c:v>26.92</c:v>
                </c:pt>
                <c:pt idx="227">
                  <c:v>26.68</c:v>
                </c:pt>
                <c:pt idx="228">
                  <c:v>26.71</c:v>
                </c:pt>
                <c:pt idx="229">
                  <c:v>26.98</c:v>
                </c:pt>
                <c:pt idx="230">
                  <c:v>25.99</c:v>
                </c:pt>
                <c:pt idx="231">
                  <c:v>26.13</c:v>
                </c:pt>
                <c:pt idx="232">
                  <c:v>26.69</c:v>
                </c:pt>
                <c:pt idx="233">
                  <c:v>27.96</c:v>
                </c:pt>
                <c:pt idx="234">
                  <c:v>28.04</c:v>
                </c:pt>
                <c:pt idx="235">
                  <c:v>29.11</c:v>
                </c:pt>
                <c:pt idx="236">
                  <c:v>29.27</c:v>
                </c:pt>
                <c:pt idx="237">
                  <c:v>28.42</c:v>
                </c:pt>
                <c:pt idx="238">
                  <c:v>29.68</c:v>
                </c:pt>
                <c:pt idx="239">
                  <c:v>29.8</c:v>
                </c:pt>
                <c:pt idx="240">
                  <c:v>29.54</c:v>
                </c:pt>
                <c:pt idx="241">
                  <c:v>29.91</c:v>
                </c:pt>
                <c:pt idx="242">
                  <c:v>29.8</c:v>
                </c:pt>
                <c:pt idx="243">
                  <c:v>29.06</c:v>
                </c:pt>
                <c:pt idx="244">
                  <c:v>29.17</c:v>
                </c:pt>
                <c:pt idx="245">
                  <c:v>29.18</c:v>
                </c:pt>
                <c:pt idx="246">
                  <c:v>29.82</c:v>
                </c:pt>
                <c:pt idx="247">
                  <c:v>30.55</c:v>
                </c:pt>
                <c:pt idx="248">
                  <c:v>31.21</c:v>
                </c:pt>
                <c:pt idx="249">
                  <c:v>32.39</c:v>
                </c:pt>
                <c:pt idx="250">
                  <c:v>33.25</c:v>
                </c:pt>
                <c:pt idx="251">
                  <c:v>33.74</c:v>
                </c:pt>
                <c:pt idx="252">
                  <c:v>33.799999999999997</c:v>
                </c:pt>
                <c:pt idx="253">
                  <c:v>33.54</c:v>
                </c:pt>
                <c:pt idx="254">
                  <c:v>33.380000000000003</c:v>
                </c:pt>
                <c:pt idx="255">
                  <c:v>32.86</c:v>
                </c:pt>
                <c:pt idx="256">
                  <c:v>32.53</c:v>
                </c:pt>
                <c:pt idx="257">
                  <c:v>31.53</c:v>
                </c:pt>
                <c:pt idx="258">
                  <c:v>32.450000000000003</c:v>
                </c:pt>
                <c:pt idx="259">
                  <c:v>32.869999999999997</c:v>
                </c:pt>
                <c:pt idx="260">
                  <c:v>33.590000000000003</c:v>
                </c:pt>
                <c:pt idx="261">
                  <c:v>35.07</c:v>
                </c:pt>
                <c:pt idx="262">
                  <c:v>36.32</c:v>
                </c:pt>
                <c:pt idx="263">
                  <c:v>36.020000000000003</c:v>
                </c:pt>
                <c:pt idx="264">
                  <c:v>35.1</c:v>
                </c:pt>
                <c:pt idx="265">
                  <c:v>33.869999999999997</c:v>
                </c:pt>
                <c:pt idx="266">
                  <c:v>33.97</c:v>
                </c:pt>
                <c:pt idx="267">
                  <c:v>34.39</c:v>
                </c:pt>
                <c:pt idx="268">
                  <c:v>34.15</c:v>
                </c:pt>
                <c:pt idx="269">
                  <c:v>36.130000000000003</c:v>
                </c:pt>
                <c:pt idx="270">
                  <c:v>35.299999999999997</c:v>
                </c:pt>
                <c:pt idx="271">
                  <c:v>36.119999999999997</c:v>
                </c:pt>
                <c:pt idx="272">
                  <c:v>38</c:v>
                </c:pt>
                <c:pt idx="273">
                  <c:v>38.54</c:v>
                </c:pt>
                <c:pt idx="274">
                  <c:v>40.01</c:v>
                </c:pt>
                <c:pt idx="275">
                  <c:v>39.700000000000003</c:v>
                </c:pt>
                <c:pt idx="276">
                  <c:v>39.619999999999997</c:v>
                </c:pt>
                <c:pt idx="277">
                  <c:v>39.96</c:v>
                </c:pt>
                <c:pt idx="278">
                  <c:v>39.33</c:v>
                </c:pt>
                <c:pt idx="279">
                  <c:v>39.14</c:v>
                </c:pt>
                <c:pt idx="280">
                  <c:v>38.4</c:v>
                </c:pt>
                <c:pt idx="281">
                  <c:v>38.32</c:v>
                </c:pt>
                <c:pt idx="282">
                  <c:v>38.69</c:v>
                </c:pt>
                <c:pt idx="283">
                  <c:v>38.08</c:v>
                </c:pt>
                <c:pt idx="284">
                  <c:v>37.81</c:v>
                </c:pt>
                <c:pt idx="285">
                  <c:v>36.950000000000003</c:v>
                </c:pt>
                <c:pt idx="286">
                  <c:v>35.630000000000003</c:v>
                </c:pt>
                <c:pt idx="287">
                  <c:v>33.979999999999997</c:v>
                </c:pt>
                <c:pt idx="288">
                  <c:v>33.35</c:v>
                </c:pt>
                <c:pt idx="289">
                  <c:v>35.56</c:v>
                </c:pt>
                <c:pt idx="290">
                  <c:v>33.54</c:v>
                </c:pt>
                <c:pt idx="291">
                  <c:v>33.04</c:v>
                </c:pt>
                <c:pt idx="292">
                  <c:v>32.33</c:v>
                </c:pt>
                <c:pt idx="293">
                  <c:v>31.89</c:v>
                </c:pt>
                <c:pt idx="294">
                  <c:v>32.880000000000003</c:v>
                </c:pt>
                <c:pt idx="295">
                  <c:v>31.66</c:v>
                </c:pt>
                <c:pt idx="296">
                  <c:v>31.37</c:v>
                </c:pt>
                <c:pt idx="297">
                  <c:v>33.049999999999997</c:v>
                </c:pt>
                <c:pt idx="298">
                  <c:v>34.200000000000003</c:v>
                </c:pt>
                <c:pt idx="299">
                  <c:v>31.99</c:v>
                </c:pt>
                <c:pt idx="300">
                  <c:v>29.9</c:v>
                </c:pt>
                <c:pt idx="301">
                  <c:v>28.82</c:v>
                </c:pt>
                <c:pt idx="302">
                  <c:v>27.92</c:v>
                </c:pt>
                <c:pt idx="303">
                  <c:v>26.48</c:v>
                </c:pt>
                <c:pt idx="304">
                  <c:v>25.5</c:v>
                </c:pt>
                <c:pt idx="305">
                  <c:v>24.59</c:v>
                </c:pt>
                <c:pt idx="306">
                  <c:v>24.03</c:v>
                </c:pt>
                <c:pt idx="307">
                  <c:v>24.36</c:v>
                </c:pt>
                <c:pt idx="308">
                  <c:v>25.88</c:v>
                </c:pt>
                <c:pt idx="309">
                  <c:v>26.35</c:v>
                </c:pt>
                <c:pt idx="310">
                  <c:v>28.52</c:v>
                </c:pt>
                <c:pt idx="311">
                  <c:v>30.14</c:v>
                </c:pt>
                <c:pt idx="312">
                  <c:v>30.39</c:v>
                </c:pt>
                <c:pt idx="313">
                  <c:v>31.25</c:v>
                </c:pt>
                <c:pt idx="314">
                  <c:v>30.81</c:v>
                </c:pt>
                <c:pt idx="315">
                  <c:v>30.81</c:v>
                </c:pt>
                <c:pt idx="316">
                  <c:v>30.41</c:v>
                </c:pt>
                <c:pt idx="317">
                  <c:v>29.64</c:v>
                </c:pt>
                <c:pt idx="318">
                  <c:v>30.53</c:v>
                </c:pt>
                <c:pt idx="319">
                  <c:v>30.97</c:v>
                </c:pt>
                <c:pt idx="320">
                  <c:v>32.82</c:v>
                </c:pt>
                <c:pt idx="321">
                  <c:v>34.520000000000003</c:v>
                </c:pt>
                <c:pt idx="322">
                  <c:v>34.92</c:v>
                </c:pt>
                <c:pt idx="323">
                  <c:v>34.79</c:v>
                </c:pt>
                <c:pt idx="324">
                  <c:v>33.35</c:v>
                </c:pt>
                <c:pt idx="325">
                  <c:v>32.31</c:v>
                </c:pt>
                <c:pt idx="326">
                  <c:v>31.32</c:v>
                </c:pt>
                <c:pt idx="327">
                  <c:v>30.51</c:v>
                </c:pt>
                <c:pt idx="328">
                  <c:v>29.63</c:v>
                </c:pt>
                <c:pt idx="329">
                  <c:v>30.06</c:v>
                </c:pt>
                <c:pt idx="330">
                  <c:v>31.26</c:v>
                </c:pt>
                <c:pt idx="331">
                  <c:v>33.090000000000003</c:v>
                </c:pt>
                <c:pt idx="332">
                  <c:v>34.299999999999997</c:v>
                </c:pt>
                <c:pt idx="333">
                  <c:v>34.6</c:v>
                </c:pt>
                <c:pt idx="334">
                  <c:v>34.799999999999997</c:v>
                </c:pt>
                <c:pt idx="335">
                  <c:v>32.9</c:v>
                </c:pt>
                <c:pt idx="336">
                  <c:v>32.51</c:v>
                </c:pt>
                <c:pt idx="337">
                  <c:v>32.520000000000003</c:v>
                </c:pt>
                <c:pt idx="338">
                  <c:v>32.76</c:v>
                </c:pt>
                <c:pt idx="339">
                  <c:v>32.24</c:v>
                </c:pt>
              </c:numCache>
            </c:numRef>
          </c:val>
          <c:smooth val="0"/>
          <c:extLst>
            <c:ext xmlns:c16="http://schemas.microsoft.com/office/drawing/2014/chart" uri="{C3380CC4-5D6E-409C-BE32-E72D297353CC}">
              <c16:uniqueId val="{00000013-52A8-48C9-B77A-92467FEC9E7E}"/>
            </c:ext>
          </c:extLst>
        </c:ser>
        <c:ser>
          <c:idx val="21"/>
          <c:order val="5"/>
          <c:tx>
            <c:strRef>
              <c:f>EU!$W$22</c:f>
              <c:strCache>
                <c:ptCount val="1"/>
                <c:pt idx="0">
                  <c:v>Strawberries</c:v>
                </c:pt>
              </c:strCache>
            </c:strRef>
          </c:tx>
          <c:spPr>
            <a:ln w="28575" cap="rnd">
              <a:solidFill>
                <a:schemeClr val="accent4">
                  <a:lumMod val="80000"/>
                </a:schemeClr>
              </a:solidFill>
              <a:round/>
            </a:ln>
            <a:effectLst/>
          </c:spPr>
          <c:marker>
            <c:symbol val="none"/>
          </c:marker>
          <c:cat>
            <c:numRef>
              <c:f>EU!$A$23:$A$362</c:f>
              <c:numCache>
                <c:formatCode>mmm\-yy</c:formatCode>
                <c:ptCount val="340"/>
                <c:pt idx="0">
                  <c:v>33239</c:v>
                </c:pt>
                <c:pt idx="1">
                  <c:v>33270</c:v>
                </c:pt>
                <c:pt idx="2">
                  <c:v>33298</c:v>
                </c:pt>
                <c:pt idx="3">
                  <c:v>33329</c:v>
                </c:pt>
                <c:pt idx="4">
                  <c:v>33359</c:v>
                </c:pt>
                <c:pt idx="5">
                  <c:v>33390</c:v>
                </c:pt>
                <c:pt idx="6">
                  <c:v>33420</c:v>
                </c:pt>
                <c:pt idx="7">
                  <c:v>33451</c:v>
                </c:pt>
                <c:pt idx="8">
                  <c:v>33482</c:v>
                </c:pt>
                <c:pt idx="9">
                  <c:v>33512</c:v>
                </c:pt>
                <c:pt idx="10">
                  <c:v>33543</c:v>
                </c:pt>
                <c:pt idx="11">
                  <c:v>33573</c:v>
                </c:pt>
                <c:pt idx="12">
                  <c:v>33604</c:v>
                </c:pt>
                <c:pt idx="13">
                  <c:v>33635</c:v>
                </c:pt>
                <c:pt idx="14">
                  <c:v>33664</c:v>
                </c:pt>
                <c:pt idx="15">
                  <c:v>33695</c:v>
                </c:pt>
                <c:pt idx="16">
                  <c:v>33725</c:v>
                </c:pt>
                <c:pt idx="17">
                  <c:v>33756</c:v>
                </c:pt>
                <c:pt idx="18">
                  <c:v>33786</c:v>
                </c:pt>
                <c:pt idx="19">
                  <c:v>33817</c:v>
                </c:pt>
                <c:pt idx="20">
                  <c:v>33848</c:v>
                </c:pt>
                <c:pt idx="21">
                  <c:v>33878</c:v>
                </c:pt>
                <c:pt idx="22">
                  <c:v>33909</c:v>
                </c:pt>
                <c:pt idx="23">
                  <c:v>33939</c:v>
                </c:pt>
                <c:pt idx="24">
                  <c:v>33970</c:v>
                </c:pt>
                <c:pt idx="25">
                  <c:v>34001</c:v>
                </c:pt>
                <c:pt idx="26">
                  <c:v>34029</c:v>
                </c:pt>
                <c:pt idx="27">
                  <c:v>34060</c:v>
                </c:pt>
                <c:pt idx="28">
                  <c:v>34090</c:v>
                </c:pt>
                <c:pt idx="29">
                  <c:v>34121</c:v>
                </c:pt>
                <c:pt idx="30">
                  <c:v>34151</c:v>
                </c:pt>
                <c:pt idx="31">
                  <c:v>34182</c:v>
                </c:pt>
                <c:pt idx="32">
                  <c:v>34213</c:v>
                </c:pt>
                <c:pt idx="33">
                  <c:v>34243</c:v>
                </c:pt>
                <c:pt idx="34">
                  <c:v>34274</c:v>
                </c:pt>
                <c:pt idx="35">
                  <c:v>34304</c:v>
                </c:pt>
                <c:pt idx="36">
                  <c:v>34335</c:v>
                </c:pt>
                <c:pt idx="37">
                  <c:v>34366</c:v>
                </c:pt>
                <c:pt idx="38">
                  <c:v>34394</c:v>
                </c:pt>
                <c:pt idx="39">
                  <c:v>34425</c:v>
                </c:pt>
                <c:pt idx="40">
                  <c:v>34455</c:v>
                </c:pt>
                <c:pt idx="41">
                  <c:v>34486</c:v>
                </c:pt>
                <c:pt idx="42">
                  <c:v>34516</c:v>
                </c:pt>
                <c:pt idx="43">
                  <c:v>34547</c:v>
                </c:pt>
                <c:pt idx="44">
                  <c:v>34578</c:v>
                </c:pt>
                <c:pt idx="45">
                  <c:v>34608</c:v>
                </c:pt>
                <c:pt idx="46">
                  <c:v>34639</c:v>
                </c:pt>
                <c:pt idx="47">
                  <c:v>34669</c:v>
                </c:pt>
                <c:pt idx="48">
                  <c:v>34700</c:v>
                </c:pt>
                <c:pt idx="49">
                  <c:v>34731</c:v>
                </c:pt>
                <c:pt idx="50">
                  <c:v>34759</c:v>
                </c:pt>
                <c:pt idx="51">
                  <c:v>34790</c:v>
                </c:pt>
                <c:pt idx="52">
                  <c:v>34820</c:v>
                </c:pt>
                <c:pt idx="53">
                  <c:v>34851</c:v>
                </c:pt>
                <c:pt idx="54">
                  <c:v>34881</c:v>
                </c:pt>
                <c:pt idx="55">
                  <c:v>34912</c:v>
                </c:pt>
                <c:pt idx="56">
                  <c:v>34943</c:v>
                </c:pt>
                <c:pt idx="57">
                  <c:v>34973</c:v>
                </c:pt>
                <c:pt idx="58">
                  <c:v>35004</c:v>
                </c:pt>
                <c:pt idx="59">
                  <c:v>35034</c:v>
                </c:pt>
                <c:pt idx="60">
                  <c:v>35065</c:v>
                </c:pt>
                <c:pt idx="61">
                  <c:v>35096</c:v>
                </c:pt>
                <c:pt idx="62">
                  <c:v>35125</c:v>
                </c:pt>
                <c:pt idx="63">
                  <c:v>35156</c:v>
                </c:pt>
                <c:pt idx="64">
                  <c:v>35186</c:v>
                </c:pt>
                <c:pt idx="65">
                  <c:v>35217</c:v>
                </c:pt>
                <c:pt idx="66">
                  <c:v>35247</c:v>
                </c:pt>
                <c:pt idx="67">
                  <c:v>35278</c:v>
                </c:pt>
                <c:pt idx="68">
                  <c:v>35309</c:v>
                </c:pt>
                <c:pt idx="69">
                  <c:v>35339</c:v>
                </c:pt>
                <c:pt idx="70">
                  <c:v>35370</c:v>
                </c:pt>
                <c:pt idx="71">
                  <c:v>35400</c:v>
                </c:pt>
                <c:pt idx="72">
                  <c:v>35431</c:v>
                </c:pt>
                <c:pt idx="73">
                  <c:v>35462</c:v>
                </c:pt>
                <c:pt idx="74">
                  <c:v>35490</c:v>
                </c:pt>
                <c:pt idx="75">
                  <c:v>35521</c:v>
                </c:pt>
                <c:pt idx="76">
                  <c:v>35551</c:v>
                </c:pt>
                <c:pt idx="77">
                  <c:v>35582</c:v>
                </c:pt>
                <c:pt idx="78">
                  <c:v>35612</c:v>
                </c:pt>
                <c:pt idx="79">
                  <c:v>35643</c:v>
                </c:pt>
                <c:pt idx="80">
                  <c:v>35674</c:v>
                </c:pt>
                <c:pt idx="81">
                  <c:v>35704</c:v>
                </c:pt>
                <c:pt idx="82">
                  <c:v>35735</c:v>
                </c:pt>
                <c:pt idx="83">
                  <c:v>35765</c:v>
                </c:pt>
                <c:pt idx="84">
                  <c:v>35796</c:v>
                </c:pt>
                <c:pt idx="85">
                  <c:v>35827</c:v>
                </c:pt>
                <c:pt idx="86">
                  <c:v>35855</c:v>
                </c:pt>
                <c:pt idx="87">
                  <c:v>35886</c:v>
                </c:pt>
                <c:pt idx="88">
                  <c:v>35916</c:v>
                </c:pt>
                <c:pt idx="89">
                  <c:v>35947</c:v>
                </c:pt>
                <c:pt idx="90">
                  <c:v>35977</c:v>
                </c:pt>
                <c:pt idx="91">
                  <c:v>36008</c:v>
                </c:pt>
                <c:pt idx="92">
                  <c:v>36039</c:v>
                </c:pt>
                <c:pt idx="93">
                  <c:v>36069</c:v>
                </c:pt>
                <c:pt idx="94">
                  <c:v>36100</c:v>
                </c:pt>
                <c:pt idx="95">
                  <c:v>36130</c:v>
                </c:pt>
                <c:pt idx="96">
                  <c:v>36161</c:v>
                </c:pt>
                <c:pt idx="97">
                  <c:v>36192</c:v>
                </c:pt>
                <c:pt idx="98">
                  <c:v>36220</c:v>
                </c:pt>
                <c:pt idx="99">
                  <c:v>36251</c:v>
                </c:pt>
                <c:pt idx="100">
                  <c:v>36281</c:v>
                </c:pt>
                <c:pt idx="101">
                  <c:v>36312</c:v>
                </c:pt>
                <c:pt idx="102">
                  <c:v>36342</c:v>
                </c:pt>
                <c:pt idx="103">
                  <c:v>36373</c:v>
                </c:pt>
                <c:pt idx="104">
                  <c:v>36404</c:v>
                </c:pt>
                <c:pt idx="105">
                  <c:v>36434</c:v>
                </c:pt>
                <c:pt idx="106">
                  <c:v>36465</c:v>
                </c:pt>
                <c:pt idx="107">
                  <c:v>36495</c:v>
                </c:pt>
                <c:pt idx="108">
                  <c:v>36526</c:v>
                </c:pt>
                <c:pt idx="109">
                  <c:v>36557</c:v>
                </c:pt>
                <c:pt idx="110">
                  <c:v>36586</c:v>
                </c:pt>
                <c:pt idx="111">
                  <c:v>36617</c:v>
                </c:pt>
                <c:pt idx="112">
                  <c:v>36647</c:v>
                </c:pt>
                <c:pt idx="113">
                  <c:v>36678</c:v>
                </c:pt>
                <c:pt idx="114">
                  <c:v>36708</c:v>
                </c:pt>
                <c:pt idx="115">
                  <c:v>36739</c:v>
                </c:pt>
                <c:pt idx="116">
                  <c:v>36770</c:v>
                </c:pt>
                <c:pt idx="117">
                  <c:v>36800</c:v>
                </c:pt>
                <c:pt idx="118">
                  <c:v>36831</c:v>
                </c:pt>
                <c:pt idx="119">
                  <c:v>36861</c:v>
                </c:pt>
                <c:pt idx="120">
                  <c:v>36892</c:v>
                </c:pt>
                <c:pt idx="121">
                  <c:v>36923</c:v>
                </c:pt>
                <c:pt idx="122">
                  <c:v>36951</c:v>
                </c:pt>
                <c:pt idx="123">
                  <c:v>36982</c:v>
                </c:pt>
                <c:pt idx="124">
                  <c:v>37012</c:v>
                </c:pt>
                <c:pt idx="125">
                  <c:v>37043</c:v>
                </c:pt>
                <c:pt idx="126">
                  <c:v>37073</c:v>
                </c:pt>
                <c:pt idx="127">
                  <c:v>37104</c:v>
                </c:pt>
                <c:pt idx="128">
                  <c:v>37135</c:v>
                </c:pt>
                <c:pt idx="129">
                  <c:v>37165</c:v>
                </c:pt>
                <c:pt idx="130">
                  <c:v>37196</c:v>
                </c:pt>
                <c:pt idx="131">
                  <c:v>37226</c:v>
                </c:pt>
                <c:pt idx="132">
                  <c:v>37257</c:v>
                </c:pt>
                <c:pt idx="133">
                  <c:v>37288</c:v>
                </c:pt>
                <c:pt idx="134">
                  <c:v>37316</c:v>
                </c:pt>
                <c:pt idx="135">
                  <c:v>37347</c:v>
                </c:pt>
                <c:pt idx="136">
                  <c:v>37377</c:v>
                </c:pt>
                <c:pt idx="137">
                  <c:v>37408</c:v>
                </c:pt>
                <c:pt idx="138">
                  <c:v>37438</c:v>
                </c:pt>
                <c:pt idx="139">
                  <c:v>37469</c:v>
                </c:pt>
                <c:pt idx="140">
                  <c:v>37500</c:v>
                </c:pt>
                <c:pt idx="141">
                  <c:v>37530</c:v>
                </c:pt>
                <c:pt idx="142">
                  <c:v>37561</c:v>
                </c:pt>
                <c:pt idx="143">
                  <c:v>37591</c:v>
                </c:pt>
                <c:pt idx="144">
                  <c:v>37622</c:v>
                </c:pt>
                <c:pt idx="145">
                  <c:v>37653</c:v>
                </c:pt>
                <c:pt idx="146">
                  <c:v>37681</c:v>
                </c:pt>
                <c:pt idx="147">
                  <c:v>37712</c:v>
                </c:pt>
                <c:pt idx="148">
                  <c:v>37742</c:v>
                </c:pt>
                <c:pt idx="149">
                  <c:v>37773</c:v>
                </c:pt>
                <c:pt idx="150">
                  <c:v>37803</c:v>
                </c:pt>
                <c:pt idx="151">
                  <c:v>37834</c:v>
                </c:pt>
                <c:pt idx="152">
                  <c:v>37865</c:v>
                </c:pt>
                <c:pt idx="153">
                  <c:v>37895</c:v>
                </c:pt>
                <c:pt idx="154">
                  <c:v>37926</c:v>
                </c:pt>
                <c:pt idx="155">
                  <c:v>37956</c:v>
                </c:pt>
                <c:pt idx="156">
                  <c:v>37987</c:v>
                </c:pt>
                <c:pt idx="157">
                  <c:v>38018</c:v>
                </c:pt>
                <c:pt idx="158">
                  <c:v>38047</c:v>
                </c:pt>
                <c:pt idx="159">
                  <c:v>38078</c:v>
                </c:pt>
                <c:pt idx="160">
                  <c:v>38108</c:v>
                </c:pt>
                <c:pt idx="161">
                  <c:v>38139</c:v>
                </c:pt>
                <c:pt idx="162">
                  <c:v>38169</c:v>
                </c:pt>
                <c:pt idx="163">
                  <c:v>38200</c:v>
                </c:pt>
                <c:pt idx="164">
                  <c:v>38231</c:v>
                </c:pt>
                <c:pt idx="165">
                  <c:v>38261</c:v>
                </c:pt>
                <c:pt idx="166">
                  <c:v>38292</c:v>
                </c:pt>
                <c:pt idx="167">
                  <c:v>38322</c:v>
                </c:pt>
                <c:pt idx="168">
                  <c:v>38353</c:v>
                </c:pt>
                <c:pt idx="169">
                  <c:v>38384</c:v>
                </c:pt>
                <c:pt idx="170">
                  <c:v>38412</c:v>
                </c:pt>
                <c:pt idx="171">
                  <c:v>38443</c:v>
                </c:pt>
                <c:pt idx="172">
                  <c:v>38473</c:v>
                </c:pt>
                <c:pt idx="173">
                  <c:v>38504</c:v>
                </c:pt>
                <c:pt idx="174">
                  <c:v>38534</c:v>
                </c:pt>
                <c:pt idx="175">
                  <c:v>38565</c:v>
                </c:pt>
                <c:pt idx="176">
                  <c:v>38596</c:v>
                </c:pt>
                <c:pt idx="177">
                  <c:v>38626</c:v>
                </c:pt>
                <c:pt idx="178">
                  <c:v>38657</c:v>
                </c:pt>
                <c:pt idx="179">
                  <c:v>38687</c:v>
                </c:pt>
                <c:pt idx="180">
                  <c:v>38718</c:v>
                </c:pt>
                <c:pt idx="181">
                  <c:v>38749</c:v>
                </c:pt>
                <c:pt idx="182">
                  <c:v>38777</c:v>
                </c:pt>
                <c:pt idx="183">
                  <c:v>38808</c:v>
                </c:pt>
                <c:pt idx="184">
                  <c:v>38838</c:v>
                </c:pt>
                <c:pt idx="185">
                  <c:v>38869</c:v>
                </c:pt>
                <c:pt idx="186">
                  <c:v>38899</c:v>
                </c:pt>
                <c:pt idx="187">
                  <c:v>38930</c:v>
                </c:pt>
                <c:pt idx="188">
                  <c:v>38961</c:v>
                </c:pt>
                <c:pt idx="189">
                  <c:v>38991</c:v>
                </c:pt>
                <c:pt idx="190">
                  <c:v>39022</c:v>
                </c:pt>
                <c:pt idx="191">
                  <c:v>39052</c:v>
                </c:pt>
                <c:pt idx="192">
                  <c:v>39083</c:v>
                </c:pt>
                <c:pt idx="193">
                  <c:v>39114</c:v>
                </c:pt>
                <c:pt idx="194">
                  <c:v>39142</c:v>
                </c:pt>
                <c:pt idx="195">
                  <c:v>39173</c:v>
                </c:pt>
                <c:pt idx="196">
                  <c:v>39203</c:v>
                </c:pt>
                <c:pt idx="197">
                  <c:v>39234</c:v>
                </c:pt>
                <c:pt idx="198">
                  <c:v>39264</c:v>
                </c:pt>
                <c:pt idx="199">
                  <c:v>39295</c:v>
                </c:pt>
                <c:pt idx="200">
                  <c:v>39326</c:v>
                </c:pt>
                <c:pt idx="201">
                  <c:v>39356</c:v>
                </c:pt>
                <c:pt idx="202">
                  <c:v>39387</c:v>
                </c:pt>
                <c:pt idx="203">
                  <c:v>39417</c:v>
                </c:pt>
                <c:pt idx="204">
                  <c:v>39448</c:v>
                </c:pt>
                <c:pt idx="205">
                  <c:v>39479</c:v>
                </c:pt>
                <c:pt idx="206">
                  <c:v>39508</c:v>
                </c:pt>
                <c:pt idx="207">
                  <c:v>39539</c:v>
                </c:pt>
                <c:pt idx="208">
                  <c:v>39569</c:v>
                </c:pt>
                <c:pt idx="209">
                  <c:v>39600</c:v>
                </c:pt>
                <c:pt idx="210">
                  <c:v>39630</c:v>
                </c:pt>
                <c:pt idx="211">
                  <c:v>39661</c:v>
                </c:pt>
                <c:pt idx="212">
                  <c:v>39692</c:v>
                </c:pt>
                <c:pt idx="213">
                  <c:v>39722</c:v>
                </c:pt>
                <c:pt idx="214">
                  <c:v>39753</c:v>
                </c:pt>
                <c:pt idx="215">
                  <c:v>39783</c:v>
                </c:pt>
                <c:pt idx="216">
                  <c:v>39814</c:v>
                </c:pt>
                <c:pt idx="217">
                  <c:v>39845</c:v>
                </c:pt>
                <c:pt idx="218">
                  <c:v>39873</c:v>
                </c:pt>
                <c:pt idx="219">
                  <c:v>39904</c:v>
                </c:pt>
                <c:pt idx="220">
                  <c:v>39934</c:v>
                </c:pt>
                <c:pt idx="221">
                  <c:v>39965</c:v>
                </c:pt>
                <c:pt idx="222">
                  <c:v>39995</c:v>
                </c:pt>
                <c:pt idx="223">
                  <c:v>40026</c:v>
                </c:pt>
                <c:pt idx="224">
                  <c:v>40057</c:v>
                </c:pt>
                <c:pt idx="225">
                  <c:v>40087</c:v>
                </c:pt>
                <c:pt idx="226">
                  <c:v>40118</c:v>
                </c:pt>
                <c:pt idx="227">
                  <c:v>40148</c:v>
                </c:pt>
                <c:pt idx="228">
                  <c:v>40179</c:v>
                </c:pt>
                <c:pt idx="229">
                  <c:v>40210</c:v>
                </c:pt>
                <c:pt idx="230">
                  <c:v>40238</c:v>
                </c:pt>
                <c:pt idx="231">
                  <c:v>40269</c:v>
                </c:pt>
                <c:pt idx="232">
                  <c:v>40299</c:v>
                </c:pt>
                <c:pt idx="233">
                  <c:v>40330</c:v>
                </c:pt>
                <c:pt idx="234">
                  <c:v>40360</c:v>
                </c:pt>
                <c:pt idx="235">
                  <c:v>40391</c:v>
                </c:pt>
                <c:pt idx="236">
                  <c:v>40422</c:v>
                </c:pt>
                <c:pt idx="237">
                  <c:v>40452</c:v>
                </c:pt>
                <c:pt idx="238">
                  <c:v>40483</c:v>
                </c:pt>
                <c:pt idx="239">
                  <c:v>40513</c:v>
                </c:pt>
                <c:pt idx="240">
                  <c:v>40544</c:v>
                </c:pt>
                <c:pt idx="241">
                  <c:v>40575</c:v>
                </c:pt>
                <c:pt idx="242">
                  <c:v>40603</c:v>
                </c:pt>
                <c:pt idx="243">
                  <c:v>40634</c:v>
                </c:pt>
                <c:pt idx="244">
                  <c:v>40664</c:v>
                </c:pt>
                <c:pt idx="245">
                  <c:v>40695</c:v>
                </c:pt>
                <c:pt idx="246">
                  <c:v>40725</c:v>
                </c:pt>
                <c:pt idx="247">
                  <c:v>40756</c:v>
                </c:pt>
                <c:pt idx="248">
                  <c:v>40787</c:v>
                </c:pt>
                <c:pt idx="249">
                  <c:v>40817</c:v>
                </c:pt>
                <c:pt idx="250">
                  <c:v>40848</c:v>
                </c:pt>
                <c:pt idx="251">
                  <c:v>40878</c:v>
                </c:pt>
                <c:pt idx="252">
                  <c:v>40909</c:v>
                </c:pt>
                <c:pt idx="253">
                  <c:v>40940</c:v>
                </c:pt>
                <c:pt idx="254">
                  <c:v>40969</c:v>
                </c:pt>
                <c:pt idx="255">
                  <c:v>41000</c:v>
                </c:pt>
                <c:pt idx="256">
                  <c:v>41030</c:v>
                </c:pt>
                <c:pt idx="257">
                  <c:v>41061</c:v>
                </c:pt>
                <c:pt idx="258">
                  <c:v>41091</c:v>
                </c:pt>
                <c:pt idx="259">
                  <c:v>41122</c:v>
                </c:pt>
                <c:pt idx="260">
                  <c:v>41153</c:v>
                </c:pt>
                <c:pt idx="261">
                  <c:v>41183</c:v>
                </c:pt>
                <c:pt idx="262">
                  <c:v>41214</c:v>
                </c:pt>
                <c:pt idx="263">
                  <c:v>41244</c:v>
                </c:pt>
                <c:pt idx="264">
                  <c:v>41275</c:v>
                </c:pt>
                <c:pt idx="265">
                  <c:v>41306</c:v>
                </c:pt>
                <c:pt idx="266">
                  <c:v>41334</c:v>
                </c:pt>
                <c:pt idx="267">
                  <c:v>41365</c:v>
                </c:pt>
                <c:pt idx="268">
                  <c:v>41395</c:v>
                </c:pt>
                <c:pt idx="269">
                  <c:v>41426</c:v>
                </c:pt>
                <c:pt idx="270">
                  <c:v>41456</c:v>
                </c:pt>
                <c:pt idx="271">
                  <c:v>41487</c:v>
                </c:pt>
                <c:pt idx="272">
                  <c:v>41518</c:v>
                </c:pt>
                <c:pt idx="273">
                  <c:v>41548</c:v>
                </c:pt>
                <c:pt idx="274">
                  <c:v>41579</c:v>
                </c:pt>
                <c:pt idx="275">
                  <c:v>41609</c:v>
                </c:pt>
                <c:pt idx="276">
                  <c:v>41640</c:v>
                </c:pt>
                <c:pt idx="277">
                  <c:v>41671</c:v>
                </c:pt>
                <c:pt idx="278">
                  <c:v>41699</c:v>
                </c:pt>
                <c:pt idx="279">
                  <c:v>41730</c:v>
                </c:pt>
                <c:pt idx="280">
                  <c:v>41760</c:v>
                </c:pt>
                <c:pt idx="281">
                  <c:v>41791</c:v>
                </c:pt>
                <c:pt idx="282">
                  <c:v>41821</c:v>
                </c:pt>
                <c:pt idx="283">
                  <c:v>41852</c:v>
                </c:pt>
                <c:pt idx="284">
                  <c:v>41883</c:v>
                </c:pt>
                <c:pt idx="285">
                  <c:v>41913</c:v>
                </c:pt>
                <c:pt idx="286">
                  <c:v>41944</c:v>
                </c:pt>
                <c:pt idx="287">
                  <c:v>41974</c:v>
                </c:pt>
                <c:pt idx="288">
                  <c:v>42005</c:v>
                </c:pt>
                <c:pt idx="289">
                  <c:v>42036</c:v>
                </c:pt>
                <c:pt idx="290">
                  <c:v>42064</c:v>
                </c:pt>
                <c:pt idx="291">
                  <c:v>42095</c:v>
                </c:pt>
                <c:pt idx="292">
                  <c:v>42125</c:v>
                </c:pt>
                <c:pt idx="293">
                  <c:v>42156</c:v>
                </c:pt>
                <c:pt idx="294">
                  <c:v>42186</c:v>
                </c:pt>
                <c:pt idx="295">
                  <c:v>42217</c:v>
                </c:pt>
                <c:pt idx="296">
                  <c:v>42248</c:v>
                </c:pt>
                <c:pt idx="297">
                  <c:v>42278</c:v>
                </c:pt>
                <c:pt idx="298">
                  <c:v>42309</c:v>
                </c:pt>
                <c:pt idx="299">
                  <c:v>42339</c:v>
                </c:pt>
                <c:pt idx="300">
                  <c:v>42370</c:v>
                </c:pt>
                <c:pt idx="301">
                  <c:v>42401</c:v>
                </c:pt>
                <c:pt idx="302">
                  <c:v>42430</c:v>
                </c:pt>
                <c:pt idx="303">
                  <c:v>42461</c:v>
                </c:pt>
                <c:pt idx="304">
                  <c:v>42491</c:v>
                </c:pt>
                <c:pt idx="305">
                  <c:v>42522</c:v>
                </c:pt>
                <c:pt idx="306">
                  <c:v>42552</c:v>
                </c:pt>
                <c:pt idx="307">
                  <c:v>42583</c:v>
                </c:pt>
                <c:pt idx="308">
                  <c:v>42614</c:v>
                </c:pt>
                <c:pt idx="309">
                  <c:v>42644</c:v>
                </c:pt>
                <c:pt idx="310">
                  <c:v>42675</c:v>
                </c:pt>
                <c:pt idx="311">
                  <c:v>42705</c:v>
                </c:pt>
                <c:pt idx="312">
                  <c:v>42736</c:v>
                </c:pt>
                <c:pt idx="313">
                  <c:v>42767</c:v>
                </c:pt>
                <c:pt idx="314">
                  <c:v>42795</c:v>
                </c:pt>
                <c:pt idx="315">
                  <c:v>42826</c:v>
                </c:pt>
                <c:pt idx="316">
                  <c:v>42856</c:v>
                </c:pt>
                <c:pt idx="317">
                  <c:v>42887</c:v>
                </c:pt>
                <c:pt idx="318">
                  <c:v>42917</c:v>
                </c:pt>
                <c:pt idx="319">
                  <c:v>42948</c:v>
                </c:pt>
                <c:pt idx="320">
                  <c:v>42979</c:v>
                </c:pt>
                <c:pt idx="321">
                  <c:v>43009</c:v>
                </c:pt>
                <c:pt idx="322">
                  <c:v>43040</c:v>
                </c:pt>
                <c:pt idx="323">
                  <c:v>43070</c:v>
                </c:pt>
                <c:pt idx="324">
                  <c:v>43101</c:v>
                </c:pt>
                <c:pt idx="325">
                  <c:v>43132</c:v>
                </c:pt>
                <c:pt idx="326">
                  <c:v>43160</c:v>
                </c:pt>
                <c:pt idx="327">
                  <c:v>43191</c:v>
                </c:pt>
                <c:pt idx="328">
                  <c:v>43221</c:v>
                </c:pt>
                <c:pt idx="329">
                  <c:v>43252</c:v>
                </c:pt>
                <c:pt idx="330">
                  <c:v>43282</c:v>
                </c:pt>
                <c:pt idx="331">
                  <c:v>43313</c:v>
                </c:pt>
                <c:pt idx="332">
                  <c:v>43344</c:v>
                </c:pt>
                <c:pt idx="333">
                  <c:v>43374</c:v>
                </c:pt>
                <c:pt idx="334">
                  <c:v>43405</c:v>
                </c:pt>
                <c:pt idx="335">
                  <c:v>43435</c:v>
                </c:pt>
                <c:pt idx="336">
                  <c:v>43466</c:v>
                </c:pt>
                <c:pt idx="337">
                  <c:v>43497</c:v>
                </c:pt>
                <c:pt idx="338">
                  <c:v>43525</c:v>
                </c:pt>
                <c:pt idx="339">
                  <c:v>43556</c:v>
                </c:pt>
              </c:numCache>
            </c:numRef>
          </c:cat>
          <c:val>
            <c:numRef>
              <c:f>EU!$W$23:$W$362</c:f>
              <c:numCache>
                <c:formatCode>0.0</c:formatCode>
                <c:ptCount val="340"/>
                <c:pt idx="161">
                  <c:v>245</c:v>
                </c:pt>
                <c:pt idx="162">
                  <c:v>195.81</c:v>
                </c:pt>
                <c:pt idx="165">
                  <c:v>259.92</c:v>
                </c:pt>
                <c:pt idx="166">
                  <c:v>385.51</c:v>
                </c:pt>
                <c:pt idx="171">
                  <c:v>617.11</c:v>
                </c:pt>
                <c:pt idx="172">
                  <c:v>489.59</c:v>
                </c:pt>
                <c:pt idx="173">
                  <c:v>299.77</c:v>
                </c:pt>
                <c:pt idx="174">
                  <c:v>165.58</c:v>
                </c:pt>
                <c:pt idx="175">
                  <c:v>308.26</c:v>
                </c:pt>
                <c:pt idx="176">
                  <c:v>192.86</c:v>
                </c:pt>
                <c:pt idx="177">
                  <c:v>167.33</c:v>
                </c:pt>
                <c:pt idx="178">
                  <c:v>218.31</c:v>
                </c:pt>
                <c:pt idx="183">
                  <c:v>320.66000000000003</c:v>
                </c:pt>
                <c:pt idx="184">
                  <c:v>363.44</c:v>
                </c:pt>
                <c:pt idx="185">
                  <c:v>235.29</c:v>
                </c:pt>
                <c:pt idx="186">
                  <c:v>225.64</c:v>
                </c:pt>
                <c:pt idx="187">
                  <c:v>323.79000000000002</c:v>
                </c:pt>
                <c:pt idx="188">
                  <c:v>236.24</c:v>
                </c:pt>
                <c:pt idx="189">
                  <c:v>178.79</c:v>
                </c:pt>
                <c:pt idx="195">
                  <c:v>588.1</c:v>
                </c:pt>
                <c:pt idx="196">
                  <c:v>282.04000000000002</c:v>
                </c:pt>
                <c:pt idx="197">
                  <c:v>193.85</c:v>
                </c:pt>
                <c:pt idx="198">
                  <c:v>289.02999999999997</c:v>
                </c:pt>
                <c:pt idx="199">
                  <c:v>260.83999999999997</c:v>
                </c:pt>
                <c:pt idx="200">
                  <c:v>191.87</c:v>
                </c:pt>
                <c:pt idx="201">
                  <c:v>226</c:v>
                </c:pt>
                <c:pt idx="202">
                  <c:v>244.12</c:v>
                </c:pt>
                <c:pt idx="207">
                  <c:v>440.14</c:v>
                </c:pt>
                <c:pt idx="208">
                  <c:v>288.87</c:v>
                </c:pt>
                <c:pt idx="209">
                  <c:v>239.32</c:v>
                </c:pt>
                <c:pt idx="210">
                  <c:v>295.51</c:v>
                </c:pt>
                <c:pt idx="211">
                  <c:v>170.43</c:v>
                </c:pt>
                <c:pt idx="212">
                  <c:v>253.22</c:v>
                </c:pt>
                <c:pt idx="213">
                  <c:v>236.09</c:v>
                </c:pt>
                <c:pt idx="214">
                  <c:v>223.15</c:v>
                </c:pt>
                <c:pt idx="219">
                  <c:v>419.75</c:v>
                </c:pt>
                <c:pt idx="220">
                  <c:v>320.64999999999998</c:v>
                </c:pt>
                <c:pt idx="221">
                  <c:v>254.29</c:v>
                </c:pt>
                <c:pt idx="222">
                  <c:v>234.96</c:v>
                </c:pt>
                <c:pt idx="223">
                  <c:v>189.42</c:v>
                </c:pt>
                <c:pt idx="224">
                  <c:v>172.42</c:v>
                </c:pt>
                <c:pt idx="225">
                  <c:v>212.44</c:v>
                </c:pt>
                <c:pt idx="226">
                  <c:v>177.81</c:v>
                </c:pt>
                <c:pt idx="231">
                  <c:v>578.64</c:v>
                </c:pt>
                <c:pt idx="232">
                  <c:v>796.279</c:v>
                </c:pt>
                <c:pt idx="233">
                  <c:v>218.44</c:v>
                </c:pt>
                <c:pt idx="234">
                  <c:v>198.34</c:v>
                </c:pt>
                <c:pt idx="235">
                  <c:v>294.45999999999998</c:v>
                </c:pt>
                <c:pt idx="236">
                  <c:v>230.21</c:v>
                </c:pt>
                <c:pt idx="237">
                  <c:v>170.25</c:v>
                </c:pt>
                <c:pt idx="238">
                  <c:v>229.84</c:v>
                </c:pt>
                <c:pt idx="244">
                  <c:v>218.8</c:v>
                </c:pt>
                <c:pt idx="245">
                  <c:v>240.63</c:v>
                </c:pt>
                <c:pt idx="246">
                  <c:v>310.02</c:v>
                </c:pt>
                <c:pt idx="247">
                  <c:v>165.13</c:v>
                </c:pt>
                <c:pt idx="248">
                  <c:v>187.86</c:v>
                </c:pt>
                <c:pt idx="249">
                  <c:v>205</c:v>
                </c:pt>
                <c:pt idx="250">
                  <c:v>265.61</c:v>
                </c:pt>
                <c:pt idx="255">
                  <c:v>315.01</c:v>
                </c:pt>
                <c:pt idx="256">
                  <c:v>324.70999999999998</c:v>
                </c:pt>
                <c:pt idx="257">
                  <c:v>256.39</c:v>
                </c:pt>
                <c:pt idx="258">
                  <c:v>227.48</c:v>
                </c:pt>
                <c:pt idx="259">
                  <c:v>212.62</c:v>
                </c:pt>
                <c:pt idx="260">
                  <c:v>211.84</c:v>
                </c:pt>
                <c:pt idx="261">
                  <c:v>268.44</c:v>
                </c:pt>
                <c:pt idx="262">
                  <c:v>173.58</c:v>
                </c:pt>
                <c:pt idx="267">
                  <c:v>324.58999999999997</c:v>
                </c:pt>
                <c:pt idx="268">
                  <c:v>274.87</c:v>
                </c:pt>
                <c:pt idx="269">
                  <c:v>214.57</c:v>
                </c:pt>
                <c:pt idx="270">
                  <c:v>208.34</c:v>
                </c:pt>
                <c:pt idx="271">
                  <c:v>164.13</c:v>
                </c:pt>
                <c:pt idx="272">
                  <c:v>309.44</c:v>
                </c:pt>
                <c:pt idx="273">
                  <c:v>177.62</c:v>
                </c:pt>
                <c:pt idx="274">
                  <c:v>71</c:v>
                </c:pt>
                <c:pt idx="278">
                  <c:v>458.42</c:v>
                </c:pt>
                <c:pt idx="279">
                  <c:v>296.57</c:v>
                </c:pt>
                <c:pt idx="280">
                  <c:v>246.16</c:v>
                </c:pt>
                <c:pt idx="281">
                  <c:v>209.41</c:v>
                </c:pt>
                <c:pt idx="282">
                  <c:v>278.02</c:v>
                </c:pt>
                <c:pt idx="283">
                  <c:v>252.73</c:v>
                </c:pt>
                <c:pt idx="284">
                  <c:v>317.51</c:v>
                </c:pt>
                <c:pt idx="285">
                  <c:v>251.76</c:v>
                </c:pt>
                <c:pt idx="291">
                  <c:v>139.55000000000001</c:v>
                </c:pt>
                <c:pt idx="292">
                  <c:v>411.18</c:v>
                </c:pt>
                <c:pt idx="293">
                  <c:v>279.7</c:v>
                </c:pt>
                <c:pt idx="294">
                  <c:v>269.20999999999998</c:v>
                </c:pt>
                <c:pt idx="295">
                  <c:v>358.16</c:v>
                </c:pt>
                <c:pt idx="296">
                  <c:v>318.79000000000002</c:v>
                </c:pt>
                <c:pt idx="297">
                  <c:v>284.3</c:v>
                </c:pt>
                <c:pt idx="298">
                  <c:v>336.76</c:v>
                </c:pt>
                <c:pt idx="303">
                  <c:v>511.09</c:v>
                </c:pt>
                <c:pt idx="304">
                  <c:v>377.67</c:v>
                </c:pt>
                <c:pt idx="305">
                  <c:v>283.52</c:v>
                </c:pt>
                <c:pt idx="306">
                  <c:v>334.7</c:v>
                </c:pt>
                <c:pt idx="307">
                  <c:v>325.7</c:v>
                </c:pt>
                <c:pt idx="308">
                  <c:v>312.93</c:v>
                </c:pt>
                <c:pt idx="309">
                  <c:v>505.96</c:v>
                </c:pt>
                <c:pt idx="315">
                  <c:v>453.74</c:v>
                </c:pt>
                <c:pt idx="316">
                  <c:v>420.85</c:v>
                </c:pt>
                <c:pt idx="317">
                  <c:v>239.27</c:v>
                </c:pt>
                <c:pt idx="318">
                  <c:v>358.01</c:v>
                </c:pt>
                <c:pt idx="319">
                  <c:v>194.22</c:v>
                </c:pt>
                <c:pt idx="320">
                  <c:v>195.58</c:v>
                </c:pt>
                <c:pt idx="321">
                  <c:v>176.09</c:v>
                </c:pt>
                <c:pt idx="328">
                  <c:v>142.82</c:v>
                </c:pt>
                <c:pt idx="329">
                  <c:v>261.74</c:v>
                </c:pt>
                <c:pt idx="330">
                  <c:v>217.28</c:v>
                </c:pt>
                <c:pt idx="331">
                  <c:v>117.14</c:v>
                </c:pt>
                <c:pt idx="332">
                  <c:v>278.93</c:v>
                </c:pt>
                <c:pt idx="333">
                  <c:v>166.16</c:v>
                </c:pt>
              </c:numCache>
            </c:numRef>
          </c:val>
          <c:smooth val="0"/>
          <c:extLst>
            <c:ext xmlns:c16="http://schemas.microsoft.com/office/drawing/2014/chart" uri="{C3380CC4-5D6E-409C-BE32-E72D297353CC}">
              <c16:uniqueId val="{00000015-52A8-48C9-B77A-92467FEC9E7E}"/>
            </c:ext>
          </c:extLst>
        </c:ser>
        <c:dLbls>
          <c:showLegendKey val="0"/>
          <c:showVal val="0"/>
          <c:showCatName val="0"/>
          <c:showSerName val="0"/>
          <c:showPercent val="0"/>
          <c:showBubbleSize val="0"/>
        </c:dLbls>
        <c:smooth val="0"/>
        <c:axId val="745651072"/>
        <c:axId val="745649104"/>
      </c:lineChart>
      <c:dateAx>
        <c:axId val="74565107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45649104"/>
        <c:crosses val="autoZero"/>
        <c:auto val="1"/>
        <c:lblOffset val="100"/>
        <c:baseTimeUnit val="months"/>
      </c:dateAx>
      <c:valAx>
        <c:axId val="745649104"/>
        <c:scaling>
          <c:orientation val="minMax"/>
        </c:scaling>
        <c:delete val="0"/>
        <c:axPos val="l"/>
        <c:majorGridlines>
          <c:spPr>
            <a:ln w="9525" cap="flat" cmpd="sng" algn="ctr">
              <a:no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45651072"/>
        <c:crosses val="autoZero"/>
        <c:crossBetween val="between"/>
      </c:valAx>
      <c:spPr>
        <a:noFill/>
        <a:ln>
          <a:noFill/>
        </a:ln>
        <a:effectLst/>
      </c:spPr>
    </c:plotArea>
    <c:legend>
      <c:legendPos val="b"/>
      <c:layout>
        <c:manualLayout>
          <c:xMode val="edge"/>
          <c:yMode val="edge"/>
          <c:x val="6.8086111399556379E-2"/>
          <c:y val="5.0370820990371837E-2"/>
          <c:w val="0.43953091970285674"/>
          <c:h val="6.195678308640879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462643</xdr:colOff>
      <xdr:row>202</xdr:row>
      <xdr:rowOff>129267</xdr:rowOff>
    </xdr:from>
    <xdr:to>
      <xdr:col>18</xdr:col>
      <xdr:colOff>176892</xdr:colOff>
      <xdr:row>228</xdr:row>
      <xdr:rowOff>179274</xdr:rowOff>
    </xdr:to>
    <xdr:graphicFrame macro="">
      <xdr:nvGraphicFramePr>
        <xdr:cNvPr id="2" name="Chart 1">
          <a:extLst>
            <a:ext uri="{FF2B5EF4-FFF2-40B4-BE49-F238E27FC236}">
              <a16:creationId xmlns:a16="http://schemas.microsoft.com/office/drawing/2014/main" id="{63BF87A0-A06B-4228-9736-5B254EEEAA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154779</xdr:colOff>
      <xdr:row>249</xdr:row>
      <xdr:rowOff>149677</xdr:rowOff>
    </xdr:from>
    <xdr:to>
      <xdr:col>20</xdr:col>
      <xdr:colOff>217714</xdr:colOff>
      <xdr:row>274</xdr:row>
      <xdr:rowOff>133348</xdr:rowOff>
    </xdr:to>
    <xdr:graphicFrame macro="">
      <xdr:nvGraphicFramePr>
        <xdr:cNvPr id="2" name="Chart 1">
          <a:extLst>
            <a:ext uri="{FF2B5EF4-FFF2-40B4-BE49-F238E27FC236}">
              <a16:creationId xmlns:a16="http://schemas.microsoft.com/office/drawing/2014/main" id="{3A299105-8A9B-4DB2-8917-6F35A05EB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113108</xdr:colOff>
      <xdr:row>362</xdr:row>
      <xdr:rowOff>57149</xdr:rowOff>
    </xdr:from>
    <xdr:to>
      <xdr:col>20</xdr:col>
      <xdr:colOff>214313</xdr:colOff>
      <xdr:row>386</xdr:row>
      <xdr:rowOff>136071</xdr:rowOff>
    </xdr:to>
    <xdr:graphicFrame macro="">
      <xdr:nvGraphicFramePr>
        <xdr:cNvPr id="2" name="Chart 1">
          <a:extLst>
            <a:ext uri="{FF2B5EF4-FFF2-40B4-BE49-F238E27FC236}">
              <a16:creationId xmlns:a16="http://schemas.microsoft.com/office/drawing/2014/main" id="{52A6B71C-19F1-48D7-B5BE-EC0F015C47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achelqian/Documents/StableCloud/SSH_Cloud/Pricing_Server/Aug19_UK/Files/Inputs/C:/Users/lgbna/Documents/Indexes/AGS/UK/UKGradingBackU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rachelqian/Documents/StableCloud/SSH_Cloud/Pricing_Server/Aug19_UK/Files/Inputs/C:/Users/lgbna/Stable%20Dropbox/Indexes/GB/UKGrading%20(Joe%20Brooker's%20conflicted%20copy%202019-06-18).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Users/lgbna/Stable%20Dropbox/Indexes/Country%20Index%20Files/GB/UKGrading%20JB%20version%2014%20July%2019.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lgbna/Stable%20Dropbox/Indexes/Country%20Index%20Files/GB/UKGrading%20(Joe%20Brooker's%20conflicted%20copy%202019-06-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de"/>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de"/>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sheetName val="Live"/>
      <sheetName val="EU"/>
      <sheetName val="AHDB"/>
      <sheetName val="Defra"/>
      <sheetName val="ONI"/>
      <sheetName val="Independent"/>
      <sheetName val="Informa"/>
      <sheetName val="NEW"/>
      <sheetName val="RTRS"/>
      <sheetName val="Grade"/>
      <sheetName val="Proxy"/>
      <sheetName val="Turn4IT"/>
    </sheetNames>
    <sheetDataSet>
      <sheetData sheetId="0"/>
      <sheetData sheetId="1"/>
      <sheetData sheetId="2"/>
      <sheetData sheetId="3"/>
      <sheetData sheetId="4"/>
      <sheetData sheetId="5"/>
      <sheetData sheetId="6"/>
      <sheetData sheetId="7"/>
      <sheetData sheetId="8"/>
      <sheetData sheetId="9"/>
      <sheetData sheetId="10">
        <row r="2">
          <cell r="A2" t="str">
            <v xml:space="preserve">Availability </v>
          </cell>
        </row>
        <row r="15">
          <cell r="A15" t="str">
            <v>Relevance</v>
          </cell>
        </row>
        <row r="40">
          <cell r="A40" t="str">
            <v>Robustness</v>
          </cell>
        </row>
        <row r="65">
          <cell r="A65" t="str">
            <v>Continuity</v>
          </cell>
        </row>
      </sheetData>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sheetName val="Live"/>
      <sheetName val="EU"/>
      <sheetName val="AHDB"/>
      <sheetName val="Defra"/>
      <sheetName val="CPI"/>
      <sheetName val="Informa"/>
      <sheetName val="Independent"/>
      <sheetName val="RTRS"/>
      <sheetName val="NEW"/>
      <sheetName val="Grade"/>
      <sheetName val="Proxy"/>
      <sheetName val="Turn4IT"/>
    </sheetNames>
    <sheetDataSet>
      <sheetData sheetId="0"/>
      <sheetData sheetId="1"/>
      <sheetData sheetId="2"/>
      <sheetData sheetId="3"/>
      <sheetData sheetId="4"/>
      <sheetData sheetId="5"/>
      <sheetData sheetId="6"/>
      <sheetData sheetId="7"/>
      <sheetData sheetId="8"/>
      <sheetData sheetId="9"/>
      <sheetData sheetId="10">
        <row r="2">
          <cell r="A2" t="str">
            <v xml:space="preserve">Availability </v>
          </cell>
        </row>
        <row r="15">
          <cell r="A15" t="str">
            <v>Relevance</v>
          </cell>
        </row>
        <row r="40">
          <cell r="A40" t="str">
            <v>Robustness</v>
          </cell>
        </row>
        <row r="65">
          <cell r="A65" t="str">
            <v>Continuity</v>
          </cell>
        </row>
      </sheetData>
      <sheetData sheetId="11"/>
      <sheetData sheetId="12"/>
    </sheetDataSet>
  </externalBook>
</externalLink>
</file>

<file path=xl/persons/person.xml><?xml version="1.0" encoding="utf-8"?>
<personList xmlns="http://schemas.microsoft.com/office/spreadsheetml/2018/threadedcomments" xmlns:x="http://schemas.openxmlformats.org/spreadsheetml/2006/main">
  <person displayName="Mirko Marischi" id="{1F4821E3-4EE3-4280-9830-12F0599CBA9D}" userId="Mirko Marischi"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L29" dT="2019-07-02T10:31:58.32" personId="{1F4821E3-4EE3-4280-9830-12F0599CBA9D}" id="{491790BB-AC15-44C2-86CE-735F461760BD}">
    <text>Match the below style in the sheet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ahdb.org.uk/fertiliser-information" TargetMode="External"/><Relationship Id="rId13" Type="http://schemas.openxmlformats.org/officeDocument/2006/relationships/hyperlink" Target="https://informa.com/" TargetMode="External"/><Relationship Id="rId18" Type="http://schemas.openxmlformats.org/officeDocument/2006/relationships/hyperlink" Target="http://www.juicemarket.info/" TargetMode="External"/><Relationship Id="rId3" Type="http://schemas.openxmlformats.org/officeDocument/2006/relationships/hyperlink" Target="https://cereals-data.ahdb.org.uk/" TargetMode="External"/><Relationship Id="rId21" Type="http://schemas.openxmlformats.org/officeDocument/2006/relationships/hyperlink" Target="http://www.juicemarket.info/" TargetMode="External"/><Relationship Id="rId7" Type="http://schemas.openxmlformats.org/officeDocument/2006/relationships/hyperlink" Target="https://cereals.ahdb.org.uk/" TargetMode="External"/><Relationship Id="rId12" Type="http://schemas.openxmlformats.org/officeDocument/2006/relationships/hyperlink" Target="https://ec.europa.eu/agriculture/markets-and-prices/price-monitoring_en" TargetMode="External"/><Relationship Id="rId17" Type="http://schemas.openxmlformats.org/officeDocument/2006/relationships/hyperlink" Target="https://poultry.network/unsubscribed/" TargetMode="External"/><Relationship Id="rId2" Type="http://schemas.openxmlformats.org/officeDocument/2006/relationships/hyperlink" Target="https://cereals-data.ahdb.org.uk/" TargetMode="External"/><Relationship Id="rId16" Type="http://schemas.openxmlformats.org/officeDocument/2006/relationships/hyperlink" Target="https://poultry.network/unsubscribed/" TargetMode="External"/><Relationship Id="rId20" Type="http://schemas.openxmlformats.org/officeDocument/2006/relationships/hyperlink" Target="http://www.juicemarket.info/" TargetMode="External"/><Relationship Id="rId1" Type="http://schemas.openxmlformats.org/officeDocument/2006/relationships/hyperlink" Target="https://cereals-data.ahdb.org.uk/" TargetMode="External"/><Relationship Id="rId6" Type="http://schemas.openxmlformats.org/officeDocument/2006/relationships/hyperlink" Target="http://beefandlamb.ahdb.org.uk/" TargetMode="External"/><Relationship Id="rId11" Type="http://schemas.openxmlformats.org/officeDocument/2006/relationships/hyperlink" Target="https://ec.europa.eu/agriculture/markets-and-prices/price-monitoring_en" TargetMode="External"/><Relationship Id="rId24" Type="http://schemas.openxmlformats.org/officeDocument/2006/relationships/hyperlink" Target="http://www.juicemarket.info/" TargetMode="External"/><Relationship Id="rId5" Type="http://schemas.openxmlformats.org/officeDocument/2006/relationships/hyperlink" Target="http://beefandlamb.ahdb.org.uk/" TargetMode="External"/><Relationship Id="rId15" Type="http://schemas.openxmlformats.org/officeDocument/2006/relationships/hyperlink" Target="https://poultry.network/unsubscribed/" TargetMode="External"/><Relationship Id="rId23" Type="http://schemas.openxmlformats.org/officeDocument/2006/relationships/hyperlink" Target="http://www.juicemarket.info/" TargetMode="External"/><Relationship Id="rId10" Type="http://schemas.openxmlformats.org/officeDocument/2006/relationships/hyperlink" Target="https://dairy.ahdb.org.uk/resources-library/market-information/farm-expenses/fuel-prices/" TargetMode="External"/><Relationship Id="rId19" Type="http://schemas.openxmlformats.org/officeDocument/2006/relationships/hyperlink" Target="http://www.juicemarket.info/" TargetMode="External"/><Relationship Id="rId4" Type="http://schemas.openxmlformats.org/officeDocument/2006/relationships/hyperlink" Target="http://beefandlamb.ahdb.org.uk/" TargetMode="External"/><Relationship Id="rId9" Type="http://schemas.openxmlformats.org/officeDocument/2006/relationships/hyperlink" Target="https://www.gov.uk/government/statistics/uk-milk-prices-and-composition-of-milk" TargetMode="External"/><Relationship Id="rId14" Type="http://schemas.openxmlformats.org/officeDocument/2006/relationships/hyperlink" Target="https://poultry.network/unsubscribed/" TargetMode="External"/><Relationship Id="rId22" Type="http://schemas.openxmlformats.org/officeDocument/2006/relationships/hyperlink" Target="http://www.juicemarket.info/"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hdb.org.uk/fertiliser-information" TargetMode="External"/><Relationship Id="rId3" Type="http://schemas.openxmlformats.org/officeDocument/2006/relationships/hyperlink" Target="https://cereals-data.ahdb.org.uk/" TargetMode="External"/><Relationship Id="rId7" Type="http://schemas.openxmlformats.org/officeDocument/2006/relationships/hyperlink" Target="https://cereals.ahdb.org.uk/" TargetMode="External"/><Relationship Id="rId2" Type="http://schemas.openxmlformats.org/officeDocument/2006/relationships/hyperlink" Target="https://cereals-data.ahdb.org.uk/" TargetMode="External"/><Relationship Id="rId1" Type="http://schemas.openxmlformats.org/officeDocument/2006/relationships/hyperlink" Target="https://cereals-data.ahdb.org.uk/" TargetMode="External"/><Relationship Id="rId6" Type="http://schemas.openxmlformats.org/officeDocument/2006/relationships/hyperlink" Target="http://beefandlamb.ahdb.org.uk/" TargetMode="External"/><Relationship Id="rId11" Type="http://schemas.openxmlformats.org/officeDocument/2006/relationships/drawing" Target="../drawings/drawing1.xml"/><Relationship Id="rId5" Type="http://schemas.openxmlformats.org/officeDocument/2006/relationships/hyperlink" Target="http://beefandlamb.ahdb.org.uk/" TargetMode="External"/><Relationship Id="rId10" Type="http://schemas.openxmlformats.org/officeDocument/2006/relationships/hyperlink" Target="https://dairy.ahdb.org.uk/resources-library/market-information/farm-expenses/fuel-prices/" TargetMode="External"/><Relationship Id="rId4" Type="http://schemas.openxmlformats.org/officeDocument/2006/relationships/hyperlink" Target="http://beefandlamb.ahdb.org.uk/" TargetMode="External"/><Relationship Id="rId9" Type="http://schemas.openxmlformats.org/officeDocument/2006/relationships/hyperlink" Target="https://www.gov.uk/government/statistics/uk-milk-prices-and-composition-of-milk"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ec.europa.eu/agriculture/markets-and-prices/price-monitoring_en" TargetMode="External"/><Relationship Id="rId1" Type="http://schemas.openxmlformats.org/officeDocument/2006/relationships/hyperlink" Target="https://ec.europa.eu/agriculture/markets-and-prices/price-monitoring_e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informa.com/"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www.juicemarket.info/" TargetMode="External"/><Relationship Id="rId3" Type="http://schemas.openxmlformats.org/officeDocument/2006/relationships/hyperlink" Target="https://poultry.network/unsubscribed/" TargetMode="External"/><Relationship Id="rId7" Type="http://schemas.openxmlformats.org/officeDocument/2006/relationships/hyperlink" Target="http://www.juicemarket.info/" TargetMode="External"/><Relationship Id="rId2" Type="http://schemas.openxmlformats.org/officeDocument/2006/relationships/hyperlink" Target="https://poultry.network/unsubscribed/" TargetMode="External"/><Relationship Id="rId1" Type="http://schemas.openxmlformats.org/officeDocument/2006/relationships/hyperlink" Target="https://poultry.network/unsubscribed/" TargetMode="External"/><Relationship Id="rId6" Type="http://schemas.openxmlformats.org/officeDocument/2006/relationships/hyperlink" Target="http://www.juicemarket.info/" TargetMode="External"/><Relationship Id="rId11" Type="http://schemas.openxmlformats.org/officeDocument/2006/relationships/hyperlink" Target="http://www.juicemarket.info/" TargetMode="External"/><Relationship Id="rId5" Type="http://schemas.openxmlformats.org/officeDocument/2006/relationships/hyperlink" Target="http://www.juicemarket.info/" TargetMode="External"/><Relationship Id="rId10" Type="http://schemas.openxmlformats.org/officeDocument/2006/relationships/hyperlink" Target="http://www.juicemarket.info/" TargetMode="External"/><Relationship Id="rId4" Type="http://schemas.openxmlformats.org/officeDocument/2006/relationships/hyperlink" Target="https://poultry.network/unsubscribed/" TargetMode="External"/><Relationship Id="rId9" Type="http://schemas.openxmlformats.org/officeDocument/2006/relationships/hyperlink" Target="http://www.juicemarket.info/" TargetMode="Externa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1AC1B-6228-4908-9D87-9F1892E639C9}">
  <dimension ref="A1:BK63"/>
  <sheetViews>
    <sheetView zoomScaleNormal="100" workbookViewId="0">
      <pane xSplit="2" ySplit="2" topLeftCell="C3" activePane="bottomRight" state="frozen"/>
      <selection pane="topRight" activeCell="C1" sqref="C1"/>
      <selection pane="bottomLeft" activeCell="A3" sqref="A3"/>
      <selection pane="bottomRight" activeCell="L15" sqref="L15"/>
    </sheetView>
  </sheetViews>
  <sheetFormatPr defaultColWidth="8.85546875" defaultRowHeight="15" x14ac:dyDescent="0.25"/>
  <cols>
    <col min="1" max="1" width="4.85546875" customWidth="1"/>
    <col min="2" max="2" width="20.7109375" customWidth="1"/>
    <col min="3" max="12" width="12.7109375" customWidth="1"/>
    <col min="13" max="63" width="9.140625" style="116"/>
  </cols>
  <sheetData>
    <row r="1" spans="1:12" ht="16.5" customHeight="1" x14ac:dyDescent="0.25">
      <c r="A1" s="103"/>
      <c r="B1" s="103" t="s">
        <v>77</v>
      </c>
      <c r="C1" s="104" t="str">
        <f>Live!F6</f>
        <v>AHDB</v>
      </c>
      <c r="D1" s="104" t="str">
        <f>Live!E6</f>
        <v>AHDB</v>
      </c>
      <c r="E1" s="104" t="str">
        <f>Live!D6</f>
        <v>AHDB</v>
      </c>
      <c r="F1" s="104" t="str">
        <f>Live!K6</f>
        <v>DEFRA</v>
      </c>
      <c r="G1" s="104" t="str">
        <f>Live!H6</f>
        <v>AHDB</v>
      </c>
      <c r="H1" s="104" t="str">
        <f>Live!J6</f>
        <v>AHDB</v>
      </c>
      <c r="I1" s="104" t="str">
        <f>Live!I6</f>
        <v>AHDB</v>
      </c>
      <c r="J1" s="104" t="str">
        <f>Live!G6</f>
        <v>AHDB</v>
      </c>
      <c r="K1" s="104" t="str">
        <f>Live!B6</f>
        <v>AHDB</v>
      </c>
      <c r="L1" s="104" t="str">
        <f>Live!C6</f>
        <v>AHDB</v>
      </c>
    </row>
    <row r="2" spans="1:12" ht="48.75" customHeight="1" x14ac:dyDescent="0.25">
      <c r="A2" s="103"/>
      <c r="B2" s="103" t="s">
        <v>137</v>
      </c>
      <c r="C2" s="104" t="str">
        <f>Live!B4&amp;" "&amp;Live!B5</f>
        <v>Fertiliser AN 34.5% UK produced</v>
      </c>
      <c r="D2" s="104" t="str">
        <f>Live!C4&amp;" "&amp;Live!C5</f>
        <v>Red Diesel National price + Duty</v>
      </c>
      <c r="E2" s="104" t="str">
        <f>Live!D4&amp;" "&amp;Live!D5</f>
        <v xml:space="preserve">Sheep </v>
      </c>
      <c r="F2" s="104" t="str">
        <f>Live!E4&amp;" "&amp;Live!E5</f>
        <v xml:space="preserve">Steer </v>
      </c>
      <c r="G2" s="104" t="str">
        <f>Live!F4&amp;" "&amp;Live!F5</f>
        <v>Pork SPP EU Spec</v>
      </c>
      <c r="H2" s="104" t="str">
        <f>Live!G4&amp;" "&amp;Live!G5</f>
        <v>Rapeseed Delivered</v>
      </c>
      <c r="I2" s="104" t="str">
        <f>Live!H4&amp;" "&amp;Live!H5</f>
        <v>Wheat Feed</v>
      </c>
      <c r="J2" s="104" t="str">
        <f>Live!I4&amp;" "&amp;Live!I5</f>
        <v>Barley Feed</v>
      </c>
      <c r="K2" s="104" t="str">
        <f>Live!J4&amp;" "&amp;Live!J5</f>
        <v>Wheat Milling</v>
      </c>
      <c r="L2" s="104" t="str">
        <f>Live!K4&amp;" "&amp;Live!K5</f>
        <v>Milk UK -all milk- no bonuses</v>
      </c>
    </row>
    <row r="3" spans="1:12" x14ac:dyDescent="0.25">
      <c r="A3" s="103"/>
      <c r="B3" s="53" t="s">
        <v>201</v>
      </c>
      <c r="C3" s="53" t="str">
        <f>Live!B1</f>
        <v>GB1</v>
      </c>
      <c r="D3" s="53" t="str">
        <f>Live!C1</f>
        <v>GB2</v>
      </c>
      <c r="E3" s="53" t="str">
        <f>Live!D1</f>
        <v>GB3</v>
      </c>
      <c r="F3" s="53" t="str">
        <f>Live!E1</f>
        <v>GB4</v>
      </c>
      <c r="G3" s="53" t="str">
        <f>Live!F1</f>
        <v>GB5</v>
      </c>
      <c r="H3" s="53" t="str">
        <f>Live!G1</f>
        <v>GB6</v>
      </c>
      <c r="I3" s="53" t="str">
        <f>Live!H1</f>
        <v>GB7</v>
      </c>
      <c r="J3" s="53" t="str">
        <f>Live!I1</f>
        <v>GB8</v>
      </c>
      <c r="K3" s="53" t="str">
        <f>Live!J1</f>
        <v>GB9</v>
      </c>
      <c r="L3" s="53" t="str">
        <f>Live!K1</f>
        <v>GB10</v>
      </c>
    </row>
    <row r="4" spans="1:12" x14ac:dyDescent="0.25">
      <c r="A4" s="103"/>
      <c r="B4" s="103" t="s">
        <v>131</v>
      </c>
      <c r="C4" s="164">
        <f>LOOKUP(2,1/(Live!B:B&lt;&gt;""),Live!B:B)</f>
        <v>258</v>
      </c>
      <c r="D4" s="164">
        <f>LOOKUP(2,1/(Live!C:C&lt;&gt;""),Live!C:C)</f>
        <v>63.07</v>
      </c>
      <c r="E4" s="164">
        <f>LOOKUP(2,1/(Live!D:D&lt;&gt;""),Live!D:D)</f>
        <v>411.6</v>
      </c>
      <c r="F4" s="164">
        <f>LOOKUP(2,1/(Live!E:E&lt;&gt;""),Live!E:E)</f>
        <v>327.04000000000002</v>
      </c>
      <c r="G4" s="164">
        <f>LOOKUP(2,1/(Live!F:F&lt;&gt;""),Live!F:F)</f>
        <v>152.38999999999999</v>
      </c>
      <c r="H4" s="164">
        <f>LOOKUP(2,1/(Live!G:G&lt;&gt;""),Live!G:G)</f>
        <v>328.13</v>
      </c>
      <c r="I4" s="164">
        <f>LOOKUP(2,1/(Live!H:H&lt;&gt;""),Live!H:H)</f>
        <v>139.44</v>
      </c>
      <c r="J4" s="164">
        <f>LOOKUP(2,1/(Live!I:I&lt;&gt;""),Live!I:I)</f>
        <v>120.56</v>
      </c>
      <c r="K4" s="164">
        <f>LOOKUP(2,1/(Live!J:J&lt;&gt;""),Live!J:J)</f>
        <v>166.28</v>
      </c>
      <c r="L4" s="164">
        <f>LOOKUP(2,1/(Live!K:K&lt;&gt;""),Live!K:K)</f>
        <v>28.09</v>
      </c>
    </row>
    <row r="5" spans="1:12" ht="7.5" customHeight="1" x14ac:dyDescent="0.25">
      <c r="A5" s="103"/>
      <c r="B5" s="103"/>
      <c r="C5" s="165"/>
      <c r="D5" s="165"/>
      <c r="E5" s="165"/>
      <c r="F5" s="165"/>
      <c r="G5" s="165"/>
      <c r="H5" s="165"/>
      <c r="I5" s="165"/>
      <c r="J5" s="165"/>
      <c r="K5" s="165"/>
      <c r="L5" s="165"/>
    </row>
    <row r="6" spans="1:12" x14ac:dyDescent="0.25">
      <c r="A6" s="103"/>
      <c r="B6" s="103" t="s">
        <v>138</v>
      </c>
      <c r="C6" s="164">
        <f t="array" ref="C6">INDEX(Live!B:B,LARGE(IF(Live!B:B&lt;&gt;"",ROW(Live!B:B)),2))</f>
        <v>263</v>
      </c>
      <c r="D6" s="164">
        <f t="array" ref="D6">INDEX(Live!C:C,LARGE(IF(Live!C:C&lt;&gt;"",ROW(Live!C:C)),2))</f>
        <v>64.66</v>
      </c>
      <c r="E6" s="164">
        <f t="array" ref="E6">INDEX(Live!D:D,LARGE(IF(Live!D:D&lt;&gt;"",ROW(Live!D:D)),2))</f>
        <v>456.33</v>
      </c>
      <c r="F6" s="164">
        <f t="array" ref="F6">INDEX(Live!E:E,LARGE(IF(Live!E:E&lt;&gt;"",ROW(Live!E:E)),2))</f>
        <v>337.38</v>
      </c>
      <c r="G6" s="164">
        <f t="array" ref="G6">INDEX(Live!F:F,LARGE(IF(Live!F:F&lt;&gt;"",ROW(Live!F:F)),2))</f>
        <v>149.36000000000001</v>
      </c>
      <c r="H6" s="164">
        <f t="array" ref="H6">INDEX(Live!G:G,LARGE(IF(Live!G:G&lt;&gt;"",ROW(Live!G:G)),2))</f>
        <v>323.13</v>
      </c>
      <c r="I6" s="164">
        <f t="array" ref="I6">INDEX(Live!H:H,LARGE(IF(Live!H:H&lt;&gt;"",ROW(Live!H:H)),2))</f>
        <v>148.6</v>
      </c>
      <c r="J6" s="164">
        <f t="array" ref="J6">INDEX(Live!I:I,LARGE(IF(Live!I:I&lt;&gt;"",ROW(Live!I:I)),2))</f>
        <v>126.88</v>
      </c>
      <c r="K6" s="164">
        <f t="array" ref="K6">INDEX(Live!J:J,LARGE(IF(Live!J:J&lt;&gt;"",ROW(Live!J:J)),2))</f>
        <v>168.9</v>
      </c>
      <c r="L6" s="164">
        <f t="array" ref="L6">INDEX(Live!K:K,LARGE(IF(Live!K:K&lt;&gt;"",ROW(Live!K:K)),2))</f>
        <v>27.856914477924622</v>
      </c>
    </row>
    <row r="7" spans="1:12" x14ac:dyDescent="0.25">
      <c r="A7" s="103"/>
      <c r="B7" s="103" t="s">
        <v>139</v>
      </c>
      <c r="C7" s="64">
        <f>(C4-C6)/C6</f>
        <v>-1.9011406844106463E-2</v>
      </c>
      <c r="D7" s="64">
        <f t="shared" ref="D7:L7" si="0">(D4-D6)/D6</f>
        <v>-2.4590163934426174E-2</v>
      </c>
      <c r="E7" s="64">
        <f t="shared" si="0"/>
        <v>-9.802116889093411E-2</v>
      </c>
      <c r="F7" s="64">
        <f t="shared" si="0"/>
        <v>-3.0647934080265501E-2</v>
      </c>
      <c r="G7" s="64">
        <f>(G4-G6)/G6</f>
        <v>2.0286555972147645E-2</v>
      </c>
      <c r="H7" s="64">
        <f t="shared" si="0"/>
        <v>1.5473648376814286E-2</v>
      </c>
      <c r="I7" s="64">
        <f t="shared" si="0"/>
        <v>-6.1641991924629859E-2</v>
      </c>
      <c r="J7" s="64">
        <f t="shared" si="0"/>
        <v>-4.9810844892812053E-2</v>
      </c>
      <c r="K7" s="64">
        <f t="shared" si="0"/>
        <v>-1.5512137359384278E-2</v>
      </c>
      <c r="L7" s="64">
        <f t="shared" si="0"/>
        <v>8.3672411838751053E-3</v>
      </c>
    </row>
    <row r="8" spans="1:12" ht="4.5" customHeight="1" x14ac:dyDescent="0.25">
      <c r="A8" s="103"/>
      <c r="B8" s="103"/>
      <c r="C8" s="103"/>
      <c r="D8" s="103"/>
      <c r="E8" s="103"/>
      <c r="F8" s="103"/>
      <c r="G8" s="103"/>
      <c r="H8" s="103"/>
      <c r="I8" s="103"/>
      <c r="J8" s="103"/>
      <c r="K8" s="103"/>
      <c r="L8" s="103"/>
    </row>
    <row r="9" spans="1:12" x14ac:dyDescent="0.25">
      <c r="A9" s="103"/>
      <c r="B9" s="103" t="s">
        <v>132</v>
      </c>
      <c r="C9" s="164">
        <f>MAX(Live!B182:B194)</f>
        <v>293</v>
      </c>
      <c r="D9" s="164">
        <f>MAX(Live!C182:C194)</f>
        <v>67.42</v>
      </c>
      <c r="E9" s="164">
        <f>MAX(Live!D182:D194)</f>
        <v>578.65</v>
      </c>
      <c r="F9" s="164">
        <f>MAX(Live!E182:E194)</f>
        <v>370.7</v>
      </c>
      <c r="G9" s="164">
        <f>MAX(Live!F182:F194)</f>
        <v>150.27000000000001</v>
      </c>
      <c r="H9" s="164">
        <f>MAX(Live!G182:G194)</f>
        <v>335.3</v>
      </c>
      <c r="I9" s="164">
        <f>MAX(Live!H182:H194)</f>
        <v>176.27500000000001</v>
      </c>
      <c r="J9" s="164">
        <f>MAX(Live!I182:I194)</f>
        <v>167.47499999999999</v>
      </c>
      <c r="K9" s="164">
        <f>MAX(Live!J182:J194)</f>
        <v>187.47499999999999</v>
      </c>
      <c r="L9" s="164">
        <f>MAX(Live!K182:K194)</f>
        <v>31.587386492193392</v>
      </c>
    </row>
    <row r="10" spans="1:12" x14ac:dyDescent="0.25">
      <c r="A10" s="103"/>
      <c r="B10" s="103" t="s">
        <v>133</v>
      </c>
      <c r="C10" s="164">
        <f>MIN(Live!B182:B194)</f>
        <v>226.55</v>
      </c>
      <c r="D10" s="164">
        <f>MIN(Live!C182:C194)</f>
        <v>60.1</v>
      </c>
      <c r="E10" s="164">
        <f>MIN(Live!D182:D194)</f>
        <v>388.86</v>
      </c>
      <c r="F10" s="164">
        <f>MIN(Live!E182:E194)</f>
        <v>337.47499999999997</v>
      </c>
      <c r="G10" s="164">
        <f>MIN(Live!F182:F194)</f>
        <v>137.54000000000002</v>
      </c>
      <c r="H10" s="164">
        <f>MIN(Live!G182:G194)</f>
        <v>301.375</v>
      </c>
      <c r="I10" s="164">
        <f>MIN(Live!H182:H194)</f>
        <v>151.80000000000001</v>
      </c>
      <c r="J10" s="164">
        <f>MIN(Live!I182:I194)</f>
        <v>125.38</v>
      </c>
      <c r="K10" s="164">
        <f>MIN(Live!J182:J194)</f>
        <v>165.66</v>
      </c>
      <c r="L10" s="164">
        <f>MIN(Live!K182:K194)</f>
        <v>26.78</v>
      </c>
    </row>
    <row r="11" spans="1:12" x14ac:dyDescent="0.25">
      <c r="A11" s="103"/>
      <c r="B11" s="103" t="s">
        <v>134</v>
      </c>
      <c r="C11" s="164">
        <f>MAX(Live!B22:B296)</f>
        <v>381</v>
      </c>
      <c r="D11" s="164">
        <f>MAX(Live!C22:C296)</f>
        <v>76.342399999999998</v>
      </c>
      <c r="E11" s="164">
        <f>MAX(Live!D22:D296)</f>
        <v>578.65</v>
      </c>
      <c r="F11" s="164">
        <f>MAX(Live!E22:E296)</f>
        <v>400.8</v>
      </c>
      <c r="G11" s="164">
        <f>MAX(Live!F22:F296)</f>
        <v>169.39359999999999</v>
      </c>
      <c r="H11" s="164">
        <f>MAX(Live!G22:G296)</f>
        <v>424.6</v>
      </c>
      <c r="I11" s="164">
        <f>MAX(Live!H22:H296)</f>
        <v>216.6</v>
      </c>
      <c r="J11" s="164">
        <f>MAX(Live!I22:I296)</f>
        <v>198.3</v>
      </c>
      <c r="K11" s="164">
        <f>MAX(Live!J22:J296)</f>
        <v>241.4</v>
      </c>
      <c r="L11" s="164">
        <f>MAX(Live!K22:K296)</f>
        <v>34.520000000000003</v>
      </c>
    </row>
    <row r="12" spans="1:12" x14ac:dyDescent="0.25">
      <c r="A12" s="103"/>
      <c r="B12" s="103" t="s">
        <v>135</v>
      </c>
      <c r="C12" s="164">
        <f>MIN(Live!B22:B297)</f>
        <v>141</v>
      </c>
      <c r="D12" s="164">
        <f>MIN(Live!C22:C297)</f>
        <v>36.088900000000002</v>
      </c>
      <c r="E12" s="164">
        <f>MIN(Live!D22:D297)</f>
        <v>198.36859999999999</v>
      </c>
      <c r="F12" s="164">
        <f>MIN(Live!E22:E297)</f>
        <v>192.1</v>
      </c>
      <c r="G12" s="164">
        <f>MIN(Live!F22:F297)</f>
        <v>102.0399</v>
      </c>
      <c r="H12" s="164">
        <f>MIN(Live!G22:G297)</f>
        <v>131.4</v>
      </c>
      <c r="I12" s="164">
        <f>MIN(Live!H22:H297)</f>
        <v>61.7</v>
      </c>
      <c r="J12" s="164">
        <f>MIN(Live!I22:I297)</f>
        <v>62.5</v>
      </c>
      <c r="K12" s="164">
        <f>MIN(Live!J22:J297)</f>
        <v>72.3</v>
      </c>
      <c r="L12" s="164">
        <f>MIN(Live!K22:K297)</f>
        <v>16.82</v>
      </c>
    </row>
    <row r="13" spans="1:12" x14ac:dyDescent="0.25">
      <c r="A13" s="103"/>
      <c r="B13" s="106" t="s">
        <v>130</v>
      </c>
      <c r="C13" s="106"/>
      <c r="D13" s="106"/>
      <c r="E13" s="106"/>
      <c r="F13" s="106"/>
      <c r="G13" s="106"/>
      <c r="H13" s="106"/>
      <c r="I13" s="106"/>
      <c r="J13" s="106"/>
      <c r="K13" s="106"/>
      <c r="L13" s="106"/>
    </row>
    <row r="14" spans="1:12" x14ac:dyDescent="0.25">
      <c r="A14" s="103"/>
      <c r="B14" s="106" t="s">
        <v>136</v>
      </c>
      <c r="C14" s="107">
        <f>_xlfn.STDEV.P(Live!B22:B194)</f>
        <v>63.584592959620579</v>
      </c>
      <c r="D14" s="107">
        <f>_xlfn.STDEV.P(Live!C22:C194)</f>
        <v>11.085925958274631</v>
      </c>
      <c r="E14" s="107">
        <f>_xlfn.STDEV.P(Live!D22:D195)</f>
        <v>78.004217676026883</v>
      </c>
      <c r="F14" s="107">
        <f>_xlfn.STDEV.P(Live!E22:E195)</f>
        <v>57.659970536710858</v>
      </c>
      <c r="G14" s="107">
        <f>_xlfn.STDEV.P(Live!F22:F195)</f>
        <v>19.207475517507078</v>
      </c>
      <c r="H14" s="107">
        <f>_xlfn.STDEV.P(Live!G22:G195)</f>
        <v>75.312487460403062</v>
      </c>
      <c r="I14" s="107">
        <f>_xlfn.STDEV.P(Live!H22:H195)</f>
        <v>39.088847340535544</v>
      </c>
      <c r="J14" s="107">
        <f>_xlfn.STDEV.P(Live!I22:I195)</f>
        <v>34.625967031165132</v>
      </c>
      <c r="K14" s="107">
        <f>_xlfn.STDEV.P(Live!J22:J195)</f>
        <v>40.736521533032786</v>
      </c>
      <c r="L14" s="107">
        <f>_xlfn.STDEV.P(Live!K22:K194)</f>
        <v>4.5183592896645735</v>
      </c>
    </row>
    <row r="15" spans="1:12" x14ac:dyDescent="0.25">
      <c r="A15" s="103"/>
      <c r="B15" s="106" t="s">
        <v>129</v>
      </c>
      <c r="C15" s="108">
        <f>C14/AVERAGE(Live!B22:B194)</f>
        <v>0.2607324180481439</v>
      </c>
      <c r="D15" s="108">
        <f>D14/AVERAGE(Live!C22:C194)</f>
        <v>0.19800930679820089</v>
      </c>
      <c r="E15" s="108">
        <f>E14/AVERAGE(Live!D22:D194)</f>
        <v>0.20558674317919862</v>
      </c>
      <c r="F15" s="108">
        <f>F14/AVERAGE(Live!E22:E194)</f>
        <v>0.18561011597894828</v>
      </c>
      <c r="G15" s="108">
        <f>G14/AVERAGE(Live!F22:F194)</f>
        <v>0.14048802085651296</v>
      </c>
      <c r="H15" s="108">
        <f>H14/AVERAGE(Live!G22:G194)</f>
        <v>0.26250582053742877</v>
      </c>
      <c r="I15" s="108">
        <f>I14/AVERAGE(Live!H22:H194)</f>
        <v>0.29985972681148226</v>
      </c>
      <c r="J15" s="108">
        <f>J14/AVERAGE(Live!I22:I194)</f>
        <v>0.29206584063644653</v>
      </c>
      <c r="K15" s="108">
        <f>K14/AVERAGE(Live!J22:J194)</f>
        <v>0.2758301105245064</v>
      </c>
      <c r="L15" s="108">
        <f>L14/AVERAGE(Live!K22:K194)</f>
        <v>0.17718895136745905</v>
      </c>
    </row>
    <row r="16" spans="1:12" ht="6" customHeight="1" x14ac:dyDescent="0.25">
      <c r="A16" s="103"/>
      <c r="B16" s="103"/>
      <c r="C16" s="103"/>
      <c r="D16" s="103"/>
      <c r="E16" s="103"/>
      <c r="F16" s="103"/>
      <c r="G16" s="103"/>
      <c r="H16" s="103"/>
      <c r="I16" s="103"/>
      <c r="J16" s="103"/>
      <c r="K16" s="103"/>
      <c r="L16" s="103"/>
    </row>
    <row r="17" spans="1:12" x14ac:dyDescent="0.25">
      <c r="A17" s="103"/>
      <c r="B17" s="105" t="s">
        <v>2</v>
      </c>
      <c r="C17" s="105">
        <f>Live!B20</f>
        <v>72</v>
      </c>
      <c r="D17" s="105">
        <f>Live!C20</f>
        <v>70</v>
      </c>
      <c r="E17" s="105">
        <f>Live!D20</f>
        <v>77</v>
      </c>
      <c r="F17" s="105">
        <f>Live!E20</f>
        <v>77</v>
      </c>
      <c r="G17" s="105">
        <f>Live!F20</f>
        <v>77</v>
      </c>
      <c r="H17" s="105">
        <f>Live!G20</f>
        <v>77</v>
      </c>
      <c r="I17" s="105">
        <f>Live!H20</f>
        <v>77</v>
      </c>
      <c r="J17" s="105">
        <f>Live!I20</f>
        <v>77</v>
      </c>
      <c r="K17" s="105">
        <f>Live!J20</f>
        <v>77</v>
      </c>
      <c r="L17" s="105">
        <f>Live!K20</f>
        <v>77</v>
      </c>
    </row>
    <row r="18" spans="1:12" ht="6.75" customHeight="1" x14ac:dyDescent="0.25">
      <c r="A18" s="100"/>
      <c r="B18" s="100"/>
      <c r="C18" s="100"/>
      <c r="D18" s="100"/>
      <c r="E18" s="100"/>
      <c r="F18" s="100"/>
      <c r="G18" s="100"/>
      <c r="H18" s="100"/>
      <c r="I18" s="100"/>
      <c r="J18" s="100"/>
      <c r="K18" s="100"/>
      <c r="L18" s="100"/>
    </row>
    <row r="19" spans="1:12" x14ac:dyDescent="0.25">
      <c r="A19" s="99"/>
      <c r="B19" s="99"/>
      <c r="C19" s="161" t="s">
        <v>92</v>
      </c>
      <c r="D19" s="161" t="s">
        <v>325</v>
      </c>
      <c r="E19" s="161" t="s">
        <v>157</v>
      </c>
      <c r="F19" s="161" t="s">
        <v>1361</v>
      </c>
      <c r="G19" s="161" t="s">
        <v>1362</v>
      </c>
      <c r="H19" s="161" t="s">
        <v>412</v>
      </c>
      <c r="I19" s="161" t="s">
        <v>1363</v>
      </c>
      <c r="J19" s="161" t="s">
        <v>1368</v>
      </c>
      <c r="K19" s="161" t="s">
        <v>324</v>
      </c>
      <c r="L19" s="161" t="s">
        <v>328</v>
      </c>
    </row>
    <row r="20" spans="1:12" x14ac:dyDescent="0.25">
      <c r="A20" s="99"/>
      <c r="B20" s="99" t="s">
        <v>323</v>
      </c>
      <c r="C20" s="101">
        <f>Proxy!D15</f>
        <v>1.2114</v>
      </c>
      <c r="D20" s="101">
        <f>Proxy!E15</f>
        <v>58.51</v>
      </c>
      <c r="E20" s="101">
        <f>Proxy!F15</f>
        <v>1.1091</v>
      </c>
      <c r="F20" s="101">
        <f>Proxy!G15</f>
        <v>100.85</v>
      </c>
      <c r="G20" s="101">
        <f>Proxy!H15</f>
        <v>66.924999999999997</v>
      </c>
      <c r="H20" s="101">
        <f>Proxy!I15</f>
        <v>361.25</v>
      </c>
      <c r="I20" s="101">
        <f>Proxy!J15</f>
        <v>469.75</v>
      </c>
      <c r="J20" s="162">
        <f>Proxy!M15</f>
        <v>17.64</v>
      </c>
      <c r="K20" s="101">
        <f>Proxy!K15</f>
        <v>167.5</v>
      </c>
      <c r="L20" s="102">
        <f>Proxy!L15</f>
        <v>3253</v>
      </c>
    </row>
    <row r="21" spans="1:12" x14ac:dyDescent="0.25">
      <c r="A21" s="99"/>
      <c r="B21" s="99" t="s">
        <v>321</v>
      </c>
      <c r="C21" s="101">
        <f>Proxy!D21</f>
        <v>1.214</v>
      </c>
      <c r="D21" s="101">
        <f>Proxy!E21</f>
        <v>56.23</v>
      </c>
      <c r="E21" s="101">
        <f>Proxy!F21</f>
        <v>1.1196999999999999</v>
      </c>
      <c r="F21" s="101">
        <f>Proxy!G21</f>
        <v>107.6</v>
      </c>
      <c r="G21" s="101">
        <f>Proxy!H21</f>
        <v>77.724999999999994</v>
      </c>
      <c r="H21" s="101">
        <f>Proxy!I21</f>
        <v>406.5</v>
      </c>
      <c r="I21" s="101">
        <f>Proxy!J21</f>
        <v>488.25</v>
      </c>
      <c r="J21" s="162">
        <f>Proxy!M21</f>
        <v>17.5</v>
      </c>
      <c r="K21" s="101">
        <f>Proxy!K21</f>
        <v>170</v>
      </c>
      <c r="L21" s="102">
        <f>Proxy!L21</f>
        <v>3253</v>
      </c>
    </row>
    <row r="22" spans="1:12" x14ac:dyDescent="0.25">
      <c r="A22" s="99"/>
      <c r="B22" s="99" t="s">
        <v>322</v>
      </c>
      <c r="C22" s="101">
        <f>Proxy!D43</f>
        <v>1.2509999999999999</v>
      </c>
      <c r="D22" s="101">
        <f>Proxy!E43</f>
        <v>64.11</v>
      </c>
      <c r="E22" s="101">
        <f>Proxy!F43</f>
        <v>1.1214</v>
      </c>
      <c r="F22" s="101">
        <f>Proxy!G43</f>
        <v>106.15</v>
      </c>
      <c r="G22" s="101">
        <f>Proxy!H43</f>
        <v>70.075000000000003</v>
      </c>
      <c r="H22" s="101">
        <f>Proxy!I43</f>
        <v>438.5</v>
      </c>
      <c r="I22" s="101">
        <f>Proxy!J43</f>
        <v>516.75</v>
      </c>
      <c r="J22" s="162">
        <f>Proxy!M43</f>
        <v>17.329999999999998</v>
      </c>
      <c r="K22" s="101">
        <f>Proxy!K43</f>
        <v>176.75</v>
      </c>
      <c r="L22" s="102">
        <f>Proxy!L43</f>
        <v>3302</v>
      </c>
    </row>
    <row r="23" spans="1:12" x14ac:dyDescent="0.25">
      <c r="A23" s="99"/>
      <c r="B23" s="99" t="str">
        <f>B7</f>
        <v>Chg M/M %</v>
      </c>
      <c r="C23" s="64">
        <f>(C21-C22)/C22</f>
        <v>-2.9576338928856853E-2</v>
      </c>
      <c r="D23" s="64">
        <f>(D21-D22)/D22</f>
        <v>-0.12291374200592735</v>
      </c>
      <c r="E23" s="64">
        <f>(E21-E22)/E22</f>
        <v>-1.5159621901195245E-3</v>
      </c>
      <c r="F23" s="64">
        <f t="shared" ref="F23:I23" si="1">(F21-F22)/F22</f>
        <v>1.3659915214319251E-2</v>
      </c>
      <c r="G23" s="64">
        <f t="shared" si="1"/>
        <v>0.10916874777024604</v>
      </c>
      <c r="H23" s="64">
        <f t="shared" si="1"/>
        <v>-7.2976054732041051E-2</v>
      </c>
      <c r="I23" s="64">
        <f t="shared" si="1"/>
        <v>-5.5152394775036286E-2</v>
      </c>
      <c r="J23" s="64">
        <f>(J21-J22)/J22</f>
        <v>9.8095787651472435E-3</v>
      </c>
      <c r="K23" s="64">
        <f>(K21-K22)/K22</f>
        <v>-3.818953323903819E-2</v>
      </c>
      <c r="L23" s="64">
        <f>(L21-L22)/L22</f>
        <v>-1.4839491217443974E-2</v>
      </c>
    </row>
    <row r="24" spans="1:12" x14ac:dyDescent="0.25">
      <c r="A24" s="99"/>
      <c r="B24" s="99"/>
      <c r="C24" s="99"/>
      <c r="D24" s="99"/>
      <c r="E24" s="99"/>
      <c r="F24" s="99"/>
      <c r="G24" s="99"/>
      <c r="H24" s="99"/>
      <c r="I24" s="99"/>
      <c r="J24" s="99"/>
      <c r="K24" s="99"/>
      <c r="L24" s="99"/>
    </row>
    <row r="25" spans="1:12" s="116" customFormat="1" x14ac:dyDescent="0.25"/>
    <row r="26" spans="1:12" s="116" customFormat="1" x14ac:dyDescent="0.25">
      <c r="B26" s="116" t="s">
        <v>360</v>
      </c>
      <c r="C26" s="116">
        <f>Live!A21+EU!A21+AHDB!A21+Defra!A21+CPI!A21+Informa!A21+RTRS!A21+Independent!A21</f>
        <v>376</v>
      </c>
    </row>
    <row r="27" spans="1:12" s="116" customFormat="1" x14ac:dyDescent="0.25"/>
    <row r="28" spans="1:12" s="116" customFormat="1" x14ac:dyDescent="0.25"/>
    <row r="29" spans="1:12" s="116" customFormat="1" x14ac:dyDescent="0.25"/>
    <row r="30" spans="1:12" s="116" customFormat="1" x14ac:dyDescent="0.25"/>
    <row r="31" spans="1:12" s="116" customFormat="1" x14ac:dyDescent="0.25"/>
    <row r="32" spans="1:12" s="116" customFormat="1" x14ac:dyDescent="0.25"/>
    <row r="33" s="116" customFormat="1" x14ac:dyDescent="0.25"/>
    <row r="34" s="116" customFormat="1" x14ac:dyDescent="0.25"/>
    <row r="35" s="116" customFormat="1" x14ac:dyDescent="0.25"/>
    <row r="36" s="116" customFormat="1" x14ac:dyDescent="0.25"/>
    <row r="37" s="116" customFormat="1" x14ac:dyDescent="0.25"/>
    <row r="38" s="116" customFormat="1" x14ac:dyDescent="0.25"/>
    <row r="39" s="116" customFormat="1" x14ac:dyDescent="0.25"/>
    <row r="40" s="116" customFormat="1" x14ac:dyDescent="0.25"/>
    <row r="41" s="116" customFormat="1" x14ac:dyDescent="0.25"/>
    <row r="42" s="116" customFormat="1" x14ac:dyDescent="0.25"/>
    <row r="43" s="116" customFormat="1" x14ac:dyDescent="0.25"/>
    <row r="44" s="116" customFormat="1" x14ac:dyDescent="0.25"/>
    <row r="45" s="116" customFormat="1" x14ac:dyDescent="0.25"/>
    <row r="46" s="116" customFormat="1" x14ac:dyDescent="0.25"/>
    <row r="47" s="116" customFormat="1" x14ac:dyDescent="0.25"/>
    <row r="48" s="116" customFormat="1" x14ac:dyDescent="0.25"/>
    <row r="49" s="116" customFormat="1" x14ac:dyDescent="0.25"/>
    <row r="50" s="116" customFormat="1" x14ac:dyDescent="0.25"/>
    <row r="51" s="116" customFormat="1" x14ac:dyDescent="0.25"/>
    <row r="52" s="116" customFormat="1" x14ac:dyDescent="0.25"/>
    <row r="53" s="116" customFormat="1" x14ac:dyDescent="0.25"/>
    <row r="54" s="116" customFormat="1" x14ac:dyDescent="0.25"/>
    <row r="55" s="116" customFormat="1" x14ac:dyDescent="0.25"/>
    <row r="56" s="116" customFormat="1" x14ac:dyDescent="0.25"/>
    <row r="57" s="116" customFormat="1" x14ac:dyDescent="0.25"/>
    <row r="58" s="116" customFormat="1" x14ac:dyDescent="0.25"/>
    <row r="59" s="116" customFormat="1" x14ac:dyDescent="0.25"/>
    <row r="60" s="116" customFormat="1" x14ac:dyDescent="0.25"/>
    <row r="61" s="116" customFormat="1" x14ac:dyDescent="0.25"/>
    <row r="62" s="116" customFormat="1" x14ac:dyDescent="0.25"/>
    <row r="63" s="116" customFormat="1" x14ac:dyDescent="0.25"/>
  </sheetData>
  <conditionalFormatting sqref="C3:L3">
    <cfRule type="iconSet" priority="4">
      <iconSet iconSet="3Arrows">
        <cfvo type="percent" val="0"/>
        <cfvo type="percent" val="33"/>
        <cfvo type="percent" val="67"/>
      </iconSet>
    </cfRule>
  </conditionalFormatting>
  <conditionalFormatting sqref="C7:L7 C23:L23">
    <cfRule type="colorScale" priority="14">
      <colorScale>
        <cfvo type="min"/>
        <cfvo type="percentile" val="50"/>
        <cfvo type="max"/>
        <color rgb="FFF8696B"/>
        <color rgb="FFFCFCFF"/>
        <color rgb="FF5A8AC6"/>
      </colorScale>
    </cfRule>
  </conditionalFormatting>
  <conditionalFormatting sqref="C15:L15">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8312A-650B-47DD-A67A-3C27C0F01F8E}">
  <dimension ref="A1:N376"/>
  <sheetViews>
    <sheetView zoomScale="70" zoomScaleNormal="70" workbookViewId="0">
      <pane xSplit="2" ySplit="2" topLeftCell="C3" activePane="bottomRight" state="frozen"/>
      <selection pane="topRight" activeCell="B1" sqref="B1"/>
      <selection pane="bottomLeft" activeCell="A3" sqref="A3"/>
      <selection pane="bottomRight" activeCell="J2" sqref="J2:J3"/>
    </sheetView>
  </sheetViews>
  <sheetFormatPr defaultColWidth="8.85546875" defaultRowHeight="15" x14ac:dyDescent="0.25"/>
  <cols>
    <col min="2" max="2" width="25.140625" customWidth="1"/>
    <col min="3" max="3" width="24" customWidth="1"/>
    <col min="4" max="4" width="41.28515625" customWidth="1"/>
    <col min="5" max="5" width="99.42578125" style="135" customWidth="1"/>
    <col min="6" max="10" width="17" customWidth="1"/>
    <col min="12" max="12" width="22.42578125" customWidth="1"/>
  </cols>
  <sheetData>
    <row r="1" spans="1:14" ht="15" customHeight="1" x14ac:dyDescent="0.25">
      <c r="A1" t="s">
        <v>201</v>
      </c>
      <c r="B1" t="s">
        <v>80</v>
      </c>
      <c r="C1" t="s">
        <v>83</v>
      </c>
      <c r="D1" t="s">
        <v>73</v>
      </c>
      <c r="E1" s="135" t="s">
        <v>203</v>
      </c>
      <c r="F1" t="s">
        <v>204</v>
      </c>
      <c r="G1" t="s">
        <v>76</v>
      </c>
      <c r="H1" t="s">
        <v>79</v>
      </c>
      <c r="I1" t="s">
        <v>205</v>
      </c>
      <c r="J1" t="s">
        <v>75</v>
      </c>
      <c r="K1" s="56" t="s">
        <v>78</v>
      </c>
      <c r="L1" s="56" t="s">
        <v>713</v>
      </c>
      <c r="M1" s="56" t="s">
        <v>1321</v>
      </c>
      <c r="N1" s="56" t="s">
        <v>192</v>
      </c>
    </row>
    <row r="2" spans="1:14" ht="15" customHeight="1" x14ac:dyDescent="0.25">
      <c r="A2" s="53" t="s">
        <v>224</v>
      </c>
      <c r="B2" s="54" t="s">
        <v>81</v>
      </c>
      <c r="C2" s="54" t="s">
        <v>91</v>
      </c>
      <c r="D2" s="54" t="s">
        <v>114</v>
      </c>
      <c r="E2" s="54" t="s">
        <v>115</v>
      </c>
      <c r="F2" s="54" t="s">
        <v>94</v>
      </c>
      <c r="G2" s="54" t="s">
        <v>92</v>
      </c>
      <c r="H2" s="54" t="s">
        <v>111</v>
      </c>
      <c r="I2" s="54" t="s">
        <v>85</v>
      </c>
      <c r="J2" s="137" t="s">
        <v>93</v>
      </c>
      <c r="K2" s="137" t="s">
        <v>123</v>
      </c>
      <c r="L2" s="138" t="s">
        <v>717</v>
      </c>
      <c r="M2" s="54" t="s">
        <v>1337</v>
      </c>
      <c r="N2" s="54" t="s">
        <v>206</v>
      </c>
    </row>
    <row r="3" spans="1:14" ht="15" customHeight="1" x14ac:dyDescent="0.25">
      <c r="A3" s="53" t="s">
        <v>225</v>
      </c>
      <c r="B3" s="54" t="s">
        <v>368</v>
      </c>
      <c r="C3" s="54" t="s">
        <v>91</v>
      </c>
      <c r="D3" s="54" t="s">
        <v>116</v>
      </c>
      <c r="E3" s="54" t="s">
        <v>118</v>
      </c>
      <c r="F3" s="54" t="s">
        <v>94</v>
      </c>
      <c r="G3" s="54" t="s">
        <v>102</v>
      </c>
      <c r="H3" s="54" t="s">
        <v>111</v>
      </c>
      <c r="I3" s="54" t="s">
        <v>85</v>
      </c>
      <c r="J3" s="137" t="s">
        <v>1329</v>
      </c>
      <c r="K3" s="137" t="s">
        <v>124</v>
      </c>
      <c r="L3" s="138" t="s">
        <v>719</v>
      </c>
      <c r="M3" s="54" t="s">
        <v>1337</v>
      </c>
      <c r="N3" s="54" t="s">
        <v>206</v>
      </c>
    </row>
    <row r="4" spans="1:14" ht="15" customHeight="1" x14ac:dyDescent="0.25">
      <c r="A4" s="53" t="s">
        <v>226</v>
      </c>
      <c r="B4" s="54" t="s">
        <v>81</v>
      </c>
      <c r="C4" s="54" t="s">
        <v>86</v>
      </c>
      <c r="D4" s="54" t="s">
        <v>113</v>
      </c>
      <c r="E4" s="54"/>
      <c r="F4" s="54" t="s">
        <v>94</v>
      </c>
      <c r="G4" s="54" t="s">
        <v>102</v>
      </c>
      <c r="H4" s="54" t="s">
        <v>111</v>
      </c>
      <c r="I4" s="54" t="s">
        <v>85</v>
      </c>
      <c r="J4" s="137" t="s">
        <v>104</v>
      </c>
      <c r="K4" s="137" t="s">
        <v>112</v>
      </c>
      <c r="L4" s="138" t="s">
        <v>715</v>
      </c>
      <c r="M4" s="54" t="s">
        <v>1336</v>
      </c>
      <c r="N4" s="54" t="s">
        <v>206</v>
      </c>
    </row>
    <row r="5" spans="1:14" ht="15" customHeight="1" x14ac:dyDescent="0.25">
      <c r="A5" s="53" t="s">
        <v>227</v>
      </c>
      <c r="B5" s="54" t="s">
        <v>81</v>
      </c>
      <c r="C5" s="54" t="s">
        <v>86</v>
      </c>
      <c r="D5" s="54" t="s">
        <v>110</v>
      </c>
      <c r="E5" s="54"/>
      <c r="F5" s="54" t="s">
        <v>94</v>
      </c>
      <c r="G5" s="54" t="s">
        <v>102</v>
      </c>
      <c r="H5" s="54" t="s">
        <v>111</v>
      </c>
      <c r="I5" s="54" t="s">
        <v>85</v>
      </c>
      <c r="J5" s="137" t="s">
        <v>104</v>
      </c>
      <c r="K5" s="137" t="s">
        <v>126</v>
      </c>
      <c r="L5" s="138" t="s">
        <v>715</v>
      </c>
      <c r="M5" s="54" t="s">
        <v>1336</v>
      </c>
      <c r="N5" s="54" t="s">
        <v>206</v>
      </c>
    </row>
    <row r="6" spans="1:14" ht="15" customHeight="1" x14ac:dyDescent="0.25">
      <c r="A6" s="53" t="s">
        <v>228</v>
      </c>
      <c r="B6" s="54" t="s">
        <v>81</v>
      </c>
      <c r="C6" s="54" t="s">
        <v>86</v>
      </c>
      <c r="D6" s="54" t="s">
        <v>88</v>
      </c>
      <c r="E6" s="54" t="s">
        <v>103</v>
      </c>
      <c r="F6" s="54" t="s">
        <v>94</v>
      </c>
      <c r="G6" s="54" t="s">
        <v>102</v>
      </c>
      <c r="H6" s="54" t="s">
        <v>111</v>
      </c>
      <c r="I6" s="54" t="s">
        <v>85</v>
      </c>
      <c r="J6" s="137" t="s">
        <v>104</v>
      </c>
      <c r="K6" s="137" t="s">
        <v>125</v>
      </c>
      <c r="L6" s="138" t="s">
        <v>715</v>
      </c>
      <c r="M6" s="54" t="s">
        <v>1336</v>
      </c>
      <c r="N6" s="54" t="s">
        <v>206</v>
      </c>
    </row>
    <row r="7" spans="1:14" ht="15" customHeight="1" x14ac:dyDescent="0.25">
      <c r="A7" s="53" t="s">
        <v>229</v>
      </c>
      <c r="B7" s="54" t="s">
        <v>81</v>
      </c>
      <c r="C7" s="54" t="s">
        <v>90</v>
      </c>
      <c r="D7" s="54" t="s">
        <v>97</v>
      </c>
      <c r="E7" s="54" t="s">
        <v>98</v>
      </c>
      <c r="F7" s="54" t="s">
        <v>94</v>
      </c>
      <c r="G7" s="54" t="s">
        <v>92</v>
      </c>
      <c r="H7" s="54" t="s">
        <v>96</v>
      </c>
      <c r="I7" s="54" t="s">
        <v>85</v>
      </c>
      <c r="J7" s="137" t="s">
        <v>93</v>
      </c>
      <c r="K7" s="137" t="s">
        <v>99</v>
      </c>
      <c r="L7" s="138" t="s">
        <v>716</v>
      </c>
      <c r="M7" s="54" t="s">
        <v>1336</v>
      </c>
      <c r="N7" s="54" t="s">
        <v>206</v>
      </c>
    </row>
    <row r="8" spans="1:14" ht="15" customHeight="1" x14ac:dyDescent="0.25">
      <c r="A8" s="53" t="s">
        <v>230</v>
      </c>
      <c r="B8" s="54" t="s">
        <v>81</v>
      </c>
      <c r="C8" s="54" t="s">
        <v>89</v>
      </c>
      <c r="D8" s="54" t="s">
        <v>105</v>
      </c>
      <c r="E8" s="54" t="s">
        <v>106</v>
      </c>
      <c r="F8" s="54" t="s">
        <v>94</v>
      </c>
      <c r="G8" s="54" t="s">
        <v>92</v>
      </c>
      <c r="H8" s="54" t="s">
        <v>119</v>
      </c>
      <c r="I8" s="54" t="s">
        <v>85</v>
      </c>
      <c r="J8" s="137" t="s">
        <v>93</v>
      </c>
      <c r="K8" s="137" t="s">
        <v>122</v>
      </c>
      <c r="L8" s="138" t="s">
        <v>714</v>
      </c>
      <c r="M8" s="54" t="s">
        <v>1343</v>
      </c>
      <c r="N8" s="54" t="s">
        <v>206</v>
      </c>
    </row>
    <row r="9" spans="1:14" ht="15" customHeight="1" x14ac:dyDescent="0.25">
      <c r="A9" s="53" t="s">
        <v>231</v>
      </c>
      <c r="B9" s="54" t="s">
        <v>81</v>
      </c>
      <c r="C9" s="54" t="s">
        <v>89</v>
      </c>
      <c r="D9" s="54" t="s">
        <v>108</v>
      </c>
      <c r="E9" s="54" t="s">
        <v>106</v>
      </c>
      <c r="F9" s="54" t="s">
        <v>94</v>
      </c>
      <c r="G9" s="54" t="s">
        <v>92</v>
      </c>
      <c r="H9" s="54" t="s">
        <v>119</v>
      </c>
      <c r="I9" s="54" t="s">
        <v>85</v>
      </c>
      <c r="J9" s="137" t="s">
        <v>93</v>
      </c>
      <c r="K9" s="137" t="s">
        <v>109</v>
      </c>
      <c r="L9" s="138" t="s">
        <v>714</v>
      </c>
      <c r="M9" s="54" t="s">
        <v>1343</v>
      </c>
      <c r="N9" s="54" t="s">
        <v>206</v>
      </c>
    </row>
    <row r="10" spans="1:14" ht="15" customHeight="1" x14ac:dyDescent="0.25">
      <c r="A10" s="53" t="s">
        <v>232</v>
      </c>
      <c r="B10" s="54" t="s">
        <v>81</v>
      </c>
      <c r="C10" s="54" t="s">
        <v>89</v>
      </c>
      <c r="D10" s="54" t="s">
        <v>105</v>
      </c>
      <c r="E10" s="54" t="s">
        <v>107</v>
      </c>
      <c r="F10" s="54" t="s">
        <v>94</v>
      </c>
      <c r="G10" s="54" t="s">
        <v>92</v>
      </c>
      <c r="H10" s="54" t="s">
        <v>119</v>
      </c>
      <c r="I10" s="54" t="s">
        <v>85</v>
      </c>
      <c r="J10" s="137" t="s">
        <v>93</v>
      </c>
      <c r="K10" s="137" t="s">
        <v>121</v>
      </c>
      <c r="L10" s="138" t="s">
        <v>714</v>
      </c>
      <c r="M10" s="54" t="s">
        <v>1336</v>
      </c>
      <c r="N10" s="54" t="s">
        <v>206</v>
      </c>
    </row>
    <row r="11" spans="1:14" ht="15" customHeight="1" x14ac:dyDescent="0.25">
      <c r="A11" s="53" t="s">
        <v>223</v>
      </c>
      <c r="B11" s="54" t="s">
        <v>81</v>
      </c>
      <c r="C11" s="54" t="s">
        <v>87</v>
      </c>
      <c r="D11" s="54" t="s">
        <v>100</v>
      </c>
      <c r="E11" s="54" t="s">
        <v>117</v>
      </c>
      <c r="F11" s="54" t="s">
        <v>95</v>
      </c>
      <c r="G11" s="54" t="s">
        <v>102</v>
      </c>
      <c r="H11" s="54" t="s">
        <v>101</v>
      </c>
      <c r="I11" s="54" t="s">
        <v>85</v>
      </c>
      <c r="J11" s="137" t="s">
        <v>1329</v>
      </c>
      <c r="K11" s="137" t="s">
        <v>128</v>
      </c>
      <c r="L11" s="138" t="s">
        <v>718</v>
      </c>
      <c r="M11" s="54" t="s">
        <v>1336</v>
      </c>
      <c r="N11" s="54" t="s">
        <v>206</v>
      </c>
    </row>
    <row r="12" spans="1:14" ht="15" customHeight="1" x14ac:dyDescent="0.25">
      <c r="A12" s="53" t="s">
        <v>760</v>
      </c>
      <c r="B12" s="54" t="s">
        <v>81</v>
      </c>
      <c r="C12" s="54" t="s">
        <v>87</v>
      </c>
      <c r="D12" s="54" t="s">
        <v>208</v>
      </c>
      <c r="E12" s="54" t="s">
        <v>219</v>
      </c>
      <c r="F12" s="54" t="s">
        <v>210</v>
      </c>
      <c r="G12" s="54" t="s">
        <v>92</v>
      </c>
      <c r="H12" s="54" t="s">
        <v>212</v>
      </c>
      <c r="I12" s="54" t="s">
        <v>211</v>
      </c>
      <c r="J12" s="54" t="s">
        <v>93</v>
      </c>
      <c r="K12" s="54" t="s">
        <v>216</v>
      </c>
      <c r="L12" s="54" t="s">
        <v>719</v>
      </c>
      <c r="M12" s="54" t="s">
        <v>1336</v>
      </c>
      <c r="N12" s="54" t="s">
        <v>197</v>
      </c>
    </row>
    <row r="13" spans="1:14" ht="15" customHeight="1" x14ac:dyDescent="0.25">
      <c r="A13" s="53" t="s">
        <v>761</v>
      </c>
      <c r="B13" s="54" t="s">
        <v>81</v>
      </c>
      <c r="C13" s="54" t="s">
        <v>87</v>
      </c>
      <c r="D13" s="54" t="s">
        <v>209</v>
      </c>
      <c r="E13" s="54" t="s">
        <v>220</v>
      </c>
      <c r="F13" s="54" t="s">
        <v>210</v>
      </c>
      <c r="G13" s="54" t="s">
        <v>92</v>
      </c>
      <c r="H13" s="54" t="s">
        <v>212</v>
      </c>
      <c r="I13" s="54" t="s">
        <v>211</v>
      </c>
      <c r="J13" s="54" t="s">
        <v>93</v>
      </c>
      <c r="K13" s="54" t="str">
        <f t="shared" ref="K13:K23" si="0">K12</f>
        <v>GDT, EU Commission Milk Values, US Class 3</v>
      </c>
      <c r="L13" s="54" t="s">
        <v>719</v>
      </c>
      <c r="M13" s="54" t="s">
        <v>1336</v>
      </c>
      <c r="N13" s="54" t="s">
        <v>197</v>
      </c>
    </row>
    <row r="14" spans="1:14" ht="15" customHeight="1" x14ac:dyDescent="0.25">
      <c r="A14" s="53" t="s">
        <v>762</v>
      </c>
      <c r="B14" s="54" t="s">
        <v>81</v>
      </c>
      <c r="C14" s="54" t="s">
        <v>87</v>
      </c>
      <c r="D14" s="54" t="s">
        <v>151</v>
      </c>
      <c r="E14" s="54" t="s">
        <v>222</v>
      </c>
      <c r="F14" s="54" t="s">
        <v>210</v>
      </c>
      <c r="G14" s="54" t="s">
        <v>92</v>
      </c>
      <c r="H14" s="54" t="s">
        <v>212</v>
      </c>
      <c r="I14" s="54" t="s">
        <v>211</v>
      </c>
      <c r="J14" s="54" t="s">
        <v>93</v>
      </c>
      <c r="K14" s="54" t="str">
        <f t="shared" si="0"/>
        <v>GDT, EU Commission Milk Values, US Class 3</v>
      </c>
      <c r="L14" s="54" t="s">
        <v>719</v>
      </c>
      <c r="M14" s="54" t="s">
        <v>1336</v>
      </c>
      <c r="N14" s="54" t="s">
        <v>197</v>
      </c>
    </row>
    <row r="15" spans="1:14" ht="15" customHeight="1" x14ac:dyDescent="0.25">
      <c r="A15" s="53" t="s">
        <v>763</v>
      </c>
      <c r="B15" s="54" t="s">
        <v>81</v>
      </c>
      <c r="C15" s="54" t="s">
        <v>87</v>
      </c>
      <c r="D15" s="54" t="s">
        <v>177</v>
      </c>
      <c r="E15" s="54" t="s">
        <v>221</v>
      </c>
      <c r="F15" s="54" t="s">
        <v>210</v>
      </c>
      <c r="G15" s="54" t="s">
        <v>92</v>
      </c>
      <c r="H15" s="54" t="s">
        <v>212</v>
      </c>
      <c r="I15" s="54" t="s">
        <v>211</v>
      </c>
      <c r="J15" s="54" t="s">
        <v>93</v>
      </c>
      <c r="K15" s="54" t="str">
        <f t="shared" si="0"/>
        <v>GDT, EU Commission Milk Values, US Class 3</v>
      </c>
      <c r="L15" s="54" t="s">
        <v>719</v>
      </c>
      <c r="M15" s="54" t="s">
        <v>1336</v>
      </c>
      <c r="N15" s="54" t="s">
        <v>197</v>
      </c>
    </row>
    <row r="16" spans="1:14" ht="15" customHeight="1" x14ac:dyDescent="0.25">
      <c r="A16" s="53" t="s">
        <v>764</v>
      </c>
      <c r="B16" s="54" t="s">
        <v>81</v>
      </c>
      <c r="C16" s="54" t="s">
        <v>87</v>
      </c>
      <c r="D16" s="54" t="s">
        <v>213</v>
      </c>
      <c r="E16" s="54" t="s">
        <v>215</v>
      </c>
      <c r="F16" s="54" t="s">
        <v>210</v>
      </c>
      <c r="G16" s="54" t="s">
        <v>102</v>
      </c>
      <c r="H16" s="54" t="s">
        <v>212</v>
      </c>
      <c r="I16" s="54" t="s">
        <v>211</v>
      </c>
      <c r="J16" s="54" t="s">
        <v>1329</v>
      </c>
      <c r="K16" s="54" t="str">
        <f t="shared" si="0"/>
        <v>GDT, EU Commission Milk Values, US Class 3</v>
      </c>
      <c r="L16" s="54" t="s">
        <v>719</v>
      </c>
      <c r="M16" s="54" t="s">
        <v>1336</v>
      </c>
      <c r="N16" s="54" t="s">
        <v>197</v>
      </c>
    </row>
    <row r="17" spans="1:14" ht="15" customHeight="1" x14ac:dyDescent="0.25">
      <c r="A17" s="53" t="s">
        <v>765</v>
      </c>
      <c r="B17" s="54" t="s">
        <v>81</v>
      </c>
      <c r="C17" s="54" t="s">
        <v>87</v>
      </c>
      <c r="D17" s="54" t="s">
        <v>214</v>
      </c>
      <c r="E17" s="54" t="s">
        <v>217</v>
      </c>
      <c r="F17" s="54" t="s">
        <v>210</v>
      </c>
      <c r="G17" s="54" t="s">
        <v>102</v>
      </c>
      <c r="H17" s="54" t="s">
        <v>212</v>
      </c>
      <c r="I17" s="54" t="s">
        <v>211</v>
      </c>
      <c r="J17" s="54" t="s">
        <v>1329</v>
      </c>
      <c r="K17" s="54" t="str">
        <f t="shared" si="0"/>
        <v>GDT, EU Commission Milk Values, US Class 3</v>
      </c>
      <c r="L17" s="54" t="s">
        <v>719</v>
      </c>
      <c r="M17" s="54" t="s">
        <v>1336</v>
      </c>
      <c r="N17" s="54" t="s">
        <v>197</v>
      </c>
    </row>
    <row r="18" spans="1:14" ht="15" customHeight="1" x14ac:dyDescent="0.25">
      <c r="A18" s="53" t="s">
        <v>766</v>
      </c>
      <c r="B18" s="54" t="s">
        <v>81</v>
      </c>
      <c r="C18" s="54" t="s">
        <v>87</v>
      </c>
      <c r="D18" s="54" t="s">
        <v>153</v>
      </c>
      <c r="E18" s="54"/>
      <c r="F18" s="54" t="s">
        <v>210</v>
      </c>
      <c r="G18" s="54" t="s">
        <v>92</v>
      </c>
      <c r="H18" s="54" t="s">
        <v>212</v>
      </c>
      <c r="I18" s="54" t="s">
        <v>211</v>
      </c>
      <c r="J18" s="54" t="s">
        <v>93</v>
      </c>
      <c r="K18" s="54" t="str">
        <f t="shared" si="0"/>
        <v>GDT, EU Commission Milk Values, US Class 3</v>
      </c>
      <c r="L18" s="54" t="s">
        <v>719</v>
      </c>
      <c r="M18" s="54" t="s">
        <v>1336</v>
      </c>
      <c r="N18" s="54" t="s">
        <v>197</v>
      </c>
    </row>
    <row r="19" spans="1:14" ht="15" customHeight="1" x14ac:dyDescent="0.25">
      <c r="A19" s="53" t="s">
        <v>767</v>
      </c>
      <c r="B19" s="54" t="s">
        <v>81</v>
      </c>
      <c r="C19" s="54" t="s">
        <v>87</v>
      </c>
      <c r="D19" s="54" t="s">
        <v>218</v>
      </c>
      <c r="E19" s="54"/>
      <c r="F19" s="54" t="s">
        <v>210</v>
      </c>
      <c r="G19" s="54" t="s">
        <v>92</v>
      </c>
      <c r="H19" s="54" t="s">
        <v>212</v>
      </c>
      <c r="I19" s="54" t="s">
        <v>211</v>
      </c>
      <c r="J19" s="54" t="s">
        <v>93</v>
      </c>
      <c r="K19" s="54" t="str">
        <f t="shared" si="0"/>
        <v>GDT, EU Commission Milk Values, US Class 3</v>
      </c>
      <c r="L19" s="54" t="s">
        <v>719</v>
      </c>
      <c r="M19" s="54" t="s">
        <v>1336</v>
      </c>
      <c r="N19" s="54" t="s">
        <v>197</v>
      </c>
    </row>
    <row r="20" spans="1:14" ht="15" customHeight="1" x14ac:dyDescent="0.25">
      <c r="A20" s="53" t="s">
        <v>768</v>
      </c>
      <c r="B20" s="54" t="s">
        <v>81</v>
      </c>
      <c r="C20" s="54" t="s">
        <v>87</v>
      </c>
      <c r="D20" s="54" t="s">
        <v>336</v>
      </c>
      <c r="E20" s="54" t="s">
        <v>337</v>
      </c>
      <c r="F20" s="54" t="s">
        <v>334</v>
      </c>
      <c r="G20" s="54" t="s">
        <v>335</v>
      </c>
      <c r="H20" s="54" t="s">
        <v>212</v>
      </c>
      <c r="I20" s="54" t="s">
        <v>211</v>
      </c>
      <c r="J20" s="54" t="s">
        <v>340</v>
      </c>
      <c r="K20" s="54" t="str">
        <f t="shared" si="0"/>
        <v>GDT, EU Commission Milk Values, US Class 3</v>
      </c>
      <c r="L20" s="54" t="s">
        <v>719</v>
      </c>
      <c r="M20" s="54" t="s">
        <v>1336</v>
      </c>
      <c r="N20" s="54" t="s">
        <v>197</v>
      </c>
    </row>
    <row r="21" spans="1:14" ht="15" customHeight="1" x14ac:dyDescent="0.25">
      <c r="A21" s="53" t="s">
        <v>769</v>
      </c>
      <c r="B21" s="54" t="s">
        <v>81</v>
      </c>
      <c r="C21" s="54" t="s">
        <v>87</v>
      </c>
      <c r="D21" s="54" t="s">
        <v>338</v>
      </c>
      <c r="E21" s="54" t="s">
        <v>337</v>
      </c>
      <c r="F21" s="54" t="s">
        <v>334</v>
      </c>
      <c r="G21" s="54" t="s">
        <v>335</v>
      </c>
      <c r="H21" s="54" t="s">
        <v>212</v>
      </c>
      <c r="I21" s="54" t="s">
        <v>211</v>
      </c>
      <c r="J21" s="54" t="s">
        <v>340</v>
      </c>
      <c r="K21" s="54" t="str">
        <f t="shared" si="0"/>
        <v>GDT, EU Commission Milk Values, US Class 3</v>
      </c>
      <c r="L21" s="54" t="s">
        <v>719</v>
      </c>
      <c r="M21" s="54" t="s">
        <v>1336</v>
      </c>
      <c r="N21" s="54" t="s">
        <v>197</v>
      </c>
    </row>
    <row r="22" spans="1:14" ht="15" customHeight="1" x14ac:dyDescent="0.25">
      <c r="A22" s="53" t="s">
        <v>770</v>
      </c>
      <c r="B22" s="54" t="s">
        <v>81</v>
      </c>
      <c r="C22" s="54" t="s">
        <v>87</v>
      </c>
      <c r="D22" s="54" t="s">
        <v>209</v>
      </c>
      <c r="E22" s="54" t="s">
        <v>337</v>
      </c>
      <c r="F22" s="54" t="s">
        <v>334</v>
      </c>
      <c r="G22" s="54" t="s">
        <v>335</v>
      </c>
      <c r="H22" s="54" t="s">
        <v>212</v>
      </c>
      <c r="I22" s="54" t="s">
        <v>211</v>
      </c>
      <c r="J22" s="54" t="s">
        <v>340</v>
      </c>
      <c r="K22" s="54" t="str">
        <f t="shared" si="0"/>
        <v>GDT, EU Commission Milk Values, US Class 3</v>
      </c>
      <c r="L22" s="54" t="s">
        <v>719</v>
      </c>
      <c r="M22" s="54" t="s">
        <v>1336</v>
      </c>
      <c r="N22" s="54" t="s">
        <v>197</v>
      </c>
    </row>
    <row r="23" spans="1:14" ht="15" customHeight="1" x14ac:dyDescent="0.25">
      <c r="A23" s="53" t="s">
        <v>771</v>
      </c>
      <c r="B23" s="54" t="s">
        <v>81</v>
      </c>
      <c r="C23" s="54" t="s">
        <v>87</v>
      </c>
      <c r="D23" s="54" t="s">
        <v>339</v>
      </c>
      <c r="E23" s="54" t="s">
        <v>337</v>
      </c>
      <c r="F23" s="54" t="s">
        <v>334</v>
      </c>
      <c r="G23" s="54" t="s">
        <v>335</v>
      </c>
      <c r="H23" s="54" t="s">
        <v>212</v>
      </c>
      <c r="I23" s="54" t="s">
        <v>211</v>
      </c>
      <c r="J23" s="54" t="s">
        <v>340</v>
      </c>
      <c r="K23" s="54" t="str">
        <f t="shared" si="0"/>
        <v>GDT, EU Commission Milk Values, US Class 3</v>
      </c>
      <c r="L23" s="54" t="s">
        <v>719</v>
      </c>
      <c r="M23" s="54" t="s">
        <v>1336</v>
      </c>
      <c r="N23" s="54" t="s">
        <v>197</v>
      </c>
    </row>
    <row r="24" spans="1:14" ht="15" customHeight="1" x14ac:dyDescent="0.25">
      <c r="A24" s="53" t="s">
        <v>772</v>
      </c>
      <c r="B24" s="54" t="s">
        <v>81</v>
      </c>
      <c r="C24" s="54" t="s">
        <v>89</v>
      </c>
      <c r="D24" s="54" t="s">
        <v>351</v>
      </c>
      <c r="E24" s="54" t="s">
        <v>355</v>
      </c>
      <c r="F24" s="54" t="s">
        <v>348</v>
      </c>
      <c r="G24" s="54" t="s">
        <v>92</v>
      </c>
      <c r="H24" s="54" t="s">
        <v>349</v>
      </c>
      <c r="I24" s="54" t="s">
        <v>211</v>
      </c>
      <c r="J24" s="54" t="s">
        <v>93</v>
      </c>
      <c r="K24" s="54" t="s">
        <v>359</v>
      </c>
      <c r="L24" s="54" t="s">
        <v>714</v>
      </c>
      <c r="M24" s="54" t="s">
        <v>1343</v>
      </c>
      <c r="N24" s="54" t="s">
        <v>197</v>
      </c>
    </row>
    <row r="25" spans="1:14" ht="15" customHeight="1" x14ac:dyDescent="0.25">
      <c r="A25" s="53" t="s">
        <v>773</v>
      </c>
      <c r="B25" s="54" t="s">
        <v>81</v>
      </c>
      <c r="C25" s="54" t="s">
        <v>89</v>
      </c>
      <c r="D25" s="54" t="s">
        <v>350</v>
      </c>
      <c r="E25" s="54" t="s">
        <v>355</v>
      </c>
      <c r="F25" s="54" t="s">
        <v>348</v>
      </c>
      <c r="G25" s="54" t="s">
        <v>92</v>
      </c>
      <c r="H25" s="54" t="s">
        <v>349</v>
      </c>
      <c r="I25" s="54" t="s">
        <v>211</v>
      </c>
      <c r="J25" s="54" t="s">
        <v>93</v>
      </c>
      <c r="K25" s="54" t="s">
        <v>359</v>
      </c>
      <c r="L25" s="54" t="s">
        <v>714</v>
      </c>
      <c r="M25" s="54" t="s">
        <v>1343</v>
      </c>
      <c r="N25" s="54" t="s">
        <v>197</v>
      </c>
    </row>
    <row r="26" spans="1:14" ht="15" customHeight="1" x14ac:dyDescent="0.25">
      <c r="A26" s="53" t="s">
        <v>774</v>
      </c>
      <c r="B26" s="54" t="s">
        <v>81</v>
      </c>
      <c r="C26" s="54" t="s">
        <v>89</v>
      </c>
      <c r="D26" s="54" t="s">
        <v>352</v>
      </c>
      <c r="E26" s="54" t="s">
        <v>356</v>
      </c>
      <c r="F26" s="54" t="s">
        <v>348</v>
      </c>
      <c r="G26" s="54" t="s">
        <v>92</v>
      </c>
      <c r="H26" s="54" t="s">
        <v>349</v>
      </c>
      <c r="I26" s="54" t="s">
        <v>211</v>
      </c>
      <c r="J26" s="54" t="s">
        <v>93</v>
      </c>
      <c r="K26" s="54" t="s">
        <v>359</v>
      </c>
      <c r="L26" s="54" t="s">
        <v>714</v>
      </c>
      <c r="M26" s="54" t="s">
        <v>1343</v>
      </c>
      <c r="N26" s="54" t="s">
        <v>197</v>
      </c>
    </row>
    <row r="27" spans="1:14" ht="15" customHeight="1" x14ac:dyDescent="0.25">
      <c r="A27" s="53" t="s">
        <v>775</v>
      </c>
      <c r="B27" s="54" t="s">
        <v>81</v>
      </c>
      <c r="C27" s="54" t="s">
        <v>89</v>
      </c>
      <c r="D27" s="54" t="s">
        <v>353</v>
      </c>
      <c r="E27" s="54" t="s">
        <v>357</v>
      </c>
      <c r="F27" s="54" t="s">
        <v>348</v>
      </c>
      <c r="G27" s="54" t="s">
        <v>92</v>
      </c>
      <c r="H27" s="54" t="s">
        <v>349</v>
      </c>
      <c r="I27" s="54" t="s">
        <v>211</v>
      </c>
      <c r="J27" s="54" t="s">
        <v>93</v>
      </c>
      <c r="K27" s="54" t="s">
        <v>359</v>
      </c>
      <c r="L27" s="54" t="s">
        <v>714</v>
      </c>
      <c r="M27" s="54" t="s">
        <v>1343</v>
      </c>
      <c r="N27" s="54" t="s">
        <v>197</v>
      </c>
    </row>
    <row r="28" spans="1:14" ht="15" customHeight="1" x14ac:dyDescent="0.25">
      <c r="A28" s="53" t="s">
        <v>776</v>
      </c>
      <c r="B28" s="54" t="s">
        <v>81</v>
      </c>
      <c r="C28" s="54" t="s">
        <v>89</v>
      </c>
      <c r="D28" s="54" t="s">
        <v>354</v>
      </c>
      <c r="E28" s="54" t="s">
        <v>357</v>
      </c>
      <c r="F28" s="54" t="s">
        <v>348</v>
      </c>
      <c r="G28" s="54" t="s">
        <v>92</v>
      </c>
      <c r="H28" s="54" t="s">
        <v>349</v>
      </c>
      <c r="I28" s="54" t="s">
        <v>211</v>
      </c>
      <c r="J28" s="54" t="s">
        <v>93</v>
      </c>
      <c r="K28" s="54" t="s">
        <v>359</v>
      </c>
      <c r="L28" s="54" t="s">
        <v>714</v>
      </c>
      <c r="M28" s="54" t="s">
        <v>1343</v>
      </c>
      <c r="N28" s="54" t="s">
        <v>197</v>
      </c>
    </row>
    <row r="29" spans="1:14" ht="15" customHeight="1" x14ac:dyDescent="0.25">
      <c r="A29" s="53" t="s">
        <v>777</v>
      </c>
      <c r="B29" s="54" t="s">
        <v>81</v>
      </c>
      <c r="C29" s="54" t="s">
        <v>89</v>
      </c>
      <c r="D29" s="54" t="s">
        <v>353</v>
      </c>
      <c r="E29" s="54" t="s">
        <v>358</v>
      </c>
      <c r="F29" s="54" t="s">
        <v>348</v>
      </c>
      <c r="G29" s="54" t="s">
        <v>92</v>
      </c>
      <c r="H29" s="54" t="s">
        <v>349</v>
      </c>
      <c r="I29" s="54" t="s">
        <v>211</v>
      </c>
      <c r="J29" s="54" t="s">
        <v>93</v>
      </c>
      <c r="K29" s="54" t="s">
        <v>359</v>
      </c>
      <c r="L29" s="54" t="s">
        <v>714</v>
      </c>
      <c r="M29" s="54" t="s">
        <v>1343</v>
      </c>
      <c r="N29" s="54" t="s">
        <v>197</v>
      </c>
    </row>
    <row r="30" spans="1:14" ht="15" customHeight="1" x14ac:dyDescent="0.25">
      <c r="A30" s="53" t="s">
        <v>778</v>
      </c>
      <c r="B30" s="54" t="s">
        <v>81</v>
      </c>
      <c r="C30" s="54" t="s">
        <v>89</v>
      </c>
      <c r="D30" s="54" t="s">
        <v>354</v>
      </c>
      <c r="E30" s="54" t="s">
        <v>358</v>
      </c>
      <c r="F30" s="54" t="s">
        <v>348</v>
      </c>
      <c r="G30" s="54" t="s">
        <v>92</v>
      </c>
      <c r="H30" s="54" t="s">
        <v>349</v>
      </c>
      <c r="I30" s="54" t="s">
        <v>211</v>
      </c>
      <c r="J30" s="54" t="s">
        <v>93</v>
      </c>
      <c r="K30" s="54" t="s">
        <v>359</v>
      </c>
      <c r="L30" s="54" t="s">
        <v>714</v>
      </c>
      <c r="M30" s="54" t="s">
        <v>1343</v>
      </c>
      <c r="N30" s="54" t="s">
        <v>197</v>
      </c>
    </row>
    <row r="31" spans="1:14" ht="15" customHeight="1" x14ac:dyDescent="0.25">
      <c r="A31" s="53" t="s">
        <v>779</v>
      </c>
      <c r="B31" s="54" t="s">
        <v>81</v>
      </c>
      <c r="C31" s="54" t="s">
        <v>169</v>
      </c>
      <c r="D31" s="54" t="s">
        <v>375</v>
      </c>
      <c r="E31" s="54" t="s">
        <v>376</v>
      </c>
      <c r="F31" s="54" t="s">
        <v>94</v>
      </c>
      <c r="G31" s="54" t="s">
        <v>92</v>
      </c>
      <c r="H31" s="54" t="s">
        <v>371</v>
      </c>
      <c r="I31" s="54" t="s">
        <v>211</v>
      </c>
      <c r="J31" s="54" t="s">
        <v>93</v>
      </c>
      <c r="K31" s="54" t="s">
        <v>370</v>
      </c>
      <c r="L31" s="54" t="s">
        <v>714</v>
      </c>
      <c r="M31" s="54" t="s">
        <v>1336</v>
      </c>
      <c r="N31" s="54" t="s">
        <v>197</v>
      </c>
    </row>
    <row r="32" spans="1:14" ht="15" customHeight="1" x14ac:dyDescent="0.25">
      <c r="A32" s="53" t="s">
        <v>780</v>
      </c>
      <c r="B32" s="54" t="s">
        <v>81</v>
      </c>
      <c r="C32" s="54" t="s">
        <v>169</v>
      </c>
      <c r="D32" s="54" t="s">
        <v>377</v>
      </c>
      <c r="E32" s="54"/>
      <c r="F32" s="54" t="s">
        <v>94</v>
      </c>
      <c r="G32" s="54" t="s">
        <v>92</v>
      </c>
      <c r="H32" s="54" t="s">
        <v>371</v>
      </c>
      <c r="I32" s="54" t="s">
        <v>211</v>
      </c>
      <c r="J32" s="54" t="s">
        <v>93</v>
      </c>
      <c r="K32" s="54" t="s">
        <v>370</v>
      </c>
      <c r="L32" s="54" t="s">
        <v>714</v>
      </c>
      <c r="M32" s="54" t="s">
        <v>1343</v>
      </c>
      <c r="N32" s="54" t="s">
        <v>197</v>
      </c>
    </row>
    <row r="33" spans="1:14" ht="15" customHeight="1" x14ac:dyDescent="0.25">
      <c r="A33" s="53" t="s">
        <v>781</v>
      </c>
      <c r="B33" s="54" t="s">
        <v>81</v>
      </c>
      <c r="C33" s="54" t="s">
        <v>169</v>
      </c>
      <c r="D33" s="54" t="s">
        <v>363</v>
      </c>
      <c r="E33" s="54"/>
      <c r="F33" s="54" t="s">
        <v>94</v>
      </c>
      <c r="G33" s="54" t="s">
        <v>92</v>
      </c>
      <c r="H33" s="54" t="s">
        <v>372</v>
      </c>
      <c r="I33" s="54" t="s">
        <v>211</v>
      </c>
      <c r="J33" s="54" t="s">
        <v>93</v>
      </c>
      <c r="K33" s="54" t="s">
        <v>370</v>
      </c>
      <c r="L33" s="54" t="s">
        <v>714</v>
      </c>
      <c r="M33" s="54" t="s">
        <v>1343</v>
      </c>
      <c r="N33" s="54" t="s">
        <v>197</v>
      </c>
    </row>
    <row r="34" spans="1:14" ht="15" customHeight="1" x14ac:dyDescent="0.25">
      <c r="A34" s="53" t="s">
        <v>782</v>
      </c>
      <c r="B34" s="54" t="s">
        <v>81</v>
      </c>
      <c r="C34" s="54" t="s">
        <v>169</v>
      </c>
      <c r="D34" s="54" t="s">
        <v>364</v>
      </c>
      <c r="E34" s="115">
        <v>0.34</v>
      </c>
      <c r="F34" s="54" t="s">
        <v>94</v>
      </c>
      <c r="G34" s="54" t="s">
        <v>92</v>
      </c>
      <c r="H34" s="54" t="s">
        <v>373</v>
      </c>
      <c r="I34" s="54" t="s">
        <v>211</v>
      </c>
      <c r="J34" s="54" t="s">
        <v>93</v>
      </c>
      <c r="K34" s="54" t="s">
        <v>370</v>
      </c>
      <c r="L34" s="54" t="s">
        <v>714</v>
      </c>
      <c r="M34" s="54" t="s">
        <v>1336</v>
      </c>
      <c r="N34" s="54" t="s">
        <v>197</v>
      </c>
    </row>
    <row r="35" spans="1:14" ht="15" customHeight="1" x14ac:dyDescent="0.25">
      <c r="A35" s="53" t="s">
        <v>783</v>
      </c>
      <c r="B35" s="54" t="s">
        <v>81</v>
      </c>
      <c r="C35" s="54" t="s">
        <v>169</v>
      </c>
      <c r="D35" s="54" t="s">
        <v>378</v>
      </c>
      <c r="E35" s="54" t="s">
        <v>380</v>
      </c>
      <c r="F35" s="54" t="s">
        <v>94</v>
      </c>
      <c r="G35" s="54" t="s">
        <v>92</v>
      </c>
      <c r="H35" s="54" t="s">
        <v>374</v>
      </c>
      <c r="I35" s="54" t="s">
        <v>211</v>
      </c>
      <c r="J35" s="54" t="s">
        <v>93</v>
      </c>
      <c r="K35" s="54" t="s">
        <v>370</v>
      </c>
      <c r="L35" s="54" t="s">
        <v>714</v>
      </c>
      <c r="M35" s="54" t="s">
        <v>1336</v>
      </c>
      <c r="N35" s="54" t="s">
        <v>197</v>
      </c>
    </row>
    <row r="36" spans="1:14" ht="15" customHeight="1" x14ac:dyDescent="0.25">
      <c r="A36" s="53" t="s">
        <v>784</v>
      </c>
      <c r="B36" s="54" t="s">
        <v>81</v>
      </c>
      <c r="C36" s="54" t="s">
        <v>169</v>
      </c>
      <c r="D36" s="54" t="s">
        <v>378</v>
      </c>
      <c r="E36" s="54" t="s">
        <v>379</v>
      </c>
      <c r="F36" s="54" t="s">
        <v>94</v>
      </c>
      <c r="G36" s="54" t="s">
        <v>92</v>
      </c>
      <c r="H36" s="54" t="s">
        <v>371</v>
      </c>
      <c r="I36" s="54" t="s">
        <v>211</v>
      </c>
      <c r="J36" s="54" t="s">
        <v>93</v>
      </c>
      <c r="K36" s="54" t="s">
        <v>370</v>
      </c>
      <c r="L36" s="54" t="s">
        <v>714</v>
      </c>
      <c r="M36" s="54" t="s">
        <v>1336</v>
      </c>
      <c r="N36" s="54" t="s">
        <v>197</v>
      </c>
    </row>
    <row r="37" spans="1:14" ht="15" customHeight="1" x14ac:dyDescent="0.25">
      <c r="A37" s="53" t="s">
        <v>785</v>
      </c>
      <c r="B37" s="54" t="s">
        <v>81</v>
      </c>
      <c r="C37" s="54" t="s">
        <v>89</v>
      </c>
      <c r="D37" s="54" t="s">
        <v>108</v>
      </c>
      <c r="E37" s="54" t="s">
        <v>395</v>
      </c>
      <c r="F37" s="54" t="s">
        <v>94</v>
      </c>
      <c r="G37" s="54" t="s">
        <v>92</v>
      </c>
      <c r="H37" s="54" t="s">
        <v>212</v>
      </c>
      <c r="I37" s="54" t="s">
        <v>211</v>
      </c>
      <c r="J37" s="54" t="s">
        <v>93</v>
      </c>
      <c r="K37" s="54" t="s">
        <v>121</v>
      </c>
      <c r="L37" s="54" t="s">
        <v>714</v>
      </c>
      <c r="M37" s="54" t="s">
        <v>1336</v>
      </c>
      <c r="N37" s="54" t="s">
        <v>197</v>
      </c>
    </row>
    <row r="38" spans="1:14" ht="15" customHeight="1" x14ac:dyDescent="0.25">
      <c r="A38" s="53" t="s">
        <v>786</v>
      </c>
      <c r="B38" s="54" t="s">
        <v>81</v>
      </c>
      <c r="C38" s="54" t="s">
        <v>89</v>
      </c>
      <c r="D38" s="54" t="s">
        <v>108</v>
      </c>
      <c r="E38" s="54" t="s">
        <v>396</v>
      </c>
      <c r="F38" s="54" t="s">
        <v>94</v>
      </c>
      <c r="G38" s="54" t="s">
        <v>92</v>
      </c>
      <c r="H38" s="54" t="s">
        <v>212</v>
      </c>
      <c r="I38" s="54" t="s">
        <v>211</v>
      </c>
      <c r="J38" s="54" t="s">
        <v>93</v>
      </c>
      <c r="K38" s="54" t="s">
        <v>121</v>
      </c>
      <c r="L38" s="54" t="s">
        <v>714</v>
      </c>
      <c r="M38" s="54" t="s">
        <v>1336</v>
      </c>
      <c r="N38" s="54" t="s">
        <v>197</v>
      </c>
    </row>
    <row r="39" spans="1:14" ht="15" customHeight="1" x14ac:dyDescent="0.25">
      <c r="A39" s="53" t="s">
        <v>787</v>
      </c>
      <c r="B39" s="54" t="s">
        <v>81</v>
      </c>
      <c r="C39" s="54" t="s">
        <v>89</v>
      </c>
      <c r="D39" s="54" t="s">
        <v>108</v>
      </c>
      <c r="E39" s="54" t="s">
        <v>394</v>
      </c>
      <c r="F39" s="54" t="s">
        <v>94</v>
      </c>
      <c r="G39" s="54" t="s">
        <v>92</v>
      </c>
      <c r="H39" s="54" t="s">
        <v>212</v>
      </c>
      <c r="I39" s="54" t="s">
        <v>211</v>
      </c>
      <c r="J39" s="54" t="s">
        <v>93</v>
      </c>
      <c r="K39" s="54" t="s">
        <v>121</v>
      </c>
      <c r="L39" s="54" t="s">
        <v>714</v>
      </c>
      <c r="M39" s="54" t="s">
        <v>1336</v>
      </c>
      <c r="N39" s="54" t="s">
        <v>197</v>
      </c>
    </row>
    <row r="40" spans="1:14" ht="15" customHeight="1" x14ac:dyDescent="0.25">
      <c r="A40" s="53" t="s">
        <v>788</v>
      </c>
      <c r="B40" s="54" t="s">
        <v>81</v>
      </c>
      <c r="C40" s="54" t="s">
        <v>89</v>
      </c>
      <c r="D40" s="54" t="s">
        <v>182</v>
      </c>
      <c r="E40" s="54" t="s">
        <v>391</v>
      </c>
      <c r="F40" s="54" t="s">
        <v>94</v>
      </c>
      <c r="G40" s="54" t="s">
        <v>92</v>
      </c>
      <c r="H40" s="54" t="s">
        <v>212</v>
      </c>
      <c r="I40" s="54" t="s">
        <v>211</v>
      </c>
      <c r="J40" s="54" t="s">
        <v>93</v>
      </c>
      <c r="K40" s="54" t="s">
        <v>121</v>
      </c>
      <c r="L40" s="54" t="s">
        <v>714</v>
      </c>
      <c r="M40" s="54" t="s">
        <v>1336</v>
      </c>
      <c r="N40" s="54" t="s">
        <v>197</v>
      </c>
    </row>
    <row r="41" spans="1:14" ht="15" customHeight="1" x14ac:dyDescent="0.25">
      <c r="A41" s="53" t="s">
        <v>789</v>
      </c>
      <c r="B41" s="54" t="s">
        <v>81</v>
      </c>
      <c r="C41" s="54" t="s">
        <v>89</v>
      </c>
      <c r="D41" s="54" t="s">
        <v>182</v>
      </c>
      <c r="E41" s="54" t="s">
        <v>393</v>
      </c>
      <c r="F41" s="54" t="s">
        <v>94</v>
      </c>
      <c r="G41" s="54" t="s">
        <v>92</v>
      </c>
      <c r="H41" s="54" t="s">
        <v>212</v>
      </c>
      <c r="I41" s="54" t="s">
        <v>211</v>
      </c>
      <c r="J41" s="54" t="s">
        <v>93</v>
      </c>
      <c r="K41" s="54" t="s">
        <v>121</v>
      </c>
      <c r="L41" s="54" t="s">
        <v>714</v>
      </c>
      <c r="M41" s="54" t="s">
        <v>1343</v>
      </c>
      <c r="N41" s="54" t="s">
        <v>197</v>
      </c>
    </row>
    <row r="42" spans="1:14" ht="15" customHeight="1" x14ac:dyDescent="0.25">
      <c r="A42" s="53" t="s">
        <v>790</v>
      </c>
      <c r="B42" s="54" t="s">
        <v>81</v>
      </c>
      <c r="C42" s="54" t="s">
        <v>89</v>
      </c>
      <c r="D42" s="54" t="s">
        <v>105</v>
      </c>
      <c r="E42" s="54" t="s">
        <v>393</v>
      </c>
      <c r="F42" s="54" t="s">
        <v>94</v>
      </c>
      <c r="G42" s="54" t="s">
        <v>92</v>
      </c>
      <c r="H42" s="54" t="s">
        <v>398</v>
      </c>
      <c r="I42" s="54" t="s">
        <v>211</v>
      </c>
      <c r="J42" s="54" t="s">
        <v>93</v>
      </c>
      <c r="K42" s="54" t="s">
        <v>121</v>
      </c>
      <c r="L42" s="54" t="s">
        <v>714</v>
      </c>
      <c r="M42" s="54" t="s">
        <v>1343</v>
      </c>
      <c r="N42" s="54" t="s">
        <v>197</v>
      </c>
    </row>
    <row r="43" spans="1:14" ht="15" customHeight="1" x14ac:dyDescent="0.25">
      <c r="A43" s="53" t="s">
        <v>791</v>
      </c>
      <c r="B43" s="54" t="s">
        <v>81</v>
      </c>
      <c r="C43" s="54" t="s">
        <v>89</v>
      </c>
      <c r="D43" s="54" t="s">
        <v>108</v>
      </c>
      <c r="E43" s="54" t="s">
        <v>393</v>
      </c>
      <c r="F43" s="54" t="s">
        <v>94</v>
      </c>
      <c r="G43" s="54" t="s">
        <v>92</v>
      </c>
      <c r="H43" s="54" t="s">
        <v>398</v>
      </c>
      <c r="I43" s="54" t="s">
        <v>211</v>
      </c>
      <c r="J43" s="54" t="s">
        <v>93</v>
      </c>
      <c r="K43" s="54" t="s">
        <v>121</v>
      </c>
      <c r="L43" s="54" t="s">
        <v>714</v>
      </c>
      <c r="M43" s="54" t="s">
        <v>1343</v>
      </c>
      <c r="N43" s="54" t="s">
        <v>197</v>
      </c>
    </row>
    <row r="44" spans="1:14" ht="15" customHeight="1" x14ac:dyDescent="0.25">
      <c r="A44" s="53" t="s">
        <v>792</v>
      </c>
      <c r="B44" s="54" t="s">
        <v>81</v>
      </c>
      <c r="C44" s="54" t="s">
        <v>89</v>
      </c>
      <c r="D44" s="54" t="s">
        <v>406</v>
      </c>
      <c r="E44" s="54" t="s">
        <v>408</v>
      </c>
      <c r="F44" s="54" t="s">
        <v>94</v>
      </c>
      <c r="G44" s="54" t="s">
        <v>92</v>
      </c>
      <c r="H44" s="54" t="s">
        <v>407</v>
      </c>
      <c r="I44" s="54" t="s">
        <v>211</v>
      </c>
      <c r="J44" s="54" t="s">
        <v>93</v>
      </c>
      <c r="K44" s="54" t="s">
        <v>412</v>
      </c>
      <c r="L44" s="54" t="s">
        <v>714</v>
      </c>
      <c r="M44" s="54" t="s">
        <v>1336</v>
      </c>
      <c r="N44" s="54" t="s">
        <v>197</v>
      </c>
    </row>
    <row r="45" spans="1:14" ht="15" customHeight="1" x14ac:dyDescent="0.25">
      <c r="A45" s="53" t="s">
        <v>793</v>
      </c>
      <c r="B45" s="54" t="s">
        <v>81</v>
      </c>
      <c r="C45" s="54" t="s">
        <v>89</v>
      </c>
      <c r="D45" s="54" t="s">
        <v>108</v>
      </c>
      <c r="E45" s="54" t="s">
        <v>413</v>
      </c>
      <c r="F45" s="54" t="s">
        <v>94</v>
      </c>
      <c r="G45" s="54" t="s">
        <v>92</v>
      </c>
      <c r="H45" s="54" t="s">
        <v>407</v>
      </c>
      <c r="I45" s="54" t="s">
        <v>211</v>
      </c>
      <c r="J45" s="54" t="s">
        <v>93</v>
      </c>
      <c r="K45" s="54" t="s">
        <v>121</v>
      </c>
      <c r="L45" s="54" t="s">
        <v>714</v>
      </c>
      <c r="M45" s="54" t="s">
        <v>1343</v>
      </c>
      <c r="N45" s="54" t="s">
        <v>197</v>
      </c>
    </row>
    <row r="46" spans="1:14" ht="15" customHeight="1" x14ac:dyDescent="0.25">
      <c r="A46" s="53" t="s">
        <v>794</v>
      </c>
      <c r="B46" s="54" t="s">
        <v>81</v>
      </c>
      <c r="C46" s="54" t="s">
        <v>89</v>
      </c>
      <c r="D46" s="54" t="s">
        <v>105</v>
      </c>
      <c r="E46" s="54" t="s">
        <v>413</v>
      </c>
      <c r="F46" s="54" t="s">
        <v>94</v>
      </c>
      <c r="G46" s="54" t="s">
        <v>92</v>
      </c>
      <c r="H46" s="54" t="s">
        <v>407</v>
      </c>
      <c r="I46" s="54" t="s">
        <v>211</v>
      </c>
      <c r="J46" s="54" t="s">
        <v>93</v>
      </c>
      <c r="K46" s="54" t="s">
        <v>121</v>
      </c>
      <c r="L46" s="54" t="s">
        <v>714</v>
      </c>
      <c r="M46" s="54" t="s">
        <v>1336</v>
      </c>
      <c r="N46" s="54" t="s">
        <v>197</v>
      </c>
    </row>
    <row r="47" spans="1:14" ht="15" customHeight="1" x14ac:dyDescent="0.25">
      <c r="A47" s="53" t="s">
        <v>795</v>
      </c>
      <c r="B47" s="54" t="s">
        <v>81</v>
      </c>
      <c r="C47" s="54" t="s">
        <v>89</v>
      </c>
      <c r="D47" s="54" t="s">
        <v>406</v>
      </c>
      <c r="E47" s="54" t="s">
        <v>414</v>
      </c>
      <c r="F47" s="54" t="s">
        <v>94</v>
      </c>
      <c r="G47" s="54" t="s">
        <v>92</v>
      </c>
      <c r="H47" s="54" t="s">
        <v>407</v>
      </c>
      <c r="I47" s="54" t="s">
        <v>211</v>
      </c>
      <c r="J47" s="54" t="s">
        <v>93</v>
      </c>
      <c r="K47" s="54" t="s">
        <v>412</v>
      </c>
      <c r="L47" s="54" t="s">
        <v>714</v>
      </c>
      <c r="M47" s="54" t="s">
        <v>1336</v>
      </c>
      <c r="N47" s="54" t="s">
        <v>197</v>
      </c>
    </row>
    <row r="48" spans="1:14" ht="15" customHeight="1" x14ac:dyDescent="0.25">
      <c r="A48" s="53" t="s">
        <v>796</v>
      </c>
      <c r="B48" s="54" t="s">
        <v>81</v>
      </c>
      <c r="C48" s="54" t="s">
        <v>89</v>
      </c>
      <c r="D48" s="54" t="s">
        <v>105</v>
      </c>
      <c r="E48" s="54" t="s">
        <v>409</v>
      </c>
      <c r="F48" s="54" t="s">
        <v>94</v>
      </c>
      <c r="G48" s="54" t="s">
        <v>92</v>
      </c>
      <c r="H48" s="54" t="s">
        <v>407</v>
      </c>
      <c r="I48" s="54" t="s">
        <v>211</v>
      </c>
      <c r="J48" s="54" t="s">
        <v>93</v>
      </c>
      <c r="K48" s="54" t="s">
        <v>121</v>
      </c>
      <c r="L48" s="54" t="s">
        <v>714</v>
      </c>
      <c r="M48" s="54" t="s">
        <v>1336</v>
      </c>
      <c r="N48" s="54" t="s">
        <v>197</v>
      </c>
    </row>
    <row r="49" spans="1:14" ht="15" customHeight="1" x14ac:dyDescent="0.25">
      <c r="A49" s="53" t="s">
        <v>797</v>
      </c>
      <c r="B49" s="54" t="s">
        <v>81</v>
      </c>
      <c r="C49" s="54" t="s">
        <v>89</v>
      </c>
      <c r="D49" s="54" t="s">
        <v>105</v>
      </c>
      <c r="E49" s="54" t="s">
        <v>410</v>
      </c>
      <c r="F49" s="54" t="s">
        <v>94</v>
      </c>
      <c r="G49" s="54" t="s">
        <v>92</v>
      </c>
      <c r="H49" s="54" t="s">
        <v>407</v>
      </c>
      <c r="I49" s="54" t="s">
        <v>211</v>
      </c>
      <c r="J49" s="54" t="s">
        <v>93</v>
      </c>
      <c r="K49" s="54" t="s">
        <v>121</v>
      </c>
      <c r="L49" s="54" t="s">
        <v>714</v>
      </c>
      <c r="M49" s="54" t="s">
        <v>1336</v>
      </c>
      <c r="N49" s="54" t="s">
        <v>197</v>
      </c>
    </row>
    <row r="50" spans="1:14" ht="15" customHeight="1" x14ac:dyDescent="0.25">
      <c r="A50" s="53" t="s">
        <v>798</v>
      </c>
      <c r="B50" s="54" t="s">
        <v>81</v>
      </c>
      <c r="C50" s="54" t="s">
        <v>89</v>
      </c>
      <c r="D50" s="54" t="s">
        <v>105</v>
      </c>
      <c r="E50" s="54" t="s">
        <v>411</v>
      </c>
      <c r="F50" s="54" t="s">
        <v>94</v>
      </c>
      <c r="G50" s="54" t="s">
        <v>92</v>
      </c>
      <c r="H50" s="54" t="s">
        <v>407</v>
      </c>
      <c r="I50" s="54" t="s">
        <v>211</v>
      </c>
      <c r="J50" s="54" t="s">
        <v>93</v>
      </c>
      <c r="K50" s="54" t="s">
        <v>121</v>
      </c>
      <c r="L50" s="54" t="s">
        <v>714</v>
      </c>
      <c r="M50" s="54" t="s">
        <v>1336</v>
      </c>
      <c r="N50" s="54" t="s">
        <v>197</v>
      </c>
    </row>
    <row r="51" spans="1:14" ht="15" customHeight="1" x14ac:dyDescent="0.25">
      <c r="A51" s="53" t="s">
        <v>799</v>
      </c>
      <c r="B51" s="54" t="s">
        <v>81</v>
      </c>
      <c r="C51" s="54" t="s">
        <v>91</v>
      </c>
      <c r="D51" s="54" t="s">
        <v>556</v>
      </c>
      <c r="E51" s="54" t="s">
        <v>558</v>
      </c>
      <c r="F51" s="54" t="s">
        <v>94</v>
      </c>
      <c r="G51" s="54" t="s">
        <v>92</v>
      </c>
      <c r="H51" s="54" t="s">
        <v>111</v>
      </c>
      <c r="I51" s="54" t="s">
        <v>211</v>
      </c>
      <c r="J51" s="54" t="s">
        <v>93</v>
      </c>
      <c r="K51" s="54" t="s">
        <v>557</v>
      </c>
      <c r="L51" s="54" t="s">
        <v>717</v>
      </c>
      <c r="M51" s="54" t="s">
        <v>1336</v>
      </c>
      <c r="N51" s="54" t="s">
        <v>197</v>
      </c>
    </row>
    <row r="52" spans="1:14" ht="15" customHeight="1" x14ac:dyDescent="0.25">
      <c r="A52" s="53" t="s">
        <v>800</v>
      </c>
      <c r="B52" s="54" t="s">
        <v>81</v>
      </c>
      <c r="C52" s="54" t="s">
        <v>91</v>
      </c>
      <c r="D52" s="54" t="s">
        <v>556</v>
      </c>
      <c r="E52" s="54" t="s">
        <v>551</v>
      </c>
      <c r="F52" s="54" t="s">
        <v>94</v>
      </c>
      <c r="G52" s="54" t="s">
        <v>92</v>
      </c>
      <c r="H52" s="54" t="s">
        <v>111</v>
      </c>
      <c r="I52" s="54" t="s">
        <v>211</v>
      </c>
      <c r="J52" s="54" t="s">
        <v>93</v>
      </c>
      <c r="K52" s="54" t="s">
        <v>557</v>
      </c>
      <c r="L52" s="54" t="s">
        <v>717</v>
      </c>
      <c r="M52" s="54" t="s">
        <v>1336</v>
      </c>
      <c r="N52" s="54" t="s">
        <v>197</v>
      </c>
    </row>
    <row r="53" spans="1:14" ht="15" customHeight="1" x14ac:dyDescent="0.25">
      <c r="A53" s="53" t="s">
        <v>801</v>
      </c>
      <c r="B53" s="54" t="s">
        <v>81</v>
      </c>
      <c r="C53" s="54" t="s">
        <v>91</v>
      </c>
      <c r="D53" s="54" t="s">
        <v>556</v>
      </c>
      <c r="E53" s="54" t="s">
        <v>552</v>
      </c>
      <c r="F53" s="54" t="s">
        <v>94</v>
      </c>
      <c r="G53" s="54" t="s">
        <v>92</v>
      </c>
      <c r="H53" s="54" t="s">
        <v>111</v>
      </c>
      <c r="I53" s="54" t="s">
        <v>211</v>
      </c>
      <c r="J53" s="54" t="s">
        <v>93</v>
      </c>
      <c r="K53" s="54" t="s">
        <v>557</v>
      </c>
      <c r="L53" s="54" t="s">
        <v>717</v>
      </c>
      <c r="M53" s="54" t="s">
        <v>1336</v>
      </c>
      <c r="N53" s="54" t="s">
        <v>197</v>
      </c>
    </row>
    <row r="54" spans="1:14" ht="15" customHeight="1" x14ac:dyDescent="0.25">
      <c r="A54" s="53" t="s">
        <v>802</v>
      </c>
      <c r="B54" s="54" t="s">
        <v>81</v>
      </c>
      <c r="C54" s="54" t="s">
        <v>91</v>
      </c>
      <c r="D54" s="54" t="s">
        <v>556</v>
      </c>
      <c r="E54" s="54" t="s">
        <v>553</v>
      </c>
      <c r="F54" s="54" t="s">
        <v>94</v>
      </c>
      <c r="G54" s="54" t="s">
        <v>92</v>
      </c>
      <c r="H54" s="54" t="s">
        <v>111</v>
      </c>
      <c r="I54" s="54" t="s">
        <v>211</v>
      </c>
      <c r="J54" s="54" t="s">
        <v>93</v>
      </c>
      <c r="K54" s="54" t="s">
        <v>557</v>
      </c>
      <c r="L54" s="54" t="s">
        <v>717</v>
      </c>
      <c r="M54" s="54" t="s">
        <v>1336</v>
      </c>
      <c r="N54" s="54" t="s">
        <v>197</v>
      </c>
    </row>
    <row r="55" spans="1:14" ht="15" customHeight="1" x14ac:dyDescent="0.25">
      <c r="A55" s="53" t="s">
        <v>803</v>
      </c>
      <c r="B55" s="54" t="s">
        <v>81</v>
      </c>
      <c r="C55" s="54" t="s">
        <v>91</v>
      </c>
      <c r="D55" s="54" t="s">
        <v>556</v>
      </c>
      <c r="E55" s="54" t="s">
        <v>554</v>
      </c>
      <c r="F55" s="54" t="s">
        <v>94</v>
      </c>
      <c r="G55" s="54" t="s">
        <v>92</v>
      </c>
      <c r="H55" s="54" t="s">
        <v>111</v>
      </c>
      <c r="I55" s="54" t="s">
        <v>211</v>
      </c>
      <c r="J55" s="54" t="s">
        <v>93</v>
      </c>
      <c r="K55" s="54" t="s">
        <v>557</v>
      </c>
      <c r="L55" s="54" t="s">
        <v>717</v>
      </c>
      <c r="M55" s="54" t="s">
        <v>1336</v>
      </c>
      <c r="N55" s="54" t="s">
        <v>197</v>
      </c>
    </row>
    <row r="56" spans="1:14" ht="15" customHeight="1" x14ac:dyDescent="0.25">
      <c r="A56" s="53" t="s">
        <v>804</v>
      </c>
      <c r="B56" s="54" t="s">
        <v>81</v>
      </c>
      <c r="C56" s="54" t="s">
        <v>91</v>
      </c>
      <c r="D56" s="54" t="s">
        <v>556</v>
      </c>
      <c r="E56" s="54" t="s">
        <v>555</v>
      </c>
      <c r="F56" s="54" t="s">
        <v>94</v>
      </c>
      <c r="G56" s="54" t="s">
        <v>92</v>
      </c>
      <c r="H56" s="54" t="s">
        <v>111</v>
      </c>
      <c r="I56" s="54" t="s">
        <v>211</v>
      </c>
      <c r="J56" s="54" t="s">
        <v>93</v>
      </c>
      <c r="K56" s="54" t="s">
        <v>557</v>
      </c>
      <c r="L56" s="54" t="s">
        <v>717</v>
      </c>
      <c r="M56" s="54" t="s">
        <v>1336</v>
      </c>
      <c r="N56" s="54" t="s">
        <v>197</v>
      </c>
    </row>
    <row r="57" spans="1:14" ht="15" customHeight="1" x14ac:dyDescent="0.25">
      <c r="A57" s="53" t="s">
        <v>805</v>
      </c>
      <c r="B57" s="117" t="s">
        <v>81</v>
      </c>
      <c r="C57" s="54" t="s">
        <v>86</v>
      </c>
      <c r="D57" s="54" t="s">
        <v>561</v>
      </c>
      <c r="E57" s="54" t="s">
        <v>562</v>
      </c>
      <c r="F57" s="117" t="s">
        <v>445</v>
      </c>
      <c r="G57" s="117" t="s">
        <v>102</v>
      </c>
      <c r="H57" s="117" t="s">
        <v>534</v>
      </c>
      <c r="I57" s="117" t="s">
        <v>85</v>
      </c>
      <c r="J57" s="117" t="s">
        <v>470</v>
      </c>
      <c r="K57" s="54" t="s">
        <v>722</v>
      </c>
      <c r="L57" s="54" t="s">
        <v>715</v>
      </c>
      <c r="M57" s="54" t="s">
        <v>1343</v>
      </c>
      <c r="N57" s="117" t="s">
        <v>197</v>
      </c>
    </row>
    <row r="58" spans="1:14" ht="15" customHeight="1" x14ac:dyDescent="0.25">
      <c r="A58" s="53" t="s">
        <v>806</v>
      </c>
      <c r="B58" s="117" t="s">
        <v>81</v>
      </c>
      <c r="C58" s="54" t="s">
        <v>86</v>
      </c>
      <c r="D58" s="54" t="s">
        <v>563</v>
      </c>
      <c r="E58" s="54" t="s">
        <v>562</v>
      </c>
      <c r="F58" s="117" t="s">
        <v>445</v>
      </c>
      <c r="G58" s="117" t="s">
        <v>102</v>
      </c>
      <c r="H58" s="117" t="s">
        <v>534</v>
      </c>
      <c r="I58" s="117" t="s">
        <v>85</v>
      </c>
      <c r="J58" s="117" t="s">
        <v>470</v>
      </c>
      <c r="K58" s="54" t="s">
        <v>722</v>
      </c>
      <c r="L58" s="54" t="s">
        <v>715</v>
      </c>
      <c r="M58" s="54" t="s">
        <v>1343</v>
      </c>
      <c r="N58" s="117" t="s">
        <v>197</v>
      </c>
    </row>
    <row r="59" spans="1:14" ht="15" customHeight="1" x14ac:dyDescent="0.25">
      <c r="A59" s="53" t="s">
        <v>807</v>
      </c>
      <c r="B59" s="117" t="s">
        <v>81</v>
      </c>
      <c r="C59" s="54" t="s">
        <v>86</v>
      </c>
      <c r="D59" s="54" t="s">
        <v>564</v>
      </c>
      <c r="E59" s="54" t="s">
        <v>562</v>
      </c>
      <c r="F59" s="117" t="s">
        <v>445</v>
      </c>
      <c r="G59" s="117" t="s">
        <v>102</v>
      </c>
      <c r="H59" s="117" t="s">
        <v>534</v>
      </c>
      <c r="I59" s="117" t="s">
        <v>85</v>
      </c>
      <c r="J59" s="117" t="s">
        <v>470</v>
      </c>
      <c r="K59" s="54" t="s">
        <v>722</v>
      </c>
      <c r="L59" s="54" t="s">
        <v>715</v>
      </c>
      <c r="M59" s="54" t="s">
        <v>1343</v>
      </c>
      <c r="N59" s="117" t="s">
        <v>197</v>
      </c>
    </row>
    <row r="60" spans="1:14" ht="15" customHeight="1" x14ac:dyDescent="0.25">
      <c r="A60" s="53" t="s">
        <v>808</v>
      </c>
      <c r="B60" s="117" t="s">
        <v>81</v>
      </c>
      <c r="C60" s="54" t="s">
        <v>86</v>
      </c>
      <c r="D60" s="54" t="s">
        <v>565</v>
      </c>
      <c r="E60" s="54" t="s">
        <v>562</v>
      </c>
      <c r="F60" s="117" t="s">
        <v>445</v>
      </c>
      <c r="G60" s="117" t="s">
        <v>102</v>
      </c>
      <c r="H60" s="117" t="s">
        <v>534</v>
      </c>
      <c r="I60" s="117" t="s">
        <v>85</v>
      </c>
      <c r="J60" s="117" t="s">
        <v>470</v>
      </c>
      <c r="K60" s="54" t="s">
        <v>722</v>
      </c>
      <c r="L60" s="54" t="s">
        <v>715</v>
      </c>
      <c r="M60" s="54" t="s">
        <v>1343</v>
      </c>
      <c r="N60" s="117" t="s">
        <v>197</v>
      </c>
    </row>
    <row r="61" spans="1:14" ht="15" customHeight="1" x14ac:dyDescent="0.25">
      <c r="A61" s="53" t="s">
        <v>809</v>
      </c>
      <c r="B61" s="117" t="s">
        <v>81</v>
      </c>
      <c r="C61" s="54" t="s">
        <v>86</v>
      </c>
      <c r="D61" s="54" t="s">
        <v>561</v>
      </c>
      <c r="E61" s="54" t="s">
        <v>566</v>
      </c>
      <c r="F61" s="117" t="s">
        <v>445</v>
      </c>
      <c r="G61" s="117" t="s">
        <v>102</v>
      </c>
      <c r="H61" s="117" t="s">
        <v>534</v>
      </c>
      <c r="I61" s="117" t="s">
        <v>85</v>
      </c>
      <c r="J61" s="117" t="s">
        <v>470</v>
      </c>
      <c r="K61" s="54" t="s">
        <v>722</v>
      </c>
      <c r="L61" s="54" t="s">
        <v>715</v>
      </c>
      <c r="M61" s="54" t="s">
        <v>1343</v>
      </c>
      <c r="N61" s="117" t="s">
        <v>197</v>
      </c>
    </row>
    <row r="62" spans="1:14" ht="15" customHeight="1" x14ac:dyDescent="0.25">
      <c r="A62" s="53" t="s">
        <v>810</v>
      </c>
      <c r="B62" s="117" t="s">
        <v>81</v>
      </c>
      <c r="C62" s="54" t="s">
        <v>86</v>
      </c>
      <c r="D62" s="54" t="s">
        <v>563</v>
      </c>
      <c r="E62" s="54" t="s">
        <v>566</v>
      </c>
      <c r="F62" s="117" t="s">
        <v>445</v>
      </c>
      <c r="G62" s="117" t="s">
        <v>102</v>
      </c>
      <c r="H62" s="117" t="s">
        <v>534</v>
      </c>
      <c r="I62" s="117" t="s">
        <v>85</v>
      </c>
      <c r="J62" s="117" t="s">
        <v>470</v>
      </c>
      <c r="K62" s="54" t="s">
        <v>722</v>
      </c>
      <c r="L62" s="54" t="s">
        <v>715</v>
      </c>
      <c r="M62" s="54" t="s">
        <v>1343</v>
      </c>
      <c r="N62" s="117" t="s">
        <v>197</v>
      </c>
    </row>
    <row r="63" spans="1:14" ht="15" customHeight="1" x14ac:dyDescent="0.25">
      <c r="A63" s="53" t="s">
        <v>811</v>
      </c>
      <c r="B63" s="117" t="s">
        <v>81</v>
      </c>
      <c r="C63" s="54" t="s">
        <v>86</v>
      </c>
      <c r="D63" s="54" t="s">
        <v>564</v>
      </c>
      <c r="E63" s="54" t="s">
        <v>566</v>
      </c>
      <c r="F63" s="117" t="s">
        <v>445</v>
      </c>
      <c r="G63" s="117" t="s">
        <v>102</v>
      </c>
      <c r="H63" s="117" t="s">
        <v>534</v>
      </c>
      <c r="I63" s="117" t="s">
        <v>85</v>
      </c>
      <c r="J63" s="117" t="s">
        <v>470</v>
      </c>
      <c r="K63" s="54" t="s">
        <v>722</v>
      </c>
      <c r="L63" s="54" t="s">
        <v>715</v>
      </c>
      <c r="M63" s="54" t="s">
        <v>1343</v>
      </c>
      <c r="N63" s="117" t="s">
        <v>197</v>
      </c>
    </row>
    <row r="64" spans="1:14" ht="15" customHeight="1" x14ac:dyDescent="0.25">
      <c r="A64" s="53" t="s">
        <v>812</v>
      </c>
      <c r="B64" s="117" t="s">
        <v>81</v>
      </c>
      <c r="C64" s="54" t="s">
        <v>86</v>
      </c>
      <c r="D64" s="54" t="s">
        <v>565</v>
      </c>
      <c r="E64" s="54" t="s">
        <v>566</v>
      </c>
      <c r="F64" s="117" t="s">
        <v>445</v>
      </c>
      <c r="G64" s="117" t="s">
        <v>102</v>
      </c>
      <c r="H64" s="117" t="s">
        <v>534</v>
      </c>
      <c r="I64" s="117" t="s">
        <v>85</v>
      </c>
      <c r="J64" s="117" t="s">
        <v>470</v>
      </c>
      <c r="K64" s="54" t="s">
        <v>722</v>
      </c>
      <c r="L64" s="54" t="s">
        <v>715</v>
      </c>
      <c r="M64" s="54" t="s">
        <v>1343</v>
      </c>
      <c r="N64" s="117" t="s">
        <v>197</v>
      </c>
    </row>
    <row r="65" spans="1:14" ht="15" customHeight="1" x14ac:dyDescent="0.25">
      <c r="A65" s="53" t="s">
        <v>813</v>
      </c>
      <c r="B65" s="117" t="s">
        <v>81</v>
      </c>
      <c r="C65" s="54" t="s">
        <v>164</v>
      </c>
      <c r="D65" s="117" t="s">
        <v>416</v>
      </c>
      <c r="E65" s="117"/>
      <c r="F65" s="117" t="s">
        <v>445</v>
      </c>
      <c r="G65" s="117" t="s">
        <v>137</v>
      </c>
      <c r="H65" s="117" t="s">
        <v>111</v>
      </c>
      <c r="I65" s="117" t="s">
        <v>85</v>
      </c>
      <c r="J65" s="117" t="s">
        <v>415</v>
      </c>
      <c r="K65" s="117" t="s">
        <v>1335</v>
      </c>
      <c r="L65" s="54" t="s">
        <v>723</v>
      </c>
      <c r="M65" s="54" t="s">
        <v>1336</v>
      </c>
      <c r="N65" s="117" t="s">
        <v>197</v>
      </c>
    </row>
    <row r="66" spans="1:14" ht="15" customHeight="1" x14ac:dyDescent="0.25">
      <c r="A66" s="53" t="s">
        <v>814</v>
      </c>
      <c r="B66" s="117" t="s">
        <v>81</v>
      </c>
      <c r="C66" s="54" t="s">
        <v>90</v>
      </c>
      <c r="D66" s="54" t="s">
        <v>438</v>
      </c>
      <c r="E66" s="117" t="s">
        <v>1359</v>
      </c>
      <c r="F66" s="117" t="s">
        <v>445</v>
      </c>
      <c r="G66" s="117" t="s">
        <v>137</v>
      </c>
      <c r="H66" s="117" t="s">
        <v>111</v>
      </c>
      <c r="I66" s="117" t="s">
        <v>85</v>
      </c>
      <c r="J66" s="117" t="s">
        <v>415</v>
      </c>
      <c r="K66" s="54"/>
      <c r="L66" s="54" t="s">
        <v>723</v>
      </c>
      <c r="M66" s="54" t="s">
        <v>1336</v>
      </c>
      <c r="N66" s="117" t="s">
        <v>197</v>
      </c>
    </row>
    <row r="67" spans="1:14" ht="15" customHeight="1" x14ac:dyDescent="0.25">
      <c r="A67" s="53" t="s">
        <v>815</v>
      </c>
      <c r="B67" s="117" t="s">
        <v>81</v>
      </c>
      <c r="C67" s="54" t="s">
        <v>169</v>
      </c>
      <c r="D67" s="54" t="s">
        <v>418</v>
      </c>
      <c r="E67" s="117"/>
      <c r="F67" s="117" t="s">
        <v>445</v>
      </c>
      <c r="G67" s="117" t="s">
        <v>137</v>
      </c>
      <c r="H67" s="117" t="s">
        <v>111</v>
      </c>
      <c r="I67" s="117" t="s">
        <v>85</v>
      </c>
      <c r="J67" s="117" t="s">
        <v>415</v>
      </c>
      <c r="K67" s="54"/>
      <c r="L67" s="54" t="s">
        <v>723</v>
      </c>
      <c r="M67" s="54" t="s">
        <v>1343</v>
      </c>
      <c r="N67" s="117" t="s">
        <v>197</v>
      </c>
    </row>
    <row r="68" spans="1:14" ht="15" customHeight="1" x14ac:dyDescent="0.25">
      <c r="A68" s="53" t="s">
        <v>816</v>
      </c>
      <c r="B68" s="117" t="s">
        <v>81</v>
      </c>
      <c r="C68" s="54" t="s">
        <v>169</v>
      </c>
      <c r="D68" s="54" t="s">
        <v>419</v>
      </c>
      <c r="E68" s="117"/>
      <c r="F68" s="117" t="s">
        <v>445</v>
      </c>
      <c r="G68" s="117" t="s">
        <v>137</v>
      </c>
      <c r="H68" s="117" t="s">
        <v>111</v>
      </c>
      <c r="I68" s="117" t="s">
        <v>85</v>
      </c>
      <c r="J68" s="117" t="s">
        <v>415</v>
      </c>
      <c r="K68" s="54"/>
      <c r="L68" s="54" t="s">
        <v>723</v>
      </c>
      <c r="M68" s="54" t="s">
        <v>1336</v>
      </c>
      <c r="N68" s="117" t="s">
        <v>197</v>
      </c>
    </row>
    <row r="69" spans="1:14" ht="15" customHeight="1" x14ac:dyDescent="0.25">
      <c r="A69" s="53" t="s">
        <v>817</v>
      </c>
      <c r="B69" s="117" t="s">
        <v>81</v>
      </c>
      <c r="C69" s="54" t="s">
        <v>159</v>
      </c>
      <c r="D69" s="54" t="s">
        <v>142</v>
      </c>
      <c r="E69" s="117"/>
      <c r="F69" s="117" t="s">
        <v>445</v>
      </c>
      <c r="G69" s="117" t="s">
        <v>137</v>
      </c>
      <c r="H69" s="117" t="s">
        <v>111</v>
      </c>
      <c r="I69" s="117" t="s">
        <v>85</v>
      </c>
      <c r="J69" s="117" t="s">
        <v>415</v>
      </c>
      <c r="K69" s="54"/>
      <c r="L69" s="54" t="s">
        <v>723</v>
      </c>
      <c r="M69" s="54" t="s">
        <v>1336</v>
      </c>
      <c r="N69" s="117" t="s">
        <v>197</v>
      </c>
    </row>
    <row r="70" spans="1:14" ht="15" customHeight="1" x14ac:dyDescent="0.25">
      <c r="A70" s="53" t="s">
        <v>818</v>
      </c>
      <c r="B70" s="117" t="s">
        <v>81</v>
      </c>
      <c r="C70" s="54" t="s">
        <v>159</v>
      </c>
      <c r="D70" s="54" t="s">
        <v>420</v>
      </c>
      <c r="E70" s="117"/>
      <c r="F70" s="117" t="s">
        <v>445</v>
      </c>
      <c r="G70" s="117" t="s">
        <v>137</v>
      </c>
      <c r="H70" s="117" t="s">
        <v>111</v>
      </c>
      <c r="I70" s="117" t="s">
        <v>85</v>
      </c>
      <c r="J70" s="117" t="s">
        <v>415</v>
      </c>
      <c r="K70" s="54"/>
      <c r="L70" s="54" t="s">
        <v>723</v>
      </c>
      <c r="M70" s="54" t="s">
        <v>1336</v>
      </c>
      <c r="N70" s="117" t="s">
        <v>197</v>
      </c>
    </row>
    <row r="71" spans="1:14" ht="15" customHeight="1" x14ac:dyDescent="0.25">
      <c r="A71" s="53" t="s">
        <v>819</v>
      </c>
      <c r="B71" s="117" t="s">
        <v>81</v>
      </c>
      <c r="C71" s="54" t="s">
        <v>159</v>
      </c>
      <c r="D71" s="54" t="s">
        <v>421</v>
      </c>
      <c r="E71" s="117"/>
      <c r="F71" s="117" t="s">
        <v>445</v>
      </c>
      <c r="G71" s="117" t="s">
        <v>137</v>
      </c>
      <c r="H71" s="117" t="s">
        <v>111</v>
      </c>
      <c r="I71" s="117" t="s">
        <v>85</v>
      </c>
      <c r="J71" s="117" t="s">
        <v>415</v>
      </c>
      <c r="K71" s="54"/>
      <c r="L71" s="54" t="s">
        <v>723</v>
      </c>
      <c r="M71" s="54" t="s">
        <v>1336</v>
      </c>
      <c r="N71" s="117" t="s">
        <v>197</v>
      </c>
    </row>
    <row r="72" spans="1:14" ht="15" customHeight="1" x14ac:dyDescent="0.25">
      <c r="A72" s="53" t="s">
        <v>820</v>
      </c>
      <c r="B72" s="117" t="s">
        <v>81</v>
      </c>
      <c r="C72" s="54" t="s">
        <v>159</v>
      </c>
      <c r="D72" s="54" t="s">
        <v>422</v>
      </c>
      <c r="E72" s="117"/>
      <c r="F72" s="117" t="s">
        <v>445</v>
      </c>
      <c r="G72" s="117" t="s">
        <v>137</v>
      </c>
      <c r="H72" s="117" t="s">
        <v>111</v>
      </c>
      <c r="I72" s="117" t="s">
        <v>85</v>
      </c>
      <c r="J72" s="117" t="s">
        <v>415</v>
      </c>
      <c r="K72" s="54"/>
      <c r="L72" s="54" t="s">
        <v>723</v>
      </c>
      <c r="M72" s="54" t="s">
        <v>1336</v>
      </c>
      <c r="N72" s="117" t="s">
        <v>197</v>
      </c>
    </row>
    <row r="73" spans="1:14" ht="15" customHeight="1" x14ac:dyDescent="0.25">
      <c r="A73" s="53" t="s">
        <v>821</v>
      </c>
      <c r="B73" s="117" t="s">
        <v>81</v>
      </c>
      <c r="C73" s="54" t="s">
        <v>159</v>
      </c>
      <c r="D73" s="54" t="s">
        <v>141</v>
      </c>
      <c r="E73" s="117"/>
      <c r="F73" s="117" t="s">
        <v>445</v>
      </c>
      <c r="G73" s="117" t="s">
        <v>137</v>
      </c>
      <c r="H73" s="117" t="s">
        <v>111</v>
      </c>
      <c r="I73" s="117" t="s">
        <v>85</v>
      </c>
      <c r="J73" s="117" t="s">
        <v>415</v>
      </c>
      <c r="K73" s="54"/>
      <c r="L73" s="54" t="s">
        <v>723</v>
      </c>
      <c r="M73" s="54" t="s">
        <v>1336</v>
      </c>
      <c r="N73" s="117" t="s">
        <v>197</v>
      </c>
    </row>
    <row r="74" spans="1:14" ht="15" customHeight="1" x14ac:dyDescent="0.25">
      <c r="A74" s="53" t="s">
        <v>822</v>
      </c>
      <c r="B74" s="117" t="s">
        <v>81</v>
      </c>
      <c r="C74" s="54" t="s">
        <v>159</v>
      </c>
      <c r="D74" s="54" t="s">
        <v>149</v>
      </c>
      <c r="E74" s="117"/>
      <c r="F74" s="117" t="s">
        <v>445</v>
      </c>
      <c r="G74" s="117" t="s">
        <v>137</v>
      </c>
      <c r="H74" s="117" t="s">
        <v>111</v>
      </c>
      <c r="I74" s="117" t="s">
        <v>85</v>
      </c>
      <c r="J74" s="117" t="s">
        <v>415</v>
      </c>
      <c r="K74" s="54"/>
      <c r="L74" s="54" t="s">
        <v>723</v>
      </c>
      <c r="M74" s="54" t="s">
        <v>1336</v>
      </c>
      <c r="N74" s="117" t="s">
        <v>197</v>
      </c>
    </row>
    <row r="75" spans="1:14" ht="15" customHeight="1" x14ac:dyDescent="0.25">
      <c r="A75" s="53" t="s">
        <v>823</v>
      </c>
      <c r="B75" s="117" t="s">
        <v>81</v>
      </c>
      <c r="C75" s="54" t="s">
        <v>159</v>
      </c>
      <c r="D75" s="54" t="s">
        <v>423</v>
      </c>
      <c r="E75" s="117"/>
      <c r="F75" s="117" t="s">
        <v>445</v>
      </c>
      <c r="G75" s="117" t="s">
        <v>137</v>
      </c>
      <c r="H75" s="117" t="s">
        <v>111</v>
      </c>
      <c r="I75" s="117" t="s">
        <v>85</v>
      </c>
      <c r="J75" s="117" t="s">
        <v>415</v>
      </c>
      <c r="K75" s="54"/>
      <c r="L75" s="54" t="s">
        <v>723</v>
      </c>
      <c r="M75" s="54" t="s">
        <v>1336</v>
      </c>
      <c r="N75" s="117" t="s">
        <v>197</v>
      </c>
    </row>
    <row r="76" spans="1:14" ht="15" customHeight="1" x14ac:dyDescent="0.25">
      <c r="A76" s="53" t="s">
        <v>824</v>
      </c>
      <c r="B76" s="117" t="s">
        <v>81</v>
      </c>
      <c r="C76" s="54" t="s">
        <v>159</v>
      </c>
      <c r="D76" s="54" t="s">
        <v>148</v>
      </c>
      <c r="E76" s="117"/>
      <c r="F76" s="117" t="s">
        <v>445</v>
      </c>
      <c r="G76" s="117" t="s">
        <v>137</v>
      </c>
      <c r="H76" s="117" t="s">
        <v>111</v>
      </c>
      <c r="I76" s="117" t="s">
        <v>85</v>
      </c>
      <c r="J76" s="117" t="s">
        <v>415</v>
      </c>
      <c r="K76" s="54"/>
      <c r="L76" s="54" t="s">
        <v>723</v>
      </c>
      <c r="M76" s="54" t="s">
        <v>1336</v>
      </c>
      <c r="N76" s="117" t="s">
        <v>197</v>
      </c>
    </row>
    <row r="77" spans="1:14" ht="15" customHeight="1" x14ac:dyDescent="0.25">
      <c r="A77" s="53" t="s">
        <v>825</v>
      </c>
      <c r="B77" s="117" t="s">
        <v>81</v>
      </c>
      <c r="C77" s="54" t="s">
        <v>159</v>
      </c>
      <c r="D77" s="54" t="s">
        <v>424</v>
      </c>
      <c r="E77" s="117"/>
      <c r="F77" s="117" t="s">
        <v>445</v>
      </c>
      <c r="G77" s="117" t="s">
        <v>137</v>
      </c>
      <c r="H77" s="117" t="s">
        <v>111</v>
      </c>
      <c r="I77" s="117" t="s">
        <v>85</v>
      </c>
      <c r="J77" s="117" t="s">
        <v>415</v>
      </c>
      <c r="K77" s="54"/>
      <c r="L77" s="54" t="s">
        <v>723</v>
      </c>
      <c r="M77" s="54" t="s">
        <v>1336</v>
      </c>
      <c r="N77" s="117" t="s">
        <v>197</v>
      </c>
    </row>
    <row r="78" spans="1:14" ht="15" customHeight="1" x14ac:dyDescent="0.25">
      <c r="A78" s="53" t="s">
        <v>826</v>
      </c>
      <c r="B78" s="117" t="s">
        <v>81</v>
      </c>
      <c r="C78" s="54" t="s">
        <v>159</v>
      </c>
      <c r="D78" s="54" t="s">
        <v>425</v>
      </c>
      <c r="E78" s="117"/>
      <c r="F78" s="117" t="s">
        <v>445</v>
      </c>
      <c r="G78" s="117" t="s">
        <v>137</v>
      </c>
      <c r="H78" s="117" t="s">
        <v>111</v>
      </c>
      <c r="I78" s="117" t="s">
        <v>85</v>
      </c>
      <c r="J78" s="117" t="s">
        <v>415</v>
      </c>
      <c r="K78" s="54"/>
      <c r="L78" s="54" t="s">
        <v>723</v>
      </c>
      <c r="M78" s="54" t="s">
        <v>1336</v>
      </c>
      <c r="N78" s="117" t="s">
        <v>197</v>
      </c>
    </row>
    <row r="79" spans="1:14" ht="15" customHeight="1" x14ac:dyDescent="0.25">
      <c r="A79" s="53" t="s">
        <v>827</v>
      </c>
      <c r="B79" s="117" t="s">
        <v>81</v>
      </c>
      <c r="C79" s="54" t="s">
        <v>159</v>
      </c>
      <c r="D79" s="54" t="s">
        <v>426</v>
      </c>
      <c r="E79" s="117"/>
      <c r="F79" s="117" t="s">
        <v>445</v>
      </c>
      <c r="G79" s="117" t="s">
        <v>137</v>
      </c>
      <c r="H79" s="117" t="s">
        <v>111</v>
      </c>
      <c r="I79" s="117" t="s">
        <v>85</v>
      </c>
      <c r="J79" s="117" t="s">
        <v>415</v>
      </c>
      <c r="K79" s="54"/>
      <c r="L79" s="54" t="s">
        <v>723</v>
      </c>
      <c r="M79" s="54" t="s">
        <v>1336</v>
      </c>
      <c r="N79" s="117" t="s">
        <v>197</v>
      </c>
    </row>
    <row r="80" spans="1:14" ht="15" customHeight="1" x14ac:dyDescent="0.25">
      <c r="A80" s="53" t="s">
        <v>828</v>
      </c>
      <c r="B80" s="117" t="s">
        <v>81</v>
      </c>
      <c r="C80" s="54" t="s">
        <v>159</v>
      </c>
      <c r="D80" s="54" t="s">
        <v>152</v>
      </c>
      <c r="E80" s="117"/>
      <c r="F80" s="117" t="s">
        <v>445</v>
      </c>
      <c r="G80" s="117" t="s">
        <v>137</v>
      </c>
      <c r="H80" s="117" t="s">
        <v>111</v>
      </c>
      <c r="I80" s="117" t="s">
        <v>85</v>
      </c>
      <c r="J80" s="117" t="s">
        <v>415</v>
      </c>
      <c r="K80" s="54"/>
      <c r="L80" s="54" t="s">
        <v>723</v>
      </c>
      <c r="M80" s="54" t="s">
        <v>1336</v>
      </c>
      <c r="N80" s="117" t="s">
        <v>197</v>
      </c>
    </row>
    <row r="81" spans="1:14" ht="15" customHeight="1" x14ac:dyDescent="0.25">
      <c r="A81" s="53" t="s">
        <v>829</v>
      </c>
      <c r="B81" s="117" t="s">
        <v>81</v>
      </c>
      <c r="C81" s="54" t="s">
        <v>159</v>
      </c>
      <c r="D81" s="54" t="s">
        <v>427</v>
      </c>
      <c r="E81" s="117"/>
      <c r="F81" s="117" t="s">
        <v>445</v>
      </c>
      <c r="G81" s="117" t="s">
        <v>137</v>
      </c>
      <c r="H81" s="117" t="s">
        <v>111</v>
      </c>
      <c r="I81" s="117" t="s">
        <v>85</v>
      </c>
      <c r="J81" s="117" t="s">
        <v>415</v>
      </c>
      <c r="K81" s="54"/>
      <c r="L81" s="54" t="s">
        <v>723</v>
      </c>
      <c r="M81" s="54" t="s">
        <v>1336</v>
      </c>
      <c r="N81" s="117" t="s">
        <v>197</v>
      </c>
    </row>
    <row r="82" spans="1:14" ht="15" customHeight="1" x14ac:dyDescent="0.25">
      <c r="A82" s="53" t="s">
        <v>830</v>
      </c>
      <c r="B82" s="117" t="s">
        <v>81</v>
      </c>
      <c r="C82" s="54" t="s">
        <v>86</v>
      </c>
      <c r="D82" s="54" t="s">
        <v>441</v>
      </c>
      <c r="E82" s="117" t="s">
        <v>442</v>
      </c>
      <c r="F82" s="117" t="s">
        <v>445</v>
      </c>
      <c r="G82" s="117" t="s">
        <v>137</v>
      </c>
      <c r="H82" s="117" t="s">
        <v>111</v>
      </c>
      <c r="I82" s="117" t="s">
        <v>85</v>
      </c>
      <c r="J82" s="117" t="s">
        <v>415</v>
      </c>
      <c r="K82" s="54"/>
      <c r="L82" s="54" t="s">
        <v>723</v>
      </c>
      <c r="M82" s="54" t="s">
        <v>1336</v>
      </c>
      <c r="N82" s="117" t="s">
        <v>197</v>
      </c>
    </row>
    <row r="83" spans="1:14" ht="15" customHeight="1" x14ac:dyDescent="0.25">
      <c r="A83" s="53" t="s">
        <v>831</v>
      </c>
      <c r="B83" s="117" t="s">
        <v>81</v>
      </c>
      <c r="C83" s="54" t="s">
        <v>86</v>
      </c>
      <c r="D83" s="54" t="s">
        <v>429</v>
      </c>
      <c r="E83" s="117"/>
      <c r="F83" s="117" t="s">
        <v>445</v>
      </c>
      <c r="G83" s="117" t="s">
        <v>137</v>
      </c>
      <c r="H83" s="117" t="s">
        <v>111</v>
      </c>
      <c r="I83" s="117" t="s">
        <v>85</v>
      </c>
      <c r="J83" s="117" t="s">
        <v>415</v>
      </c>
      <c r="K83" s="54"/>
      <c r="L83" s="54" t="s">
        <v>723</v>
      </c>
      <c r="M83" s="54" t="s">
        <v>1336</v>
      </c>
      <c r="N83" s="117" t="s">
        <v>197</v>
      </c>
    </row>
    <row r="84" spans="1:14" ht="15" customHeight="1" x14ac:dyDescent="0.25">
      <c r="A84" s="53" t="s">
        <v>832</v>
      </c>
      <c r="B84" s="117" t="s">
        <v>81</v>
      </c>
      <c r="C84" s="54" t="s">
        <v>86</v>
      </c>
      <c r="D84" s="54" t="s">
        <v>439</v>
      </c>
      <c r="E84" s="117" t="s">
        <v>440</v>
      </c>
      <c r="F84" s="117" t="s">
        <v>445</v>
      </c>
      <c r="G84" s="117" t="s">
        <v>137</v>
      </c>
      <c r="H84" s="117" t="s">
        <v>111</v>
      </c>
      <c r="I84" s="117" t="s">
        <v>85</v>
      </c>
      <c r="J84" s="117" t="s">
        <v>415</v>
      </c>
      <c r="K84" s="54"/>
      <c r="L84" s="54" t="s">
        <v>723</v>
      </c>
      <c r="M84" s="54" t="s">
        <v>1336</v>
      </c>
      <c r="N84" s="117" t="s">
        <v>197</v>
      </c>
    </row>
    <row r="85" spans="1:14" ht="15" customHeight="1" x14ac:dyDescent="0.25">
      <c r="A85" s="53" t="s">
        <v>833</v>
      </c>
      <c r="B85" s="117" t="s">
        <v>81</v>
      </c>
      <c r="C85" s="54" t="s">
        <v>86</v>
      </c>
      <c r="D85" s="54" t="s">
        <v>431</v>
      </c>
      <c r="E85" s="117"/>
      <c r="F85" s="117" t="s">
        <v>445</v>
      </c>
      <c r="G85" s="117" t="s">
        <v>137</v>
      </c>
      <c r="H85" s="117" t="s">
        <v>111</v>
      </c>
      <c r="I85" s="117" t="s">
        <v>85</v>
      </c>
      <c r="J85" s="117" t="s">
        <v>415</v>
      </c>
      <c r="K85" s="54"/>
      <c r="L85" s="54" t="s">
        <v>723</v>
      </c>
      <c r="M85" s="54" t="s">
        <v>1336</v>
      </c>
      <c r="N85" s="117" t="s">
        <v>197</v>
      </c>
    </row>
    <row r="86" spans="1:14" ht="15" customHeight="1" x14ac:dyDescent="0.25">
      <c r="A86" s="53" t="s">
        <v>834</v>
      </c>
      <c r="B86" s="117" t="s">
        <v>81</v>
      </c>
      <c r="C86" s="54" t="s">
        <v>86</v>
      </c>
      <c r="D86" s="54" t="s">
        <v>432</v>
      </c>
      <c r="E86" s="117"/>
      <c r="F86" s="117" t="s">
        <v>445</v>
      </c>
      <c r="G86" s="117" t="s">
        <v>137</v>
      </c>
      <c r="H86" s="117" t="s">
        <v>111</v>
      </c>
      <c r="I86" s="117" t="s">
        <v>85</v>
      </c>
      <c r="J86" s="117" t="s">
        <v>415</v>
      </c>
      <c r="K86" s="54"/>
      <c r="L86" s="54" t="s">
        <v>723</v>
      </c>
      <c r="M86" s="54" t="s">
        <v>1336</v>
      </c>
      <c r="N86" s="117" t="s">
        <v>197</v>
      </c>
    </row>
    <row r="87" spans="1:14" ht="15" customHeight="1" x14ac:dyDescent="0.25">
      <c r="A87" s="53" t="s">
        <v>835</v>
      </c>
      <c r="B87" s="117" t="s">
        <v>81</v>
      </c>
      <c r="C87" s="54" t="s">
        <v>86</v>
      </c>
      <c r="D87" s="54" t="s">
        <v>443</v>
      </c>
      <c r="E87" s="117" t="s">
        <v>440</v>
      </c>
      <c r="F87" s="117" t="s">
        <v>445</v>
      </c>
      <c r="G87" s="117" t="s">
        <v>137</v>
      </c>
      <c r="H87" s="117" t="s">
        <v>111</v>
      </c>
      <c r="I87" s="117" t="s">
        <v>85</v>
      </c>
      <c r="J87" s="117" t="s">
        <v>415</v>
      </c>
      <c r="K87" s="54"/>
      <c r="L87" s="54" t="s">
        <v>723</v>
      </c>
      <c r="M87" s="54" t="s">
        <v>1336</v>
      </c>
      <c r="N87" s="117" t="s">
        <v>197</v>
      </c>
    </row>
    <row r="88" spans="1:14" ht="15" customHeight="1" x14ac:dyDescent="0.25">
      <c r="A88" s="53" t="s">
        <v>836</v>
      </c>
      <c r="B88" s="117" t="s">
        <v>81</v>
      </c>
      <c r="C88" s="54" t="s">
        <v>86</v>
      </c>
      <c r="D88" s="54" t="s">
        <v>434</v>
      </c>
      <c r="E88" s="117"/>
      <c r="F88" s="117" t="s">
        <v>445</v>
      </c>
      <c r="G88" s="117" t="s">
        <v>137</v>
      </c>
      <c r="H88" s="117" t="s">
        <v>111</v>
      </c>
      <c r="I88" s="117" t="s">
        <v>85</v>
      </c>
      <c r="J88" s="117" t="s">
        <v>415</v>
      </c>
      <c r="K88" s="54"/>
      <c r="L88" s="54" t="s">
        <v>723</v>
      </c>
      <c r="M88" s="54" t="s">
        <v>1336</v>
      </c>
      <c r="N88" s="117" t="s">
        <v>197</v>
      </c>
    </row>
    <row r="89" spans="1:14" ht="15" customHeight="1" x14ac:dyDescent="0.25">
      <c r="A89" s="53" t="s">
        <v>837</v>
      </c>
      <c r="B89" s="117" t="s">
        <v>81</v>
      </c>
      <c r="C89" s="54" t="s">
        <v>86</v>
      </c>
      <c r="D89" s="54" t="s">
        <v>444</v>
      </c>
      <c r="E89" s="117" t="s">
        <v>440</v>
      </c>
      <c r="F89" s="117" t="s">
        <v>445</v>
      </c>
      <c r="G89" s="117" t="s">
        <v>137</v>
      </c>
      <c r="H89" s="117" t="s">
        <v>111</v>
      </c>
      <c r="I89" s="117" t="s">
        <v>85</v>
      </c>
      <c r="J89" s="117" t="s">
        <v>415</v>
      </c>
      <c r="K89" s="54"/>
      <c r="L89" s="54" t="s">
        <v>723</v>
      </c>
      <c r="M89" s="54" t="s">
        <v>1336</v>
      </c>
      <c r="N89" s="117" t="s">
        <v>197</v>
      </c>
    </row>
    <row r="90" spans="1:14" ht="15" customHeight="1" x14ac:dyDescent="0.25">
      <c r="A90" s="53" t="s">
        <v>838</v>
      </c>
      <c r="B90" s="117" t="s">
        <v>81</v>
      </c>
      <c r="C90" s="54" t="s">
        <v>86</v>
      </c>
      <c r="D90" s="54" t="s">
        <v>436</v>
      </c>
      <c r="E90" s="117"/>
      <c r="F90" s="117" t="s">
        <v>445</v>
      </c>
      <c r="G90" s="117" t="s">
        <v>137</v>
      </c>
      <c r="H90" s="117" t="s">
        <v>111</v>
      </c>
      <c r="I90" s="117" t="s">
        <v>85</v>
      </c>
      <c r="J90" s="117" t="s">
        <v>415</v>
      </c>
      <c r="K90" s="54"/>
      <c r="L90" s="54" t="s">
        <v>723</v>
      </c>
      <c r="M90" s="54" t="s">
        <v>1336</v>
      </c>
      <c r="N90" s="117" t="s">
        <v>197</v>
      </c>
    </row>
    <row r="91" spans="1:14" ht="15" customHeight="1" x14ac:dyDescent="0.25">
      <c r="A91" s="53" t="s">
        <v>839</v>
      </c>
      <c r="B91" s="117" t="s">
        <v>81</v>
      </c>
      <c r="C91" s="54" t="s">
        <v>158</v>
      </c>
      <c r="D91" s="54" t="s">
        <v>437</v>
      </c>
      <c r="E91" s="117"/>
      <c r="F91" s="117" t="s">
        <v>445</v>
      </c>
      <c r="G91" s="117" t="s">
        <v>137</v>
      </c>
      <c r="H91" s="117" t="s">
        <v>111</v>
      </c>
      <c r="I91" s="117" t="s">
        <v>85</v>
      </c>
      <c r="J91" s="117" t="s">
        <v>415</v>
      </c>
      <c r="K91" s="54"/>
      <c r="L91" s="54" t="s">
        <v>723</v>
      </c>
      <c r="M91" s="54" t="s">
        <v>1336</v>
      </c>
      <c r="N91" s="117" t="s">
        <v>197</v>
      </c>
    </row>
    <row r="92" spans="1:14" ht="15" customHeight="1" x14ac:dyDescent="0.25">
      <c r="A92" s="53" t="s">
        <v>840</v>
      </c>
      <c r="B92" s="117" t="s">
        <v>368</v>
      </c>
      <c r="C92" s="54" t="s">
        <v>91</v>
      </c>
      <c r="D92" s="54" t="s">
        <v>446</v>
      </c>
      <c r="E92" s="117"/>
      <c r="F92" s="117" t="s">
        <v>445</v>
      </c>
      <c r="G92" s="117" t="s">
        <v>137</v>
      </c>
      <c r="H92" s="117" t="s">
        <v>111</v>
      </c>
      <c r="I92" s="117" t="s">
        <v>85</v>
      </c>
      <c r="J92" s="117" t="s">
        <v>415</v>
      </c>
      <c r="K92" s="54"/>
      <c r="L92" s="54" t="s">
        <v>723</v>
      </c>
      <c r="M92" s="54" t="s">
        <v>1337</v>
      </c>
      <c r="N92" s="117" t="s">
        <v>197</v>
      </c>
    </row>
    <row r="93" spans="1:14" ht="15" customHeight="1" x14ac:dyDescent="0.25">
      <c r="A93" s="53" t="s">
        <v>841</v>
      </c>
      <c r="B93" s="117" t="s">
        <v>368</v>
      </c>
      <c r="C93" s="54" t="s">
        <v>91</v>
      </c>
      <c r="D93" s="54" t="s">
        <v>447</v>
      </c>
      <c r="E93" s="117"/>
      <c r="F93" s="117" t="s">
        <v>445</v>
      </c>
      <c r="G93" s="117" t="s">
        <v>137</v>
      </c>
      <c r="H93" s="117" t="s">
        <v>111</v>
      </c>
      <c r="I93" s="117" t="s">
        <v>85</v>
      </c>
      <c r="J93" s="117" t="s">
        <v>415</v>
      </c>
      <c r="K93" s="54"/>
      <c r="L93" s="54" t="s">
        <v>723</v>
      </c>
      <c r="M93" s="54" t="s">
        <v>1337</v>
      </c>
      <c r="N93" s="117" t="s">
        <v>197</v>
      </c>
    </row>
    <row r="94" spans="1:14" ht="15" customHeight="1" x14ac:dyDescent="0.25">
      <c r="A94" s="53" t="s">
        <v>842</v>
      </c>
      <c r="B94" s="117" t="s">
        <v>368</v>
      </c>
      <c r="C94" s="54" t="s">
        <v>91</v>
      </c>
      <c r="D94" s="54" t="s">
        <v>448</v>
      </c>
      <c r="E94" s="117"/>
      <c r="F94" s="117" t="s">
        <v>445</v>
      </c>
      <c r="G94" s="117" t="s">
        <v>137</v>
      </c>
      <c r="H94" s="117" t="s">
        <v>111</v>
      </c>
      <c r="I94" s="117" t="s">
        <v>85</v>
      </c>
      <c r="J94" s="117" t="s">
        <v>415</v>
      </c>
      <c r="K94" s="54"/>
      <c r="L94" s="54" t="s">
        <v>723</v>
      </c>
      <c r="M94" s="54" t="s">
        <v>1337</v>
      </c>
      <c r="N94" s="117" t="s">
        <v>197</v>
      </c>
    </row>
    <row r="95" spans="1:14" ht="15" customHeight="1" x14ac:dyDescent="0.25">
      <c r="A95" s="53" t="s">
        <v>843</v>
      </c>
      <c r="B95" s="117" t="s">
        <v>368</v>
      </c>
      <c r="C95" s="54" t="s">
        <v>91</v>
      </c>
      <c r="D95" s="54" t="s">
        <v>449</v>
      </c>
      <c r="E95" s="117"/>
      <c r="F95" s="117" t="s">
        <v>445</v>
      </c>
      <c r="G95" s="117" t="s">
        <v>137</v>
      </c>
      <c r="H95" s="117" t="s">
        <v>111</v>
      </c>
      <c r="I95" s="117" t="s">
        <v>85</v>
      </c>
      <c r="J95" s="117" t="s">
        <v>415</v>
      </c>
      <c r="K95" s="54"/>
      <c r="L95" s="54" t="s">
        <v>723</v>
      </c>
      <c r="M95" s="54" t="s">
        <v>1337</v>
      </c>
      <c r="N95" s="117" t="s">
        <v>197</v>
      </c>
    </row>
    <row r="96" spans="1:14" ht="15" customHeight="1" x14ac:dyDescent="0.25">
      <c r="A96" s="53" t="s">
        <v>844</v>
      </c>
      <c r="B96" s="117" t="s">
        <v>81</v>
      </c>
      <c r="C96" s="54" t="s">
        <v>91</v>
      </c>
      <c r="D96" s="54" t="s">
        <v>450</v>
      </c>
      <c r="E96" s="117"/>
      <c r="F96" s="117" t="s">
        <v>445</v>
      </c>
      <c r="G96" s="117" t="s">
        <v>137</v>
      </c>
      <c r="H96" s="117" t="s">
        <v>111</v>
      </c>
      <c r="I96" s="117" t="s">
        <v>85</v>
      </c>
      <c r="J96" s="117" t="s">
        <v>415</v>
      </c>
      <c r="K96" s="54"/>
      <c r="L96" s="54" t="s">
        <v>723</v>
      </c>
      <c r="M96" s="54" t="s">
        <v>1337</v>
      </c>
      <c r="N96" s="117" t="s">
        <v>197</v>
      </c>
    </row>
    <row r="97" spans="1:14" ht="15" customHeight="1" x14ac:dyDescent="0.25">
      <c r="A97" s="53" t="s">
        <v>845</v>
      </c>
      <c r="B97" s="117" t="s">
        <v>81</v>
      </c>
      <c r="C97" s="54" t="s">
        <v>91</v>
      </c>
      <c r="D97" s="54" t="s">
        <v>451</v>
      </c>
      <c r="E97" s="117"/>
      <c r="F97" s="117" t="s">
        <v>445</v>
      </c>
      <c r="G97" s="117" t="s">
        <v>137</v>
      </c>
      <c r="H97" s="117" t="s">
        <v>111</v>
      </c>
      <c r="I97" s="117" t="s">
        <v>85</v>
      </c>
      <c r="J97" s="117" t="s">
        <v>415</v>
      </c>
      <c r="K97" s="54"/>
      <c r="L97" s="54" t="s">
        <v>723</v>
      </c>
      <c r="M97" s="54" t="s">
        <v>1337</v>
      </c>
      <c r="N97" s="117" t="s">
        <v>197</v>
      </c>
    </row>
    <row r="98" spans="1:14" ht="15" customHeight="1" x14ac:dyDescent="0.25">
      <c r="A98" s="53" t="s">
        <v>846</v>
      </c>
      <c r="B98" s="117" t="s">
        <v>81</v>
      </c>
      <c r="C98" s="54" t="s">
        <v>91</v>
      </c>
      <c r="D98" s="54" t="s">
        <v>452</v>
      </c>
      <c r="E98" s="117"/>
      <c r="F98" s="117" t="s">
        <v>445</v>
      </c>
      <c r="G98" s="117" t="s">
        <v>137</v>
      </c>
      <c r="H98" s="117" t="s">
        <v>111</v>
      </c>
      <c r="I98" s="117" t="s">
        <v>85</v>
      </c>
      <c r="J98" s="117" t="s">
        <v>415</v>
      </c>
      <c r="K98" s="54"/>
      <c r="L98" s="54" t="s">
        <v>723</v>
      </c>
      <c r="M98" s="54" t="s">
        <v>1337</v>
      </c>
      <c r="N98" s="117" t="s">
        <v>197</v>
      </c>
    </row>
    <row r="99" spans="1:14" ht="15" customHeight="1" x14ac:dyDescent="0.25">
      <c r="A99" s="53" t="s">
        <v>847</v>
      </c>
      <c r="B99" s="117" t="s">
        <v>81</v>
      </c>
      <c r="C99" s="54" t="s">
        <v>91</v>
      </c>
      <c r="D99" s="54" t="s">
        <v>453</v>
      </c>
      <c r="E99" s="117"/>
      <c r="F99" s="117" t="s">
        <v>445</v>
      </c>
      <c r="G99" s="117" t="s">
        <v>137</v>
      </c>
      <c r="H99" s="117" t="s">
        <v>111</v>
      </c>
      <c r="I99" s="117" t="s">
        <v>85</v>
      </c>
      <c r="J99" s="117" t="s">
        <v>415</v>
      </c>
      <c r="K99" s="54"/>
      <c r="L99" s="54" t="s">
        <v>723</v>
      </c>
      <c r="M99" s="54" t="s">
        <v>1337</v>
      </c>
      <c r="N99" s="117" t="s">
        <v>197</v>
      </c>
    </row>
    <row r="100" spans="1:14" ht="15" customHeight="1" x14ac:dyDescent="0.25">
      <c r="A100" s="53" t="s">
        <v>848</v>
      </c>
      <c r="B100" s="117" t="s">
        <v>81</v>
      </c>
      <c r="C100" s="54" t="s">
        <v>91</v>
      </c>
      <c r="D100" s="54" t="s">
        <v>454</v>
      </c>
      <c r="E100" s="117"/>
      <c r="F100" s="117" t="s">
        <v>445</v>
      </c>
      <c r="G100" s="117" t="s">
        <v>137</v>
      </c>
      <c r="H100" s="117" t="s">
        <v>111</v>
      </c>
      <c r="I100" s="117" t="s">
        <v>85</v>
      </c>
      <c r="J100" s="117" t="s">
        <v>415</v>
      </c>
      <c r="K100" s="54"/>
      <c r="L100" s="54" t="s">
        <v>723</v>
      </c>
      <c r="M100" s="54" t="s">
        <v>1337</v>
      </c>
      <c r="N100" s="117" t="s">
        <v>197</v>
      </c>
    </row>
    <row r="101" spans="1:14" ht="15" customHeight="1" x14ac:dyDescent="0.25">
      <c r="A101" s="53" t="s">
        <v>849</v>
      </c>
      <c r="B101" s="117" t="s">
        <v>81</v>
      </c>
      <c r="C101" s="54" t="s">
        <v>91</v>
      </c>
      <c r="D101" s="54" t="s">
        <v>455</v>
      </c>
      <c r="E101" s="117"/>
      <c r="F101" s="117" t="s">
        <v>445</v>
      </c>
      <c r="G101" s="117" t="s">
        <v>137</v>
      </c>
      <c r="H101" s="117" t="s">
        <v>111</v>
      </c>
      <c r="I101" s="117" t="s">
        <v>85</v>
      </c>
      <c r="J101" s="117" t="s">
        <v>415</v>
      </c>
      <c r="K101" s="54"/>
      <c r="L101" s="54" t="s">
        <v>723</v>
      </c>
      <c r="M101" s="54" t="s">
        <v>1337</v>
      </c>
      <c r="N101" s="117" t="s">
        <v>197</v>
      </c>
    </row>
    <row r="102" spans="1:14" ht="15" customHeight="1" x14ac:dyDescent="0.25">
      <c r="A102" s="53" t="s">
        <v>850</v>
      </c>
      <c r="B102" s="117" t="s">
        <v>81</v>
      </c>
      <c r="C102" s="54" t="s">
        <v>91</v>
      </c>
      <c r="D102" s="54" t="s">
        <v>456</v>
      </c>
      <c r="E102" s="117"/>
      <c r="F102" s="117" t="s">
        <v>445</v>
      </c>
      <c r="G102" s="117" t="s">
        <v>137</v>
      </c>
      <c r="H102" s="117" t="s">
        <v>111</v>
      </c>
      <c r="I102" s="117" t="s">
        <v>85</v>
      </c>
      <c r="J102" s="117" t="s">
        <v>415</v>
      </c>
      <c r="K102" s="54"/>
      <c r="L102" s="54" t="s">
        <v>723</v>
      </c>
      <c r="M102" s="54" t="s">
        <v>1337</v>
      </c>
      <c r="N102" s="117" t="s">
        <v>197</v>
      </c>
    </row>
    <row r="103" spans="1:14" ht="15" customHeight="1" x14ac:dyDescent="0.25">
      <c r="A103" s="53" t="s">
        <v>851</v>
      </c>
      <c r="B103" s="117" t="s">
        <v>81</v>
      </c>
      <c r="C103" s="54" t="s">
        <v>91</v>
      </c>
      <c r="D103" s="54" t="s">
        <v>457</v>
      </c>
      <c r="E103" s="117"/>
      <c r="F103" s="117" t="s">
        <v>445</v>
      </c>
      <c r="G103" s="117" t="s">
        <v>137</v>
      </c>
      <c r="H103" s="117" t="s">
        <v>111</v>
      </c>
      <c r="I103" s="117" t="s">
        <v>85</v>
      </c>
      <c r="J103" s="117" t="s">
        <v>415</v>
      </c>
      <c r="K103" s="54"/>
      <c r="L103" s="54" t="s">
        <v>723</v>
      </c>
      <c r="M103" s="54" t="s">
        <v>1337</v>
      </c>
      <c r="N103" s="117" t="s">
        <v>197</v>
      </c>
    </row>
    <row r="104" spans="1:14" ht="15" customHeight="1" x14ac:dyDescent="0.25">
      <c r="A104" s="53" t="s">
        <v>852</v>
      </c>
      <c r="B104" s="117" t="s">
        <v>81</v>
      </c>
      <c r="C104" s="54" t="s">
        <v>91</v>
      </c>
      <c r="D104" s="54" t="s">
        <v>458</v>
      </c>
      <c r="E104" s="117"/>
      <c r="F104" s="117" t="s">
        <v>445</v>
      </c>
      <c r="G104" s="117" t="s">
        <v>137</v>
      </c>
      <c r="H104" s="117" t="s">
        <v>111</v>
      </c>
      <c r="I104" s="117" t="s">
        <v>85</v>
      </c>
      <c r="J104" s="117" t="s">
        <v>415</v>
      </c>
      <c r="K104" s="54"/>
      <c r="L104" s="54" t="s">
        <v>723</v>
      </c>
      <c r="M104" s="54" t="s">
        <v>1337</v>
      </c>
      <c r="N104" s="117" t="s">
        <v>197</v>
      </c>
    </row>
    <row r="105" spans="1:14" ht="15" customHeight="1" x14ac:dyDescent="0.25">
      <c r="A105" s="53" t="s">
        <v>853</v>
      </c>
      <c r="B105" s="117" t="s">
        <v>81</v>
      </c>
      <c r="C105" s="54" t="s">
        <v>91</v>
      </c>
      <c r="D105" s="54" t="s">
        <v>459</v>
      </c>
      <c r="E105" s="117"/>
      <c r="F105" s="117" t="s">
        <v>445</v>
      </c>
      <c r="G105" s="117" t="s">
        <v>137</v>
      </c>
      <c r="H105" s="117" t="s">
        <v>111</v>
      </c>
      <c r="I105" s="117" t="s">
        <v>85</v>
      </c>
      <c r="J105" s="117" t="s">
        <v>415</v>
      </c>
      <c r="K105" s="54"/>
      <c r="L105" s="54" t="s">
        <v>723</v>
      </c>
      <c r="M105" s="54" t="s">
        <v>1337</v>
      </c>
      <c r="N105" s="117" t="s">
        <v>197</v>
      </c>
    </row>
    <row r="106" spans="1:14" ht="15" customHeight="1" x14ac:dyDescent="0.25">
      <c r="A106" s="53" t="s">
        <v>854</v>
      </c>
      <c r="B106" s="117" t="s">
        <v>81</v>
      </c>
      <c r="C106" s="54" t="s">
        <v>91</v>
      </c>
      <c r="D106" s="54" t="s">
        <v>460</v>
      </c>
      <c r="E106" s="117"/>
      <c r="F106" s="117" t="s">
        <v>445</v>
      </c>
      <c r="G106" s="117" t="s">
        <v>137</v>
      </c>
      <c r="H106" s="117" t="s">
        <v>111</v>
      </c>
      <c r="I106" s="117" t="s">
        <v>85</v>
      </c>
      <c r="J106" s="117" t="s">
        <v>415</v>
      </c>
      <c r="K106" s="54"/>
      <c r="L106" s="54" t="s">
        <v>723</v>
      </c>
      <c r="M106" s="54" t="s">
        <v>1337</v>
      </c>
      <c r="N106" s="117" t="s">
        <v>197</v>
      </c>
    </row>
    <row r="107" spans="1:14" ht="15" customHeight="1" x14ac:dyDescent="0.25">
      <c r="A107" s="53" t="s">
        <v>855</v>
      </c>
      <c r="B107" s="117" t="s">
        <v>81</v>
      </c>
      <c r="C107" s="54" t="s">
        <v>91</v>
      </c>
      <c r="D107" s="54" t="s">
        <v>461</v>
      </c>
      <c r="E107" s="117"/>
      <c r="F107" s="117" t="s">
        <v>445</v>
      </c>
      <c r="G107" s="117" t="s">
        <v>137</v>
      </c>
      <c r="H107" s="117" t="s">
        <v>111</v>
      </c>
      <c r="I107" s="117" t="s">
        <v>85</v>
      </c>
      <c r="J107" s="117" t="s">
        <v>415</v>
      </c>
      <c r="K107" s="54"/>
      <c r="L107" s="54" t="s">
        <v>723</v>
      </c>
      <c r="M107" s="54" t="s">
        <v>1337</v>
      </c>
      <c r="N107" s="117" t="s">
        <v>197</v>
      </c>
    </row>
    <row r="108" spans="1:14" ht="15" customHeight="1" x14ac:dyDescent="0.25">
      <c r="A108" s="53" t="s">
        <v>856</v>
      </c>
      <c r="B108" s="117" t="s">
        <v>81</v>
      </c>
      <c r="C108" s="54" t="s">
        <v>91</v>
      </c>
      <c r="D108" s="54" t="s">
        <v>462</v>
      </c>
      <c r="E108" s="117"/>
      <c r="F108" s="117" t="s">
        <v>445</v>
      </c>
      <c r="G108" s="117" t="s">
        <v>137</v>
      </c>
      <c r="H108" s="117" t="s">
        <v>111</v>
      </c>
      <c r="I108" s="117" t="s">
        <v>85</v>
      </c>
      <c r="J108" s="117" t="s">
        <v>415</v>
      </c>
      <c r="K108" s="54"/>
      <c r="L108" s="54" t="s">
        <v>723</v>
      </c>
      <c r="M108" s="54" t="s">
        <v>1337</v>
      </c>
      <c r="N108" s="117" t="s">
        <v>197</v>
      </c>
    </row>
    <row r="109" spans="1:14" ht="15" customHeight="1" x14ac:dyDescent="0.25">
      <c r="A109" s="53" t="s">
        <v>857</v>
      </c>
      <c r="B109" s="117" t="s">
        <v>81</v>
      </c>
      <c r="C109" s="54" t="s">
        <v>91</v>
      </c>
      <c r="D109" s="54" t="s">
        <v>463</v>
      </c>
      <c r="E109" s="117"/>
      <c r="F109" s="117" t="s">
        <v>445</v>
      </c>
      <c r="G109" s="117" t="s">
        <v>137</v>
      </c>
      <c r="H109" s="117" t="s">
        <v>111</v>
      </c>
      <c r="I109" s="117" t="s">
        <v>85</v>
      </c>
      <c r="J109" s="117" t="s">
        <v>415</v>
      </c>
      <c r="K109" s="54"/>
      <c r="L109" s="54" t="s">
        <v>723</v>
      </c>
      <c r="M109" s="54" t="s">
        <v>1337</v>
      </c>
      <c r="N109" s="117" t="s">
        <v>197</v>
      </c>
    </row>
    <row r="110" spans="1:14" ht="15" customHeight="1" x14ac:dyDescent="0.25">
      <c r="A110" s="53" t="s">
        <v>858</v>
      </c>
      <c r="B110" s="117" t="s">
        <v>81</v>
      </c>
      <c r="C110" s="54" t="s">
        <v>91</v>
      </c>
      <c r="D110" s="54" t="s">
        <v>464</v>
      </c>
      <c r="E110" s="117"/>
      <c r="F110" s="117" t="s">
        <v>445</v>
      </c>
      <c r="G110" s="117" t="s">
        <v>137</v>
      </c>
      <c r="H110" s="117" t="s">
        <v>111</v>
      </c>
      <c r="I110" s="117" t="s">
        <v>85</v>
      </c>
      <c r="J110" s="117" t="s">
        <v>415</v>
      </c>
      <c r="K110" s="54"/>
      <c r="L110" s="54" t="s">
        <v>723</v>
      </c>
      <c r="M110" s="54" t="s">
        <v>1337</v>
      </c>
      <c r="N110" s="117" t="s">
        <v>197</v>
      </c>
    </row>
    <row r="111" spans="1:14" ht="15" customHeight="1" x14ac:dyDescent="0.25">
      <c r="A111" s="53" t="s">
        <v>859</v>
      </c>
      <c r="B111" s="117" t="s">
        <v>81</v>
      </c>
      <c r="C111" s="54" t="s">
        <v>91</v>
      </c>
      <c r="D111" s="54" t="s">
        <v>465</v>
      </c>
      <c r="E111" s="117"/>
      <c r="F111" s="117" t="s">
        <v>445</v>
      </c>
      <c r="G111" s="117" t="s">
        <v>137</v>
      </c>
      <c r="H111" s="117" t="s">
        <v>111</v>
      </c>
      <c r="I111" s="117" t="s">
        <v>85</v>
      </c>
      <c r="J111" s="117" t="s">
        <v>415</v>
      </c>
      <c r="K111" s="54"/>
      <c r="L111" s="54" t="s">
        <v>723</v>
      </c>
      <c r="M111" s="54" t="s">
        <v>1337</v>
      </c>
      <c r="N111" s="117" t="s">
        <v>197</v>
      </c>
    </row>
    <row r="112" spans="1:14" ht="15" customHeight="1" x14ac:dyDescent="0.25">
      <c r="A112" s="53" t="s">
        <v>860</v>
      </c>
      <c r="B112" s="117" t="s">
        <v>81</v>
      </c>
      <c r="C112" s="54" t="s">
        <v>91</v>
      </c>
      <c r="D112" s="54" t="s">
        <v>466</v>
      </c>
      <c r="E112" s="117"/>
      <c r="F112" s="117" t="s">
        <v>445</v>
      </c>
      <c r="G112" s="117" t="s">
        <v>137</v>
      </c>
      <c r="H112" s="117" t="s">
        <v>111</v>
      </c>
      <c r="I112" s="117" t="s">
        <v>85</v>
      </c>
      <c r="J112" s="117" t="s">
        <v>415</v>
      </c>
      <c r="K112" s="54"/>
      <c r="L112" s="54" t="s">
        <v>723</v>
      </c>
      <c r="M112" s="54" t="s">
        <v>1337</v>
      </c>
      <c r="N112" s="117" t="s">
        <v>197</v>
      </c>
    </row>
    <row r="113" spans="1:14" ht="15" customHeight="1" x14ac:dyDescent="0.25">
      <c r="A113" s="53" t="s">
        <v>861</v>
      </c>
      <c r="B113" s="117" t="s">
        <v>81</v>
      </c>
      <c r="C113" s="54" t="s">
        <v>159</v>
      </c>
      <c r="D113" s="54" t="s">
        <v>467</v>
      </c>
      <c r="E113" s="54" t="s">
        <v>468</v>
      </c>
      <c r="F113" s="117" t="s">
        <v>445</v>
      </c>
      <c r="G113" s="117" t="s">
        <v>102</v>
      </c>
      <c r="H113" s="117" t="s">
        <v>469</v>
      </c>
      <c r="I113" s="117" t="s">
        <v>211</v>
      </c>
      <c r="J113" s="117" t="s">
        <v>470</v>
      </c>
      <c r="K113" s="54" t="s">
        <v>1351</v>
      </c>
      <c r="L113" s="54" t="s">
        <v>723</v>
      </c>
      <c r="M113" s="54" t="s">
        <v>1336</v>
      </c>
      <c r="N113" s="117" t="s">
        <v>197</v>
      </c>
    </row>
    <row r="114" spans="1:14" ht="15" customHeight="1" x14ac:dyDescent="0.25">
      <c r="A114" s="53" t="s">
        <v>862</v>
      </c>
      <c r="B114" s="117" t="s">
        <v>81</v>
      </c>
      <c r="C114" s="54" t="s">
        <v>159</v>
      </c>
      <c r="D114" s="54" t="s">
        <v>174</v>
      </c>
      <c r="E114" s="54" t="s">
        <v>496</v>
      </c>
      <c r="F114" s="117" t="s">
        <v>445</v>
      </c>
      <c r="G114" s="117" t="s">
        <v>92</v>
      </c>
      <c r="H114" s="117" t="s">
        <v>534</v>
      </c>
      <c r="I114" s="117" t="s">
        <v>85</v>
      </c>
      <c r="J114" s="117" t="s">
        <v>470</v>
      </c>
      <c r="K114" s="54" t="s">
        <v>1350</v>
      </c>
      <c r="L114" s="54" t="s">
        <v>723</v>
      </c>
      <c r="M114" s="54" t="s">
        <v>1336</v>
      </c>
      <c r="N114" s="117" t="s">
        <v>197</v>
      </c>
    </row>
    <row r="115" spans="1:14" ht="15" customHeight="1" x14ac:dyDescent="0.25">
      <c r="A115" s="53" t="s">
        <v>863</v>
      </c>
      <c r="B115" s="117" t="s">
        <v>81</v>
      </c>
      <c r="C115" s="54" t="s">
        <v>159</v>
      </c>
      <c r="D115" s="54" t="s">
        <v>174</v>
      </c>
      <c r="E115" s="54" t="s">
        <v>497</v>
      </c>
      <c r="F115" s="117" t="s">
        <v>445</v>
      </c>
      <c r="G115" s="117" t="s">
        <v>92</v>
      </c>
      <c r="H115" s="117" t="s">
        <v>534</v>
      </c>
      <c r="I115" s="117" t="s">
        <v>85</v>
      </c>
      <c r="J115" s="117" t="s">
        <v>470</v>
      </c>
      <c r="K115" s="54" t="s">
        <v>1350</v>
      </c>
      <c r="L115" s="54" t="s">
        <v>723</v>
      </c>
      <c r="M115" s="54" t="s">
        <v>1336</v>
      </c>
      <c r="N115" s="117" t="s">
        <v>197</v>
      </c>
    </row>
    <row r="116" spans="1:14" ht="15" customHeight="1" x14ac:dyDescent="0.25">
      <c r="A116" s="53" t="s">
        <v>864</v>
      </c>
      <c r="B116" s="117" t="s">
        <v>81</v>
      </c>
      <c r="C116" s="54" t="s">
        <v>159</v>
      </c>
      <c r="D116" s="54" t="s">
        <v>174</v>
      </c>
      <c r="E116" s="54" t="s">
        <v>498</v>
      </c>
      <c r="F116" s="117" t="s">
        <v>445</v>
      </c>
      <c r="G116" s="117" t="s">
        <v>92</v>
      </c>
      <c r="H116" s="117" t="s">
        <v>534</v>
      </c>
      <c r="I116" s="117" t="s">
        <v>85</v>
      </c>
      <c r="J116" s="117" t="s">
        <v>470</v>
      </c>
      <c r="K116" s="54" t="s">
        <v>1350</v>
      </c>
      <c r="L116" s="54" t="s">
        <v>723</v>
      </c>
      <c r="M116" s="54" t="s">
        <v>1336</v>
      </c>
      <c r="N116" s="117" t="s">
        <v>197</v>
      </c>
    </row>
    <row r="117" spans="1:14" ht="15" customHeight="1" x14ac:dyDescent="0.25">
      <c r="A117" s="53" t="s">
        <v>865</v>
      </c>
      <c r="B117" s="117" t="s">
        <v>81</v>
      </c>
      <c r="C117" s="54" t="s">
        <v>159</v>
      </c>
      <c r="D117" s="54" t="s">
        <v>174</v>
      </c>
      <c r="E117" s="54" t="s">
        <v>499</v>
      </c>
      <c r="F117" s="117" t="s">
        <v>445</v>
      </c>
      <c r="G117" s="117" t="s">
        <v>92</v>
      </c>
      <c r="H117" s="117" t="s">
        <v>534</v>
      </c>
      <c r="I117" s="117" t="s">
        <v>85</v>
      </c>
      <c r="J117" s="117" t="s">
        <v>470</v>
      </c>
      <c r="K117" s="54" t="s">
        <v>1350</v>
      </c>
      <c r="L117" s="54" t="s">
        <v>723</v>
      </c>
      <c r="M117" s="54" t="s">
        <v>1336</v>
      </c>
      <c r="N117" s="117" t="s">
        <v>197</v>
      </c>
    </row>
    <row r="118" spans="1:14" ht="15" customHeight="1" x14ac:dyDescent="0.25">
      <c r="A118" s="53" t="s">
        <v>866</v>
      </c>
      <c r="B118" s="117" t="s">
        <v>81</v>
      </c>
      <c r="C118" s="54" t="s">
        <v>159</v>
      </c>
      <c r="D118" s="54" t="s">
        <v>174</v>
      </c>
      <c r="E118" s="54" t="s">
        <v>500</v>
      </c>
      <c r="F118" s="117" t="s">
        <v>445</v>
      </c>
      <c r="G118" s="117" t="s">
        <v>92</v>
      </c>
      <c r="H118" s="117" t="s">
        <v>534</v>
      </c>
      <c r="I118" s="117" t="s">
        <v>85</v>
      </c>
      <c r="J118" s="117" t="s">
        <v>470</v>
      </c>
      <c r="K118" s="54" t="s">
        <v>1350</v>
      </c>
      <c r="L118" s="54" t="s">
        <v>723</v>
      </c>
      <c r="M118" s="54" t="s">
        <v>1336</v>
      </c>
      <c r="N118" s="117" t="s">
        <v>197</v>
      </c>
    </row>
    <row r="119" spans="1:14" ht="15" customHeight="1" x14ac:dyDescent="0.25">
      <c r="A119" s="53" t="s">
        <v>867</v>
      </c>
      <c r="B119" s="117" t="s">
        <v>81</v>
      </c>
      <c r="C119" s="54" t="s">
        <v>159</v>
      </c>
      <c r="D119" s="54" t="s">
        <v>150</v>
      </c>
      <c r="E119" s="54" t="s">
        <v>501</v>
      </c>
      <c r="F119" s="117" t="s">
        <v>445</v>
      </c>
      <c r="G119" s="117" t="s">
        <v>92</v>
      </c>
      <c r="H119" s="117" t="s">
        <v>534</v>
      </c>
      <c r="I119" s="117" t="s">
        <v>85</v>
      </c>
      <c r="J119" s="117" t="s">
        <v>470</v>
      </c>
      <c r="K119" s="54" t="s">
        <v>1350</v>
      </c>
      <c r="L119" s="54" t="s">
        <v>723</v>
      </c>
      <c r="M119" s="54" t="s">
        <v>1336</v>
      </c>
      <c r="N119" s="117" t="s">
        <v>197</v>
      </c>
    </row>
    <row r="120" spans="1:14" ht="15" customHeight="1" x14ac:dyDescent="0.25">
      <c r="A120" s="53" t="s">
        <v>868</v>
      </c>
      <c r="B120" s="117" t="s">
        <v>81</v>
      </c>
      <c r="C120" s="54" t="s">
        <v>159</v>
      </c>
      <c r="D120" s="54" t="s">
        <v>150</v>
      </c>
      <c r="E120" s="54" t="s">
        <v>502</v>
      </c>
      <c r="F120" s="117" t="s">
        <v>445</v>
      </c>
      <c r="G120" s="117" t="s">
        <v>92</v>
      </c>
      <c r="H120" s="117" t="s">
        <v>534</v>
      </c>
      <c r="I120" s="117" t="s">
        <v>85</v>
      </c>
      <c r="J120" s="117" t="s">
        <v>470</v>
      </c>
      <c r="K120" s="54" t="s">
        <v>1350</v>
      </c>
      <c r="L120" s="54" t="s">
        <v>723</v>
      </c>
      <c r="M120" s="54" t="s">
        <v>1336</v>
      </c>
      <c r="N120" s="117" t="s">
        <v>197</v>
      </c>
    </row>
    <row r="121" spans="1:14" ht="15" customHeight="1" x14ac:dyDescent="0.25">
      <c r="A121" s="53" t="s">
        <v>869</v>
      </c>
      <c r="B121" s="117" t="s">
        <v>81</v>
      </c>
      <c r="C121" s="54" t="s">
        <v>159</v>
      </c>
      <c r="D121" s="54" t="s">
        <v>427</v>
      </c>
      <c r="E121" s="54" t="s">
        <v>503</v>
      </c>
      <c r="F121" s="117" t="s">
        <v>445</v>
      </c>
      <c r="G121" s="117" t="s">
        <v>92</v>
      </c>
      <c r="H121" s="117" t="s">
        <v>534</v>
      </c>
      <c r="I121" s="117" t="s">
        <v>85</v>
      </c>
      <c r="J121" s="117" t="s">
        <v>470</v>
      </c>
      <c r="K121" s="54" t="s">
        <v>1350</v>
      </c>
      <c r="L121" s="54" t="s">
        <v>723</v>
      </c>
      <c r="M121" s="54" t="s">
        <v>1336</v>
      </c>
      <c r="N121" s="117" t="s">
        <v>197</v>
      </c>
    </row>
    <row r="122" spans="1:14" ht="15" customHeight="1" x14ac:dyDescent="0.25">
      <c r="A122" s="53" t="s">
        <v>870</v>
      </c>
      <c r="B122" s="117" t="s">
        <v>81</v>
      </c>
      <c r="C122" s="54" t="s">
        <v>159</v>
      </c>
      <c r="D122" s="54" t="s">
        <v>152</v>
      </c>
      <c r="E122" s="54" t="s">
        <v>503</v>
      </c>
      <c r="F122" s="117" t="s">
        <v>445</v>
      </c>
      <c r="G122" s="117" t="s">
        <v>92</v>
      </c>
      <c r="H122" s="117" t="s">
        <v>534</v>
      </c>
      <c r="I122" s="117" t="s">
        <v>85</v>
      </c>
      <c r="J122" s="117" t="s">
        <v>470</v>
      </c>
      <c r="K122" s="54" t="s">
        <v>1350</v>
      </c>
      <c r="L122" s="54" t="s">
        <v>723</v>
      </c>
      <c r="M122" s="54" t="s">
        <v>1336</v>
      </c>
      <c r="N122" s="117" t="s">
        <v>197</v>
      </c>
    </row>
    <row r="123" spans="1:14" ht="15" customHeight="1" x14ac:dyDescent="0.25">
      <c r="A123" s="53" t="s">
        <v>871</v>
      </c>
      <c r="B123" s="117" t="s">
        <v>81</v>
      </c>
      <c r="C123" s="54" t="s">
        <v>159</v>
      </c>
      <c r="D123" s="54" t="s">
        <v>471</v>
      </c>
      <c r="E123" s="54" t="s">
        <v>504</v>
      </c>
      <c r="F123" s="117" t="s">
        <v>445</v>
      </c>
      <c r="G123" s="117" t="s">
        <v>92</v>
      </c>
      <c r="H123" s="117" t="s">
        <v>534</v>
      </c>
      <c r="I123" s="117" t="s">
        <v>85</v>
      </c>
      <c r="J123" s="117" t="s">
        <v>470</v>
      </c>
      <c r="K123" s="54" t="s">
        <v>1350</v>
      </c>
      <c r="L123" s="54" t="s">
        <v>723</v>
      </c>
      <c r="M123" s="54" t="s">
        <v>1336</v>
      </c>
      <c r="N123" s="117" t="s">
        <v>197</v>
      </c>
    </row>
    <row r="124" spans="1:14" ht="15" customHeight="1" x14ac:dyDescent="0.25">
      <c r="A124" s="53" t="s">
        <v>872</v>
      </c>
      <c r="B124" s="117" t="s">
        <v>81</v>
      </c>
      <c r="C124" s="54" t="s">
        <v>159</v>
      </c>
      <c r="D124" s="54" t="s">
        <v>472</v>
      </c>
      <c r="E124" s="54" t="s">
        <v>505</v>
      </c>
      <c r="F124" s="117" t="s">
        <v>445</v>
      </c>
      <c r="G124" s="117" t="s">
        <v>92</v>
      </c>
      <c r="H124" s="117" t="s">
        <v>534</v>
      </c>
      <c r="I124" s="117" t="s">
        <v>85</v>
      </c>
      <c r="J124" s="117" t="s">
        <v>470</v>
      </c>
      <c r="K124" s="54" t="s">
        <v>1350</v>
      </c>
      <c r="L124" s="54" t="s">
        <v>723</v>
      </c>
      <c r="M124" s="54" t="s">
        <v>1336</v>
      </c>
      <c r="N124" s="117" t="s">
        <v>197</v>
      </c>
    </row>
    <row r="125" spans="1:14" ht="15" customHeight="1" x14ac:dyDescent="0.25">
      <c r="A125" s="53" t="s">
        <v>873</v>
      </c>
      <c r="B125" s="117" t="s">
        <v>81</v>
      </c>
      <c r="C125" s="54" t="s">
        <v>159</v>
      </c>
      <c r="D125" s="54" t="s">
        <v>473</v>
      </c>
      <c r="E125" s="54" t="s">
        <v>503</v>
      </c>
      <c r="F125" s="117" t="s">
        <v>445</v>
      </c>
      <c r="G125" s="117" t="s">
        <v>92</v>
      </c>
      <c r="H125" s="117" t="s">
        <v>534</v>
      </c>
      <c r="I125" s="117" t="s">
        <v>85</v>
      </c>
      <c r="J125" s="117" t="s">
        <v>470</v>
      </c>
      <c r="K125" s="54" t="s">
        <v>1350</v>
      </c>
      <c r="L125" s="54" t="s">
        <v>723</v>
      </c>
      <c r="M125" s="54" t="s">
        <v>1336</v>
      </c>
      <c r="N125" s="117" t="s">
        <v>197</v>
      </c>
    </row>
    <row r="126" spans="1:14" ht="15" customHeight="1" x14ac:dyDescent="0.25">
      <c r="A126" s="53" t="s">
        <v>874</v>
      </c>
      <c r="B126" s="117" t="s">
        <v>81</v>
      </c>
      <c r="C126" s="54" t="s">
        <v>159</v>
      </c>
      <c r="D126" s="54" t="s">
        <v>474</v>
      </c>
      <c r="E126" s="54" t="s">
        <v>506</v>
      </c>
      <c r="F126" s="117" t="s">
        <v>445</v>
      </c>
      <c r="G126" s="117" t="s">
        <v>92</v>
      </c>
      <c r="H126" s="117" t="s">
        <v>534</v>
      </c>
      <c r="I126" s="117" t="s">
        <v>85</v>
      </c>
      <c r="J126" s="117" t="s">
        <v>470</v>
      </c>
      <c r="K126" s="54" t="s">
        <v>1350</v>
      </c>
      <c r="L126" s="54" t="s">
        <v>723</v>
      </c>
      <c r="M126" s="54" t="s">
        <v>1336</v>
      </c>
      <c r="N126" s="117" t="s">
        <v>197</v>
      </c>
    </row>
    <row r="127" spans="1:14" ht="15" customHeight="1" x14ac:dyDescent="0.25">
      <c r="A127" s="53" t="s">
        <v>875</v>
      </c>
      <c r="B127" s="117" t="s">
        <v>81</v>
      </c>
      <c r="C127" s="54" t="s">
        <v>159</v>
      </c>
      <c r="D127" s="54" t="s">
        <v>474</v>
      </c>
      <c r="E127" s="54" t="s">
        <v>507</v>
      </c>
      <c r="F127" s="117" t="s">
        <v>445</v>
      </c>
      <c r="G127" s="117" t="s">
        <v>92</v>
      </c>
      <c r="H127" s="117" t="s">
        <v>534</v>
      </c>
      <c r="I127" s="117" t="s">
        <v>85</v>
      </c>
      <c r="J127" s="117" t="s">
        <v>535</v>
      </c>
      <c r="K127" s="54" t="s">
        <v>1350</v>
      </c>
      <c r="L127" s="54" t="s">
        <v>723</v>
      </c>
      <c r="M127" s="54" t="s">
        <v>1336</v>
      </c>
      <c r="N127" s="117" t="s">
        <v>197</v>
      </c>
    </row>
    <row r="128" spans="1:14" ht="15" customHeight="1" x14ac:dyDescent="0.25">
      <c r="A128" s="53" t="s">
        <v>876</v>
      </c>
      <c r="B128" s="117" t="s">
        <v>81</v>
      </c>
      <c r="C128" s="54" t="s">
        <v>159</v>
      </c>
      <c r="D128" s="54" t="s">
        <v>474</v>
      </c>
      <c r="E128" s="54" t="s">
        <v>508</v>
      </c>
      <c r="F128" s="117" t="s">
        <v>445</v>
      </c>
      <c r="G128" s="117" t="s">
        <v>92</v>
      </c>
      <c r="H128" s="117" t="s">
        <v>534</v>
      </c>
      <c r="I128" s="117" t="s">
        <v>85</v>
      </c>
      <c r="J128" s="117" t="s">
        <v>470</v>
      </c>
      <c r="K128" s="54" t="s">
        <v>1350</v>
      </c>
      <c r="L128" s="54" t="s">
        <v>723</v>
      </c>
      <c r="M128" s="54" t="s">
        <v>1336</v>
      </c>
      <c r="N128" s="117" t="s">
        <v>197</v>
      </c>
    </row>
    <row r="129" spans="1:14" ht="15" customHeight="1" x14ac:dyDescent="0.25">
      <c r="A129" s="53" t="s">
        <v>877</v>
      </c>
      <c r="B129" s="117" t="s">
        <v>81</v>
      </c>
      <c r="C129" s="54" t="s">
        <v>159</v>
      </c>
      <c r="D129" s="54" t="s">
        <v>474</v>
      </c>
      <c r="E129" s="54" t="s">
        <v>509</v>
      </c>
      <c r="F129" s="117" t="s">
        <v>445</v>
      </c>
      <c r="G129" s="117" t="s">
        <v>92</v>
      </c>
      <c r="H129" s="117" t="s">
        <v>534</v>
      </c>
      <c r="I129" s="117" t="s">
        <v>85</v>
      </c>
      <c r="J129" s="117" t="s">
        <v>470</v>
      </c>
      <c r="K129" s="54" t="s">
        <v>1350</v>
      </c>
      <c r="L129" s="54" t="s">
        <v>723</v>
      </c>
      <c r="M129" s="54" t="s">
        <v>1336</v>
      </c>
      <c r="N129" s="117" t="s">
        <v>197</v>
      </c>
    </row>
    <row r="130" spans="1:14" ht="15" customHeight="1" x14ac:dyDescent="0.25">
      <c r="A130" s="53" t="s">
        <v>878</v>
      </c>
      <c r="B130" s="117" t="s">
        <v>81</v>
      </c>
      <c r="C130" s="54" t="s">
        <v>159</v>
      </c>
      <c r="D130" s="54" t="s">
        <v>474</v>
      </c>
      <c r="E130" s="54" t="s">
        <v>510</v>
      </c>
      <c r="F130" s="117" t="s">
        <v>445</v>
      </c>
      <c r="G130" s="117" t="s">
        <v>92</v>
      </c>
      <c r="H130" s="117" t="s">
        <v>534</v>
      </c>
      <c r="I130" s="117" t="s">
        <v>85</v>
      </c>
      <c r="J130" s="117" t="s">
        <v>535</v>
      </c>
      <c r="K130" s="54" t="s">
        <v>1350</v>
      </c>
      <c r="L130" s="54" t="s">
        <v>723</v>
      </c>
      <c r="M130" s="54" t="s">
        <v>1336</v>
      </c>
      <c r="N130" s="117" t="s">
        <v>197</v>
      </c>
    </row>
    <row r="131" spans="1:14" ht="15" customHeight="1" x14ac:dyDescent="0.25">
      <c r="A131" s="53" t="s">
        <v>879</v>
      </c>
      <c r="B131" s="117" t="s">
        <v>81</v>
      </c>
      <c r="C131" s="54" t="s">
        <v>159</v>
      </c>
      <c r="D131" s="54" t="s">
        <v>474</v>
      </c>
      <c r="E131" s="54" t="s">
        <v>511</v>
      </c>
      <c r="F131" s="117" t="s">
        <v>445</v>
      </c>
      <c r="G131" s="117" t="s">
        <v>92</v>
      </c>
      <c r="H131" s="117" t="s">
        <v>534</v>
      </c>
      <c r="I131" s="117" t="s">
        <v>85</v>
      </c>
      <c r="J131" s="117" t="s">
        <v>470</v>
      </c>
      <c r="K131" s="54" t="s">
        <v>1350</v>
      </c>
      <c r="L131" s="54" t="s">
        <v>723</v>
      </c>
      <c r="M131" s="54" t="s">
        <v>1336</v>
      </c>
      <c r="N131" s="117" t="s">
        <v>197</v>
      </c>
    </row>
    <row r="132" spans="1:14" ht="15" customHeight="1" x14ac:dyDescent="0.25">
      <c r="A132" s="53" t="s">
        <v>880</v>
      </c>
      <c r="B132" s="117" t="s">
        <v>81</v>
      </c>
      <c r="C132" s="54" t="s">
        <v>159</v>
      </c>
      <c r="D132" s="54" t="s">
        <v>475</v>
      </c>
      <c r="E132" s="54" t="s">
        <v>503</v>
      </c>
      <c r="F132" s="117" t="s">
        <v>445</v>
      </c>
      <c r="G132" s="117" t="s">
        <v>92</v>
      </c>
      <c r="H132" s="117" t="s">
        <v>534</v>
      </c>
      <c r="I132" s="117" t="s">
        <v>85</v>
      </c>
      <c r="J132" s="117" t="s">
        <v>470</v>
      </c>
      <c r="K132" s="54" t="s">
        <v>1350</v>
      </c>
      <c r="L132" s="54" t="s">
        <v>723</v>
      </c>
      <c r="M132" s="54" t="s">
        <v>1336</v>
      </c>
      <c r="N132" s="117" t="s">
        <v>197</v>
      </c>
    </row>
    <row r="133" spans="1:14" ht="15" customHeight="1" x14ac:dyDescent="0.25">
      <c r="A133" s="53" t="s">
        <v>881</v>
      </c>
      <c r="B133" s="117" t="s">
        <v>81</v>
      </c>
      <c r="C133" s="54" t="s">
        <v>159</v>
      </c>
      <c r="D133" s="54" t="s">
        <v>476</v>
      </c>
      <c r="E133" s="54" t="s">
        <v>512</v>
      </c>
      <c r="F133" s="117" t="s">
        <v>445</v>
      </c>
      <c r="G133" s="117" t="s">
        <v>92</v>
      </c>
      <c r="H133" s="117" t="s">
        <v>534</v>
      </c>
      <c r="I133" s="117" t="s">
        <v>85</v>
      </c>
      <c r="J133" s="117" t="s">
        <v>470</v>
      </c>
      <c r="K133" s="54" t="s">
        <v>1350</v>
      </c>
      <c r="L133" s="54" t="s">
        <v>723</v>
      </c>
      <c r="M133" s="54" t="s">
        <v>1336</v>
      </c>
      <c r="N133" s="117" t="s">
        <v>197</v>
      </c>
    </row>
    <row r="134" spans="1:14" ht="15" customHeight="1" x14ac:dyDescent="0.25">
      <c r="A134" s="53" t="s">
        <v>882</v>
      </c>
      <c r="B134" s="117" t="s">
        <v>81</v>
      </c>
      <c r="C134" s="54" t="s">
        <v>159</v>
      </c>
      <c r="D134" s="54" t="s">
        <v>476</v>
      </c>
      <c r="E134" s="54" t="s">
        <v>506</v>
      </c>
      <c r="F134" s="117" t="s">
        <v>445</v>
      </c>
      <c r="G134" s="117" t="s">
        <v>92</v>
      </c>
      <c r="H134" s="117" t="s">
        <v>534</v>
      </c>
      <c r="I134" s="117" t="s">
        <v>85</v>
      </c>
      <c r="J134" s="117" t="s">
        <v>470</v>
      </c>
      <c r="K134" s="54" t="s">
        <v>1350</v>
      </c>
      <c r="L134" s="54" t="s">
        <v>723</v>
      </c>
      <c r="M134" s="54" t="s">
        <v>1336</v>
      </c>
      <c r="N134" s="117" t="s">
        <v>197</v>
      </c>
    </row>
    <row r="135" spans="1:14" ht="15" customHeight="1" x14ac:dyDescent="0.25">
      <c r="A135" s="53" t="s">
        <v>883</v>
      </c>
      <c r="B135" s="117" t="s">
        <v>81</v>
      </c>
      <c r="C135" s="54" t="s">
        <v>159</v>
      </c>
      <c r="D135" s="54" t="s">
        <v>141</v>
      </c>
      <c r="E135" s="54" t="s">
        <v>513</v>
      </c>
      <c r="F135" s="117" t="s">
        <v>445</v>
      </c>
      <c r="G135" s="117" t="s">
        <v>92</v>
      </c>
      <c r="H135" s="117" t="s">
        <v>534</v>
      </c>
      <c r="I135" s="117" t="s">
        <v>85</v>
      </c>
      <c r="J135" s="117" t="s">
        <v>470</v>
      </c>
      <c r="K135" s="54" t="s">
        <v>1350</v>
      </c>
      <c r="L135" s="54" t="s">
        <v>723</v>
      </c>
      <c r="M135" s="54" t="s">
        <v>1336</v>
      </c>
      <c r="N135" s="117" t="s">
        <v>197</v>
      </c>
    </row>
    <row r="136" spans="1:14" ht="15" customHeight="1" x14ac:dyDescent="0.25">
      <c r="A136" s="53" t="s">
        <v>884</v>
      </c>
      <c r="B136" s="117" t="s">
        <v>81</v>
      </c>
      <c r="C136" s="54" t="s">
        <v>159</v>
      </c>
      <c r="D136" s="54" t="s">
        <v>142</v>
      </c>
      <c r="E136" s="54" t="s">
        <v>285</v>
      </c>
      <c r="F136" s="117" t="s">
        <v>445</v>
      </c>
      <c r="G136" s="117" t="s">
        <v>92</v>
      </c>
      <c r="H136" s="117" t="s">
        <v>534</v>
      </c>
      <c r="I136" s="117" t="s">
        <v>85</v>
      </c>
      <c r="J136" s="117" t="s">
        <v>535</v>
      </c>
      <c r="K136" s="54" t="s">
        <v>1350</v>
      </c>
      <c r="L136" s="54" t="s">
        <v>723</v>
      </c>
      <c r="M136" s="54" t="s">
        <v>1336</v>
      </c>
      <c r="N136" s="117" t="s">
        <v>197</v>
      </c>
    </row>
    <row r="137" spans="1:14" ht="15" customHeight="1" x14ac:dyDescent="0.25">
      <c r="A137" s="53" t="s">
        <v>885</v>
      </c>
      <c r="B137" s="117" t="s">
        <v>81</v>
      </c>
      <c r="C137" s="54" t="s">
        <v>159</v>
      </c>
      <c r="D137" s="54" t="s">
        <v>477</v>
      </c>
      <c r="E137" s="54" t="s">
        <v>514</v>
      </c>
      <c r="F137" s="117" t="s">
        <v>445</v>
      </c>
      <c r="G137" s="117" t="s">
        <v>92</v>
      </c>
      <c r="H137" s="117" t="s">
        <v>534</v>
      </c>
      <c r="I137" s="117" t="s">
        <v>85</v>
      </c>
      <c r="J137" s="117" t="s">
        <v>470</v>
      </c>
      <c r="K137" s="54" t="s">
        <v>1350</v>
      </c>
      <c r="L137" s="54" t="s">
        <v>723</v>
      </c>
      <c r="M137" s="54" t="s">
        <v>1336</v>
      </c>
      <c r="N137" s="117" t="s">
        <v>197</v>
      </c>
    </row>
    <row r="138" spans="1:14" ht="15" customHeight="1" x14ac:dyDescent="0.25">
      <c r="A138" s="53" t="s">
        <v>886</v>
      </c>
      <c r="B138" s="117" t="s">
        <v>81</v>
      </c>
      <c r="C138" s="54" t="s">
        <v>159</v>
      </c>
      <c r="D138" s="54" t="s">
        <v>478</v>
      </c>
      <c r="E138" s="54" t="s">
        <v>503</v>
      </c>
      <c r="F138" s="117" t="s">
        <v>445</v>
      </c>
      <c r="G138" s="117" t="s">
        <v>92</v>
      </c>
      <c r="H138" s="117" t="s">
        <v>534</v>
      </c>
      <c r="I138" s="117" t="s">
        <v>85</v>
      </c>
      <c r="J138" s="117" t="s">
        <v>470</v>
      </c>
      <c r="K138" s="54" t="s">
        <v>1350</v>
      </c>
      <c r="L138" s="54" t="s">
        <v>723</v>
      </c>
      <c r="M138" s="54" t="s">
        <v>1336</v>
      </c>
      <c r="N138" s="117" t="s">
        <v>197</v>
      </c>
    </row>
    <row r="139" spans="1:14" ht="15" customHeight="1" x14ac:dyDescent="0.25">
      <c r="A139" s="53" t="s">
        <v>887</v>
      </c>
      <c r="B139" s="117" t="s">
        <v>81</v>
      </c>
      <c r="C139" s="54" t="s">
        <v>159</v>
      </c>
      <c r="D139" s="54" t="s">
        <v>145</v>
      </c>
      <c r="E139" s="54" t="s">
        <v>503</v>
      </c>
      <c r="F139" s="117" t="s">
        <v>445</v>
      </c>
      <c r="G139" s="117" t="s">
        <v>92</v>
      </c>
      <c r="H139" s="117" t="s">
        <v>534</v>
      </c>
      <c r="I139" s="117" t="s">
        <v>85</v>
      </c>
      <c r="J139" s="117" t="s">
        <v>470</v>
      </c>
      <c r="K139" s="54" t="s">
        <v>1350</v>
      </c>
      <c r="L139" s="54" t="s">
        <v>723</v>
      </c>
      <c r="M139" s="54" t="s">
        <v>1336</v>
      </c>
      <c r="N139" s="117" t="s">
        <v>197</v>
      </c>
    </row>
    <row r="140" spans="1:14" ht="15" customHeight="1" x14ac:dyDescent="0.25">
      <c r="A140" s="53" t="s">
        <v>888</v>
      </c>
      <c r="B140" s="117" t="s">
        <v>81</v>
      </c>
      <c r="C140" s="54" t="s">
        <v>159</v>
      </c>
      <c r="D140" s="54" t="s">
        <v>479</v>
      </c>
      <c r="E140" s="54" t="s">
        <v>515</v>
      </c>
      <c r="F140" s="117" t="s">
        <v>445</v>
      </c>
      <c r="G140" s="117" t="s">
        <v>92</v>
      </c>
      <c r="H140" s="117" t="s">
        <v>534</v>
      </c>
      <c r="I140" s="117" t="s">
        <v>85</v>
      </c>
      <c r="J140" s="117" t="s">
        <v>470</v>
      </c>
      <c r="K140" s="54" t="s">
        <v>1350</v>
      </c>
      <c r="L140" s="54" t="s">
        <v>723</v>
      </c>
      <c r="M140" s="54" t="s">
        <v>1336</v>
      </c>
      <c r="N140" s="117" t="s">
        <v>197</v>
      </c>
    </row>
    <row r="141" spans="1:14" ht="15" customHeight="1" x14ac:dyDescent="0.25">
      <c r="A141" s="53" t="s">
        <v>889</v>
      </c>
      <c r="B141" s="117" t="s">
        <v>81</v>
      </c>
      <c r="C141" s="54" t="s">
        <v>159</v>
      </c>
      <c r="D141" s="54" t="s">
        <v>146</v>
      </c>
      <c r="E141" s="54" t="s">
        <v>516</v>
      </c>
      <c r="F141" s="117" t="s">
        <v>445</v>
      </c>
      <c r="G141" s="117" t="s">
        <v>92</v>
      </c>
      <c r="H141" s="117" t="s">
        <v>534</v>
      </c>
      <c r="I141" s="117" t="s">
        <v>85</v>
      </c>
      <c r="J141" s="117" t="s">
        <v>470</v>
      </c>
      <c r="K141" s="54" t="s">
        <v>1350</v>
      </c>
      <c r="L141" s="54" t="s">
        <v>723</v>
      </c>
      <c r="M141" s="54" t="s">
        <v>1336</v>
      </c>
      <c r="N141" s="117" t="s">
        <v>197</v>
      </c>
    </row>
    <row r="142" spans="1:14" ht="15" customHeight="1" x14ac:dyDescent="0.25">
      <c r="A142" s="53" t="s">
        <v>890</v>
      </c>
      <c r="B142" s="117" t="s">
        <v>81</v>
      </c>
      <c r="C142" s="54" t="s">
        <v>159</v>
      </c>
      <c r="D142" s="54" t="s">
        <v>422</v>
      </c>
      <c r="E142" s="54" t="s">
        <v>517</v>
      </c>
      <c r="F142" s="117" t="s">
        <v>445</v>
      </c>
      <c r="G142" s="117" t="s">
        <v>92</v>
      </c>
      <c r="H142" s="117" t="s">
        <v>534</v>
      </c>
      <c r="I142" s="117" t="s">
        <v>85</v>
      </c>
      <c r="J142" s="117" t="s">
        <v>535</v>
      </c>
      <c r="K142" s="54" t="s">
        <v>1350</v>
      </c>
      <c r="L142" s="54" t="s">
        <v>723</v>
      </c>
      <c r="M142" s="54" t="s">
        <v>1336</v>
      </c>
      <c r="N142" s="117" t="s">
        <v>197</v>
      </c>
    </row>
    <row r="143" spans="1:14" ht="15" customHeight="1" x14ac:dyDescent="0.25">
      <c r="A143" s="53" t="s">
        <v>891</v>
      </c>
      <c r="B143" s="117" t="s">
        <v>81</v>
      </c>
      <c r="C143" s="54" t="s">
        <v>159</v>
      </c>
      <c r="D143" s="54" t="s">
        <v>422</v>
      </c>
      <c r="E143" s="54" t="s">
        <v>518</v>
      </c>
      <c r="F143" s="117" t="s">
        <v>445</v>
      </c>
      <c r="G143" s="117" t="s">
        <v>92</v>
      </c>
      <c r="H143" s="117" t="s">
        <v>534</v>
      </c>
      <c r="I143" s="117" t="s">
        <v>85</v>
      </c>
      <c r="J143" s="117" t="s">
        <v>535</v>
      </c>
      <c r="K143" s="54" t="s">
        <v>1350</v>
      </c>
      <c r="L143" s="54" t="s">
        <v>723</v>
      </c>
      <c r="M143" s="54" t="s">
        <v>1336</v>
      </c>
      <c r="N143" s="117" t="s">
        <v>197</v>
      </c>
    </row>
    <row r="144" spans="1:14" ht="15" customHeight="1" x14ac:dyDescent="0.25">
      <c r="A144" s="53" t="s">
        <v>892</v>
      </c>
      <c r="B144" s="117" t="s">
        <v>81</v>
      </c>
      <c r="C144" s="54" t="s">
        <v>159</v>
      </c>
      <c r="D144" s="54" t="s">
        <v>422</v>
      </c>
      <c r="E144" s="54" t="s">
        <v>519</v>
      </c>
      <c r="F144" s="117" t="s">
        <v>445</v>
      </c>
      <c r="G144" s="117" t="s">
        <v>92</v>
      </c>
      <c r="H144" s="117" t="s">
        <v>534</v>
      </c>
      <c r="I144" s="117" t="s">
        <v>85</v>
      </c>
      <c r="J144" s="117" t="s">
        <v>535</v>
      </c>
      <c r="K144" s="54" t="s">
        <v>1350</v>
      </c>
      <c r="L144" s="54" t="s">
        <v>723</v>
      </c>
      <c r="M144" s="54" t="s">
        <v>1336</v>
      </c>
      <c r="N144" s="117" t="s">
        <v>197</v>
      </c>
    </row>
    <row r="145" spans="1:14" ht="15" customHeight="1" x14ac:dyDescent="0.25">
      <c r="A145" s="53" t="s">
        <v>893</v>
      </c>
      <c r="B145" s="117" t="s">
        <v>81</v>
      </c>
      <c r="C145" s="54" t="s">
        <v>159</v>
      </c>
      <c r="D145" s="54" t="s">
        <v>422</v>
      </c>
      <c r="E145" s="54" t="s">
        <v>520</v>
      </c>
      <c r="F145" s="117" t="s">
        <v>445</v>
      </c>
      <c r="G145" s="117" t="s">
        <v>92</v>
      </c>
      <c r="H145" s="117" t="s">
        <v>534</v>
      </c>
      <c r="I145" s="117" t="s">
        <v>85</v>
      </c>
      <c r="J145" s="117" t="s">
        <v>536</v>
      </c>
      <c r="K145" s="54" t="s">
        <v>1350</v>
      </c>
      <c r="L145" s="54" t="s">
        <v>723</v>
      </c>
      <c r="M145" s="54" t="s">
        <v>1336</v>
      </c>
      <c r="N145" s="117" t="s">
        <v>197</v>
      </c>
    </row>
    <row r="146" spans="1:14" ht="15" customHeight="1" x14ac:dyDescent="0.25">
      <c r="A146" s="53" t="s">
        <v>894</v>
      </c>
      <c r="B146" s="117" t="s">
        <v>81</v>
      </c>
      <c r="C146" s="54" t="s">
        <v>159</v>
      </c>
      <c r="D146" s="54" t="s">
        <v>480</v>
      </c>
      <c r="E146" s="54" t="s">
        <v>503</v>
      </c>
      <c r="F146" s="117" t="s">
        <v>445</v>
      </c>
      <c r="G146" s="117" t="s">
        <v>92</v>
      </c>
      <c r="H146" s="117" t="s">
        <v>534</v>
      </c>
      <c r="I146" s="117" t="s">
        <v>85</v>
      </c>
      <c r="J146" s="117" t="s">
        <v>470</v>
      </c>
      <c r="K146" s="54" t="s">
        <v>1350</v>
      </c>
      <c r="L146" s="54" t="s">
        <v>723</v>
      </c>
      <c r="M146" s="54" t="s">
        <v>1336</v>
      </c>
      <c r="N146" s="117" t="s">
        <v>197</v>
      </c>
    </row>
    <row r="147" spans="1:14" ht="15" customHeight="1" x14ac:dyDescent="0.25">
      <c r="A147" s="53" t="s">
        <v>895</v>
      </c>
      <c r="B147" s="117" t="s">
        <v>81</v>
      </c>
      <c r="C147" s="54" t="s">
        <v>159</v>
      </c>
      <c r="D147" s="54" t="s">
        <v>481</v>
      </c>
      <c r="E147" s="54" t="s">
        <v>521</v>
      </c>
      <c r="F147" s="117" t="s">
        <v>445</v>
      </c>
      <c r="G147" s="117" t="s">
        <v>92</v>
      </c>
      <c r="H147" s="117" t="s">
        <v>534</v>
      </c>
      <c r="I147" s="117" t="s">
        <v>85</v>
      </c>
      <c r="J147" s="117" t="s">
        <v>470</v>
      </c>
      <c r="K147" s="54" t="s">
        <v>1350</v>
      </c>
      <c r="L147" s="54" t="s">
        <v>723</v>
      </c>
      <c r="M147" s="54" t="s">
        <v>1336</v>
      </c>
      <c r="N147" s="117" t="s">
        <v>197</v>
      </c>
    </row>
    <row r="148" spans="1:14" ht="15" customHeight="1" x14ac:dyDescent="0.25">
      <c r="A148" s="53" t="s">
        <v>896</v>
      </c>
      <c r="B148" s="117" t="s">
        <v>81</v>
      </c>
      <c r="C148" s="54" t="s">
        <v>159</v>
      </c>
      <c r="D148" s="54" t="s">
        <v>481</v>
      </c>
      <c r="E148" s="54" t="s">
        <v>522</v>
      </c>
      <c r="F148" s="117" t="s">
        <v>445</v>
      </c>
      <c r="G148" s="117" t="s">
        <v>92</v>
      </c>
      <c r="H148" s="117" t="s">
        <v>534</v>
      </c>
      <c r="I148" s="117" t="s">
        <v>85</v>
      </c>
      <c r="J148" s="117" t="s">
        <v>470</v>
      </c>
      <c r="K148" s="54" t="s">
        <v>1350</v>
      </c>
      <c r="L148" s="54" t="s">
        <v>723</v>
      </c>
      <c r="M148" s="54" t="s">
        <v>1336</v>
      </c>
      <c r="N148" s="117" t="s">
        <v>197</v>
      </c>
    </row>
    <row r="149" spans="1:14" ht="15" customHeight="1" x14ac:dyDescent="0.25">
      <c r="A149" s="53" t="s">
        <v>897</v>
      </c>
      <c r="B149" s="117" t="s">
        <v>81</v>
      </c>
      <c r="C149" s="54" t="s">
        <v>159</v>
      </c>
      <c r="D149" s="54" t="s">
        <v>482</v>
      </c>
      <c r="E149" s="54" t="s">
        <v>523</v>
      </c>
      <c r="F149" s="117" t="s">
        <v>445</v>
      </c>
      <c r="G149" s="117" t="s">
        <v>92</v>
      </c>
      <c r="H149" s="117" t="s">
        <v>534</v>
      </c>
      <c r="I149" s="117" t="s">
        <v>85</v>
      </c>
      <c r="J149" s="117" t="s">
        <v>537</v>
      </c>
      <c r="K149" s="54" t="s">
        <v>1350</v>
      </c>
      <c r="L149" s="54" t="s">
        <v>723</v>
      </c>
      <c r="M149" s="54" t="s">
        <v>1336</v>
      </c>
      <c r="N149" s="117" t="s">
        <v>197</v>
      </c>
    </row>
    <row r="150" spans="1:14" ht="15" customHeight="1" x14ac:dyDescent="0.25">
      <c r="A150" s="53" t="s">
        <v>898</v>
      </c>
      <c r="B150" s="117" t="s">
        <v>81</v>
      </c>
      <c r="C150" s="54" t="s">
        <v>159</v>
      </c>
      <c r="D150" s="54" t="s">
        <v>483</v>
      </c>
      <c r="E150" s="54" t="s">
        <v>503</v>
      </c>
      <c r="F150" s="117" t="s">
        <v>445</v>
      </c>
      <c r="G150" s="117" t="s">
        <v>92</v>
      </c>
      <c r="H150" s="117" t="s">
        <v>534</v>
      </c>
      <c r="I150" s="117" t="s">
        <v>85</v>
      </c>
      <c r="J150" s="117" t="s">
        <v>470</v>
      </c>
      <c r="K150" s="54" t="s">
        <v>1350</v>
      </c>
      <c r="L150" s="54" t="s">
        <v>723</v>
      </c>
      <c r="M150" s="54" t="s">
        <v>1336</v>
      </c>
      <c r="N150" s="117" t="s">
        <v>197</v>
      </c>
    </row>
    <row r="151" spans="1:14" ht="15" customHeight="1" x14ac:dyDescent="0.25">
      <c r="A151" s="53" t="s">
        <v>899</v>
      </c>
      <c r="B151" s="117" t="s">
        <v>81</v>
      </c>
      <c r="C151" s="54" t="s">
        <v>159</v>
      </c>
      <c r="D151" s="54" t="s">
        <v>484</v>
      </c>
      <c r="E151" s="54" t="s">
        <v>524</v>
      </c>
      <c r="F151" s="117" t="s">
        <v>445</v>
      </c>
      <c r="G151" s="117" t="s">
        <v>92</v>
      </c>
      <c r="H151" s="117" t="s">
        <v>534</v>
      </c>
      <c r="I151" s="117" t="s">
        <v>85</v>
      </c>
      <c r="J151" s="117" t="s">
        <v>470</v>
      </c>
      <c r="K151" s="54" t="s">
        <v>1350</v>
      </c>
      <c r="L151" s="54" t="s">
        <v>723</v>
      </c>
      <c r="M151" s="54" t="s">
        <v>1336</v>
      </c>
      <c r="N151" s="117" t="s">
        <v>197</v>
      </c>
    </row>
    <row r="152" spans="1:14" ht="15" customHeight="1" x14ac:dyDescent="0.25">
      <c r="A152" s="53" t="s">
        <v>900</v>
      </c>
      <c r="B152" s="117" t="s">
        <v>81</v>
      </c>
      <c r="C152" s="54" t="s">
        <v>159</v>
      </c>
      <c r="D152" s="54" t="s">
        <v>485</v>
      </c>
      <c r="E152" s="54" t="s">
        <v>503</v>
      </c>
      <c r="F152" s="117" t="s">
        <v>445</v>
      </c>
      <c r="G152" s="117" t="s">
        <v>92</v>
      </c>
      <c r="H152" s="117" t="s">
        <v>534</v>
      </c>
      <c r="I152" s="117" t="s">
        <v>85</v>
      </c>
      <c r="J152" s="117" t="s">
        <v>470</v>
      </c>
      <c r="K152" s="54" t="s">
        <v>1350</v>
      </c>
      <c r="L152" s="54" t="s">
        <v>723</v>
      </c>
      <c r="M152" s="54" t="s">
        <v>1336</v>
      </c>
      <c r="N152" s="117" t="s">
        <v>197</v>
      </c>
    </row>
    <row r="153" spans="1:14" ht="15" customHeight="1" x14ac:dyDescent="0.25">
      <c r="A153" s="53" t="s">
        <v>901</v>
      </c>
      <c r="B153" s="117" t="s">
        <v>81</v>
      </c>
      <c r="C153" s="54" t="s">
        <v>159</v>
      </c>
      <c r="D153" s="54" t="s">
        <v>486</v>
      </c>
      <c r="E153" s="54" t="s">
        <v>503</v>
      </c>
      <c r="F153" s="117" t="s">
        <v>445</v>
      </c>
      <c r="G153" s="117" t="s">
        <v>92</v>
      </c>
      <c r="H153" s="117" t="s">
        <v>534</v>
      </c>
      <c r="I153" s="117" t="s">
        <v>85</v>
      </c>
      <c r="J153" s="117" t="s">
        <v>538</v>
      </c>
      <c r="K153" s="54" t="s">
        <v>1350</v>
      </c>
      <c r="L153" s="54" t="s">
        <v>723</v>
      </c>
      <c r="M153" s="54" t="s">
        <v>1336</v>
      </c>
      <c r="N153" s="117" t="s">
        <v>197</v>
      </c>
    </row>
    <row r="154" spans="1:14" ht="15" customHeight="1" x14ac:dyDescent="0.25">
      <c r="A154" s="53" t="s">
        <v>902</v>
      </c>
      <c r="B154" s="117" t="s">
        <v>81</v>
      </c>
      <c r="C154" s="54" t="s">
        <v>159</v>
      </c>
      <c r="D154" s="54" t="s">
        <v>420</v>
      </c>
      <c r="E154" s="54" t="s">
        <v>525</v>
      </c>
      <c r="F154" s="117" t="s">
        <v>445</v>
      </c>
      <c r="G154" s="117" t="s">
        <v>92</v>
      </c>
      <c r="H154" s="117" t="s">
        <v>534</v>
      </c>
      <c r="I154" s="117" t="s">
        <v>85</v>
      </c>
      <c r="J154" s="117" t="s">
        <v>470</v>
      </c>
      <c r="K154" s="54" t="s">
        <v>1350</v>
      </c>
      <c r="L154" s="54" t="s">
        <v>723</v>
      </c>
      <c r="M154" s="54" t="s">
        <v>1336</v>
      </c>
      <c r="N154" s="117" t="s">
        <v>197</v>
      </c>
    </row>
    <row r="155" spans="1:14" ht="15" customHeight="1" x14ac:dyDescent="0.25">
      <c r="A155" s="53" t="s">
        <v>903</v>
      </c>
      <c r="B155" s="117" t="s">
        <v>81</v>
      </c>
      <c r="C155" s="54" t="s">
        <v>159</v>
      </c>
      <c r="D155" s="54" t="s">
        <v>420</v>
      </c>
      <c r="E155" s="54" t="s">
        <v>526</v>
      </c>
      <c r="F155" s="117" t="s">
        <v>445</v>
      </c>
      <c r="G155" s="117" t="s">
        <v>92</v>
      </c>
      <c r="H155" s="117" t="s">
        <v>534</v>
      </c>
      <c r="I155" s="117" t="s">
        <v>85</v>
      </c>
      <c r="J155" s="117" t="s">
        <v>470</v>
      </c>
      <c r="K155" s="54" t="s">
        <v>1350</v>
      </c>
      <c r="L155" s="54" t="s">
        <v>723</v>
      </c>
      <c r="M155" s="54" t="s">
        <v>1336</v>
      </c>
      <c r="N155" s="117" t="s">
        <v>197</v>
      </c>
    </row>
    <row r="156" spans="1:14" ht="15" customHeight="1" x14ac:dyDescent="0.25">
      <c r="A156" s="53" t="s">
        <v>904</v>
      </c>
      <c r="B156" s="117" t="s">
        <v>81</v>
      </c>
      <c r="C156" s="54" t="s">
        <v>159</v>
      </c>
      <c r="D156" s="54" t="s">
        <v>420</v>
      </c>
      <c r="E156" s="54" t="s">
        <v>527</v>
      </c>
      <c r="F156" s="117" t="s">
        <v>445</v>
      </c>
      <c r="G156" s="117" t="s">
        <v>92</v>
      </c>
      <c r="H156" s="117" t="s">
        <v>534</v>
      </c>
      <c r="I156" s="117" t="s">
        <v>85</v>
      </c>
      <c r="J156" s="117" t="s">
        <v>470</v>
      </c>
      <c r="K156" s="54" t="s">
        <v>1350</v>
      </c>
      <c r="L156" s="54" t="s">
        <v>723</v>
      </c>
      <c r="M156" s="54" t="s">
        <v>1336</v>
      </c>
      <c r="N156" s="117" t="s">
        <v>197</v>
      </c>
    </row>
    <row r="157" spans="1:14" ht="15" customHeight="1" x14ac:dyDescent="0.25">
      <c r="A157" s="53" t="s">
        <v>905</v>
      </c>
      <c r="B157" s="117" t="s">
        <v>81</v>
      </c>
      <c r="C157" s="54" t="s">
        <v>159</v>
      </c>
      <c r="D157" s="54" t="s">
        <v>420</v>
      </c>
      <c r="E157" s="54" t="s">
        <v>528</v>
      </c>
      <c r="F157" s="117" t="s">
        <v>445</v>
      </c>
      <c r="G157" s="117" t="s">
        <v>92</v>
      </c>
      <c r="H157" s="117" t="s">
        <v>534</v>
      </c>
      <c r="I157" s="117" t="s">
        <v>85</v>
      </c>
      <c r="J157" s="117" t="s">
        <v>470</v>
      </c>
      <c r="K157" s="54" t="s">
        <v>1350</v>
      </c>
      <c r="L157" s="54" t="s">
        <v>723</v>
      </c>
      <c r="M157" s="54" t="s">
        <v>1336</v>
      </c>
      <c r="N157" s="117" t="s">
        <v>197</v>
      </c>
    </row>
    <row r="158" spans="1:14" ht="15" customHeight="1" x14ac:dyDescent="0.25">
      <c r="A158" s="53" t="s">
        <v>906</v>
      </c>
      <c r="B158" s="117" t="s">
        <v>81</v>
      </c>
      <c r="C158" s="54" t="s">
        <v>159</v>
      </c>
      <c r="D158" s="54" t="s">
        <v>487</v>
      </c>
      <c r="E158" s="54" t="s">
        <v>503</v>
      </c>
      <c r="F158" s="117" t="s">
        <v>445</v>
      </c>
      <c r="G158" s="117" t="s">
        <v>92</v>
      </c>
      <c r="H158" s="117" t="s">
        <v>534</v>
      </c>
      <c r="I158" s="117" t="s">
        <v>85</v>
      </c>
      <c r="J158" s="117" t="s">
        <v>470</v>
      </c>
      <c r="K158" s="54" t="s">
        <v>1350</v>
      </c>
      <c r="L158" s="54" t="s">
        <v>723</v>
      </c>
      <c r="M158" s="54" t="s">
        <v>1336</v>
      </c>
      <c r="N158" s="117" t="s">
        <v>197</v>
      </c>
    </row>
    <row r="159" spans="1:14" ht="15" customHeight="1" x14ac:dyDescent="0.25">
      <c r="A159" s="53" t="s">
        <v>907</v>
      </c>
      <c r="B159" s="117" t="s">
        <v>81</v>
      </c>
      <c r="C159" s="54" t="s">
        <v>159</v>
      </c>
      <c r="D159" s="54" t="s">
        <v>488</v>
      </c>
      <c r="E159" s="54" t="s">
        <v>503</v>
      </c>
      <c r="F159" s="117" t="s">
        <v>445</v>
      </c>
      <c r="G159" s="117" t="s">
        <v>92</v>
      </c>
      <c r="H159" s="117" t="s">
        <v>534</v>
      </c>
      <c r="I159" s="117" t="s">
        <v>85</v>
      </c>
      <c r="J159" s="117" t="s">
        <v>537</v>
      </c>
      <c r="K159" s="54" t="s">
        <v>1350</v>
      </c>
      <c r="L159" s="54" t="s">
        <v>723</v>
      </c>
      <c r="M159" s="54" t="s">
        <v>1336</v>
      </c>
      <c r="N159" s="117" t="s">
        <v>197</v>
      </c>
    </row>
    <row r="160" spans="1:14" ht="15" customHeight="1" x14ac:dyDescent="0.25">
      <c r="A160" s="53" t="s">
        <v>908</v>
      </c>
      <c r="B160" s="117" t="s">
        <v>81</v>
      </c>
      <c r="C160" s="54" t="s">
        <v>160</v>
      </c>
      <c r="D160" s="54" t="s">
        <v>489</v>
      </c>
      <c r="E160" s="54" t="s">
        <v>529</v>
      </c>
      <c r="F160" s="117" t="s">
        <v>445</v>
      </c>
      <c r="G160" s="117" t="s">
        <v>92</v>
      </c>
      <c r="H160" s="117" t="s">
        <v>534</v>
      </c>
      <c r="I160" s="117" t="s">
        <v>85</v>
      </c>
      <c r="J160" s="117" t="s">
        <v>537</v>
      </c>
      <c r="K160" s="54" t="s">
        <v>1350</v>
      </c>
      <c r="L160" s="54" t="s">
        <v>723</v>
      </c>
      <c r="M160" s="54" t="s">
        <v>1336</v>
      </c>
      <c r="N160" s="117" t="s">
        <v>197</v>
      </c>
    </row>
    <row r="161" spans="1:14" ht="15" customHeight="1" x14ac:dyDescent="0.25">
      <c r="A161" s="53" t="s">
        <v>909</v>
      </c>
      <c r="B161" s="117" t="s">
        <v>81</v>
      </c>
      <c r="C161" s="54" t="s">
        <v>160</v>
      </c>
      <c r="D161" s="54" t="s">
        <v>490</v>
      </c>
      <c r="E161" s="54" t="s">
        <v>530</v>
      </c>
      <c r="F161" s="117" t="s">
        <v>445</v>
      </c>
      <c r="G161" s="117" t="s">
        <v>92</v>
      </c>
      <c r="H161" s="117" t="s">
        <v>534</v>
      </c>
      <c r="I161" s="117" t="s">
        <v>85</v>
      </c>
      <c r="J161" s="117" t="s">
        <v>539</v>
      </c>
      <c r="K161" s="54" t="s">
        <v>1350</v>
      </c>
      <c r="L161" s="54" t="s">
        <v>723</v>
      </c>
      <c r="M161" s="54" t="s">
        <v>1336</v>
      </c>
      <c r="N161" s="117" t="s">
        <v>197</v>
      </c>
    </row>
    <row r="162" spans="1:14" ht="15" customHeight="1" x14ac:dyDescent="0.25">
      <c r="A162" s="53" t="s">
        <v>910</v>
      </c>
      <c r="B162" s="117" t="s">
        <v>81</v>
      </c>
      <c r="C162" s="54" t="s">
        <v>160</v>
      </c>
      <c r="D162" s="54" t="s">
        <v>491</v>
      </c>
      <c r="E162" s="54" t="s">
        <v>503</v>
      </c>
      <c r="F162" s="117" t="s">
        <v>445</v>
      </c>
      <c r="G162" s="117" t="s">
        <v>92</v>
      </c>
      <c r="H162" s="117" t="s">
        <v>534</v>
      </c>
      <c r="I162" s="117" t="s">
        <v>85</v>
      </c>
      <c r="J162" s="117" t="s">
        <v>537</v>
      </c>
      <c r="K162" s="54" t="s">
        <v>1350</v>
      </c>
      <c r="L162" s="54" t="s">
        <v>723</v>
      </c>
      <c r="M162" s="54" t="s">
        <v>1336</v>
      </c>
      <c r="N162" s="117" t="s">
        <v>197</v>
      </c>
    </row>
    <row r="163" spans="1:14" ht="15" customHeight="1" x14ac:dyDescent="0.25">
      <c r="A163" s="53" t="s">
        <v>911</v>
      </c>
      <c r="B163" s="117" t="s">
        <v>81</v>
      </c>
      <c r="C163" s="54" t="s">
        <v>160</v>
      </c>
      <c r="D163" s="54" t="s">
        <v>492</v>
      </c>
      <c r="E163" s="54" t="s">
        <v>529</v>
      </c>
      <c r="F163" s="117" t="s">
        <v>445</v>
      </c>
      <c r="G163" s="117" t="s">
        <v>92</v>
      </c>
      <c r="H163" s="117" t="s">
        <v>534</v>
      </c>
      <c r="I163" s="117" t="s">
        <v>85</v>
      </c>
      <c r="J163" s="117" t="s">
        <v>537</v>
      </c>
      <c r="K163" s="54" t="s">
        <v>1350</v>
      </c>
      <c r="L163" s="54" t="s">
        <v>723</v>
      </c>
      <c r="M163" s="54" t="s">
        <v>1336</v>
      </c>
      <c r="N163" s="117" t="s">
        <v>197</v>
      </c>
    </row>
    <row r="164" spans="1:14" ht="15" customHeight="1" x14ac:dyDescent="0.25">
      <c r="A164" s="53" t="s">
        <v>912</v>
      </c>
      <c r="B164" s="117" t="s">
        <v>81</v>
      </c>
      <c r="C164" s="54" t="s">
        <v>160</v>
      </c>
      <c r="D164" s="54" t="s">
        <v>493</v>
      </c>
      <c r="E164" s="54" t="s">
        <v>531</v>
      </c>
      <c r="F164" s="117" t="s">
        <v>445</v>
      </c>
      <c r="G164" s="117" t="s">
        <v>92</v>
      </c>
      <c r="H164" s="117" t="s">
        <v>534</v>
      </c>
      <c r="I164" s="117" t="s">
        <v>85</v>
      </c>
      <c r="J164" s="117" t="s">
        <v>540</v>
      </c>
      <c r="K164" s="54" t="s">
        <v>1350</v>
      </c>
      <c r="L164" s="54" t="s">
        <v>723</v>
      </c>
      <c r="M164" s="54" t="s">
        <v>1336</v>
      </c>
      <c r="N164" s="117" t="s">
        <v>197</v>
      </c>
    </row>
    <row r="165" spans="1:14" ht="15" customHeight="1" x14ac:dyDescent="0.25">
      <c r="A165" s="53" t="s">
        <v>913</v>
      </c>
      <c r="B165" s="117" t="s">
        <v>81</v>
      </c>
      <c r="C165" s="54" t="s">
        <v>160</v>
      </c>
      <c r="D165" s="54" t="s">
        <v>494</v>
      </c>
      <c r="E165" s="54" t="s">
        <v>529</v>
      </c>
      <c r="F165" s="117" t="s">
        <v>445</v>
      </c>
      <c r="G165" s="117" t="s">
        <v>92</v>
      </c>
      <c r="H165" s="117" t="s">
        <v>534</v>
      </c>
      <c r="I165" s="117" t="s">
        <v>85</v>
      </c>
      <c r="J165" s="117" t="s">
        <v>537</v>
      </c>
      <c r="K165" s="54" t="s">
        <v>1350</v>
      </c>
      <c r="L165" s="54" t="s">
        <v>723</v>
      </c>
      <c r="M165" s="54" t="s">
        <v>1336</v>
      </c>
      <c r="N165" s="117" t="s">
        <v>197</v>
      </c>
    </row>
    <row r="166" spans="1:14" ht="15" customHeight="1" x14ac:dyDescent="0.25">
      <c r="A166" s="53" t="s">
        <v>914</v>
      </c>
      <c r="B166" s="117" t="s">
        <v>81</v>
      </c>
      <c r="C166" s="54" t="s">
        <v>160</v>
      </c>
      <c r="D166" s="54" t="s">
        <v>495</v>
      </c>
      <c r="E166" s="54" t="s">
        <v>532</v>
      </c>
      <c r="F166" s="117" t="s">
        <v>445</v>
      </c>
      <c r="G166" s="117" t="s">
        <v>92</v>
      </c>
      <c r="H166" s="117" t="s">
        <v>534</v>
      </c>
      <c r="I166" s="117" t="s">
        <v>85</v>
      </c>
      <c r="J166" s="117" t="s">
        <v>541</v>
      </c>
      <c r="K166" s="54" t="s">
        <v>1350</v>
      </c>
      <c r="L166" s="54" t="s">
        <v>723</v>
      </c>
      <c r="M166" s="54" t="s">
        <v>1336</v>
      </c>
      <c r="N166" s="117" t="s">
        <v>197</v>
      </c>
    </row>
    <row r="167" spans="1:14" ht="15" customHeight="1" x14ac:dyDescent="0.25">
      <c r="A167" s="53" t="s">
        <v>915</v>
      </c>
      <c r="B167" s="117" t="s">
        <v>81</v>
      </c>
      <c r="C167" s="54" t="s">
        <v>169</v>
      </c>
      <c r="D167" s="54" t="s">
        <v>545</v>
      </c>
      <c r="E167" s="54" t="s">
        <v>544</v>
      </c>
      <c r="F167" s="117" t="s">
        <v>445</v>
      </c>
      <c r="G167" s="117" t="s">
        <v>92</v>
      </c>
      <c r="H167" s="117" t="s">
        <v>534</v>
      </c>
      <c r="I167" s="117" t="s">
        <v>85</v>
      </c>
      <c r="J167" s="117" t="s">
        <v>93</v>
      </c>
      <c r="K167" s="54" t="s">
        <v>1350</v>
      </c>
      <c r="L167" s="54" t="s">
        <v>723</v>
      </c>
      <c r="M167" s="54" t="s">
        <v>1336</v>
      </c>
      <c r="N167" s="117" t="s">
        <v>197</v>
      </c>
    </row>
    <row r="168" spans="1:14" ht="15" customHeight="1" x14ac:dyDescent="0.25">
      <c r="A168" s="53" t="s">
        <v>916</v>
      </c>
      <c r="B168" s="117" t="s">
        <v>81</v>
      </c>
      <c r="C168" s="54" t="s">
        <v>169</v>
      </c>
      <c r="D168" s="54" t="s">
        <v>546</v>
      </c>
      <c r="E168" s="54" t="s">
        <v>547</v>
      </c>
      <c r="F168" s="117" t="s">
        <v>445</v>
      </c>
      <c r="G168" s="117" t="s">
        <v>92</v>
      </c>
      <c r="H168" s="117" t="s">
        <v>534</v>
      </c>
      <c r="I168" s="117" t="s">
        <v>85</v>
      </c>
      <c r="J168" s="117" t="s">
        <v>93</v>
      </c>
      <c r="K168" s="54" t="s">
        <v>1350</v>
      </c>
      <c r="L168" s="54" t="s">
        <v>723</v>
      </c>
      <c r="M168" s="54" t="s">
        <v>1336</v>
      </c>
      <c r="N168" s="117" t="s">
        <v>197</v>
      </c>
    </row>
    <row r="169" spans="1:14" ht="15" customHeight="1" x14ac:dyDescent="0.25">
      <c r="A169" s="53" t="s">
        <v>917</v>
      </c>
      <c r="B169" s="117" t="s">
        <v>81</v>
      </c>
      <c r="C169" s="54" t="s">
        <v>169</v>
      </c>
      <c r="D169" s="54" t="s">
        <v>548</v>
      </c>
      <c r="E169" s="54" t="s">
        <v>549</v>
      </c>
      <c r="F169" s="117" t="s">
        <v>445</v>
      </c>
      <c r="G169" s="117" t="s">
        <v>92</v>
      </c>
      <c r="H169" s="117" t="s">
        <v>534</v>
      </c>
      <c r="I169" s="117" t="s">
        <v>85</v>
      </c>
      <c r="J169" s="117" t="s">
        <v>93</v>
      </c>
      <c r="K169" s="54" t="s">
        <v>1350</v>
      </c>
      <c r="L169" s="54" t="s">
        <v>723</v>
      </c>
      <c r="M169" s="54" t="s">
        <v>1336</v>
      </c>
      <c r="N169" s="117" t="s">
        <v>197</v>
      </c>
    </row>
    <row r="170" spans="1:14" ht="15" customHeight="1" x14ac:dyDescent="0.25">
      <c r="A170" s="53" t="s">
        <v>727</v>
      </c>
      <c r="B170" s="54" t="s">
        <v>81</v>
      </c>
      <c r="C170" s="54" t="s">
        <v>159</v>
      </c>
      <c r="D170" s="54" t="s">
        <v>174</v>
      </c>
      <c r="E170" s="54" t="s">
        <v>178</v>
      </c>
      <c r="F170" s="54" t="s">
        <v>156</v>
      </c>
      <c r="G170" s="54" t="s">
        <v>157</v>
      </c>
      <c r="H170" s="54" t="s">
        <v>111</v>
      </c>
      <c r="I170" s="54" t="s">
        <v>721</v>
      </c>
      <c r="J170" s="54" t="s">
        <v>1330</v>
      </c>
      <c r="K170" s="54"/>
      <c r="L170" s="138" t="s">
        <v>720</v>
      </c>
      <c r="M170" s="54" t="s">
        <v>1336</v>
      </c>
      <c r="N170" s="54" t="s">
        <v>197</v>
      </c>
    </row>
    <row r="171" spans="1:14" ht="15" customHeight="1" x14ac:dyDescent="0.25">
      <c r="A171" s="53" t="s">
        <v>728</v>
      </c>
      <c r="B171" s="54" t="s">
        <v>81</v>
      </c>
      <c r="C171" s="54" t="s">
        <v>89</v>
      </c>
      <c r="D171" s="54" t="s">
        <v>105</v>
      </c>
      <c r="E171" s="54" t="s">
        <v>175</v>
      </c>
      <c r="F171" s="54" t="s">
        <v>156</v>
      </c>
      <c r="G171" s="54" t="s">
        <v>157</v>
      </c>
      <c r="H171" s="54" t="s">
        <v>111</v>
      </c>
      <c r="I171" s="54" t="s">
        <v>721</v>
      </c>
      <c r="J171" s="54" t="s">
        <v>93</v>
      </c>
      <c r="K171" s="54" t="s">
        <v>329</v>
      </c>
      <c r="L171" s="138" t="s">
        <v>720</v>
      </c>
      <c r="M171" s="54" t="s">
        <v>1336</v>
      </c>
      <c r="N171" s="54" t="s">
        <v>197</v>
      </c>
    </row>
    <row r="172" spans="1:14" ht="15" customHeight="1" x14ac:dyDescent="0.25">
      <c r="A172" s="53" t="s">
        <v>729</v>
      </c>
      <c r="B172" s="54" t="s">
        <v>81</v>
      </c>
      <c r="C172" s="54" t="s">
        <v>87</v>
      </c>
      <c r="D172" s="54" t="s">
        <v>176</v>
      </c>
      <c r="E172" s="54"/>
      <c r="F172" s="54" t="s">
        <v>156</v>
      </c>
      <c r="G172" s="54" t="s">
        <v>157</v>
      </c>
      <c r="H172" s="54" t="s">
        <v>111</v>
      </c>
      <c r="I172" s="54" t="s">
        <v>721</v>
      </c>
      <c r="J172" s="54" t="s">
        <v>1330</v>
      </c>
      <c r="K172" s="54" t="s">
        <v>207</v>
      </c>
      <c r="L172" s="138" t="s">
        <v>720</v>
      </c>
      <c r="M172" s="54" t="s">
        <v>1336</v>
      </c>
      <c r="N172" s="54" t="s">
        <v>197</v>
      </c>
    </row>
    <row r="173" spans="1:14" ht="15" customHeight="1" x14ac:dyDescent="0.25">
      <c r="A173" s="53" t="s">
        <v>730</v>
      </c>
      <c r="B173" s="54" t="s">
        <v>81</v>
      </c>
      <c r="C173" s="54" t="s">
        <v>87</v>
      </c>
      <c r="D173" s="54" t="s">
        <v>140</v>
      </c>
      <c r="E173" s="54"/>
      <c r="F173" s="54" t="s">
        <v>156</v>
      </c>
      <c r="G173" s="54" t="s">
        <v>157</v>
      </c>
      <c r="H173" s="54" t="s">
        <v>111</v>
      </c>
      <c r="I173" s="54" t="s">
        <v>721</v>
      </c>
      <c r="J173" s="54" t="s">
        <v>1330</v>
      </c>
      <c r="K173" s="54"/>
      <c r="L173" s="138" t="s">
        <v>720</v>
      </c>
      <c r="M173" s="54" t="s">
        <v>1336</v>
      </c>
      <c r="N173" s="54" t="s">
        <v>197</v>
      </c>
    </row>
    <row r="174" spans="1:14" ht="15" customHeight="1" x14ac:dyDescent="0.25">
      <c r="A174" s="53" t="s">
        <v>731</v>
      </c>
      <c r="B174" s="54" t="s">
        <v>81</v>
      </c>
      <c r="C174" s="54" t="s">
        <v>159</v>
      </c>
      <c r="D174" s="54" t="s">
        <v>141</v>
      </c>
      <c r="E174" s="54" t="s">
        <v>179</v>
      </c>
      <c r="F174" s="54" t="s">
        <v>156</v>
      </c>
      <c r="G174" s="54" t="s">
        <v>157</v>
      </c>
      <c r="H174" s="54" t="s">
        <v>111</v>
      </c>
      <c r="I174" s="54" t="s">
        <v>721</v>
      </c>
      <c r="J174" s="54" t="s">
        <v>1330</v>
      </c>
      <c r="K174" s="54"/>
      <c r="L174" s="138" t="s">
        <v>720</v>
      </c>
      <c r="M174" s="54" t="s">
        <v>1336</v>
      </c>
      <c r="N174" s="54" t="s">
        <v>197</v>
      </c>
    </row>
    <row r="175" spans="1:14" ht="15" customHeight="1" x14ac:dyDescent="0.25">
      <c r="A175" s="53" t="s">
        <v>732</v>
      </c>
      <c r="B175" s="54" t="s">
        <v>81</v>
      </c>
      <c r="C175" s="54" t="s">
        <v>159</v>
      </c>
      <c r="D175" s="54" t="s">
        <v>142</v>
      </c>
      <c r="E175" s="54" t="s">
        <v>180</v>
      </c>
      <c r="F175" s="54" t="s">
        <v>156</v>
      </c>
      <c r="G175" s="54" t="s">
        <v>157</v>
      </c>
      <c r="H175" s="54" t="s">
        <v>111</v>
      </c>
      <c r="I175" s="54" t="s">
        <v>721</v>
      </c>
      <c r="J175" s="54" t="s">
        <v>1330</v>
      </c>
      <c r="K175" s="54"/>
      <c r="L175" s="138" t="s">
        <v>720</v>
      </c>
      <c r="M175" s="54" t="s">
        <v>1336</v>
      </c>
      <c r="N175" s="54" t="s">
        <v>197</v>
      </c>
    </row>
    <row r="176" spans="1:14" ht="15" customHeight="1" x14ac:dyDescent="0.25">
      <c r="A176" s="53" t="s">
        <v>733</v>
      </c>
      <c r="B176" s="54" t="s">
        <v>81</v>
      </c>
      <c r="C176" s="54" t="s">
        <v>87</v>
      </c>
      <c r="D176" s="54" t="s">
        <v>177</v>
      </c>
      <c r="E176" s="54" t="s">
        <v>143</v>
      </c>
      <c r="F176" s="54" t="s">
        <v>156</v>
      </c>
      <c r="G176" s="54" t="s">
        <v>157</v>
      </c>
      <c r="H176" s="54" t="s">
        <v>111</v>
      </c>
      <c r="I176" s="54" t="s">
        <v>721</v>
      </c>
      <c r="J176" s="54" t="s">
        <v>1330</v>
      </c>
      <c r="K176" s="54" t="s">
        <v>330</v>
      </c>
      <c r="L176" s="138" t="s">
        <v>720</v>
      </c>
      <c r="M176" s="54" t="s">
        <v>1336</v>
      </c>
      <c r="N176" s="54" t="s">
        <v>197</v>
      </c>
    </row>
    <row r="177" spans="1:14" ht="15" customHeight="1" x14ac:dyDescent="0.25">
      <c r="A177" s="53" t="s">
        <v>734</v>
      </c>
      <c r="B177" s="54" t="s">
        <v>81</v>
      </c>
      <c r="C177" s="54" t="s">
        <v>158</v>
      </c>
      <c r="D177" s="54" t="s">
        <v>144</v>
      </c>
      <c r="E177" s="54" t="s">
        <v>155</v>
      </c>
      <c r="F177" s="54" t="s">
        <v>156</v>
      </c>
      <c r="G177" s="54" t="s">
        <v>157</v>
      </c>
      <c r="H177" s="54" t="s">
        <v>111</v>
      </c>
      <c r="I177" s="54" t="s">
        <v>721</v>
      </c>
      <c r="J177" s="54" t="s">
        <v>1330</v>
      </c>
      <c r="K177" s="54"/>
      <c r="L177" s="138" t="s">
        <v>720</v>
      </c>
      <c r="M177" s="54" t="s">
        <v>1336</v>
      </c>
      <c r="N177" s="54" t="s">
        <v>197</v>
      </c>
    </row>
    <row r="178" spans="1:14" ht="15" customHeight="1" x14ac:dyDescent="0.25">
      <c r="A178" s="53" t="s">
        <v>735</v>
      </c>
      <c r="B178" s="54" t="s">
        <v>81</v>
      </c>
      <c r="C178" s="54" t="s">
        <v>159</v>
      </c>
      <c r="D178" s="54" t="s">
        <v>145</v>
      </c>
      <c r="E178" s="54" t="s">
        <v>181</v>
      </c>
      <c r="F178" s="54" t="s">
        <v>156</v>
      </c>
      <c r="G178" s="54" t="s">
        <v>157</v>
      </c>
      <c r="H178" s="54" t="s">
        <v>111</v>
      </c>
      <c r="I178" s="54" t="s">
        <v>721</v>
      </c>
      <c r="J178" s="54" t="s">
        <v>1330</v>
      </c>
      <c r="K178" s="54"/>
      <c r="L178" s="138" t="s">
        <v>720</v>
      </c>
      <c r="M178" s="54" t="s">
        <v>1336</v>
      </c>
      <c r="N178" s="54" t="s">
        <v>197</v>
      </c>
    </row>
    <row r="179" spans="1:14" ht="15" customHeight="1" x14ac:dyDescent="0.25">
      <c r="A179" s="53" t="s">
        <v>736</v>
      </c>
      <c r="B179" s="54" t="s">
        <v>81</v>
      </c>
      <c r="C179" s="54" t="s">
        <v>89</v>
      </c>
      <c r="D179" s="54" t="s">
        <v>108</v>
      </c>
      <c r="E179" s="54" t="s">
        <v>106</v>
      </c>
      <c r="F179" s="54" t="s">
        <v>156</v>
      </c>
      <c r="G179" s="54" t="s">
        <v>157</v>
      </c>
      <c r="H179" s="54" t="s">
        <v>111</v>
      </c>
      <c r="I179" s="54" t="s">
        <v>721</v>
      </c>
      <c r="J179" s="54" t="s">
        <v>93</v>
      </c>
      <c r="K179" s="137" t="s">
        <v>122</v>
      </c>
      <c r="L179" s="138" t="s">
        <v>720</v>
      </c>
      <c r="M179" s="54" t="s">
        <v>1343</v>
      </c>
      <c r="N179" s="54" t="s">
        <v>197</v>
      </c>
    </row>
    <row r="180" spans="1:14" ht="15" customHeight="1" x14ac:dyDescent="0.25">
      <c r="A180" s="53" t="s">
        <v>737</v>
      </c>
      <c r="B180" s="54" t="s">
        <v>81</v>
      </c>
      <c r="C180" s="54" t="s">
        <v>89</v>
      </c>
      <c r="D180" s="54" t="s">
        <v>182</v>
      </c>
      <c r="E180" s="54" t="s">
        <v>106</v>
      </c>
      <c r="F180" s="54" t="s">
        <v>156</v>
      </c>
      <c r="G180" s="54" t="s">
        <v>157</v>
      </c>
      <c r="H180" s="54" t="s">
        <v>111</v>
      </c>
      <c r="I180" s="54" t="s">
        <v>721</v>
      </c>
      <c r="J180" s="54" t="s">
        <v>93</v>
      </c>
      <c r="K180" s="137" t="s">
        <v>122</v>
      </c>
      <c r="L180" s="138" t="s">
        <v>720</v>
      </c>
      <c r="M180" s="54" t="s">
        <v>1343</v>
      </c>
      <c r="N180" s="54" t="s">
        <v>197</v>
      </c>
    </row>
    <row r="181" spans="1:14" ht="15" customHeight="1" x14ac:dyDescent="0.25">
      <c r="A181" s="53" t="s">
        <v>738</v>
      </c>
      <c r="B181" s="54" t="s">
        <v>81</v>
      </c>
      <c r="C181" s="54" t="s">
        <v>89</v>
      </c>
      <c r="D181" s="54" t="s">
        <v>105</v>
      </c>
      <c r="E181" s="54" t="s">
        <v>183</v>
      </c>
      <c r="F181" s="54" t="s">
        <v>156</v>
      </c>
      <c r="G181" s="54" t="s">
        <v>157</v>
      </c>
      <c r="H181" s="54" t="s">
        <v>111</v>
      </c>
      <c r="I181" s="54" t="s">
        <v>721</v>
      </c>
      <c r="J181" s="54" t="s">
        <v>93</v>
      </c>
      <c r="K181" s="137" t="s">
        <v>122</v>
      </c>
      <c r="L181" s="138" t="s">
        <v>720</v>
      </c>
      <c r="M181" s="54" t="s">
        <v>1343</v>
      </c>
      <c r="N181" s="54" t="s">
        <v>197</v>
      </c>
    </row>
    <row r="182" spans="1:14" ht="15" customHeight="1" x14ac:dyDescent="0.25">
      <c r="A182" s="53" t="s">
        <v>739</v>
      </c>
      <c r="B182" s="54" t="s">
        <v>81</v>
      </c>
      <c r="C182" s="54" t="s">
        <v>159</v>
      </c>
      <c r="D182" s="54" t="s">
        <v>146</v>
      </c>
      <c r="E182" s="54" t="s">
        <v>179</v>
      </c>
      <c r="F182" s="54" t="s">
        <v>156</v>
      </c>
      <c r="G182" s="54" t="s">
        <v>157</v>
      </c>
      <c r="H182" s="54" t="s">
        <v>111</v>
      </c>
      <c r="I182" s="54" t="s">
        <v>721</v>
      </c>
      <c r="J182" s="54" t="s">
        <v>1330</v>
      </c>
      <c r="K182" s="54"/>
      <c r="L182" s="138" t="s">
        <v>720</v>
      </c>
      <c r="M182" s="54" t="s">
        <v>1336</v>
      </c>
      <c r="N182" s="54" t="s">
        <v>197</v>
      </c>
    </row>
    <row r="183" spans="1:14" ht="15" customHeight="1" x14ac:dyDescent="0.25">
      <c r="A183" s="53" t="s">
        <v>740</v>
      </c>
      <c r="B183" s="54" t="s">
        <v>81</v>
      </c>
      <c r="C183" s="54" t="s">
        <v>159</v>
      </c>
      <c r="D183" s="54" t="s">
        <v>147</v>
      </c>
      <c r="E183" s="54" t="s">
        <v>184</v>
      </c>
      <c r="F183" s="54" t="s">
        <v>156</v>
      </c>
      <c r="G183" s="54" t="s">
        <v>157</v>
      </c>
      <c r="H183" s="54" t="s">
        <v>111</v>
      </c>
      <c r="I183" s="54" t="s">
        <v>721</v>
      </c>
      <c r="J183" s="54" t="s">
        <v>1330</v>
      </c>
      <c r="K183" s="54"/>
      <c r="L183" s="138" t="s">
        <v>720</v>
      </c>
      <c r="M183" s="54" t="s">
        <v>1336</v>
      </c>
      <c r="N183" s="54" t="s">
        <v>197</v>
      </c>
    </row>
    <row r="184" spans="1:14" ht="15" customHeight="1" x14ac:dyDescent="0.25">
      <c r="A184" s="53" t="s">
        <v>741</v>
      </c>
      <c r="B184" s="54" t="s">
        <v>81</v>
      </c>
      <c r="C184" s="54" t="s">
        <v>89</v>
      </c>
      <c r="D184" s="54" t="s">
        <v>108</v>
      </c>
      <c r="E184" s="54" t="s">
        <v>185</v>
      </c>
      <c r="F184" s="54" t="s">
        <v>156</v>
      </c>
      <c r="G184" s="54" t="s">
        <v>157</v>
      </c>
      <c r="H184" s="54" t="s">
        <v>111</v>
      </c>
      <c r="I184" s="54" t="s">
        <v>721</v>
      </c>
      <c r="J184" s="54" t="s">
        <v>93</v>
      </c>
      <c r="K184" s="137" t="s">
        <v>122</v>
      </c>
      <c r="L184" s="138" t="s">
        <v>720</v>
      </c>
      <c r="M184" s="54" t="s">
        <v>1336</v>
      </c>
      <c r="N184" s="54" t="s">
        <v>197</v>
      </c>
    </row>
    <row r="185" spans="1:14" ht="15" customHeight="1" x14ac:dyDescent="0.25">
      <c r="A185" s="53" t="s">
        <v>742</v>
      </c>
      <c r="B185" s="54" t="s">
        <v>81</v>
      </c>
      <c r="C185" s="54" t="s">
        <v>89</v>
      </c>
      <c r="D185" s="54" t="s">
        <v>182</v>
      </c>
      <c r="E185" s="54" t="s">
        <v>107</v>
      </c>
      <c r="F185" s="54" t="s">
        <v>156</v>
      </c>
      <c r="G185" s="54" t="s">
        <v>157</v>
      </c>
      <c r="H185" s="54" t="s">
        <v>111</v>
      </c>
      <c r="I185" s="54" t="s">
        <v>721</v>
      </c>
      <c r="J185" s="54" t="s">
        <v>93</v>
      </c>
      <c r="K185" s="137" t="s">
        <v>122</v>
      </c>
      <c r="L185" s="138" t="s">
        <v>720</v>
      </c>
      <c r="M185" s="54" t="s">
        <v>1336</v>
      </c>
      <c r="N185" s="54" t="s">
        <v>197</v>
      </c>
    </row>
    <row r="186" spans="1:14" ht="15" customHeight="1" x14ac:dyDescent="0.25">
      <c r="A186" s="53" t="s">
        <v>743</v>
      </c>
      <c r="B186" s="54" t="s">
        <v>81</v>
      </c>
      <c r="C186" s="54" t="s">
        <v>159</v>
      </c>
      <c r="D186" s="54" t="s">
        <v>148</v>
      </c>
      <c r="E186" s="54" t="s">
        <v>186</v>
      </c>
      <c r="F186" s="54" t="s">
        <v>156</v>
      </c>
      <c r="G186" s="54" t="s">
        <v>157</v>
      </c>
      <c r="H186" s="54" t="s">
        <v>111</v>
      </c>
      <c r="I186" s="54" t="s">
        <v>721</v>
      </c>
      <c r="J186" s="54" t="s">
        <v>1330</v>
      </c>
      <c r="K186" s="54"/>
      <c r="L186" s="138" t="s">
        <v>720</v>
      </c>
      <c r="M186" s="54" t="s">
        <v>1336</v>
      </c>
      <c r="N186" s="54" t="s">
        <v>197</v>
      </c>
    </row>
    <row r="187" spans="1:14" ht="15" customHeight="1" x14ac:dyDescent="0.25">
      <c r="A187" s="53" t="s">
        <v>744</v>
      </c>
      <c r="B187" s="54" t="s">
        <v>81</v>
      </c>
      <c r="C187" s="54" t="s">
        <v>159</v>
      </c>
      <c r="D187" s="54" t="s">
        <v>149</v>
      </c>
      <c r="E187" s="54" t="s">
        <v>187</v>
      </c>
      <c r="F187" s="54" t="s">
        <v>156</v>
      </c>
      <c r="G187" s="54" t="s">
        <v>157</v>
      </c>
      <c r="H187" s="54" t="s">
        <v>111</v>
      </c>
      <c r="I187" s="54" t="s">
        <v>721</v>
      </c>
      <c r="J187" s="54" t="s">
        <v>1330</v>
      </c>
      <c r="K187" s="54"/>
      <c r="L187" s="138" t="s">
        <v>720</v>
      </c>
      <c r="M187" s="54" t="s">
        <v>1336</v>
      </c>
      <c r="N187" s="54" t="s">
        <v>197</v>
      </c>
    </row>
    <row r="188" spans="1:14" ht="15" customHeight="1" x14ac:dyDescent="0.25">
      <c r="A188" s="53" t="s">
        <v>745</v>
      </c>
      <c r="B188" s="54" t="s">
        <v>81</v>
      </c>
      <c r="C188" s="54" t="s">
        <v>159</v>
      </c>
      <c r="D188" s="54" t="s">
        <v>150</v>
      </c>
      <c r="E188" s="54" t="s">
        <v>188</v>
      </c>
      <c r="F188" s="54" t="s">
        <v>156</v>
      </c>
      <c r="G188" s="54" t="s">
        <v>157</v>
      </c>
      <c r="H188" s="54" t="s">
        <v>111</v>
      </c>
      <c r="I188" s="54" t="s">
        <v>721</v>
      </c>
      <c r="J188" s="54" t="s">
        <v>1330</v>
      </c>
      <c r="K188" s="54"/>
      <c r="L188" s="138" t="s">
        <v>720</v>
      </c>
      <c r="M188" s="54" t="s">
        <v>1336</v>
      </c>
      <c r="N188" s="54" t="s">
        <v>197</v>
      </c>
    </row>
    <row r="189" spans="1:14" ht="15" customHeight="1" x14ac:dyDescent="0.25">
      <c r="A189" s="53" t="s">
        <v>746</v>
      </c>
      <c r="B189" s="54" t="s">
        <v>81</v>
      </c>
      <c r="C189" s="54" t="s">
        <v>87</v>
      </c>
      <c r="D189" s="54" t="s">
        <v>100</v>
      </c>
      <c r="E189" s="54" t="s">
        <v>189</v>
      </c>
      <c r="F189" s="54" t="s">
        <v>156</v>
      </c>
      <c r="G189" s="54" t="s">
        <v>157</v>
      </c>
      <c r="H189" s="54" t="s">
        <v>111</v>
      </c>
      <c r="I189" s="54" t="s">
        <v>721</v>
      </c>
      <c r="J189" s="54" t="s">
        <v>1330</v>
      </c>
      <c r="K189" s="137" t="s">
        <v>128</v>
      </c>
      <c r="L189" s="138" t="s">
        <v>720</v>
      </c>
      <c r="M189" s="54" t="s">
        <v>1336</v>
      </c>
      <c r="N189" s="54" t="s">
        <v>197</v>
      </c>
    </row>
    <row r="190" spans="1:14" ht="15" customHeight="1" x14ac:dyDescent="0.25">
      <c r="A190" s="53" t="s">
        <v>747</v>
      </c>
      <c r="B190" s="54" t="s">
        <v>81</v>
      </c>
      <c r="C190" s="54" t="s">
        <v>87</v>
      </c>
      <c r="D190" s="54" t="s">
        <v>151</v>
      </c>
      <c r="E190" s="54" t="s">
        <v>190</v>
      </c>
      <c r="F190" s="54" t="s">
        <v>156</v>
      </c>
      <c r="G190" s="54" t="s">
        <v>157</v>
      </c>
      <c r="H190" s="54" t="s">
        <v>111</v>
      </c>
      <c r="I190" s="54" t="s">
        <v>721</v>
      </c>
      <c r="J190" s="54" t="s">
        <v>1330</v>
      </c>
      <c r="K190" s="137" t="s">
        <v>128</v>
      </c>
      <c r="L190" s="138" t="s">
        <v>720</v>
      </c>
      <c r="M190" s="54" t="s">
        <v>1336</v>
      </c>
      <c r="N190" s="54" t="s">
        <v>197</v>
      </c>
    </row>
    <row r="191" spans="1:14" ht="15" customHeight="1" x14ac:dyDescent="0.25">
      <c r="A191" s="53" t="s">
        <v>748</v>
      </c>
      <c r="B191" s="54" t="s">
        <v>81</v>
      </c>
      <c r="C191" s="54" t="s">
        <v>159</v>
      </c>
      <c r="D191" s="54" t="s">
        <v>152</v>
      </c>
      <c r="E191" s="54" t="s">
        <v>179</v>
      </c>
      <c r="F191" s="54" t="s">
        <v>156</v>
      </c>
      <c r="G191" s="54" t="s">
        <v>157</v>
      </c>
      <c r="H191" s="54" t="s">
        <v>111</v>
      </c>
      <c r="I191" s="54" t="s">
        <v>721</v>
      </c>
      <c r="J191" s="54" t="s">
        <v>1330</v>
      </c>
      <c r="K191" s="54"/>
      <c r="L191" s="138" t="s">
        <v>720</v>
      </c>
      <c r="M191" s="54" t="s">
        <v>1336</v>
      </c>
      <c r="N191" s="54" t="s">
        <v>197</v>
      </c>
    </row>
    <row r="192" spans="1:14" ht="15" customHeight="1" x14ac:dyDescent="0.25">
      <c r="A192" s="53" t="s">
        <v>749</v>
      </c>
      <c r="B192" s="54" t="s">
        <v>81</v>
      </c>
      <c r="C192" s="54" t="s">
        <v>87</v>
      </c>
      <c r="D192" s="54" t="s">
        <v>153</v>
      </c>
      <c r="E192" s="54" t="s">
        <v>191</v>
      </c>
      <c r="F192" s="54" t="s">
        <v>156</v>
      </c>
      <c r="G192" s="54" t="s">
        <v>157</v>
      </c>
      <c r="H192" s="54" t="s">
        <v>111</v>
      </c>
      <c r="I192" s="54" t="s">
        <v>721</v>
      </c>
      <c r="J192" s="54" t="s">
        <v>1330</v>
      </c>
      <c r="K192" s="54" t="s">
        <v>330</v>
      </c>
      <c r="L192" s="138" t="s">
        <v>720</v>
      </c>
      <c r="M192" s="54" t="s">
        <v>1336</v>
      </c>
      <c r="N192" s="54" t="s">
        <v>197</v>
      </c>
    </row>
    <row r="193" spans="1:14" ht="15" customHeight="1" x14ac:dyDescent="0.25">
      <c r="A193" s="53" t="s">
        <v>750</v>
      </c>
      <c r="B193" s="54" t="s">
        <v>81</v>
      </c>
      <c r="C193" s="54" t="s">
        <v>87</v>
      </c>
      <c r="D193" s="54" t="s">
        <v>154</v>
      </c>
      <c r="E193" s="54" t="s">
        <v>191</v>
      </c>
      <c r="F193" s="54" t="s">
        <v>156</v>
      </c>
      <c r="G193" s="54" t="s">
        <v>157</v>
      </c>
      <c r="H193" s="54" t="s">
        <v>111</v>
      </c>
      <c r="I193" s="54" t="s">
        <v>721</v>
      </c>
      <c r="J193" s="54" t="s">
        <v>1330</v>
      </c>
      <c r="K193" s="54" t="s">
        <v>330</v>
      </c>
      <c r="L193" s="138" t="s">
        <v>720</v>
      </c>
      <c r="M193" s="54" t="s">
        <v>1336</v>
      </c>
      <c r="N193" s="54" t="s">
        <v>197</v>
      </c>
    </row>
    <row r="194" spans="1:14" ht="15" customHeight="1" x14ac:dyDescent="0.25">
      <c r="A194" s="53" t="s">
        <v>751</v>
      </c>
      <c r="B194" s="54" t="s">
        <v>81</v>
      </c>
      <c r="C194" s="54" t="s">
        <v>87</v>
      </c>
      <c r="D194" s="54" t="s">
        <v>333</v>
      </c>
      <c r="E194" s="54" t="s">
        <v>381</v>
      </c>
      <c r="F194" s="54" t="s">
        <v>156</v>
      </c>
      <c r="G194" s="54" t="s">
        <v>157</v>
      </c>
      <c r="H194" s="54" t="s">
        <v>381</v>
      </c>
      <c r="I194" s="54" t="s">
        <v>721</v>
      </c>
      <c r="J194" s="54" t="s">
        <v>93</v>
      </c>
      <c r="K194" s="54" t="s">
        <v>330</v>
      </c>
      <c r="L194" s="138" t="s">
        <v>720</v>
      </c>
      <c r="M194" s="54" t="s">
        <v>1336</v>
      </c>
      <c r="N194" s="54" t="s">
        <v>197</v>
      </c>
    </row>
    <row r="195" spans="1:14" ht="15" customHeight="1" x14ac:dyDescent="0.25">
      <c r="A195" s="53" t="s">
        <v>752</v>
      </c>
      <c r="B195" s="54" t="s">
        <v>81</v>
      </c>
      <c r="C195" s="54" t="s">
        <v>87</v>
      </c>
      <c r="D195" s="54" t="s">
        <v>151</v>
      </c>
      <c r="E195" s="54" t="s">
        <v>381</v>
      </c>
      <c r="F195" s="54" t="s">
        <v>156</v>
      </c>
      <c r="G195" s="54" t="s">
        <v>157</v>
      </c>
      <c r="H195" s="54" t="s">
        <v>381</v>
      </c>
      <c r="I195" s="54" t="s">
        <v>721</v>
      </c>
      <c r="J195" s="54" t="s">
        <v>93</v>
      </c>
      <c r="K195" s="54" t="s">
        <v>330</v>
      </c>
      <c r="L195" s="138" t="s">
        <v>720</v>
      </c>
      <c r="M195" s="54" t="s">
        <v>1336</v>
      </c>
      <c r="N195" s="54" t="s">
        <v>197</v>
      </c>
    </row>
    <row r="196" spans="1:14" ht="15" customHeight="1" x14ac:dyDescent="0.25">
      <c r="A196" s="53" t="s">
        <v>753</v>
      </c>
      <c r="B196" s="54" t="s">
        <v>81</v>
      </c>
      <c r="C196" s="54" t="s">
        <v>87</v>
      </c>
      <c r="D196" s="54" t="s">
        <v>154</v>
      </c>
      <c r="E196" s="54" t="s">
        <v>381</v>
      </c>
      <c r="F196" s="54" t="s">
        <v>156</v>
      </c>
      <c r="G196" s="54" t="s">
        <v>157</v>
      </c>
      <c r="H196" s="54" t="s">
        <v>381</v>
      </c>
      <c r="I196" s="54" t="s">
        <v>721</v>
      </c>
      <c r="J196" s="54" t="s">
        <v>93</v>
      </c>
      <c r="K196" s="54" t="s">
        <v>330</v>
      </c>
      <c r="L196" s="138" t="s">
        <v>720</v>
      </c>
      <c r="M196" s="54" t="s">
        <v>1336</v>
      </c>
      <c r="N196" s="54" t="s">
        <v>197</v>
      </c>
    </row>
    <row r="197" spans="1:14" ht="15" customHeight="1" x14ac:dyDescent="0.25">
      <c r="A197" s="53" t="s">
        <v>754</v>
      </c>
      <c r="B197" s="54" t="s">
        <v>81</v>
      </c>
      <c r="C197" s="54" t="s">
        <v>87</v>
      </c>
      <c r="D197" s="54" t="s">
        <v>143</v>
      </c>
      <c r="E197" s="54" t="s">
        <v>381</v>
      </c>
      <c r="F197" s="54" t="s">
        <v>156</v>
      </c>
      <c r="G197" s="54" t="s">
        <v>157</v>
      </c>
      <c r="H197" s="54" t="s">
        <v>381</v>
      </c>
      <c r="I197" s="54" t="s">
        <v>721</v>
      </c>
      <c r="J197" s="54" t="s">
        <v>93</v>
      </c>
      <c r="K197" s="54" t="s">
        <v>330</v>
      </c>
      <c r="L197" s="138" t="s">
        <v>720</v>
      </c>
      <c r="M197" s="54" t="s">
        <v>1336</v>
      </c>
      <c r="N197" s="54" t="s">
        <v>197</v>
      </c>
    </row>
    <row r="198" spans="1:14" ht="15" customHeight="1" x14ac:dyDescent="0.25">
      <c r="A198" s="53" t="s">
        <v>755</v>
      </c>
      <c r="B198" s="54" t="s">
        <v>81</v>
      </c>
      <c r="C198" s="54" t="s">
        <v>87</v>
      </c>
      <c r="D198" s="54" t="s">
        <v>382</v>
      </c>
      <c r="E198" s="54" t="s">
        <v>381</v>
      </c>
      <c r="F198" s="54" t="s">
        <v>156</v>
      </c>
      <c r="G198" s="54" t="s">
        <v>157</v>
      </c>
      <c r="H198" s="54" t="s">
        <v>381</v>
      </c>
      <c r="I198" s="54" t="s">
        <v>721</v>
      </c>
      <c r="J198" s="54" t="s">
        <v>93</v>
      </c>
      <c r="K198" s="54" t="s">
        <v>330</v>
      </c>
      <c r="L198" s="138" t="s">
        <v>720</v>
      </c>
      <c r="M198" s="54" t="s">
        <v>1336</v>
      </c>
      <c r="N198" s="54" t="s">
        <v>197</v>
      </c>
    </row>
    <row r="199" spans="1:14" ht="15" customHeight="1" x14ac:dyDescent="0.25">
      <c r="A199" s="53" t="s">
        <v>756</v>
      </c>
      <c r="B199" s="54" t="s">
        <v>81</v>
      </c>
      <c r="C199" s="54" t="s">
        <v>87</v>
      </c>
      <c r="D199" s="54" t="s">
        <v>383</v>
      </c>
      <c r="E199" s="54" t="s">
        <v>381</v>
      </c>
      <c r="F199" s="54" t="s">
        <v>156</v>
      </c>
      <c r="G199" s="54" t="s">
        <v>157</v>
      </c>
      <c r="H199" s="54" t="s">
        <v>381</v>
      </c>
      <c r="I199" s="54" t="s">
        <v>721</v>
      </c>
      <c r="J199" s="54" t="s">
        <v>93</v>
      </c>
      <c r="K199" s="54" t="s">
        <v>330</v>
      </c>
      <c r="L199" s="138" t="s">
        <v>720</v>
      </c>
      <c r="M199" s="54" t="s">
        <v>1336</v>
      </c>
      <c r="N199" s="54" t="s">
        <v>197</v>
      </c>
    </row>
    <row r="200" spans="1:14" ht="15" customHeight="1" x14ac:dyDescent="0.25">
      <c r="A200" s="53" t="s">
        <v>757</v>
      </c>
      <c r="B200" s="54" t="s">
        <v>81</v>
      </c>
      <c r="C200" s="54" t="s">
        <v>87</v>
      </c>
      <c r="D200" s="54" t="s">
        <v>384</v>
      </c>
      <c r="E200" s="54" t="s">
        <v>381</v>
      </c>
      <c r="F200" s="54" t="s">
        <v>156</v>
      </c>
      <c r="G200" s="54" t="s">
        <v>157</v>
      </c>
      <c r="H200" s="54" t="s">
        <v>381</v>
      </c>
      <c r="I200" s="54" t="s">
        <v>721</v>
      </c>
      <c r="J200" s="54" t="s">
        <v>93</v>
      </c>
      <c r="K200" s="54" t="s">
        <v>330</v>
      </c>
      <c r="L200" s="138" t="s">
        <v>720</v>
      </c>
      <c r="M200" s="54" t="s">
        <v>1336</v>
      </c>
      <c r="N200" s="54" t="s">
        <v>197</v>
      </c>
    </row>
    <row r="201" spans="1:14" ht="15" customHeight="1" x14ac:dyDescent="0.25">
      <c r="A201" s="53" t="s">
        <v>758</v>
      </c>
      <c r="B201" s="54" t="s">
        <v>81</v>
      </c>
      <c r="C201" s="54" t="s">
        <v>87</v>
      </c>
      <c r="D201" s="54" t="s">
        <v>385</v>
      </c>
      <c r="E201" s="54" t="s">
        <v>381</v>
      </c>
      <c r="F201" s="54" t="s">
        <v>156</v>
      </c>
      <c r="G201" s="54" t="s">
        <v>157</v>
      </c>
      <c r="H201" s="54" t="s">
        <v>381</v>
      </c>
      <c r="I201" s="54" t="s">
        <v>721</v>
      </c>
      <c r="J201" s="54" t="s">
        <v>93</v>
      </c>
      <c r="K201" s="54" t="s">
        <v>330</v>
      </c>
      <c r="L201" s="138" t="s">
        <v>720</v>
      </c>
      <c r="M201" s="54" t="s">
        <v>1336</v>
      </c>
      <c r="N201" s="54" t="s">
        <v>197</v>
      </c>
    </row>
    <row r="202" spans="1:14" ht="15" customHeight="1" x14ac:dyDescent="0.25">
      <c r="A202" s="53" t="s">
        <v>759</v>
      </c>
      <c r="B202" s="54" t="s">
        <v>81</v>
      </c>
      <c r="C202" s="54" t="s">
        <v>87</v>
      </c>
      <c r="D202" s="54" t="s">
        <v>177</v>
      </c>
      <c r="E202" s="54" t="s">
        <v>381</v>
      </c>
      <c r="F202" s="54" t="s">
        <v>156</v>
      </c>
      <c r="G202" s="54" t="s">
        <v>157</v>
      </c>
      <c r="H202" s="54" t="s">
        <v>381</v>
      </c>
      <c r="I202" s="54" t="s">
        <v>721</v>
      </c>
      <c r="J202" s="54" t="s">
        <v>93</v>
      </c>
      <c r="K202" s="54" t="s">
        <v>330</v>
      </c>
      <c r="L202" s="138" t="s">
        <v>720</v>
      </c>
      <c r="M202" s="54" t="s">
        <v>1336</v>
      </c>
      <c r="N202" s="54" t="s">
        <v>197</v>
      </c>
    </row>
    <row r="203" spans="1:14" ht="15" customHeight="1" x14ac:dyDescent="0.25">
      <c r="A203" s="53" t="s">
        <v>1117</v>
      </c>
      <c r="B203" s="54" t="s">
        <v>81</v>
      </c>
      <c r="C203" s="54" t="s">
        <v>159</v>
      </c>
      <c r="D203" s="54" t="s">
        <v>174</v>
      </c>
      <c r="E203" s="54" t="s">
        <v>630</v>
      </c>
      <c r="F203" s="54" t="s">
        <v>629</v>
      </c>
      <c r="G203" s="54" t="s">
        <v>92</v>
      </c>
      <c r="H203" s="54" t="s">
        <v>111</v>
      </c>
      <c r="I203" s="54" t="s">
        <v>85</v>
      </c>
      <c r="J203" s="54" t="s">
        <v>470</v>
      </c>
      <c r="K203" s="54" t="s">
        <v>1352</v>
      </c>
      <c r="L203" s="54" t="s">
        <v>724</v>
      </c>
      <c r="M203" s="54" t="s">
        <v>1336</v>
      </c>
      <c r="N203" s="54" t="s">
        <v>197</v>
      </c>
    </row>
    <row r="204" spans="1:14" ht="15" customHeight="1" x14ac:dyDescent="0.25">
      <c r="A204" s="53" t="s">
        <v>1118</v>
      </c>
      <c r="B204" s="54" t="s">
        <v>81</v>
      </c>
      <c r="C204" s="54" t="s">
        <v>159</v>
      </c>
      <c r="D204" s="54" t="s">
        <v>632</v>
      </c>
      <c r="E204" s="54" t="s">
        <v>631</v>
      </c>
      <c r="F204" s="54" t="s">
        <v>629</v>
      </c>
      <c r="G204" s="54" t="s">
        <v>92</v>
      </c>
      <c r="H204" s="54" t="s">
        <v>111</v>
      </c>
      <c r="I204" s="54" t="s">
        <v>85</v>
      </c>
      <c r="J204" s="54" t="s">
        <v>470</v>
      </c>
      <c r="K204" s="54" t="s">
        <v>1352</v>
      </c>
      <c r="L204" s="54" t="s">
        <v>724</v>
      </c>
      <c r="M204" s="54" t="s">
        <v>1336</v>
      </c>
      <c r="N204" s="54" t="s">
        <v>197</v>
      </c>
    </row>
    <row r="205" spans="1:14" ht="15" customHeight="1" x14ac:dyDescent="0.25">
      <c r="A205" s="53" t="s">
        <v>1119</v>
      </c>
      <c r="B205" s="54" t="s">
        <v>81</v>
      </c>
      <c r="C205" s="54" t="s">
        <v>159</v>
      </c>
      <c r="D205" s="54" t="s">
        <v>633</v>
      </c>
      <c r="E205" s="54" t="s">
        <v>634</v>
      </c>
      <c r="F205" s="54" t="s">
        <v>629</v>
      </c>
      <c r="G205" s="54" t="s">
        <v>92</v>
      </c>
      <c r="H205" s="54" t="s">
        <v>111</v>
      </c>
      <c r="I205" s="54" t="s">
        <v>85</v>
      </c>
      <c r="J205" s="54" t="s">
        <v>541</v>
      </c>
      <c r="K205" s="54" t="s">
        <v>1352</v>
      </c>
      <c r="L205" s="54" t="s">
        <v>724</v>
      </c>
      <c r="M205" s="54" t="s">
        <v>1336</v>
      </c>
      <c r="N205" s="54" t="s">
        <v>197</v>
      </c>
    </row>
    <row r="206" spans="1:14" ht="15" customHeight="1" x14ac:dyDescent="0.25">
      <c r="A206" s="53" t="s">
        <v>1120</v>
      </c>
      <c r="B206" s="54" t="s">
        <v>81</v>
      </c>
      <c r="C206" s="54" t="s">
        <v>86</v>
      </c>
      <c r="D206" s="54" t="s">
        <v>638</v>
      </c>
      <c r="E206" s="54" t="s">
        <v>637</v>
      </c>
      <c r="F206" s="54" t="s">
        <v>629</v>
      </c>
      <c r="G206" s="54" t="s">
        <v>92</v>
      </c>
      <c r="H206" s="54" t="s">
        <v>111</v>
      </c>
      <c r="I206" s="54" t="s">
        <v>85</v>
      </c>
      <c r="J206" s="54" t="s">
        <v>470</v>
      </c>
      <c r="K206" s="54" t="s">
        <v>1352</v>
      </c>
      <c r="L206" s="54" t="s">
        <v>724</v>
      </c>
      <c r="M206" s="54" t="s">
        <v>1336</v>
      </c>
      <c r="N206" s="54" t="s">
        <v>197</v>
      </c>
    </row>
    <row r="207" spans="1:14" ht="15" customHeight="1" x14ac:dyDescent="0.25">
      <c r="A207" s="53" t="s">
        <v>1121</v>
      </c>
      <c r="B207" s="54" t="s">
        <v>81</v>
      </c>
      <c r="C207" s="54" t="s">
        <v>86</v>
      </c>
      <c r="D207" s="54" t="s">
        <v>635</v>
      </c>
      <c r="E207" s="54" t="s">
        <v>636</v>
      </c>
      <c r="F207" s="54" t="s">
        <v>629</v>
      </c>
      <c r="G207" s="54" t="s">
        <v>92</v>
      </c>
      <c r="H207" s="54" t="s">
        <v>111</v>
      </c>
      <c r="I207" s="54" t="s">
        <v>85</v>
      </c>
      <c r="J207" s="54" t="s">
        <v>470</v>
      </c>
      <c r="K207" s="54" t="s">
        <v>1352</v>
      </c>
      <c r="L207" s="54" t="s">
        <v>724</v>
      </c>
      <c r="M207" s="54" t="s">
        <v>1336</v>
      </c>
      <c r="N207" s="54" t="s">
        <v>197</v>
      </c>
    </row>
    <row r="208" spans="1:14" ht="15" customHeight="1" x14ac:dyDescent="0.25">
      <c r="A208" s="53" t="s">
        <v>1122</v>
      </c>
      <c r="B208" s="54" t="s">
        <v>81</v>
      </c>
      <c r="C208" s="54" t="s">
        <v>159</v>
      </c>
      <c r="D208" s="54" t="s">
        <v>639</v>
      </c>
      <c r="E208" s="54" t="s">
        <v>640</v>
      </c>
      <c r="F208" s="54" t="s">
        <v>629</v>
      </c>
      <c r="G208" s="54" t="s">
        <v>92</v>
      </c>
      <c r="H208" s="54" t="s">
        <v>111</v>
      </c>
      <c r="I208" s="54" t="s">
        <v>85</v>
      </c>
      <c r="J208" s="54" t="s">
        <v>642</v>
      </c>
      <c r="K208" s="54" t="s">
        <v>1352</v>
      </c>
      <c r="L208" s="54" t="s">
        <v>724</v>
      </c>
      <c r="M208" s="54" t="s">
        <v>1336</v>
      </c>
      <c r="N208" s="54" t="s">
        <v>197</v>
      </c>
    </row>
    <row r="209" spans="1:14" ht="15" customHeight="1" x14ac:dyDescent="0.25">
      <c r="A209" s="53" t="s">
        <v>1123</v>
      </c>
      <c r="B209" s="54" t="s">
        <v>81</v>
      </c>
      <c r="C209" s="54" t="s">
        <v>159</v>
      </c>
      <c r="D209" s="54" t="s">
        <v>467</v>
      </c>
      <c r="E209" s="54" t="s">
        <v>641</v>
      </c>
      <c r="F209" s="54" t="s">
        <v>629</v>
      </c>
      <c r="G209" s="54" t="s">
        <v>92</v>
      </c>
      <c r="H209" s="54" t="s">
        <v>111</v>
      </c>
      <c r="I209" s="54" t="s">
        <v>85</v>
      </c>
      <c r="J209" s="54" t="s">
        <v>470</v>
      </c>
      <c r="K209" s="54" t="s">
        <v>1352</v>
      </c>
      <c r="L209" s="54" t="s">
        <v>724</v>
      </c>
      <c r="M209" s="54" t="s">
        <v>1336</v>
      </c>
      <c r="N209" s="54" t="s">
        <v>197</v>
      </c>
    </row>
    <row r="210" spans="1:14" ht="15" customHeight="1" x14ac:dyDescent="0.25">
      <c r="A210" s="53" t="s">
        <v>1124</v>
      </c>
      <c r="B210" s="54" t="s">
        <v>81</v>
      </c>
      <c r="C210" s="54" t="s">
        <v>89</v>
      </c>
      <c r="D210" s="54" t="s">
        <v>651</v>
      </c>
      <c r="E210" s="54" t="s">
        <v>641</v>
      </c>
      <c r="F210" s="54" t="s">
        <v>629</v>
      </c>
      <c r="G210" s="54" t="s">
        <v>92</v>
      </c>
      <c r="H210" s="54" t="s">
        <v>111</v>
      </c>
      <c r="I210" s="54" t="s">
        <v>85</v>
      </c>
      <c r="J210" s="54" t="s">
        <v>643</v>
      </c>
      <c r="K210" s="54" t="s">
        <v>1352</v>
      </c>
      <c r="L210" s="54" t="s">
        <v>724</v>
      </c>
      <c r="M210" s="54" t="s">
        <v>1336</v>
      </c>
      <c r="N210" s="54" t="s">
        <v>197</v>
      </c>
    </row>
    <row r="211" spans="1:14" ht="15" customHeight="1" x14ac:dyDescent="0.25">
      <c r="A211" s="53" t="s">
        <v>1125</v>
      </c>
      <c r="B211" s="54" t="s">
        <v>81</v>
      </c>
      <c r="C211" s="54" t="s">
        <v>159</v>
      </c>
      <c r="D211" s="54" t="s">
        <v>652</v>
      </c>
      <c r="E211" s="54" t="s">
        <v>641</v>
      </c>
      <c r="F211" s="54" t="s">
        <v>629</v>
      </c>
      <c r="G211" s="54" t="s">
        <v>92</v>
      </c>
      <c r="H211" s="54" t="s">
        <v>111</v>
      </c>
      <c r="I211" s="54" t="s">
        <v>85</v>
      </c>
      <c r="J211" s="54" t="s">
        <v>644</v>
      </c>
      <c r="K211" s="54" t="s">
        <v>1352</v>
      </c>
      <c r="L211" s="54" t="s">
        <v>724</v>
      </c>
      <c r="M211" s="54" t="s">
        <v>1336</v>
      </c>
      <c r="N211" s="54" t="s">
        <v>197</v>
      </c>
    </row>
    <row r="212" spans="1:14" ht="15" customHeight="1" x14ac:dyDescent="0.25">
      <c r="A212" s="53" t="s">
        <v>1126</v>
      </c>
      <c r="B212" s="54" t="s">
        <v>81</v>
      </c>
      <c r="C212" s="54" t="s">
        <v>166</v>
      </c>
      <c r="D212" s="54" t="s">
        <v>653</v>
      </c>
      <c r="E212" s="54" t="s">
        <v>641</v>
      </c>
      <c r="F212" s="54" t="s">
        <v>629</v>
      </c>
      <c r="G212" s="54" t="s">
        <v>92</v>
      </c>
      <c r="H212" s="54" t="s">
        <v>111</v>
      </c>
      <c r="I212" s="54" t="s">
        <v>85</v>
      </c>
      <c r="J212" s="54" t="s">
        <v>645</v>
      </c>
      <c r="K212" s="54" t="s">
        <v>1352</v>
      </c>
      <c r="L212" s="54" t="s">
        <v>724</v>
      </c>
      <c r="M212" s="54" t="s">
        <v>1336</v>
      </c>
      <c r="N212" s="54" t="s">
        <v>197</v>
      </c>
    </row>
    <row r="213" spans="1:14" ht="15" customHeight="1" x14ac:dyDescent="0.25">
      <c r="A213" s="53" t="s">
        <v>1127</v>
      </c>
      <c r="B213" s="54" t="s">
        <v>81</v>
      </c>
      <c r="C213" s="54" t="s">
        <v>166</v>
      </c>
      <c r="D213" s="54" t="s">
        <v>654</v>
      </c>
      <c r="E213" s="54" t="s">
        <v>641</v>
      </c>
      <c r="F213" s="54" t="s">
        <v>629</v>
      </c>
      <c r="G213" s="54" t="s">
        <v>92</v>
      </c>
      <c r="H213" s="54" t="s">
        <v>111</v>
      </c>
      <c r="I213" s="54" t="s">
        <v>85</v>
      </c>
      <c r="J213" s="54" t="s">
        <v>645</v>
      </c>
      <c r="K213" s="54" t="s">
        <v>1352</v>
      </c>
      <c r="L213" s="54" t="s">
        <v>724</v>
      </c>
      <c r="M213" s="54" t="s">
        <v>1336</v>
      </c>
      <c r="N213" s="54" t="s">
        <v>197</v>
      </c>
    </row>
    <row r="214" spans="1:14" ht="15" customHeight="1" x14ac:dyDescent="0.25">
      <c r="A214" s="53" t="s">
        <v>1128</v>
      </c>
      <c r="B214" s="54" t="s">
        <v>81</v>
      </c>
      <c r="C214" s="54" t="s">
        <v>87</v>
      </c>
      <c r="D214" s="54" t="s">
        <v>333</v>
      </c>
      <c r="E214" s="54" t="s">
        <v>641</v>
      </c>
      <c r="F214" s="54" t="s">
        <v>629</v>
      </c>
      <c r="G214" s="54" t="s">
        <v>92</v>
      </c>
      <c r="H214" s="54" t="s">
        <v>111</v>
      </c>
      <c r="I214" s="54" t="s">
        <v>85</v>
      </c>
      <c r="J214" s="54" t="s">
        <v>646</v>
      </c>
      <c r="K214" s="54" t="s">
        <v>1352</v>
      </c>
      <c r="L214" s="54" t="s">
        <v>724</v>
      </c>
      <c r="M214" s="54" t="s">
        <v>1336</v>
      </c>
      <c r="N214" s="54" t="s">
        <v>197</v>
      </c>
    </row>
    <row r="215" spans="1:14" ht="15" customHeight="1" x14ac:dyDescent="0.25">
      <c r="A215" s="53" t="s">
        <v>1129</v>
      </c>
      <c r="B215" s="54" t="s">
        <v>81</v>
      </c>
      <c r="C215" s="54" t="s">
        <v>162</v>
      </c>
      <c r="D215" s="54" t="s">
        <v>655</v>
      </c>
      <c r="E215" s="54" t="s">
        <v>656</v>
      </c>
      <c r="F215" s="54" t="s">
        <v>629</v>
      </c>
      <c r="G215" s="54" t="s">
        <v>92</v>
      </c>
      <c r="H215" s="54" t="s">
        <v>111</v>
      </c>
      <c r="I215" s="54" t="s">
        <v>85</v>
      </c>
      <c r="J215" s="54" t="s">
        <v>647</v>
      </c>
      <c r="K215" s="54" t="s">
        <v>1352</v>
      </c>
      <c r="L215" s="54" t="s">
        <v>724</v>
      </c>
      <c r="M215" s="54" t="s">
        <v>1336</v>
      </c>
      <c r="N215" s="54" t="s">
        <v>197</v>
      </c>
    </row>
    <row r="216" spans="1:14" ht="15" customHeight="1" x14ac:dyDescent="0.25">
      <c r="A216" s="53" t="s">
        <v>1130</v>
      </c>
      <c r="B216" s="54" t="s">
        <v>81</v>
      </c>
      <c r="C216" s="54" t="s">
        <v>159</v>
      </c>
      <c r="D216" s="54" t="s">
        <v>486</v>
      </c>
      <c r="E216" s="54" t="s">
        <v>656</v>
      </c>
      <c r="F216" s="54" t="s">
        <v>629</v>
      </c>
      <c r="G216" s="54" t="s">
        <v>92</v>
      </c>
      <c r="H216" s="54" t="s">
        <v>111</v>
      </c>
      <c r="I216" s="54" t="s">
        <v>85</v>
      </c>
      <c r="J216" s="54" t="s">
        <v>648</v>
      </c>
      <c r="K216" s="54" t="s">
        <v>1352</v>
      </c>
      <c r="L216" s="54" t="s">
        <v>724</v>
      </c>
      <c r="M216" s="54" t="s">
        <v>1336</v>
      </c>
      <c r="N216" s="54" t="s">
        <v>197</v>
      </c>
    </row>
    <row r="217" spans="1:14" ht="15" customHeight="1" x14ac:dyDescent="0.25">
      <c r="A217" s="53" t="s">
        <v>1131</v>
      </c>
      <c r="B217" s="54" t="s">
        <v>81</v>
      </c>
      <c r="C217" s="54" t="s">
        <v>159</v>
      </c>
      <c r="D217" s="54" t="s">
        <v>420</v>
      </c>
      <c r="E217" s="54" t="s">
        <v>641</v>
      </c>
      <c r="F217" s="54" t="s">
        <v>629</v>
      </c>
      <c r="G217" s="54" t="s">
        <v>92</v>
      </c>
      <c r="H217" s="54" t="s">
        <v>111</v>
      </c>
      <c r="I217" s="54" t="s">
        <v>85</v>
      </c>
      <c r="J217" s="54" t="s">
        <v>649</v>
      </c>
      <c r="K217" s="54" t="s">
        <v>1352</v>
      </c>
      <c r="L217" s="54" t="s">
        <v>724</v>
      </c>
      <c r="M217" s="54" t="s">
        <v>1336</v>
      </c>
      <c r="N217" s="54" t="s">
        <v>197</v>
      </c>
    </row>
    <row r="218" spans="1:14" ht="15" customHeight="1" x14ac:dyDescent="0.25">
      <c r="A218" s="53" t="s">
        <v>1132</v>
      </c>
      <c r="B218" s="54" t="s">
        <v>81</v>
      </c>
      <c r="C218" s="54" t="s">
        <v>87</v>
      </c>
      <c r="D218" s="54" t="s">
        <v>657</v>
      </c>
      <c r="E218" s="54" t="s">
        <v>641</v>
      </c>
      <c r="F218" s="54" t="s">
        <v>629</v>
      </c>
      <c r="G218" s="54" t="s">
        <v>92</v>
      </c>
      <c r="H218" s="54" t="s">
        <v>111</v>
      </c>
      <c r="I218" s="54" t="s">
        <v>85</v>
      </c>
      <c r="J218" s="54" t="s">
        <v>470</v>
      </c>
      <c r="K218" s="54" t="s">
        <v>1352</v>
      </c>
      <c r="L218" s="54" t="s">
        <v>724</v>
      </c>
      <c r="M218" s="54" t="s">
        <v>1336</v>
      </c>
      <c r="N218" s="54" t="s">
        <v>197</v>
      </c>
    </row>
    <row r="219" spans="1:14" ht="15" customHeight="1" x14ac:dyDescent="0.25">
      <c r="A219" s="53" t="s">
        <v>1133</v>
      </c>
      <c r="B219" s="54" t="s">
        <v>81</v>
      </c>
      <c r="C219" s="54" t="s">
        <v>173</v>
      </c>
      <c r="D219" s="54" t="s">
        <v>658</v>
      </c>
      <c r="E219" s="54" t="s">
        <v>641</v>
      </c>
      <c r="F219" s="54" t="s">
        <v>629</v>
      </c>
      <c r="G219" s="54" t="s">
        <v>92</v>
      </c>
      <c r="H219" s="54" t="s">
        <v>111</v>
      </c>
      <c r="I219" s="54" t="s">
        <v>85</v>
      </c>
      <c r="J219" s="54" t="s">
        <v>470</v>
      </c>
      <c r="K219" s="54" t="s">
        <v>1352</v>
      </c>
      <c r="L219" s="54" t="s">
        <v>724</v>
      </c>
      <c r="M219" s="54" t="s">
        <v>1336</v>
      </c>
      <c r="N219" s="54" t="s">
        <v>197</v>
      </c>
    </row>
    <row r="220" spans="1:14" ht="15" customHeight="1" x14ac:dyDescent="0.25">
      <c r="A220" s="53" t="s">
        <v>1134</v>
      </c>
      <c r="B220" s="54" t="s">
        <v>81</v>
      </c>
      <c r="C220" s="54" t="s">
        <v>170</v>
      </c>
      <c r="D220" s="54" t="s">
        <v>659</v>
      </c>
      <c r="E220" s="54" t="s">
        <v>660</v>
      </c>
      <c r="F220" s="54" t="s">
        <v>629</v>
      </c>
      <c r="G220" s="54" t="s">
        <v>92</v>
      </c>
      <c r="H220" s="54" t="s">
        <v>111</v>
      </c>
      <c r="I220" s="54" t="s">
        <v>85</v>
      </c>
      <c r="J220" s="54" t="s">
        <v>470</v>
      </c>
      <c r="K220" s="54" t="s">
        <v>1352</v>
      </c>
      <c r="L220" s="54" t="s">
        <v>724</v>
      </c>
      <c r="M220" s="54" t="s">
        <v>1336</v>
      </c>
      <c r="N220" s="54" t="s">
        <v>197</v>
      </c>
    </row>
    <row r="221" spans="1:14" ht="15" customHeight="1" x14ac:dyDescent="0.25">
      <c r="A221" s="53" t="s">
        <v>1135</v>
      </c>
      <c r="B221" s="54" t="s">
        <v>81</v>
      </c>
      <c r="C221" s="54" t="s">
        <v>170</v>
      </c>
      <c r="D221" s="54" t="s">
        <v>659</v>
      </c>
      <c r="E221" s="54" t="s">
        <v>661</v>
      </c>
      <c r="F221" s="54" t="s">
        <v>629</v>
      </c>
      <c r="G221" s="54" t="s">
        <v>92</v>
      </c>
      <c r="H221" s="54" t="s">
        <v>111</v>
      </c>
      <c r="I221" s="54" t="s">
        <v>85</v>
      </c>
      <c r="J221" s="54" t="s">
        <v>650</v>
      </c>
      <c r="K221" s="54" t="s">
        <v>1352</v>
      </c>
      <c r="L221" s="54" t="s">
        <v>724</v>
      </c>
      <c r="M221" s="54" t="s">
        <v>1336</v>
      </c>
      <c r="N221" s="54" t="s">
        <v>197</v>
      </c>
    </row>
    <row r="222" spans="1:14" ht="15" customHeight="1" x14ac:dyDescent="0.25">
      <c r="A222" s="53" t="s">
        <v>1136</v>
      </c>
      <c r="B222" s="54" t="s">
        <v>81</v>
      </c>
      <c r="C222" s="54" t="s">
        <v>158</v>
      </c>
      <c r="D222" s="54" t="s">
        <v>662</v>
      </c>
      <c r="E222" s="54" t="s">
        <v>663</v>
      </c>
      <c r="F222" s="54" t="s">
        <v>629</v>
      </c>
      <c r="G222" s="54" t="s">
        <v>92</v>
      </c>
      <c r="H222" s="54" t="s">
        <v>111</v>
      </c>
      <c r="I222" s="54" t="s">
        <v>85</v>
      </c>
      <c r="J222" s="54" t="s">
        <v>1333</v>
      </c>
      <c r="K222" s="54" t="s">
        <v>1352</v>
      </c>
      <c r="L222" s="54" t="s">
        <v>724</v>
      </c>
      <c r="M222" s="54" t="s">
        <v>1336</v>
      </c>
      <c r="N222" s="54" t="s">
        <v>197</v>
      </c>
    </row>
    <row r="223" spans="1:14" ht="15" customHeight="1" x14ac:dyDescent="0.25">
      <c r="A223" s="53" t="s">
        <v>1137</v>
      </c>
      <c r="B223" s="54" t="s">
        <v>81</v>
      </c>
      <c r="C223" s="54" t="s">
        <v>158</v>
      </c>
      <c r="D223" s="54" t="s">
        <v>662</v>
      </c>
      <c r="E223" s="54" t="s">
        <v>664</v>
      </c>
      <c r="F223" s="54" t="s">
        <v>629</v>
      </c>
      <c r="G223" s="54" t="s">
        <v>92</v>
      </c>
      <c r="H223" s="54" t="s">
        <v>111</v>
      </c>
      <c r="I223" s="54" t="s">
        <v>85</v>
      </c>
      <c r="J223" s="54" t="s">
        <v>1333</v>
      </c>
      <c r="K223" s="54" t="s">
        <v>1352</v>
      </c>
      <c r="L223" s="54" t="s">
        <v>724</v>
      </c>
      <c r="M223" s="54" t="s">
        <v>1336</v>
      </c>
      <c r="N223" s="54" t="s">
        <v>197</v>
      </c>
    </row>
    <row r="224" spans="1:14" ht="15" customHeight="1" x14ac:dyDescent="0.25">
      <c r="A224" s="53" t="s">
        <v>1138</v>
      </c>
      <c r="B224" s="54" t="s">
        <v>81</v>
      </c>
      <c r="C224" s="54" t="s">
        <v>158</v>
      </c>
      <c r="D224" s="54" t="s">
        <v>665</v>
      </c>
      <c r="E224" s="54" t="s">
        <v>666</v>
      </c>
      <c r="F224" s="54" t="s">
        <v>629</v>
      </c>
      <c r="G224" s="54" t="s">
        <v>92</v>
      </c>
      <c r="H224" s="54" t="s">
        <v>111</v>
      </c>
      <c r="I224" s="54" t="s">
        <v>85</v>
      </c>
      <c r="J224" s="54" t="s">
        <v>541</v>
      </c>
      <c r="K224" s="54" t="s">
        <v>1352</v>
      </c>
      <c r="L224" s="54" t="s">
        <v>724</v>
      </c>
      <c r="M224" s="54" t="s">
        <v>1336</v>
      </c>
      <c r="N224" s="54" t="s">
        <v>197</v>
      </c>
    </row>
    <row r="225" spans="1:14" ht="15" customHeight="1" x14ac:dyDescent="0.25">
      <c r="A225" s="53" t="s">
        <v>1139</v>
      </c>
      <c r="B225" s="54" t="s">
        <v>81</v>
      </c>
      <c r="C225" s="54" t="s">
        <v>87</v>
      </c>
      <c r="D225" s="54" t="s">
        <v>667</v>
      </c>
      <c r="E225" s="54" t="s">
        <v>641</v>
      </c>
      <c r="F225" s="54" t="s">
        <v>629</v>
      </c>
      <c r="G225" s="54" t="s">
        <v>92</v>
      </c>
      <c r="H225" s="54" t="s">
        <v>111</v>
      </c>
      <c r="I225" s="54" t="s">
        <v>85</v>
      </c>
      <c r="J225" s="54" t="s">
        <v>668</v>
      </c>
      <c r="K225" s="54" t="s">
        <v>1352</v>
      </c>
      <c r="L225" s="54" t="s">
        <v>724</v>
      </c>
      <c r="M225" s="54" t="s">
        <v>1336</v>
      </c>
      <c r="N225" s="54" t="s">
        <v>197</v>
      </c>
    </row>
    <row r="226" spans="1:14" ht="15" customHeight="1" x14ac:dyDescent="0.25">
      <c r="A226" s="53" t="s">
        <v>1140</v>
      </c>
      <c r="B226" s="54" t="s">
        <v>81</v>
      </c>
      <c r="C226" s="54" t="s">
        <v>162</v>
      </c>
      <c r="D226" s="54" t="s">
        <v>669</v>
      </c>
      <c r="E226" s="54" t="s">
        <v>670</v>
      </c>
      <c r="F226" s="54" t="s">
        <v>629</v>
      </c>
      <c r="G226" s="54" t="s">
        <v>92</v>
      </c>
      <c r="H226" s="54" t="s">
        <v>111</v>
      </c>
      <c r="I226" s="54" t="s">
        <v>85</v>
      </c>
      <c r="J226" s="54" t="s">
        <v>470</v>
      </c>
      <c r="K226" s="54" t="s">
        <v>1352</v>
      </c>
      <c r="L226" s="54" t="s">
        <v>724</v>
      </c>
      <c r="M226" s="54" t="s">
        <v>1336</v>
      </c>
      <c r="N226" s="54" t="s">
        <v>197</v>
      </c>
    </row>
    <row r="227" spans="1:14" ht="15" customHeight="1" x14ac:dyDescent="0.25">
      <c r="A227" s="53" t="s">
        <v>1141</v>
      </c>
      <c r="B227" s="54" t="s">
        <v>81</v>
      </c>
      <c r="C227" s="54" t="s">
        <v>158</v>
      </c>
      <c r="D227" s="54" t="s">
        <v>671</v>
      </c>
      <c r="E227" s="54" t="s">
        <v>672</v>
      </c>
      <c r="F227" s="54" t="s">
        <v>629</v>
      </c>
      <c r="G227" s="54" t="s">
        <v>92</v>
      </c>
      <c r="H227" s="54" t="s">
        <v>111</v>
      </c>
      <c r="I227" s="54" t="s">
        <v>85</v>
      </c>
      <c r="J227" s="54" t="s">
        <v>470</v>
      </c>
      <c r="K227" s="54" t="s">
        <v>1352</v>
      </c>
      <c r="L227" s="54" t="s">
        <v>724</v>
      </c>
      <c r="M227" s="54" t="s">
        <v>1336</v>
      </c>
      <c r="N227" s="54" t="s">
        <v>197</v>
      </c>
    </row>
    <row r="228" spans="1:14" ht="15" customHeight="1" x14ac:dyDescent="0.25">
      <c r="A228" s="53" t="s">
        <v>1142</v>
      </c>
      <c r="B228" s="54" t="s">
        <v>81</v>
      </c>
      <c r="C228" s="54" t="s">
        <v>159</v>
      </c>
      <c r="D228" s="54" t="s">
        <v>673</v>
      </c>
      <c r="E228" s="54" t="s">
        <v>674</v>
      </c>
      <c r="F228" s="54" t="s">
        <v>629</v>
      </c>
      <c r="G228" s="54" t="s">
        <v>92</v>
      </c>
      <c r="H228" s="54" t="s">
        <v>111</v>
      </c>
      <c r="I228" s="54" t="s">
        <v>85</v>
      </c>
      <c r="J228" s="54" t="s">
        <v>470</v>
      </c>
      <c r="K228" s="54" t="s">
        <v>1352</v>
      </c>
      <c r="L228" s="54" t="s">
        <v>724</v>
      </c>
      <c r="M228" s="54" t="s">
        <v>1336</v>
      </c>
      <c r="N228" s="54" t="s">
        <v>197</v>
      </c>
    </row>
    <row r="229" spans="1:14" ht="15" customHeight="1" x14ac:dyDescent="0.25">
      <c r="A229" s="53" t="s">
        <v>1143</v>
      </c>
      <c r="B229" s="54" t="s">
        <v>81</v>
      </c>
      <c r="C229" s="54" t="s">
        <v>159</v>
      </c>
      <c r="D229" s="54" t="s">
        <v>474</v>
      </c>
      <c r="E229" s="54" t="s">
        <v>674</v>
      </c>
      <c r="F229" s="54" t="s">
        <v>629</v>
      </c>
      <c r="G229" s="54" t="s">
        <v>92</v>
      </c>
      <c r="H229" s="54" t="s">
        <v>111</v>
      </c>
      <c r="I229" s="54" t="s">
        <v>85</v>
      </c>
      <c r="J229" s="54" t="s">
        <v>470</v>
      </c>
      <c r="K229" s="54" t="s">
        <v>1352</v>
      </c>
      <c r="L229" s="54" t="s">
        <v>724</v>
      </c>
      <c r="M229" s="54" t="s">
        <v>1336</v>
      </c>
      <c r="N229" s="54" t="s">
        <v>197</v>
      </c>
    </row>
    <row r="230" spans="1:14" ht="15" customHeight="1" x14ac:dyDescent="0.25">
      <c r="A230" s="53" t="s">
        <v>1144</v>
      </c>
      <c r="B230" s="54" t="s">
        <v>81</v>
      </c>
      <c r="C230" s="54" t="s">
        <v>159</v>
      </c>
      <c r="D230" s="54" t="s">
        <v>676</v>
      </c>
      <c r="E230" s="54" t="s">
        <v>674</v>
      </c>
      <c r="F230" s="54" t="s">
        <v>629</v>
      </c>
      <c r="G230" s="54" t="s">
        <v>92</v>
      </c>
      <c r="H230" s="54" t="s">
        <v>111</v>
      </c>
      <c r="I230" s="54" t="s">
        <v>85</v>
      </c>
      <c r="J230" s="54" t="s">
        <v>470</v>
      </c>
      <c r="K230" s="54" t="s">
        <v>1352</v>
      </c>
      <c r="L230" s="54" t="s">
        <v>724</v>
      </c>
      <c r="M230" s="54" t="s">
        <v>1336</v>
      </c>
      <c r="N230" s="54" t="s">
        <v>197</v>
      </c>
    </row>
    <row r="231" spans="1:14" ht="15" customHeight="1" x14ac:dyDescent="0.25">
      <c r="A231" s="53" t="s">
        <v>1145</v>
      </c>
      <c r="B231" s="54" t="s">
        <v>81</v>
      </c>
      <c r="C231" s="54" t="s">
        <v>159</v>
      </c>
      <c r="D231" s="54" t="s">
        <v>675</v>
      </c>
      <c r="E231" s="54" t="s">
        <v>674</v>
      </c>
      <c r="F231" s="54" t="s">
        <v>629</v>
      </c>
      <c r="G231" s="54" t="s">
        <v>92</v>
      </c>
      <c r="H231" s="54" t="s">
        <v>111</v>
      </c>
      <c r="I231" s="54" t="s">
        <v>85</v>
      </c>
      <c r="J231" s="54" t="s">
        <v>541</v>
      </c>
      <c r="K231" s="54" t="s">
        <v>1352</v>
      </c>
      <c r="L231" s="54" t="s">
        <v>724</v>
      </c>
      <c r="M231" s="54" t="s">
        <v>1336</v>
      </c>
      <c r="N231" s="54" t="s">
        <v>197</v>
      </c>
    </row>
    <row r="232" spans="1:14" ht="15" customHeight="1" x14ac:dyDescent="0.25">
      <c r="A232" s="53" t="s">
        <v>1146</v>
      </c>
      <c r="B232" s="54" t="s">
        <v>81</v>
      </c>
      <c r="C232" s="54" t="s">
        <v>159</v>
      </c>
      <c r="D232" s="54" t="s">
        <v>679</v>
      </c>
      <c r="E232" s="54" t="s">
        <v>674</v>
      </c>
      <c r="F232" s="54" t="s">
        <v>629</v>
      </c>
      <c r="G232" s="54" t="s">
        <v>92</v>
      </c>
      <c r="H232" s="54" t="s">
        <v>111</v>
      </c>
      <c r="I232" s="54" t="s">
        <v>85</v>
      </c>
      <c r="J232" s="54" t="s">
        <v>470</v>
      </c>
      <c r="K232" s="54" t="s">
        <v>1352</v>
      </c>
      <c r="L232" s="54" t="s">
        <v>724</v>
      </c>
      <c r="M232" s="54" t="s">
        <v>1336</v>
      </c>
      <c r="N232" s="54" t="s">
        <v>197</v>
      </c>
    </row>
    <row r="233" spans="1:14" ht="15" customHeight="1" x14ac:dyDescent="0.25">
      <c r="A233" s="53" t="s">
        <v>1147</v>
      </c>
      <c r="B233" s="54" t="s">
        <v>81</v>
      </c>
      <c r="C233" s="54" t="s">
        <v>159</v>
      </c>
      <c r="D233" s="54" t="s">
        <v>680</v>
      </c>
      <c r="E233" s="54" t="s">
        <v>674</v>
      </c>
      <c r="F233" s="54" t="s">
        <v>629</v>
      </c>
      <c r="G233" s="54" t="s">
        <v>92</v>
      </c>
      <c r="H233" s="54" t="s">
        <v>111</v>
      </c>
      <c r="I233" s="54" t="s">
        <v>85</v>
      </c>
      <c r="J233" s="54" t="s">
        <v>677</v>
      </c>
      <c r="K233" s="54" t="s">
        <v>1352</v>
      </c>
      <c r="L233" s="54" t="s">
        <v>724</v>
      </c>
      <c r="M233" s="54" t="s">
        <v>1336</v>
      </c>
      <c r="N233" s="54" t="s">
        <v>197</v>
      </c>
    </row>
    <row r="234" spans="1:14" ht="15" customHeight="1" x14ac:dyDescent="0.25">
      <c r="A234" s="53" t="s">
        <v>1148</v>
      </c>
      <c r="B234" s="54" t="s">
        <v>81</v>
      </c>
      <c r="C234" s="54" t="s">
        <v>159</v>
      </c>
      <c r="D234" s="54" t="s">
        <v>422</v>
      </c>
      <c r="E234" s="54" t="s">
        <v>681</v>
      </c>
      <c r="F234" s="54" t="s">
        <v>629</v>
      </c>
      <c r="G234" s="54" t="s">
        <v>92</v>
      </c>
      <c r="H234" s="54" t="s">
        <v>111</v>
      </c>
      <c r="I234" s="54" t="s">
        <v>85</v>
      </c>
      <c r="J234" s="54" t="s">
        <v>541</v>
      </c>
      <c r="K234" s="54" t="s">
        <v>1352</v>
      </c>
      <c r="L234" s="54" t="s">
        <v>724</v>
      </c>
      <c r="M234" s="54" t="s">
        <v>1336</v>
      </c>
      <c r="N234" s="54" t="s">
        <v>197</v>
      </c>
    </row>
    <row r="235" spans="1:14" ht="15" customHeight="1" x14ac:dyDescent="0.25">
      <c r="A235" s="53" t="s">
        <v>1149</v>
      </c>
      <c r="B235" s="54" t="s">
        <v>81</v>
      </c>
      <c r="C235" s="54" t="s">
        <v>159</v>
      </c>
      <c r="D235" s="54" t="s">
        <v>148</v>
      </c>
      <c r="E235" s="54" t="s">
        <v>674</v>
      </c>
      <c r="F235" s="54" t="s">
        <v>629</v>
      </c>
      <c r="G235" s="54" t="s">
        <v>92</v>
      </c>
      <c r="H235" s="54" t="s">
        <v>111</v>
      </c>
      <c r="I235" s="54" t="s">
        <v>85</v>
      </c>
      <c r="J235" s="54" t="s">
        <v>470</v>
      </c>
      <c r="K235" s="54" t="s">
        <v>1352</v>
      </c>
      <c r="L235" s="54" t="s">
        <v>724</v>
      </c>
      <c r="M235" s="54" t="s">
        <v>1336</v>
      </c>
      <c r="N235" s="54" t="s">
        <v>197</v>
      </c>
    </row>
    <row r="236" spans="1:14" ht="15" customHeight="1" x14ac:dyDescent="0.25">
      <c r="A236" s="53" t="s">
        <v>1150</v>
      </c>
      <c r="B236" s="54" t="s">
        <v>81</v>
      </c>
      <c r="C236" s="54" t="s">
        <v>159</v>
      </c>
      <c r="D236" s="54" t="s">
        <v>149</v>
      </c>
      <c r="E236" s="54" t="s">
        <v>674</v>
      </c>
      <c r="F236" s="54" t="s">
        <v>629</v>
      </c>
      <c r="G236" s="54" t="s">
        <v>92</v>
      </c>
      <c r="H236" s="54" t="s">
        <v>111</v>
      </c>
      <c r="I236" s="54" t="s">
        <v>85</v>
      </c>
      <c r="J236" s="54" t="s">
        <v>470</v>
      </c>
      <c r="K236" s="54" t="s">
        <v>1352</v>
      </c>
      <c r="L236" s="54" t="s">
        <v>724</v>
      </c>
      <c r="M236" s="54" t="s">
        <v>1336</v>
      </c>
      <c r="N236" s="54" t="s">
        <v>197</v>
      </c>
    </row>
    <row r="237" spans="1:14" ht="15" customHeight="1" x14ac:dyDescent="0.25">
      <c r="A237" s="53" t="s">
        <v>1151</v>
      </c>
      <c r="B237" s="54" t="s">
        <v>81</v>
      </c>
      <c r="C237" s="54" t="s">
        <v>159</v>
      </c>
      <c r="D237" s="54" t="s">
        <v>682</v>
      </c>
      <c r="E237" s="54" t="s">
        <v>674</v>
      </c>
      <c r="F237" s="54" t="s">
        <v>629</v>
      </c>
      <c r="G237" s="54" t="s">
        <v>92</v>
      </c>
      <c r="H237" s="54" t="s">
        <v>111</v>
      </c>
      <c r="I237" s="54" t="s">
        <v>85</v>
      </c>
      <c r="J237" s="54" t="s">
        <v>470</v>
      </c>
      <c r="K237" s="54" t="s">
        <v>1352</v>
      </c>
      <c r="L237" s="54" t="s">
        <v>724</v>
      </c>
      <c r="M237" s="54" t="s">
        <v>1336</v>
      </c>
      <c r="N237" s="54" t="s">
        <v>197</v>
      </c>
    </row>
    <row r="238" spans="1:14" ht="15" customHeight="1" x14ac:dyDescent="0.25">
      <c r="A238" s="53" t="s">
        <v>1152</v>
      </c>
      <c r="B238" s="54" t="s">
        <v>81</v>
      </c>
      <c r="C238" s="54" t="s">
        <v>159</v>
      </c>
      <c r="D238" s="54" t="s">
        <v>420</v>
      </c>
      <c r="E238" s="54" t="s">
        <v>674</v>
      </c>
      <c r="F238" s="54" t="s">
        <v>629</v>
      </c>
      <c r="G238" s="54" t="s">
        <v>92</v>
      </c>
      <c r="H238" s="54" t="s">
        <v>111</v>
      </c>
      <c r="I238" s="54" t="s">
        <v>85</v>
      </c>
      <c r="J238" s="54" t="s">
        <v>470</v>
      </c>
      <c r="K238" s="54" t="s">
        <v>1352</v>
      </c>
      <c r="L238" s="54" t="s">
        <v>724</v>
      </c>
      <c r="M238" s="54" t="s">
        <v>1336</v>
      </c>
      <c r="N238" s="54" t="s">
        <v>197</v>
      </c>
    </row>
    <row r="239" spans="1:14" ht="15" customHeight="1" x14ac:dyDescent="0.25">
      <c r="A239" s="53" t="s">
        <v>1153</v>
      </c>
      <c r="B239" s="54" t="s">
        <v>81</v>
      </c>
      <c r="C239" s="54" t="s">
        <v>162</v>
      </c>
      <c r="D239" s="54" t="s">
        <v>683</v>
      </c>
      <c r="E239" s="54" t="s">
        <v>670</v>
      </c>
      <c r="F239" s="54" t="s">
        <v>629</v>
      </c>
      <c r="G239" s="54" t="s">
        <v>92</v>
      </c>
      <c r="H239" s="54" t="s">
        <v>111</v>
      </c>
      <c r="I239" s="54" t="s">
        <v>85</v>
      </c>
      <c r="J239" s="54" t="s">
        <v>470</v>
      </c>
      <c r="K239" s="54" t="s">
        <v>1352</v>
      </c>
      <c r="L239" s="54" t="s">
        <v>724</v>
      </c>
      <c r="M239" s="54" t="s">
        <v>1336</v>
      </c>
      <c r="N239" s="54" t="s">
        <v>197</v>
      </c>
    </row>
    <row r="240" spans="1:14" ht="15" customHeight="1" x14ac:dyDescent="0.25">
      <c r="A240" s="53" t="s">
        <v>1154</v>
      </c>
      <c r="B240" s="54" t="s">
        <v>81</v>
      </c>
      <c r="C240" s="54" t="s">
        <v>159</v>
      </c>
      <c r="D240" s="54" t="s">
        <v>684</v>
      </c>
      <c r="E240" s="54" t="s">
        <v>674</v>
      </c>
      <c r="F240" s="54" t="s">
        <v>629</v>
      </c>
      <c r="G240" s="54" t="s">
        <v>92</v>
      </c>
      <c r="H240" s="54" t="s">
        <v>111</v>
      </c>
      <c r="I240" s="54" t="s">
        <v>85</v>
      </c>
      <c r="J240" s="54" t="s">
        <v>678</v>
      </c>
      <c r="K240" s="54" t="s">
        <v>1352</v>
      </c>
      <c r="L240" s="54" t="s">
        <v>724</v>
      </c>
      <c r="M240" s="54" t="s">
        <v>1336</v>
      </c>
      <c r="N240" s="54" t="s">
        <v>197</v>
      </c>
    </row>
    <row r="241" spans="1:14" ht="15" customHeight="1" x14ac:dyDescent="0.25">
      <c r="A241" s="53" t="s">
        <v>1155</v>
      </c>
      <c r="B241" s="54" t="s">
        <v>81</v>
      </c>
      <c r="C241" s="54" t="s">
        <v>158</v>
      </c>
      <c r="D241" s="54" t="s">
        <v>144</v>
      </c>
      <c r="E241" s="54" t="s">
        <v>674</v>
      </c>
      <c r="F241" s="54" t="s">
        <v>629</v>
      </c>
      <c r="G241" s="54" t="s">
        <v>92</v>
      </c>
      <c r="H241" s="54" t="s">
        <v>111</v>
      </c>
      <c r="I241" s="54" t="s">
        <v>85</v>
      </c>
      <c r="J241" s="54" t="s">
        <v>470</v>
      </c>
      <c r="K241" s="54" t="s">
        <v>1352</v>
      </c>
      <c r="L241" s="54" t="s">
        <v>724</v>
      </c>
      <c r="M241" s="54" t="s">
        <v>1336</v>
      </c>
      <c r="N241" s="54" t="s">
        <v>197</v>
      </c>
    </row>
    <row r="242" spans="1:14" ht="15" customHeight="1" x14ac:dyDescent="0.25">
      <c r="A242" s="53" t="s">
        <v>1156</v>
      </c>
      <c r="B242" s="54" t="s">
        <v>81</v>
      </c>
      <c r="C242" s="54" t="s">
        <v>158</v>
      </c>
      <c r="D242" s="54" t="s">
        <v>685</v>
      </c>
      <c r="E242" s="54" t="s">
        <v>686</v>
      </c>
      <c r="F242" s="54" t="s">
        <v>629</v>
      </c>
      <c r="G242" s="54" t="s">
        <v>92</v>
      </c>
      <c r="H242" s="54" t="s">
        <v>111</v>
      </c>
      <c r="I242" s="54" t="s">
        <v>85</v>
      </c>
      <c r="J242" s="54" t="s">
        <v>541</v>
      </c>
      <c r="K242" s="54" t="s">
        <v>1352</v>
      </c>
      <c r="L242" s="54" t="s">
        <v>724</v>
      </c>
      <c r="M242" s="54" t="s">
        <v>1336</v>
      </c>
      <c r="N242" s="54" t="s">
        <v>197</v>
      </c>
    </row>
    <row r="243" spans="1:14" ht="15" customHeight="1" x14ac:dyDescent="0.25">
      <c r="A243" s="53" t="s">
        <v>1157</v>
      </c>
      <c r="B243" s="54" t="s">
        <v>81</v>
      </c>
      <c r="C243" s="54" t="s">
        <v>159</v>
      </c>
      <c r="D243" s="54" t="s">
        <v>687</v>
      </c>
      <c r="E243" s="54" t="s">
        <v>688</v>
      </c>
      <c r="F243" s="54" t="s">
        <v>629</v>
      </c>
      <c r="G243" s="54" t="s">
        <v>92</v>
      </c>
      <c r="H243" s="54" t="s">
        <v>111</v>
      </c>
      <c r="I243" s="54" t="s">
        <v>85</v>
      </c>
      <c r="J243" s="54" t="s">
        <v>470</v>
      </c>
      <c r="K243" s="54" t="s">
        <v>1352</v>
      </c>
      <c r="L243" s="54" t="s">
        <v>724</v>
      </c>
      <c r="M243" s="54" t="s">
        <v>1336</v>
      </c>
      <c r="N243" s="54" t="s">
        <v>197</v>
      </c>
    </row>
    <row r="244" spans="1:14" ht="15" customHeight="1" x14ac:dyDescent="0.25">
      <c r="A244" s="53" t="s">
        <v>1158</v>
      </c>
      <c r="B244" s="54" t="s">
        <v>81</v>
      </c>
      <c r="C244" s="54" t="s">
        <v>159</v>
      </c>
      <c r="D244" s="54" t="s">
        <v>689</v>
      </c>
      <c r="E244" s="54" t="s">
        <v>641</v>
      </c>
      <c r="F244" s="54" t="s">
        <v>629</v>
      </c>
      <c r="G244" s="54" t="s">
        <v>92</v>
      </c>
      <c r="H244" s="54" t="s">
        <v>111</v>
      </c>
      <c r="I244" s="54" t="s">
        <v>85</v>
      </c>
      <c r="J244" s="54" t="s">
        <v>541</v>
      </c>
      <c r="K244" s="54" t="s">
        <v>1352</v>
      </c>
      <c r="L244" s="54" t="s">
        <v>724</v>
      </c>
      <c r="M244" s="54" t="s">
        <v>1336</v>
      </c>
      <c r="N244" s="54" t="s">
        <v>197</v>
      </c>
    </row>
    <row r="245" spans="1:14" ht="15" customHeight="1" x14ac:dyDescent="0.25">
      <c r="A245" s="53" t="s">
        <v>1159</v>
      </c>
      <c r="B245" s="54" t="s">
        <v>81</v>
      </c>
      <c r="C245" s="54" t="s">
        <v>159</v>
      </c>
      <c r="D245" s="54" t="s">
        <v>690</v>
      </c>
      <c r="E245" s="54" t="s">
        <v>641</v>
      </c>
      <c r="F245" s="54" t="s">
        <v>629</v>
      </c>
      <c r="G245" s="54" t="s">
        <v>92</v>
      </c>
      <c r="H245" s="54" t="s">
        <v>111</v>
      </c>
      <c r="I245" s="54" t="s">
        <v>85</v>
      </c>
      <c r="J245" s="54" t="s">
        <v>470</v>
      </c>
      <c r="K245" s="54" t="s">
        <v>1352</v>
      </c>
      <c r="L245" s="54" t="s">
        <v>724</v>
      </c>
      <c r="M245" s="54" t="s">
        <v>1336</v>
      </c>
      <c r="N245" s="54" t="s">
        <v>197</v>
      </c>
    </row>
    <row r="246" spans="1:14" ht="15" customHeight="1" x14ac:dyDescent="0.25">
      <c r="A246" s="53" t="s">
        <v>1160</v>
      </c>
      <c r="B246" s="54" t="s">
        <v>81</v>
      </c>
      <c r="C246" s="54" t="s">
        <v>86</v>
      </c>
      <c r="D246" s="54" t="s">
        <v>691</v>
      </c>
      <c r="E246" s="54" t="s">
        <v>692</v>
      </c>
      <c r="F246" s="54" t="s">
        <v>629</v>
      </c>
      <c r="G246" s="54" t="s">
        <v>92</v>
      </c>
      <c r="H246" s="54" t="s">
        <v>111</v>
      </c>
      <c r="I246" s="54" t="s">
        <v>85</v>
      </c>
      <c r="J246" s="54" t="s">
        <v>470</v>
      </c>
      <c r="K246" s="54" t="s">
        <v>1352</v>
      </c>
      <c r="L246" s="54" t="s">
        <v>724</v>
      </c>
      <c r="M246" s="54" t="s">
        <v>1336</v>
      </c>
      <c r="N246" s="54" t="s">
        <v>197</v>
      </c>
    </row>
    <row r="247" spans="1:14" ht="15" customHeight="1" x14ac:dyDescent="0.25">
      <c r="A247" s="53" t="s">
        <v>1161</v>
      </c>
      <c r="B247" s="54" t="s">
        <v>81</v>
      </c>
      <c r="C247" s="54" t="s">
        <v>86</v>
      </c>
      <c r="D247" s="54" t="s">
        <v>691</v>
      </c>
      <c r="E247" s="54" t="s">
        <v>693</v>
      </c>
      <c r="F247" s="54" t="s">
        <v>629</v>
      </c>
      <c r="G247" s="54" t="s">
        <v>92</v>
      </c>
      <c r="H247" s="54" t="s">
        <v>111</v>
      </c>
      <c r="I247" s="54" t="s">
        <v>85</v>
      </c>
      <c r="J247" s="54" t="s">
        <v>470</v>
      </c>
      <c r="K247" s="54" t="s">
        <v>1352</v>
      </c>
      <c r="L247" s="54" t="s">
        <v>724</v>
      </c>
      <c r="M247" s="54" t="s">
        <v>1336</v>
      </c>
      <c r="N247" s="54" t="s">
        <v>197</v>
      </c>
    </row>
    <row r="248" spans="1:14" ht="15" customHeight="1" x14ac:dyDescent="0.25">
      <c r="A248" s="53" t="s">
        <v>1162</v>
      </c>
      <c r="B248" s="54" t="s">
        <v>81</v>
      </c>
      <c r="C248" s="54" t="s">
        <v>86</v>
      </c>
      <c r="D248" s="54" t="s">
        <v>694</v>
      </c>
      <c r="E248" s="54" t="s">
        <v>695</v>
      </c>
      <c r="F248" s="54" t="s">
        <v>629</v>
      </c>
      <c r="G248" s="54" t="s">
        <v>92</v>
      </c>
      <c r="H248" s="54" t="s">
        <v>111</v>
      </c>
      <c r="I248" s="54" t="s">
        <v>85</v>
      </c>
      <c r="J248" s="54" t="s">
        <v>470</v>
      </c>
      <c r="K248" s="54" t="s">
        <v>1352</v>
      </c>
      <c r="L248" s="54" t="s">
        <v>724</v>
      </c>
      <c r="M248" s="54" t="s">
        <v>1336</v>
      </c>
      <c r="N248" s="54" t="s">
        <v>197</v>
      </c>
    </row>
    <row r="249" spans="1:14" ht="15" customHeight="1" x14ac:dyDescent="0.25">
      <c r="A249" s="53" t="s">
        <v>1163</v>
      </c>
      <c r="B249" s="54" t="s">
        <v>81</v>
      </c>
      <c r="C249" s="54" t="s">
        <v>86</v>
      </c>
      <c r="D249" s="54" t="s">
        <v>88</v>
      </c>
      <c r="E249" s="54" t="s">
        <v>696</v>
      </c>
      <c r="F249" s="54" t="s">
        <v>629</v>
      </c>
      <c r="G249" s="54" t="s">
        <v>92</v>
      </c>
      <c r="H249" s="54" t="s">
        <v>111</v>
      </c>
      <c r="I249" s="54" t="s">
        <v>85</v>
      </c>
      <c r="J249" s="54" t="s">
        <v>470</v>
      </c>
      <c r="K249" s="54" t="s">
        <v>1352</v>
      </c>
      <c r="L249" s="54" t="s">
        <v>724</v>
      </c>
      <c r="M249" s="54" t="s">
        <v>1336</v>
      </c>
      <c r="N249" s="54" t="s">
        <v>197</v>
      </c>
    </row>
    <row r="250" spans="1:14" ht="15" customHeight="1" x14ac:dyDescent="0.25">
      <c r="A250" s="53" t="s">
        <v>1164</v>
      </c>
      <c r="B250" s="54" t="s">
        <v>81</v>
      </c>
      <c r="C250" s="54" t="s">
        <v>86</v>
      </c>
      <c r="D250" s="54" t="s">
        <v>691</v>
      </c>
      <c r="E250" s="54" t="s">
        <v>697</v>
      </c>
      <c r="F250" s="54" t="s">
        <v>629</v>
      </c>
      <c r="G250" s="54" t="s">
        <v>92</v>
      </c>
      <c r="H250" s="54" t="s">
        <v>111</v>
      </c>
      <c r="I250" s="54" t="s">
        <v>85</v>
      </c>
      <c r="J250" s="54" t="s">
        <v>470</v>
      </c>
      <c r="K250" s="54" t="s">
        <v>1352</v>
      </c>
      <c r="L250" s="54" t="s">
        <v>724</v>
      </c>
      <c r="M250" s="54" t="s">
        <v>1336</v>
      </c>
      <c r="N250" s="54" t="s">
        <v>197</v>
      </c>
    </row>
    <row r="251" spans="1:14" ht="15" customHeight="1" x14ac:dyDescent="0.25">
      <c r="A251" s="53" t="s">
        <v>1165</v>
      </c>
      <c r="B251" s="54" t="s">
        <v>81</v>
      </c>
      <c r="C251" s="54" t="s">
        <v>172</v>
      </c>
      <c r="D251" s="54" t="s">
        <v>698</v>
      </c>
      <c r="E251" s="54" t="s">
        <v>641</v>
      </c>
      <c r="F251" s="54" t="s">
        <v>629</v>
      </c>
      <c r="G251" s="54" t="s">
        <v>92</v>
      </c>
      <c r="H251" s="54" t="s">
        <v>111</v>
      </c>
      <c r="I251" s="54" t="s">
        <v>85</v>
      </c>
      <c r="J251" s="54" t="s">
        <v>699</v>
      </c>
      <c r="K251" s="54" t="s">
        <v>1352</v>
      </c>
      <c r="L251" s="54" t="s">
        <v>724</v>
      </c>
      <c r="M251" s="54" t="s">
        <v>1336</v>
      </c>
      <c r="N251" s="54" t="s">
        <v>197</v>
      </c>
    </row>
    <row r="252" spans="1:14" ht="15" customHeight="1" x14ac:dyDescent="0.25">
      <c r="A252" s="53" t="s">
        <v>1166</v>
      </c>
      <c r="B252" s="54" t="s">
        <v>81</v>
      </c>
      <c r="C252" s="54" t="s">
        <v>159</v>
      </c>
      <c r="D252" s="54" t="s">
        <v>700</v>
      </c>
      <c r="E252" s="54" t="s">
        <v>641</v>
      </c>
      <c r="F252" s="54" t="s">
        <v>629</v>
      </c>
      <c r="G252" s="54" t="s">
        <v>92</v>
      </c>
      <c r="H252" s="54" t="s">
        <v>111</v>
      </c>
      <c r="I252" s="54" t="s">
        <v>85</v>
      </c>
      <c r="J252" s="54" t="s">
        <v>541</v>
      </c>
      <c r="K252" s="54" t="s">
        <v>1352</v>
      </c>
      <c r="L252" s="54" t="s">
        <v>724</v>
      </c>
      <c r="M252" s="54" t="s">
        <v>1336</v>
      </c>
      <c r="N252" s="54" t="s">
        <v>197</v>
      </c>
    </row>
    <row r="253" spans="1:14" ht="15" customHeight="1" x14ac:dyDescent="0.25">
      <c r="A253" s="53" t="s">
        <v>1167</v>
      </c>
      <c r="B253" s="54" t="s">
        <v>81</v>
      </c>
      <c r="C253" s="54" t="s">
        <v>90</v>
      </c>
      <c r="D253" s="54" t="s">
        <v>701</v>
      </c>
      <c r="E253" s="54" t="s">
        <v>641</v>
      </c>
      <c r="F253" s="54" t="s">
        <v>629</v>
      </c>
      <c r="G253" s="54" t="s">
        <v>92</v>
      </c>
      <c r="H253" s="54" t="s">
        <v>111</v>
      </c>
      <c r="I253" s="54" t="s">
        <v>85</v>
      </c>
      <c r="J253" s="54" t="s">
        <v>1329</v>
      </c>
      <c r="K253" s="54" t="s">
        <v>1352</v>
      </c>
      <c r="L253" s="54" t="s">
        <v>724</v>
      </c>
      <c r="M253" s="54" t="s">
        <v>1336</v>
      </c>
      <c r="N253" s="54" t="s">
        <v>197</v>
      </c>
    </row>
    <row r="254" spans="1:14" ht="15" customHeight="1" x14ac:dyDescent="0.25">
      <c r="A254" s="53" t="s">
        <v>1168</v>
      </c>
      <c r="B254" s="54" t="s">
        <v>81</v>
      </c>
      <c r="C254" s="54" t="s">
        <v>159</v>
      </c>
      <c r="D254" s="54" t="s">
        <v>150</v>
      </c>
      <c r="E254" s="54" t="s">
        <v>702</v>
      </c>
      <c r="F254" s="54" t="s">
        <v>629</v>
      </c>
      <c r="G254" s="54" t="s">
        <v>92</v>
      </c>
      <c r="H254" s="54" t="s">
        <v>111</v>
      </c>
      <c r="I254" s="54" t="s">
        <v>85</v>
      </c>
      <c r="J254" s="54" t="s">
        <v>470</v>
      </c>
      <c r="K254" s="54" t="s">
        <v>1352</v>
      </c>
      <c r="L254" s="54" t="s">
        <v>724</v>
      </c>
      <c r="M254" s="54" t="s">
        <v>1336</v>
      </c>
      <c r="N254" s="54" t="s">
        <v>197</v>
      </c>
    </row>
    <row r="255" spans="1:14" ht="15" customHeight="1" x14ac:dyDescent="0.25">
      <c r="A255" s="53" t="s">
        <v>1169</v>
      </c>
      <c r="B255" s="54" t="s">
        <v>81</v>
      </c>
      <c r="C255" s="54" t="s">
        <v>159</v>
      </c>
      <c r="D255" s="54" t="s">
        <v>703</v>
      </c>
      <c r="E255" s="54" t="s">
        <v>641</v>
      </c>
      <c r="F255" s="54" t="s">
        <v>629</v>
      </c>
      <c r="G255" s="54" t="s">
        <v>92</v>
      </c>
      <c r="H255" s="54" t="s">
        <v>111</v>
      </c>
      <c r="I255" s="54" t="s">
        <v>85</v>
      </c>
      <c r="J255" s="54" t="s">
        <v>541</v>
      </c>
      <c r="K255" s="54" t="s">
        <v>1352</v>
      </c>
      <c r="L255" s="54" t="s">
        <v>724</v>
      </c>
      <c r="M255" s="54" t="s">
        <v>1336</v>
      </c>
      <c r="N255" s="54" t="s">
        <v>197</v>
      </c>
    </row>
    <row r="256" spans="1:14" ht="15" customHeight="1" x14ac:dyDescent="0.25">
      <c r="A256" s="53" t="s">
        <v>1170</v>
      </c>
      <c r="B256" s="54" t="s">
        <v>81</v>
      </c>
      <c r="C256" s="54" t="s">
        <v>159</v>
      </c>
      <c r="D256" s="54" t="s">
        <v>704</v>
      </c>
      <c r="E256" s="54" t="s">
        <v>641</v>
      </c>
      <c r="F256" s="54" t="s">
        <v>629</v>
      </c>
      <c r="G256" s="54" t="s">
        <v>92</v>
      </c>
      <c r="H256" s="54" t="s">
        <v>111</v>
      </c>
      <c r="I256" s="54" t="s">
        <v>85</v>
      </c>
      <c r="J256" s="54" t="s">
        <v>470</v>
      </c>
      <c r="K256" s="54" t="s">
        <v>1352</v>
      </c>
      <c r="L256" s="54" t="s">
        <v>724</v>
      </c>
      <c r="M256" s="54" t="s">
        <v>1336</v>
      </c>
      <c r="N256" s="54" t="s">
        <v>197</v>
      </c>
    </row>
    <row r="257" spans="1:14" ht="15" customHeight="1" x14ac:dyDescent="0.25">
      <c r="A257" s="53" t="s">
        <v>1171</v>
      </c>
      <c r="B257" s="54" t="s">
        <v>81</v>
      </c>
      <c r="C257" s="54" t="s">
        <v>159</v>
      </c>
      <c r="D257" s="54" t="s">
        <v>427</v>
      </c>
      <c r="E257" s="54" t="s">
        <v>641</v>
      </c>
      <c r="F257" s="54" t="s">
        <v>629</v>
      </c>
      <c r="G257" s="54" t="s">
        <v>92</v>
      </c>
      <c r="H257" s="54" t="s">
        <v>111</v>
      </c>
      <c r="I257" s="54" t="s">
        <v>85</v>
      </c>
      <c r="J257" s="54" t="s">
        <v>470</v>
      </c>
      <c r="K257" s="54" t="s">
        <v>1352</v>
      </c>
      <c r="L257" s="54" t="s">
        <v>724</v>
      </c>
      <c r="M257" s="54" t="s">
        <v>1336</v>
      </c>
      <c r="N257" s="54" t="s">
        <v>197</v>
      </c>
    </row>
    <row r="258" spans="1:14" ht="15" customHeight="1" x14ac:dyDescent="0.25">
      <c r="A258" s="53" t="s">
        <v>1172</v>
      </c>
      <c r="B258" s="54" t="s">
        <v>81</v>
      </c>
      <c r="C258" s="54" t="s">
        <v>166</v>
      </c>
      <c r="D258" s="54" t="s">
        <v>654</v>
      </c>
      <c r="E258" s="54" t="s">
        <v>705</v>
      </c>
      <c r="F258" s="54" t="s">
        <v>629</v>
      </c>
      <c r="G258" s="54" t="s">
        <v>92</v>
      </c>
      <c r="H258" s="54" t="s">
        <v>111</v>
      </c>
      <c r="I258" s="54" t="s">
        <v>85</v>
      </c>
      <c r="J258" s="54" t="s">
        <v>470</v>
      </c>
      <c r="K258" s="54" t="s">
        <v>1352</v>
      </c>
      <c r="L258" s="54" t="s">
        <v>724</v>
      </c>
      <c r="M258" s="54" t="s">
        <v>1336</v>
      </c>
      <c r="N258" s="54" t="s">
        <v>197</v>
      </c>
    </row>
    <row r="259" spans="1:14" ht="15" customHeight="1" x14ac:dyDescent="0.25">
      <c r="A259" s="53" t="s">
        <v>1173</v>
      </c>
      <c r="B259" s="54" t="s">
        <v>81</v>
      </c>
      <c r="C259" s="54" t="s">
        <v>166</v>
      </c>
      <c r="D259" s="54" t="s">
        <v>654</v>
      </c>
      <c r="E259" s="54" t="s">
        <v>706</v>
      </c>
      <c r="F259" s="54" t="s">
        <v>629</v>
      </c>
      <c r="G259" s="54" t="s">
        <v>92</v>
      </c>
      <c r="H259" s="54" t="s">
        <v>111</v>
      </c>
      <c r="I259" s="54" t="s">
        <v>85</v>
      </c>
      <c r="J259" s="54" t="s">
        <v>470</v>
      </c>
      <c r="K259" s="54" t="s">
        <v>1352</v>
      </c>
      <c r="L259" s="54" t="s">
        <v>724</v>
      </c>
      <c r="M259" s="54" t="s">
        <v>1336</v>
      </c>
      <c r="N259" s="54" t="s">
        <v>197</v>
      </c>
    </row>
    <row r="260" spans="1:14" ht="15" customHeight="1" x14ac:dyDescent="0.25">
      <c r="A260" s="53" t="s">
        <v>1174</v>
      </c>
      <c r="B260" s="54" t="s">
        <v>81</v>
      </c>
      <c r="C260" s="54" t="s">
        <v>87</v>
      </c>
      <c r="D260" s="54" t="s">
        <v>100</v>
      </c>
      <c r="E260" s="54" t="s">
        <v>707</v>
      </c>
      <c r="F260" s="54" t="s">
        <v>629</v>
      </c>
      <c r="G260" s="54" t="s">
        <v>92</v>
      </c>
      <c r="H260" s="54" t="s">
        <v>111</v>
      </c>
      <c r="I260" s="54" t="s">
        <v>85</v>
      </c>
      <c r="J260" s="54" t="s">
        <v>708</v>
      </c>
      <c r="K260" s="54" t="s">
        <v>1352</v>
      </c>
      <c r="L260" s="54" t="s">
        <v>724</v>
      </c>
      <c r="M260" s="54" t="s">
        <v>1336</v>
      </c>
      <c r="N260" s="54" t="s">
        <v>197</v>
      </c>
    </row>
    <row r="261" spans="1:14" ht="15" customHeight="1" x14ac:dyDescent="0.25">
      <c r="A261" s="53" t="s">
        <v>1175</v>
      </c>
      <c r="B261" s="54" t="s">
        <v>81</v>
      </c>
      <c r="C261" s="54" t="s">
        <v>87</v>
      </c>
      <c r="D261" s="54" t="s">
        <v>177</v>
      </c>
      <c r="E261" s="54" t="s">
        <v>709</v>
      </c>
      <c r="F261" s="54" t="s">
        <v>629</v>
      </c>
      <c r="G261" s="54" t="s">
        <v>92</v>
      </c>
      <c r="H261" s="54" t="s">
        <v>111</v>
      </c>
      <c r="I261" s="54" t="s">
        <v>85</v>
      </c>
      <c r="J261" s="54" t="s">
        <v>470</v>
      </c>
      <c r="K261" s="54" t="s">
        <v>1352</v>
      </c>
      <c r="L261" s="54" t="s">
        <v>724</v>
      </c>
      <c r="M261" s="54" t="s">
        <v>1336</v>
      </c>
      <c r="N261" s="54" t="s">
        <v>197</v>
      </c>
    </row>
    <row r="262" spans="1:14" ht="15" customHeight="1" x14ac:dyDescent="0.25">
      <c r="A262" s="53" t="s">
        <v>1176</v>
      </c>
      <c r="B262" s="54" t="s">
        <v>81</v>
      </c>
      <c r="C262" s="54" t="s">
        <v>159</v>
      </c>
      <c r="D262" s="54" t="s">
        <v>152</v>
      </c>
      <c r="E262" s="54" t="s">
        <v>641</v>
      </c>
      <c r="F262" s="54" t="s">
        <v>629</v>
      </c>
      <c r="G262" s="54" t="s">
        <v>92</v>
      </c>
      <c r="H262" s="54" t="s">
        <v>111</v>
      </c>
      <c r="I262" s="54" t="s">
        <v>85</v>
      </c>
      <c r="J262" s="54" t="s">
        <v>470</v>
      </c>
      <c r="K262" s="54" t="s">
        <v>1352</v>
      </c>
      <c r="L262" s="54" t="s">
        <v>724</v>
      </c>
      <c r="M262" s="54" t="s">
        <v>1336</v>
      </c>
      <c r="N262" s="54" t="s">
        <v>197</v>
      </c>
    </row>
    <row r="263" spans="1:14" ht="15" customHeight="1" x14ac:dyDescent="0.25">
      <c r="A263" s="53" t="s">
        <v>1177</v>
      </c>
      <c r="B263" s="54" t="s">
        <v>81</v>
      </c>
      <c r="C263" s="54" t="s">
        <v>169</v>
      </c>
      <c r="D263" s="54" t="s">
        <v>710</v>
      </c>
      <c r="E263" s="54" t="s">
        <v>711</v>
      </c>
      <c r="F263" s="54" t="s">
        <v>629</v>
      </c>
      <c r="G263" s="54" t="s">
        <v>92</v>
      </c>
      <c r="H263" s="54" t="s">
        <v>111</v>
      </c>
      <c r="I263" s="54" t="s">
        <v>85</v>
      </c>
      <c r="J263" s="54" t="s">
        <v>470</v>
      </c>
      <c r="K263" s="54" t="s">
        <v>1352</v>
      </c>
      <c r="L263" s="54" t="s">
        <v>724</v>
      </c>
      <c r="M263" s="54" t="s">
        <v>1336</v>
      </c>
      <c r="N263" s="54" t="s">
        <v>197</v>
      </c>
    </row>
    <row r="264" spans="1:14" ht="15" customHeight="1" x14ac:dyDescent="0.25">
      <c r="A264" s="53" t="s">
        <v>1178</v>
      </c>
      <c r="B264" s="54" t="s">
        <v>81</v>
      </c>
      <c r="C264" s="54" t="s">
        <v>159</v>
      </c>
      <c r="D264" s="54" t="s">
        <v>712</v>
      </c>
      <c r="E264" s="54" t="s">
        <v>641</v>
      </c>
      <c r="F264" s="54" t="s">
        <v>629</v>
      </c>
      <c r="G264" s="54" t="s">
        <v>92</v>
      </c>
      <c r="H264" s="54" t="s">
        <v>111</v>
      </c>
      <c r="I264" s="54" t="s">
        <v>85</v>
      </c>
      <c r="J264" s="54" t="s">
        <v>470</v>
      </c>
      <c r="K264" s="54" t="s">
        <v>1352</v>
      </c>
      <c r="L264" s="54" t="s">
        <v>724</v>
      </c>
      <c r="M264" s="54" t="s">
        <v>1336</v>
      </c>
      <c r="N264" s="54" t="s">
        <v>197</v>
      </c>
    </row>
    <row r="265" spans="1:14" ht="15" customHeight="1" x14ac:dyDescent="0.25">
      <c r="A265" s="145" t="s">
        <v>1179</v>
      </c>
      <c r="B265" s="117" t="s">
        <v>81</v>
      </c>
      <c r="C265" s="117" t="s">
        <v>87</v>
      </c>
      <c r="D265" s="117" t="s">
        <v>333</v>
      </c>
      <c r="E265" s="147" t="s">
        <v>953</v>
      </c>
      <c r="F265" s="117" t="s">
        <v>1052</v>
      </c>
      <c r="G265" s="117" t="s">
        <v>92</v>
      </c>
      <c r="H265" s="117" t="s">
        <v>1054</v>
      </c>
      <c r="I265" s="117" t="s">
        <v>85</v>
      </c>
      <c r="J265" s="117" t="s">
        <v>93</v>
      </c>
      <c r="K265" s="117" t="s">
        <v>216</v>
      </c>
      <c r="L265" s="117" t="s">
        <v>1116</v>
      </c>
      <c r="M265" s="54" t="s">
        <v>1336</v>
      </c>
      <c r="N265" s="149" t="s">
        <v>197</v>
      </c>
    </row>
    <row r="266" spans="1:14" ht="15" customHeight="1" x14ac:dyDescent="0.25">
      <c r="A266" s="145" t="s">
        <v>1180</v>
      </c>
      <c r="B266" s="117" t="s">
        <v>81</v>
      </c>
      <c r="C266" s="117" t="s">
        <v>87</v>
      </c>
      <c r="D266" s="117" t="s">
        <v>333</v>
      </c>
      <c r="E266" s="147" t="s">
        <v>954</v>
      </c>
      <c r="F266" s="117" t="s">
        <v>1052</v>
      </c>
      <c r="G266" s="117" t="s">
        <v>92</v>
      </c>
      <c r="H266" s="117" t="s">
        <v>1054</v>
      </c>
      <c r="I266" s="117" t="s">
        <v>85</v>
      </c>
      <c r="J266" s="117" t="s">
        <v>93</v>
      </c>
      <c r="K266" s="117" t="s">
        <v>1106</v>
      </c>
      <c r="L266" s="117" t="s">
        <v>1116</v>
      </c>
      <c r="M266" s="54" t="s">
        <v>1336</v>
      </c>
      <c r="N266" s="149" t="s">
        <v>197</v>
      </c>
    </row>
    <row r="267" spans="1:14" ht="15" customHeight="1" x14ac:dyDescent="0.25">
      <c r="A267" s="145" t="s">
        <v>1181</v>
      </c>
      <c r="B267" s="117" t="s">
        <v>81</v>
      </c>
      <c r="C267" s="117" t="s">
        <v>87</v>
      </c>
      <c r="D267" s="117" t="s">
        <v>333</v>
      </c>
      <c r="E267" s="147" t="s">
        <v>955</v>
      </c>
      <c r="F267" s="117" t="s">
        <v>1052</v>
      </c>
      <c r="G267" s="117" t="s">
        <v>92</v>
      </c>
      <c r="H267" s="117" t="s">
        <v>111</v>
      </c>
      <c r="I267" s="117" t="s">
        <v>85</v>
      </c>
      <c r="J267" s="117" t="s">
        <v>93</v>
      </c>
      <c r="K267" s="117" t="s">
        <v>1107</v>
      </c>
      <c r="L267" s="117" t="s">
        <v>1116</v>
      </c>
      <c r="M267" s="54" t="s">
        <v>1336</v>
      </c>
      <c r="N267" s="149" t="s">
        <v>197</v>
      </c>
    </row>
    <row r="268" spans="1:14" ht="15" customHeight="1" x14ac:dyDescent="0.25">
      <c r="A268" s="145" t="s">
        <v>1182</v>
      </c>
      <c r="B268" s="117" t="s">
        <v>81</v>
      </c>
      <c r="C268" s="117" t="s">
        <v>87</v>
      </c>
      <c r="D268" s="117" t="s">
        <v>208</v>
      </c>
      <c r="E268" s="147" t="s">
        <v>956</v>
      </c>
      <c r="F268" s="117" t="s">
        <v>1052</v>
      </c>
      <c r="G268" s="117" t="s">
        <v>92</v>
      </c>
      <c r="H268" s="117" t="s">
        <v>1054</v>
      </c>
      <c r="I268" s="117" t="s">
        <v>85</v>
      </c>
      <c r="J268" s="117" t="s">
        <v>93</v>
      </c>
      <c r="K268" s="117" t="s">
        <v>1108</v>
      </c>
      <c r="L268" s="117" t="s">
        <v>1116</v>
      </c>
      <c r="M268" s="54" t="s">
        <v>1336</v>
      </c>
      <c r="N268" s="149" t="s">
        <v>197</v>
      </c>
    </row>
    <row r="269" spans="1:14" ht="15" customHeight="1" x14ac:dyDescent="0.25">
      <c r="A269" s="145" t="s">
        <v>1183</v>
      </c>
      <c r="B269" s="117" t="s">
        <v>81</v>
      </c>
      <c r="C269" s="117" t="s">
        <v>87</v>
      </c>
      <c r="D269" s="117" t="s">
        <v>918</v>
      </c>
      <c r="E269" s="147" t="s">
        <v>957</v>
      </c>
      <c r="F269" s="117" t="s">
        <v>1052</v>
      </c>
      <c r="G269" s="117" t="s">
        <v>92</v>
      </c>
      <c r="H269" s="117" t="s">
        <v>1055</v>
      </c>
      <c r="I269" s="117" t="s">
        <v>85</v>
      </c>
      <c r="J269" s="117" t="s">
        <v>1329</v>
      </c>
      <c r="K269" s="117" t="s">
        <v>1109</v>
      </c>
      <c r="L269" s="117" t="s">
        <v>1116</v>
      </c>
      <c r="M269" s="54" t="s">
        <v>1336</v>
      </c>
      <c r="N269" s="149" t="s">
        <v>197</v>
      </c>
    </row>
    <row r="270" spans="1:14" ht="15" customHeight="1" x14ac:dyDescent="0.25">
      <c r="A270" s="145" t="s">
        <v>1184</v>
      </c>
      <c r="B270" s="117" t="s">
        <v>81</v>
      </c>
      <c r="C270" s="117" t="s">
        <v>87</v>
      </c>
      <c r="D270" s="117" t="s">
        <v>918</v>
      </c>
      <c r="E270" s="147" t="s">
        <v>958</v>
      </c>
      <c r="F270" s="117" t="s">
        <v>1052</v>
      </c>
      <c r="G270" s="117" t="s">
        <v>92</v>
      </c>
      <c r="H270" s="117" t="s">
        <v>111</v>
      </c>
      <c r="I270" s="117" t="s">
        <v>85</v>
      </c>
      <c r="J270" s="117" t="s">
        <v>1354</v>
      </c>
      <c r="K270" s="117" t="s">
        <v>1110</v>
      </c>
      <c r="L270" s="117" t="s">
        <v>1116</v>
      </c>
      <c r="M270" s="54" t="s">
        <v>1336</v>
      </c>
      <c r="N270" s="149" t="s">
        <v>197</v>
      </c>
    </row>
    <row r="271" spans="1:14" ht="15" customHeight="1" x14ac:dyDescent="0.25">
      <c r="A271" s="145" t="s">
        <v>1185</v>
      </c>
      <c r="B271" s="117" t="s">
        <v>81</v>
      </c>
      <c r="C271" s="117" t="s">
        <v>87</v>
      </c>
      <c r="D271" s="117" t="s">
        <v>151</v>
      </c>
      <c r="E271" s="147" t="s">
        <v>959</v>
      </c>
      <c r="F271" s="117" t="s">
        <v>1052</v>
      </c>
      <c r="G271" s="117" t="s">
        <v>92</v>
      </c>
      <c r="H271" s="117" t="s">
        <v>1056</v>
      </c>
      <c r="I271" s="117" t="s">
        <v>85</v>
      </c>
      <c r="J271" s="117" t="s">
        <v>93</v>
      </c>
      <c r="K271" s="117" t="s">
        <v>1111</v>
      </c>
      <c r="L271" s="117" t="s">
        <v>1116</v>
      </c>
      <c r="M271" s="54" t="s">
        <v>1336</v>
      </c>
      <c r="N271" s="149" t="s">
        <v>197</v>
      </c>
    </row>
    <row r="272" spans="1:14" ht="15" customHeight="1" x14ac:dyDescent="0.25">
      <c r="A272" s="145" t="s">
        <v>1186</v>
      </c>
      <c r="B272" s="117" t="s">
        <v>81</v>
      </c>
      <c r="C272" s="117" t="s">
        <v>159</v>
      </c>
      <c r="D272" s="117" t="s">
        <v>919</v>
      </c>
      <c r="E272" s="147" t="s">
        <v>960</v>
      </c>
      <c r="F272" s="117" t="s">
        <v>1052</v>
      </c>
      <c r="G272" s="117" t="s">
        <v>92</v>
      </c>
      <c r="H272" s="117" t="s">
        <v>1057</v>
      </c>
      <c r="I272" s="117" t="s">
        <v>1079</v>
      </c>
      <c r="J272" s="117" t="s">
        <v>93</v>
      </c>
      <c r="K272" s="117"/>
      <c r="L272" s="117" t="s">
        <v>1116</v>
      </c>
      <c r="M272" s="54" t="s">
        <v>1336</v>
      </c>
      <c r="N272" s="149" t="s">
        <v>197</v>
      </c>
    </row>
    <row r="273" spans="1:14" ht="15" customHeight="1" x14ac:dyDescent="0.25">
      <c r="A273" s="145" t="s">
        <v>1187</v>
      </c>
      <c r="B273" s="117" t="s">
        <v>81</v>
      </c>
      <c r="C273" s="117" t="s">
        <v>159</v>
      </c>
      <c r="D273" s="117" t="s">
        <v>919</v>
      </c>
      <c r="E273" s="147" t="s">
        <v>961</v>
      </c>
      <c r="F273" s="117" t="s">
        <v>1052</v>
      </c>
      <c r="G273" s="117" t="s">
        <v>92</v>
      </c>
      <c r="H273" s="117" t="s">
        <v>1057</v>
      </c>
      <c r="I273" s="117" t="s">
        <v>1079</v>
      </c>
      <c r="J273" s="117" t="s">
        <v>93</v>
      </c>
      <c r="K273" s="117"/>
      <c r="L273" s="117" t="s">
        <v>1116</v>
      </c>
      <c r="M273" s="54" t="s">
        <v>1336</v>
      </c>
      <c r="N273" s="149" t="s">
        <v>197</v>
      </c>
    </row>
    <row r="274" spans="1:14" ht="15" customHeight="1" x14ac:dyDescent="0.25">
      <c r="A274" s="145" t="s">
        <v>1188</v>
      </c>
      <c r="B274" s="117" t="s">
        <v>81</v>
      </c>
      <c r="C274" s="117" t="s">
        <v>159</v>
      </c>
      <c r="D274" s="117" t="s">
        <v>920</v>
      </c>
      <c r="E274" s="147" t="s">
        <v>962</v>
      </c>
      <c r="F274" s="117" t="s">
        <v>1052</v>
      </c>
      <c r="G274" s="117" t="s">
        <v>92</v>
      </c>
      <c r="H274" s="117" t="s">
        <v>1057</v>
      </c>
      <c r="I274" s="117" t="s">
        <v>1080</v>
      </c>
      <c r="J274" s="117" t="s">
        <v>93</v>
      </c>
      <c r="K274" s="117"/>
      <c r="L274" s="117" t="s">
        <v>1116</v>
      </c>
      <c r="M274" s="54" t="s">
        <v>1336</v>
      </c>
      <c r="N274" s="149" t="s">
        <v>197</v>
      </c>
    </row>
    <row r="275" spans="1:14" ht="15" customHeight="1" x14ac:dyDescent="0.25">
      <c r="A275" s="145" t="s">
        <v>1189</v>
      </c>
      <c r="B275" s="117" t="s">
        <v>81</v>
      </c>
      <c r="C275" s="117" t="s">
        <v>159</v>
      </c>
      <c r="D275" s="117" t="s">
        <v>921</v>
      </c>
      <c r="E275" s="147" t="s">
        <v>963</v>
      </c>
      <c r="F275" s="117" t="s">
        <v>1052</v>
      </c>
      <c r="G275" s="117" t="s">
        <v>92</v>
      </c>
      <c r="H275" s="117" t="s">
        <v>1057</v>
      </c>
      <c r="I275" s="117" t="s">
        <v>1081</v>
      </c>
      <c r="J275" s="117" t="s">
        <v>93</v>
      </c>
      <c r="K275" s="117"/>
      <c r="L275" s="117" t="s">
        <v>1116</v>
      </c>
      <c r="M275" s="54" t="s">
        <v>1336</v>
      </c>
      <c r="N275" s="149" t="s">
        <v>197</v>
      </c>
    </row>
    <row r="276" spans="1:14" ht="15" customHeight="1" x14ac:dyDescent="0.25">
      <c r="A276" s="145" t="s">
        <v>1190</v>
      </c>
      <c r="B276" s="117" t="s">
        <v>81</v>
      </c>
      <c r="C276" s="117" t="s">
        <v>159</v>
      </c>
      <c r="D276" s="117" t="s">
        <v>921</v>
      </c>
      <c r="E276" s="147" t="s">
        <v>964</v>
      </c>
      <c r="F276" s="117" t="s">
        <v>1052</v>
      </c>
      <c r="G276" s="117" t="s">
        <v>92</v>
      </c>
      <c r="H276" s="117" t="s">
        <v>1057</v>
      </c>
      <c r="I276" s="117" t="s">
        <v>1082</v>
      </c>
      <c r="J276" s="117" t="s">
        <v>93</v>
      </c>
      <c r="K276" s="117"/>
      <c r="L276" s="117" t="s">
        <v>1116</v>
      </c>
      <c r="M276" s="54" t="s">
        <v>1336</v>
      </c>
      <c r="N276" s="149" t="s">
        <v>197</v>
      </c>
    </row>
    <row r="277" spans="1:14" ht="15" customHeight="1" x14ac:dyDescent="0.25">
      <c r="A277" s="145" t="s">
        <v>1191</v>
      </c>
      <c r="B277" s="117" t="s">
        <v>81</v>
      </c>
      <c r="C277" s="117" t="s">
        <v>159</v>
      </c>
      <c r="D277" s="117" t="s">
        <v>922</v>
      </c>
      <c r="E277" s="147" t="s">
        <v>965</v>
      </c>
      <c r="F277" s="117" t="s">
        <v>1052</v>
      </c>
      <c r="G277" s="117" t="s">
        <v>92</v>
      </c>
      <c r="H277" s="117" t="s">
        <v>1057</v>
      </c>
      <c r="I277" s="117" t="s">
        <v>1080</v>
      </c>
      <c r="J277" s="117" t="s">
        <v>93</v>
      </c>
      <c r="K277" s="117"/>
      <c r="L277" s="117" t="s">
        <v>1116</v>
      </c>
      <c r="M277" s="54" t="s">
        <v>1336</v>
      </c>
      <c r="N277" s="149" t="s">
        <v>197</v>
      </c>
    </row>
    <row r="278" spans="1:14" ht="15" customHeight="1" x14ac:dyDescent="0.25">
      <c r="A278" s="145" t="s">
        <v>1192</v>
      </c>
      <c r="B278" s="117" t="s">
        <v>81</v>
      </c>
      <c r="C278" s="117" t="s">
        <v>159</v>
      </c>
      <c r="D278" s="117" t="s">
        <v>922</v>
      </c>
      <c r="E278" s="147" t="s">
        <v>966</v>
      </c>
      <c r="F278" s="117" t="s">
        <v>1052</v>
      </c>
      <c r="G278" s="117" t="s">
        <v>92</v>
      </c>
      <c r="H278" s="117" t="s">
        <v>1057</v>
      </c>
      <c r="I278" s="117" t="s">
        <v>1082</v>
      </c>
      <c r="J278" s="117" t="s">
        <v>93</v>
      </c>
      <c r="K278" s="117"/>
      <c r="L278" s="117" t="s">
        <v>1116</v>
      </c>
      <c r="M278" s="54" t="s">
        <v>1336</v>
      </c>
      <c r="N278" s="149" t="s">
        <v>197</v>
      </c>
    </row>
    <row r="279" spans="1:14" ht="15" customHeight="1" x14ac:dyDescent="0.25">
      <c r="A279" s="145" t="s">
        <v>1193</v>
      </c>
      <c r="B279" s="117" t="s">
        <v>81</v>
      </c>
      <c r="C279" s="117" t="s">
        <v>159</v>
      </c>
      <c r="D279" s="117" t="s">
        <v>922</v>
      </c>
      <c r="E279" s="147" t="s">
        <v>967</v>
      </c>
      <c r="F279" s="117" t="s">
        <v>1052</v>
      </c>
      <c r="G279" s="117" t="s">
        <v>92</v>
      </c>
      <c r="H279" s="117" t="s">
        <v>1058</v>
      </c>
      <c r="I279" s="117" t="s">
        <v>1083</v>
      </c>
      <c r="J279" s="117" t="s">
        <v>93</v>
      </c>
      <c r="K279" s="117"/>
      <c r="L279" s="117" t="s">
        <v>1116</v>
      </c>
      <c r="M279" s="54" t="s">
        <v>1336</v>
      </c>
      <c r="N279" s="149" t="s">
        <v>197</v>
      </c>
    </row>
    <row r="280" spans="1:14" ht="15" customHeight="1" x14ac:dyDescent="0.25">
      <c r="A280" s="145" t="s">
        <v>1194</v>
      </c>
      <c r="B280" s="117" t="s">
        <v>81</v>
      </c>
      <c r="C280" s="117" t="s">
        <v>159</v>
      </c>
      <c r="D280" s="117" t="s">
        <v>922</v>
      </c>
      <c r="E280" s="147" t="s">
        <v>968</v>
      </c>
      <c r="F280" s="117" t="s">
        <v>1052</v>
      </c>
      <c r="G280" s="117" t="s">
        <v>92</v>
      </c>
      <c r="H280" s="117" t="s">
        <v>1057</v>
      </c>
      <c r="I280" s="117" t="s">
        <v>1084</v>
      </c>
      <c r="J280" s="117" t="s">
        <v>93</v>
      </c>
      <c r="K280" s="117"/>
      <c r="L280" s="117" t="s">
        <v>1116</v>
      </c>
      <c r="M280" s="54" t="s">
        <v>1336</v>
      </c>
      <c r="N280" s="149" t="s">
        <v>197</v>
      </c>
    </row>
    <row r="281" spans="1:14" ht="15" customHeight="1" x14ac:dyDescent="0.25">
      <c r="A281" s="145" t="s">
        <v>1195</v>
      </c>
      <c r="B281" s="117" t="s">
        <v>81</v>
      </c>
      <c r="C281" s="117" t="s">
        <v>163</v>
      </c>
      <c r="D281" s="117" t="s">
        <v>923</v>
      </c>
      <c r="E281" s="147" t="s">
        <v>969</v>
      </c>
      <c r="F281" s="117" t="s">
        <v>1052</v>
      </c>
      <c r="G281" s="117" t="s">
        <v>92</v>
      </c>
      <c r="H281" s="117" t="s">
        <v>1059</v>
      </c>
      <c r="I281" s="117" t="s">
        <v>1081</v>
      </c>
      <c r="J281" s="117" t="s">
        <v>93</v>
      </c>
      <c r="K281" s="117"/>
      <c r="L281" s="117" t="s">
        <v>1116</v>
      </c>
      <c r="M281" s="54" t="s">
        <v>1336</v>
      </c>
      <c r="N281" s="149" t="s">
        <v>197</v>
      </c>
    </row>
    <row r="282" spans="1:14" ht="15" customHeight="1" x14ac:dyDescent="0.25">
      <c r="A282" s="145" t="s">
        <v>1196</v>
      </c>
      <c r="B282" s="117" t="s">
        <v>81</v>
      </c>
      <c r="C282" s="117" t="s">
        <v>163</v>
      </c>
      <c r="D282" s="117" t="s">
        <v>923</v>
      </c>
      <c r="E282" s="147" t="s">
        <v>970</v>
      </c>
      <c r="F282" s="117" t="s">
        <v>1052</v>
      </c>
      <c r="G282" s="117" t="s">
        <v>92</v>
      </c>
      <c r="H282" s="117" t="s">
        <v>1059</v>
      </c>
      <c r="I282" s="117" t="s">
        <v>1081</v>
      </c>
      <c r="J282" s="117" t="s">
        <v>93</v>
      </c>
      <c r="K282" s="117"/>
      <c r="L282" s="117" t="s">
        <v>1116</v>
      </c>
      <c r="M282" s="54" t="s">
        <v>1336</v>
      </c>
      <c r="N282" s="149" t="s">
        <v>197</v>
      </c>
    </row>
    <row r="283" spans="1:14" ht="15" customHeight="1" x14ac:dyDescent="0.25">
      <c r="A283" s="145" t="s">
        <v>1197</v>
      </c>
      <c r="B283" s="117" t="s">
        <v>81</v>
      </c>
      <c r="C283" s="117" t="s">
        <v>163</v>
      </c>
      <c r="D283" s="117" t="s">
        <v>923</v>
      </c>
      <c r="E283" s="147" t="s">
        <v>971</v>
      </c>
      <c r="F283" s="117" t="s">
        <v>1052</v>
      </c>
      <c r="G283" s="117" t="s">
        <v>92</v>
      </c>
      <c r="H283" s="117" t="s">
        <v>1059</v>
      </c>
      <c r="I283" s="117" t="s">
        <v>1081</v>
      </c>
      <c r="J283" s="117" t="s">
        <v>93</v>
      </c>
      <c r="K283" s="117"/>
      <c r="L283" s="117" t="s">
        <v>1116</v>
      </c>
      <c r="M283" s="54" t="s">
        <v>1336</v>
      </c>
      <c r="N283" s="149" t="s">
        <v>197</v>
      </c>
    </row>
    <row r="284" spans="1:14" ht="15" customHeight="1" x14ac:dyDescent="0.25">
      <c r="A284" s="145" t="s">
        <v>1198</v>
      </c>
      <c r="B284" s="117" t="s">
        <v>81</v>
      </c>
      <c r="C284" s="117" t="s">
        <v>163</v>
      </c>
      <c r="D284" s="117" t="s">
        <v>924</v>
      </c>
      <c r="E284" s="147" t="s">
        <v>972</v>
      </c>
      <c r="F284" s="117" t="s">
        <v>1052</v>
      </c>
      <c r="G284" s="117" t="s">
        <v>1053</v>
      </c>
      <c r="H284" s="117" t="s">
        <v>1059</v>
      </c>
      <c r="I284" s="117" t="s">
        <v>1085</v>
      </c>
      <c r="J284" s="117" t="s">
        <v>1104</v>
      </c>
      <c r="K284" s="117"/>
      <c r="L284" s="117" t="s">
        <v>1116</v>
      </c>
      <c r="M284" s="54" t="s">
        <v>1336</v>
      </c>
      <c r="N284" s="149" t="s">
        <v>197</v>
      </c>
    </row>
    <row r="285" spans="1:14" ht="15" customHeight="1" x14ac:dyDescent="0.25">
      <c r="A285" s="145" t="s">
        <v>1199</v>
      </c>
      <c r="B285" s="117" t="s">
        <v>81</v>
      </c>
      <c r="C285" s="117" t="s">
        <v>163</v>
      </c>
      <c r="D285" s="117" t="s">
        <v>924</v>
      </c>
      <c r="E285" s="147" t="s">
        <v>973</v>
      </c>
      <c r="F285" s="117" t="s">
        <v>1052</v>
      </c>
      <c r="G285" s="117" t="s">
        <v>1053</v>
      </c>
      <c r="H285" s="117" t="s">
        <v>1059</v>
      </c>
      <c r="I285" s="117" t="s">
        <v>1085</v>
      </c>
      <c r="J285" s="117" t="s">
        <v>1104</v>
      </c>
      <c r="K285" s="117"/>
      <c r="L285" s="117" t="s">
        <v>1116</v>
      </c>
      <c r="M285" s="54" t="s">
        <v>1336</v>
      </c>
      <c r="N285" s="149" t="s">
        <v>197</v>
      </c>
    </row>
    <row r="286" spans="1:14" ht="15" customHeight="1" x14ac:dyDescent="0.25">
      <c r="A286" s="145" t="s">
        <v>1200</v>
      </c>
      <c r="B286" s="117" t="s">
        <v>81</v>
      </c>
      <c r="C286" s="117" t="s">
        <v>163</v>
      </c>
      <c r="D286" s="117" t="s">
        <v>925</v>
      </c>
      <c r="E286" s="147" t="s">
        <v>974</v>
      </c>
      <c r="F286" s="117" t="s">
        <v>1052</v>
      </c>
      <c r="G286" s="117" t="s">
        <v>92</v>
      </c>
      <c r="H286" s="117" t="s">
        <v>1059</v>
      </c>
      <c r="I286" s="117" t="s">
        <v>1086</v>
      </c>
      <c r="J286" s="117" t="s">
        <v>93</v>
      </c>
      <c r="K286" s="117"/>
      <c r="L286" s="117" t="s">
        <v>1116</v>
      </c>
      <c r="M286" s="54" t="s">
        <v>1336</v>
      </c>
      <c r="N286" s="149" t="s">
        <v>197</v>
      </c>
    </row>
    <row r="287" spans="1:14" ht="15" customHeight="1" x14ac:dyDescent="0.25">
      <c r="A287" s="145" t="s">
        <v>1201</v>
      </c>
      <c r="B287" s="117" t="s">
        <v>81</v>
      </c>
      <c r="C287" s="117" t="s">
        <v>163</v>
      </c>
      <c r="D287" s="117" t="s">
        <v>925</v>
      </c>
      <c r="E287" s="147" t="s">
        <v>975</v>
      </c>
      <c r="F287" s="117" t="s">
        <v>1052</v>
      </c>
      <c r="G287" s="117" t="s">
        <v>1053</v>
      </c>
      <c r="H287" s="117" t="s">
        <v>1059</v>
      </c>
      <c r="I287" s="117" t="s">
        <v>1086</v>
      </c>
      <c r="J287" s="117" t="s">
        <v>1104</v>
      </c>
      <c r="K287" s="117"/>
      <c r="L287" s="117" t="s">
        <v>1116</v>
      </c>
      <c r="M287" s="54" t="s">
        <v>1336</v>
      </c>
      <c r="N287" s="149" t="s">
        <v>197</v>
      </c>
    </row>
    <row r="288" spans="1:14" ht="15" customHeight="1" x14ac:dyDescent="0.25">
      <c r="A288" s="145" t="s">
        <v>1202</v>
      </c>
      <c r="B288" s="117" t="s">
        <v>81</v>
      </c>
      <c r="C288" s="117" t="s">
        <v>163</v>
      </c>
      <c r="D288" s="117" t="s">
        <v>925</v>
      </c>
      <c r="E288" s="147" t="s">
        <v>976</v>
      </c>
      <c r="F288" s="117" t="s">
        <v>1052</v>
      </c>
      <c r="G288" s="117" t="s">
        <v>92</v>
      </c>
      <c r="H288" s="117" t="s">
        <v>1059</v>
      </c>
      <c r="I288" s="117" t="s">
        <v>1087</v>
      </c>
      <c r="J288" s="117" t="s">
        <v>93</v>
      </c>
      <c r="K288" s="117"/>
      <c r="L288" s="117" t="s">
        <v>1116</v>
      </c>
      <c r="M288" s="54" t="s">
        <v>1336</v>
      </c>
      <c r="N288" s="149" t="s">
        <v>197</v>
      </c>
    </row>
    <row r="289" spans="1:14" ht="15" customHeight="1" x14ac:dyDescent="0.25">
      <c r="A289" s="145" t="s">
        <v>1203</v>
      </c>
      <c r="B289" s="117" t="s">
        <v>81</v>
      </c>
      <c r="C289" s="117" t="s">
        <v>163</v>
      </c>
      <c r="D289" s="117" t="s">
        <v>925</v>
      </c>
      <c r="E289" s="147" t="s">
        <v>977</v>
      </c>
      <c r="F289" s="117" t="s">
        <v>1052</v>
      </c>
      <c r="G289" s="117" t="s">
        <v>1053</v>
      </c>
      <c r="H289" s="117" t="s">
        <v>1059</v>
      </c>
      <c r="I289" s="117" t="s">
        <v>1087</v>
      </c>
      <c r="J289" s="117" t="s">
        <v>1104</v>
      </c>
      <c r="K289" s="117"/>
      <c r="L289" s="117" t="s">
        <v>1116</v>
      </c>
      <c r="M289" s="54" t="s">
        <v>1336</v>
      </c>
      <c r="N289" s="149" t="s">
        <v>197</v>
      </c>
    </row>
    <row r="290" spans="1:14" ht="15" customHeight="1" x14ac:dyDescent="0.25">
      <c r="A290" s="145" t="s">
        <v>1204</v>
      </c>
      <c r="B290" s="117" t="s">
        <v>81</v>
      </c>
      <c r="C290" s="117" t="s">
        <v>163</v>
      </c>
      <c r="D290" s="117" t="s">
        <v>925</v>
      </c>
      <c r="E290" s="147" t="s">
        <v>978</v>
      </c>
      <c r="F290" s="117" t="s">
        <v>1052</v>
      </c>
      <c r="G290" s="117" t="s">
        <v>1053</v>
      </c>
      <c r="H290" s="117" t="s">
        <v>1059</v>
      </c>
      <c r="I290" s="117" t="s">
        <v>1086</v>
      </c>
      <c r="J290" s="117" t="s">
        <v>1104</v>
      </c>
      <c r="K290" s="117"/>
      <c r="L290" s="117" t="s">
        <v>1116</v>
      </c>
      <c r="M290" s="54" t="s">
        <v>1336</v>
      </c>
      <c r="N290" s="149" t="s">
        <v>197</v>
      </c>
    </row>
    <row r="291" spans="1:14" ht="15" customHeight="1" x14ac:dyDescent="0.25">
      <c r="A291" s="145" t="s">
        <v>1205</v>
      </c>
      <c r="B291" s="117" t="s">
        <v>81</v>
      </c>
      <c r="C291" s="117" t="s">
        <v>163</v>
      </c>
      <c r="D291" s="117" t="s">
        <v>925</v>
      </c>
      <c r="E291" s="147" t="s">
        <v>974</v>
      </c>
      <c r="F291" s="117" t="s">
        <v>1052</v>
      </c>
      <c r="G291" s="117" t="s">
        <v>1053</v>
      </c>
      <c r="H291" s="117" t="s">
        <v>1059</v>
      </c>
      <c r="I291" s="117" t="s">
        <v>1086</v>
      </c>
      <c r="J291" s="117" t="s">
        <v>1104</v>
      </c>
      <c r="K291" s="117"/>
      <c r="L291" s="117" t="s">
        <v>1116</v>
      </c>
      <c r="M291" s="54" t="s">
        <v>1336</v>
      </c>
      <c r="N291" s="149" t="s">
        <v>197</v>
      </c>
    </row>
    <row r="292" spans="1:14" ht="15" customHeight="1" x14ac:dyDescent="0.25">
      <c r="A292" s="145" t="s">
        <v>1206</v>
      </c>
      <c r="B292" s="117" t="s">
        <v>81</v>
      </c>
      <c r="C292" s="117" t="s">
        <v>163</v>
      </c>
      <c r="D292" s="117" t="s">
        <v>925</v>
      </c>
      <c r="E292" s="147" t="s">
        <v>976</v>
      </c>
      <c r="F292" s="117" t="s">
        <v>1052</v>
      </c>
      <c r="G292" s="117" t="s">
        <v>1053</v>
      </c>
      <c r="H292" s="117" t="s">
        <v>1059</v>
      </c>
      <c r="I292" s="117" t="s">
        <v>1087</v>
      </c>
      <c r="J292" s="117" t="s">
        <v>1104</v>
      </c>
      <c r="K292" s="117"/>
      <c r="L292" s="117" t="s">
        <v>1116</v>
      </c>
      <c r="M292" s="54" t="s">
        <v>1336</v>
      </c>
      <c r="N292" s="149" t="s">
        <v>197</v>
      </c>
    </row>
    <row r="293" spans="1:14" ht="15" customHeight="1" x14ac:dyDescent="0.25">
      <c r="A293" s="145" t="s">
        <v>1207</v>
      </c>
      <c r="B293" s="117" t="s">
        <v>81</v>
      </c>
      <c r="C293" s="117" t="s">
        <v>163</v>
      </c>
      <c r="D293" s="117" t="s">
        <v>925</v>
      </c>
      <c r="E293" s="147" t="s">
        <v>979</v>
      </c>
      <c r="F293" s="117" t="s">
        <v>1052</v>
      </c>
      <c r="G293" s="117" t="s">
        <v>1053</v>
      </c>
      <c r="H293" s="117" t="s">
        <v>1059</v>
      </c>
      <c r="I293" s="117" t="s">
        <v>1087</v>
      </c>
      <c r="J293" s="117" t="s">
        <v>1104</v>
      </c>
      <c r="K293" s="117"/>
      <c r="L293" s="117" t="s">
        <v>1116</v>
      </c>
      <c r="M293" s="54" t="s">
        <v>1336</v>
      </c>
      <c r="N293" s="149" t="s">
        <v>197</v>
      </c>
    </row>
    <row r="294" spans="1:14" ht="15" customHeight="1" x14ac:dyDescent="0.25">
      <c r="A294" s="145" t="s">
        <v>1208</v>
      </c>
      <c r="B294" s="117" t="s">
        <v>81</v>
      </c>
      <c r="C294" s="117" t="s">
        <v>163</v>
      </c>
      <c r="D294" s="117" t="s">
        <v>926</v>
      </c>
      <c r="E294" s="147" t="s">
        <v>980</v>
      </c>
      <c r="F294" s="117" t="s">
        <v>1052</v>
      </c>
      <c r="G294" s="117" t="s">
        <v>92</v>
      </c>
      <c r="H294" s="117" t="s">
        <v>1059</v>
      </c>
      <c r="I294" s="117" t="s">
        <v>1088</v>
      </c>
      <c r="J294" s="117" t="s">
        <v>93</v>
      </c>
      <c r="K294" s="117"/>
      <c r="L294" s="117" t="s">
        <v>1116</v>
      </c>
      <c r="M294" s="54" t="s">
        <v>1336</v>
      </c>
      <c r="N294" s="149" t="s">
        <v>197</v>
      </c>
    </row>
    <row r="295" spans="1:14" ht="15" customHeight="1" x14ac:dyDescent="0.25">
      <c r="A295" s="145" t="s">
        <v>1209</v>
      </c>
      <c r="B295" s="117" t="s">
        <v>81</v>
      </c>
      <c r="C295" s="117" t="s">
        <v>163</v>
      </c>
      <c r="D295" s="117" t="s">
        <v>926</v>
      </c>
      <c r="E295" s="147" t="s">
        <v>981</v>
      </c>
      <c r="F295" s="117" t="s">
        <v>1052</v>
      </c>
      <c r="G295" s="117" t="s">
        <v>92</v>
      </c>
      <c r="H295" s="117" t="s">
        <v>1059</v>
      </c>
      <c r="I295" s="117" t="s">
        <v>1088</v>
      </c>
      <c r="J295" s="117" t="s">
        <v>93</v>
      </c>
      <c r="K295" s="117"/>
      <c r="L295" s="117" t="s">
        <v>1116</v>
      </c>
      <c r="M295" s="54" t="s">
        <v>1336</v>
      </c>
      <c r="N295" s="149" t="s">
        <v>197</v>
      </c>
    </row>
    <row r="296" spans="1:14" ht="15" customHeight="1" x14ac:dyDescent="0.25">
      <c r="A296" s="145" t="s">
        <v>1210</v>
      </c>
      <c r="B296" s="117" t="s">
        <v>81</v>
      </c>
      <c r="C296" s="117" t="s">
        <v>163</v>
      </c>
      <c r="D296" s="117" t="s">
        <v>927</v>
      </c>
      <c r="E296" s="147" t="s">
        <v>982</v>
      </c>
      <c r="F296" s="117" t="s">
        <v>1052</v>
      </c>
      <c r="G296" s="117" t="s">
        <v>92</v>
      </c>
      <c r="H296" s="117" t="s">
        <v>1059</v>
      </c>
      <c r="I296" s="117" t="s">
        <v>1083</v>
      </c>
      <c r="J296" s="117" t="s">
        <v>93</v>
      </c>
      <c r="K296" s="117"/>
      <c r="L296" s="117" t="s">
        <v>1116</v>
      </c>
      <c r="M296" s="54" t="s">
        <v>1336</v>
      </c>
      <c r="N296" s="149" t="s">
        <v>197</v>
      </c>
    </row>
    <row r="297" spans="1:14" ht="15" customHeight="1" x14ac:dyDescent="0.25">
      <c r="A297" s="145" t="s">
        <v>1211</v>
      </c>
      <c r="B297" s="117" t="s">
        <v>81</v>
      </c>
      <c r="C297" s="117" t="s">
        <v>163</v>
      </c>
      <c r="D297" s="117" t="s">
        <v>927</v>
      </c>
      <c r="E297" s="147" t="s">
        <v>983</v>
      </c>
      <c r="F297" s="117" t="s">
        <v>1052</v>
      </c>
      <c r="G297" s="117" t="s">
        <v>92</v>
      </c>
      <c r="H297" s="117" t="s">
        <v>1059</v>
      </c>
      <c r="I297" s="117" t="s">
        <v>1083</v>
      </c>
      <c r="J297" s="117" t="s">
        <v>93</v>
      </c>
      <c r="K297" s="117"/>
      <c r="L297" s="117" t="s">
        <v>1116</v>
      </c>
      <c r="M297" s="54" t="s">
        <v>1336</v>
      </c>
      <c r="N297" s="149" t="s">
        <v>197</v>
      </c>
    </row>
    <row r="298" spans="1:14" ht="15" customHeight="1" x14ac:dyDescent="0.25">
      <c r="A298" s="145" t="s">
        <v>1212</v>
      </c>
      <c r="B298" s="117" t="s">
        <v>81</v>
      </c>
      <c r="C298" s="117" t="s">
        <v>163</v>
      </c>
      <c r="D298" s="117" t="s">
        <v>928</v>
      </c>
      <c r="E298" s="147" t="s">
        <v>984</v>
      </c>
      <c r="F298" s="117" t="s">
        <v>1052</v>
      </c>
      <c r="G298" s="117" t="s">
        <v>92</v>
      </c>
      <c r="H298" s="117" t="s">
        <v>1059</v>
      </c>
      <c r="I298" s="117" t="s">
        <v>1084</v>
      </c>
      <c r="J298" s="117" t="s">
        <v>93</v>
      </c>
      <c r="K298" s="117"/>
      <c r="L298" s="117" t="s">
        <v>1116</v>
      </c>
      <c r="M298" s="54" t="s">
        <v>1336</v>
      </c>
      <c r="N298" s="149" t="s">
        <v>197</v>
      </c>
    </row>
    <row r="299" spans="1:14" ht="15" customHeight="1" x14ac:dyDescent="0.25">
      <c r="A299" s="145" t="s">
        <v>1213</v>
      </c>
      <c r="B299" s="117" t="s">
        <v>81</v>
      </c>
      <c r="C299" s="117" t="s">
        <v>163</v>
      </c>
      <c r="D299" s="117" t="s">
        <v>928</v>
      </c>
      <c r="E299" s="147" t="s">
        <v>985</v>
      </c>
      <c r="F299" s="117" t="s">
        <v>1052</v>
      </c>
      <c r="G299" s="117" t="s">
        <v>92</v>
      </c>
      <c r="H299" s="117" t="s">
        <v>1059</v>
      </c>
      <c r="I299" s="117" t="s">
        <v>1084</v>
      </c>
      <c r="J299" s="117" t="s">
        <v>93</v>
      </c>
      <c r="K299" s="117"/>
      <c r="L299" s="117" t="s">
        <v>1116</v>
      </c>
      <c r="M299" s="54" t="s">
        <v>1336</v>
      </c>
      <c r="N299" s="149" t="s">
        <v>197</v>
      </c>
    </row>
    <row r="300" spans="1:14" ht="15" customHeight="1" x14ac:dyDescent="0.25">
      <c r="A300" s="145" t="s">
        <v>1214</v>
      </c>
      <c r="B300" s="117" t="s">
        <v>81</v>
      </c>
      <c r="C300" s="117" t="s">
        <v>163</v>
      </c>
      <c r="D300" s="117" t="s">
        <v>928</v>
      </c>
      <c r="E300" s="147" t="s">
        <v>986</v>
      </c>
      <c r="F300" s="117" t="s">
        <v>1052</v>
      </c>
      <c r="G300" s="117" t="s">
        <v>92</v>
      </c>
      <c r="H300" s="117" t="s">
        <v>1059</v>
      </c>
      <c r="I300" s="117" t="s">
        <v>1082</v>
      </c>
      <c r="J300" s="117" t="s">
        <v>93</v>
      </c>
      <c r="K300" s="117"/>
      <c r="L300" s="117" t="s">
        <v>1116</v>
      </c>
      <c r="M300" s="54" t="s">
        <v>1336</v>
      </c>
      <c r="N300" s="149" t="s">
        <v>197</v>
      </c>
    </row>
    <row r="301" spans="1:14" ht="15" customHeight="1" x14ac:dyDescent="0.25">
      <c r="A301" s="145" t="s">
        <v>1215</v>
      </c>
      <c r="B301" s="117" t="s">
        <v>81</v>
      </c>
      <c r="C301" s="117" t="s">
        <v>163</v>
      </c>
      <c r="D301" s="117" t="s">
        <v>928</v>
      </c>
      <c r="E301" s="147" t="s">
        <v>987</v>
      </c>
      <c r="F301" s="117" t="s">
        <v>1052</v>
      </c>
      <c r="G301" s="117" t="s">
        <v>92</v>
      </c>
      <c r="H301" s="117" t="s">
        <v>1059</v>
      </c>
      <c r="I301" s="117" t="s">
        <v>1082</v>
      </c>
      <c r="J301" s="117" t="s">
        <v>93</v>
      </c>
      <c r="K301" s="117"/>
      <c r="L301" s="117" t="s">
        <v>1116</v>
      </c>
      <c r="M301" s="54" t="s">
        <v>1336</v>
      </c>
      <c r="N301" s="149" t="s">
        <v>197</v>
      </c>
    </row>
    <row r="302" spans="1:14" ht="15" customHeight="1" x14ac:dyDescent="0.25">
      <c r="A302" s="145" t="s">
        <v>1216</v>
      </c>
      <c r="B302" s="117" t="s">
        <v>81</v>
      </c>
      <c r="C302" s="117" t="s">
        <v>163</v>
      </c>
      <c r="D302" s="117" t="s">
        <v>928</v>
      </c>
      <c r="E302" s="147" t="s">
        <v>988</v>
      </c>
      <c r="F302" s="117" t="s">
        <v>1052</v>
      </c>
      <c r="G302" s="117" t="s">
        <v>92</v>
      </c>
      <c r="H302" s="117" t="s">
        <v>1059</v>
      </c>
      <c r="I302" s="117" t="s">
        <v>1082</v>
      </c>
      <c r="J302" s="117" t="s">
        <v>93</v>
      </c>
      <c r="K302" s="117"/>
      <c r="L302" s="117" t="s">
        <v>1116</v>
      </c>
      <c r="M302" s="54" t="s">
        <v>1336</v>
      </c>
      <c r="N302" s="149" t="s">
        <v>197</v>
      </c>
    </row>
    <row r="303" spans="1:14" ht="15" customHeight="1" x14ac:dyDescent="0.25">
      <c r="A303" s="145" t="s">
        <v>1217</v>
      </c>
      <c r="B303" s="117" t="s">
        <v>81</v>
      </c>
      <c r="C303" s="117" t="s">
        <v>163</v>
      </c>
      <c r="D303" s="117" t="s">
        <v>928</v>
      </c>
      <c r="E303" s="147" t="s">
        <v>989</v>
      </c>
      <c r="F303" s="117" t="s">
        <v>1052</v>
      </c>
      <c r="G303" s="117" t="s">
        <v>92</v>
      </c>
      <c r="H303" s="117" t="s">
        <v>1059</v>
      </c>
      <c r="I303" s="117" t="s">
        <v>1082</v>
      </c>
      <c r="J303" s="117" t="s">
        <v>93</v>
      </c>
      <c r="K303" s="117"/>
      <c r="L303" s="117" t="s">
        <v>1116</v>
      </c>
      <c r="M303" s="54" t="s">
        <v>1336</v>
      </c>
      <c r="N303" s="149" t="s">
        <v>197</v>
      </c>
    </row>
    <row r="304" spans="1:14" ht="15" customHeight="1" x14ac:dyDescent="0.25">
      <c r="A304" s="145" t="s">
        <v>1218</v>
      </c>
      <c r="B304" s="117" t="s">
        <v>81</v>
      </c>
      <c r="C304" s="117" t="s">
        <v>163</v>
      </c>
      <c r="D304" s="117" t="s">
        <v>928</v>
      </c>
      <c r="E304" s="147" t="s">
        <v>990</v>
      </c>
      <c r="F304" s="117" t="s">
        <v>1052</v>
      </c>
      <c r="G304" s="117" t="s">
        <v>92</v>
      </c>
      <c r="H304" s="117" t="s">
        <v>1059</v>
      </c>
      <c r="I304" s="117" t="s">
        <v>1084</v>
      </c>
      <c r="J304" s="117" t="s">
        <v>93</v>
      </c>
      <c r="K304" s="117"/>
      <c r="L304" s="117" t="s">
        <v>1116</v>
      </c>
      <c r="M304" s="54" t="s">
        <v>1336</v>
      </c>
      <c r="N304" s="149" t="s">
        <v>197</v>
      </c>
    </row>
    <row r="305" spans="1:14" ht="15" customHeight="1" x14ac:dyDescent="0.25">
      <c r="A305" s="145" t="s">
        <v>1219</v>
      </c>
      <c r="B305" s="117" t="s">
        <v>81</v>
      </c>
      <c r="C305" s="117" t="s">
        <v>163</v>
      </c>
      <c r="D305" s="117" t="s">
        <v>928</v>
      </c>
      <c r="E305" s="147" t="s">
        <v>991</v>
      </c>
      <c r="F305" s="117" t="s">
        <v>1052</v>
      </c>
      <c r="G305" s="117" t="s">
        <v>92</v>
      </c>
      <c r="H305" s="117" t="s">
        <v>1059</v>
      </c>
      <c r="I305" s="117" t="s">
        <v>1082</v>
      </c>
      <c r="J305" s="117" t="s">
        <v>93</v>
      </c>
      <c r="K305" s="117"/>
      <c r="L305" s="117" t="s">
        <v>1116</v>
      </c>
      <c r="M305" s="54" t="s">
        <v>1336</v>
      </c>
      <c r="N305" s="149" t="s">
        <v>197</v>
      </c>
    </row>
    <row r="306" spans="1:14" ht="15" customHeight="1" x14ac:dyDescent="0.25">
      <c r="A306" s="145" t="s">
        <v>1220</v>
      </c>
      <c r="B306" s="117" t="s">
        <v>81</v>
      </c>
      <c r="C306" s="117" t="s">
        <v>163</v>
      </c>
      <c r="D306" s="117" t="s">
        <v>928</v>
      </c>
      <c r="E306" s="147" t="s">
        <v>992</v>
      </c>
      <c r="F306" s="117" t="s">
        <v>1052</v>
      </c>
      <c r="G306" s="117" t="s">
        <v>92</v>
      </c>
      <c r="H306" s="117" t="s">
        <v>1059</v>
      </c>
      <c r="I306" s="117" t="s">
        <v>1082</v>
      </c>
      <c r="J306" s="117" t="s">
        <v>93</v>
      </c>
      <c r="K306" s="117"/>
      <c r="L306" s="117" t="s">
        <v>1116</v>
      </c>
      <c r="M306" s="54" t="s">
        <v>1336</v>
      </c>
      <c r="N306" s="149" t="s">
        <v>197</v>
      </c>
    </row>
    <row r="307" spans="1:14" ht="15" customHeight="1" x14ac:dyDescent="0.25">
      <c r="A307" s="145" t="s">
        <v>1221</v>
      </c>
      <c r="B307" s="117" t="s">
        <v>81</v>
      </c>
      <c r="C307" s="117" t="s">
        <v>163</v>
      </c>
      <c r="D307" s="117" t="s">
        <v>929</v>
      </c>
      <c r="E307" s="147" t="s">
        <v>993</v>
      </c>
      <c r="F307" s="117" t="s">
        <v>1052</v>
      </c>
      <c r="G307" s="117" t="s">
        <v>92</v>
      </c>
      <c r="H307" s="117" t="s">
        <v>1059</v>
      </c>
      <c r="I307" s="117" t="s">
        <v>1081</v>
      </c>
      <c r="J307" s="117" t="s">
        <v>93</v>
      </c>
      <c r="K307" s="117"/>
      <c r="L307" s="117" t="s">
        <v>1116</v>
      </c>
      <c r="M307" s="54" t="s">
        <v>1336</v>
      </c>
      <c r="N307" s="149" t="s">
        <v>197</v>
      </c>
    </row>
    <row r="308" spans="1:14" ht="15" customHeight="1" x14ac:dyDescent="0.25">
      <c r="A308" s="145" t="s">
        <v>1222</v>
      </c>
      <c r="B308" s="117" t="s">
        <v>81</v>
      </c>
      <c r="C308" s="117" t="s">
        <v>163</v>
      </c>
      <c r="D308" s="117" t="s">
        <v>929</v>
      </c>
      <c r="E308" s="147" t="s">
        <v>994</v>
      </c>
      <c r="F308" s="117" t="s">
        <v>1052</v>
      </c>
      <c r="G308" s="117" t="s">
        <v>92</v>
      </c>
      <c r="H308" s="117" t="s">
        <v>1059</v>
      </c>
      <c r="I308" s="117" t="s">
        <v>1081</v>
      </c>
      <c r="J308" s="117" t="s">
        <v>93</v>
      </c>
      <c r="K308" s="117"/>
      <c r="L308" s="117" t="s">
        <v>1116</v>
      </c>
      <c r="M308" s="54" t="s">
        <v>1336</v>
      </c>
      <c r="N308" s="149" t="s">
        <v>197</v>
      </c>
    </row>
    <row r="309" spans="1:14" ht="15" customHeight="1" x14ac:dyDescent="0.25">
      <c r="A309" s="145" t="s">
        <v>1223</v>
      </c>
      <c r="B309" s="117" t="s">
        <v>81</v>
      </c>
      <c r="C309" s="117" t="s">
        <v>163</v>
      </c>
      <c r="D309" s="117" t="s">
        <v>930</v>
      </c>
      <c r="E309" s="147" t="s">
        <v>995</v>
      </c>
      <c r="F309" s="117" t="s">
        <v>1052</v>
      </c>
      <c r="G309" s="117" t="s">
        <v>92</v>
      </c>
      <c r="H309" s="117" t="s">
        <v>1059</v>
      </c>
      <c r="I309" s="117" t="s">
        <v>1081</v>
      </c>
      <c r="J309" s="117" t="s">
        <v>93</v>
      </c>
      <c r="K309" s="117"/>
      <c r="L309" s="117" t="s">
        <v>1116</v>
      </c>
      <c r="M309" s="54" t="s">
        <v>1336</v>
      </c>
      <c r="N309" s="149" t="s">
        <v>197</v>
      </c>
    </row>
    <row r="310" spans="1:14" ht="15" customHeight="1" x14ac:dyDescent="0.25">
      <c r="A310" s="145" t="s">
        <v>1224</v>
      </c>
      <c r="B310" s="117" t="s">
        <v>81</v>
      </c>
      <c r="C310" s="117" t="s">
        <v>163</v>
      </c>
      <c r="D310" s="117" t="s">
        <v>930</v>
      </c>
      <c r="E310" s="147" t="s">
        <v>996</v>
      </c>
      <c r="F310" s="117" t="s">
        <v>1052</v>
      </c>
      <c r="G310" s="117" t="s">
        <v>92</v>
      </c>
      <c r="H310" s="117" t="s">
        <v>1059</v>
      </c>
      <c r="I310" s="117" t="s">
        <v>1089</v>
      </c>
      <c r="J310" s="117" t="s">
        <v>93</v>
      </c>
      <c r="K310" s="117"/>
      <c r="L310" s="117" t="s">
        <v>1116</v>
      </c>
      <c r="M310" s="54" t="s">
        <v>1336</v>
      </c>
      <c r="N310" s="149" t="s">
        <v>197</v>
      </c>
    </row>
    <row r="311" spans="1:14" ht="15" customHeight="1" x14ac:dyDescent="0.25">
      <c r="A311" s="145" t="s">
        <v>1225</v>
      </c>
      <c r="B311" s="117" t="s">
        <v>81</v>
      </c>
      <c r="C311" s="117" t="s">
        <v>163</v>
      </c>
      <c r="D311" s="117" t="s">
        <v>930</v>
      </c>
      <c r="E311" s="147" t="s">
        <v>997</v>
      </c>
      <c r="F311" s="117" t="s">
        <v>1052</v>
      </c>
      <c r="G311" s="117" t="s">
        <v>92</v>
      </c>
      <c r="H311" s="117" t="s">
        <v>1059</v>
      </c>
      <c r="I311" s="117" t="s">
        <v>1089</v>
      </c>
      <c r="J311" s="117" t="s">
        <v>93</v>
      </c>
      <c r="K311" s="117"/>
      <c r="L311" s="117" t="s">
        <v>1116</v>
      </c>
      <c r="M311" s="54" t="s">
        <v>1336</v>
      </c>
      <c r="N311" s="149" t="s">
        <v>197</v>
      </c>
    </row>
    <row r="312" spans="1:14" ht="15" customHeight="1" x14ac:dyDescent="0.25">
      <c r="A312" s="145" t="s">
        <v>1226</v>
      </c>
      <c r="B312" s="117" t="s">
        <v>81</v>
      </c>
      <c r="C312" s="117" t="s">
        <v>163</v>
      </c>
      <c r="D312" s="117" t="s">
        <v>930</v>
      </c>
      <c r="E312" s="147" t="s">
        <v>998</v>
      </c>
      <c r="F312" s="117" t="s">
        <v>1052</v>
      </c>
      <c r="G312" s="117" t="s">
        <v>92</v>
      </c>
      <c r="H312" s="117" t="s">
        <v>1059</v>
      </c>
      <c r="I312" s="117" t="s">
        <v>1086</v>
      </c>
      <c r="J312" s="117" t="s">
        <v>93</v>
      </c>
      <c r="K312" s="117"/>
      <c r="L312" s="117" t="s">
        <v>1116</v>
      </c>
      <c r="M312" s="54" t="s">
        <v>1336</v>
      </c>
      <c r="N312" s="149" t="s">
        <v>197</v>
      </c>
    </row>
    <row r="313" spans="1:14" ht="15" customHeight="1" x14ac:dyDescent="0.25">
      <c r="A313" s="145" t="s">
        <v>1227</v>
      </c>
      <c r="B313" s="117" t="s">
        <v>81</v>
      </c>
      <c r="C313" s="117" t="s">
        <v>163</v>
      </c>
      <c r="D313" s="117" t="s">
        <v>930</v>
      </c>
      <c r="E313" s="147" t="s">
        <v>999</v>
      </c>
      <c r="F313" s="117" t="s">
        <v>1052</v>
      </c>
      <c r="G313" s="117" t="s">
        <v>92</v>
      </c>
      <c r="H313" s="117" t="s">
        <v>1059</v>
      </c>
      <c r="I313" s="117" t="s">
        <v>1086</v>
      </c>
      <c r="J313" s="117" t="s">
        <v>93</v>
      </c>
      <c r="K313" s="117"/>
      <c r="L313" s="117" t="s">
        <v>1116</v>
      </c>
      <c r="M313" s="54" t="s">
        <v>1336</v>
      </c>
      <c r="N313" s="149" t="s">
        <v>197</v>
      </c>
    </row>
    <row r="314" spans="1:14" ht="15" customHeight="1" x14ac:dyDescent="0.25">
      <c r="A314" s="145" t="s">
        <v>1228</v>
      </c>
      <c r="B314" s="117" t="s">
        <v>81</v>
      </c>
      <c r="C314" s="117" t="s">
        <v>169</v>
      </c>
      <c r="D314" s="117" t="s">
        <v>931</v>
      </c>
      <c r="E314" s="147" t="s">
        <v>1000</v>
      </c>
      <c r="F314" s="117" t="s">
        <v>1052</v>
      </c>
      <c r="G314" s="117" t="s">
        <v>92</v>
      </c>
      <c r="H314" s="117" t="s">
        <v>1060</v>
      </c>
      <c r="I314" s="117" t="s">
        <v>85</v>
      </c>
      <c r="J314" s="117" t="s">
        <v>93</v>
      </c>
      <c r="K314" s="117"/>
      <c r="L314" s="117" t="s">
        <v>1116</v>
      </c>
      <c r="M314" s="54" t="s">
        <v>1336</v>
      </c>
      <c r="N314" s="149" t="s">
        <v>197</v>
      </c>
    </row>
    <row r="315" spans="1:14" ht="15" customHeight="1" x14ac:dyDescent="0.25">
      <c r="A315" s="145" t="s">
        <v>1229</v>
      </c>
      <c r="B315" s="117" t="s">
        <v>81</v>
      </c>
      <c r="C315" s="117" t="s">
        <v>169</v>
      </c>
      <c r="D315" s="117" t="s">
        <v>932</v>
      </c>
      <c r="E315" s="147" t="s">
        <v>1001</v>
      </c>
      <c r="F315" s="117" t="s">
        <v>1052</v>
      </c>
      <c r="G315" s="117" t="s">
        <v>92</v>
      </c>
      <c r="H315" s="117" t="s">
        <v>1060</v>
      </c>
      <c r="I315" s="117" t="s">
        <v>85</v>
      </c>
      <c r="J315" s="117" t="s">
        <v>93</v>
      </c>
      <c r="K315" s="117"/>
      <c r="L315" s="117" t="s">
        <v>1116</v>
      </c>
      <c r="M315" s="54" t="s">
        <v>1336</v>
      </c>
      <c r="N315" s="149" t="s">
        <v>197</v>
      </c>
    </row>
    <row r="316" spans="1:14" ht="15" customHeight="1" x14ac:dyDescent="0.25">
      <c r="A316" s="145" t="s">
        <v>1230</v>
      </c>
      <c r="B316" s="117" t="s">
        <v>81</v>
      </c>
      <c r="C316" s="117" t="s">
        <v>169</v>
      </c>
      <c r="D316" s="117" t="s">
        <v>933</v>
      </c>
      <c r="E316" s="147" t="s">
        <v>1002</v>
      </c>
      <c r="F316" s="117" t="s">
        <v>1052</v>
      </c>
      <c r="G316" s="117" t="s">
        <v>92</v>
      </c>
      <c r="H316" s="117" t="s">
        <v>1061</v>
      </c>
      <c r="I316" s="117" t="s">
        <v>85</v>
      </c>
      <c r="J316" s="117" t="s">
        <v>93</v>
      </c>
      <c r="K316" s="117"/>
      <c r="L316" s="117" t="s">
        <v>1116</v>
      </c>
      <c r="M316" s="54" t="s">
        <v>1336</v>
      </c>
      <c r="N316" s="149" t="s">
        <v>197</v>
      </c>
    </row>
    <row r="317" spans="1:14" ht="15" customHeight="1" x14ac:dyDescent="0.25">
      <c r="A317" s="145" t="s">
        <v>1231</v>
      </c>
      <c r="B317" s="117" t="s">
        <v>81</v>
      </c>
      <c r="C317" s="117" t="s">
        <v>169</v>
      </c>
      <c r="D317" s="117" t="s">
        <v>934</v>
      </c>
      <c r="E317" s="147" t="s">
        <v>1003</v>
      </c>
      <c r="F317" s="117" t="s">
        <v>1052</v>
      </c>
      <c r="G317" s="117" t="s">
        <v>92</v>
      </c>
      <c r="H317" s="117" t="s">
        <v>1062</v>
      </c>
      <c r="I317" s="117" t="s">
        <v>1090</v>
      </c>
      <c r="J317" s="117" t="s">
        <v>93</v>
      </c>
      <c r="K317" s="117"/>
      <c r="L317" s="117" t="s">
        <v>1116</v>
      </c>
      <c r="M317" s="54" t="s">
        <v>1336</v>
      </c>
      <c r="N317" s="149" t="s">
        <v>197</v>
      </c>
    </row>
    <row r="318" spans="1:14" ht="15" customHeight="1" x14ac:dyDescent="0.25">
      <c r="A318" s="145" t="s">
        <v>1232</v>
      </c>
      <c r="B318" s="117" t="s">
        <v>81</v>
      </c>
      <c r="C318" s="117" t="s">
        <v>169</v>
      </c>
      <c r="D318" s="117" t="s">
        <v>934</v>
      </c>
      <c r="E318" s="147" t="s">
        <v>1004</v>
      </c>
      <c r="F318" s="117" t="s">
        <v>1052</v>
      </c>
      <c r="G318" s="117" t="s">
        <v>92</v>
      </c>
      <c r="H318" s="117" t="s">
        <v>1063</v>
      </c>
      <c r="I318" s="117" t="s">
        <v>85</v>
      </c>
      <c r="J318" s="117" t="s">
        <v>93</v>
      </c>
      <c r="K318" s="117"/>
      <c r="L318" s="117" t="s">
        <v>1116</v>
      </c>
      <c r="M318" s="54" t="s">
        <v>1336</v>
      </c>
      <c r="N318" s="149" t="s">
        <v>197</v>
      </c>
    </row>
    <row r="319" spans="1:14" ht="15" customHeight="1" x14ac:dyDescent="0.25">
      <c r="A319" s="145" t="s">
        <v>1233</v>
      </c>
      <c r="B319" s="117" t="s">
        <v>81</v>
      </c>
      <c r="C319" s="117" t="s">
        <v>159</v>
      </c>
      <c r="D319" s="117" t="s">
        <v>935</v>
      </c>
      <c r="E319" s="147" t="s">
        <v>1005</v>
      </c>
      <c r="F319" s="117" t="s">
        <v>1052</v>
      </c>
      <c r="G319" s="117" t="s">
        <v>1053</v>
      </c>
      <c r="H319" s="117" t="s">
        <v>1064</v>
      </c>
      <c r="I319" s="117" t="s">
        <v>1091</v>
      </c>
      <c r="J319" s="117" t="s">
        <v>1105</v>
      </c>
      <c r="K319" s="117"/>
      <c r="L319" s="117" t="s">
        <v>1116</v>
      </c>
      <c r="M319" s="54" t="s">
        <v>1336</v>
      </c>
      <c r="N319" s="149" t="s">
        <v>197</v>
      </c>
    </row>
    <row r="320" spans="1:14" ht="15" customHeight="1" x14ac:dyDescent="0.25">
      <c r="A320" s="145" t="s">
        <v>1234</v>
      </c>
      <c r="B320" s="117" t="s">
        <v>81</v>
      </c>
      <c r="C320" s="117" t="s">
        <v>159</v>
      </c>
      <c r="D320" s="117" t="s">
        <v>935</v>
      </c>
      <c r="E320" s="147" t="s">
        <v>1006</v>
      </c>
      <c r="F320" s="117" t="s">
        <v>1052</v>
      </c>
      <c r="G320" s="117" t="s">
        <v>1053</v>
      </c>
      <c r="H320" s="117" t="s">
        <v>1064</v>
      </c>
      <c r="I320" s="117" t="s">
        <v>1083</v>
      </c>
      <c r="J320" s="117" t="s">
        <v>1105</v>
      </c>
      <c r="K320" s="117"/>
      <c r="L320" s="117" t="s">
        <v>1116</v>
      </c>
      <c r="M320" s="54" t="s">
        <v>1336</v>
      </c>
      <c r="N320" s="149" t="s">
        <v>197</v>
      </c>
    </row>
    <row r="321" spans="1:14" ht="15" customHeight="1" x14ac:dyDescent="0.25">
      <c r="A321" s="145" t="s">
        <v>1235</v>
      </c>
      <c r="B321" s="117" t="s">
        <v>81</v>
      </c>
      <c r="C321" s="117" t="s">
        <v>159</v>
      </c>
      <c r="D321" s="117" t="s">
        <v>935</v>
      </c>
      <c r="E321" s="147" t="s">
        <v>1007</v>
      </c>
      <c r="F321" s="117" t="s">
        <v>1052</v>
      </c>
      <c r="G321" s="117" t="s">
        <v>1053</v>
      </c>
      <c r="H321" s="117" t="s">
        <v>1064</v>
      </c>
      <c r="I321" s="117" t="s">
        <v>1092</v>
      </c>
      <c r="J321" s="117" t="s">
        <v>1105</v>
      </c>
      <c r="K321" s="117"/>
      <c r="L321" s="117" t="s">
        <v>1116</v>
      </c>
      <c r="M321" s="54" t="s">
        <v>1336</v>
      </c>
      <c r="N321" s="149" t="s">
        <v>197</v>
      </c>
    </row>
    <row r="322" spans="1:14" ht="15" customHeight="1" x14ac:dyDescent="0.25">
      <c r="A322" s="145" t="s">
        <v>1236</v>
      </c>
      <c r="B322" s="117" t="s">
        <v>81</v>
      </c>
      <c r="C322" s="117" t="s">
        <v>159</v>
      </c>
      <c r="D322" s="117" t="s">
        <v>936</v>
      </c>
      <c r="E322" s="147" t="s">
        <v>1008</v>
      </c>
      <c r="F322" s="117" t="s">
        <v>1052</v>
      </c>
      <c r="G322" s="117" t="s">
        <v>1053</v>
      </c>
      <c r="H322" s="117" t="s">
        <v>1064</v>
      </c>
      <c r="I322" s="117" t="s">
        <v>1093</v>
      </c>
      <c r="J322" s="117" t="s">
        <v>1105</v>
      </c>
      <c r="K322" s="117"/>
      <c r="L322" s="117" t="s">
        <v>1116</v>
      </c>
      <c r="M322" s="54" t="s">
        <v>1336</v>
      </c>
      <c r="N322" s="149" t="s">
        <v>197</v>
      </c>
    </row>
    <row r="323" spans="1:14" ht="15" customHeight="1" x14ac:dyDescent="0.25">
      <c r="A323" s="145" t="s">
        <v>1237</v>
      </c>
      <c r="B323" s="117" t="s">
        <v>81</v>
      </c>
      <c r="C323" s="117" t="s">
        <v>159</v>
      </c>
      <c r="D323" s="117" t="s">
        <v>936</v>
      </c>
      <c r="E323" s="147" t="s">
        <v>1009</v>
      </c>
      <c r="F323" s="117" t="s">
        <v>1052</v>
      </c>
      <c r="G323" s="117" t="s">
        <v>1053</v>
      </c>
      <c r="H323" s="117" t="s">
        <v>1064</v>
      </c>
      <c r="I323" s="117" t="s">
        <v>1093</v>
      </c>
      <c r="J323" s="117" t="s">
        <v>1105</v>
      </c>
      <c r="K323" s="117"/>
      <c r="L323" s="117" t="s">
        <v>1116</v>
      </c>
      <c r="M323" s="54" t="s">
        <v>1336</v>
      </c>
      <c r="N323" s="149" t="s">
        <v>197</v>
      </c>
    </row>
    <row r="324" spans="1:14" ht="15" customHeight="1" x14ac:dyDescent="0.25">
      <c r="A324" s="145" t="s">
        <v>1238</v>
      </c>
      <c r="B324" s="117" t="s">
        <v>81</v>
      </c>
      <c r="C324" s="117" t="s">
        <v>159</v>
      </c>
      <c r="D324" s="117" t="s">
        <v>936</v>
      </c>
      <c r="E324" s="147" t="s">
        <v>1010</v>
      </c>
      <c r="F324" s="117" t="s">
        <v>1052</v>
      </c>
      <c r="G324" s="117" t="s">
        <v>1053</v>
      </c>
      <c r="H324" s="117" t="s">
        <v>1064</v>
      </c>
      <c r="I324" s="117" t="s">
        <v>1091</v>
      </c>
      <c r="J324" s="117" t="s">
        <v>1105</v>
      </c>
      <c r="K324" s="117"/>
      <c r="L324" s="117" t="s">
        <v>1116</v>
      </c>
      <c r="M324" s="54" t="s">
        <v>1336</v>
      </c>
      <c r="N324" s="149" t="s">
        <v>197</v>
      </c>
    </row>
    <row r="325" spans="1:14" x14ac:dyDescent="0.25">
      <c r="A325" s="145" t="s">
        <v>1239</v>
      </c>
      <c r="B325" s="117" t="s">
        <v>81</v>
      </c>
      <c r="C325" s="117" t="s">
        <v>159</v>
      </c>
      <c r="D325" s="117" t="s">
        <v>936</v>
      </c>
      <c r="E325" s="147" t="s">
        <v>1011</v>
      </c>
      <c r="F325" s="117" t="s">
        <v>1052</v>
      </c>
      <c r="G325" s="117" t="s">
        <v>1053</v>
      </c>
      <c r="H325" s="117" t="s">
        <v>1064</v>
      </c>
      <c r="I325" s="117" t="s">
        <v>1094</v>
      </c>
      <c r="J325" s="117" t="s">
        <v>1105</v>
      </c>
      <c r="K325" s="117"/>
      <c r="L325" s="117" t="s">
        <v>1116</v>
      </c>
      <c r="M325" s="54" t="s">
        <v>1336</v>
      </c>
      <c r="N325" s="149" t="s">
        <v>197</v>
      </c>
    </row>
    <row r="326" spans="1:14" x14ac:dyDescent="0.25">
      <c r="A326" s="145" t="s">
        <v>1240</v>
      </c>
      <c r="B326" s="117" t="s">
        <v>81</v>
      </c>
      <c r="C326" s="117" t="s">
        <v>159</v>
      </c>
      <c r="D326" s="117" t="s">
        <v>937</v>
      </c>
      <c r="E326" s="147" t="s">
        <v>1012</v>
      </c>
      <c r="F326" s="117" t="s">
        <v>1052</v>
      </c>
      <c r="G326" s="117" t="s">
        <v>1053</v>
      </c>
      <c r="H326" s="117" t="s">
        <v>1064</v>
      </c>
      <c r="I326" s="117" t="s">
        <v>1093</v>
      </c>
      <c r="J326" s="117" t="s">
        <v>1358</v>
      </c>
      <c r="K326" s="117"/>
      <c r="L326" s="117" t="s">
        <v>1116</v>
      </c>
      <c r="M326" s="54" t="s">
        <v>1336</v>
      </c>
      <c r="N326" s="149" t="s">
        <v>197</v>
      </c>
    </row>
    <row r="327" spans="1:14" x14ac:dyDescent="0.25">
      <c r="A327" s="145" t="s">
        <v>1241</v>
      </c>
      <c r="B327" s="117" t="s">
        <v>81</v>
      </c>
      <c r="C327" s="117" t="s">
        <v>159</v>
      </c>
      <c r="D327" s="117" t="s">
        <v>937</v>
      </c>
      <c r="E327" s="147" t="s">
        <v>1013</v>
      </c>
      <c r="F327" s="117" t="s">
        <v>1052</v>
      </c>
      <c r="G327" s="117" t="s">
        <v>1053</v>
      </c>
      <c r="H327" s="117" t="s">
        <v>1064</v>
      </c>
      <c r="I327" s="117" t="s">
        <v>1095</v>
      </c>
      <c r="J327" s="117" t="s">
        <v>1358</v>
      </c>
      <c r="K327" s="117"/>
      <c r="L327" s="117" t="s">
        <v>1116</v>
      </c>
      <c r="M327" s="54" t="s">
        <v>1336</v>
      </c>
      <c r="N327" s="149" t="s">
        <v>197</v>
      </c>
    </row>
    <row r="328" spans="1:14" x14ac:dyDescent="0.25">
      <c r="A328" s="145" t="s">
        <v>1242</v>
      </c>
      <c r="B328" s="117" t="s">
        <v>81</v>
      </c>
      <c r="C328" s="117" t="s">
        <v>159</v>
      </c>
      <c r="D328" s="117" t="s">
        <v>938</v>
      </c>
      <c r="E328" s="147" t="s">
        <v>1014</v>
      </c>
      <c r="F328" s="117" t="s">
        <v>1052</v>
      </c>
      <c r="G328" s="117" t="s">
        <v>1053</v>
      </c>
      <c r="H328" s="117" t="s">
        <v>1064</v>
      </c>
      <c r="I328" s="117" t="s">
        <v>1082</v>
      </c>
      <c r="J328" s="117" t="s">
        <v>1355</v>
      </c>
      <c r="K328" s="117"/>
      <c r="L328" s="117" t="s">
        <v>1116</v>
      </c>
      <c r="M328" s="54" t="s">
        <v>1336</v>
      </c>
      <c r="N328" s="149" t="s">
        <v>197</v>
      </c>
    </row>
    <row r="329" spans="1:14" x14ac:dyDescent="0.25">
      <c r="A329" s="145" t="s">
        <v>1243</v>
      </c>
      <c r="B329" s="117" t="s">
        <v>81</v>
      </c>
      <c r="C329" s="117" t="s">
        <v>159</v>
      </c>
      <c r="D329" s="117" t="s">
        <v>939</v>
      </c>
      <c r="E329" s="147" t="s">
        <v>1015</v>
      </c>
      <c r="F329" s="117" t="s">
        <v>1052</v>
      </c>
      <c r="G329" s="117" t="s">
        <v>1053</v>
      </c>
      <c r="H329" s="117" t="s">
        <v>1064</v>
      </c>
      <c r="I329" s="117" t="s">
        <v>1091</v>
      </c>
      <c r="J329" s="117" t="s">
        <v>1356</v>
      </c>
      <c r="K329" s="117"/>
      <c r="L329" s="117" t="s">
        <v>1116</v>
      </c>
      <c r="M329" s="54" t="s">
        <v>1336</v>
      </c>
      <c r="N329" s="149" t="s">
        <v>197</v>
      </c>
    </row>
    <row r="330" spans="1:14" x14ac:dyDescent="0.25">
      <c r="A330" s="145" t="s">
        <v>1244</v>
      </c>
      <c r="B330" s="117" t="s">
        <v>81</v>
      </c>
      <c r="C330" s="117" t="s">
        <v>159</v>
      </c>
      <c r="D330" s="117" t="s">
        <v>939</v>
      </c>
      <c r="E330" s="147" t="s">
        <v>1016</v>
      </c>
      <c r="F330" s="117" t="s">
        <v>1052</v>
      </c>
      <c r="G330" s="117" t="s">
        <v>1053</v>
      </c>
      <c r="H330" s="117" t="s">
        <v>1064</v>
      </c>
      <c r="I330" s="117" t="s">
        <v>1096</v>
      </c>
      <c r="J330" s="117" t="s">
        <v>1356</v>
      </c>
      <c r="K330" s="117"/>
      <c r="L330" s="117" t="s">
        <v>1116</v>
      </c>
      <c r="M330" s="54" t="s">
        <v>1336</v>
      </c>
      <c r="N330" s="149" t="s">
        <v>197</v>
      </c>
    </row>
    <row r="331" spans="1:14" x14ac:dyDescent="0.25">
      <c r="A331" s="145" t="s">
        <v>1245</v>
      </c>
      <c r="B331" s="117" t="s">
        <v>81</v>
      </c>
      <c r="C331" s="117" t="s">
        <v>159</v>
      </c>
      <c r="D331" s="117" t="s">
        <v>940</v>
      </c>
      <c r="E331" s="147" t="s">
        <v>1017</v>
      </c>
      <c r="F331" s="117" t="s">
        <v>1052</v>
      </c>
      <c r="G331" s="117" t="s">
        <v>1053</v>
      </c>
      <c r="H331" s="117" t="s">
        <v>1064</v>
      </c>
      <c r="I331" s="117" t="s">
        <v>1093</v>
      </c>
      <c r="J331" s="117" t="s">
        <v>1105</v>
      </c>
      <c r="K331" s="117"/>
      <c r="L331" s="117" t="s">
        <v>1116</v>
      </c>
      <c r="M331" s="54" t="s">
        <v>1336</v>
      </c>
      <c r="N331" s="149" t="s">
        <v>197</v>
      </c>
    </row>
    <row r="332" spans="1:14" x14ac:dyDescent="0.25">
      <c r="A332" s="145" t="s">
        <v>1246</v>
      </c>
      <c r="B332" s="117" t="s">
        <v>81</v>
      </c>
      <c r="C332" s="117" t="s">
        <v>159</v>
      </c>
      <c r="D332" s="117" t="s">
        <v>940</v>
      </c>
      <c r="E332" s="147" t="s">
        <v>1018</v>
      </c>
      <c r="F332" s="117" t="s">
        <v>1052</v>
      </c>
      <c r="G332" s="117" t="s">
        <v>1053</v>
      </c>
      <c r="H332" s="117" t="s">
        <v>1064</v>
      </c>
      <c r="I332" s="117" t="s">
        <v>1093</v>
      </c>
      <c r="J332" s="117" t="s">
        <v>1357</v>
      </c>
      <c r="K332" s="117"/>
      <c r="L332" s="117" t="s">
        <v>1116</v>
      </c>
      <c r="M332" s="54" t="s">
        <v>1336</v>
      </c>
      <c r="N332" s="149" t="s">
        <v>197</v>
      </c>
    </row>
    <row r="333" spans="1:14" x14ac:dyDescent="0.25">
      <c r="A333" s="145" t="s">
        <v>1247</v>
      </c>
      <c r="B333" s="117" t="s">
        <v>81</v>
      </c>
      <c r="C333" s="117" t="s">
        <v>159</v>
      </c>
      <c r="D333" s="117" t="s">
        <v>940</v>
      </c>
      <c r="E333" s="147" t="s">
        <v>1019</v>
      </c>
      <c r="F333" s="117" t="s">
        <v>1052</v>
      </c>
      <c r="G333" s="117" t="s">
        <v>1053</v>
      </c>
      <c r="H333" s="117" t="s">
        <v>1064</v>
      </c>
      <c r="I333" s="117" t="s">
        <v>1091</v>
      </c>
      <c r="J333" s="117" t="s">
        <v>1357</v>
      </c>
      <c r="K333" s="117"/>
      <c r="L333" s="117" t="s">
        <v>1116</v>
      </c>
      <c r="M333" s="54" t="s">
        <v>1336</v>
      </c>
      <c r="N333" s="149" t="s">
        <v>197</v>
      </c>
    </row>
    <row r="334" spans="1:14" x14ac:dyDescent="0.25">
      <c r="A334" s="145" t="s">
        <v>1248</v>
      </c>
      <c r="B334" s="117" t="s">
        <v>81</v>
      </c>
      <c r="C334" s="117" t="s">
        <v>159</v>
      </c>
      <c r="D334" s="117" t="s">
        <v>940</v>
      </c>
      <c r="E334" s="147" t="s">
        <v>1020</v>
      </c>
      <c r="F334" s="117" t="s">
        <v>1052</v>
      </c>
      <c r="G334" s="117" t="s">
        <v>1053</v>
      </c>
      <c r="H334" s="117" t="s">
        <v>1064</v>
      </c>
      <c r="I334" s="117" t="s">
        <v>1094</v>
      </c>
      <c r="J334" s="117" t="s">
        <v>1105</v>
      </c>
      <c r="K334" s="117"/>
      <c r="L334" s="117" t="s">
        <v>1116</v>
      </c>
      <c r="M334" s="54" t="s">
        <v>1336</v>
      </c>
      <c r="N334" s="149" t="s">
        <v>197</v>
      </c>
    </row>
    <row r="335" spans="1:14" x14ac:dyDescent="0.25">
      <c r="A335" s="145" t="s">
        <v>1249</v>
      </c>
      <c r="B335" s="117" t="s">
        <v>81</v>
      </c>
      <c r="C335" s="117" t="s">
        <v>159</v>
      </c>
      <c r="D335" s="117" t="s">
        <v>941</v>
      </c>
      <c r="E335" s="147" t="s">
        <v>1021</v>
      </c>
      <c r="F335" s="117" t="s">
        <v>1052</v>
      </c>
      <c r="G335" s="117" t="s">
        <v>92</v>
      </c>
      <c r="H335" s="117" t="s">
        <v>1065</v>
      </c>
      <c r="I335" s="117" t="s">
        <v>85</v>
      </c>
      <c r="J335" s="117" t="s">
        <v>93</v>
      </c>
      <c r="K335" s="117"/>
      <c r="L335" s="117" t="s">
        <v>1116</v>
      </c>
      <c r="M335" s="54" t="s">
        <v>1336</v>
      </c>
      <c r="N335" s="149" t="s">
        <v>197</v>
      </c>
    </row>
    <row r="336" spans="1:14" x14ac:dyDescent="0.25">
      <c r="A336" s="145" t="s">
        <v>1250</v>
      </c>
      <c r="B336" s="117" t="s">
        <v>81</v>
      </c>
      <c r="C336" s="117" t="s">
        <v>86</v>
      </c>
      <c r="D336" s="117" t="s">
        <v>691</v>
      </c>
      <c r="E336" s="147" t="s">
        <v>1022</v>
      </c>
      <c r="F336" s="117" t="s">
        <v>1052</v>
      </c>
      <c r="G336" s="117" t="s">
        <v>157</v>
      </c>
      <c r="H336" s="117" t="s">
        <v>111</v>
      </c>
      <c r="I336" s="117" t="s">
        <v>85</v>
      </c>
      <c r="J336" s="117" t="s">
        <v>1354</v>
      </c>
      <c r="K336" s="117" t="s">
        <v>1112</v>
      </c>
      <c r="L336" s="117" t="s">
        <v>1116</v>
      </c>
      <c r="M336" s="54" t="s">
        <v>1336</v>
      </c>
      <c r="N336" s="149" t="s">
        <v>197</v>
      </c>
    </row>
    <row r="337" spans="1:14" x14ac:dyDescent="0.25">
      <c r="A337" s="145" t="s">
        <v>1251</v>
      </c>
      <c r="B337" s="117" t="s">
        <v>81</v>
      </c>
      <c r="C337" s="117" t="s">
        <v>86</v>
      </c>
      <c r="D337" s="117" t="s">
        <v>144</v>
      </c>
      <c r="E337" s="147" t="s">
        <v>1023</v>
      </c>
      <c r="F337" s="117" t="s">
        <v>1052</v>
      </c>
      <c r="G337" s="117" t="s">
        <v>157</v>
      </c>
      <c r="H337" s="117" t="s">
        <v>111</v>
      </c>
      <c r="I337" s="117" t="s">
        <v>85</v>
      </c>
      <c r="J337" s="117" t="s">
        <v>1354</v>
      </c>
      <c r="K337" s="117"/>
      <c r="L337" s="117" t="s">
        <v>1116</v>
      </c>
      <c r="M337" s="54" t="s">
        <v>1336</v>
      </c>
      <c r="N337" s="149" t="s">
        <v>197</v>
      </c>
    </row>
    <row r="338" spans="1:14" x14ac:dyDescent="0.25">
      <c r="A338" s="145" t="s">
        <v>1252</v>
      </c>
      <c r="B338" s="117" t="s">
        <v>81</v>
      </c>
      <c r="C338" s="117" t="s">
        <v>86</v>
      </c>
      <c r="D338" s="117" t="s">
        <v>662</v>
      </c>
      <c r="E338" s="147" t="s">
        <v>1024</v>
      </c>
      <c r="F338" s="117" t="s">
        <v>1052</v>
      </c>
      <c r="G338" s="117" t="s">
        <v>157</v>
      </c>
      <c r="H338" s="117" t="s">
        <v>111</v>
      </c>
      <c r="I338" s="117" t="s">
        <v>85</v>
      </c>
      <c r="J338" s="117" t="s">
        <v>1354</v>
      </c>
      <c r="K338" s="117"/>
      <c r="L338" s="117" t="s">
        <v>1116</v>
      </c>
      <c r="M338" s="54" t="s">
        <v>1336</v>
      </c>
      <c r="N338" s="149" t="s">
        <v>197</v>
      </c>
    </row>
    <row r="339" spans="1:14" x14ac:dyDescent="0.25">
      <c r="A339" s="145" t="s">
        <v>1253</v>
      </c>
      <c r="B339" s="117" t="s">
        <v>81</v>
      </c>
      <c r="C339" s="117" t="s">
        <v>86</v>
      </c>
      <c r="D339" s="117" t="s">
        <v>694</v>
      </c>
      <c r="E339" s="147" t="s">
        <v>1025</v>
      </c>
      <c r="F339" s="117" t="s">
        <v>1052</v>
      </c>
      <c r="G339" s="117" t="s">
        <v>157</v>
      </c>
      <c r="H339" s="117" t="s">
        <v>111</v>
      </c>
      <c r="I339" s="117" t="s">
        <v>85</v>
      </c>
      <c r="J339" s="117" t="s">
        <v>1354</v>
      </c>
      <c r="K339" s="117"/>
      <c r="L339" s="117" t="s">
        <v>1116</v>
      </c>
      <c r="M339" s="54" t="s">
        <v>1336</v>
      </c>
      <c r="N339" s="149" t="s">
        <v>197</v>
      </c>
    </row>
    <row r="340" spans="1:14" x14ac:dyDescent="0.25">
      <c r="A340" s="145" t="s">
        <v>1254</v>
      </c>
      <c r="B340" s="117" t="s">
        <v>81</v>
      </c>
      <c r="C340" s="117" t="s">
        <v>86</v>
      </c>
      <c r="D340" s="117" t="s">
        <v>88</v>
      </c>
      <c r="E340" s="147" t="s">
        <v>1026</v>
      </c>
      <c r="F340" s="117" t="s">
        <v>1052</v>
      </c>
      <c r="G340" s="117" t="s">
        <v>157</v>
      </c>
      <c r="H340" s="117" t="s">
        <v>111</v>
      </c>
      <c r="I340" s="117" t="s">
        <v>85</v>
      </c>
      <c r="J340" s="117" t="s">
        <v>1354</v>
      </c>
      <c r="K340" s="117" t="s">
        <v>1113</v>
      </c>
      <c r="L340" s="117" t="s">
        <v>1116</v>
      </c>
      <c r="M340" s="54" t="s">
        <v>1336</v>
      </c>
      <c r="N340" s="149" t="s">
        <v>197</v>
      </c>
    </row>
    <row r="341" spans="1:14" x14ac:dyDescent="0.25">
      <c r="A341" s="145" t="s">
        <v>1255</v>
      </c>
      <c r="B341" s="117" t="s">
        <v>81</v>
      </c>
      <c r="C341" s="117" t="s">
        <v>170</v>
      </c>
      <c r="D341" s="117" t="s">
        <v>942</v>
      </c>
      <c r="E341" s="147" t="s">
        <v>1027</v>
      </c>
      <c r="F341" s="117" t="s">
        <v>1052</v>
      </c>
      <c r="G341" s="117" t="s">
        <v>157</v>
      </c>
      <c r="H341" s="117" t="s">
        <v>1066</v>
      </c>
      <c r="I341" s="117" t="s">
        <v>1097</v>
      </c>
      <c r="J341" s="117" t="s">
        <v>470</v>
      </c>
      <c r="K341" s="117"/>
      <c r="L341" s="117" t="s">
        <v>1116</v>
      </c>
      <c r="M341" s="54" t="s">
        <v>1336</v>
      </c>
      <c r="N341" s="149" t="s">
        <v>197</v>
      </c>
    </row>
    <row r="342" spans="1:14" x14ac:dyDescent="0.25">
      <c r="A342" s="145" t="s">
        <v>1256</v>
      </c>
      <c r="B342" s="117" t="s">
        <v>81</v>
      </c>
      <c r="C342" s="117" t="s">
        <v>170</v>
      </c>
      <c r="D342" s="117" t="s">
        <v>942</v>
      </c>
      <c r="E342" s="147" t="s">
        <v>1028</v>
      </c>
      <c r="F342" s="117" t="s">
        <v>1052</v>
      </c>
      <c r="G342" s="117" t="s">
        <v>157</v>
      </c>
      <c r="H342" s="117" t="s">
        <v>1067</v>
      </c>
      <c r="I342" s="117" t="s">
        <v>1083</v>
      </c>
      <c r="J342" s="117" t="s">
        <v>93</v>
      </c>
      <c r="K342" s="117"/>
      <c r="L342" s="117" t="s">
        <v>1116</v>
      </c>
      <c r="M342" s="54" t="s">
        <v>1336</v>
      </c>
      <c r="N342" s="149" t="s">
        <v>197</v>
      </c>
    </row>
    <row r="343" spans="1:14" x14ac:dyDescent="0.25">
      <c r="A343" s="145" t="s">
        <v>1257</v>
      </c>
      <c r="B343" s="117" t="s">
        <v>81</v>
      </c>
      <c r="C343" s="117" t="s">
        <v>170</v>
      </c>
      <c r="D343" s="117" t="s">
        <v>942</v>
      </c>
      <c r="E343" s="147" t="s">
        <v>1029</v>
      </c>
      <c r="F343" s="117" t="s">
        <v>1052</v>
      </c>
      <c r="G343" s="117" t="s">
        <v>1053</v>
      </c>
      <c r="H343" s="117" t="s">
        <v>1068</v>
      </c>
      <c r="I343" s="117" t="s">
        <v>1089</v>
      </c>
      <c r="J343" s="117" t="s">
        <v>93</v>
      </c>
      <c r="K343" s="117"/>
      <c r="L343" s="117" t="s">
        <v>1116</v>
      </c>
      <c r="M343" s="54" t="s">
        <v>1336</v>
      </c>
      <c r="N343" s="149" t="s">
        <v>197</v>
      </c>
    </row>
    <row r="344" spans="1:14" x14ac:dyDescent="0.25">
      <c r="A344" s="145" t="s">
        <v>1258</v>
      </c>
      <c r="B344" s="117" t="s">
        <v>81</v>
      </c>
      <c r="C344" s="117" t="s">
        <v>170</v>
      </c>
      <c r="D344" s="117" t="s">
        <v>943</v>
      </c>
      <c r="E344" s="147" t="s">
        <v>1030</v>
      </c>
      <c r="F344" s="117" t="s">
        <v>1052</v>
      </c>
      <c r="G344" s="117" t="s">
        <v>157</v>
      </c>
      <c r="H344" s="117"/>
      <c r="I344" s="117" t="s">
        <v>721</v>
      </c>
      <c r="J344" s="117" t="s">
        <v>470</v>
      </c>
      <c r="K344" s="117"/>
      <c r="L344" s="117" t="s">
        <v>1116</v>
      </c>
      <c r="M344" s="54" t="s">
        <v>1336</v>
      </c>
      <c r="N344" s="149" t="s">
        <v>197</v>
      </c>
    </row>
    <row r="345" spans="1:14" x14ac:dyDescent="0.25">
      <c r="A345" s="145" t="s">
        <v>1259</v>
      </c>
      <c r="B345" s="117" t="s">
        <v>81</v>
      </c>
      <c r="C345" s="117" t="s">
        <v>170</v>
      </c>
      <c r="D345" s="117" t="s">
        <v>944</v>
      </c>
      <c r="E345" s="147" t="s">
        <v>1031</v>
      </c>
      <c r="F345" s="117" t="s">
        <v>1052</v>
      </c>
      <c r="G345" s="117" t="s">
        <v>1053</v>
      </c>
      <c r="H345" s="117" t="s">
        <v>1069</v>
      </c>
      <c r="I345" s="117"/>
      <c r="J345" s="117" t="s">
        <v>1353</v>
      </c>
      <c r="K345" s="117"/>
      <c r="L345" s="117" t="s">
        <v>1116</v>
      </c>
      <c r="M345" s="54" t="s">
        <v>1336</v>
      </c>
      <c r="N345" s="149" t="s">
        <v>197</v>
      </c>
    </row>
    <row r="346" spans="1:14" x14ac:dyDescent="0.25">
      <c r="A346" s="145" t="s">
        <v>1260</v>
      </c>
      <c r="B346" s="117" t="s">
        <v>81</v>
      </c>
      <c r="C346" s="117" t="s">
        <v>170</v>
      </c>
      <c r="D346" s="117" t="s">
        <v>945</v>
      </c>
      <c r="E346" s="147" t="s">
        <v>1032</v>
      </c>
      <c r="F346" s="117" t="s">
        <v>1052</v>
      </c>
      <c r="G346" s="117" t="s">
        <v>157</v>
      </c>
      <c r="H346" s="117" t="s">
        <v>1070</v>
      </c>
      <c r="I346" s="117" t="s">
        <v>1091</v>
      </c>
      <c r="J346" s="117" t="s">
        <v>470</v>
      </c>
      <c r="K346" s="117"/>
      <c r="L346" s="117" t="s">
        <v>1116</v>
      </c>
      <c r="M346" s="54" t="s">
        <v>1336</v>
      </c>
      <c r="N346" s="149" t="s">
        <v>197</v>
      </c>
    </row>
    <row r="347" spans="1:14" x14ac:dyDescent="0.25">
      <c r="A347" s="145" t="s">
        <v>1261</v>
      </c>
      <c r="B347" s="117" t="s">
        <v>81</v>
      </c>
      <c r="C347" s="117" t="s">
        <v>170</v>
      </c>
      <c r="D347" s="117" t="s">
        <v>946</v>
      </c>
      <c r="E347" s="147" t="s">
        <v>1033</v>
      </c>
      <c r="F347" s="117" t="s">
        <v>1052</v>
      </c>
      <c r="G347" s="117" t="s">
        <v>1053</v>
      </c>
      <c r="H347" s="117" t="s">
        <v>1071</v>
      </c>
      <c r="I347" s="117" t="s">
        <v>1093</v>
      </c>
      <c r="J347" s="117" t="s">
        <v>93</v>
      </c>
      <c r="K347" s="117"/>
      <c r="L347" s="117" t="s">
        <v>1116</v>
      </c>
      <c r="M347" s="54" t="s">
        <v>1336</v>
      </c>
      <c r="N347" s="149" t="s">
        <v>197</v>
      </c>
    </row>
    <row r="348" spans="1:14" x14ac:dyDescent="0.25">
      <c r="A348" s="145" t="s">
        <v>1262</v>
      </c>
      <c r="B348" s="117" t="s">
        <v>81</v>
      </c>
      <c r="C348" s="117" t="s">
        <v>170</v>
      </c>
      <c r="D348" s="117" t="s">
        <v>947</v>
      </c>
      <c r="E348" s="147" t="s">
        <v>1034</v>
      </c>
      <c r="F348" s="117" t="s">
        <v>1052</v>
      </c>
      <c r="G348" s="117" t="s">
        <v>1053</v>
      </c>
      <c r="H348" s="117" t="s">
        <v>1072</v>
      </c>
      <c r="I348" s="117" t="s">
        <v>1090</v>
      </c>
      <c r="J348" s="117" t="s">
        <v>93</v>
      </c>
      <c r="K348" s="117"/>
      <c r="L348" s="117" t="s">
        <v>1116</v>
      </c>
      <c r="M348" s="54" t="s">
        <v>1336</v>
      </c>
      <c r="N348" s="149" t="s">
        <v>197</v>
      </c>
    </row>
    <row r="349" spans="1:14" x14ac:dyDescent="0.25">
      <c r="A349" s="145" t="s">
        <v>1263</v>
      </c>
      <c r="B349" s="117" t="s">
        <v>81</v>
      </c>
      <c r="C349" s="117" t="s">
        <v>170</v>
      </c>
      <c r="D349" s="117" t="s">
        <v>947</v>
      </c>
      <c r="E349" s="147" t="s">
        <v>1035</v>
      </c>
      <c r="F349" s="117" t="s">
        <v>1052</v>
      </c>
      <c r="G349" s="117" t="s">
        <v>1053</v>
      </c>
      <c r="H349" s="117" t="s">
        <v>1072</v>
      </c>
      <c r="I349" s="117" t="s">
        <v>1090</v>
      </c>
      <c r="J349" s="117" t="s">
        <v>93</v>
      </c>
      <c r="K349" s="117"/>
      <c r="L349" s="117" t="s">
        <v>1116</v>
      </c>
      <c r="M349" s="54" t="s">
        <v>1336</v>
      </c>
      <c r="N349" s="149" t="s">
        <v>197</v>
      </c>
    </row>
    <row r="350" spans="1:14" x14ac:dyDescent="0.25">
      <c r="A350" s="145" t="s">
        <v>1264</v>
      </c>
      <c r="B350" s="117" t="s">
        <v>81</v>
      </c>
      <c r="C350" s="117" t="s">
        <v>170</v>
      </c>
      <c r="D350" s="117" t="s">
        <v>948</v>
      </c>
      <c r="E350" s="147" t="s">
        <v>1036</v>
      </c>
      <c r="F350" s="117" t="s">
        <v>1052</v>
      </c>
      <c r="G350" s="117" t="s">
        <v>157</v>
      </c>
      <c r="H350" s="117" t="s">
        <v>1073</v>
      </c>
      <c r="I350" s="117" t="s">
        <v>1079</v>
      </c>
      <c r="J350" s="117" t="s">
        <v>93</v>
      </c>
      <c r="K350" s="117"/>
      <c r="L350" s="117" t="s">
        <v>1116</v>
      </c>
      <c r="M350" s="54" t="s">
        <v>1336</v>
      </c>
      <c r="N350" s="149" t="s">
        <v>197</v>
      </c>
    </row>
    <row r="351" spans="1:14" x14ac:dyDescent="0.25">
      <c r="A351" s="145" t="s">
        <v>1265</v>
      </c>
      <c r="B351" s="117" t="s">
        <v>81</v>
      </c>
      <c r="C351" s="117" t="s">
        <v>170</v>
      </c>
      <c r="D351" s="117" t="s">
        <v>948</v>
      </c>
      <c r="E351" s="147" t="s">
        <v>1037</v>
      </c>
      <c r="F351" s="117" t="s">
        <v>1052</v>
      </c>
      <c r="G351" s="117" t="s">
        <v>1053</v>
      </c>
      <c r="H351" s="117"/>
      <c r="I351" s="117" t="s">
        <v>1086</v>
      </c>
      <c r="J351" s="117" t="s">
        <v>93</v>
      </c>
      <c r="K351" s="117"/>
      <c r="L351" s="117" t="s">
        <v>1116</v>
      </c>
      <c r="M351" s="54" t="s">
        <v>1336</v>
      </c>
      <c r="N351" s="149" t="s">
        <v>197</v>
      </c>
    </row>
    <row r="352" spans="1:14" x14ac:dyDescent="0.25">
      <c r="A352" s="145" t="s">
        <v>1266</v>
      </c>
      <c r="B352" s="117" t="s">
        <v>81</v>
      </c>
      <c r="C352" s="117" t="s">
        <v>170</v>
      </c>
      <c r="D352" s="117" t="s">
        <v>948</v>
      </c>
      <c r="E352" s="147" t="s">
        <v>1038</v>
      </c>
      <c r="F352" s="117" t="s">
        <v>1052</v>
      </c>
      <c r="G352" s="117" t="s">
        <v>1053</v>
      </c>
      <c r="H352" s="117"/>
      <c r="I352" s="117" t="s">
        <v>1098</v>
      </c>
      <c r="J352" s="117" t="s">
        <v>93</v>
      </c>
      <c r="K352" s="117"/>
      <c r="L352" s="117" t="s">
        <v>1116</v>
      </c>
      <c r="M352" s="54" t="s">
        <v>1336</v>
      </c>
      <c r="N352" s="149" t="s">
        <v>197</v>
      </c>
    </row>
    <row r="353" spans="1:14" x14ac:dyDescent="0.25">
      <c r="A353" s="145" t="s">
        <v>1267</v>
      </c>
      <c r="B353" s="117" t="s">
        <v>81</v>
      </c>
      <c r="C353" s="117" t="s">
        <v>170</v>
      </c>
      <c r="D353" s="117" t="s">
        <v>948</v>
      </c>
      <c r="E353" s="147" t="s">
        <v>1039</v>
      </c>
      <c r="F353" s="117" t="s">
        <v>1052</v>
      </c>
      <c r="G353" s="117" t="s">
        <v>1053</v>
      </c>
      <c r="H353" s="117"/>
      <c r="I353" s="117" t="s">
        <v>1086</v>
      </c>
      <c r="J353" s="117" t="s">
        <v>93</v>
      </c>
      <c r="K353" s="117"/>
      <c r="L353" s="117" t="s">
        <v>1116</v>
      </c>
      <c r="M353" s="54" t="s">
        <v>1336</v>
      </c>
      <c r="N353" s="149" t="s">
        <v>197</v>
      </c>
    </row>
    <row r="354" spans="1:14" x14ac:dyDescent="0.25">
      <c r="A354" s="145" t="s">
        <v>1268</v>
      </c>
      <c r="B354" s="117" t="s">
        <v>81</v>
      </c>
      <c r="C354" s="117" t="s">
        <v>170</v>
      </c>
      <c r="D354" s="117" t="s">
        <v>948</v>
      </c>
      <c r="E354" s="147" t="s">
        <v>1040</v>
      </c>
      <c r="F354" s="117" t="s">
        <v>1052</v>
      </c>
      <c r="G354" s="117" t="s">
        <v>1053</v>
      </c>
      <c r="H354" s="117"/>
      <c r="I354" s="117" t="s">
        <v>1086</v>
      </c>
      <c r="J354" s="117" t="s">
        <v>93</v>
      </c>
      <c r="K354" s="117"/>
      <c r="L354" s="117" t="s">
        <v>1116</v>
      </c>
      <c r="M354" s="54" t="s">
        <v>1336</v>
      </c>
      <c r="N354" s="149" t="s">
        <v>197</v>
      </c>
    </row>
    <row r="355" spans="1:14" x14ac:dyDescent="0.25">
      <c r="A355" s="145" t="s">
        <v>1269</v>
      </c>
      <c r="B355" s="117" t="s">
        <v>81</v>
      </c>
      <c r="C355" s="117" t="s">
        <v>170</v>
      </c>
      <c r="D355" s="117" t="s">
        <v>684</v>
      </c>
      <c r="E355" s="147" t="s">
        <v>1041</v>
      </c>
      <c r="F355" s="117" t="s">
        <v>1052</v>
      </c>
      <c r="G355" s="117" t="s">
        <v>1053</v>
      </c>
      <c r="H355" s="117" t="s">
        <v>1071</v>
      </c>
      <c r="I355" s="117" t="s">
        <v>1099</v>
      </c>
      <c r="J355" s="117" t="s">
        <v>93</v>
      </c>
      <c r="K355" s="117" t="s">
        <v>1114</v>
      </c>
      <c r="L355" s="117" t="s">
        <v>1116</v>
      </c>
      <c r="M355" s="54" t="s">
        <v>1336</v>
      </c>
      <c r="N355" s="149" t="s">
        <v>197</v>
      </c>
    </row>
    <row r="356" spans="1:14" x14ac:dyDescent="0.25">
      <c r="A356" s="145" t="s">
        <v>1270</v>
      </c>
      <c r="B356" s="117" t="s">
        <v>81</v>
      </c>
      <c r="C356" s="117" t="s">
        <v>170</v>
      </c>
      <c r="D356" s="117" t="s">
        <v>684</v>
      </c>
      <c r="E356" s="147" t="s">
        <v>1042</v>
      </c>
      <c r="F356" s="117" t="s">
        <v>1052</v>
      </c>
      <c r="G356" s="117" t="s">
        <v>1053</v>
      </c>
      <c r="H356" s="117" t="s">
        <v>1071</v>
      </c>
      <c r="I356" s="117" t="s">
        <v>1099</v>
      </c>
      <c r="J356" s="117" t="s">
        <v>93</v>
      </c>
      <c r="K356" s="117" t="s">
        <v>1114</v>
      </c>
      <c r="L356" s="117" t="s">
        <v>1116</v>
      </c>
      <c r="M356" s="54" t="s">
        <v>1336</v>
      </c>
      <c r="N356" s="149" t="s">
        <v>197</v>
      </c>
    </row>
    <row r="357" spans="1:14" x14ac:dyDescent="0.25">
      <c r="A357" s="145" t="s">
        <v>1271</v>
      </c>
      <c r="B357" s="117" t="s">
        <v>81</v>
      </c>
      <c r="C357" s="117" t="s">
        <v>170</v>
      </c>
      <c r="D357" s="117" t="s">
        <v>684</v>
      </c>
      <c r="E357" s="147" t="s">
        <v>1043</v>
      </c>
      <c r="F357" s="117" t="s">
        <v>1052</v>
      </c>
      <c r="G357" s="117" t="s">
        <v>157</v>
      </c>
      <c r="H357" s="117" t="s">
        <v>1074</v>
      </c>
      <c r="I357" s="117" t="s">
        <v>1091</v>
      </c>
      <c r="J357" s="117" t="s">
        <v>93</v>
      </c>
      <c r="K357" s="117" t="s">
        <v>1114</v>
      </c>
      <c r="L357" s="117" t="s">
        <v>1116</v>
      </c>
      <c r="M357" s="54" t="s">
        <v>1336</v>
      </c>
      <c r="N357" s="149" t="s">
        <v>197</v>
      </c>
    </row>
    <row r="358" spans="1:14" x14ac:dyDescent="0.25">
      <c r="A358" s="145" t="s">
        <v>1272</v>
      </c>
      <c r="B358" s="117" t="s">
        <v>81</v>
      </c>
      <c r="C358" s="117" t="s">
        <v>170</v>
      </c>
      <c r="D358" s="117" t="s">
        <v>949</v>
      </c>
      <c r="E358" s="147" t="s">
        <v>1044</v>
      </c>
      <c r="F358" s="117" t="s">
        <v>1052</v>
      </c>
      <c r="G358" s="117" t="s">
        <v>1053</v>
      </c>
      <c r="H358" s="117" t="s">
        <v>1075</v>
      </c>
      <c r="I358" s="117" t="s">
        <v>1100</v>
      </c>
      <c r="J358" s="117" t="s">
        <v>470</v>
      </c>
      <c r="K358" s="117"/>
      <c r="L358" s="117" t="s">
        <v>1116</v>
      </c>
      <c r="M358" s="54" t="s">
        <v>1336</v>
      </c>
      <c r="N358" s="149" t="s">
        <v>197</v>
      </c>
    </row>
    <row r="359" spans="1:14" x14ac:dyDescent="0.25">
      <c r="A359" s="145" t="s">
        <v>1273</v>
      </c>
      <c r="B359" s="117" t="s">
        <v>81</v>
      </c>
      <c r="C359" s="117" t="s">
        <v>170</v>
      </c>
      <c r="D359" s="117" t="s">
        <v>949</v>
      </c>
      <c r="E359" s="147" t="s">
        <v>1045</v>
      </c>
      <c r="F359" s="117" t="s">
        <v>1052</v>
      </c>
      <c r="G359" s="117" t="s">
        <v>1053</v>
      </c>
      <c r="H359" s="117" t="s">
        <v>1075</v>
      </c>
      <c r="I359" s="117" t="s">
        <v>1100</v>
      </c>
      <c r="J359" s="117" t="s">
        <v>93</v>
      </c>
      <c r="K359" s="117"/>
      <c r="L359" s="117" t="s">
        <v>1116</v>
      </c>
      <c r="M359" s="54" t="s">
        <v>1336</v>
      </c>
      <c r="N359" s="149" t="s">
        <v>197</v>
      </c>
    </row>
    <row r="360" spans="1:14" x14ac:dyDescent="0.25">
      <c r="A360" s="145" t="s">
        <v>1274</v>
      </c>
      <c r="B360" s="117" t="s">
        <v>81</v>
      </c>
      <c r="C360" s="117" t="s">
        <v>170</v>
      </c>
      <c r="D360" s="117" t="s">
        <v>950</v>
      </c>
      <c r="E360" s="147" t="s">
        <v>1046</v>
      </c>
      <c r="F360" s="117" t="s">
        <v>1052</v>
      </c>
      <c r="G360" s="117" t="s">
        <v>1053</v>
      </c>
      <c r="H360" s="117" t="s">
        <v>1076</v>
      </c>
      <c r="I360" s="117" t="s">
        <v>1101</v>
      </c>
      <c r="J360" s="117" t="s">
        <v>93</v>
      </c>
      <c r="K360" s="117"/>
      <c r="L360" s="117" t="s">
        <v>1116</v>
      </c>
      <c r="M360" s="54" t="s">
        <v>1336</v>
      </c>
      <c r="N360" s="149" t="s">
        <v>197</v>
      </c>
    </row>
    <row r="361" spans="1:14" x14ac:dyDescent="0.25">
      <c r="A361" s="145" t="s">
        <v>1275</v>
      </c>
      <c r="B361" s="117" t="s">
        <v>81</v>
      </c>
      <c r="C361" s="117" t="s">
        <v>170</v>
      </c>
      <c r="D361" s="117" t="s">
        <v>950</v>
      </c>
      <c r="E361" s="147" t="s">
        <v>1047</v>
      </c>
      <c r="F361" s="117" t="s">
        <v>1052</v>
      </c>
      <c r="G361" s="117" t="s">
        <v>1053</v>
      </c>
      <c r="H361" s="117" t="s">
        <v>1076</v>
      </c>
      <c r="I361" s="117" t="s">
        <v>1101</v>
      </c>
      <c r="J361" s="117" t="s">
        <v>93</v>
      </c>
      <c r="K361" s="117"/>
      <c r="L361" s="117" t="s">
        <v>1116</v>
      </c>
      <c r="M361" s="54" t="s">
        <v>1336</v>
      </c>
      <c r="N361" s="149" t="s">
        <v>197</v>
      </c>
    </row>
    <row r="362" spans="1:14" x14ac:dyDescent="0.25">
      <c r="A362" s="145" t="s">
        <v>1276</v>
      </c>
      <c r="B362" s="117" t="s">
        <v>81</v>
      </c>
      <c r="C362" s="117" t="s">
        <v>170</v>
      </c>
      <c r="D362" s="117" t="s">
        <v>950</v>
      </c>
      <c r="E362" s="147" t="s">
        <v>1048</v>
      </c>
      <c r="F362" s="117" t="s">
        <v>1052</v>
      </c>
      <c r="G362" s="117" t="s">
        <v>1053</v>
      </c>
      <c r="H362" s="117" t="s">
        <v>1077</v>
      </c>
      <c r="I362" s="117" t="s">
        <v>1102</v>
      </c>
      <c r="J362" s="117" t="s">
        <v>93</v>
      </c>
      <c r="K362" s="117"/>
      <c r="L362" s="117" t="s">
        <v>1116</v>
      </c>
      <c r="M362" s="54" t="s">
        <v>1336</v>
      </c>
      <c r="N362" s="149" t="s">
        <v>197</v>
      </c>
    </row>
    <row r="363" spans="1:14" x14ac:dyDescent="0.25">
      <c r="A363" s="145" t="s">
        <v>1277</v>
      </c>
      <c r="B363" s="117" t="s">
        <v>81</v>
      </c>
      <c r="C363" s="117" t="s">
        <v>170</v>
      </c>
      <c r="D363" s="117" t="s">
        <v>951</v>
      </c>
      <c r="E363" s="147" t="s">
        <v>1049</v>
      </c>
      <c r="F363" s="117" t="s">
        <v>1052</v>
      </c>
      <c r="G363" s="117" t="s">
        <v>157</v>
      </c>
      <c r="H363" s="117" t="s">
        <v>1074</v>
      </c>
      <c r="I363" s="117" t="s">
        <v>1103</v>
      </c>
      <c r="J363" s="117" t="s">
        <v>93</v>
      </c>
      <c r="K363" s="117"/>
      <c r="L363" s="117" t="s">
        <v>1116</v>
      </c>
      <c r="M363" s="54" t="s">
        <v>1336</v>
      </c>
      <c r="N363" s="149" t="s">
        <v>197</v>
      </c>
    </row>
    <row r="364" spans="1:14" x14ac:dyDescent="0.25">
      <c r="A364" s="145" t="s">
        <v>1278</v>
      </c>
      <c r="B364" s="117" t="s">
        <v>81</v>
      </c>
      <c r="C364" s="117" t="s">
        <v>170</v>
      </c>
      <c r="D364" s="117" t="s">
        <v>952</v>
      </c>
      <c r="E364" s="147" t="s">
        <v>1050</v>
      </c>
      <c r="F364" s="117" t="s">
        <v>1052</v>
      </c>
      <c r="G364" s="117" t="s">
        <v>157</v>
      </c>
      <c r="H364" s="117" t="s">
        <v>1074</v>
      </c>
      <c r="I364" s="117" t="s">
        <v>1097</v>
      </c>
      <c r="J364" s="117" t="s">
        <v>470</v>
      </c>
      <c r="K364" s="117"/>
      <c r="L364" s="117" t="s">
        <v>1116</v>
      </c>
      <c r="M364" s="54" t="s">
        <v>1336</v>
      </c>
      <c r="N364" s="149" t="s">
        <v>197</v>
      </c>
    </row>
    <row r="365" spans="1:14" x14ac:dyDescent="0.25">
      <c r="A365" s="145" t="s">
        <v>1279</v>
      </c>
      <c r="B365" s="117" t="s">
        <v>81</v>
      </c>
      <c r="C365" s="117" t="s">
        <v>89</v>
      </c>
      <c r="D365" s="117" t="s">
        <v>108</v>
      </c>
      <c r="E365" s="147" t="s">
        <v>1051</v>
      </c>
      <c r="F365" s="117" t="s">
        <v>1052</v>
      </c>
      <c r="G365" s="117" t="s">
        <v>157</v>
      </c>
      <c r="H365" s="117" t="s">
        <v>1078</v>
      </c>
      <c r="I365" s="117" t="s">
        <v>1092</v>
      </c>
      <c r="J365" s="117" t="s">
        <v>93</v>
      </c>
      <c r="K365" s="117" t="s">
        <v>1115</v>
      </c>
      <c r="L365" s="117" t="s">
        <v>1116</v>
      </c>
      <c r="M365" s="54" t="s">
        <v>1336</v>
      </c>
      <c r="N365" s="149" t="s">
        <v>197</v>
      </c>
    </row>
    <row r="366" spans="1:14" x14ac:dyDescent="0.25">
      <c r="A366" s="145" t="s">
        <v>1310</v>
      </c>
      <c r="B366" s="117" t="s">
        <v>81</v>
      </c>
      <c r="C366" s="117" t="s">
        <v>158</v>
      </c>
      <c r="D366" s="117" t="s">
        <v>662</v>
      </c>
      <c r="E366" s="147" t="s">
        <v>1283</v>
      </c>
      <c r="F366" s="117" t="s">
        <v>1292</v>
      </c>
      <c r="G366" s="117" t="s">
        <v>137</v>
      </c>
      <c r="H366" s="117" t="s">
        <v>1054</v>
      </c>
      <c r="I366" s="117" t="s">
        <v>85</v>
      </c>
      <c r="J366" s="117" t="s">
        <v>1308</v>
      </c>
      <c r="K366" s="117" t="s">
        <v>1303</v>
      </c>
      <c r="L366" s="150" t="s">
        <v>1306</v>
      </c>
      <c r="M366" s="54" t="s">
        <v>1336</v>
      </c>
      <c r="N366" s="149" t="s">
        <v>197</v>
      </c>
    </row>
    <row r="367" spans="1:14" x14ac:dyDescent="0.25">
      <c r="A367" s="145" t="s">
        <v>1311</v>
      </c>
      <c r="B367" s="117" t="s">
        <v>81</v>
      </c>
      <c r="C367" s="117" t="s">
        <v>158</v>
      </c>
      <c r="D367" s="117" t="s">
        <v>662</v>
      </c>
      <c r="E367" s="147" t="s">
        <v>1284</v>
      </c>
      <c r="F367" s="117" t="s">
        <v>1292</v>
      </c>
      <c r="G367" s="117" t="s">
        <v>137</v>
      </c>
      <c r="H367" s="117" t="s">
        <v>1054</v>
      </c>
      <c r="I367" s="117" t="s">
        <v>85</v>
      </c>
      <c r="J367" s="117" t="s">
        <v>1308</v>
      </c>
      <c r="K367" s="117" t="s">
        <v>1303</v>
      </c>
      <c r="L367" s="150" t="s">
        <v>1306</v>
      </c>
      <c r="M367" s="54" t="s">
        <v>1336</v>
      </c>
      <c r="N367" s="149" t="s">
        <v>197</v>
      </c>
    </row>
    <row r="368" spans="1:14" x14ac:dyDescent="0.25">
      <c r="A368" s="145" t="s">
        <v>1312</v>
      </c>
      <c r="B368" s="117" t="s">
        <v>81</v>
      </c>
      <c r="C368" s="117" t="s">
        <v>158</v>
      </c>
      <c r="D368" s="117" t="s">
        <v>144</v>
      </c>
      <c r="E368" s="147" t="s">
        <v>1309</v>
      </c>
      <c r="F368" s="117" t="s">
        <v>1292</v>
      </c>
      <c r="G368" s="117" t="s">
        <v>137</v>
      </c>
      <c r="H368" s="117" t="s">
        <v>1054</v>
      </c>
      <c r="I368" s="117" t="s">
        <v>85</v>
      </c>
      <c r="J368" s="117" t="s">
        <v>1308</v>
      </c>
      <c r="K368" s="117" t="s">
        <v>1304</v>
      </c>
      <c r="L368" s="150" t="s">
        <v>1306</v>
      </c>
      <c r="M368" s="54" t="s">
        <v>1336</v>
      </c>
      <c r="N368" s="149" t="s">
        <v>197</v>
      </c>
    </row>
    <row r="369" spans="1:14" x14ac:dyDescent="0.25">
      <c r="A369" s="145" t="s">
        <v>1313</v>
      </c>
      <c r="B369" s="117" t="s">
        <v>81</v>
      </c>
      <c r="C369" s="117" t="s">
        <v>158</v>
      </c>
      <c r="D369" s="117" t="s">
        <v>662</v>
      </c>
      <c r="E369" s="147" t="s">
        <v>1285</v>
      </c>
      <c r="F369" s="117" t="s">
        <v>1293</v>
      </c>
      <c r="G369" s="117" t="s">
        <v>92</v>
      </c>
      <c r="H369" s="117" t="s">
        <v>1054</v>
      </c>
      <c r="I369" s="117" t="s">
        <v>85</v>
      </c>
      <c r="J369" s="117" t="s">
        <v>1333</v>
      </c>
      <c r="K369" s="117" t="s">
        <v>1303</v>
      </c>
      <c r="L369" s="150" t="s">
        <v>1306</v>
      </c>
      <c r="M369" s="54" t="s">
        <v>1336</v>
      </c>
      <c r="N369" s="149" t="s">
        <v>197</v>
      </c>
    </row>
    <row r="370" spans="1:14" x14ac:dyDescent="0.25">
      <c r="A370" s="145" t="s">
        <v>1314</v>
      </c>
      <c r="B370" s="117" t="s">
        <v>81</v>
      </c>
      <c r="C370" s="117" t="s">
        <v>170</v>
      </c>
      <c r="D370" s="117" t="s">
        <v>684</v>
      </c>
      <c r="E370" s="147" t="s">
        <v>1286</v>
      </c>
      <c r="F370" s="117" t="s">
        <v>1294</v>
      </c>
      <c r="G370" s="117" t="s">
        <v>1053</v>
      </c>
      <c r="H370" s="117" t="s">
        <v>1296</v>
      </c>
      <c r="I370" s="117" t="s">
        <v>1099</v>
      </c>
      <c r="J370" s="117" t="s">
        <v>93</v>
      </c>
      <c r="K370" s="117" t="s">
        <v>1305</v>
      </c>
      <c r="L370" s="150" t="s">
        <v>1307</v>
      </c>
      <c r="M370" s="54" t="s">
        <v>1336</v>
      </c>
      <c r="N370" s="149" t="s">
        <v>197</v>
      </c>
    </row>
    <row r="371" spans="1:14" x14ac:dyDescent="0.25">
      <c r="A371" s="145" t="s">
        <v>1315</v>
      </c>
      <c r="B371" s="117" t="s">
        <v>81</v>
      </c>
      <c r="C371" s="117" t="s">
        <v>170</v>
      </c>
      <c r="D371" s="117" t="s">
        <v>942</v>
      </c>
      <c r="E371" s="147" t="s">
        <v>1287</v>
      </c>
      <c r="F371" s="117" t="s">
        <v>1294</v>
      </c>
      <c r="G371" s="117" t="s">
        <v>1053</v>
      </c>
      <c r="H371" s="117" t="s">
        <v>1297</v>
      </c>
      <c r="I371" s="117" t="s">
        <v>1097</v>
      </c>
      <c r="J371" s="117" t="s">
        <v>93</v>
      </c>
      <c r="K371" s="117" t="s">
        <v>1052</v>
      </c>
      <c r="L371" s="150" t="s">
        <v>1307</v>
      </c>
      <c r="M371" s="54" t="s">
        <v>1336</v>
      </c>
      <c r="N371" s="149" t="s">
        <v>197</v>
      </c>
    </row>
    <row r="372" spans="1:14" x14ac:dyDescent="0.25">
      <c r="A372" s="145" t="s">
        <v>1316</v>
      </c>
      <c r="B372" s="117" t="s">
        <v>81</v>
      </c>
      <c r="C372" s="117" t="s">
        <v>170</v>
      </c>
      <c r="D372" s="117" t="s">
        <v>942</v>
      </c>
      <c r="E372" s="147" t="s">
        <v>1287</v>
      </c>
      <c r="F372" s="117" t="s">
        <v>1294</v>
      </c>
      <c r="G372" s="117" t="s">
        <v>1053</v>
      </c>
      <c r="H372" s="117" t="s">
        <v>1298</v>
      </c>
      <c r="I372" s="117" t="s">
        <v>1089</v>
      </c>
      <c r="J372" s="117" t="s">
        <v>93</v>
      </c>
      <c r="K372" s="117" t="s">
        <v>1052</v>
      </c>
      <c r="L372" s="150" t="s">
        <v>1307</v>
      </c>
      <c r="M372" s="54" t="s">
        <v>1336</v>
      </c>
      <c r="N372" s="149" t="s">
        <v>197</v>
      </c>
    </row>
    <row r="373" spans="1:14" x14ac:dyDescent="0.25">
      <c r="A373" s="145" t="s">
        <v>1317</v>
      </c>
      <c r="B373" s="117" t="s">
        <v>81</v>
      </c>
      <c r="C373" s="117" t="s">
        <v>170</v>
      </c>
      <c r="D373" s="117" t="s">
        <v>1280</v>
      </c>
      <c r="E373" s="147" t="s">
        <v>1288</v>
      </c>
      <c r="F373" s="117" t="s">
        <v>1294</v>
      </c>
      <c r="G373" s="117" t="s">
        <v>1053</v>
      </c>
      <c r="H373" s="117" t="s">
        <v>1299</v>
      </c>
      <c r="I373" s="117" t="s">
        <v>1302</v>
      </c>
      <c r="J373" s="117" t="s">
        <v>93</v>
      </c>
      <c r="K373" s="117" t="s">
        <v>1052</v>
      </c>
      <c r="L373" s="150" t="s">
        <v>1307</v>
      </c>
      <c r="M373" s="54" t="s">
        <v>1336</v>
      </c>
      <c r="N373" s="149" t="s">
        <v>197</v>
      </c>
    </row>
    <row r="374" spans="1:14" x14ac:dyDescent="0.25">
      <c r="A374" s="145" t="s">
        <v>1318</v>
      </c>
      <c r="B374" s="117" t="s">
        <v>81</v>
      </c>
      <c r="C374" s="117" t="s">
        <v>170</v>
      </c>
      <c r="D374" s="117" t="s">
        <v>1281</v>
      </c>
      <c r="E374" s="147" t="s">
        <v>1289</v>
      </c>
      <c r="F374" s="117" t="s">
        <v>1294</v>
      </c>
      <c r="G374" s="117" t="s">
        <v>1053</v>
      </c>
      <c r="H374" s="117" t="s">
        <v>1300</v>
      </c>
      <c r="I374" s="117" t="s">
        <v>1102</v>
      </c>
      <c r="J374" s="117" t="s">
        <v>93</v>
      </c>
      <c r="K374" s="117" t="s">
        <v>1052</v>
      </c>
      <c r="L374" s="150" t="s">
        <v>1307</v>
      </c>
      <c r="M374" s="54" t="s">
        <v>1336</v>
      </c>
      <c r="N374" s="149" t="s">
        <v>197</v>
      </c>
    </row>
    <row r="375" spans="1:14" x14ac:dyDescent="0.25">
      <c r="A375" s="145" t="s">
        <v>1319</v>
      </c>
      <c r="B375" s="117" t="s">
        <v>81</v>
      </c>
      <c r="C375" s="117" t="s">
        <v>170</v>
      </c>
      <c r="D375" s="117" t="s">
        <v>950</v>
      </c>
      <c r="E375" s="147" t="s">
        <v>1290</v>
      </c>
      <c r="F375" s="117" t="s">
        <v>1294</v>
      </c>
      <c r="G375" s="117" t="s">
        <v>1295</v>
      </c>
      <c r="H375" s="117" t="s">
        <v>1300</v>
      </c>
      <c r="I375" s="117" t="s">
        <v>1102</v>
      </c>
      <c r="J375" s="117" t="s">
        <v>470</v>
      </c>
      <c r="K375" s="117" t="s">
        <v>1052</v>
      </c>
      <c r="L375" s="150" t="s">
        <v>1307</v>
      </c>
      <c r="M375" s="54" t="s">
        <v>1336</v>
      </c>
      <c r="N375" s="149" t="s">
        <v>197</v>
      </c>
    </row>
    <row r="376" spans="1:14" x14ac:dyDescent="0.25">
      <c r="A376" s="145" t="s">
        <v>1320</v>
      </c>
      <c r="B376" s="117" t="s">
        <v>81</v>
      </c>
      <c r="C376" s="117" t="s">
        <v>170</v>
      </c>
      <c r="D376" s="117" t="s">
        <v>1282</v>
      </c>
      <c r="E376" s="147" t="s">
        <v>1291</v>
      </c>
      <c r="F376" s="117" t="s">
        <v>1294</v>
      </c>
      <c r="G376" s="117" t="s">
        <v>1053</v>
      </c>
      <c r="H376" s="117" t="s">
        <v>1301</v>
      </c>
      <c r="I376" s="117" t="s">
        <v>1086</v>
      </c>
      <c r="J376" s="117" t="s">
        <v>93</v>
      </c>
      <c r="K376" s="117" t="s">
        <v>1305</v>
      </c>
      <c r="L376" s="150" t="s">
        <v>1307</v>
      </c>
      <c r="M376" s="54" t="s">
        <v>1336</v>
      </c>
      <c r="N376" s="149" t="s">
        <v>197</v>
      </c>
    </row>
  </sheetData>
  <autoFilter ref="A1:N376" xr:uid="{87F70B10-930D-41B2-9110-E100188D8B93}"/>
  <hyperlinks>
    <hyperlink ref="L8" r:id="rId1" xr:uid="{43AF8912-C8C5-483F-9ED4-C9F2AC051FD9}"/>
    <hyperlink ref="L9" r:id="rId2" xr:uid="{F02D8CC5-413C-4128-A1DE-716AE4E0444F}"/>
    <hyperlink ref="L10" r:id="rId3" xr:uid="{5BDCAB16-6A28-4CA1-B6E7-9C95B2389B20}"/>
    <hyperlink ref="L4" r:id="rId4" xr:uid="{8A9374C4-64F0-4853-9B9C-FC829D0CF4E1}"/>
    <hyperlink ref="L5" r:id="rId5" xr:uid="{1CA4A2A3-D134-4185-9225-4C415774F591}"/>
    <hyperlink ref="L6" r:id="rId6" xr:uid="{8D40E70E-787D-4E6F-A773-CEA16EA20A19}"/>
    <hyperlink ref="L7" r:id="rId7" xr:uid="{832C5D64-4854-4C1B-9150-979282F0856A}"/>
    <hyperlink ref="L2" r:id="rId8" xr:uid="{4FC8ABAD-4954-4D94-9A28-172B646508A8}"/>
    <hyperlink ref="L11" r:id="rId9" xr:uid="{BC992C9C-B64C-4A60-99A1-A7F50DE0B9C0}"/>
    <hyperlink ref="L3" r:id="rId10" xr:uid="{1E0FFE56-B44B-447B-BA7F-CA08DA09206D}"/>
    <hyperlink ref="L170" r:id="rId11" xr:uid="{3DF8553C-8F4D-47AE-82A6-5D9789CCE749}"/>
    <hyperlink ref="L171:L202" r:id="rId12" display="https://ec.europa.eu/agriculture/markets-and-prices/price-monitoring_en" xr:uid="{345E2637-1812-4839-BC5C-C09C381A9528}"/>
    <hyperlink ref="L265" r:id="rId13" xr:uid="{A2347BD4-A40E-4ED2-AEA4-6BF91A560B8C}"/>
    <hyperlink ref="L366" r:id="rId14" xr:uid="{8BD5DF24-061D-469E-94BC-B45E7C5F09D6}"/>
    <hyperlink ref="L367" r:id="rId15" xr:uid="{3435223A-6333-4AB4-95F4-2EDAB76FA33F}"/>
    <hyperlink ref="L368" r:id="rId16" xr:uid="{7ABCD52D-4839-4B5F-9D7D-348291B735B1}"/>
    <hyperlink ref="L369" r:id="rId17" xr:uid="{DD1D3E7C-E8F9-4B84-8EFB-962AF94ED0FD}"/>
    <hyperlink ref="L370" r:id="rId18" xr:uid="{B316936F-2AE0-4984-9B5E-3360AA1FE937}"/>
    <hyperlink ref="L371" r:id="rId19" xr:uid="{3A94FD5E-147A-4F3B-BEF1-8508B6942807}"/>
    <hyperlink ref="L374" r:id="rId20" xr:uid="{A8C439A7-C0E4-47D1-9C22-4389755F14F6}"/>
    <hyperlink ref="L376" r:id="rId21" xr:uid="{91C09CA9-A9E1-466B-B09A-70BF30D260FB}"/>
    <hyperlink ref="L373" r:id="rId22" xr:uid="{20365ED3-E176-4524-93CD-78A6A9FD5012}"/>
    <hyperlink ref="L372" r:id="rId23" xr:uid="{804BC923-3B54-4AF3-8516-862CA8B508B0}"/>
    <hyperlink ref="L375" r:id="rId24" xr:uid="{B2CDB46A-CC52-44D5-AC7A-65E9F73FC7D3}"/>
  </hyperlink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InputMessage="1" showErrorMessage="1" xr:uid="{4F9B0F5F-0CD4-478A-8747-D0E7750996D6}">
          <x14:formula1>
            <xm:f>Grade!$L$3:$L$7</xm:f>
          </x14:formula1>
          <xm:sqref>B2:B56 B170:B264</xm:sqref>
        </x14:dataValidation>
        <x14:dataValidation type="list" allowBlank="1" showInputMessage="1" showErrorMessage="1" xr:uid="{E2B2E2D2-9D5B-44DA-B143-F8D06DCF1E15}">
          <x14:formula1>
            <xm:f>Grade!$J$3:$J$23</xm:f>
          </x14:formula1>
          <xm:sqref>C12:C264</xm:sqref>
        </x14:dataValidation>
        <x14:dataValidation type="list" allowBlank="1" showInputMessage="1" showErrorMessage="1" xr:uid="{F5F652B9-5E65-449C-8C5B-342338A4C2F3}">
          <x14:formula1>
            <xm:f>'/Users/rachelqian/Documents/StableCloud/SSH_Cloud/Pricing_Server/Aug19_UK/Files/Inputs/C:\Users\lgbna\Documents\Indexes\AGS\UK\[UKGradingBackUP.xlsx]Grade'!#REF!</xm:f>
          </x14:formula1>
          <xm:sqref>B57:B91 B96:B169</xm:sqref>
        </x14:dataValidation>
        <x14:dataValidation type="list" allowBlank="1" showInputMessage="1" showErrorMessage="1" xr:uid="{FD0DA935-294A-43C6-9885-ECB397A41A75}">
          <x14:formula1>
            <xm:f>'/Users/rachelqian/Documents/StableCloud/SSH_Cloud/Pricing_Server/Aug19_UK/Files/Inputs/C:\Users\lgbna\Stable Dropbox\Indexes\GB\[UKGrading (Joe Brooker''s conflicted copy 2019-06-18).xlsx]Grade'!#REF!</xm:f>
          </x14:formula1>
          <xm:sqref>B366:C376 B265:C265</xm:sqref>
        </x14:dataValidation>
        <x14:dataValidation type="list" allowBlank="1" showInputMessage="1" showErrorMessage="1" xr:uid="{3C61554C-AE11-4715-BE37-9AF8B060D884}">
          <x14:formula1>
            <xm:f>Grade!$L$3:$L$6</xm:f>
          </x14:formula1>
          <xm:sqref>B92:B95</xm:sqref>
        </x14:dataValidation>
        <x14:dataValidation type="list" allowBlank="1" showInputMessage="1" showErrorMessage="1" xr:uid="{012E9626-EE99-4DA1-A81F-6B7F854FA866}">
          <x14:formula1>
            <xm:f>Grade!$N$12:$N$25</xm:f>
          </x14:formula1>
          <xm:sqref>M2:M376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48673-B936-4903-B507-396AD93E3C19}">
  <dimension ref="A1:Q239"/>
  <sheetViews>
    <sheetView zoomScale="70" zoomScaleNormal="70" workbookViewId="0">
      <pane xSplit="1" ySplit="25" topLeftCell="B184" activePane="bottomRight" state="frozen"/>
      <selection activeCell="K56" sqref="K56"/>
      <selection pane="topRight" activeCell="K56" sqref="K56"/>
      <selection pane="bottomLeft" activeCell="K56" sqref="K56"/>
      <selection pane="bottomRight" activeCell="N188" sqref="N188"/>
    </sheetView>
  </sheetViews>
  <sheetFormatPr defaultColWidth="9.140625" defaultRowHeight="15" x14ac:dyDescent="0.25"/>
  <cols>
    <col min="1" max="1" width="21.7109375" style="49" customWidth="1"/>
    <col min="2" max="11" width="14" style="49" customWidth="1"/>
    <col min="12" max="15" width="8.85546875" customWidth="1"/>
    <col min="16" max="16384" width="9.140625" style="49"/>
  </cols>
  <sheetData>
    <row r="1" spans="1:16" x14ac:dyDescent="0.25">
      <c r="A1" s="62" t="s">
        <v>127</v>
      </c>
      <c r="B1" s="53" t="s">
        <v>224</v>
      </c>
      <c r="C1" s="53" t="s">
        <v>225</v>
      </c>
      <c r="D1" s="53" t="s">
        <v>226</v>
      </c>
      <c r="E1" s="53" t="s">
        <v>227</v>
      </c>
      <c r="F1" s="53" t="s">
        <v>228</v>
      </c>
      <c r="G1" s="53" t="s">
        <v>229</v>
      </c>
      <c r="H1" s="53" t="s">
        <v>230</v>
      </c>
      <c r="I1" s="53" t="s">
        <v>231</v>
      </c>
      <c r="J1" s="53" t="s">
        <v>232</v>
      </c>
      <c r="K1" s="53" t="s">
        <v>223</v>
      </c>
    </row>
    <row r="2" spans="1:16" x14ac:dyDescent="0.25">
      <c r="A2" s="55" t="s">
        <v>80</v>
      </c>
      <c r="B2" s="54" t="s">
        <v>81</v>
      </c>
      <c r="C2" s="54" t="s">
        <v>368</v>
      </c>
      <c r="D2" s="54" t="s">
        <v>81</v>
      </c>
      <c r="E2" s="54" t="s">
        <v>81</v>
      </c>
      <c r="F2" s="54" t="s">
        <v>81</v>
      </c>
      <c r="G2" s="54" t="s">
        <v>81</v>
      </c>
      <c r="H2" s="54" t="s">
        <v>81</v>
      </c>
      <c r="I2" s="54" t="s">
        <v>81</v>
      </c>
      <c r="J2" s="54" t="s">
        <v>81</v>
      </c>
      <c r="K2" s="54" t="s">
        <v>81</v>
      </c>
    </row>
    <row r="3" spans="1:16" x14ac:dyDescent="0.25">
      <c r="A3" s="56" t="s">
        <v>83</v>
      </c>
      <c r="B3" s="54" t="s">
        <v>91</v>
      </c>
      <c r="C3" s="54" t="s">
        <v>91</v>
      </c>
      <c r="D3" s="54" t="s">
        <v>86</v>
      </c>
      <c r="E3" s="54" t="s">
        <v>86</v>
      </c>
      <c r="F3" s="54" t="s">
        <v>86</v>
      </c>
      <c r="G3" s="54" t="s">
        <v>90</v>
      </c>
      <c r="H3" s="54" t="s">
        <v>89</v>
      </c>
      <c r="I3" s="54" t="s">
        <v>89</v>
      </c>
      <c r="J3" s="54" t="s">
        <v>89</v>
      </c>
      <c r="K3" s="54" t="s">
        <v>87</v>
      </c>
    </row>
    <row r="4" spans="1:16" x14ac:dyDescent="0.25">
      <c r="A4" s="56" t="s">
        <v>73</v>
      </c>
      <c r="B4" s="54" t="s">
        <v>114</v>
      </c>
      <c r="C4" s="54" t="s">
        <v>116</v>
      </c>
      <c r="D4" s="54" t="s">
        <v>113</v>
      </c>
      <c r="E4" s="54" t="s">
        <v>110</v>
      </c>
      <c r="F4" s="54" t="s">
        <v>88</v>
      </c>
      <c r="G4" s="54" t="s">
        <v>97</v>
      </c>
      <c r="H4" s="54" t="s">
        <v>105</v>
      </c>
      <c r="I4" s="54" t="s">
        <v>108</v>
      </c>
      <c r="J4" s="54" t="s">
        <v>105</v>
      </c>
      <c r="K4" s="54" t="s">
        <v>100</v>
      </c>
    </row>
    <row r="5" spans="1:16" x14ac:dyDescent="0.25">
      <c r="A5" s="56" t="s">
        <v>74</v>
      </c>
      <c r="B5" s="54" t="s">
        <v>115</v>
      </c>
      <c r="C5" s="54" t="s">
        <v>118</v>
      </c>
      <c r="D5" s="54"/>
      <c r="E5" s="54"/>
      <c r="F5" s="54" t="s">
        <v>103</v>
      </c>
      <c r="G5" s="54" t="s">
        <v>98</v>
      </c>
      <c r="H5" s="54" t="s">
        <v>106</v>
      </c>
      <c r="I5" s="54" t="s">
        <v>106</v>
      </c>
      <c r="J5" s="54" t="s">
        <v>107</v>
      </c>
      <c r="K5" s="54" t="s">
        <v>117</v>
      </c>
    </row>
    <row r="6" spans="1:16" x14ac:dyDescent="0.25">
      <c r="A6" s="56" t="s">
        <v>77</v>
      </c>
      <c r="B6" s="54" t="s">
        <v>94</v>
      </c>
      <c r="C6" s="54" t="s">
        <v>94</v>
      </c>
      <c r="D6" s="54" t="s">
        <v>94</v>
      </c>
      <c r="E6" s="54" t="s">
        <v>94</v>
      </c>
      <c r="F6" s="54" t="s">
        <v>94</v>
      </c>
      <c r="G6" s="54" t="s">
        <v>94</v>
      </c>
      <c r="H6" s="54" t="s">
        <v>94</v>
      </c>
      <c r="I6" s="54" t="s">
        <v>94</v>
      </c>
      <c r="J6" s="54" t="s">
        <v>94</v>
      </c>
      <c r="K6" s="54" t="s">
        <v>95</v>
      </c>
    </row>
    <row r="7" spans="1:16" x14ac:dyDescent="0.25">
      <c r="A7" s="56" t="s">
        <v>76</v>
      </c>
      <c r="B7" s="54" t="s">
        <v>92</v>
      </c>
      <c r="C7" s="54" t="s">
        <v>102</v>
      </c>
      <c r="D7" s="54" t="s">
        <v>102</v>
      </c>
      <c r="E7" s="54" t="s">
        <v>102</v>
      </c>
      <c r="F7" s="54" t="s">
        <v>102</v>
      </c>
      <c r="G7" s="54" t="s">
        <v>92</v>
      </c>
      <c r="H7" s="54" t="s">
        <v>92</v>
      </c>
      <c r="I7" s="54" t="s">
        <v>92</v>
      </c>
      <c r="J7" s="54" t="s">
        <v>92</v>
      </c>
      <c r="K7" s="54" t="s">
        <v>102</v>
      </c>
    </row>
    <row r="8" spans="1:16" x14ac:dyDescent="0.25">
      <c r="A8" s="56" t="s">
        <v>79</v>
      </c>
      <c r="B8" s="54" t="s">
        <v>111</v>
      </c>
      <c r="C8" s="54" t="s">
        <v>111</v>
      </c>
      <c r="D8" s="54" t="s">
        <v>111</v>
      </c>
      <c r="E8" s="54" t="s">
        <v>111</v>
      </c>
      <c r="F8" s="54" t="s">
        <v>111</v>
      </c>
      <c r="G8" s="54" t="s">
        <v>96</v>
      </c>
      <c r="H8" s="54" t="s">
        <v>119</v>
      </c>
      <c r="I8" s="54" t="s">
        <v>119</v>
      </c>
      <c r="J8" s="54" t="s">
        <v>119</v>
      </c>
      <c r="K8" s="54" t="s">
        <v>101</v>
      </c>
    </row>
    <row r="9" spans="1:16" x14ac:dyDescent="0.25">
      <c r="A9" s="56" t="s">
        <v>84</v>
      </c>
      <c r="B9" s="54" t="s">
        <v>85</v>
      </c>
      <c r="C9" s="54" t="s">
        <v>85</v>
      </c>
      <c r="D9" s="54" t="s">
        <v>85</v>
      </c>
      <c r="E9" s="54" t="s">
        <v>85</v>
      </c>
      <c r="F9" s="54" t="s">
        <v>85</v>
      </c>
      <c r="G9" s="54" t="s">
        <v>85</v>
      </c>
      <c r="H9" s="54" t="s">
        <v>85</v>
      </c>
      <c r="I9" s="54" t="s">
        <v>85</v>
      </c>
      <c r="J9" s="54" t="s">
        <v>85</v>
      </c>
      <c r="K9" s="54" t="s">
        <v>85</v>
      </c>
    </row>
    <row r="10" spans="1:16" x14ac:dyDescent="0.25">
      <c r="A10" s="56" t="s">
        <v>75</v>
      </c>
      <c r="B10" s="137" t="s">
        <v>93</v>
      </c>
      <c r="C10" s="137" t="s">
        <v>1329</v>
      </c>
      <c r="D10" s="137" t="s">
        <v>104</v>
      </c>
      <c r="E10" s="137" t="s">
        <v>104</v>
      </c>
      <c r="F10" s="137" t="s">
        <v>104</v>
      </c>
      <c r="G10" s="137" t="s">
        <v>93</v>
      </c>
      <c r="H10" s="137" t="s">
        <v>93</v>
      </c>
      <c r="I10" s="137" t="s">
        <v>93</v>
      </c>
      <c r="J10" s="137" t="s">
        <v>93</v>
      </c>
      <c r="K10" s="137" t="s">
        <v>1329</v>
      </c>
    </row>
    <row r="11" spans="1:16" x14ac:dyDescent="0.25">
      <c r="A11" s="56" t="s">
        <v>78</v>
      </c>
      <c r="B11" s="137" t="s">
        <v>123</v>
      </c>
      <c r="C11" s="137" t="s">
        <v>124</v>
      </c>
      <c r="D11" s="137" t="s">
        <v>112</v>
      </c>
      <c r="E11" s="137" t="s">
        <v>126</v>
      </c>
      <c r="F11" s="137" t="s">
        <v>125</v>
      </c>
      <c r="G11" s="137" t="s">
        <v>99</v>
      </c>
      <c r="H11" s="137" t="s">
        <v>122</v>
      </c>
      <c r="I11" s="137" t="s">
        <v>109</v>
      </c>
      <c r="J11" s="137" t="s">
        <v>121</v>
      </c>
      <c r="K11" s="137" t="s">
        <v>128</v>
      </c>
    </row>
    <row r="12" spans="1:16" x14ac:dyDescent="0.25">
      <c r="A12" s="56" t="s">
        <v>713</v>
      </c>
      <c r="B12" s="138" t="s">
        <v>717</v>
      </c>
      <c r="C12" s="138" t="s">
        <v>719</v>
      </c>
      <c r="D12" s="138" t="s">
        <v>715</v>
      </c>
      <c r="E12" s="138" t="s">
        <v>715</v>
      </c>
      <c r="F12" s="138" t="s">
        <v>715</v>
      </c>
      <c r="G12" s="138" t="s">
        <v>716</v>
      </c>
      <c r="H12" s="138" t="s">
        <v>714</v>
      </c>
      <c r="I12" s="138" t="s">
        <v>714</v>
      </c>
      <c r="J12" s="138" t="s">
        <v>714</v>
      </c>
      <c r="K12" s="138" t="s">
        <v>718</v>
      </c>
    </row>
    <row r="13" spans="1:16" x14ac:dyDescent="0.25">
      <c r="A13" s="56" t="s">
        <v>1321</v>
      </c>
      <c r="B13" s="54" t="s">
        <v>1337</v>
      </c>
      <c r="C13" s="54" t="s">
        <v>1337</v>
      </c>
      <c r="D13" s="54" t="s">
        <v>1336</v>
      </c>
      <c r="E13" s="54" t="s">
        <v>1336</v>
      </c>
      <c r="F13" s="54" t="s">
        <v>1336</v>
      </c>
      <c r="G13" s="54" t="s">
        <v>1336</v>
      </c>
      <c r="H13" s="54" t="s">
        <v>1343</v>
      </c>
      <c r="I13" s="54" t="s">
        <v>1343</v>
      </c>
      <c r="J13" s="54" t="s">
        <v>1336</v>
      </c>
      <c r="K13" s="54" t="s">
        <v>1336</v>
      </c>
    </row>
    <row r="14" spans="1:16" x14ac:dyDescent="0.25">
      <c r="A14" s="56" t="s">
        <v>192</v>
      </c>
      <c r="B14" s="54" t="s">
        <v>206</v>
      </c>
      <c r="C14" s="54" t="s">
        <v>206</v>
      </c>
      <c r="D14" s="54" t="s">
        <v>206</v>
      </c>
      <c r="E14" s="54" t="s">
        <v>206</v>
      </c>
      <c r="F14" s="54" t="s">
        <v>206</v>
      </c>
      <c r="G14" s="54" t="s">
        <v>206</v>
      </c>
      <c r="H14" s="54" t="s">
        <v>206</v>
      </c>
      <c r="I14" s="54" t="s">
        <v>206</v>
      </c>
      <c r="J14" s="54" t="s">
        <v>206</v>
      </c>
      <c r="K14" s="54" t="s">
        <v>206</v>
      </c>
    </row>
    <row r="15" spans="1:16" x14ac:dyDescent="0.25">
      <c r="A15" s="57" t="s">
        <v>120</v>
      </c>
      <c r="B15" s="63" t="str">
        <f t="shared" ref="B15:I15" si="0">IF(COUNT(B22:B193)/84&gt;1, "Pass","Fail")</f>
        <v>Pass</v>
      </c>
      <c r="C15" s="63" t="str">
        <f t="shared" si="0"/>
        <v>Pass</v>
      </c>
      <c r="D15" s="63" t="str">
        <f t="shared" si="0"/>
        <v>Pass</v>
      </c>
      <c r="E15" s="63" t="str">
        <f t="shared" si="0"/>
        <v>Pass</v>
      </c>
      <c r="F15" s="63" t="str">
        <f t="shared" si="0"/>
        <v>Pass</v>
      </c>
      <c r="G15" s="63" t="str">
        <f t="shared" si="0"/>
        <v>Pass</v>
      </c>
      <c r="H15" s="63" t="str">
        <f t="shared" si="0"/>
        <v>Pass</v>
      </c>
      <c r="I15" s="63" t="str">
        <f t="shared" si="0"/>
        <v>Pass</v>
      </c>
      <c r="J15" s="63" t="str">
        <f t="shared" ref="J15" si="1">IF(COUNT(J22:J193)/84&gt;1, "Pass","Fail")</f>
        <v>Pass</v>
      </c>
      <c r="K15" s="63" t="str">
        <f>IF(COUNT(K22:K193)/84&gt;1, "Pass","Fail")</f>
        <v>Pass</v>
      </c>
      <c r="P15" s="49" t="s">
        <v>202</v>
      </c>
    </row>
    <row r="16" spans="1:16" x14ac:dyDescent="0.25">
      <c r="A16" s="59" t="str">
        <f>Grade!A2</f>
        <v xml:space="preserve">Availability </v>
      </c>
      <c r="B16" s="109">
        <v>10</v>
      </c>
      <c r="C16" s="109">
        <v>10</v>
      </c>
      <c r="D16" s="109">
        <v>10</v>
      </c>
      <c r="E16" s="109">
        <v>10</v>
      </c>
      <c r="F16" s="109">
        <v>10</v>
      </c>
      <c r="G16" s="109">
        <v>10</v>
      </c>
      <c r="H16" s="109">
        <v>10</v>
      </c>
      <c r="I16" s="109">
        <v>10</v>
      </c>
      <c r="J16" s="109">
        <v>10</v>
      </c>
      <c r="K16" s="109">
        <v>10</v>
      </c>
    </row>
    <row r="17" spans="1:17" x14ac:dyDescent="0.25">
      <c r="A17" s="59" t="str">
        <f>Grade!A15</f>
        <v>Relevance</v>
      </c>
      <c r="B17" s="109">
        <f>12+13</f>
        <v>25</v>
      </c>
      <c r="C17" s="109">
        <f>8+12</f>
        <v>20</v>
      </c>
      <c r="D17" s="109">
        <f t="shared" ref="D17:K17" si="2">12+16</f>
        <v>28</v>
      </c>
      <c r="E17" s="109">
        <f t="shared" si="2"/>
        <v>28</v>
      </c>
      <c r="F17" s="109">
        <f>12+16</f>
        <v>28</v>
      </c>
      <c r="G17" s="109">
        <f t="shared" si="2"/>
        <v>28</v>
      </c>
      <c r="H17" s="109">
        <f t="shared" si="2"/>
        <v>28</v>
      </c>
      <c r="I17" s="109">
        <f t="shared" si="2"/>
        <v>28</v>
      </c>
      <c r="J17" s="109">
        <f t="shared" si="2"/>
        <v>28</v>
      </c>
      <c r="K17" s="109">
        <f t="shared" si="2"/>
        <v>28</v>
      </c>
    </row>
    <row r="18" spans="1:17" x14ac:dyDescent="0.25">
      <c r="A18" s="59" t="str">
        <f>Grade!A40</f>
        <v>Robustness</v>
      </c>
      <c r="B18" s="109">
        <f>16+12</f>
        <v>28</v>
      </c>
      <c r="C18" s="109">
        <f>18+12</f>
        <v>30</v>
      </c>
      <c r="D18" s="109">
        <f t="shared" ref="D18:K18" si="3">16+14</f>
        <v>30</v>
      </c>
      <c r="E18" s="109">
        <f t="shared" si="3"/>
        <v>30</v>
      </c>
      <c r="F18" s="109">
        <f>16+14</f>
        <v>30</v>
      </c>
      <c r="G18" s="109">
        <f t="shared" si="3"/>
        <v>30</v>
      </c>
      <c r="H18" s="109">
        <f t="shared" si="3"/>
        <v>30</v>
      </c>
      <c r="I18" s="109">
        <f t="shared" si="3"/>
        <v>30</v>
      </c>
      <c r="J18" s="109">
        <f t="shared" si="3"/>
        <v>30</v>
      </c>
      <c r="K18" s="109">
        <f t="shared" si="3"/>
        <v>30</v>
      </c>
      <c r="Q18" s="49" t="s">
        <v>202</v>
      </c>
    </row>
    <row r="19" spans="1:17" x14ac:dyDescent="0.25">
      <c r="A19" s="59" t="str">
        <f>Grade!A65</f>
        <v>Continuity</v>
      </c>
      <c r="B19" s="109">
        <v>9</v>
      </c>
      <c r="C19" s="109">
        <v>10</v>
      </c>
      <c r="D19" s="109">
        <v>9</v>
      </c>
      <c r="E19" s="109">
        <v>9</v>
      </c>
      <c r="F19" s="109">
        <v>9</v>
      </c>
      <c r="G19" s="109">
        <v>9</v>
      </c>
      <c r="H19" s="109">
        <v>9</v>
      </c>
      <c r="I19" s="109">
        <v>9</v>
      </c>
      <c r="J19" s="109">
        <v>9</v>
      </c>
      <c r="K19" s="109">
        <v>9</v>
      </c>
    </row>
    <row r="20" spans="1:17" x14ac:dyDescent="0.25">
      <c r="A20" s="60" t="s">
        <v>82</v>
      </c>
      <c r="B20" s="110">
        <f t="shared" ref="B20:I20" si="4">SUM(B16:B19)</f>
        <v>72</v>
      </c>
      <c r="C20" s="110">
        <f t="shared" si="4"/>
        <v>70</v>
      </c>
      <c r="D20" s="110">
        <f t="shared" si="4"/>
        <v>77</v>
      </c>
      <c r="E20" s="110">
        <f t="shared" si="4"/>
        <v>77</v>
      </c>
      <c r="F20" s="110">
        <f t="shared" si="4"/>
        <v>77</v>
      </c>
      <c r="G20" s="110">
        <f t="shared" si="4"/>
        <v>77</v>
      </c>
      <c r="H20" s="110">
        <f t="shared" si="4"/>
        <v>77</v>
      </c>
      <c r="I20" s="110">
        <f t="shared" si="4"/>
        <v>77</v>
      </c>
      <c r="J20" s="110">
        <f t="shared" ref="J20" si="5">SUM(J16:J19)</f>
        <v>77</v>
      </c>
      <c r="K20" s="110">
        <f>SUM(K16:K19)</f>
        <v>77</v>
      </c>
    </row>
    <row r="21" spans="1:17" x14ac:dyDescent="0.25">
      <c r="A21" s="49">
        <f>COUNT(B20:AAA20)</f>
        <v>10</v>
      </c>
    </row>
    <row r="22" spans="1:17" x14ac:dyDescent="0.25">
      <c r="A22" s="50">
        <v>38353</v>
      </c>
      <c r="B22" s="163">
        <v>151</v>
      </c>
      <c r="C22" s="163"/>
      <c r="D22" s="163" t="s">
        <v>202</v>
      </c>
      <c r="E22" s="163"/>
      <c r="F22" s="163">
        <v>102.0591</v>
      </c>
      <c r="G22" s="163">
        <v>137.5</v>
      </c>
      <c r="H22" s="163">
        <v>63</v>
      </c>
      <c r="I22" s="163">
        <v>65.7</v>
      </c>
      <c r="J22" s="163">
        <v>86.4</v>
      </c>
      <c r="K22" s="163">
        <v>18.53</v>
      </c>
    </row>
    <row r="23" spans="1:17" x14ac:dyDescent="0.25">
      <c r="A23" s="50">
        <v>38384</v>
      </c>
      <c r="B23" s="163">
        <v>152</v>
      </c>
      <c r="C23" s="163"/>
      <c r="D23" s="163"/>
      <c r="E23" s="163"/>
      <c r="F23" s="163">
        <v>104.0401</v>
      </c>
      <c r="G23" s="163">
        <v>131.4</v>
      </c>
      <c r="H23" s="163">
        <v>63.4</v>
      </c>
      <c r="I23" s="163">
        <v>66.400000000000006</v>
      </c>
      <c r="J23" s="163">
        <v>83.2</v>
      </c>
      <c r="K23" s="163">
        <v>18.309999999999999</v>
      </c>
    </row>
    <row r="24" spans="1:17" x14ac:dyDescent="0.25">
      <c r="A24" s="50">
        <v>38412</v>
      </c>
      <c r="B24" s="163">
        <v>152</v>
      </c>
      <c r="C24" s="163"/>
      <c r="D24" s="163"/>
      <c r="E24" s="111"/>
      <c r="F24" s="163">
        <v>107.1503</v>
      </c>
      <c r="G24" s="163">
        <v>138</v>
      </c>
      <c r="H24" s="163">
        <v>66.3</v>
      </c>
      <c r="I24" s="163">
        <v>66.3</v>
      </c>
      <c r="J24" s="163">
        <v>85.3</v>
      </c>
      <c r="K24" s="163">
        <v>18.32</v>
      </c>
    </row>
    <row r="25" spans="1:17" x14ac:dyDescent="0.25">
      <c r="A25" s="50">
        <v>38443</v>
      </c>
      <c r="B25" s="163">
        <v>152</v>
      </c>
      <c r="C25" s="163"/>
      <c r="D25" s="163"/>
      <c r="E25" s="163"/>
      <c r="F25" s="163">
        <v>107.75320000000001</v>
      </c>
      <c r="G25" s="163">
        <v>135.6</v>
      </c>
      <c r="H25" s="163">
        <v>65.8</v>
      </c>
      <c r="I25" s="163">
        <v>66</v>
      </c>
      <c r="J25" s="163">
        <v>86.4</v>
      </c>
      <c r="K25" s="163">
        <v>17.59</v>
      </c>
    </row>
    <row r="26" spans="1:17" x14ac:dyDescent="0.25">
      <c r="A26" s="50">
        <v>38473</v>
      </c>
      <c r="B26" s="163">
        <v>149</v>
      </c>
      <c r="C26" s="163"/>
      <c r="D26" s="163"/>
      <c r="E26" s="163"/>
      <c r="F26" s="163">
        <v>107.7341</v>
      </c>
      <c r="G26" s="163">
        <v>145.4</v>
      </c>
      <c r="H26" s="163">
        <v>63.5</v>
      </c>
      <c r="I26" s="163">
        <v>64.7</v>
      </c>
      <c r="J26" s="163">
        <v>84.3</v>
      </c>
      <c r="K26" s="163">
        <v>17.11</v>
      </c>
    </row>
    <row r="27" spans="1:17" x14ac:dyDescent="0.25">
      <c r="A27" s="50">
        <v>38504</v>
      </c>
      <c r="B27" s="163">
        <v>146</v>
      </c>
      <c r="C27" s="163"/>
      <c r="D27" s="163"/>
      <c r="E27" s="163"/>
      <c r="F27" s="163">
        <v>107.9063</v>
      </c>
      <c r="G27" s="163">
        <v>138</v>
      </c>
      <c r="H27" s="163">
        <v>64.900000000000006</v>
      </c>
      <c r="I27" s="163">
        <v>66.2</v>
      </c>
      <c r="J27" s="163">
        <v>85.3</v>
      </c>
      <c r="K27" s="163">
        <v>17.3</v>
      </c>
    </row>
    <row r="28" spans="1:17" x14ac:dyDescent="0.25">
      <c r="A28" s="50">
        <v>38534</v>
      </c>
      <c r="B28" s="163">
        <v>141</v>
      </c>
      <c r="C28" s="163"/>
      <c r="D28" s="163"/>
      <c r="E28" s="163"/>
      <c r="F28" s="163">
        <v>107.78189999999999</v>
      </c>
      <c r="G28" s="163">
        <v>138.1</v>
      </c>
      <c r="H28" s="163">
        <v>62.2</v>
      </c>
      <c r="I28" s="163">
        <v>63.2</v>
      </c>
      <c r="J28" s="163">
        <v>83</v>
      </c>
      <c r="K28" s="163">
        <v>18.059999999999999</v>
      </c>
    </row>
    <row r="29" spans="1:17" x14ac:dyDescent="0.25">
      <c r="A29" s="50">
        <v>38565</v>
      </c>
      <c r="B29" s="163">
        <v>145</v>
      </c>
      <c r="C29" s="163"/>
      <c r="D29" s="163"/>
      <c r="E29" s="163"/>
      <c r="F29" s="163">
        <v>106.89190000000001</v>
      </c>
      <c r="G29" s="163">
        <v>142.30000000000001</v>
      </c>
      <c r="H29" s="163">
        <v>61.7</v>
      </c>
      <c r="I29" s="163">
        <v>63.3</v>
      </c>
      <c r="J29" s="163">
        <v>74.2</v>
      </c>
      <c r="K29" s="163">
        <v>18.64</v>
      </c>
    </row>
    <row r="30" spans="1:17" x14ac:dyDescent="0.25">
      <c r="A30" s="50">
        <v>38596</v>
      </c>
      <c r="B30" s="163">
        <v>147</v>
      </c>
      <c r="C30" s="163"/>
      <c r="D30" s="163"/>
      <c r="E30" s="163"/>
      <c r="F30" s="163">
        <v>105.7914</v>
      </c>
      <c r="G30" s="163">
        <v>148.4</v>
      </c>
      <c r="H30" s="163">
        <v>61.9</v>
      </c>
      <c r="I30" s="163">
        <v>62.5</v>
      </c>
      <c r="J30" s="163">
        <v>73.3</v>
      </c>
      <c r="K30" s="163">
        <v>19.46</v>
      </c>
    </row>
    <row r="31" spans="1:17" x14ac:dyDescent="0.25">
      <c r="A31" s="50">
        <v>38626</v>
      </c>
      <c r="B31" s="163">
        <v>150</v>
      </c>
      <c r="C31" s="163"/>
      <c r="D31" s="163"/>
      <c r="E31" s="163"/>
      <c r="F31" s="163">
        <v>104.01139999999999</v>
      </c>
      <c r="G31" s="163">
        <v>151.5</v>
      </c>
      <c r="H31" s="163">
        <v>63.8</v>
      </c>
      <c r="I31" s="163">
        <v>63.6</v>
      </c>
      <c r="J31" s="163">
        <v>72.599999999999994</v>
      </c>
      <c r="K31" s="163">
        <v>19.71</v>
      </c>
    </row>
    <row r="32" spans="1:17" x14ac:dyDescent="0.25">
      <c r="A32" s="50">
        <v>38657</v>
      </c>
      <c r="B32" s="163">
        <v>152</v>
      </c>
      <c r="C32" s="163"/>
      <c r="D32" s="163"/>
      <c r="E32" s="163"/>
      <c r="F32" s="163">
        <v>103.71469999999999</v>
      </c>
      <c r="G32" s="163">
        <v>148.5</v>
      </c>
      <c r="H32" s="163">
        <v>64.5</v>
      </c>
      <c r="I32" s="163">
        <v>64.2</v>
      </c>
      <c r="J32" s="163">
        <v>72.3</v>
      </c>
      <c r="K32" s="163">
        <v>19.760000000000002</v>
      </c>
    </row>
    <row r="33" spans="1:11" x14ac:dyDescent="0.25">
      <c r="A33" s="50">
        <v>38687</v>
      </c>
      <c r="B33" s="163">
        <v>160</v>
      </c>
      <c r="C33" s="163">
        <v>37.3996</v>
      </c>
      <c r="D33" s="163"/>
      <c r="E33" s="163"/>
      <c r="F33" s="163">
        <v>103.9061</v>
      </c>
      <c r="G33" s="163">
        <v>143.5</v>
      </c>
      <c r="H33" s="163">
        <v>66</v>
      </c>
      <c r="I33" s="163">
        <v>65.8</v>
      </c>
      <c r="J33" s="163">
        <v>73.3</v>
      </c>
      <c r="K33" s="163">
        <v>19.260000000000002</v>
      </c>
    </row>
    <row r="34" spans="1:11" x14ac:dyDescent="0.25">
      <c r="A34" s="50">
        <v>38718</v>
      </c>
      <c r="B34" s="163">
        <v>171</v>
      </c>
      <c r="C34" s="163">
        <v>38.548499999999997</v>
      </c>
      <c r="D34" s="163">
        <v>230.74510000000001</v>
      </c>
      <c r="E34" s="163">
        <v>192.1</v>
      </c>
      <c r="F34" s="163">
        <v>103.2362</v>
      </c>
      <c r="G34" s="163">
        <v>143.6</v>
      </c>
      <c r="H34" s="163">
        <v>66.5</v>
      </c>
      <c r="I34" s="163">
        <v>67.099999999999994</v>
      </c>
      <c r="J34" s="163">
        <v>72.7</v>
      </c>
      <c r="K34" s="163">
        <v>18.649999999999999</v>
      </c>
    </row>
    <row r="35" spans="1:11" x14ac:dyDescent="0.25">
      <c r="A35" s="50">
        <v>38749</v>
      </c>
      <c r="B35" s="163">
        <v>175</v>
      </c>
      <c r="C35" s="163">
        <v>39.050600000000003</v>
      </c>
      <c r="D35" s="163">
        <v>228.53989999999999</v>
      </c>
      <c r="E35" s="163">
        <v>192.8</v>
      </c>
      <c r="F35" s="163">
        <v>102.64279999999999</v>
      </c>
      <c r="G35" s="163">
        <v>147.30000000000001</v>
      </c>
      <c r="H35" s="163">
        <v>67.7</v>
      </c>
      <c r="I35" s="163">
        <v>67.099999999999994</v>
      </c>
      <c r="J35" s="163">
        <v>72.400000000000006</v>
      </c>
      <c r="K35" s="163">
        <v>18.34</v>
      </c>
    </row>
    <row r="36" spans="1:11" x14ac:dyDescent="0.25">
      <c r="A36" s="50">
        <v>38777</v>
      </c>
      <c r="B36" s="163">
        <v>172</v>
      </c>
      <c r="C36" s="163">
        <v>39.127200000000002</v>
      </c>
      <c r="D36" s="163">
        <v>264.62520000000001</v>
      </c>
      <c r="E36" s="163">
        <v>196.3</v>
      </c>
      <c r="F36" s="163">
        <v>102.0399</v>
      </c>
      <c r="G36" s="163">
        <v>156.19999999999999</v>
      </c>
      <c r="H36" s="163">
        <v>68.3</v>
      </c>
      <c r="I36" s="163">
        <v>67.8</v>
      </c>
      <c r="J36" s="163">
        <v>72.7</v>
      </c>
      <c r="K36" s="163">
        <v>18.11</v>
      </c>
    </row>
    <row r="37" spans="1:11" x14ac:dyDescent="0.25">
      <c r="A37" s="50">
        <v>38808</v>
      </c>
      <c r="B37" s="163">
        <v>169</v>
      </c>
      <c r="C37" s="163">
        <v>42.395299999999999</v>
      </c>
      <c r="D37" s="163">
        <v>301.91320000000002</v>
      </c>
      <c r="E37" s="163">
        <v>204.1</v>
      </c>
      <c r="F37" s="163">
        <v>102.58540000000001</v>
      </c>
      <c r="G37" s="163">
        <v>162.19999999999999</v>
      </c>
      <c r="H37" s="163">
        <v>70.400000000000006</v>
      </c>
      <c r="I37" s="163">
        <v>70.099999999999994</v>
      </c>
      <c r="J37" s="163">
        <v>75.2</v>
      </c>
      <c r="K37" s="163">
        <v>17.34</v>
      </c>
    </row>
    <row r="38" spans="1:11" x14ac:dyDescent="0.25">
      <c r="A38" s="50">
        <v>38838</v>
      </c>
      <c r="B38" s="163">
        <v>167</v>
      </c>
      <c r="C38" s="163">
        <v>43.144300000000001</v>
      </c>
      <c r="D38" s="163">
        <v>301.41210000000001</v>
      </c>
      <c r="E38" s="163">
        <v>207.7</v>
      </c>
      <c r="F38" s="163">
        <v>103.65730000000001</v>
      </c>
      <c r="G38" s="163">
        <v>164.3</v>
      </c>
      <c r="H38" s="163">
        <v>74</v>
      </c>
      <c r="I38" s="163">
        <v>72.900000000000006</v>
      </c>
      <c r="J38" s="163">
        <v>77.7</v>
      </c>
      <c r="K38" s="163">
        <v>16.82</v>
      </c>
    </row>
    <row r="39" spans="1:11" x14ac:dyDescent="0.25">
      <c r="A39" s="50">
        <v>38869</v>
      </c>
      <c r="B39" s="163">
        <v>160</v>
      </c>
      <c r="C39" s="163">
        <v>42.454900000000002</v>
      </c>
      <c r="D39" s="163">
        <v>309.13029999999998</v>
      </c>
      <c r="E39" s="163">
        <v>209.7</v>
      </c>
      <c r="F39" s="163">
        <v>106.1837</v>
      </c>
      <c r="G39" s="163">
        <v>169.5</v>
      </c>
      <c r="H39" s="163">
        <v>76.3</v>
      </c>
      <c r="I39" s="163">
        <v>73.599999999999994</v>
      </c>
      <c r="J39" s="163">
        <v>81.099999999999994</v>
      </c>
      <c r="K39" s="163">
        <v>16.829999999999998</v>
      </c>
    </row>
    <row r="40" spans="1:11" x14ac:dyDescent="0.25">
      <c r="A40" s="50">
        <v>38899</v>
      </c>
      <c r="B40" s="163">
        <v>156</v>
      </c>
      <c r="C40" s="163">
        <v>43.323</v>
      </c>
      <c r="D40" s="163">
        <v>267.73250000000002</v>
      </c>
      <c r="E40" s="163">
        <v>207.9</v>
      </c>
      <c r="F40" s="163">
        <v>109.227</v>
      </c>
      <c r="G40" s="163">
        <v>169.8</v>
      </c>
      <c r="H40" s="163">
        <v>75.900000000000006</v>
      </c>
      <c r="I40" s="163">
        <v>63.9</v>
      </c>
      <c r="J40" s="163">
        <v>83.6</v>
      </c>
      <c r="K40" s="163">
        <v>17.18</v>
      </c>
    </row>
    <row r="41" spans="1:11" x14ac:dyDescent="0.25">
      <c r="A41" s="50">
        <v>38930</v>
      </c>
      <c r="B41" s="163">
        <v>157</v>
      </c>
      <c r="C41" s="163">
        <v>43.918700000000001</v>
      </c>
      <c r="D41" s="163">
        <v>248.88800000000001</v>
      </c>
      <c r="E41" s="163">
        <v>201.4</v>
      </c>
      <c r="F41" s="163">
        <v>110.0022</v>
      </c>
      <c r="G41" s="163">
        <v>172.3</v>
      </c>
      <c r="H41" s="163">
        <v>73.099999999999994</v>
      </c>
      <c r="I41" s="163">
        <v>65.900000000000006</v>
      </c>
      <c r="J41" s="163">
        <v>82.2</v>
      </c>
      <c r="K41" s="163">
        <v>17.600000000000001</v>
      </c>
    </row>
    <row r="42" spans="1:11" x14ac:dyDescent="0.25">
      <c r="A42" s="50">
        <v>38961</v>
      </c>
      <c r="B42" s="163">
        <v>157</v>
      </c>
      <c r="C42" s="163">
        <v>39.706000000000003</v>
      </c>
      <c r="D42" s="163">
        <v>244.5778</v>
      </c>
      <c r="E42" s="163">
        <v>211.9</v>
      </c>
      <c r="F42" s="163">
        <v>110.4328</v>
      </c>
      <c r="G42" s="163">
        <v>173.3</v>
      </c>
      <c r="H42" s="163">
        <v>79.900000000000006</v>
      </c>
      <c r="I42" s="163">
        <v>74</v>
      </c>
      <c r="J42" s="163">
        <v>91</v>
      </c>
      <c r="K42" s="163">
        <v>18.45</v>
      </c>
    </row>
    <row r="43" spans="1:11" x14ac:dyDescent="0.25">
      <c r="A43" s="50">
        <v>38991</v>
      </c>
      <c r="B43" s="163">
        <v>156</v>
      </c>
      <c r="C43" s="163">
        <v>37.212299999999999</v>
      </c>
      <c r="D43" s="163">
        <v>239.26519999999999</v>
      </c>
      <c r="E43" s="163">
        <v>207.3</v>
      </c>
      <c r="F43" s="163">
        <v>110.0022</v>
      </c>
      <c r="G43" s="163">
        <v>176.6</v>
      </c>
      <c r="H43" s="163">
        <v>87.5</v>
      </c>
      <c r="I43" s="163">
        <v>81.7</v>
      </c>
      <c r="J43" s="163">
        <v>98.7</v>
      </c>
      <c r="K43" s="163">
        <v>18.82</v>
      </c>
    </row>
    <row r="44" spans="1:11" x14ac:dyDescent="0.25">
      <c r="A44" s="50">
        <v>39022</v>
      </c>
      <c r="B44" s="163">
        <v>156</v>
      </c>
      <c r="C44" s="163">
        <v>36.863399999999999</v>
      </c>
      <c r="D44" s="163">
        <v>236.15790000000001</v>
      </c>
      <c r="E44" s="163">
        <v>209.4</v>
      </c>
      <c r="F44" s="163">
        <v>109.1122</v>
      </c>
      <c r="G44" s="163">
        <v>180.8</v>
      </c>
      <c r="H44" s="163">
        <v>90.5</v>
      </c>
      <c r="I44" s="163">
        <v>88.5</v>
      </c>
      <c r="J44" s="163">
        <v>100.7</v>
      </c>
      <c r="K44" s="163">
        <v>19</v>
      </c>
    </row>
    <row r="45" spans="1:11" x14ac:dyDescent="0.25">
      <c r="A45" s="50">
        <v>39052</v>
      </c>
      <c r="B45" s="163">
        <v>157</v>
      </c>
      <c r="C45" s="163">
        <v>38.684699999999999</v>
      </c>
      <c r="D45" s="163">
        <v>229.74270000000001</v>
      </c>
      <c r="E45" s="163">
        <v>207.9</v>
      </c>
      <c r="F45" s="163">
        <v>109.4375</v>
      </c>
      <c r="G45" s="163">
        <v>182.9</v>
      </c>
      <c r="H45" s="163">
        <v>91</v>
      </c>
      <c r="I45" s="163">
        <v>93.1</v>
      </c>
      <c r="J45" s="163">
        <v>100.5</v>
      </c>
      <c r="K45" s="163">
        <v>18.57</v>
      </c>
    </row>
    <row r="46" spans="1:11" x14ac:dyDescent="0.25">
      <c r="A46" s="50">
        <v>39083</v>
      </c>
      <c r="B46" s="163">
        <v>157</v>
      </c>
      <c r="C46" s="163">
        <v>37.161299999999997</v>
      </c>
      <c r="D46" s="163">
        <v>229.74270000000001</v>
      </c>
      <c r="E46" s="163">
        <v>207.1</v>
      </c>
      <c r="F46" s="163">
        <v>108.15519999999999</v>
      </c>
      <c r="G46" s="163">
        <v>180.6</v>
      </c>
      <c r="H46" s="163">
        <v>91.5</v>
      </c>
      <c r="I46" s="163">
        <v>94.3</v>
      </c>
      <c r="J46" s="163">
        <v>96.8</v>
      </c>
      <c r="K46" s="163">
        <v>18.03</v>
      </c>
    </row>
    <row r="47" spans="1:11" x14ac:dyDescent="0.25">
      <c r="A47" s="50">
        <v>39114</v>
      </c>
      <c r="B47" s="163">
        <v>157</v>
      </c>
      <c r="C47" s="163">
        <v>36.088900000000002</v>
      </c>
      <c r="D47" s="163">
        <v>242.57310000000001</v>
      </c>
      <c r="E47" s="163">
        <v>206.2</v>
      </c>
      <c r="F47" s="163">
        <v>106.3464</v>
      </c>
      <c r="G47" s="163">
        <v>178.3</v>
      </c>
      <c r="H47" s="163">
        <v>90.3</v>
      </c>
      <c r="I47" s="163">
        <v>92.9</v>
      </c>
      <c r="J47" s="163">
        <v>95.7</v>
      </c>
      <c r="K47" s="163">
        <v>17.809999999999999</v>
      </c>
    </row>
    <row r="48" spans="1:11" x14ac:dyDescent="0.25">
      <c r="A48" s="50">
        <v>39142</v>
      </c>
      <c r="B48" s="163">
        <v>154</v>
      </c>
      <c r="C48" s="163">
        <v>37.774000000000001</v>
      </c>
      <c r="D48" s="163">
        <v>257.90929999999997</v>
      </c>
      <c r="E48" s="163">
        <v>205.7</v>
      </c>
      <c r="F48" s="163">
        <v>107.045</v>
      </c>
      <c r="G48" s="163">
        <v>171.9</v>
      </c>
      <c r="H48" s="163">
        <v>91.7</v>
      </c>
      <c r="I48" s="163">
        <v>92.2</v>
      </c>
      <c r="J48" s="163">
        <v>97.3</v>
      </c>
      <c r="K48" s="163">
        <v>17.68</v>
      </c>
    </row>
    <row r="49" spans="1:11" x14ac:dyDescent="0.25">
      <c r="A49" s="50">
        <v>39173</v>
      </c>
      <c r="B49" s="163">
        <v>158</v>
      </c>
      <c r="C49" s="163">
        <v>39.961300000000001</v>
      </c>
      <c r="D49" s="163">
        <v>250.99289999999999</v>
      </c>
      <c r="E49" s="163">
        <v>208.5</v>
      </c>
      <c r="F49" s="163">
        <v>108.1073</v>
      </c>
      <c r="G49" s="163">
        <v>168.6</v>
      </c>
      <c r="H49" s="163">
        <v>94.4</v>
      </c>
      <c r="I49" s="163">
        <v>92.8</v>
      </c>
      <c r="J49" s="163">
        <v>100.3</v>
      </c>
      <c r="K49" s="163">
        <v>17.55</v>
      </c>
    </row>
    <row r="50" spans="1:11" x14ac:dyDescent="0.25">
      <c r="A50" s="50">
        <v>39203</v>
      </c>
      <c r="B50" s="163">
        <v>159</v>
      </c>
      <c r="C50" s="163">
        <v>41.391100000000002</v>
      </c>
      <c r="D50" s="163">
        <v>251.0932</v>
      </c>
      <c r="E50" s="163">
        <v>204.7</v>
      </c>
      <c r="F50" s="163">
        <v>109.7342</v>
      </c>
      <c r="G50" s="163">
        <v>175.8</v>
      </c>
      <c r="H50" s="163">
        <v>96</v>
      </c>
      <c r="I50" s="163">
        <v>91.9</v>
      </c>
      <c r="J50" s="163">
        <v>99.8</v>
      </c>
      <c r="K50" s="163">
        <v>17.53</v>
      </c>
    </row>
    <row r="51" spans="1:11" x14ac:dyDescent="0.25">
      <c r="A51" s="50">
        <v>39234</v>
      </c>
      <c r="B51" s="163">
        <v>152</v>
      </c>
      <c r="C51" s="163">
        <v>41.910200000000003</v>
      </c>
      <c r="D51" s="163">
        <v>265.7278</v>
      </c>
      <c r="E51" s="163">
        <v>203.3</v>
      </c>
      <c r="F51" s="163">
        <v>111.06440000000001</v>
      </c>
      <c r="G51" s="163">
        <v>177.6</v>
      </c>
      <c r="H51" s="163">
        <v>97.6</v>
      </c>
      <c r="I51" s="163">
        <v>94.8</v>
      </c>
      <c r="J51" s="163">
        <v>105.3</v>
      </c>
      <c r="K51" s="163">
        <v>18.079999999999998</v>
      </c>
    </row>
    <row r="52" spans="1:11" x14ac:dyDescent="0.25">
      <c r="A52" s="50">
        <v>39264</v>
      </c>
      <c r="B52" s="163">
        <v>155</v>
      </c>
      <c r="C52" s="163">
        <v>41.595300000000002</v>
      </c>
      <c r="D52" s="163">
        <v>260.11450000000002</v>
      </c>
      <c r="E52" s="163">
        <v>204.9</v>
      </c>
      <c r="F52" s="163">
        <v>111.4568</v>
      </c>
      <c r="G52" s="163">
        <v>194.2</v>
      </c>
      <c r="H52" s="163">
        <v>114.4</v>
      </c>
      <c r="I52" s="163">
        <v>107.5</v>
      </c>
      <c r="J52" s="163">
        <v>132.30000000000001</v>
      </c>
      <c r="K52" s="163">
        <v>19.649999999999999</v>
      </c>
    </row>
    <row r="53" spans="1:11" x14ac:dyDescent="0.25">
      <c r="A53" s="50">
        <v>39295</v>
      </c>
      <c r="B53" s="163">
        <v>160</v>
      </c>
      <c r="C53" s="163">
        <v>41.5017</v>
      </c>
      <c r="D53" s="163">
        <v>242.97399999999999</v>
      </c>
      <c r="E53" s="163">
        <v>208</v>
      </c>
      <c r="F53" s="163">
        <v>110.8922</v>
      </c>
      <c r="G53" s="163">
        <v>214.4</v>
      </c>
      <c r="H53" s="163">
        <v>133.19999999999999</v>
      </c>
      <c r="I53" s="163">
        <v>118.4</v>
      </c>
      <c r="J53" s="163">
        <v>157.69999999999999</v>
      </c>
      <c r="K53" s="163">
        <v>20.71</v>
      </c>
    </row>
    <row r="54" spans="1:11" x14ac:dyDescent="0.25">
      <c r="A54" s="50">
        <v>39326</v>
      </c>
      <c r="B54" s="163">
        <v>161</v>
      </c>
      <c r="C54" s="163">
        <v>41.297400000000003</v>
      </c>
      <c r="D54" s="163">
        <v>226.83590000000001</v>
      </c>
      <c r="E54" s="163">
        <v>210.8</v>
      </c>
      <c r="F54" s="163">
        <v>110.0979</v>
      </c>
      <c r="G54" s="163">
        <v>238.9</v>
      </c>
      <c r="H54" s="163">
        <v>165.6</v>
      </c>
      <c r="I54" s="163">
        <v>154.4</v>
      </c>
      <c r="J54" s="163">
        <v>194.6</v>
      </c>
      <c r="K54" s="163">
        <v>23.14</v>
      </c>
    </row>
    <row r="55" spans="1:11" x14ac:dyDescent="0.25">
      <c r="A55" s="50">
        <v>39356</v>
      </c>
      <c r="B55" s="163">
        <v>166</v>
      </c>
      <c r="C55" s="163">
        <v>43.722999999999999</v>
      </c>
      <c r="D55" s="163">
        <v>208.1918</v>
      </c>
      <c r="E55" s="163">
        <v>211.1</v>
      </c>
      <c r="F55" s="163">
        <v>110.5955</v>
      </c>
      <c r="G55" s="163">
        <v>250.5</v>
      </c>
      <c r="H55" s="163">
        <v>160</v>
      </c>
      <c r="I55" s="163">
        <v>153</v>
      </c>
      <c r="J55" s="163">
        <v>181.7</v>
      </c>
      <c r="K55" s="163">
        <v>26.51</v>
      </c>
    </row>
    <row r="56" spans="1:11" x14ac:dyDescent="0.25">
      <c r="A56" s="50">
        <v>39387</v>
      </c>
      <c r="B56" s="163">
        <v>180</v>
      </c>
      <c r="C56" s="163">
        <v>48.012300000000003</v>
      </c>
      <c r="D56" s="163">
        <v>198.36859999999999</v>
      </c>
      <c r="E56" s="163">
        <v>211.3</v>
      </c>
      <c r="F56" s="163">
        <v>110.5381</v>
      </c>
      <c r="G56" s="163">
        <v>266.8</v>
      </c>
      <c r="H56" s="163">
        <v>147.1</v>
      </c>
      <c r="I56" s="163">
        <v>141.4</v>
      </c>
      <c r="J56" s="163">
        <v>184.7</v>
      </c>
      <c r="K56" s="163">
        <v>27.27</v>
      </c>
    </row>
    <row r="57" spans="1:11" x14ac:dyDescent="0.25">
      <c r="A57" s="50">
        <v>39417</v>
      </c>
      <c r="B57" s="163">
        <v>255</v>
      </c>
      <c r="C57" s="163">
        <v>50.752800000000001</v>
      </c>
      <c r="D57" s="163">
        <v>201.27549999999999</v>
      </c>
      <c r="E57" s="163">
        <v>212.2</v>
      </c>
      <c r="F57" s="163">
        <v>111.65779999999999</v>
      </c>
      <c r="G57" s="163">
        <v>290.5</v>
      </c>
      <c r="H57" s="163">
        <v>162.9</v>
      </c>
      <c r="I57" s="163">
        <v>152.80000000000001</v>
      </c>
      <c r="J57" s="163">
        <v>192.2</v>
      </c>
      <c r="K57" s="163">
        <v>26.6</v>
      </c>
    </row>
    <row r="58" spans="1:11" x14ac:dyDescent="0.25">
      <c r="A58" s="50">
        <v>39448</v>
      </c>
      <c r="B58" s="163">
        <v>263</v>
      </c>
      <c r="C58" s="163">
        <v>51.8506</v>
      </c>
      <c r="D58" s="163">
        <v>234.3536</v>
      </c>
      <c r="E58" s="163">
        <v>221.8</v>
      </c>
      <c r="F58" s="163">
        <v>111.8109</v>
      </c>
      <c r="G58" s="163">
        <v>319.7</v>
      </c>
      <c r="H58" s="163">
        <v>170.5</v>
      </c>
      <c r="I58" s="163">
        <v>159.30000000000001</v>
      </c>
      <c r="J58" s="163">
        <v>193.3</v>
      </c>
      <c r="K58" s="163">
        <v>25.81</v>
      </c>
    </row>
    <row r="59" spans="1:11" x14ac:dyDescent="0.25">
      <c r="A59" s="50">
        <v>39479</v>
      </c>
      <c r="B59" s="163">
        <v>285</v>
      </c>
      <c r="C59" s="163">
        <v>51.978299999999997</v>
      </c>
      <c r="D59" s="163">
        <v>272.34339999999997</v>
      </c>
      <c r="E59" s="163">
        <v>237</v>
      </c>
      <c r="F59" s="163">
        <v>113.2368</v>
      </c>
      <c r="G59" s="163">
        <v>350.2</v>
      </c>
      <c r="H59" s="163">
        <v>177.9</v>
      </c>
      <c r="I59" s="163">
        <v>158.69999999999999</v>
      </c>
      <c r="J59" s="163">
        <v>192</v>
      </c>
      <c r="K59" s="163">
        <v>25.62</v>
      </c>
    </row>
    <row r="60" spans="1:11" x14ac:dyDescent="0.25">
      <c r="A60" s="50">
        <v>39508</v>
      </c>
      <c r="B60" s="163">
        <v>287</v>
      </c>
      <c r="C60" s="163">
        <v>55.637900000000002</v>
      </c>
      <c r="D60" s="163">
        <v>309.43099999999998</v>
      </c>
      <c r="E60" s="163">
        <v>245.6</v>
      </c>
      <c r="F60" s="163">
        <v>115.1126</v>
      </c>
      <c r="G60" s="163">
        <v>360.4</v>
      </c>
      <c r="H60" s="163">
        <v>183</v>
      </c>
      <c r="I60" s="163">
        <v>161</v>
      </c>
      <c r="J60" s="163">
        <v>200.7</v>
      </c>
      <c r="K60" s="163">
        <v>25.73</v>
      </c>
    </row>
    <row r="61" spans="1:11" x14ac:dyDescent="0.25">
      <c r="A61" s="50">
        <v>39539</v>
      </c>
      <c r="B61" s="163">
        <v>294</v>
      </c>
      <c r="C61" s="163">
        <v>58.531500000000001</v>
      </c>
      <c r="D61" s="163">
        <v>326.27080000000001</v>
      </c>
      <c r="E61" s="163">
        <v>256.39999999999998</v>
      </c>
      <c r="F61" s="163">
        <v>118.797</v>
      </c>
      <c r="G61" s="163">
        <v>348.9</v>
      </c>
      <c r="H61" s="163">
        <v>171.8</v>
      </c>
      <c r="I61" s="163">
        <v>156</v>
      </c>
      <c r="J61" s="163">
        <v>198.4</v>
      </c>
      <c r="K61" s="163">
        <v>24.95</v>
      </c>
    </row>
    <row r="62" spans="1:11" x14ac:dyDescent="0.25">
      <c r="A62" s="50">
        <v>39569</v>
      </c>
      <c r="B62" s="163">
        <v>332</v>
      </c>
      <c r="C62" s="163">
        <v>65.042100000000005</v>
      </c>
      <c r="D62" s="163">
        <v>370.07429999999999</v>
      </c>
      <c r="E62" s="163">
        <v>266.8</v>
      </c>
      <c r="F62" s="163">
        <v>123.381</v>
      </c>
      <c r="G62" s="163">
        <v>345.2</v>
      </c>
      <c r="H62" s="163">
        <v>153.80000000000001</v>
      </c>
      <c r="I62" s="163">
        <v>145.19999999999999</v>
      </c>
      <c r="J62" s="163">
        <v>184.4</v>
      </c>
      <c r="K62" s="163">
        <v>24.49</v>
      </c>
    </row>
    <row r="63" spans="1:11" x14ac:dyDescent="0.25">
      <c r="A63" s="50">
        <v>39600</v>
      </c>
      <c r="B63" s="163">
        <v>338</v>
      </c>
      <c r="C63" s="163">
        <v>70.480400000000003</v>
      </c>
      <c r="D63" s="163">
        <v>350.92899999999997</v>
      </c>
      <c r="E63" s="163">
        <v>275.5</v>
      </c>
      <c r="F63" s="163">
        <v>130.28100000000001</v>
      </c>
      <c r="G63" s="163">
        <v>357.3</v>
      </c>
      <c r="H63" s="163">
        <v>142.80000000000001</v>
      </c>
      <c r="I63" s="163">
        <v>133.9</v>
      </c>
      <c r="J63" s="163">
        <v>169</v>
      </c>
      <c r="K63" s="163">
        <v>25</v>
      </c>
    </row>
    <row r="64" spans="1:11" x14ac:dyDescent="0.25">
      <c r="A64" s="50">
        <v>39630</v>
      </c>
      <c r="B64" s="163">
        <v>361</v>
      </c>
      <c r="C64" s="163">
        <v>72.514499999999998</v>
      </c>
      <c r="D64" s="163">
        <v>294.19499999999999</v>
      </c>
      <c r="E64" s="163">
        <v>267.39999999999998</v>
      </c>
      <c r="F64" s="163">
        <v>136.01339999999999</v>
      </c>
      <c r="G64" s="163">
        <v>338</v>
      </c>
      <c r="H64" s="163">
        <v>140.9</v>
      </c>
      <c r="I64" s="163">
        <v>117.9</v>
      </c>
      <c r="J64" s="163">
        <v>168.3</v>
      </c>
      <c r="K64" s="163">
        <v>25.82</v>
      </c>
    </row>
    <row r="65" spans="1:11" x14ac:dyDescent="0.25">
      <c r="A65" s="50">
        <v>39661</v>
      </c>
      <c r="B65" s="163">
        <v>371</v>
      </c>
      <c r="C65" s="163">
        <v>64.829400000000007</v>
      </c>
      <c r="D65" s="163">
        <v>284.47199999999998</v>
      </c>
      <c r="E65" s="163">
        <v>271</v>
      </c>
      <c r="F65" s="163">
        <v>136.36750000000001</v>
      </c>
      <c r="G65" s="163">
        <v>304.10000000000002</v>
      </c>
      <c r="H65" s="163">
        <v>119.8</v>
      </c>
      <c r="I65" s="163">
        <v>107.5</v>
      </c>
      <c r="J65" s="163">
        <v>145.5</v>
      </c>
      <c r="K65" s="163">
        <v>26.29</v>
      </c>
    </row>
    <row r="66" spans="1:11" x14ac:dyDescent="0.25">
      <c r="A66" s="50">
        <v>39692</v>
      </c>
      <c r="B66" s="163">
        <v>376</v>
      </c>
      <c r="C66" s="163">
        <v>64.803799999999995</v>
      </c>
      <c r="D66" s="163">
        <v>294.99689999999998</v>
      </c>
      <c r="E66" s="163">
        <v>278.5</v>
      </c>
      <c r="F66" s="163">
        <v>135.7646</v>
      </c>
      <c r="G66" s="163">
        <v>291.3</v>
      </c>
      <c r="H66" s="163">
        <v>102.3</v>
      </c>
      <c r="I66" s="163">
        <v>103.6</v>
      </c>
      <c r="J66" s="163">
        <v>149</v>
      </c>
      <c r="K66" s="163">
        <v>27</v>
      </c>
    </row>
    <row r="67" spans="1:11" x14ac:dyDescent="0.25">
      <c r="A67" s="50">
        <v>39722</v>
      </c>
      <c r="B67" s="163">
        <v>376</v>
      </c>
      <c r="C67" s="163">
        <v>59.374000000000002</v>
      </c>
      <c r="D67" s="163">
        <v>275.45069999999998</v>
      </c>
      <c r="E67" s="163">
        <v>272.60000000000002</v>
      </c>
      <c r="F67" s="163">
        <v>135.56360000000001</v>
      </c>
      <c r="G67" s="163">
        <v>257.8</v>
      </c>
      <c r="H67" s="163">
        <v>87.5</v>
      </c>
      <c r="I67" s="163">
        <v>88.2</v>
      </c>
      <c r="J67" s="163">
        <v>137.1</v>
      </c>
      <c r="K67" s="163">
        <v>27.36</v>
      </c>
    </row>
    <row r="68" spans="1:11" x14ac:dyDescent="0.25">
      <c r="A68" s="50">
        <v>39753</v>
      </c>
      <c r="B68" s="163">
        <v>381</v>
      </c>
      <c r="C68" s="163">
        <v>51.765500000000003</v>
      </c>
      <c r="D68" s="163">
        <v>271.0403</v>
      </c>
      <c r="E68" s="163">
        <v>273.10000000000002</v>
      </c>
      <c r="F68" s="163">
        <v>132.38640000000001</v>
      </c>
      <c r="G68" s="163">
        <v>263</v>
      </c>
      <c r="H68" s="163">
        <v>85.9</v>
      </c>
      <c r="I68" s="163">
        <v>85.7</v>
      </c>
      <c r="J68" s="163">
        <v>129.9</v>
      </c>
      <c r="K68" s="163">
        <v>27.08</v>
      </c>
    </row>
    <row r="69" spans="1:11" x14ac:dyDescent="0.25">
      <c r="A69" s="50">
        <v>39783</v>
      </c>
      <c r="B69" s="163">
        <v>381</v>
      </c>
      <c r="C69" s="163">
        <v>45.633000000000003</v>
      </c>
      <c r="D69" s="163">
        <v>286.27629999999999</v>
      </c>
      <c r="E69" s="163">
        <v>273.10000000000002</v>
      </c>
      <c r="F69" s="163">
        <v>131.15190000000001</v>
      </c>
      <c r="G69" s="163">
        <v>237.7</v>
      </c>
      <c r="H69" s="163">
        <v>88.1</v>
      </c>
      <c r="I69" s="163">
        <v>83.3</v>
      </c>
      <c r="J69" s="163">
        <v>134.6</v>
      </c>
      <c r="K69" s="163">
        <v>26.36</v>
      </c>
    </row>
    <row r="70" spans="1:11" x14ac:dyDescent="0.25">
      <c r="A70" s="50">
        <v>39814</v>
      </c>
      <c r="B70" s="163">
        <v>381</v>
      </c>
      <c r="C70" s="163">
        <v>43.5809</v>
      </c>
      <c r="D70" s="163">
        <v>344.3134</v>
      </c>
      <c r="E70" s="163">
        <v>286.10000000000002</v>
      </c>
      <c r="F70" s="163">
        <v>131.43899999999999</v>
      </c>
      <c r="G70" s="163">
        <v>261.7</v>
      </c>
      <c r="H70" s="163">
        <v>102.8</v>
      </c>
      <c r="I70" s="163">
        <v>93</v>
      </c>
      <c r="J70" s="163">
        <v>145.4</v>
      </c>
      <c r="K70" s="163">
        <v>25.56</v>
      </c>
    </row>
    <row r="71" spans="1:11" x14ac:dyDescent="0.25">
      <c r="A71" s="50">
        <v>39845</v>
      </c>
      <c r="B71" s="163">
        <v>322</v>
      </c>
      <c r="C71" s="163">
        <v>44.9026</v>
      </c>
      <c r="D71" s="163">
        <v>370.2747</v>
      </c>
      <c r="E71" s="163">
        <v>284.3</v>
      </c>
      <c r="F71" s="163">
        <v>136.779</v>
      </c>
      <c r="G71" s="163">
        <v>251.9</v>
      </c>
      <c r="H71" s="163">
        <v>108.7</v>
      </c>
      <c r="I71" s="163">
        <v>99</v>
      </c>
      <c r="J71" s="163">
        <v>151.80000000000001</v>
      </c>
      <c r="K71" s="163">
        <v>24.68</v>
      </c>
    </row>
    <row r="72" spans="1:11" x14ac:dyDescent="0.25">
      <c r="A72" s="50">
        <v>39873</v>
      </c>
      <c r="B72" s="163">
        <v>264</v>
      </c>
      <c r="C72" s="163">
        <v>44.572200000000002</v>
      </c>
      <c r="D72" s="163">
        <v>375.88799999999998</v>
      </c>
      <c r="E72" s="163">
        <v>281.7</v>
      </c>
      <c r="F72" s="163">
        <v>141.65969999999999</v>
      </c>
      <c r="G72" s="163">
        <v>251.6</v>
      </c>
      <c r="H72" s="163">
        <v>103.2</v>
      </c>
      <c r="I72" s="163">
        <v>91</v>
      </c>
      <c r="J72" s="163">
        <v>148.9</v>
      </c>
      <c r="K72" s="163">
        <v>24.37</v>
      </c>
    </row>
    <row r="73" spans="1:11" x14ac:dyDescent="0.25">
      <c r="A73" s="50">
        <v>39904</v>
      </c>
      <c r="B73" s="163">
        <v>264</v>
      </c>
      <c r="C73" s="163">
        <v>44.864800000000002</v>
      </c>
      <c r="D73" s="163">
        <v>410.46969999999999</v>
      </c>
      <c r="E73" s="163">
        <v>284.3</v>
      </c>
      <c r="F73" s="163">
        <v>147.26779999999999</v>
      </c>
      <c r="G73" s="163">
        <v>263</v>
      </c>
      <c r="H73" s="163">
        <v>102.2</v>
      </c>
      <c r="I73" s="163">
        <v>91</v>
      </c>
      <c r="J73" s="163">
        <v>146.6</v>
      </c>
      <c r="K73" s="163">
        <v>23.25</v>
      </c>
    </row>
    <row r="74" spans="1:11" x14ac:dyDescent="0.25">
      <c r="A74" s="50">
        <v>39934</v>
      </c>
      <c r="B74" s="163">
        <v>225</v>
      </c>
      <c r="C74" s="163">
        <v>45.777799999999999</v>
      </c>
      <c r="D74" s="163">
        <v>425.30470000000003</v>
      </c>
      <c r="E74" s="163">
        <v>282.2</v>
      </c>
      <c r="F74" s="163">
        <v>150.80869999999999</v>
      </c>
      <c r="G74" s="163">
        <v>281.89999999999998</v>
      </c>
      <c r="H74" s="163">
        <v>107</v>
      </c>
      <c r="I74" s="163">
        <v>92.9</v>
      </c>
      <c r="J74" s="163">
        <v>145.9</v>
      </c>
      <c r="K74" s="163">
        <v>20.6</v>
      </c>
    </row>
    <row r="75" spans="1:11" x14ac:dyDescent="0.25">
      <c r="A75" s="50">
        <v>39965</v>
      </c>
      <c r="B75" s="163">
        <v>173</v>
      </c>
      <c r="C75" s="163">
        <v>46.951700000000002</v>
      </c>
      <c r="D75" s="163">
        <v>384.10739999999998</v>
      </c>
      <c r="E75" s="163">
        <v>283.2</v>
      </c>
      <c r="F75" s="163">
        <v>152.6748</v>
      </c>
      <c r="G75" s="163">
        <v>268.60000000000002</v>
      </c>
      <c r="H75" s="163">
        <v>113.2</v>
      </c>
      <c r="I75" s="163">
        <v>99.5</v>
      </c>
      <c r="J75" s="163">
        <v>153.9</v>
      </c>
      <c r="K75" s="163">
        <v>22.4</v>
      </c>
    </row>
    <row r="76" spans="1:11" x14ac:dyDescent="0.25">
      <c r="A76" s="50">
        <v>39995</v>
      </c>
      <c r="B76" s="163">
        <v>175</v>
      </c>
      <c r="C76" s="163">
        <v>46.534300000000002</v>
      </c>
      <c r="D76" s="163">
        <v>316.74829999999997</v>
      </c>
      <c r="E76" s="163">
        <v>277.39999999999998</v>
      </c>
      <c r="F76" s="163">
        <v>153.82320000000001</v>
      </c>
      <c r="G76" s="163">
        <v>232.4</v>
      </c>
      <c r="H76" s="163">
        <v>95.6</v>
      </c>
      <c r="I76" s="163">
        <v>79.2</v>
      </c>
      <c r="J76" s="163">
        <v>146.6</v>
      </c>
      <c r="K76" s="163">
        <v>22.99</v>
      </c>
    </row>
    <row r="77" spans="1:11" x14ac:dyDescent="0.25">
      <c r="A77" s="50">
        <v>40026</v>
      </c>
      <c r="B77" s="163">
        <v>177</v>
      </c>
      <c r="C77" s="163">
        <v>46.8996</v>
      </c>
      <c r="D77" s="163">
        <v>324.96769999999998</v>
      </c>
      <c r="E77" s="163">
        <v>278.3</v>
      </c>
      <c r="F77" s="163">
        <v>151.73689999999999</v>
      </c>
      <c r="G77" s="163">
        <v>226.6</v>
      </c>
      <c r="H77" s="163">
        <v>86.3</v>
      </c>
      <c r="I77" s="163">
        <v>75.2</v>
      </c>
      <c r="J77" s="163">
        <v>111.2</v>
      </c>
      <c r="K77" s="163">
        <v>23.26</v>
      </c>
    </row>
    <row r="78" spans="1:11" x14ac:dyDescent="0.25">
      <c r="A78" s="50">
        <v>40057</v>
      </c>
      <c r="B78" s="163">
        <v>182</v>
      </c>
      <c r="C78" s="163">
        <v>47.2883</v>
      </c>
      <c r="D78" s="163">
        <v>323.96530000000001</v>
      </c>
      <c r="E78" s="163">
        <v>280.5</v>
      </c>
      <c r="F78" s="163">
        <v>148.9042</v>
      </c>
      <c r="G78" s="163">
        <v>226.9</v>
      </c>
      <c r="H78" s="163">
        <v>88.6</v>
      </c>
      <c r="I78" s="163">
        <v>74.900000000000006</v>
      </c>
      <c r="J78" s="163">
        <v>109.7</v>
      </c>
      <c r="K78" s="163">
        <v>24.05</v>
      </c>
    </row>
    <row r="79" spans="1:11" x14ac:dyDescent="0.25">
      <c r="A79" s="50">
        <v>40087</v>
      </c>
      <c r="B79" s="163">
        <v>186</v>
      </c>
      <c r="C79" s="163">
        <v>46.383899999999997</v>
      </c>
      <c r="D79" s="163">
        <v>313.94170000000003</v>
      </c>
      <c r="E79" s="163">
        <v>278.10000000000002</v>
      </c>
      <c r="F79" s="163">
        <v>144.73169999999999</v>
      </c>
      <c r="G79" s="163">
        <v>238.1</v>
      </c>
      <c r="H79" s="163">
        <v>94.5</v>
      </c>
      <c r="I79" s="163">
        <v>78.099999999999994</v>
      </c>
      <c r="J79" s="163">
        <v>115.1</v>
      </c>
      <c r="K79" s="163">
        <v>24.44</v>
      </c>
    </row>
    <row r="80" spans="1:11" x14ac:dyDescent="0.25">
      <c r="A80" s="50">
        <v>40118</v>
      </c>
      <c r="B80" s="163">
        <v>186</v>
      </c>
      <c r="C80" s="163">
        <v>49.789000000000001</v>
      </c>
      <c r="D80" s="163">
        <v>342.60939999999999</v>
      </c>
      <c r="E80" s="163">
        <v>277.60000000000002</v>
      </c>
      <c r="F80" s="163">
        <v>139.45859999999999</v>
      </c>
      <c r="G80" s="163">
        <v>241.4</v>
      </c>
      <c r="H80" s="163">
        <v>98</v>
      </c>
      <c r="I80" s="163">
        <v>79.900000000000006</v>
      </c>
      <c r="J80" s="163">
        <v>117</v>
      </c>
      <c r="K80" s="163">
        <v>24.87</v>
      </c>
    </row>
    <row r="81" spans="1:11" x14ac:dyDescent="0.25">
      <c r="A81" s="50">
        <v>40148</v>
      </c>
      <c r="B81" s="163">
        <v>188</v>
      </c>
      <c r="C81" s="163">
        <v>49.691099999999999</v>
      </c>
      <c r="D81" s="163">
        <v>381.70170000000002</v>
      </c>
      <c r="E81" s="163">
        <v>280.10000000000002</v>
      </c>
      <c r="F81" s="163">
        <v>138.32939999999999</v>
      </c>
      <c r="G81" s="163">
        <v>248.7</v>
      </c>
      <c r="H81" s="163">
        <v>99.7</v>
      </c>
      <c r="I81" s="163">
        <v>80.2</v>
      </c>
      <c r="J81" s="163">
        <v>118.2</v>
      </c>
      <c r="K81" s="163">
        <v>24.7</v>
      </c>
    </row>
    <row r="82" spans="1:11" x14ac:dyDescent="0.25">
      <c r="A82" s="50">
        <v>40179</v>
      </c>
      <c r="B82" s="163">
        <v>215</v>
      </c>
      <c r="C82" s="163">
        <v>51.044899999999998</v>
      </c>
      <c r="D82" s="163">
        <v>421.2953</v>
      </c>
      <c r="E82" s="163">
        <v>282.10000000000002</v>
      </c>
      <c r="F82" s="163">
        <v>138.41550000000001</v>
      </c>
      <c r="G82" s="163">
        <v>245.5</v>
      </c>
      <c r="H82" s="163">
        <v>100.4</v>
      </c>
      <c r="I82" s="163">
        <v>81.2</v>
      </c>
      <c r="J82" s="163">
        <v>118.3</v>
      </c>
      <c r="K82" s="163">
        <v>24.67</v>
      </c>
    </row>
    <row r="83" spans="1:11" x14ac:dyDescent="0.25">
      <c r="A83" s="50">
        <v>40210</v>
      </c>
      <c r="B83" s="163">
        <v>229</v>
      </c>
      <c r="C83" s="163">
        <v>51.107900000000001</v>
      </c>
      <c r="D83" s="163">
        <v>414.7799</v>
      </c>
      <c r="E83" s="163">
        <v>277.10000000000002</v>
      </c>
      <c r="F83" s="163">
        <v>140.31989999999999</v>
      </c>
      <c r="G83" s="163">
        <v>247.6</v>
      </c>
      <c r="H83" s="163">
        <v>92.5</v>
      </c>
      <c r="I83" s="163">
        <v>77.7</v>
      </c>
      <c r="J83" s="163">
        <v>109.6</v>
      </c>
      <c r="K83" s="163">
        <v>24.19</v>
      </c>
    </row>
    <row r="84" spans="1:11" x14ac:dyDescent="0.25">
      <c r="A84" s="50">
        <v>40238</v>
      </c>
      <c r="B84" s="163">
        <v>234</v>
      </c>
      <c r="C84" s="163">
        <v>53.5075</v>
      </c>
      <c r="D84" s="163">
        <v>411.97329999999999</v>
      </c>
      <c r="E84" s="163">
        <v>274.10000000000002</v>
      </c>
      <c r="F84" s="163">
        <v>141.44919999999999</v>
      </c>
      <c r="G84" s="163">
        <v>260.3</v>
      </c>
      <c r="H84" s="163">
        <v>90.7</v>
      </c>
      <c r="I84" s="163">
        <v>76.900000000000006</v>
      </c>
      <c r="J84" s="163">
        <v>106</v>
      </c>
      <c r="K84" s="163">
        <v>24.1</v>
      </c>
    </row>
    <row r="85" spans="1:11" x14ac:dyDescent="0.25">
      <c r="A85" s="50">
        <v>40269</v>
      </c>
      <c r="B85" s="163">
        <v>234</v>
      </c>
      <c r="C85" s="163">
        <v>56.766399999999997</v>
      </c>
      <c r="D85" s="163">
        <v>433.02300000000002</v>
      </c>
      <c r="E85" s="163">
        <v>271.89999999999998</v>
      </c>
      <c r="F85" s="163">
        <v>142.83680000000001</v>
      </c>
      <c r="G85" s="163">
        <v>266.10000000000002</v>
      </c>
      <c r="H85" s="163">
        <v>94.9</v>
      </c>
      <c r="I85" s="163">
        <v>80.5</v>
      </c>
      <c r="J85" s="163">
        <v>106.6</v>
      </c>
      <c r="K85" s="163">
        <v>23.57</v>
      </c>
    </row>
    <row r="86" spans="1:11" x14ac:dyDescent="0.25">
      <c r="A86" s="50">
        <v>40299</v>
      </c>
      <c r="B86" s="163">
        <v>234</v>
      </c>
      <c r="C86" s="163">
        <v>58.271299999999997</v>
      </c>
      <c r="D86" s="163">
        <v>441.24239999999998</v>
      </c>
      <c r="E86" s="163">
        <v>267.5</v>
      </c>
      <c r="F86" s="163">
        <v>144.36799999999999</v>
      </c>
      <c r="G86" s="163">
        <v>273.5</v>
      </c>
      <c r="H86" s="163">
        <v>100.8</v>
      </c>
      <c r="I86" s="163">
        <v>83.3</v>
      </c>
      <c r="J86" s="163">
        <v>112.5</v>
      </c>
      <c r="K86" s="163">
        <v>23.64</v>
      </c>
    </row>
    <row r="87" spans="1:11" x14ac:dyDescent="0.25">
      <c r="A87" s="50">
        <v>40330</v>
      </c>
      <c r="B87" s="163">
        <v>208</v>
      </c>
      <c r="C87" s="163">
        <v>56.027000000000001</v>
      </c>
      <c r="D87" s="163">
        <v>399.1429</v>
      </c>
      <c r="E87" s="163">
        <v>264.7</v>
      </c>
      <c r="F87" s="163">
        <v>145.8323</v>
      </c>
      <c r="G87" s="163">
        <v>280.60000000000002</v>
      </c>
      <c r="H87" s="163">
        <v>97</v>
      </c>
      <c r="I87" s="163">
        <v>80.900000000000006</v>
      </c>
      <c r="J87" s="163">
        <v>111.8</v>
      </c>
      <c r="K87" s="163">
        <v>23.85</v>
      </c>
    </row>
    <row r="88" spans="1:11" x14ac:dyDescent="0.25">
      <c r="A88" s="50">
        <v>40360</v>
      </c>
      <c r="B88" s="163">
        <v>212</v>
      </c>
      <c r="C88" s="163">
        <v>55.64</v>
      </c>
      <c r="D88" s="163">
        <v>357.14370000000002</v>
      </c>
      <c r="E88" s="163">
        <v>265.3</v>
      </c>
      <c r="F88" s="163">
        <v>145.6121</v>
      </c>
      <c r="G88" s="163">
        <v>279.89999999999998</v>
      </c>
      <c r="H88" s="163">
        <v>109.5</v>
      </c>
      <c r="I88" s="163">
        <v>93.8</v>
      </c>
      <c r="J88" s="163">
        <v>121.3</v>
      </c>
      <c r="K88" s="163">
        <v>24.29</v>
      </c>
    </row>
    <row r="89" spans="1:11" x14ac:dyDescent="0.25">
      <c r="A89" s="50">
        <v>40391</v>
      </c>
      <c r="B89" s="163">
        <v>214</v>
      </c>
      <c r="C89" s="163">
        <v>54.809399999999997</v>
      </c>
      <c r="D89" s="163">
        <v>368.87139999999999</v>
      </c>
      <c r="E89" s="163">
        <v>264.8</v>
      </c>
      <c r="F89" s="163">
        <v>142.9708</v>
      </c>
      <c r="G89" s="163">
        <v>296.89999999999998</v>
      </c>
      <c r="H89" s="163">
        <v>138.9</v>
      </c>
      <c r="I89" s="163">
        <v>126</v>
      </c>
      <c r="J89" s="163">
        <v>153.4</v>
      </c>
      <c r="K89" s="163">
        <v>24.7</v>
      </c>
    </row>
    <row r="90" spans="1:11" x14ac:dyDescent="0.25">
      <c r="A90" s="50">
        <v>40422</v>
      </c>
      <c r="B90" s="163">
        <v>223</v>
      </c>
      <c r="C90" s="163">
        <v>53.5274</v>
      </c>
      <c r="D90" s="163">
        <v>362.85719999999998</v>
      </c>
      <c r="E90" s="163">
        <v>269.89999999999998</v>
      </c>
      <c r="F90" s="163">
        <v>140.78890000000001</v>
      </c>
      <c r="G90" s="163">
        <v>316.39999999999998</v>
      </c>
      <c r="H90" s="163">
        <v>148.19999999999999</v>
      </c>
      <c r="I90" s="163">
        <v>132.1</v>
      </c>
      <c r="J90" s="163">
        <v>171.2</v>
      </c>
      <c r="K90" s="163">
        <v>25.25</v>
      </c>
    </row>
    <row r="91" spans="1:11" x14ac:dyDescent="0.25">
      <c r="A91" s="50">
        <v>40452</v>
      </c>
      <c r="B91" s="163">
        <v>267</v>
      </c>
      <c r="C91" s="163">
        <v>55.619599999999998</v>
      </c>
      <c r="D91" s="163">
        <v>351.83120000000002</v>
      </c>
      <c r="E91" s="163">
        <v>266.3</v>
      </c>
      <c r="F91" s="163">
        <v>138.09970000000001</v>
      </c>
      <c r="G91" s="163">
        <v>330.5</v>
      </c>
      <c r="H91" s="163">
        <v>150.5</v>
      </c>
      <c r="I91" s="163">
        <v>140.4</v>
      </c>
      <c r="J91" s="163">
        <v>173.1</v>
      </c>
      <c r="K91" s="163">
        <v>25.8</v>
      </c>
    </row>
    <row r="92" spans="1:11" x14ac:dyDescent="0.25">
      <c r="A92" s="50">
        <v>40483</v>
      </c>
      <c r="B92" s="163">
        <v>291</v>
      </c>
      <c r="C92" s="163">
        <v>57.2196</v>
      </c>
      <c r="D92" s="163">
        <v>360.35129999999998</v>
      </c>
      <c r="E92" s="163">
        <v>271.39999999999998</v>
      </c>
      <c r="F92" s="163">
        <v>136.33879999999999</v>
      </c>
      <c r="G92" s="163">
        <v>355.8</v>
      </c>
      <c r="H92" s="163">
        <v>159.9</v>
      </c>
      <c r="I92" s="163">
        <v>144.9</v>
      </c>
      <c r="J92" s="163">
        <v>172.8</v>
      </c>
      <c r="K92" s="163">
        <v>26.17</v>
      </c>
    </row>
    <row r="93" spans="1:11" x14ac:dyDescent="0.25">
      <c r="A93" s="50">
        <v>40513</v>
      </c>
      <c r="B93" s="163">
        <v>301</v>
      </c>
      <c r="C93" s="163">
        <v>60.019599999999997</v>
      </c>
      <c r="D93" s="163">
        <v>386.71359999999999</v>
      </c>
      <c r="E93" s="163">
        <v>281.3</v>
      </c>
      <c r="F93" s="163">
        <v>136.779</v>
      </c>
      <c r="G93" s="163">
        <v>395.7</v>
      </c>
      <c r="H93" s="163">
        <v>179.8</v>
      </c>
      <c r="I93" s="163">
        <v>156.1</v>
      </c>
      <c r="J93" s="163"/>
      <c r="K93" s="163">
        <v>25.99</v>
      </c>
    </row>
    <row r="94" spans="1:11" x14ac:dyDescent="0.25">
      <c r="A94" s="50">
        <v>40544</v>
      </c>
      <c r="B94" s="163">
        <v>301</v>
      </c>
      <c r="C94" s="163">
        <v>62.444899999999997</v>
      </c>
      <c r="D94" s="163">
        <v>394.23129999999998</v>
      </c>
      <c r="E94" s="163">
        <v>284.10000000000002</v>
      </c>
      <c r="F94" s="163">
        <v>136.32919999999999</v>
      </c>
      <c r="G94" s="163">
        <v>424.6</v>
      </c>
      <c r="H94" s="163">
        <v>193</v>
      </c>
      <c r="I94" s="163">
        <v>176</v>
      </c>
      <c r="J94" s="163"/>
      <c r="K94" s="163">
        <v>25.78</v>
      </c>
    </row>
    <row r="95" spans="1:11" x14ac:dyDescent="0.25">
      <c r="A95" s="50">
        <v>40575</v>
      </c>
      <c r="B95" s="163">
        <v>316</v>
      </c>
      <c r="C95" s="163">
        <v>63.584800000000001</v>
      </c>
      <c r="D95" s="163">
        <v>404.5557</v>
      </c>
      <c r="E95" s="163">
        <v>279.3</v>
      </c>
      <c r="F95" s="163">
        <v>134.6832</v>
      </c>
      <c r="G95" s="163">
        <v>403.8</v>
      </c>
      <c r="H95" s="163">
        <v>199.9</v>
      </c>
      <c r="I95" s="163">
        <v>176.3</v>
      </c>
      <c r="J95" s="163"/>
      <c r="K95" s="163">
        <v>26.08</v>
      </c>
    </row>
    <row r="96" spans="1:11" x14ac:dyDescent="0.25">
      <c r="A96" s="50">
        <v>40603</v>
      </c>
      <c r="B96" s="163">
        <v>328</v>
      </c>
      <c r="C96" s="163">
        <v>67.485200000000006</v>
      </c>
      <c r="D96" s="163">
        <v>453.17059999999998</v>
      </c>
      <c r="E96" s="163">
        <v>284.89999999999998</v>
      </c>
      <c r="F96" s="163">
        <v>135.87950000000001</v>
      </c>
      <c r="G96" s="163">
        <v>401</v>
      </c>
      <c r="H96" s="163">
        <v>191.5</v>
      </c>
      <c r="I96" s="163">
        <v>171.7</v>
      </c>
      <c r="J96" s="163">
        <v>213.8</v>
      </c>
      <c r="K96" s="163">
        <v>26.56</v>
      </c>
    </row>
    <row r="97" spans="1:11" x14ac:dyDescent="0.25">
      <c r="A97" s="50">
        <v>40634</v>
      </c>
      <c r="B97" s="163">
        <v>326</v>
      </c>
      <c r="C97" s="163">
        <v>70.790099999999995</v>
      </c>
      <c r="D97" s="163">
        <v>522.43420000000003</v>
      </c>
      <c r="E97" s="163">
        <v>299.3</v>
      </c>
      <c r="F97" s="163">
        <v>141.18119999999999</v>
      </c>
      <c r="G97" s="163">
        <v>403</v>
      </c>
      <c r="H97" s="163">
        <v>200.4</v>
      </c>
      <c r="I97" s="163">
        <v>169.4</v>
      </c>
      <c r="J97" s="163">
        <v>218.3</v>
      </c>
      <c r="K97" s="163">
        <v>26.41</v>
      </c>
    </row>
    <row r="98" spans="1:11" x14ac:dyDescent="0.25">
      <c r="A98" s="50">
        <v>40664</v>
      </c>
      <c r="B98" s="163">
        <v>314</v>
      </c>
      <c r="C98" s="163">
        <v>71.110500000000002</v>
      </c>
      <c r="D98" s="163">
        <v>531.45550000000003</v>
      </c>
      <c r="E98" s="163">
        <v>301.8</v>
      </c>
      <c r="F98" s="163">
        <v>147.69839999999999</v>
      </c>
      <c r="G98" s="163">
        <v>397.8</v>
      </c>
      <c r="H98" s="163">
        <v>189</v>
      </c>
      <c r="I98" s="163">
        <v>162.9</v>
      </c>
      <c r="J98" s="163">
        <v>209.4</v>
      </c>
      <c r="K98" s="163">
        <v>26.38</v>
      </c>
    </row>
    <row r="99" spans="1:11" x14ac:dyDescent="0.25">
      <c r="A99" s="50">
        <v>40695</v>
      </c>
      <c r="B99" s="163">
        <v>319</v>
      </c>
      <c r="C99" s="163">
        <v>69.556399999999996</v>
      </c>
      <c r="D99" s="163">
        <v>447.35680000000002</v>
      </c>
      <c r="E99" s="163">
        <v>301.89999999999998</v>
      </c>
      <c r="F99" s="163">
        <v>150.97130000000001</v>
      </c>
      <c r="G99" s="163">
        <v>405.9</v>
      </c>
      <c r="H99" s="163">
        <v>186.4</v>
      </c>
      <c r="I99" s="163">
        <v>170.7</v>
      </c>
      <c r="J99" s="163">
        <v>203.4</v>
      </c>
      <c r="K99" s="163">
        <v>26.62</v>
      </c>
    </row>
    <row r="100" spans="1:11" x14ac:dyDescent="0.25">
      <c r="A100" s="50">
        <v>40725</v>
      </c>
      <c r="B100" s="163">
        <v>329</v>
      </c>
      <c r="C100" s="163">
        <v>69.372299999999996</v>
      </c>
      <c r="D100" s="163">
        <v>418.6891</v>
      </c>
      <c r="E100" s="163">
        <v>310.39999999999998</v>
      </c>
      <c r="F100" s="163">
        <v>151.1627</v>
      </c>
      <c r="G100" s="163">
        <v>389.8</v>
      </c>
      <c r="H100" s="163">
        <v>169</v>
      </c>
      <c r="I100" s="163">
        <v>149.6</v>
      </c>
      <c r="J100" s="163">
        <v>188.4</v>
      </c>
      <c r="K100" s="163">
        <v>27.21</v>
      </c>
    </row>
    <row r="101" spans="1:11" x14ac:dyDescent="0.25">
      <c r="A101" s="50">
        <v>40756</v>
      </c>
      <c r="B101" s="163">
        <v>345</v>
      </c>
      <c r="C101" s="163">
        <v>69.731499999999997</v>
      </c>
      <c r="D101" s="163">
        <v>396.23610000000002</v>
      </c>
      <c r="E101" s="163">
        <v>319.3</v>
      </c>
      <c r="F101" s="163">
        <v>147.5453</v>
      </c>
      <c r="G101" s="163">
        <v>368.9</v>
      </c>
      <c r="H101" s="163">
        <v>153.30000000000001</v>
      </c>
      <c r="I101" s="163">
        <v>150.30000000000001</v>
      </c>
      <c r="J101" s="163">
        <v>171.5</v>
      </c>
      <c r="K101" s="163">
        <v>27.59</v>
      </c>
    </row>
    <row r="102" spans="1:11" x14ac:dyDescent="0.25">
      <c r="A102" s="50">
        <v>40787</v>
      </c>
      <c r="B102" s="163">
        <v>345</v>
      </c>
      <c r="C102" s="163">
        <v>69.146500000000003</v>
      </c>
      <c r="D102" s="163">
        <v>381.60149999999999</v>
      </c>
      <c r="E102" s="163">
        <v>328.7</v>
      </c>
      <c r="F102" s="163">
        <v>144.46369999999999</v>
      </c>
      <c r="G102" s="163">
        <v>380.9</v>
      </c>
      <c r="H102" s="163">
        <v>156.69999999999999</v>
      </c>
      <c r="I102" s="163">
        <v>151.1</v>
      </c>
      <c r="J102" s="163">
        <v>173.7</v>
      </c>
      <c r="K102" s="163">
        <v>28.13</v>
      </c>
    </row>
    <row r="103" spans="1:11" x14ac:dyDescent="0.25">
      <c r="A103" s="50">
        <v>40817</v>
      </c>
      <c r="B103" s="163">
        <v>349</v>
      </c>
      <c r="C103" s="163">
        <v>69.326899999999995</v>
      </c>
      <c r="D103" s="163">
        <v>386.41289999999998</v>
      </c>
      <c r="E103" s="163">
        <v>331.7</v>
      </c>
      <c r="F103" s="163">
        <v>144.636</v>
      </c>
      <c r="G103" s="163">
        <v>369.5</v>
      </c>
      <c r="H103" s="163">
        <v>143.5</v>
      </c>
      <c r="I103" s="163">
        <v>143.80000000000001</v>
      </c>
      <c r="J103" s="163">
        <v>158.4</v>
      </c>
      <c r="K103" s="163">
        <v>29.09</v>
      </c>
    </row>
    <row r="104" spans="1:11" x14ac:dyDescent="0.25">
      <c r="A104" s="50">
        <v>40848</v>
      </c>
      <c r="B104" s="163">
        <v>349</v>
      </c>
      <c r="C104" s="163">
        <v>70.066299999999998</v>
      </c>
      <c r="D104" s="163">
        <v>417.38600000000002</v>
      </c>
      <c r="E104" s="163">
        <v>337.7</v>
      </c>
      <c r="F104" s="163">
        <v>146.416</v>
      </c>
      <c r="G104" s="163">
        <v>360.8</v>
      </c>
      <c r="H104" s="163">
        <v>143.80000000000001</v>
      </c>
      <c r="I104" s="163">
        <v>144.4</v>
      </c>
      <c r="J104" s="163">
        <v>154.80000000000001</v>
      </c>
      <c r="K104" s="163">
        <v>29.45</v>
      </c>
    </row>
    <row r="105" spans="1:11" x14ac:dyDescent="0.25">
      <c r="A105" s="50">
        <v>40878</v>
      </c>
      <c r="B105" s="163">
        <v>344</v>
      </c>
      <c r="C105" s="163">
        <v>70.376099999999994</v>
      </c>
      <c r="D105" s="163">
        <v>459.68599999999998</v>
      </c>
      <c r="E105" s="163">
        <v>335.1</v>
      </c>
      <c r="F105" s="163">
        <v>146.73179999999999</v>
      </c>
      <c r="G105" s="163">
        <v>354.3</v>
      </c>
      <c r="H105" s="163">
        <v>139.30000000000001</v>
      </c>
      <c r="I105" s="163">
        <v>140</v>
      </c>
      <c r="J105" s="163">
        <v>147.19999999999999</v>
      </c>
      <c r="K105" s="163">
        <v>29.33</v>
      </c>
    </row>
    <row r="106" spans="1:11" x14ac:dyDescent="0.25">
      <c r="A106" s="50">
        <v>40909</v>
      </c>
      <c r="B106" s="163">
        <v>344</v>
      </c>
      <c r="C106" s="163">
        <v>70.974900000000005</v>
      </c>
      <c r="D106" s="163">
        <v>443.94880000000001</v>
      </c>
      <c r="E106" s="163">
        <v>331.7</v>
      </c>
      <c r="F106" s="163">
        <v>142.69329999999999</v>
      </c>
      <c r="G106" s="163">
        <v>369.6</v>
      </c>
      <c r="H106" s="163">
        <v>149.19999999999999</v>
      </c>
      <c r="I106" s="163">
        <v>145.5</v>
      </c>
      <c r="J106" s="163">
        <v>158.4</v>
      </c>
      <c r="K106" s="163">
        <v>28.97</v>
      </c>
    </row>
    <row r="107" spans="1:11" x14ac:dyDescent="0.25">
      <c r="A107" s="50">
        <v>40940</v>
      </c>
      <c r="B107" s="163">
        <v>319</v>
      </c>
      <c r="C107" s="163">
        <v>71.991799999999998</v>
      </c>
      <c r="D107" s="163">
        <v>442.14449999999999</v>
      </c>
      <c r="E107" s="163">
        <v>337.8</v>
      </c>
      <c r="F107" s="163">
        <v>139.11410000000001</v>
      </c>
      <c r="G107" s="163">
        <v>375.4</v>
      </c>
      <c r="H107" s="163">
        <v>160.1</v>
      </c>
      <c r="I107" s="163">
        <v>155.4</v>
      </c>
      <c r="J107" s="163">
        <v>165.6</v>
      </c>
      <c r="K107" s="163">
        <v>28.93</v>
      </c>
    </row>
    <row r="108" spans="1:11" x14ac:dyDescent="0.25">
      <c r="A108" s="50">
        <v>40969</v>
      </c>
      <c r="B108" s="163">
        <v>309</v>
      </c>
      <c r="C108" s="163">
        <v>74.057599999999994</v>
      </c>
      <c r="D108" s="163">
        <v>454.87459999999999</v>
      </c>
      <c r="E108" s="163">
        <v>341</v>
      </c>
      <c r="F108" s="163">
        <v>141.18119999999999</v>
      </c>
      <c r="G108" s="163">
        <v>384.9</v>
      </c>
      <c r="H108" s="163">
        <v>162.6</v>
      </c>
      <c r="I108" s="163">
        <v>156.69999999999999</v>
      </c>
      <c r="J108" s="163">
        <v>167.9</v>
      </c>
      <c r="K108" s="163">
        <v>28.65</v>
      </c>
    </row>
    <row r="109" spans="1:11" x14ac:dyDescent="0.25">
      <c r="A109" s="50">
        <v>41000</v>
      </c>
      <c r="B109" s="163">
        <v>309</v>
      </c>
      <c r="C109" s="163">
        <v>76.342399999999998</v>
      </c>
      <c r="D109" s="163">
        <v>452.46890000000002</v>
      </c>
      <c r="E109" s="163">
        <v>342.1</v>
      </c>
      <c r="F109" s="163">
        <v>145.24850000000001</v>
      </c>
      <c r="G109" s="163">
        <v>397.4</v>
      </c>
      <c r="H109" s="163">
        <v>170.1</v>
      </c>
      <c r="I109" s="163">
        <v>163</v>
      </c>
      <c r="J109" s="163">
        <v>173.4</v>
      </c>
      <c r="K109" s="163">
        <v>27.83</v>
      </c>
    </row>
    <row r="110" spans="1:11" x14ac:dyDescent="0.25">
      <c r="A110" s="50">
        <v>41030</v>
      </c>
      <c r="B110" s="163">
        <v>299</v>
      </c>
      <c r="C110" s="163">
        <v>73.199100000000001</v>
      </c>
      <c r="D110" s="163">
        <v>428.1114</v>
      </c>
      <c r="E110" s="163">
        <v>337.9</v>
      </c>
      <c r="F110" s="163">
        <v>147.88980000000001</v>
      </c>
      <c r="G110" s="163">
        <v>376.8</v>
      </c>
      <c r="H110" s="163">
        <v>169.1</v>
      </c>
      <c r="I110" s="163">
        <v>164.5</v>
      </c>
      <c r="J110" s="163">
        <v>172.6</v>
      </c>
      <c r="K110" s="163">
        <v>26.94</v>
      </c>
    </row>
    <row r="111" spans="1:11" x14ac:dyDescent="0.25">
      <c r="A111" s="50">
        <v>41061</v>
      </c>
      <c r="B111" s="163">
        <v>295</v>
      </c>
      <c r="C111" s="163">
        <v>67.721199999999996</v>
      </c>
      <c r="D111" s="163">
        <v>426.6078</v>
      </c>
      <c r="E111" s="163">
        <v>341.3</v>
      </c>
      <c r="F111" s="163">
        <v>148.65539999999999</v>
      </c>
      <c r="G111" s="163">
        <v>370.4</v>
      </c>
      <c r="H111" s="163">
        <v>169.6</v>
      </c>
      <c r="I111" s="163">
        <v>162.19999999999999</v>
      </c>
      <c r="J111" s="163">
        <v>176.4</v>
      </c>
      <c r="K111" s="163">
        <v>26.12</v>
      </c>
    </row>
    <row r="112" spans="1:11" x14ac:dyDescent="0.25">
      <c r="A112" s="50">
        <v>41091</v>
      </c>
      <c r="B112" s="163">
        <v>295</v>
      </c>
      <c r="C112" s="163">
        <v>67.017099999999999</v>
      </c>
      <c r="D112" s="163">
        <v>418.48860000000002</v>
      </c>
      <c r="E112" s="163">
        <v>342.8</v>
      </c>
      <c r="F112" s="163">
        <v>149.28700000000001</v>
      </c>
      <c r="G112" s="163">
        <v>384.8</v>
      </c>
      <c r="H112" s="163">
        <v>202.5</v>
      </c>
      <c r="I112" s="163">
        <v>167</v>
      </c>
      <c r="J112" s="163">
        <v>229.5</v>
      </c>
      <c r="K112" s="163">
        <v>26.32</v>
      </c>
    </row>
    <row r="113" spans="1:11" x14ac:dyDescent="0.25">
      <c r="A113" s="50">
        <v>41122</v>
      </c>
      <c r="B113" s="163">
        <v>298</v>
      </c>
      <c r="C113" s="163">
        <v>69.361199999999997</v>
      </c>
      <c r="D113" s="163">
        <v>417.28579999999999</v>
      </c>
      <c r="E113" s="163">
        <v>344.7</v>
      </c>
      <c r="F113" s="163">
        <v>149.23920000000001</v>
      </c>
      <c r="G113" s="163">
        <v>389.4</v>
      </c>
      <c r="H113" s="163">
        <v>196.4</v>
      </c>
      <c r="I113" s="163">
        <v>167.7</v>
      </c>
      <c r="J113" s="163">
        <v>221.5</v>
      </c>
      <c r="K113" s="163">
        <v>26.58</v>
      </c>
    </row>
    <row r="114" spans="1:11" x14ac:dyDescent="0.25">
      <c r="A114" s="50">
        <v>41153</v>
      </c>
      <c r="B114" s="163">
        <v>301</v>
      </c>
      <c r="C114" s="163">
        <v>73.171700000000001</v>
      </c>
      <c r="D114" s="163">
        <v>395.93540000000002</v>
      </c>
      <c r="E114" s="163">
        <v>347.7</v>
      </c>
      <c r="F114" s="163">
        <v>151.5934</v>
      </c>
      <c r="G114" s="163">
        <v>395.4</v>
      </c>
      <c r="H114" s="163">
        <v>192.5</v>
      </c>
      <c r="I114" s="163">
        <v>175.7</v>
      </c>
      <c r="J114" s="163">
        <v>217.3</v>
      </c>
      <c r="K114" s="163">
        <v>27.5</v>
      </c>
    </row>
    <row r="115" spans="1:11" x14ac:dyDescent="0.25">
      <c r="A115" s="50">
        <v>41183</v>
      </c>
      <c r="B115" s="163">
        <v>301</v>
      </c>
      <c r="C115" s="163">
        <v>72.372</v>
      </c>
      <c r="D115" s="163">
        <v>364.36079999999998</v>
      </c>
      <c r="E115" s="163">
        <v>350.5</v>
      </c>
      <c r="F115" s="163">
        <v>156.12960000000001</v>
      </c>
      <c r="G115" s="163">
        <v>381.7</v>
      </c>
      <c r="H115" s="163">
        <v>189</v>
      </c>
      <c r="I115" s="163">
        <v>171.9</v>
      </c>
      <c r="J115" s="163">
        <v>228.5</v>
      </c>
      <c r="K115" s="163">
        <v>29.1</v>
      </c>
    </row>
    <row r="116" spans="1:11" x14ac:dyDescent="0.25">
      <c r="A116" s="50">
        <v>41214</v>
      </c>
      <c r="B116" s="163">
        <v>301</v>
      </c>
      <c r="C116" s="163">
        <v>70.7727</v>
      </c>
      <c r="D116" s="163">
        <v>357.74509999999998</v>
      </c>
      <c r="E116" s="163">
        <v>357.5</v>
      </c>
      <c r="F116" s="163">
        <v>158.4838</v>
      </c>
      <c r="G116" s="163">
        <v>377.7</v>
      </c>
      <c r="H116" s="163">
        <v>200.9</v>
      </c>
      <c r="I116" s="163">
        <v>181.7</v>
      </c>
      <c r="J116" s="163">
        <v>239.2</v>
      </c>
      <c r="K116" s="163">
        <v>30.03</v>
      </c>
    </row>
    <row r="117" spans="1:11" x14ac:dyDescent="0.25">
      <c r="A117" s="50">
        <v>41244</v>
      </c>
      <c r="B117" s="163">
        <v>301</v>
      </c>
      <c r="C117" s="163">
        <v>69.574399999999997</v>
      </c>
      <c r="D117" s="163">
        <v>351.22969999999998</v>
      </c>
      <c r="E117" s="163">
        <v>364</v>
      </c>
      <c r="F117" s="163">
        <v>159.15369999999999</v>
      </c>
      <c r="G117" s="163">
        <v>375.8</v>
      </c>
      <c r="H117" s="163">
        <v>216.6</v>
      </c>
      <c r="I117" s="163">
        <v>198.3</v>
      </c>
      <c r="J117" s="163">
        <v>241.4</v>
      </c>
      <c r="K117" s="163">
        <v>30.12</v>
      </c>
    </row>
    <row r="118" spans="1:11" x14ac:dyDescent="0.25">
      <c r="A118" s="50">
        <v>41275</v>
      </c>
      <c r="B118" s="163">
        <v>301</v>
      </c>
      <c r="C118" s="163">
        <v>69.405299999999997</v>
      </c>
      <c r="D118" s="163">
        <v>332.88639999999998</v>
      </c>
      <c r="E118" s="163">
        <v>366.4</v>
      </c>
      <c r="F118" s="163">
        <v>157.60339999999999</v>
      </c>
      <c r="G118" s="163">
        <v>376</v>
      </c>
      <c r="H118" s="163">
        <v>205</v>
      </c>
      <c r="I118" s="163">
        <v>189.8</v>
      </c>
      <c r="J118" s="163">
        <v>226.2</v>
      </c>
      <c r="K118" s="163">
        <v>30.03</v>
      </c>
    </row>
    <row r="119" spans="1:11" x14ac:dyDescent="0.25">
      <c r="A119" s="50">
        <v>41306</v>
      </c>
      <c r="B119" s="163">
        <v>301</v>
      </c>
      <c r="C119" s="163">
        <v>73.11</v>
      </c>
      <c r="D119" s="163">
        <v>360.35129999999998</v>
      </c>
      <c r="E119" s="163">
        <v>370</v>
      </c>
      <c r="F119" s="163">
        <v>154.67490000000001</v>
      </c>
      <c r="G119" s="163">
        <v>401</v>
      </c>
      <c r="H119" s="163">
        <v>200.3</v>
      </c>
      <c r="I119" s="163">
        <v>190.5</v>
      </c>
      <c r="J119" s="163">
        <v>219.9</v>
      </c>
      <c r="K119" s="163">
        <v>30.07</v>
      </c>
    </row>
    <row r="120" spans="1:11" x14ac:dyDescent="0.25">
      <c r="A120" s="50">
        <v>41334</v>
      </c>
      <c r="B120" s="163">
        <v>305</v>
      </c>
      <c r="C120" s="163">
        <v>73.697900000000004</v>
      </c>
      <c r="D120" s="163">
        <v>436.13029999999998</v>
      </c>
      <c r="E120" s="163">
        <v>385.2</v>
      </c>
      <c r="F120" s="163">
        <v>155.38310000000001</v>
      </c>
      <c r="G120" s="163">
        <v>398.2</v>
      </c>
      <c r="H120" s="163">
        <v>197.1</v>
      </c>
      <c r="I120" s="163">
        <v>183.8</v>
      </c>
      <c r="J120" s="163">
        <v>219</v>
      </c>
      <c r="K120" s="163">
        <v>30.07</v>
      </c>
    </row>
    <row r="121" spans="1:11" x14ac:dyDescent="0.25">
      <c r="A121" s="50">
        <v>41365</v>
      </c>
      <c r="B121" s="163">
        <v>305</v>
      </c>
      <c r="C121" s="163">
        <v>70.917699999999996</v>
      </c>
      <c r="D121" s="163">
        <v>464.69779999999997</v>
      </c>
      <c r="E121" s="163">
        <v>394.3</v>
      </c>
      <c r="F121" s="163">
        <v>159.125</v>
      </c>
      <c r="G121" s="163">
        <v>394.8</v>
      </c>
      <c r="H121" s="163">
        <v>194.8</v>
      </c>
      <c r="I121" s="163">
        <v>181.6</v>
      </c>
      <c r="J121" s="163">
        <v>212.2</v>
      </c>
      <c r="K121" s="163">
        <v>30.09</v>
      </c>
    </row>
    <row r="122" spans="1:11" x14ac:dyDescent="0.25">
      <c r="A122" s="50">
        <v>41395</v>
      </c>
      <c r="B122" s="163">
        <v>268</v>
      </c>
      <c r="C122" s="163">
        <v>68.149299999999997</v>
      </c>
      <c r="D122" s="163">
        <v>503.08850000000001</v>
      </c>
      <c r="E122" s="163">
        <v>400.6</v>
      </c>
      <c r="F122" s="163">
        <v>162.06299999999999</v>
      </c>
      <c r="G122" s="163">
        <v>387.8</v>
      </c>
      <c r="H122" s="163">
        <v>187.8</v>
      </c>
      <c r="I122" s="163">
        <v>178</v>
      </c>
      <c r="J122" s="163">
        <v>202.9</v>
      </c>
      <c r="K122" s="163">
        <v>29.96</v>
      </c>
    </row>
    <row r="123" spans="1:11" x14ac:dyDescent="0.25">
      <c r="A123" s="50">
        <v>41426</v>
      </c>
      <c r="B123" s="163">
        <v>271</v>
      </c>
      <c r="C123" s="163">
        <v>69.239900000000006</v>
      </c>
      <c r="D123" s="163">
        <v>491.56130000000002</v>
      </c>
      <c r="E123" s="163">
        <v>400.8</v>
      </c>
      <c r="F123" s="163">
        <v>164.6277</v>
      </c>
      <c r="G123" s="163">
        <v>372.3</v>
      </c>
      <c r="H123" s="163">
        <v>170.5</v>
      </c>
      <c r="I123" s="163">
        <v>150.5</v>
      </c>
      <c r="J123" s="163">
        <v>189.9</v>
      </c>
      <c r="K123" s="163">
        <v>30.71</v>
      </c>
    </row>
    <row r="124" spans="1:11" x14ac:dyDescent="0.25">
      <c r="A124" s="50">
        <v>41456</v>
      </c>
      <c r="B124" s="163">
        <v>271</v>
      </c>
      <c r="C124" s="163">
        <v>69.542100000000005</v>
      </c>
      <c r="D124" s="163">
        <v>454.77440000000001</v>
      </c>
      <c r="E124" s="163">
        <v>399.8</v>
      </c>
      <c r="F124" s="163">
        <v>166.2833</v>
      </c>
      <c r="G124" s="163">
        <v>316.60000000000002</v>
      </c>
      <c r="H124" s="163">
        <v>163.6</v>
      </c>
      <c r="I124" s="163">
        <v>141.1</v>
      </c>
      <c r="J124" s="163">
        <v>179.2</v>
      </c>
      <c r="K124" s="163">
        <v>31.36</v>
      </c>
    </row>
    <row r="125" spans="1:11" x14ac:dyDescent="0.25">
      <c r="A125" s="50">
        <v>41487</v>
      </c>
      <c r="B125" s="163">
        <v>271</v>
      </c>
      <c r="C125" s="163">
        <v>71.211299999999994</v>
      </c>
      <c r="D125" s="163">
        <v>421.4957</v>
      </c>
      <c r="E125" s="163">
        <v>387.6</v>
      </c>
      <c r="F125" s="163">
        <v>165.67089999999999</v>
      </c>
      <c r="G125" s="163">
        <v>300.60000000000002</v>
      </c>
      <c r="H125" s="163">
        <v>150.5</v>
      </c>
      <c r="I125" s="163">
        <v>135.1</v>
      </c>
      <c r="J125" s="163">
        <v>161.19999999999999</v>
      </c>
      <c r="K125" s="163">
        <v>32.06</v>
      </c>
    </row>
    <row r="126" spans="1:11" x14ac:dyDescent="0.25">
      <c r="A126" s="50">
        <v>41518</v>
      </c>
      <c r="B126" s="163">
        <v>271</v>
      </c>
      <c r="C126" s="163">
        <v>71.8</v>
      </c>
      <c r="D126" s="163">
        <v>393.32920000000001</v>
      </c>
      <c r="E126" s="163">
        <v>395.8</v>
      </c>
      <c r="F126" s="163">
        <v>167.69970000000001</v>
      </c>
      <c r="G126" s="163">
        <v>305.89999999999998</v>
      </c>
      <c r="H126" s="163">
        <v>147.6</v>
      </c>
      <c r="I126" s="163">
        <v>132.4</v>
      </c>
      <c r="J126" s="163">
        <v>160.1</v>
      </c>
      <c r="K126" s="163">
        <v>32.96</v>
      </c>
    </row>
    <row r="127" spans="1:11" x14ac:dyDescent="0.25">
      <c r="A127" s="50">
        <v>41548</v>
      </c>
      <c r="B127" s="163">
        <v>248.5</v>
      </c>
      <c r="C127" s="163">
        <v>68.826599999999999</v>
      </c>
      <c r="D127" s="163">
        <v>393.02850000000001</v>
      </c>
      <c r="E127" s="163">
        <v>394.9</v>
      </c>
      <c r="F127" s="163">
        <v>169.39359999999999</v>
      </c>
      <c r="G127" s="163">
        <v>309.8</v>
      </c>
      <c r="H127" s="163">
        <v>155.69999999999999</v>
      </c>
      <c r="I127" s="163">
        <v>133.6</v>
      </c>
      <c r="J127" s="163">
        <v>170.7</v>
      </c>
      <c r="K127" s="163">
        <v>33.590000000000003</v>
      </c>
    </row>
    <row r="128" spans="1:11" x14ac:dyDescent="0.25">
      <c r="A128" s="50">
        <v>41579</v>
      </c>
      <c r="B128" s="163">
        <v>253.5</v>
      </c>
      <c r="C128" s="163">
        <v>67.603399999999993</v>
      </c>
      <c r="D128" s="163">
        <v>400.44600000000003</v>
      </c>
      <c r="E128" s="163">
        <v>391.5</v>
      </c>
      <c r="F128" s="163">
        <v>169.10650000000001</v>
      </c>
      <c r="G128" s="163">
        <v>308.8</v>
      </c>
      <c r="H128" s="163">
        <v>159.4</v>
      </c>
      <c r="I128" s="163">
        <v>134.69999999999999</v>
      </c>
      <c r="J128" s="163">
        <v>172.7</v>
      </c>
      <c r="K128" s="163">
        <v>34.520000000000003</v>
      </c>
    </row>
    <row r="129" spans="1:11" x14ac:dyDescent="0.25">
      <c r="A129" s="50">
        <v>41609</v>
      </c>
      <c r="B129" s="163">
        <v>261.5</v>
      </c>
      <c r="C129" s="163">
        <v>68.828400000000002</v>
      </c>
      <c r="D129" s="163">
        <v>397.94009999999997</v>
      </c>
      <c r="E129" s="163">
        <v>386.9</v>
      </c>
      <c r="F129" s="163">
        <v>168.8768</v>
      </c>
      <c r="G129" s="163">
        <v>304.8</v>
      </c>
      <c r="H129" s="163">
        <v>161.9</v>
      </c>
      <c r="I129" s="163">
        <v>135.69999999999999</v>
      </c>
      <c r="J129" s="163">
        <v>179</v>
      </c>
      <c r="K129" s="163">
        <v>34.22</v>
      </c>
    </row>
    <row r="130" spans="1:11" x14ac:dyDescent="0.25">
      <c r="A130" s="50">
        <v>41640</v>
      </c>
      <c r="B130" s="163">
        <v>281.5</v>
      </c>
      <c r="C130" s="163">
        <v>68.278899999999993</v>
      </c>
      <c r="D130" s="163">
        <v>401.44839999999999</v>
      </c>
      <c r="E130" s="163">
        <v>377.7</v>
      </c>
      <c r="F130" s="163">
        <v>165.67089999999999</v>
      </c>
      <c r="G130" s="163">
        <v>294.3</v>
      </c>
      <c r="H130" s="163">
        <v>157.69999999999999</v>
      </c>
      <c r="I130" s="163">
        <v>133.19999999999999</v>
      </c>
      <c r="J130" s="163">
        <v>176.6</v>
      </c>
      <c r="K130" s="163">
        <v>33.869999999999997</v>
      </c>
    </row>
    <row r="131" spans="1:11" x14ac:dyDescent="0.25">
      <c r="A131" s="50">
        <v>41671</v>
      </c>
      <c r="B131" s="163">
        <v>299</v>
      </c>
      <c r="C131" s="163">
        <v>67.067999999999998</v>
      </c>
      <c r="D131" s="163">
        <v>417.38600000000002</v>
      </c>
      <c r="E131" s="163">
        <v>367.3</v>
      </c>
      <c r="F131" s="163">
        <v>162.1491</v>
      </c>
      <c r="G131" s="163">
        <v>312.8</v>
      </c>
      <c r="H131" s="163">
        <v>156.1</v>
      </c>
      <c r="I131" s="163">
        <v>132.9</v>
      </c>
      <c r="J131" s="163">
        <v>180.7</v>
      </c>
      <c r="K131" s="163">
        <v>33.96</v>
      </c>
    </row>
    <row r="132" spans="1:11" x14ac:dyDescent="0.25">
      <c r="A132" s="50">
        <v>41699</v>
      </c>
      <c r="B132" s="163">
        <v>299</v>
      </c>
      <c r="C132" s="163">
        <v>66.548299999999998</v>
      </c>
      <c r="D132" s="163">
        <v>455.37580000000003</v>
      </c>
      <c r="E132" s="163">
        <v>364.7</v>
      </c>
      <c r="F132" s="163">
        <v>160.8476</v>
      </c>
      <c r="G132" s="163">
        <v>336.8</v>
      </c>
      <c r="H132" s="163">
        <v>162.9</v>
      </c>
      <c r="I132" s="163">
        <v>136.6</v>
      </c>
      <c r="J132" s="163">
        <v>185.7</v>
      </c>
      <c r="K132" s="163">
        <v>33.71</v>
      </c>
    </row>
    <row r="133" spans="1:11" x14ac:dyDescent="0.25">
      <c r="A133" s="50">
        <v>41730</v>
      </c>
      <c r="B133" s="163">
        <v>299</v>
      </c>
      <c r="C133" s="163">
        <v>66.4131</v>
      </c>
      <c r="D133" s="163">
        <v>485.4468</v>
      </c>
      <c r="E133" s="163">
        <v>357.4</v>
      </c>
      <c r="F133" s="163">
        <v>163.26</v>
      </c>
      <c r="G133" s="163">
        <v>335.8</v>
      </c>
      <c r="H133" s="163">
        <v>166.5</v>
      </c>
      <c r="I133" s="163">
        <v>138.80000000000001</v>
      </c>
      <c r="J133" s="163">
        <v>194.9</v>
      </c>
      <c r="K133" s="163">
        <v>33.299999999999997</v>
      </c>
    </row>
    <row r="134" spans="1:11" x14ac:dyDescent="0.25">
      <c r="A134" s="50">
        <v>41760</v>
      </c>
      <c r="B134" s="163">
        <v>299</v>
      </c>
      <c r="C134" s="163">
        <v>66.609899999999996</v>
      </c>
      <c r="D134" s="163">
        <v>503.68990000000002</v>
      </c>
      <c r="E134" s="163">
        <v>340</v>
      </c>
      <c r="F134" s="163">
        <v>163.98</v>
      </c>
      <c r="G134" s="163">
        <v>305.5</v>
      </c>
      <c r="H134" s="163">
        <v>163.6</v>
      </c>
      <c r="I134" s="163">
        <v>135.1</v>
      </c>
      <c r="J134" s="163">
        <v>194.9</v>
      </c>
      <c r="K134" s="163">
        <v>32.28</v>
      </c>
    </row>
    <row r="135" spans="1:11" x14ac:dyDescent="0.25">
      <c r="A135" s="50">
        <v>41791</v>
      </c>
      <c r="B135" s="163">
        <v>254</v>
      </c>
      <c r="C135" s="163">
        <v>66.031700000000001</v>
      </c>
      <c r="D135" s="163">
        <v>503.58969999999999</v>
      </c>
      <c r="E135" s="163">
        <v>329.5</v>
      </c>
      <c r="F135" s="163">
        <v>163.81</v>
      </c>
      <c r="G135" s="163">
        <v>280.39999999999998</v>
      </c>
      <c r="H135" s="163">
        <v>147.19999999999999</v>
      </c>
      <c r="I135" s="163">
        <v>121.3</v>
      </c>
      <c r="J135" s="163">
        <v>187.8</v>
      </c>
      <c r="K135" s="163">
        <v>31.72</v>
      </c>
    </row>
    <row r="136" spans="1:11" x14ac:dyDescent="0.25">
      <c r="A136" s="50">
        <v>41821</v>
      </c>
      <c r="B136" s="163">
        <v>254</v>
      </c>
      <c r="C136" s="163">
        <v>66.531700000000001</v>
      </c>
      <c r="D136" s="163">
        <v>412.97559999999999</v>
      </c>
      <c r="E136" s="163">
        <v>328.2</v>
      </c>
      <c r="F136" s="163">
        <v>161.47999999999999</v>
      </c>
      <c r="G136" s="163">
        <v>244.4</v>
      </c>
      <c r="H136" s="163">
        <v>137.19999999999999</v>
      </c>
      <c r="I136" s="163">
        <v>105.7</v>
      </c>
      <c r="J136" s="163">
        <v>179.9</v>
      </c>
      <c r="K136" s="163">
        <v>31.6</v>
      </c>
    </row>
    <row r="137" spans="1:11" x14ac:dyDescent="0.25">
      <c r="A137" s="50">
        <v>41852</v>
      </c>
      <c r="B137" s="163">
        <v>253.5</v>
      </c>
      <c r="C137" s="163">
        <v>64.531700000000001</v>
      </c>
      <c r="D137" s="163">
        <v>379.59679999999997</v>
      </c>
      <c r="E137" s="163">
        <v>336.6</v>
      </c>
      <c r="F137" s="163">
        <v>158.13</v>
      </c>
      <c r="G137" s="163">
        <v>249.1</v>
      </c>
      <c r="H137" s="163">
        <v>110.6</v>
      </c>
      <c r="I137" s="163">
        <v>99.2</v>
      </c>
      <c r="J137" s="163">
        <v>145</v>
      </c>
      <c r="K137" s="163">
        <v>31.13</v>
      </c>
    </row>
    <row r="138" spans="1:11" x14ac:dyDescent="0.25">
      <c r="A138" s="50">
        <v>41883</v>
      </c>
      <c r="B138" s="163">
        <v>259.5</v>
      </c>
      <c r="C138" s="163">
        <v>64.081699999999998</v>
      </c>
      <c r="D138" s="163">
        <v>360.05059999999997</v>
      </c>
      <c r="E138" s="163">
        <v>347.7</v>
      </c>
      <c r="F138" s="163">
        <v>156.07</v>
      </c>
      <c r="G138" s="163">
        <v>247.5</v>
      </c>
      <c r="H138" s="163">
        <v>110.5</v>
      </c>
      <c r="I138" s="163">
        <v>103.3</v>
      </c>
      <c r="J138" s="163">
        <v>149.9</v>
      </c>
      <c r="K138" s="163">
        <v>30.79</v>
      </c>
    </row>
    <row r="139" spans="1:11" x14ac:dyDescent="0.25">
      <c r="A139" s="50">
        <v>41913</v>
      </c>
      <c r="B139" s="163">
        <v>264.5</v>
      </c>
      <c r="C139" s="163">
        <v>62.423299999999998</v>
      </c>
      <c r="D139" s="163">
        <v>356.04109999999997</v>
      </c>
      <c r="E139" s="163">
        <v>350.8</v>
      </c>
      <c r="F139" s="163">
        <v>152.61000000000001</v>
      </c>
      <c r="G139" s="163">
        <v>253.2</v>
      </c>
      <c r="H139" s="163">
        <v>108.2</v>
      </c>
      <c r="I139" s="163">
        <v>101.5</v>
      </c>
      <c r="J139" s="163">
        <v>146.19999999999999</v>
      </c>
      <c r="K139" s="163">
        <v>29.75</v>
      </c>
    </row>
    <row r="140" spans="1:11" x14ac:dyDescent="0.25">
      <c r="A140" s="50">
        <v>41944</v>
      </c>
      <c r="B140" s="163">
        <v>264.5</v>
      </c>
      <c r="C140" s="163">
        <v>59.173299999999998</v>
      </c>
      <c r="D140" s="163">
        <v>388.81849999999997</v>
      </c>
      <c r="E140" s="163">
        <v>354</v>
      </c>
      <c r="F140" s="163">
        <v>146.63999999999999</v>
      </c>
      <c r="G140" s="163">
        <v>259.39999999999998</v>
      </c>
      <c r="H140" s="163">
        <v>118</v>
      </c>
      <c r="I140" s="163">
        <v>110.8</v>
      </c>
      <c r="J140" s="163">
        <v>155.4</v>
      </c>
      <c r="K140" s="163">
        <v>28.83</v>
      </c>
    </row>
    <row r="141" spans="1:11" x14ac:dyDescent="0.25">
      <c r="A141" s="50">
        <v>41974</v>
      </c>
      <c r="B141" s="163">
        <v>268.5</v>
      </c>
      <c r="C141" s="163">
        <v>55.164999999999999</v>
      </c>
      <c r="D141" s="163">
        <v>417.5865</v>
      </c>
      <c r="E141" s="163">
        <v>356.3</v>
      </c>
      <c r="F141" s="163">
        <v>143.97999999999999</v>
      </c>
      <c r="G141" s="163">
        <v>267.2</v>
      </c>
      <c r="H141" s="163">
        <v>131.80000000000001</v>
      </c>
      <c r="I141" s="163">
        <v>116.6</v>
      </c>
      <c r="J141" s="163">
        <v>167</v>
      </c>
      <c r="K141" s="163">
        <v>27.68</v>
      </c>
    </row>
    <row r="142" spans="1:11" x14ac:dyDescent="0.25">
      <c r="A142" s="50">
        <v>42005</v>
      </c>
      <c r="B142" s="163">
        <v>277.5</v>
      </c>
      <c r="C142" s="163">
        <v>49.731699999999996</v>
      </c>
      <c r="D142" s="163">
        <v>422.19740000000002</v>
      </c>
      <c r="E142" s="163">
        <v>364.3</v>
      </c>
      <c r="F142" s="163">
        <v>140.69999999999999</v>
      </c>
      <c r="G142" s="163">
        <v>267.89999999999998</v>
      </c>
      <c r="H142" s="163">
        <v>129.30000000000001</v>
      </c>
      <c r="I142" s="163">
        <v>118.5</v>
      </c>
      <c r="J142" s="163">
        <v>174</v>
      </c>
      <c r="K142" s="163">
        <v>26.46</v>
      </c>
    </row>
    <row r="143" spans="1:11" x14ac:dyDescent="0.25">
      <c r="A143" s="50">
        <v>42036</v>
      </c>
      <c r="B143" s="163">
        <v>288</v>
      </c>
      <c r="C143" s="163">
        <v>48.694000000000003</v>
      </c>
      <c r="D143" s="163">
        <v>423.60070000000002</v>
      </c>
      <c r="E143" s="163">
        <v>361</v>
      </c>
      <c r="F143" s="163">
        <v>135.02000000000001</v>
      </c>
      <c r="G143" s="163">
        <v>262.8</v>
      </c>
      <c r="H143" s="163">
        <v>120.9</v>
      </c>
      <c r="I143" s="163">
        <v>117.1</v>
      </c>
      <c r="J143" s="163">
        <v>165.9</v>
      </c>
      <c r="K143" s="163">
        <v>26.06</v>
      </c>
    </row>
    <row r="144" spans="1:11" x14ac:dyDescent="0.25">
      <c r="A144" s="50">
        <v>42064</v>
      </c>
      <c r="B144" s="163">
        <v>289</v>
      </c>
      <c r="C144" s="163">
        <v>51.698300000000003</v>
      </c>
      <c r="D144" s="163">
        <v>447.25659999999999</v>
      </c>
      <c r="E144" s="163">
        <v>355.9</v>
      </c>
      <c r="F144" s="163">
        <v>132.65</v>
      </c>
      <c r="G144" s="163">
        <v>264.39999999999998</v>
      </c>
      <c r="H144" s="163">
        <v>117.1</v>
      </c>
      <c r="I144" s="163">
        <v>110.9</v>
      </c>
      <c r="J144" s="163">
        <v>156</v>
      </c>
      <c r="K144" s="163">
        <v>25.05</v>
      </c>
    </row>
    <row r="145" spans="1:11" x14ac:dyDescent="0.25">
      <c r="A145" s="50">
        <v>42095</v>
      </c>
      <c r="B145" s="163">
        <v>289</v>
      </c>
      <c r="C145" s="163">
        <v>52.431699999999999</v>
      </c>
      <c r="D145" s="163">
        <v>433.92509999999999</v>
      </c>
      <c r="E145" s="163">
        <v>340.8</v>
      </c>
      <c r="F145" s="163">
        <v>132.07</v>
      </c>
      <c r="G145" s="163">
        <v>268.39999999999998</v>
      </c>
      <c r="H145" s="163">
        <v>117.45</v>
      </c>
      <c r="I145" s="163">
        <v>111.05</v>
      </c>
      <c r="J145" s="163">
        <v>152.4</v>
      </c>
      <c r="K145" s="163">
        <v>24.69</v>
      </c>
    </row>
    <row r="146" spans="1:11" x14ac:dyDescent="0.25">
      <c r="A146" s="50">
        <v>42125</v>
      </c>
      <c r="B146" s="163">
        <v>289</v>
      </c>
      <c r="C146" s="163">
        <v>53.9983</v>
      </c>
      <c r="D146" s="163">
        <v>404.85640000000001</v>
      </c>
      <c r="E146" s="163">
        <v>327.39999999999998</v>
      </c>
      <c r="F146" s="163">
        <v>131.28</v>
      </c>
      <c r="G146" s="163">
        <v>270.39999999999998</v>
      </c>
      <c r="H146" s="163">
        <v>109.1</v>
      </c>
      <c r="I146" s="163">
        <v>106.8</v>
      </c>
      <c r="J146" s="163">
        <v>135.19999999999999</v>
      </c>
      <c r="K146" s="163">
        <v>24.14</v>
      </c>
    </row>
    <row r="147" spans="1:11" x14ac:dyDescent="0.25">
      <c r="A147" s="50">
        <v>42156</v>
      </c>
      <c r="B147" s="163">
        <v>289</v>
      </c>
      <c r="C147" s="163">
        <v>54.2254</v>
      </c>
      <c r="D147" s="163">
        <v>403.05220000000003</v>
      </c>
      <c r="E147" s="163">
        <v>336.6</v>
      </c>
      <c r="F147" s="163">
        <v>132.15</v>
      </c>
      <c r="G147" s="163">
        <v>287</v>
      </c>
      <c r="H147" s="163">
        <v>113</v>
      </c>
      <c r="I147" s="163">
        <v>104.9</v>
      </c>
      <c r="J147" s="163">
        <v>136.9</v>
      </c>
      <c r="K147" s="163">
        <v>23.83</v>
      </c>
    </row>
    <row r="148" spans="1:11" x14ac:dyDescent="0.25">
      <c r="A148" s="50">
        <v>42186</v>
      </c>
      <c r="B148" s="163">
        <v>232.5</v>
      </c>
      <c r="C148" s="163">
        <v>52.131700000000002</v>
      </c>
      <c r="D148" s="163">
        <v>342.10820000000001</v>
      </c>
      <c r="E148" s="163">
        <v>354.1</v>
      </c>
      <c r="F148" s="163">
        <v>133.02000000000001</v>
      </c>
      <c r="G148" s="163">
        <v>266.7</v>
      </c>
      <c r="H148" s="163">
        <v>118.4</v>
      </c>
      <c r="I148" s="163">
        <v>100.7</v>
      </c>
      <c r="J148" s="163">
        <v>137.80000000000001</v>
      </c>
      <c r="K148" s="163">
        <v>23.63</v>
      </c>
    </row>
    <row r="149" spans="1:11" x14ac:dyDescent="0.25">
      <c r="A149" s="50">
        <v>42217</v>
      </c>
      <c r="B149" s="163">
        <v>232.5</v>
      </c>
      <c r="C149" s="163">
        <v>46.275399999999998</v>
      </c>
      <c r="D149" s="163">
        <v>337.4973</v>
      </c>
      <c r="E149" s="163">
        <v>347.2</v>
      </c>
      <c r="F149" s="163">
        <v>132.44999999999999</v>
      </c>
      <c r="G149" s="163">
        <v>257.60000000000002</v>
      </c>
      <c r="H149" s="163">
        <v>105.5</v>
      </c>
      <c r="I149" s="163">
        <v>95.2</v>
      </c>
      <c r="J149" s="163">
        <v>120.8</v>
      </c>
      <c r="K149" s="163">
        <v>23.43</v>
      </c>
    </row>
    <row r="150" spans="1:11" x14ac:dyDescent="0.25">
      <c r="A150" s="50">
        <v>42248</v>
      </c>
      <c r="B150" s="163">
        <v>232.5</v>
      </c>
      <c r="C150" s="163">
        <v>44.698300000000003</v>
      </c>
      <c r="D150" s="163">
        <v>351.02929999999998</v>
      </c>
      <c r="E150" s="163">
        <v>351</v>
      </c>
      <c r="F150" s="163">
        <v>130.75</v>
      </c>
      <c r="G150" s="163">
        <v>261.3</v>
      </c>
      <c r="H150" s="163">
        <v>102</v>
      </c>
      <c r="I150" s="163">
        <v>91.5</v>
      </c>
      <c r="J150" s="163">
        <v>121.6</v>
      </c>
      <c r="K150" s="163">
        <v>23.8</v>
      </c>
    </row>
    <row r="151" spans="1:11" x14ac:dyDescent="0.25">
      <c r="A151" s="50">
        <v>42278</v>
      </c>
      <c r="B151" s="163">
        <v>232.5</v>
      </c>
      <c r="C151" s="163">
        <v>45.423299999999998</v>
      </c>
      <c r="D151" s="163">
        <v>338.19900000000001</v>
      </c>
      <c r="E151" s="163">
        <v>347.4</v>
      </c>
      <c r="F151" s="163">
        <v>127.81</v>
      </c>
      <c r="G151" s="163">
        <v>270.3</v>
      </c>
      <c r="H151" s="163">
        <v>106.8</v>
      </c>
      <c r="I151" s="163">
        <v>97.7</v>
      </c>
      <c r="J151" s="163">
        <v>122.3</v>
      </c>
      <c r="K151" s="163">
        <v>24.5</v>
      </c>
    </row>
    <row r="152" spans="1:11" x14ac:dyDescent="0.25">
      <c r="A152" s="50">
        <v>42309</v>
      </c>
      <c r="B152" s="163">
        <v>232.5</v>
      </c>
      <c r="C152" s="163">
        <v>44.956699999999998</v>
      </c>
      <c r="D152" s="163">
        <v>346.6189</v>
      </c>
      <c r="E152" s="163">
        <v>345.8</v>
      </c>
      <c r="F152" s="163">
        <v>126.25</v>
      </c>
      <c r="G152" s="163">
        <v>264.60000000000002</v>
      </c>
      <c r="H152" s="163">
        <v>106.8</v>
      </c>
      <c r="I152" s="163">
        <v>98.2</v>
      </c>
      <c r="J152" s="163">
        <v>118.7</v>
      </c>
      <c r="K152" s="163">
        <v>24.24</v>
      </c>
    </row>
    <row r="153" spans="1:11" x14ac:dyDescent="0.25">
      <c r="A153" s="50">
        <v>42339</v>
      </c>
      <c r="B153" s="163">
        <v>229</v>
      </c>
      <c r="C153" s="163">
        <v>42.9983</v>
      </c>
      <c r="D153" s="163">
        <v>366.16500000000002</v>
      </c>
      <c r="E153" s="163">
        <v>338.5</v>
      </c>
      <c r="F153" s="163">
        <v>124.75</v>
      </c>
      <c r="G153" s="163">
        <v>268.7</v>
      </c>
      <c r="H153" s="163">
        <v>106.6</v>
      </c>
      <c r="I153" s="163">
        <v>98</v>
      </c>
      <c r="J153" s="163">
        <v>118.8</v>
      </c>
      <c r="K153" s="163">
        <v>23.97</v>
      </c>
    </row>
    <row r="154" spans="1:11" x14ac:dyDescent="0.25">
      <c r="A154" s="50">
        <v>42370</v>
      </c>
      <c r="B154" s="163">
        <v>229</v>
      </c>
      <c r="C154" s="163">
        <v>38.6233</v>
      </c>
      <c r="D154" s="163">
        <v>391.65</v>
      </c>
      <c r="E154" s="163">
        <v>331.2</v>
      </c>
      <c r="F154" s="163">
        <v>117.37</v>
      </c>
      <c r="G154" s="163">
        <v>269.8</v>
      </c>
      <c r="H154" s="163">
        <v>104.3</v>
      </c>
      <c r="I154" s="163">
        <v>97</v>
      </c>
      <c r="J154" s="163">
        <v>114.5</v>
      </c>
      <c r="K154" s="163">
        <v>23.15</v>
      </c>
    </row>
    <row r="155" spans="1:11" x14ac:dyDescent="0.25">
      <c r="A155" s="50">
        <v>42401</v>
      </c>
      <c r="B155" s="163">
        <v>216</v>
      </c>
      <c r="C155" s="163">
        <v>37.3733</v>
      </c>
      <c r="D155" s="163">
        <v>418.97500000000002</v>
      </c>
      <c r="E155" s="163">
        <v>330.1</v>
      </c>
      <c r="F155" s="163">
        <v>112.7</v>
      </c>
      <c r="G155" s="163">
        <v>269.5</v>
      </c>
      <c r="H155" s="163">
        <v>102</v>
      </c>
      <c r="I155" s="163">
        <v>95.9</v>
      </c>
      <c r="J155" s="163">
        <v>109</v>
      </c>
      <c r="K155" s="163">
        <v>23.01</v>
      </c>
    </row>
    <row r="156" spans="1:11" x14ac:dyDescent="0.25">
      <c r="A156" s="50">
        <v>42430</v>
      </c>
      <c r="B156" s="163">
        <v>211.5</v>
      </c>
      <c r="C156" s="163">
        <v>38.522500000000001</v>
      </c>
      <c r="D156" s="163">
        <v>429.92500000000001</v>
      </c>
      <c r="E156" s="163">
        <v>326.39999999999998</v>
      </c>
      <c r="F156" s="163">
        <v>112.33</v>
      </c>
      <c r="G156" s="163">
        <v>268.60000000000002</v>
      </c>
      <c r="H156" s="163">
        <v>100.2</v>
      </c>
      <c r="I156" s="163">
        <v>96.7</v>
      </c>
      <c r="J156" s="163">
        <v>108.9</v>
      </c>
      <c r="K156" s="163">
        <v>22.43</v>
      </c>
    </row>
    <row r="157" spans="1:11" x14ac:dyDescent="0.25">
      <c r="A157" s="50">
        <v>42461</v>
      </c>
      <c r="B157" s="163">
        <v>197.5</v>
      </c>
      <c r="C157" s="163">
        <v>42.3095</v>
      </c>
      <c r="D157" s="163">
        <v>416.36</v>
      </c>
      <c r="E157" s="163">
        <v>314.5</v>
      </c>
      <c r="F157" s="163">
        <v>113.19</v>
      </c>
      <c r="G157" s="163">
        <v>286</v>
      </c>
      <c r="H157" s="163">
        <v>102.8</v>
      </c>
      <c r="I157" s="163">
        <v>99.8</v>
      </c>
      <c r="J157" s="163">
        <v>113.3</v>
      </c>
      <c r="K157" s="163">
        <v>21.63</v>
      </c>
    </row>
    <row r="158" spans="1:11" x14ac:dyDescent="0.25">
      <c r="A158" s="50">
        <v>42491</v>
      </c>
      <c r="B158" s="163">
        <v>192</v>
      </c>
      <c r="C158" s="163">
        <v>44.0824</v>
      </c>
      <c r="D158" s="163">
        <v>422.75</v>
      </c>
      <c r="E158" s="163">
        <v>315.8</v>
      </c>
      <c r="F158" s="163">
        <v>116.01</v>
      </c>
      <c r="G158" s="163">
        <v>289.10000000000002</v>
      </c>
      <c r="H158" s="163">
        <v>104</v>
      </c>
      <c r="I158" s="163">
        <v>100.4</v>
      </c>
      <c r="J158" s="163">
        <v>119.4</v>
      </c>
      <c r="K158" s="163">
        <v>20.43</v>
      </c>
    </row>
    <row r="159" spans="1:11" x14ac:dyDescent="0.25">
      <c r="A159" s="50">
        <v>42522</v>
      </c>
      <c r="B159" s="163">
        <v>169.5</v>
      </c>
      <c r="C159" s="163">
        <v>46.404200000000003</v>
      </c>
      <c r="D159" s="163">
        <v>419.25</v>
      </c>
      <c r="E159" s="163">
        <v>322</v>
      </c>
      <c r="F159" s="163">
        <v>120.88</v>
      </c>
      <c r="G159" s="163">
        <v>282.89999999999998</v>
      </c>
      <c r="H159" s="163">
        <v>106</v>
      </c>
      <c r="I159" s="163">
        <v>99.1</v>
      </c>
      <c r="J159" s="163">
        <v>120.7</v>
      </c>
      <c r="K159" s="163">
        <v>19.940000000000001</v>
      </c>
    </row>
    <row r="160" spans="1:11" x14ac:dyDescent="0.25">
      <c r="A160" s="50">
        <v>42552</v>
      </c>
      <c r="B160" s="163">
        <v>169.5</v>
      </c>
      <c r="C160" s="163">
        <v>47.064999999999998</v>
      </c>
      <c r="D160" s="163">
        <v>419.14</v>
      </c>
      <c r="E160" s="163">
        <v>332.2</v>
      </c>
      <c r="F160" s="163">
        <v>128.05000000000001</v>
      </c>
      <c r="G160" s="163">
        <v>290.8</v>
      </c>
      <c r="H160" s="163">
        <v>109.8</v>
      </c>
      <c r="I160" s="163">
        <v>96.6</v>
      </c>
      <c r="J160" s="163">
        <v>135.5</v>
      </c>
      <c r="K160" s="163">
        <v>20.8</v>
      </c>
    </row>
    <row r="161" spans="1:11" x14ac:dyDescent="0.25">
      <c r="A161" s="50">
        <v>42583</v>
      </c>
      <c r="B161" s="163">
        <v>173</v>
      </c>
      <c r="C161" s="163">
        <v>45.423299999999998</v>
      </c>
      <c r="D161" s="163">
        <v>416.92500000000001</v>
      </c>
      <c r="E161" s="163">
        <v>345.2</v>
      </c>
      <c r="F161" s="163">
        <v>135.57</v>
      </c>
      <c r="G161" s="163">
        <v>314.10000000000002</v>
      </c>
      <c r="H161" s="163">
        <v>119.5</v>
      </c>
      <c r="I161" s="163">
        <v>98.3</v>
      </c>
      <c r="J161" s="163">
        <v>133.4</v>
      </c>
      <c r="K161" s="163">
        <v>21.46</v>
      </c>
    </row>
    <row r="162" spans="1:11" x14ac:dyDescent="0.25">
      <c r="A162" s="50">
        <v>42614</v>
      </c>
      <c r="B162" s="163">
        <v>175.5</v>
      </c>
      <c r="C162" s="163">
        <v>47.548299999999998</v>
      </c>
      <c r="D162" s="163">
        <v>406.07499999999999</v>
      </c>
      <c r="E162" s="163">
        <v>354.4</v>
      </c>
      <c r="F162" s="163">
        <v>139.91</v>
      </c>
      <c r="G162" s="163">
        <v>324.2</v>
      </c>
      <c r="H162" s="163">
        <v>117.9</v>
      </c>
      <c r="I162" s="163">
        <v>102</v>
      </c>
      <c r="J162" s="163">
        <v>128.30000000000001</v>
      </c>
      <c r="K162" s="163">
        <v>22.7</v>
      </c>
    </row>
    <row r="163" spans="1:11" x14ac:dyDescent="0.25">
      <c r="A163" s="50">
        <v>42644</v>
      </c>
      <c r="B163" s="163">
        <v>175</v>
      </c>
      <c r="C163" s="163">
        <v>49.558399999999999</v>
      </c>
      <c r="D163" s="163">
        <v>388.7</v>
      </c>
      <c r="E163" s="163">
        <v>352.5</v>
      </c>
      <c r="F163" s="163">
        <v>144.84</v>
      </c>
      <c r="G163" s="163">
        <v>351.6</v>
      </c>
      <c r="H163" s="163">
        <v>126.5</v>
      </c>
      <c r="I163" s="163">
        <v>107.2</v>
      </c>
      <c r="J163" s="163">
        <v>132.80000000000001</v>
      </c>
      <c r="K163" s="163">
        <v>24.19</v>
      </c>
    </row>
    <row r="164" spans="1:11" x14ac:dyDescent="0.25">
      <c r="A164" s="50">
        <v>42675</v>
      </c>
      <c r="B164" s="163">
        <v>188.5</v>
      </c>
      <c r="C164" s="163">
        <v>51.823300000000003</v>
      </c>
      <c r="D164" s="163">
        <v>382.67500000000001</v>
      </c>
      <c r="E164" s="163">
        <v>351.97500000000002</v>
      </c>
      <c r="F164" s="163">
        <v>149.91999999999999</v>
      </c>
      <c r="G164" s="163">
        <v>352.9</v>
      </c>
      <c r="H164" s="163">
        <v>134.19999999999999</v>
      </c>
      <c r="I164" s="163">
        <v>114.6</v>
      </c>
      <c r="J164" s="163">
        <v>138.6</v>
      </c>
      <c r="K164" s="163">
        <v>25.54</v>
      </c>
    </row>
    <row r="165" spans="1:11" x14ac:dyDescent="0.25">
      <c r="A165" s="50">
        <v>42705</v>
      </c>
      <c r="B165" s="163">
        <v>237.5</v>
      </c>
      <c r="C165" s="163">
        <v>50.823300000000003</v>
      </c>
      <c r="D165" s="163">
        <v>387.06</v>
      </c>
      <c r="E165" s="163">
        <v>352.9</v>
      </c>
      <c r="F165" s="163">
        <v>151.69999999999999</v>
      </c>
      <c r="G165" s="163">
        <v>358</v>
      </c>
      <c r="H165" s="163">
        <v>136</v>
      </c>
      <c r="I165" s="163">
        <v>116.6</v>
      </c>
      <c r="J165" s="163">
        <v>140.30000000000001</v>
      </c>
      <c r="K165" s="163">
        <v>26.22</v>
      </c>
    </row>
    <row r="166" spans="1:11" x14ac:dyDescent="0.25">
      <c r="A166" s="50">
        <v>42736</v>
      </c>
      <c r="B166" s="163">
        <v>239</v>
      </c>
      <c r="C166" s="163">
        <v>54.849600000000002</v>
      </c>
      <c r="D166" s="163">
        <v>381.5</v>
      </c>
      <c r="E166" s="163">
        <v>352.07499999999999</v>
      </c>
      <c r="F166" s="163">
        <v>150.66</v>
      </c>
      <c r="G166" s="163">
        <v>367.9</v>
      </c>
      <c r="H166" s="163">
        <v>139.4</v>
      </c>
      <c r="I166" s="163">
        <v>119.2</v>
      </c>
      <c r="J166" s="163">
        <v>143.1</v>
      </c>
      <c r="K166" s="163">
        <v>26.94</v>
      </c>
    </row>
    <row r="167" spans="1:11" x14ac:dyDescent="0.25">
      <c r="A167" s="50">
        <v>42767</v>
      </c>
      <c r="B167" s="163">
        <v>249</v>
      </c>
      <c r="C167" s="163">
        <v>55.522500000000001</v>
      </c>
      <c r="D167" s="163">
        <v>381.57499999999999</v>
      </c>
      <c r="E167" s="163">
        <v>349.125</v>
      </c>
      <c r="F167" s="163">
        <v>149.75</v>
      </c>
      <c r="G167" s="163">
        <v>362.1</v>
      </c>
      <c r="H167" s="163">
        <v>144</v>
      </c>
      <c r="I167" s="163">
        <v>121.6</v>
      </c>
      <c r="J167" s="163">
        <v>148.80000000000001</v>
      </c>
      <c r="K167" s="163">
        <v>27.46</v>
      </c>
    </row>
    <row r="168" spans="1:11" x14ac:dyDescent="0.25">
      <c r="A168" s="50">
        <v>42795</v>
      </c>
      <c r="B168" s="163">
        <v>244</v>
      </c>
      <c r="C168" s="163">
        <v>55.14</v>
      </c>
      <c r="D168" s="163">
        <v>391.92500000000001</v>
      </c>
      <c r="E168" s="163">
        <v>346.27499999999998</v>
      </c>
      <c r="F168" s="163">
        <v>151.53</v>
      </c>
      <c r="G168" s="163">
        <v>356.8</v>
      </c>
      <c r="H168" s="163">
        <v>145.6</v>
      </c>
      <c r="I168" s="163">
        <v>120.8</v>
      </c>
      <c r="J168" s="163">
        <v>147.4</v>
      </c>
      <c r="K168" s="163">
        <v>27.46</v>
      </c>
    </row>
    <row r="169" spans="1:11" x14ac:dyDescent="0.25">
      <c r="A169" s="50">
        <v>42826</v>
      </c>
      <c r="B169" s="163">
        <v>238</v>
      </c>
      <c r="C169" s="163">
        <v>53.1</v>
      </c>
      <c r="D169" s="163">
        <v>413.22</v>
      </c>
      <c r="E169" s="163">
        <v>327.39999999999998</v>
      </c>
      <c r="F169" s="163">
        <v>156.11000000000001</v>
      </c>
      <c r="G169" s="163">
        <v>345.1</v>
      </c>
      <c r="H169" s="163">
        <v>146.30000000000001</v>
      </c>
      <c r="I169" s="163">
        <v>120.5</v>
      </c>
      <c r="J169" s="163">
        <v>149.30000000000001</v>
      </c>
      <c r="K169" s="163">
        <v>26.93</v>
      </c>
    </row>
    <row r="170" spans="1:11" x14ac:dyDescent="0.25">
      <c r="A170" s="50">
        <v>42856</v>
      </c>
      <c r="B170" s="163">
        <v>209</v>
      </c>
      <c r="C170" s="163">
        <v>51.02</v>
      </c>
      <c r="D170" s="163">
        <v>449.6</v>
      </c>
      <c r="E170" s="163">
        <v>354.85</v>
      </c>
      <c r="F170" s="163">
        <v>159.63999999999999</v>
      </c>
      <c r="G170" s="163">
        <v>336.4</v>
      </c>
      <c r="H170" s="163">
        <v>145.69999999999999</v>
      </c>
      <c r="I170" s="163">
        <v>121.5</v>
      </c>
      <c r="J170" s="163">
        <v>147.4</v>
      </c>
      <c r="K170" s="163">
        <v>26.78</v>
      </c>
    </row>
    <row r="171" spans="1:11" x14ac:dyDescent="0.25">
      <c r="A171" s="50">
        <v>42887</v>
      </c>
      <c r="B171" s="163">
        <v>186</v>
      </c>
      <c r="C171" s="163">
        <v>51.14</v>
      </c>
      <c r="D171" s="163">
        <v>501.37</v>
      </c>
      <c r="E171" s="163">
        <v>360.92</v>
      </c>
      <c r="F171" s="163">
        <v>162.08000000000001</v>
      </c>
      <c r="G171" s="163">
        <v>318.8</v>
      </c>
      <c r="H171" s="163">
        <v>141.9</v>
      </c>
      <c r="I171" s="163">
        <v>122</v>
      </c>
      <c r="J171" s="163">
        <v>147.5</v>
      </c>
      <c r="K171" s="163">
        <v>26.75</v>
      </c>
    </row>
    <row r="172" spans="1:11" x14ac:dyDescent="0.25">
      <c r="A172" s="50">
        <v>42917</v>
      </c>
      <c r="B172" s="163">
        <v>193</v>
      </c>
      <c r="C172" s="163">
        <v>49.36</v>
      </c>
      <c r="D172" s="163">
        <v>467.97</v>
      </c>
      <c r="E172" s="163">
        <v>367.55</v>
      </c>
      <c r="F172" s="163">
        <v>163.93</v>
      </c>
      <c r="G172" s="163">
        <v>315.5</v>
      </c>
      <c r="H172" s="163">
        <v>145.69999999999999</v>
      </c>
      <c r="I172" s="163">
        <v>115.7</v>
      </c>
      <c r="J172" s="163">
        <v>152.07</v>
      </c>
      <c r="K172" s="163">
        <v>27.85</v>
      </c>
    </row>
    <row r="173" spans="1:11" x14ac:dyDescent="0.25">
      <c r="A173" s="50">
        <v>42948</v>
      </c>
      <c r="B173" s="163">
        <v>198</v>
      </c>
      <c r="C173" s="163">
        <v>50.98</v>
      </c>
      <c r="D173" s="163">
        <v>437.6</v>
      </c>
      <c r="E173" s="163">
        <v>370.8</v>
      </c>
      <c r="F173" s="163">
        <v>164.47</v>
      </c>
      <c r="G173" s="163">
        <v>325.62</v>
      </c>
      <c r="H173" s="163">
        <v>134.66999999999999</v>
      </c>
      <c r="I173" s="163">
        <v>117.45</v>
      </c>
      <c r="J173" s="163">
        <v>146.9</v>
      </c>
      <c r="K173" s="163">
        <v>29.03</v>
      </c>
    </row>
    <row r="174" spans="1:11" x14ac:dyDescent="0.25">
      <c r="A174" s="50">
        <v>42979</v>
      </c>
      <c r="B174" s="163">
        <v>211</v>
      </c>
      <c r="C174" s="163">
        <v>53.62</v>
      </c>
      <c r="D174" s="163">
        <v>402.22</v>
      </c>
      <c r="E174" s="163">
        <v>373.68</v>
      </c>
      <c r="F174" s="163">
        <v>162.09</v>
      </c>
      <c r="G174" s="163">
        <v>327.8</v>
      </c>
      <c r="H174" s="163">
        <v>135.35</v>
      </c>
      <c r="I174" s="163">
        <v>118.55</v>
      </c>
      <c r="J174" s="163">
        <v>149.25</v>
      </c>
      <c r="K174" s="163">
        <v>30.43</v>
      </c>
    </row>
    <row r="175" spans="1:11" x14ac:dyDescent="0.25">
      <c r="A175" s="50">
        <v>43009</v>
      </c>
      <c r="B175" s="163">
        <v>224</v>
      </c>
      <c r="C175" s="163">
        <v>53.47</v>
      </c>
      <c r="D175" s="163">
        <v>386</v>
      </c>
      <c r="E175" s="163">
        <v>363.35</v>
      </c>
      <c r="F175" s="163">
        <v>157.47999999999999</v>
      </c>
      <c r="G175" s="163">
        <v>325</v>
      </c>
      <c r="H175" s="163">
        <v>139.27000000000001</v>
      </c>
      <c r="I175" s="163">
        <v>121.65</v>
      </c>
      <c r="J175" s="163">
        <v>151</v>
      </c>
      <c r="K175" s="163">
        <v>31.8</v>
      </c>
    </row>
    <row r="176" spans="1:11" x14ac:dyDescent="0.25">
      <c r="A176" s="50">
        <v>43040</v>
      </c>
      <c r="B176" s="163">
        <v>236</v>
      </c>
      <c r="C176" s="163">
        <v>55.46</v>
      </c>
      <c r="D176" s="163">
        <v>392</v>
      </c>
      <c r="E176" s="163">
        <v>363.6</v>
      </c>
      <c r="F176" s="163">
        <v>154.02000000000001</v>
      </c>
      <c r="G176" s="163">
        <v>331.87</v>
      </c>
      <c r="H176" s="163">
        <v>138.16</v>
      </c>
      <c r="I176" s="163">
        <v>124</v>
      </c>
      <c r="J176" s="163">
        <v>148.91999999999999</v>
      </c>
      <c r="K176" s="163">
        <v>31.94</v>
      </c>
    </row>
    <row r="177" spans="1:12" x14ac:dyDescent="0.25">
      <c r="A177" s="50">
        <v>43070</v>
      </c>
      <c r="B177" s="163">
        <v>246</v>
      </c>
      <c r="C177" s="163">
        <v>56.12</v>
      </c>
      <c r="D177" s="163">
        <v>400.24</v>
      </c>
      <c r="E177" s="163">
        <v>364.32</v>
      </c>
      <c r="F177" s="163">
        <v>150.93</v>
      </c>
      <c r="G177" s="163">
        <v>322</v>
      </c>
      <c r="H177" s="163">
        <v>139.19999999999999</v>
      </c>
      <c r="I177" s="163">
        <v>126.7</v>
      </c>
      <c r="J177" s="163">
        <v>151.30000000000001</v>
      </c>
      <c r="K177" s="163">
        <v>31.62</v>
      </c>
    </row>
    <row r="178" spans="1:12" x14ac:dyDescent="0.25">
      <c r="A178" s="50">
        <v>43101</v>
      </c>
      <c r="B178" s="163">
        <v>243</v>
      </c>
      <c r="C178" s="163">
        <v>56.98</v>
      </c>
      <c r="D178" s="163">
        <v>412.4</v>
      </c>
      <c r="E178" s="163">
        <v>360.15</v>
      </c>
      <c r="F178" s="163">
        <v>148.24</v>
      </c>
      <c r="G178" s="163">
        <v>305</v>
      </c>
      <c r="H178" s="163">
        <v>138.82</v>
      </c>
      <c r="I178" s="163">
        <v>127</v>
      </c>
      <c r="J178" s="163">
        <v>149.41999999999999</v>
      </c>
      <c r="K178" s="163">
        <v>30.35</v>
      </c>
    </row>
    <row r="179" spans="1:12" x14ac:dyDescent="0.25">
      <c r="A179" s="50">
        <v>43132</v>
      </c>
      <c r="B179" s="163">
        <v>243</v>
      </c>
      <c r="C179" s="163">
        <v>57.07</v>
      </c>
      <c r="D179" s="163">
        <v>454.25</v>
      </c>
      <c r="E179" s="163">
        <v>355.42</v>
      </c>
      <c r="F179" s="163">
        <v>146.11000000000001</v>
      </c>
      <c r="G179" s="163">
        <v>300.25</v>
      </c>
      <c r="H179" s="163">
        <v>138.30000000000001</v>
      </c>
      <c r="I179" s="163">
        <v>129.05000000000001</v>
      </c>
      <c r="J179" s="163">
        <v>148.22</v>
      </c>
      <c r="K179" s="163">
        <v>29.4</v>
      </c>
    </row>
    <row r="180" spans="1:12" x14ac:dyDescent="0.25">
      <c r="A180" s="50">
        <v>43160</v>
      </c>
      <c r="B180" s="163">
        <v>242</v>
      </c>
      <c r="C180" s="163">
        <v>55.52</v>
      </c>
      <c r="D180" s="163">
        <v>510.27</v>
      </c>
      <c r="E180" s="163">
        <v>356.92</v>
      </c>
      <c r="F180" s="163">
        <v>145.52000000000001</v>
      </c>
      <c r="G180" s="163">
        <v>301.39999999999998</v>
      </c>
      <c r="H180" s="163">
        <v>143.22</v>
      </c>
      <c r="I180" s="163">
        <v>135.9</v>
      </c>
      <c r="J180" s="163">
        <v>148.25</v>
      </c>
      <c r="K180" s="163">
        <v>28.48</v>
      </c>
    </row>
    <row r="181" spans="1:12" x14ac:dyDescent="0.25">
      <c r="A181" s="50">
        <v>43191</v>
      </c>
      <c r="B181" s="163">
        <v>240</v>
      </c>
      <c r="C181" s="163">
        <v>56.66</v>
      </c>
      <c r="D181" s="163">
        <v>570.37</v>
      </c>
      <c r="E181" s="163">
        <v>362.4</v>
      </c>
      <c r="F181" s="163">
        <v>145.28</v>
      </c>
      <c r="G181" s="163">
        <v>296</v>
      </c>
      <c r="H181" s="163">
        <v>148.05000000000001</v>
      </c>
      <c r="I181" s="163">
        <v>141.62</v>
      </c>
      <c r="J181" s="163">
        <v>151.03</v>
      </c>
      <c r="K181" s="163">
        <v>27.4</v>
      </c>
    </row>
    <row r="182" spans="1:12" x14ac:dyDescent="0.25">
      <c r="A182" s="50">
        <v>43221</v>
      </c>
      <c r="B182" s="163">
        <v>228</v>
      </c>
      <c r="C182" s="163">
        <v>60.1</v>
      </c>
      <c r="D182" s="163">
        <v>578.65</v>
      </c>
      <c r="E182" s="163">
        <v>366.32</v>
      </c>
      <c r="F182" s="163">
        <v>147.47999999999999</v>
      </c>
      <c r="G182" s="163">
        <v>301.375</v>
      </c>
      <c r="H182" s="163">
        <v>153.12</v>
      </c>
      <c r="I182" s="163">
        <v>142.56</v>
      </c>
      <c r="J182" s="163">
        <v>165.66</v>
      </c>
      <c r="K182" s="163">
        <v>26.78</v>
      </c>
    </row>
    <row r="183" spans="1:12" x14ac:dyDescent="0.25">
      <c r="A183" s="50">
        <v>43252</v>
      </c>
      <c r="B183" s="163">
        <v>226.55</v>
      </c>
      <c r="C183" s="163">
        <v>63.09</v>
      </c>
      <c r="D183" s="163">
        <v>527.875</v>
      </c>
      <c r="E183" s="163">
        <v>370.7</v>
      </c>
      <c r="F183" s="163">
        <v>149.94</v>
      </c>
      <c r="G183" s="163">
        <v>302.2</v>
      </c>
      <c r="H183" s="163">
        <v>158.15</v>
      </c>
      <c r="I183" s="163">
        <v>144.1</v>
      </c>
      <c r="J183" s="163">
        <v>176.52500000000001</v>
      </c>
      <c r="K183" s="163">
        <v>27.183429</v>
      </c>
    </row>
    <row r="184" spans="1:12" x14ac:dyDescent="0.25">
      <c r="A184" s="50">
        <v>43282</v>
      </c>
      <c r="B184" s="163">
        <v>242.65</v>
      </c>
      <c r="C184" s="163">
        <v>63.023333000000001</v>
      </c>
      <c r="D184" s="163">
        <v>434.8</v>
      </c>
      <c r="E184" s="163">
        <v>363.2</v>
      </c>
      <c r="F184" s="163">
        <v>150.27000000000001</v>
      </c>
      <c r="G184" s="163">
        <v>318.875</v>
      </c>
      <c r="H184" s="163">
        <v>163.96</v>
      </c>
      <c r="I184" s="163">
        <v>142.74</v>
      </c>
      <c r="J184" s="163">
        <v>178.4</v>
      </c>
      <c r="K184" s="163">
        <v>28.548331999999998</v>
      </c>
    </row>
    <row r="185" spans="1:12" x14ac:dyDescent="0.25">
      <c r="A185" s="50">
        <v>43313</v>
      </c>
      <c r="B185" s="163">
        <v>259.625</v>
      </c>
      <c r="C185" s="163">
        <v>63.598332999999997</v>
      </c>
      <c r="D185" s="163">
        <v>427.25</v>
      </c>
      <c r="E185" s="163">
        <v>361.22500000000002</v>
      </c>
      <c r="F185" s="163">
        <v>148.83750000000001</v>
      </c>
      <c r="G185" s="163">
        <v>334.4</v>
      </c>
      <c r="H185" s="163">
        <v>176.27500000000001</v>
      </c>
      <c r="I185" s="163">
        <v>167.47499999999999</v>
      </c>
      <c r="J185" s="163">
        <v>187.47499999999999</v>
      </c>
      <c r="K185" s="163">
        <v>29.671921000000001</v>
      </c>
    </row>
    <row r="186" spans="1:12" x14ac:dyDescent="0.25">
      <c r="A186" s="50">
        <v>43344</v>
      </c>
      <c r="B186" s="163">
        <v>275.60000000000002</v>
      </c>
      <c r="C186" s="163">
        <v>65.256666999999993</v>
      </c>
      <c r="D186" s="163">
        <v>410.3</v>
      </c>
      <c r="E186" s="163">
        <v>370.25</v>
      </c>
      <c r="F186" s="163">
        <v>147.67750000000001</v>
      </c>
      <c r="G186" s="163">
        <v>330.25</v>
      </c>
      <c r="H186" s="163">
        <v>169.82499999999999</v>
      </c>
      <c r="I186" s="163">
        <v>164.27500000000001</v>
      </c>
      <c r="J186" s="163">
        <v>181.7</v>
      </c>
      <c r="K186" s="163">
        <v>30.634361999999999</v>
      </c>
    </row>
    <row r="187" spans="1:12" x14ac:dyDescent="0.25">
      <c r="A187" s="50">
        <v>43374</v>
      </c>
      <c r="B187" s="163">
        <v>283</v>
      </c>
      <c r="C187" s="163">
        <v>67.048333</v>
      </c>
      <c r="D187" s="163">
        <v>388.86</v>
      </c>
      <c r="E187" s="163">
        <v>365.76</v>
      </c>
      <c r="F187" s="163">
        <v>145.59200000000001</v>
      </c>
      <c r="G187" s="163">
        <v>334.75</v>
      </c>
      <c r="H187" s="163">
        <v>171.54</v>
      </c>
      <c r="I187" s="163">
        <v>165.36</v>
      </c>
      <c r="J187" s="163">
        <v>179.32</v>
      </c>
      <c r="K187" s="163">
        <v>31.522238000000002</v>
      </c>
    </row>
    <row r="188" spans="1:12" x14ac:dyDescent="0.25">
      <c r="A188" s="50">
        <v>43405</v>
      </c>
      <c r="B188" s="163">
        <v>293</v>
      </c>
      <c r="C188" s="163">
        <v>67.42</v>
      </c>
      <c r="D188" s="163">
        <v>393.125</v>
      </c>
      <c r="E188" s="163">
        <v>359.45</v>
      </c>
      <c r="F188" s="163">
        <v>143.57499999999999</v>
      </c>
      <c r="G188" s="163">
        <v>335.3</v>
      </c>
      <c r="H188" s="163">
        <v>164.95</v>
      </c>
      <c r="I188" s="163">
        <v>163.52500000000001</v>
      </c>
      <c r="J188" s="163">
        <v>174.375</v>
      </c>
      <c r="K188" s="163">
        <v>31.587386492193392</v>
      </c>
    </row>
    <row r="189" spans="1:12" x14ac:dyDescent="0.25">
      <c r="A189" s="50">
        <v>43435</v>
      </c>
      <c r="B189" s="163">
        <v>292</v>
      </c>
      <c r="C189" s="163">
        <v>62.573</v>
      </c>
      <c r="D189" s="163">
        <v>412.42500000000001</v>
      </c>
      <c r="E189" s="163">
        <v>353.6246963166343</v>
      </c>
      <c r="F189" s="163">
        <v>141.76</v>
      </c>
      <c r="G189" s="163">
        <v>335</v>
      </c>
      <c r="H189" s="163">
        <v>170.75</v>
      </c>
      <c r="I189" s="163">
        <v>166.15</v>
      </c>
      <c r="J189" s="163">
        <v>177.1</v>
      </c>
      <c r="K189" s="163">
        <v>30.402687724369606</v>
      </c>
    </row>
    <row r="190" spans="1:12" x14ac:dyDescent="0.25">
      <c r="A190" s="50">
        <v>43466</v>
      </c>
      <c r="B190" s="163">
        <v>278</v>
      </c>
      <c r="C190" s="163">
        <v>61.081670000000003</v>
      </c>
      <c r="D190" s="163">
        <v>430.41999999999996</v>
      </c>
      <c r="E190" s="163">
        <v>351.39766670026455</v>
      </c>
      <c r="F190" s="163">
        <v>139.03</v>
      </c>
      <c r="G190" s="163">
        <v>335.25</v>
      </c>
      <c r="H190" s="163">
        <v>171.46</v>
      </c>
      <c r="I190" s="163">
        <v>161.61999999999998</v>
      </c>
      <c r="J190" s="163">
        <v>179.42500000000001</v>
      </c>
      <c r="K190" s="163">
        <v>29.701202884720036</v>
      </c>
    </row>
    <row r="191" spans="1:12" x14ac:dyDescent="0.25">
      <c r="A191" s="50">
        <v>43497</v>
      </c>
      <c r="B191" s="163">
        <v>278</v>
      </c>
      <c r="C191" s="163">
        <v>60.881700000000002</v>
      </c>
      <c r="D191" s="163">
        <v>421.27500000000003</v>
      </c>
      <c r="E191" s="163">
        <v>347.75071680117065</v>
      </c>
      <c r="F191" s="163">
        <v>137.54000000000002</v>
      </c>
      <c r="G191" s="163">
        <v>328.875</v>
      </c>
      <c r="H191" s="163">
        <v>167.32499999999999</v>
      </c>
      <c r="I191" s="163">
        <v>147.77500000000001</v>
      </c>
      <c r="J191" s="163">
        <v>178.64999999999998</v>
      </c>
      <c r="K191" s="163">
        <v>29.358244472438503</v>
      </c>
    </row>
    <row r="192" spans="1:12" x14ac:dyDescent="0.25">
      <c r="A192" s="50">
        <v>43525</v>
      </c>
      <c r="B192" s="163">
        <v>263.9378125030417</v>
      </c>
      <c r="C192" s="163">
        <v>62.02</v>
      </c>
      <c r="D192" s="163">
        <v>425.27500000000003</v>
      </c>
      <c r="E192" s="163">
        <v>337.47499999999997</v>
      </c>
      <c r="F192" s="163">
        <v>137.77250000000001</v>
      </c>
      <c r="G192" s="163">
        <v>312.2</v>
      </c>
      <c r="H192" s="163">
        <v>161.47499999999999</v>
      </c>
      <c r="I192" s="163">
        <v>132.72499999999999</v>
      </c>
      <c r="J192" s="163">
        <v>177.45</v>
      </c>
      <c r="K192" s="163">
        <v>28.943341751014138</v>
      </c>
      <c r="L192" s="51"/>
    </row>
    <row r="193" spans="1:12" x14ac:dyDescent="0.25">
      <c r="A193" s="50">
        <v>43556</v>
      </c>
      <c r="B193" s="163">
        <v>263</v>
      </c>
      <c r="C193" s="163">
        <v>63.99</v>
      </c>
      <c r="D193" s="163">
        <v>464.91999999999996</v>
      </c>
      <c r="E193" s="163">
        <v>342.7</v>
      </c>
      <c r="F193" s="163">
        <v>139.23400000000001</v>
      </c>
      <c r="G193" s="163">
        <v>317.5</v>
      </c>
      <c r="H193" s="163">
        <v>162.45999999999998</v>
      </c>
      <c r="I193" s="163">
        <v>132.82</v>
      </c>
      <c r="J193" s="163">
        <v>178.92000000000002</v>
      </c>
      <c r="K193" s="163">
        <v>28.23</v>
      </c>
      <c r="L193" s="51"/>
    </row>
    <row r="194" spans="1:12" x14ac:dyDescent="0.25">
      <c r="A194" s="50">
        <v>43586</v>
      </c>
      <c r="B194" s="163">
        <v>263</v>
      </c>
      <c r="C194" s="163">
        <v>65.989999999999995</v>
      </c>
      <c r="D194" s="163">
        <v>473.3</v>
      </c>
      <c r="E194" s="163">
        <v>348.45</v>
      </c>
      <c r="F194" s="163">
        <v>144.80000000000001</v>
      </c>
      <c r="G194" s="163">
        <v>319.39999999999998</v>
      </c>
      <c r="H194" s="163">
        <v>151.80000000000001</v>
      </c>
      <c r="I194" s="163">
        <v>125.38</v>
      </c>
      <c r="J194" s="163">
        <v>173.63</v>
      </c>
      <c r="K194" s="163">
        <v>27.856914477924622</v>
      </c>
      <c r="L194" s="51"/>
    </row>
    <row r="195" spans="1:12" x14ac:dyDescent="0.25">
      <c r="A195" s="50">
        <v>43617</v>
      </c>
      <c r="B195" s="163">
        <v>258</v>
      </c>
      <c r="C195" s="163">
        <v>64.66</v>
      </c>
      <c r="D195" s="163">
        <v>456.33</v>
      </c>
      <c r="E195" s="163">
        <v>337.38</v>
      </c>
      <c r="F195" s="163">
        <v>149.36000000000001</v>
      </c>
      <c r="G195" s="163">
        <v>323.13</v>
      </c>
      <c r="H195" s="163">
        <v>148.6</v>
      </c>
      <c r="I195" s="163">
        <v>126.88</v>
      </c>
      <c r="J195" s="163">
        <v>168.9</v>
      </c>
      <c r="K195" s="163">
        <v>28.09</v>
      </c>
      <c r="L195" s="51"/>
    </row>
    <row r="196" spans="1:12" x14ac:dyDescent="0.25">
      <c r="A196" s="50">
        <v>43647</v>
      </c>
      <c r="B196" s="163"/>
      <c r="C196" s="163">
        <v>63.07</v>
      </c>
      <c r="D196" s="163">
        <v>411.6</v>
      </c>
      <c r="E196" s="163">
        <v>327.04000000000002</v>
      </c>
      <c r="F196" s="163">
        <v>152.38999999999999</v>
      </c>
      <c r="G196" s="163">
        <v>328.13</v>
      </c>
      <c r="H196" s="163">
        <v>139.44</v>
      </c>
      <c r="I196" s="163">
        <v>120.56</v>
      </c>
      <c r="J196" s="163">
        <v>166.28</v>
      </c>
      <c r="K196" s="163"/>
      <c r="L196" s="51"/>
    </row>
    <row r="197" spans="1:12" x14ac:dyDescent="0.25">
      <c r="B197" s="163"/>
      <c r="C197" s="163"/>
      <c r="D197" s="163"/>
      <c r="E197" s="163"/>
      <c r="F197" s="163"/>
      <c r="G197" s="163"/>
      <c r="H197" s="163"/>
      <c r="I197" s="163"/>
      <c r="J197" s="163"/>
      <c r="K197" s="163"/>
      <c r="L197" s="51"/>
    </row>
    <row r="198" spans="1:12" x14ac:dyDescent="0.25">
      <c r="B198" s="163"/>
      <c r="C198" s="163"/>
      <c r="D198" s="163"/>
      <c r="E198" s="163"/>
      <c r="F198" s="163"/>
      <c r="G198" s="163"/>
      <c r="H198" s="163"/>
      <c r="I198" s="163"/>
      <c r="J198" s="163"/>
      <c r="K198" s="163"/>
      <c r="L198" s="51"/>
    </row>
    <row r="199" spans="1:12" x14ac:dyDescent="0.25">
      <c r="B199" s="51"/>
      <c r="C199" s="51"/>
      <c r="D199" s="51"/>
      <c r="E199" s="51"/>
      <c r="F199" s="51"/>
      <c r="G199" s="51"/>
      <c r="H199" s="51"/>
      <c r="I199" s="51"/>
      <c r="J199" s="51"/>
      <c r="K199" s="51"/>
      <c r="L199" s="51"/>
    </row>
    <row r="203" spans="1:12" x14ac:dyDescent="0.25">
      <c r="A203" s="48"/>
    </row>
    <row r="204" spans="1:12" x14ac:dyDescent="0.25">
      <c r="A204" s="48"/>
    </row>
    <row r="205" spans="1:12" x14ac:dyDescent="0.25">
      <c r="A205" s="48"/>
    </row>
    <row r="206" spans="1:12" x14ac:dyDescent="0.25">
      <c r="A206" s="48"/>
    </row>
    <row r="207" spans="1:12" x14ac:dyDescent="0.25">
      <c r="A207" s="48"/>
    </row>
    <row r="208" spans="1:12" x14ac:dyDescent="0.25">
      <c r="A208" s="48"/>
    </row>
    <row r="209" spans="1:1" x14ac:dyDescent="0.25">
      <c r="A209" s="48"/>
    </row>
    <row r="210" spans="1:1" x14ac:dyDescent="0.25">
      <c r="A210" s="48"/>
    </row>
    <row r="239" spans="5:5" x14ac:dyDescent="0.25">
      <c r="E239" s="51"/>
    </row>
  </sheetData>
  <phoneticPr fontId="7" type="noConversion"/>
  <hyperlinks>
    <hyperlink ref="H12" r:id="rId1" xr:uid="{5B42E328-F188-43AF-B88C-0664621CA2CF}"/>
    <hyperlink ref="I12" r:id="rId2" xr:uid="{20DD36CC-89E6-4EB3-8BAF-8A384A21FF1C}"/>
    <hyperlink ref="J12" r:id="rId3" xr:uid="{C9040435-A8D8-40E4-AF99-2539CE13EFF4}"/>
    <hyperlink ref="D12" r:id="rId4" xr:uid="{F0ABE0E3-498B-4F61-AADC-6CBB872E9892}"/>
    <hyperlink ref="E12" r:id="rId5" xr:uid="{5836C6F2-DC27-4A03-8646-04FF05D3CB52}"/>
    <hyperlink ref="F12" r:id="rId6" xr:uid="{50BCA2CD-1B01-4FBF-9CF1-5FB47940C579}"/>
    <hyperlink ref="G12" r:id="rId7" xr:uid="{B6CAF195-9C34-4A7E-9B7A-4E4D55C42E58}"/>
    <hyperlink ref="B12" r:id="rId8" xr:uid="{00B074B8-2786-47D5-999E-C4216A3ECBD8}"/>
    <hyperlink ref="K12" r:id="rId9" xr:uid="{B71D509C-EE24-4933-8121-0D032CF907C9}"/>
    <hyperlink ref="C12" r:id="rId10" xr:uid="{07FA83D0-BDBE-4E67-8A89-157B2843F564}"/>
  </hyperlinks>
  <pageMargins left="0.7" right="0.7" top="0.75" bottom="0.75" header="0.3" footer="0.3"/>
  <drawing r:id="rId11"/>
  <extLst>
    <ext xmlns:x14="http://schemas.microsoft.com/office/spreadsheetml/2009/9/main" uri="{CCE6A557-97BC-4b89-ADB6-D9C93CAAB3DF}">
      <x14:dataValidations xmlns:xm="http://schemas.microsoft.com/office/excel/2006/main" count="2">
        <x14:dataValidation type="list" allowBlank="1" showInputMessage="1" showErrorMessage="1" xr:uid="{BB536B90-044C-4512-805A-06E24A19E7D2}">
          <x14:formula1>
            <xm:f>Grade!$L$3:$L$7</xm:f>
          </x14:formula1>
          <xm:sqref>B2:K2</xm:sqref>
        </x14:dataValidation>
        <x14:dataValidation type="list" allowBlank="1" showInputMessage="1" showErrorMessage="1" xr:uid="{7A10CC62-E142-4484-A869-34167A7D1E6D}">
          <x14:formula1>
            <xm:f>Grade!$N$12:$N$25</xm:f>
          </x14:formula1>
          <xm:sqref>B13:K13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B594D-B9A0-4241-8385-AFC48BFBA320}">
  <dimension ref="A1:BB253"/>
  <sheetViews>
    <sheetView tabSelected="1" zoomScaleNormal="100" workbookViewId="0">
      <pane xSplit="1" ySplit="21" topLeftCell="AH22" activePane="bottomRight" state="frozen"/>
      <selection activeCell="D30" sqref="D30"/>
      <selection pane="topRight" activeCell="D30" sqref="D30"/>
      <selection pane="bottomLeft" activeCell="D30" sqref="D30"/>
      <selection pane="bottomRight" activeCell="AU5" sqref="AU5"/>
    </sheetView>
  </sheetViews>
  <sheetFormatPr defaultColWidth="9.140625" defaultRowHeight="11.25" x14ac:dyDescent="0.2"/>
  <cols>
    <col min="1" max="1" width="19.42578125" style="49" customWidth="1"/>
    <col min="2" max="54" width="16.42578125" style="49" customWidth="1"/>
    <col min="55" max="16384" width="9.140625" style="49"/>
  </cols>
  <sheetData>
    <row r="1" spans="1:54" ht="15" x14ac:dyDescent="0.25">
      <c r="A1" s="62" t="s">
        <v>127</v>
      </c>
      <c r="B1" s="53" t="s">
        <v>760</v>
      </c>
      <c r="C1" s="53" t="s">
        <v>761</v>
      </c>
      <c r="D1" s="166" t="s">
        <v>762</v>
      </c>
      <c r="E1" s="166" t="s">
        <v>763</v>
      </c>
      <c r="F1" s="53" t="s">
        <v>764</v>
      </c>
      <c r="G1" s="53" t="s">
        <v>765</v>
      </c>
      <c r="H1" s="53" t="s">
        <v>766</v>
      </c>
      <c r="I1" s="53" t="s">
        <v>767</v>
      </c>
      <c r="J1" s="53" t="s">
        <v>768</v>
      </c>
      <c r="K1" s="166" t="s">
        <v>769</v>
      </c>
      <c r="L1" s="53" t="s">
        <v>770</v>
      </c>
      <c r="M1" s="166" t="s">
        <v>771</v>
      </c>
      <c r="N1" s="53" t="s">
        <v>772</v>
      </c>
      <c r="O1" s="166" t="s">
        <v>773</v>
      </c>
      <c r="P1" s="53" t="s">
        <v>774</v>
      </c>
      <c r="Q1" s="53" t="s">
        <v>775</v>
      </c>
      <c r="R1" s="166" t="s">
        <v>776</v>
      </c>
      <c r="S1" s="166" t="s">
        <v>777</v>
      </c>
      <c r="T1" s="166" t="s">
        <v>778</v>
      </c>
      <c r="U1" s="53" t="s">
        <v>779</v>
      </c>
      <c r="V1" s="53" t="s">
        <v>780</v>
      </c>
      <c r="W1" s="53" t="s">
        <v>781</v>
      </c>
      <c r="X1" s="53" t="s">
        <v>782</v>
      </c>
      <c r="Y1" s="166" t="s">
        <v>783</v>
      </c>
      <c r="Z1" s="166" t="s">
        <v>784</v>
      </c>
      <c r="AA1" s="53" t="s">
        <v>785</v>
      </c>
      <c r="AB1" s="53" t="s">
        <v>786</v>
      </c>
      <c r="AC1" s="53" t="s">
        <v>787</v>
      </c>
      <c r="AD1" s="166" t="s">
        <v>788</v>
      </c>
      <c r="AE1" s="166" t="s">
        <v>789</v>
      </c>
      <c r="AF1" s="166" t="s">
        <v>790</v>
      </c>
      <c r="AG1" s="53" t="s">
        <v>791</v>
      </c>
      <c r="AH1" s="166" t="s">
        <v>792</v>
      </c>
      <c r="AI1" s="53" t="s">
        <v>793</v>
      </c>
      <c r="AJ1" s="166" t="s">
        <v>794</v>
      </c>
      <c r="AK1" s="53" t="s">
        <v>795</v>
      </c>
      <c r="AL1" s="166" t="s">
        <v>796</v>
      </c>
      <c r="AM1" s="166" t="s">
        <v>797</v>
      </c>
      <c r="AN1" s="166" t="s">
        <v>798</v>
      </c>
      <c r="AO1" s="53" t="s">
        <v>799</v>
      </c>
      <c r="AP1" s="53" t="s">
        <v>800</v>
      </c>
      <c r="AQ1" s="53" t="s">
        <v>801</v>
      </c>
      <c r="AR1" s="53" t="s">
        <v>802</v>
      </c>
      <c r="AS1" s="53" t="s">
        <v>803</v>
      </c>
      <c r="AT1" s="53" t="s">
        <v>804</v>
      </c>
      <c r="AU1" s="166" t="s">
        <v>805</v>
      </c>
      <c r="AV1" s="166" t="s">
        <v>806</v>
      </c>
      <c r="AW1" s="166" t="s">
        <v>807</v>
      </c>
      <c r="AX1" s="166" t="s">
        <v>808</v>
      </c>
      <c r="AY1" s="166" t="s">
        <v>809</v>
      </c>
      <c r="AZ1" s="166" t="s">
        <v>810</v>
      </c>
      <c r="BA1" s="166" t="s">
        <v>811</v>
      </c>
      <c r="BB1" s="166" t="s">
        <v>812</v>
      </c>
    </row>
    <row r="2" spans="1:54" ht="12.75" x14ac:dyDescent="0.2">
      <c r="A2" s="55" t="s">
        <v>80</v>
      </c>
      <c r="B2" s="54" t="s">
        <v>81</v>
      </c>
      <c r="C2" s="54" t="s">
        <v>81</v>
      </c>
      <c r="D2" s="54" t="s">
        <v>81</v>
      </c>
      <c r="E2" s="54" t="s">
        <v>81</v>
      </c>
      <c r="F2" s="54" t="s">
        <v>81</v>
      </c>
      <c r="G2" s="54" t="s">
        <v>81</v>
      </c>
      <c r="H2" s="54" t="s">
        <v>81</v>
      </c>
      <c r="I2" s="54" t="s">
        <v>81</v>
      </c>
      <c r="J2" s="54" t="s">
        <v>81</v>
      </c>
      <c r="K2" s="54" t="s">
        <v>81</v>
      </c>
      <c r="L2" s="54" t="s">
        <v>81</v>
      </c>
      <c r="M2" s="54" t="s">
        <v>81</v>
      </c>
      <c r="N2" s="54" t="s">
        <v>81</v>
      </c>
      <c r="O2" s="54" t="s">
        <v>81</v>
      </c>
      <c r="P2" s="54" t="s">
        <v>81</v>
      </c>
      <c r="Q2" s="54" t="s">
        <v>81</v>
      </c>
      <c r="R2" s="54" t="s">
        <v>81</v>
      </c>
      <c r="S2" s="54" t="s">
        <v>81</v>
      </c>
      <c r="T2" s="54" t="s">
        <v>81</v>
      </c>
      <c r="U2" s="54" t="s">
        <v>81</v>
      </c>
      <c r="V2" s="54" t="s">
        <v>81</v>
      </c>
      <c r="W2" s="54" t="s">
        <v>81</v>
      </c>
      <c r="X2" s="54" t="s">
        <v>81</v>
      </c>
      <c r="Y2" s="54" t="s">
        <v>81</v>
      </c>
      <c r="Z2" s="54" t="s">
        <v>81</v>
      </c>
      <c r="AA2" s="54" t="s">
        <v>81</v>
      </c>
      <c r="AB2" s="54" t="s">
        <v>81</v>
      </c>
      <c r="AC2" s="54" t="s">
        <v>81</v>
      </c>
      <c r="AD2" s="54" t="s">
        <v>81</v>
      </c>
      <c r="AE2" s="54" t="s">
        <v>81</v>
      </c>
      <c r="AF2" s="54" t="s">
        <v>81</v>
      </c>
      <c r="AG2" s="54" t="s">
        <v>81</v>
      </c>
      <c r="AH2" s="54" t="s">
        <v>81</v>
      </c>
      <c r="AI2" s="54" t="s">
        <v>81</v>
      </c>
      <c r="AJ2" s="54" t="s">
        <v>81</v>
      </c>
      <c r="AK2" s="54" t="s">
        <v>81</v>
      </c>
      <c r="AL2" s="54" t="s">
        <v>81</v>
      </c>
      <c r="AM2" s="54" t="s">
        <v>81</v>
      </c>
      <c r="AN2" s="54" t="s">
        <v>81</v>
      </c>
      <c r="AO2" s="54" t="s">
        <v>81</v>
      </c>
      <c r="AP2" s="54" t="s">
        <v>81</v>
      </c>
      <c r="AQ2" s="54" t="s">
        <v>81</v>
      </c>
      <c r="AR2" s="54" t="s">
        <v>81</v>
      </c>
      <c r="AS2" s="54" t="s">
        <v>81</v>
      </c>
      <c r="AT2" s="54" t="s">
        <v>81</v>
      </c>
      <c r="AU2" s="117" t="s">
        <v>81</v>
      </c>
      <c r="AV2" s="117" t="s">
        <v>81</v>
      </c>
      <c r="AW2" s="117" t="s">
        <v>81</v>
      </c>
      <c r="AX2" s="117" t="s">
        <v>81</v>
      </c>
      <c r="AY2" s="117" t="s">
        <v>81</v>
      </c>
      <c r="AZ2" s="117" t="s">
        <v>81</v>
      </c>
      <c r="BA2" s="117" t="s">
        <v>81</v>
      </c>
      <c r="BB2" s="117" t="s">
        <v>81</v>
      </c>
    </row>
    <row r="3" spans="1:54" ht="12.75" x14ac:dyDescent="0.2">
      <c r="A3" s="56" t="s">
        <v>83</v>
      </c>
      <c r="B3" s="54" t="s">
        <v>87</v>
      </c>
      <c r="C3" s="54" t="s">
        <v>87</v>
      </c>
      <c r="D3" s="54" t="s">
        <v>87</v>
      </c>
      <c r="E3" s="54" t="s">
        <v>87</v>
      </c>
      <c r="F3" s="54" t="s">
        <v>87</v>
      </c>
      <c r="G3" s="54" t="s">
        <v>87</v>
      </c>
      <c r="H3" s="54" t="s">
        <v>87</v>
      </c>
      <c r="I3" s="54" t="s">
        <v>87</v>
      </c>
      <c r="J3" s="54" t="s">
        <v>87</v>
      </c>
      <c r="K3" s="54" t="s">
        <v>87</v>
      </c>
      <c r="L3" s="54" t="s">
        <v>87</v>
      </c>
      <c r="M3" s="54" t="s">
        <v>87</v>
      </c>
      <c r="N3" s="54" t="s">
        <v>89</v>
      </c>
      <c r="O3" s="54" t="s">
        <v>89</v>
      </c>
      <c r="P3" s="54" t="s">
        <v>89</v>
      </c>
      <c r="Q3" s="54" t="s">
        <v>89</v>
      </c>
      <c r="R3" s="54" t="s">
        <v>89</v>
      </c>
      <c r="S3" s="54" t="s">
        <v>89</v>
      </c>
      <c r="T3" s="54" t="s">
        <v>89</v>
      </c>
      <c r="U3" s="54" t="s">
        <v>169</v>
      </c>
      <c r="V3" s="54" t="s">
        <v>169</v>
      </c>
      <c r="W3" s="54" t="s">
        <v>169</v>
      </c>
      <c r="X3" s="54" t="s">
        <v>169</v>
      </c>
      <c r="Y3" s="54" t="s">
        <v>169</v>
      </c>
      <c r="Z3" s="54" t="s">
        <v>169</v>
      </c>
      <c r="AA3" s="54" t="s">
        <v>89</v>
      </c>
      <c r="AB3" s="54" t="s">
        <v>89</v>
      </c>
      <c r="AC3" s="54" t="s">
        <v>89</v>
      </c>
      <c r="AD3" s="54" t="s">
        <v>89</v>
      </c>
      <c r="AE3" s="54" t="s">
        <v>89</v>
      </c>
      <c r="AF3" s="54" t="s">
        <v>89</v>
      </c>
      <c r="AG3" s="54" t="s">
        <v>89</v>
      </c>
      <c r="AH3" s="54" t="s">
        <v>89</v>
      </c>
      <c r="AI3" s="54" t="s">
        <v>89</v>
      </c>
      <c r="AJ3" s="54" t="s">
        <v>89</v>
      </c>
      <c r="AK3" s="54" t="s">
        <v>89</v>
      </c>
      <c r="AL3" s="54" t="s">
        <v>89</v>
      </c>
      <c r="AM3" s="54" t="s">
        <v>89</v>
      </c>
      <c r="AN3" s="54" t="s">
        <v>89</v>
      </c>
      <c r="AO3" s="54" t="s">
        <v>91</v>
      </c>
      <c r="AP3" s="54" t="s">
        <v>91</v>
      </c>
      <c r="AQ3" s="54" t="s">
        <v>91</v>
      </c>
      <c r="AR3" s="54" t="s">
        <v>91</v>
      </c>
      <c r="AS3" s="54" t="s">
        <v>91</v>
      </c>
      <c r="AT3" s="54" t="s">
        <v>91</v>
      </c>
      <c r="AU3" s="54" t="s">
        <v>86</v>
      </c>
      <c r="AV3" s="54" t="s">
        <v>86</v>
      </c>
      <c r="AW3" s="54" t="s">
        <v>86</v>
      </c>
      <c r="AX3" s="54" t="s">
        <v>86</v>
      </c>
      <c r="AY3" s="54" t="s">
        <v>86</v>
      </c>
      <c r="AZ3" s="54" t="s">
        <v>86</v>
      </c>
      <c r="BA3" s="54" t="s">
        <v>86</v>
      </c>
      <c r="BB3" s="54" t="s">
        <v>86</v>
      </c>
    </row>
    <row r="4" spans="1:54" ht="12.75" x14ac:dyDescent="0.2">
      <c r="A4" s="56" t="s">
        <v>73</v>
      </c>
      <c r="B4" s="54" t="s">
        <v>208</v>
      </c>
      <c r="C4" s="54" t="s">
        <v>209</v>
      </c>
      <c r="D4" s="54" t="s">
        <v>151</v>
      </c>
      <c r="E4" s="54" t="s">
        <v>177</v>
      </c>
      <c r="F4" s="54" t="s">
        <v>213</v>
      </c>
      <c r="G4" s="54" t="s">
        <v>214</v>
      </c>
      <c r="H4" s="54" t="s">
        <v>153</v>
      </c>
      <c r="I4" s="54" t="s">
        <v>218</v>
      </c>
      <c r="J4" s="54" t="s">
        <v>336</v>
      </c>
      <c r="K4" s="54" t="s">
        <v>338</v>
      </c>
      <c r="L4" s="54" t="s">
        <v>209</v>
      </c>
      <c r="M4" s="54" t="s">
        <v>339</v>
      </c>
      <c r="N4" s="54" t="s">
        <v>351</v>
      </c>
      <c r="O4" s="54" t="s">
        <v>350</v>
      </c>
      <c r="P4" s="54" t="s">
        <v>352</v>
      </c>
      <c r="Q4" s="54" t="s">
        <v>353</v>
      </c>
      <c r="R4" s="54" t="s">
        <v>354</v>
      </c>
      <c r="S4" s="54" t="s">
        <v>353</v>
      </c>
      <c r="T4" s="54" t="s">
        <v>354</v>
      </c>
      <c r="U4" s="54" t="s">
        <v>375</v>
      </c>
      <c r="V4" s="54" t="s">
        <v>377</v>
      </c>
      <c r="W4" s="54" t="s">
        <v>363</v>
      </c>
      <c r="X4" s="54" t="s">
        <v>364</v>
      </c>
      <c r="Y4" s="54" t="s">
        <v>378</v>
      </c>
      <c r="Z4" s="54" t="s">
        <v>378</v>
      </c>
      <c r="AA4" s="54" t="s">
        <v>108</v>
      </c>
      <c r="AB4" s="54" t="s">
        <v>108</v>
      </c>
      <c r="AC4" s="54" t="s">
        <v>108</v>
      </c>
      <c r="AD4" s="54" t="s">
        <v>182</v>
      </c>
      <c r="AE4" s="54" t="s">
        <v>182</v>
      </c>
      <c r="AF4" s="54" t="s">
        <v>105</v>
      </c>
      <c r="AG4" s="54" t="s">
        <v>108</v>
      </c>
      <c r="AH4" s="54" t="s">
        <v>406</v>
      </c>
      <c r="AI4" s="54" t="s">
        <v>108</v>
      </c>
      <c r="AJ4" s="54" t="s">
        <v>105</v>
      </c>
      <c r="AK4" s="54" t="s">
        <v>406</v>
      </c>
      <c r="AL4" s="54" t="s">
        <v>105</v>
      </c>
      <c r="AM4" s="54" t="s">
        <v>105</v>
      </c>
      <c r="AN4" s="54" t="s">
        <v>105</v>
      </c>
      <c r="AO4" s="54" t="s">
        <v>556</v>
      </c>
      <c r="AP4" s="54" t="s">
        <v>556</v>
      </c>
      <c r="AQ4" s="54" t="s">
        <v>556</v>
      </c>
      <c r="AR4" s="54" t="s">
        <v>556</v>
      </c>
      <c r="AS4" s="54" t="s">
        <v>556</v>
      </c>
      <c r="AT4" s="54" t="s">
        <v>556</v>
      </c>
      <c r="AU4" s="54" t="s">
        <v>561</v>
      </c>
      <c r="AV4" s="54" t="s">
        <v>563</v>
      </c>
      <c r="AW4" s="54" t="s">
        <v>564</v>
      </c>
      <c r="AX4" s="54" t="s">
        <v>565</v>
      </c>
      <c r="AY4" s="54" t="s">
        <v>561</v>
      </c>
      <c r="AZ4" s="54" t="s">
        <v>563</v>
      </c>
      <c r="BA4" s="54" t="s">
        <v>564</v>
      </c>
      <c r="BB4" s="54" t="s">
        <v>565</v>
      </c>
    </row>
    <row r="5" spans="1:54" ht="12.75" x14ac:dyDescent="0.2">
      <c r="A5" s="56" t="s">
        <v>74</v>
      </c>
      <c r="B5" s="54" t="s">
        <v>219</v>
      </c>
      <c r="C5" s="54" t="s">
        <v>220</v>
      </c>
      <c r="D5" s="54" t="s">
        <v>222</v>
      </c>
      <c r="E5" s="54" t="s">
        <v>221</v>
      </c>
      <c r="F5" s="54" t="s">
        <v>215</v>
      </c>
      <c r="G5" s="54" t="s">
        <v>217</v>
      </c>
      <c r="H5" s="54"/>
      <c r="I5" s="54"/>
      <c r="J5" s="54" t="s">
        <v>337</v>
      </c>
      <c r="K5" s="54" t="s">
        <v>337</v>
      </c>
      <c r="L5" s="54" t="s">
        <v>337</v>
      </c>
      <c r="M5" s="54" t="s">
        <v>337</v>
      </c>
      <c r="N5" s="54" t="s">
        <v>355</v>
      </c>
      <c r="O5" s="54" t="s">
        <v>355</v>
      </c>
      <c r="P5" s="54" t="s">
        <v>356</v>
      </c>
      <c r="Q5" s="54" t="s">
        <v>357</v>
      </c>
      <c r="R5" s="54" t="s">
        <v>357</v>
      </c>
      <c r="S5" s="54" t="s">
        <v>358</v>
      </c>
      <c r="T5" s="54" t="s">
        <v>358</v>
      </c>
      <c r="U5" s="54" t="s">
        <v>376</v>
      </c>
      <c r="V5" s="54"/>
      <c r="W5" s="54"/>
      <c r="X5" s="115">
        <v>0.34</v>
      </c>
      <c r="Y5" s="54" t="s">
        <v>380</v>
      </c>
      <c r="Z5" s="54" t="s">
        <v>379</v>
      </c>
      <c r="AA5" s="54" t="s">
        <v>395</v>
      </c>
      <c r="AB5" s="54" t="s">
        <v>396</v>
      </c>
      <c r="AC5" s="54" t="s">
        <v>394</v>
      </c>
      <c r="AD5" s="54" t="s">
        <v>391</v>
      </c>
      <c r="AE5" s="54" t="s">
        <v>393</v>
      </c>
      <c r="AF5" s="54" t="s">
        <v>393</v>
      </c>
      <c r="AG5" s="54" t="s">
        <v>393</v>
      </c>
      <c r="AH5" s="54" t="s">
        <v>408</v>
      </c>
      <c r="AI5" s="54" t="s">
        <v>413</v>
      </c>
      <c r="AJ5" s="54" t="s">
        <v>413</v>
      </c>
      <c r="AK5" s="54" t="s">
        <v>414</v>
      </c>
      <c r="AL5" s="54" t="s">
        <v>409</v>
      </c>
      <c r="AM5" s="54" t="s">
        <v>410</v>
      </c>
      <c r="AN5" s="54" t="s">
        <v>411</v>
      </c>
      <c r="AO5" s="54" t="s">
        <v>558</v>
      </c>
      <c r="AP5" s="54" t="s">
        <v>551</v>
      </c>
      <c r="AQ5" s="54" t="s">
        <v>552</v>
      </c>
      <c r="AR5" s="54" t="s">
        <v>553</v>
      </c>
      <c r="AS5" s="54" t="s">
        <v>554</v>
      </c>
      <c r="AT5" s="54" t="s">
        <v>555</v>
      </c>
      <c r="AU5" s="54" t="s">
        <v>562</v>
      </c>
      <c r="AV5" s="54" t="s">
        <v>562</v>
      </c>
      <c r="AW5" s="54" t="s">
        <v>562</v>
      </c>
      <c r="AX5" s="54" t="s">
        <v>562</v>
      </c>
      <c r="AY5" s="54" t="s">
        <v>566</v>
      </c>
      <c r="AZ5" s="54" t="s">
        <v>566</v>
      </c>
      <c r="BA5" s="54" t="s">
        <v>566</v>
      </c>
      <c r="BB5" s="54" t="s">
        <v>566</v>
      </c>
    </row>
    <row r="6" spans="1:54" ht="12.75" x14ac:dyDescent="0.2">
      <c r="A6" s="56" t="s">
        <v>77</v>
      </c>
      <c r="B6" s="54" t="s">
        <v>210</v>
      </c>
      <c r="C6" s="54" t="s">
        <v>210</v>
      </c>
      <c r="D6" s="54" t="s">
        <v>210</v>
      </c>
      <c r="E6" s="54" t="s">
        <v>210</v>
      </c>
      <c r="F6" s="54" t="s">
        <v>210</v>
      </c>
      <c r="G6" s="54" t="s">
        <v>210</v>
      </c>
      <c r="H6" s="54" t="s">
        <v>210</v>
      </c>
      <c r="I6" s="54" t="s">
        <v>210</v>
      </c>
      <c r="J6" s="54" t="s">
        <v>334</v>
      </c>
      <c r="K6" s="54" t="s">
        <v>334</v>
      </c>
      <c r="L6" s="54" t="s">
        <v>334</v>
      </c>
      <c r="M6" s="54" t="s">
        <v>334</v>
      </c>
      <c r="N6" s="54" t="s">
        <v>348</v>
      </c>
      <c r="O6" s="54" t="s">
        <v>348</v>
      </c>
      <c r="P6" s="54" t="s">
        <v>348</v>
      </c>
      <c r="Q6" s="54" t="s">
        <v>348</v>
      </c>
      <c r="R6" s="54" t="s">
        <v>348</v>
      </c>
      <c r="S6" s="54" t="s">
        <v>348</v>
      </c>
      <c r="T6" s="54" t="s">
        <v>348</v>
      </c>
      <c r="U6" s="54" t="s">
        <v>94</v>
      </c>
      <c r="V6" s="54" t="s">
        <v>94</v>
      </c>
      <c r="W6" s="54" t="s">
        <v>94</v>
      </c>
      <c r="X6" s="54" t="s">
        <v>94</v>
      </c>
      <c r="Y6" s="54" t="s">
        <v>94</v>
      </c>
      <c r="Z6" s="54" t="s">
        <v>94</v>
      </c>
      <c r="AA6" s="54" t="s">
        <v>94</v>
      </c>
      <c r="AB6" s="54" t="s">
        <v>94</v>
      </c>
      <c r="AC6" s="54" t="s">
        <v>94</v>
      </c>
      <c r="AD6" s="54" t="s">
        <v>94</v>
      </c>
      <c r="AE6" s="54" t="s">
        <v>94</v>
      </c>
      <c r="AF6" s="54" t="s">
        <v>94</v>
      </c>
      <c r="AG6" s="54" t="s">
        <v>94</v>
      </c>
      <c r="AH6" s="54" t="s">
        <v>94</v>
      </c>
      <c r="AI6" s="54" t="s">
        <v>94</v>
      </c>
      <c r="AJ6" s="54" t="s">
        <v>94</v>
      </c>
      <c r="AK6" s="54" t="s">
        <v>94</v>
      </c>
      <c r="AL6" s="54" t="s">
        <v>94</v>
      </c>
      <c r="AM6" s="54" t="s">
        <v>94</v>
      </c>
      <c r="AN6" s="54" t="s">
        <v>94</v>
      </c>
      <c r="AO6" s="54" t="s">
        <v>94</v>
      </c>
      <c r="AP6" s="54" t="s">
        <v>94</v>
      </c>
      <c r="AQ6" s="54" t="s">
        <v>94</v>
      </c>
      <c r="AR6" s="54" t="s">
        <v>94</v>
      </c>
      <c r="AS6" s="54" t="s">
        <v>94</v>
      </c>
      <c r="AT6" s="54" t="s">
        <v>94</v>
      </c>
      <c r="AU6" s="117" t="s">
        <v>445</v>
      </c>
      <c r="AV6" s="117" t="s">
        <v>445</v>
      </c>
      <c r="AW6" s="117" t="s">
        <v>445</v>
      </c>
      <c r="AX6" s="117" t="s">
        <v>445</v>
      </c>
      <c r="AY6" s="117" t="s">
        <v>445</v>
      </c>
      <c r="AZ6" s="117" t="s">
        <v>445</v>
      </c>
      <c r="BA6" s="117" t="s">
        <v>445</v>
      </c>
      <c r="BB6" s="117" t="s">
        <v>445</v>
      </c>
    </row>
    <row r="7" spans="1:54" ht="12.75" x14ac:dyDescent="0.2">
      <c r="A7" s="56" t="s">
        <v>76</v>
      </c>
      <c r="B7" s="54" t="s">
        <v>92</v>
      </c>
      <c r="C7" s="54" t="s">
        <v>92</v>
      </c>
      <c r="D7" s="54" t="s">
        <v>92</v>
      </c>
      <c r="E7" s="54" t="s">
        <v>92</v>
      </c>
      <c r="F7" s="54" t="s">
        <v>102</v>
      </c>
      <c r="G7" s="54" t="s">
        <v>102</v>
      </c>
      <c r="H7" s="54" t="s">
        <v>92</v>
      </c>
      <c r="I7" s="54" t="s">
        <v>92</v>
      </c>
      <c r="J7" s="54" t="s">
        <v>335</v>
      </c>
      <c r="K7" s="54" t="s">
        <v>335</v>
      </c>
      <c r="L7" s="54" t="s">
        <v>335</v>
      </c>
      <c r="M7" s="54" t="s">
        <v>335</v>
      </c>
      <c r="N7" s="54" t="s">
        <v>92</v>
      </c>
      <c r="O7" s="54" t="s">
        <v>92</v>
      </c>
      <c r="P7" s="54" t="s">
        <v>92</v>
      </c>
      <c r="Q7" s="54" t="s">
        <v>92</v>
      </c>
      <c r="R7" s="54" t="s">
        <v>92</v>
      </c>
      <c r="S7" s="54" t="s">
        <v>92</v>
      </c>
      <c r="T7" s="54" t="s">
        <v>92</v>
      </c>
      <c r="U7" s="54" t="s">
        <v>92</v>
      </c>
      <c r="V7" s="54" t="s">
        <v>92</v>
      </c>
      <c r="W7" s="54" t="s">
        <v>92</v>
      </c>
      <c r="X7" s="54" t="s">
        <v>92</v>
      </c>
      <c r="Y7" s="54" t="s">
        <v>92</v>
      </c>
      <c r="Z7" s="54" t="s">
        <v>92</v>
      </c>
      <c r="AA7" s="54" t="s">
        <v>92</v>
      </c>
      <c r="AB7" s="54" t="s">
        <v>92</v>
      </c>
      <c r="AC7" s="54" t="s">
        <v>92</v>
      </c>
      <c r="AD7" s="54" t="s">
        <v>92</v>
      </c>
      <c r="AE7" s="54" t="s">
        <v>92</v>
      </c>
      <c r="AF7" s="54" t="s">
        <v>92</v>
      </c>
      <c r="AG7" s="54" t="s">
        <v>92</v>
      </c>
      <c r="AH7" s="54" t="s">
        <v>92</v>
      </c>
      <c r="AI7" s="54" t="s">
        <v>92</v>
      </c>
      <c r="AJ7" s="54" t="s">
        <v>92</v>
      </c>
      <c r="AK7" s="54" t="s">
        <v>92</v>
      </c>
      <c r="AL7" s="54" t="s">
        <v>92</v>
      </c>
      <c r="AM7" s="54" t="s">
        <v>92</v>
      </c>
      <c r="AN7" s="54" t="s">
        <v>92</v>
      </c>
      <c r="AO7" s="54" t="s">
        <v>92</v>
      </c>
      <c r="AP7" s="54" t="s">
        <v>92</v>
      </c>
      <c r="AQ7" s="54" t="s">
        <v>92</v>
      </c>
      <c r="AR7" s="54" t="s">
        <v>92</v>
      </c>
      <c r="AS7" s="54" t="s">
        <v>92</v>
      </c>
      <c r="AT7" s="54" t="s">
        <v>92</v>
      </c>
      <c r="AU7" s="117" t="s">
        <v>102</v>
      </c>
      <c r="AV7" s="117" t="s">
        <v>102</v>
      </c>
      <c r="AW7" s="117" t="s">
        <v>102</v>
      </c>
      <c r="AX7" s="117" t="s">
        <v>102</v>
      </c>
      <c r="AY7" s="117" t="s">
        <v>102</v>
      </c>
      <c r="AZ7" s="117" t="s">
        <v>102</v>
      </c>
      <c r="BA7" s="117" t="s">
        <v>102</v>
      </c>
      <c r="BB7" s="117" t="s">
        <v>102</v>
      </c>
    </row>
    <row r="8" spans="1:54" ht="12.75" x14ac:dyDescent="0.2">
      <c r="A8" s="56" t="s">
        <v>79</v>
      </c>
      <c r="B8" s="54" t="s">
        <v>212</v>
      </c>
      <c r="C8" s="54" t="s">
        <v>212</v>
      </c>
      <c r="D8" s="54" t="s">
        <v>212</v>
      </c>
      <c r="E8" s="54" t="s">
        <v>212</v>
      </c>
      <c r="F8" s="54" t="s">
        <v>212</v>
      </c>
      <c r="G8" s="54" t="s">
        <v>212</v>
      </c>
      <c r="H8" s="54" t="s">
        <v>212</v>
      </c>
      <c r="I8" s="54" t="s">
        <v>212</v>
      </c>
      <c r="J8" s="54" t="s">
        <v>212</v>
      </c>
      <c r="K8" s="54" t="s">
        <v>212</v>
      </c>
      <c r="L8" s="54" t="s">
        <v>212</v>
      </c>
      <c r="M8" s="54" t="s">
        <v>212</v>
      </c>
      <c r="N8" s="54" t="s">
        <v>349</v>
      </c>
      <c r="O8" s="54" t="s">
        <v>349</v>
      </c>
      <c r="P8" s="54" t="s">
        <v>349</v>
      </c>
      <c r="Q8" s="54" t="s">
        <v>349</v>
      </c>
      <c r="R8" s="54" t="s">
        <v>349</v>
      </c>
      <c r="S8" s="54" t="s">
        <v>349</v>
      </c>
      <c r="T8" s="54" t="s">
        <v>349</v>
      </c>
      <c r="U8" s="54" t="s">
        <v>371</v>
      </c>
      <c r="V8" s="54" t="s">
        <v>371</v>
      </c>
      <c r="W8" s="54" t="s">
        <v>372</v>
      </c>
      <c r="X8" s="54" t="s">
        <v>373</v>
      </c>
      <c r="Y8" s="54" t="s">
        <v>374</v>
      </c>
      <c r="Z8" s="54" t="s">
        <v>371</v>
      </c>
      <c r="AA8" s="54" t="s">
        <v>212</v>
      </c>
      <c r="AB8" s="54" t="s">
        <v>212</v>
      </c>
      <c r="AC8" s="54" t="s">
        <v>212</v>
      </c>
      <c r="AD8" s="54" t="s">
        <v>212</v>
      </c>
      <c r="AE8" s="54" t="s">
        <v>212</v>
      </c>
      <c r="AF8" s="54" t="s">
        <v>398</v>
      </c>
      <c r="AG8" s="54" t="s">
        <v>398</v>
      </c>
      <c r="AH8" s="54" t="s">
        <v>407</v>
      </c>
      <c r="AI8" s="54" t="s">
        <v>407</v>
      </c>
      <c r="AJ8" s="54" t="s">
        <v>407</v>
      </c>
      <c r="AK8" s="54" t="s">
        <v>407</v>
      </c>
      <c r="AL8" s="54" t="s">
        <v>407</v>
      </c>
      <c r="AM8" s="54" t="s">
        <v>407</v>
      </c>
      <c r="AN8" s="54" t="s">
        <v>407</v>
      </c>
      <c r="AO8" s="54" t="s">
        <v>111</v>
      </c>
      <c r="AP8" s="54" t="s">
        <v>111</v>
      </c>
      <c r="AQ8" s="54" t="s">
        <v>111</v>
      </c>
      <c r="AR8" s="54" t="s">
        <v>111</v>
      </c>
      <c r="AS8" s="54" t="s">
        <v>111</v>
      </c>
      <c r="AT8" s="54" t="s">
        <v>111</v>
      </c>
      <c r="AU8" s="117" t="s">
        <v>534</v>
      </c>
      <c r="AV8" s="117" t="s">
        <v>534</v>
      </c>
      <c r="AW8" s="117" t="s">
        <v>534</v>
      </c>
      <c r="AX8" s="117" t="s">
        <v>534</v>
      </c>
      <c r="AY8" s="117" t="s">
        <v>534</v>
      </c>
      <c r="AZ8" s="117" t="s">
        <v>534</v>
      </c>
      <c r="BA8" s="117" t="s">
        <v>534</v>
      </c>
      <c r="BB8" s="117" t="s">
        <v>534</v>
      </c>
    </row>
    <row r="9" spans="1:54" ht="12.75" x14ac:dyDescent="0.2">
      <c r="A9" s="56" t="s">
        <v>84</v>
      </c>
      <c r="B9" s="54" t="s">
        <v>211</v>
      </c>
      <c r="C9" s="54" t="s">
        <v>211</v>
      </c>
      <c r="D9" s="54" t="s">
        <v>211</v>
      </c>
      <c r="E9" s="54" t="s">
        <v>211</v>
      </c>
      <c r="F9" s="54" t="s">
        <v>211</v>
      </c>
      <c r="G9" s="54" t="s">
        <v>211</v>
      </c>
      <c r="H9" s="54" t="s">
        <v>211</v>
      </c>
      <c r="I9" s="54" t="s">
        <v>211</v>
      </c>
      <c r="J9" s="54" t="s">
        <v>211</v>
      </c>
      <c r="K9" s="54" t="s">
        <v>211</v>
      </c>
      <c r="L9" s="54" t="s">
        <v>211</v>
      </c>
      <c r="M9" s="54" t="s">
        <v>211</v>
      </c>
      <c r="N9" s="54" t="s">
        <v>211</v>
      </c>
      <c r="O9" s="54" t="s">
        <v>211</v>
      </c>
      <c r="P9" s="54" t="s">
        <v>211</v>
      </c>
      <c r="Q9" s="54" t="s">
        <v>211</v>
      </c>
      <c r="R9" s="54" t="s">
        <v>211</v>
      </c>
      <c r="S9" s="54" t="s">
        <v>211</v>
      </c>
      <c r="T9" s="54" t="s">
        <v>211</v>
      </c>
      <c r="U9" s="54" t="s">
        <v>211</v>
      </c>
      <c r="V9" s="54" t="s">
        <v>211</v>
      </c>
      <c r="W9" s="54" t="s">
        <v>211</v>
      </c>
      <c r="X9" s="54" t="s">
        <v>211</v>
      </c>
      <c r="Y9" s="54" t="s">
        <v>211</v>
      </c>
      <c r="Z9" s="54" t="s">
        <v>211</v>
      </c>
      <c r="AA9" s="54" t="s">
        <v>211</v>
      </c>
      <c r="AB9" s="54" t="s">
        <v>211</v>
      </c>
      <c r="AC9" s="54" t="s">
        <v>211</v>
      </c>
      <c r="AD9" s="54" t="s">
        <v>211</v>
      </c>
      <c r="AE9" s="54" t="s">
        <v>211</v>
      </c>
      <c r="AF9" s="54" t="s">
        <v>211</v>
      </c>
      <c r="AG9" s="54" t="s">
        <v>211</v>
      </c>
      <c r="AH9" s="54" t="s">
        <v>211</v>
      </c>
      <c r="AI9" s="54" t="s">
        <v>211</v>
      </c>
      <c r="AJ9" s="54" t="s">
        <v>211</v>
      </c>
      <c r="AK9" s="54" t="s">
        <v>211</v>
      </c>
      <c r="AL9" s="54" t="s">
        <v>211</v>
      </c>
      <c r="AM9" s="54" t="s">
        <v>211</v>
      </c>
      <c r="AN9" s="54" t="s">
        <v>211</v>
      </c>
      <c r="AO9" s="54" t="s">
        <v>211</v>
      </c>
      <c r="AP9" s="54" t="s">
        <v>211</v>
      </c>
      <c r="AQ9" s="54" t="s">
        <v>211</v>
      </c>
      <c r="AR9" s="54" t="s">
        <v>211</v>
      </c>
      <c r="AS9" s="54" t="s">
        <v>211</v>
      </c>
      <c r="AT9" s="54" t="s">
        <v>211</v>
      </c>
      <c r="AU9" s="117" t="s">
        <v>85</v>
      </c>
      <c r="AV9" s="117" t="s">
        <v>85</v>
      </c>
      <c r="AW9" s="117" t="s">
        <v>85</v>
      </c>
      <c r="AX9" s="117" t="s">
        <v>85</v>
      </c>
      <c r="AY9" s="117" t="s">
        <v>85</v>
      </c>
      <c r="AZ9" s="117" t="s">
        <v>85</v>
      </c>
      <c r="BA9" s="117" t="s">
        <v>85</v>
      </c>
      <c r="BB9" s="117" t="s">
        <v>85</v>
      </c>
    </row>
    <row r="10" spans="1:54" ht="12.75" x14ac:dyDescent="0.2">
      <c r="A10" s="56" t="s">
        <v>75</v>
      </c>
      <c r="B10" s="54" t="s">
        <v>93</v>
      </c>
      <c r="C10" s="54" t="s">
        <v>93</v>
      </c>
      <c r="D10" s="54" t="s">
        <v>93</v>
      </c>
      <c r="E10" s="54" t="s">
        <v>93</v>
      </c>
      <c r="F10" s="54" t="s">
        <v>1329</v>
      </c>
      <c r="G10" s="54" t="s">
        <v>1329</v>
      </c>
      <c r="H10" s="54" t="s">
        <v>93</v>
      </c>
      <c r="I10" s="54" t="s">
        <v>93</v>
      </c>
      <c r="J10" s="54" t="s">
        <v>340</v>
      </c>
      <c r="K10" s="54" t="s">
        <v>340</v>
      </c>
      <c r="L10" s="54" t="s">
        <v>340</v>
      </c>
      <c r="M10" s="54" t="s">
        <v>340</v>
      </c>
      <c r="N10" s="54" t="s">
        <v>93</v>
      </c>
      <c r="O10" s="54" t="s">
        <v>93</v>
      </c>
      <c r="P10" s="54" t="s">
        <v>93</v>
      </c>
      <c r="Q10" s="54" t="s">
        <v>93</v>
      </c>
      <c r="R10" s="54" t="s">
        <v>93</v>
      </c>
      <c r="S10" s="54" t="s">
        <v>93</v>
      </c>
      <c r="T10" s="54" t="s">
        <v>93</v>
      </c>
      <c r="U10" s="54" t="s">
        <v>93</v>
      </c>
      <c r="V10" s="54" t="s">
        <v>93</v>
      </c>
      <c r="W10" s="54" t="s">
        <v>93</v>
      </c>
      <c r="X10" s="54" t="s">
        <v>93</v>
      </c>
      <c r="Y10" s="54" t="s">
        <v>93</v>
      </c>
      <c r="Z10" s="54" t="s">
        <v>93</v>
      </c>
      <c r="AA10" s="54" t="s">
        <v>93</v>
      </c>
      <c r="AB10" s="54" t="s">
        <v>93</v>
      </c>
      <c r="AC10" s="54" t="s">
        <v>93</v>
      </c>
      <c r="AD10" s="54" t="s">
        <v>93</v>
      </c>
      <c r="AE10" s="54" t="s">
        <v>93</v>
      </c>
      <c r="AF10" s="54" t="s">
        <v>93</v>
      </c>
      <c r="AG10" s="54" t="s">
        <v>93</v>
      </c>
      <c r="AH10" s="54" t="s">
        <v>93</v>
      </c>
      <c r="AI10" s="54" t="s">
        <v>93</v>
      </c>
      <c r="AJ10" s="54" t="s">
        <v>93</v>
      </c>
      <c r="AK10" s="54" t="s">
        <v>93</v>
      </c>
      <c r="AL10" s="54" t="s">
        <v>93</v>
      </c>
      <c r="AM10" s="54" t="s">
        <v>93</v>
      </c>
      <c r="AN10" s="54" t="s">
        <v>93</v>
      </c>
      <c r="AO10" s="54" t="s">
        <v>93</v>
      </c>
      <c r="AP10" s="54" t="s">
        <v>93</v>
      </c>
      <c r="AQ10" s="54" t="s">
        <v>93</v>
      </c>
      <c r="AR10" s="54" t="s">
        <v>93</v>
      </c>
      <c r="AS10" s="54" t="s">
        <v>93</v>
      </c>
      <c r="AT10" s="54" t="s">
        <v>93</v>
      </c>
      <c r="AU10" s="117" t="s">
        <v>470</v>
      </c>
      <c r="AV10" s="117" t="s">
        <v>470</v>
      </c>
      <c r="AW10" s="117" t="s">
        <v>470</v>
      </c>
      <c r="AX10" s="117" t="s">
        <v>470</v>
      </c>
      <c r="AY10" s="117" t="s">
        <v>470</v>
      </c>
      <c r="AZ10" s="117" t="s">
        <v>470</v>
      </c>
      <c r="BA10" s="117" t="s">
        <v>470</v>
      </c>
      <c r="BB10" s="117" t="s">
        <v>470</v>
      </c>
    </row>
    <row r="11" spans="1:54" ht="12.75" x14ac:dyDescent="0.2">
      <c r="A11" s="56" t="s">
        <v>78</v>
      </c>
      <c r="B11" s="54" t="s">
        <v>216</v>
      </c>
      <c r="C11" s="54" t="str">
        <f>B11</f>
        <v>GDT, EU Commission Milk Values, US Class 3</v>
      </c>
      <c r="D11" s="54" t="str">
        <f t="shared" ref="D11:M11" si="0">C11</f>
        <v>GDT, EU Commission Milk Values, US Class 3</v>
      </c>
      <c r="E11" s="54" t="str">
        <f t="shared" si="0"/>
        <v>GDT, EU Commission Milk Values, US Class 3</v>
      </c>
      <c r="F11" s="54" t="str">
        <f t="shared" si="0"/>
        <v>GDT, EU Commission Milk Values, US Class 3</v>
      </c>
      <c r="G11" s="54" t="str">
        <f t="shared" si="0"/>
        <v>GDT, EU Commission Milk Values, US Class 3</v>
      </c>
      <c r="H11" s="54" t="str">
        <f t="shared" si="0"/>
        <v>GDT, EU Commission Milk Values, US Class 3</v>
      </c>
      <c r="I11" s="54" t="str">
        <f t="shared" si="0"/>
        <v>GDT, EU Commission Milk Values, US Class 3</v>
      </c>
      <c r="J11" s="54" t="str">
        <f t="shared" si="0"/>
        <v>GDT, EU Commission Milk Values, US Class 3</v>
      </c>
      <c r="K11" s="54" t="str">
        <f t="shared" si="0"/>
        <v>GDT, EU Commission Milk Values, US Class 3</v>
      </c>
      <c r="L11" s="54" t="str">
        <f t="shared" si="0"/>
        <v>GDT, EU Commission Milk Values, US Class 3</v>
      </c>
      <c r="M11" s="54" t="str">
        <f t="shared" si="0"/>
        <v>GDT, EU Commission Milk Values, US Class 3</v>
      </c>
      <c r="N11" s="54" t="s">
        <v>359</v>
      </c>
      <c r="O11" s="54" t="s">
        <v>359</v>
      </c>
      <c r="P11" s="54" t="s">
        <v>359</v>
      </c>
      <c r="Q11" s="54" t="s">
        <v>359</v>
      </c>
      <c r="R11" s="54" t="s">
        <v>359</v>
      </c>
      <c r="S11" s="54" t="s">
        <v>359</v>
      </c>
      <c r="T11" s="54" t="s">
        <v>359</v>
      </c>
      <c r="U11" s="54" t="s">
        <v>370</v>
      </c>
      <c r="V11" s="54" t="s">
        <v>370</v>
      </c>
      <c r="W11" s="54" t="s">
        <v>370</v>
      </c>
      <c r="X11" s="54" t="s">
        <v>370</v>
      </c>
      <c r="Y11" s="54" t="s">
        <v>370</v>
      </c>
      <c r="Z11" s="54" t="s">
        <v>370</v>
      </c>
      <c r="AA11" s="54" t="s">
        <v>121</v>
      </c>
      <c r="AB11" s="54" t="s">
        <v>121</v>
      </c>
      <c r="AC11" s="54" t="s">
        <v>121</v>
      </c>
      <c r="AD11" s="54" t="s">
        <v>121</v>
      </c>
      <c r="AE11" s="54" t="s">
        <v>121</v>
      </c>
      <c r="AF11" s="54" t="s">
        <v>121</v>
      </c>
      <c r="AG11" s="54" t="s">
        <v>121</v>
      </c>
      <c r="AH11" s="54" t="s">
        <v>412</v>
      </c>
      <c r="AI11" s="54" t="s">
        <v>121</v>
      </c>
      <c r="AJ11" s="54" t="s">
        <v>121</v>
      </c>
      <c r="AK11" s="54" t="s">
        <v>412</v>
      </c>
      <c r="AL11" s="54" t="s">
        <v>121</v>
      </c>
      <c r="AM11" s="54" t="s">
        <v>121</v>
      </c>
      <c r="AN11" s="54" t="s">
        <v>121</v>
      </c>
      <c r="AO11" s="54" t="s">
        <v>557</v>
      </c>
      <c r="AP11" s="54" t="s">
        <v>557</v>
      </c>
      <c r="AQ11" s="54" t="s">
        <v>557</v>
      </c>
      <c r="AR11" s="54" t="s">
        <v>557</v>
      </c>
      <c r="AS11" s="54" t="s">
        <v>557</v>
      </c>
      <c r="AT11" s="54" t="s">
        <v>557</v>
      </c>
      <c r="AU11" s="54" t="s">
        <v>722</v>
      </c>
      <c r="AV11" s="54" t="s">
        <v>722</v>
      </c>
      <c r="AW11" s="54" t="s">
        <v>722</v>
      </c>
      <c r="AX11" s="54" t="s">
        <v>722</v>
      </c>
      <c r="AY11" s="54" t="s">
        <v>722</v>
      </c>
      <c r="AZ11" s="54" t="s">
        <v>722</v>
      </c>
      <c r="BA11" s="54" t="s">
        <v>722</v>
      </c>
      <c r="BB11" s="54" t="s">
        <v>722</v>
      </c>
    </row>
    <row r="12" spans="1:54" ht="12.75" x14ac:dyDescent="0.2">
      <c r="A12" s="56" t="s">
        <v>713</v>
      </c>
      <c r="B12" s="54" t="s">
        <v>719</v>
      </c>
      <c r="C12" s="54" t="s">
        <v>719</v>
      </c>
      <c r="D12" s="54" t="s">
        <v>719</v>
      </c>
      <c r="E12" s="54" t="s">
        <v>719</v>
      </c>
      <c r="F12" s="54" t="s">
        <v>719</v>
      </c>
      <c r="G12" s="54" t="s">
        <v>719</v>
      </c>
      <c r="H12" s="54" t="s">
        <v>719</v>
      </c>
      <c r="I12" s="54" t="s">
        <v>719</v>
      </c>
      <c r="J12" s="54" t="s">
        <v>719</v>
      </c>
      <c r="K12" s="54" t="s">
        <v>719</v>
      </c>
      <c r="L12" s="54" t="s">
        <v>719</v>
      </c>
      <c r="M12" s="54" t="s">
        <v>719</v>
      </c>
      <c r="N12" s="54" t="s">
        <v>714</v>
      </c>
      <c r="O12" s="54" t="s">
        <v>714</v>
      </c>
      <c r="P12" s="54" t="s">
        <v>714</v>
      </c>
      <c r="Q12" s="54" t="s">
        <v>714</v>
      </c>
      <c r="R12" s="54" t="s">
        <v>714</v>
      </c>
      <c r="S12" s="54" t="s">
        <v>714</v>
      </c>
      <c r="T12" s="54" t="s">
        <v>714</v>
      </c>
      <c r="U12" s="54" t="s">
        <v>714</v>
      </c>
      <c r="V12" s="54" t="s">
        <v>714</v>
      </c>
      <c r="W12" s="54" t="s">
        <v>714</v>
      </c>
      <c r="X12" s="54" t="s">
        <v>714</v>
      </c>
      <c r="Y12" s="54" t="s">
        <v>714</v>
      </c>
      <c r="Z12" s="54" t="s">
        <v>714</v>
      </c>
      <c r="AA12" s="54" t="s">
        <v>714</v>
      </c>
      <c r="AB12" s="54" t="s">
        <v>714</v>
      </c>
      <c r="AC12" s="54" t="s">
        <v>714</v>
      </c>
      <c r="AD12" s="54" t="s">
        <v>714</v>
      </c>
      <c r="AE12" s="54" t="s">
        <v>714</v>
      </c>
      <c r="AF12" s="54" t="s">
        <v>714</v>
      </c>
      <c r="AG12" s="54" t="s">
        <v>714</v>
      </c>
      <c r="AH12" s="54" t="s">
        <v>714</v>
      </c>
      <c r="AI12" s="54" t="s">
        <v>714</v>
      </c>
      <c r="AJ12" s="54" t="s">
        <v>714</v>
      </c>
      <c r="AK12" s="54" t="s">
        <v>714</v>
      </c>
      <c r="AL12" s="54" t="s">
        <v>714</v>
      </c>
      <c r="AM12" s="54" t="s">
        <v>714</v>
      </c>
      <c r="AN12" s="54" t="s">
        <v>714</v>
      </c>
      <c r="AO12" s="54" t="s">
        <v>717</v>
      </c>
      <c r="AP12" s="54" t="s">
        <v>717</v>
      </c>
      <c r="AQ12" s="54" t="s">
        <v>717</v>
      </c>
      <c r="AR12" s="54" t="s">
        <v>717</v>
      </c>
      <c r="AS12" s="54" t="s">
        <v>717</v>
      </c>
      <c r="AT12" s="54" t="s">
        <v>717</v>
      </c>
      <c r="AU12" s="54" t="s">
        <v>715</v>
      </c>
      <c r="AV12" s="54" t="s">
        <v>715</v>
      </c>
      <c r="AW12" s="54" t="s">
        <v>715</v>
      </c>
      <c r="AX12" s="54" t="s">
        <v>715</v>
      </c>
      <c r="AY12" s="54" t="s">
        <v>715</v>
      </c>
      <c r="AZ12" s="54" t="s">
        <v>715</v>
      </c>
      <c r="BA12" s="54" t="s">
        <v>715</v>
      </c>
      <c r="BB12" s="54" t="s">
        <v>715</v>
      </c>
    </row>
    <row r="13" spans="1:54" ht="12.75" x14ac:dyDescent="0.2">
      <c r="A13" s="56" t="s">
        <v>1321</v>
      </c>
      <c r="B13" s="54" t="s">
        <v>1336</v>
      </c>
      <c r="C13" s="54" t="s">
        <v>1336</v>
      </c>
      <c r="D13" s="54" t="s">
        <v>1336</v>
      </c>
      <c r="E13" s="54" t="s">
        <v>1336</v>
      </c>
      <c r="F13" s="54" t="s">
        <v>1336</v>
      </c>
      <c r="G13" s="54" t="s">
        <v>1336</v>
      </c>
      <c r="H13" s="54" t="s">
        <v>1336</v>
      </c>
      <c r="I13" s="54" t="s">
        <v>1336</v>
      </c>
      <c r="J13" s="54" t="s">
        <v>1336</v>
      </c>
      <c r="K13" s="54" t="s">
        <v>1336</v>
      </c>
      <c r="L13" s="54" t="s">
        <v>1336</v>
      </c>
      <c r="M13" s="54" t="s">
        <v>1336</v>
      </c>
      <c r="N13" s="54" t="s">
        <v>1343</v>
      </c>
      <c r="O13" s="54" t="s">
        <v>1343</v>
      </c>
      <c r="P13" s="54" t="s">
        <v>1343</v>
      </c>
      <c r="Q13" s="54" t="s">
        <v>1343</v>
      </c>
      <c r="R13" s="54" t="s">
        <v>1343</v>
      </c>
      <c r="S13" s="54" t="s">
        <v>1343</v>
      </c>
      <c r="T13" s="54" t="s">
        <v>1343</v>
      </c>
      <c r="U13" s="54" t="s">
        <v>1336</v>
      </c>
      <c r="V13" s="54" t="s">
        <v>1343</v>
      </c>
      <c r="W13" s="54" t="s">
        <v>1343</v>
      </c>
      <c r="X13" s="54" t="s">
        <v>1336</v>
      </c>
      <c r="Y13" s="54" t="s">
        <v>1336</v>
      </c>
      <c r="Z13" s="54" t="s">
        <v>1336</v>
      </c>
      <c r="AA13" s="54" t="s">
        <v>1336</v>
      </c>
      <c r="AB13" s="54" t="s">
        <v>1336</v>
      </c>
      <c r="AC13" s="54" t="s">
        <v>1336</v>
      </c>
      <c r="AD13" s="54" t="s">
        <v>1336</v>
      </c>
      <c r="AE13" s="54" t="s">
        <v>1343</v>
      </c>
      <c r="AF13" s="54" t="s">
        <v>1343</v>
      </c>
      <c r="AG13" s="54" t="s">
        <v>1343</v>
      </c>
      <c r="AH13" s="54" t="s">
        <v>1336</v>
      </c>
      <c r="AI13" s="54" t="s">
        <v>1343</v>
      </c>
      <c r="AJ13" s="54" t="s">
        <v>1336</v>
      </c>
      <c r="AK13" s="54" t="s">
        <v>1336</v>
      </c>
      <c r="AL13" s="54" t="s">
        <v>1336</v>
      </c>
      <c r="AM13" s="54" t="s">
        <v>1336</v>
      </c>
      <c r="AN13" s="54" t="s">
        <v>1336</v>
      </c>
      <c r="AO13" s="54" t="s">
        <v>1336</v>
      </c>
      <c r="AP13" s="54" t="s">
        <v>1336</v>
      </c>
      <c r="AQ13" s="54" t="s">
        <v>1336</v>
      </c>
      <c r="AR13" s="54" t="s">
        <v>1336</v>
      </c>
      <c r="AS13" s="54" t="s">
        <v>1336</v>
      </c>
      <c r="AT13" s="54" t="s">
        <v>1336</v>
      </c>
      <c r="AU13" s="54" t="s">
        <v>1343</v>
      </c>
      <c r="AV13" s="54" t="s">
        <v>1343</v>
      </c>
      <c r="AW13" s="54" t="s">
        <v>1343</v>
      </c>
      <c r="AX13" s="54" t="s">
        <v>1343</v>
      </c>
      <c r="AY13" s="54" t="s">
        <v>1343</v>
      </c>
      <c r="AZ13" s="54" t="s">
        <v>1343</v>
      </c>
      <c r="BA13" s="54" t="s">
        <v>1343</v>
      </c>
      <c r="BB13" s="54" t="s">
        <v>1343</v>
      </c>
    </row>
    <row r="14" spans="1:54" ht="12.75" x14ac:dyDescent="0.2">
      <c r="A14" s="56" t="s">
        <v>192</v>
      </c>
      <c r="B14" s="54" t="s">
        <v>197</v>
      </c>
      <c r="C14" s="54" t="s">
        <v>197</v>
      </c>
      <c r="D14" s="54" t="s">
        <v>197</v>
      </c>
      <c r="E14" s="54" t="s">
        <v>197</v>
      </c>
      <c r="F14" s="54" t="s">
        <v>197</v>
      </c>
      <c r="G14" s="54" t="s">
        <v>197</v>
      </c>
      <c r="H14" s="54" t="s">
        <v>197</v>
      </c>
      <c r="I14" s="54" t="s">
        <v>197</v>
      </c>
      <c r="J14" s="54" t="s">
        <v>197</v>
      </c>
      <c r="K14" s="54" t="s">
        <v>197</v>
      </c>
      <c r="L14" s="54" t="s">
        <v>197</v>
      </c>
      <c r="M14" s="54" t="s">
        <v>197</v>
      </c>
      <c r="N14" s="54" t="s">
        <v>197</v>
      </c>
      <c r="O14" s="54" t="s">
        <v>197</v>
      </c>
      <c r="P14" s="54" t="s">
        <v>197</v>
      </c>
      <c r="Q14" s="54" t="s">
        <v>197</v>
      </c>
      <c r="R14" s="54" t="s">
        <v>197</v>
      </c>
      <c r="S14" s="54" t="s">
        <v>197</v>
      </c>
      <c r="T14" s="54" t="s">
        <v>197</v>
      </c>
      <c r="U14" s="54" t="s">
        <v>197</v>
      </c>
      <c r="V14" s="54" t="s">
        <v>197</v>
      </c>
      <c r="W14" s="54" t="s">
        <v>197</v>
      </c>
      <c r="X14" s="54" t="s">
        <v>197</v>
      </c>
      <c r="Y14" s="54" t="s">
        <v>197</v>
      </c>
      <c r="Z14" s="54" t="s">
        <v>197</v>
      </c>
      <c r="AA14" s="54" t="s">
        <v>197</v>
      </c>
      <c r="AB14" s="54" t="s">
        <v>197</v>
      </c>
      <c r="AC14" s="54" t="s">
        <v>197</v>
      </c>
      <c r="AD14" s="54" t="s">
        <v>197</v>
      </c>
      <c r="AE14" s="54" t="s">
        <v>197</v>
      </c>
      <c r="AF14" s="54" t="s">
        <v>197</v>
      </c>
      <c r="AG14" s="54" t="s">
        <v>197</v>
      </c>
      <c r="AH14" s="54" t="s">
        <v>197</v>
      </c>
      <c r="AI14" s="54" t="s">
        <v>197</v>
      </c>
      <c r="AJ14" s="54" t="s">
        <v>197</v>
      </c>
      <c r="AK14" s="54" t="s">
        <v>197</v>
      </c>
      <c r="AL14" s="54" t="s">
        <v>197</v>
      </c>
      <c r="AM14" s="54" t="s">
        <v>197</v>
      </c>
      <c r="AN14" s="54" t="s">
        <v>197</v>
      </c>
      <c r="AO14" s="54" t="s">
        <v>197</v>
      </c>
      <c r="AP14" s="54" t="s">
        <v>197</v>
      </c>
      <c r="AQ14" s="54" t="s">
        <v>197</v>
      </c>
      <c r="AR14" s="54" t="s">
        <v>197</v>
      </c>
      <c r="AS14" s="54" t="s">
        <v>197</v>
      </c>
      <c r="AT14" s="54" t="s">
        <v>197</v>
      </c>
      <c r="AU14" s="117" t="s">
        <v>197</v>
      </c>
      <c r="AV14" s="117" t="s">
        <v>197</v>
      </c>
      <c r="AW14" s="117" t="s">
        <v>197</v>
      </c>
      <c r="AX14" s="117" t="s">
        <v>197</v>
      </c>
      <c r="AY14" s="117" t="s">
        <v>197</v>
      </c>
      <c r="AZ14" s="117" t="s">
        <v>197</v>
      </c>
      <c r="BA14" s="117" t="s">
        <v>197</v>
      </c>
      <c r="BB14" s="117" t="s">
        <v>197</v>
      </c>
    </row>
    <row r="15" spans="1:54" ht="12.75" x14ac:dyDescent="0.2">
      <c r="A15" s="57" t="s">
        <v>120</v>
      </c>
      <c r="B15" s="63" t="str">
        <f>IF(COUNT(B22:B249)/84&gt;1, "Pass","Fail")</f>
        <v>Pass</v>
      </c>
      <c r="C15" s="63" t="str">
        <f t="shared" ref="C15:Z15" si="1">IF(COUNT(C22:C249)/84&gt;1, "Pass","Fail")</f>
        <v>Pass</v>
      </c>
      <c r="D15" s="63" t="str">
        <f t="shared" si="1"/>
        <v>Pass</v>
      </c>
      <c r="E15" s="63" t="str">
        <f t="shared" si="1"/>
        <v>Pass</v>
      </c>
      <c r="F15" s="63" t="str">
        <f t="shared" si="1"/>
        <v>Pass</v>
      </c>
      <c r="G15" s="63" t="str">
        <f t="shared" si="1"/>
        <v>Pass</v>
      </c>
      <c r="H15" s="63" t="str">
        <f t="shared" si="1"/>
        <v>Pass</v>
      </c>
      <c r="I15" s="63" t="str">
        <f t="shared" si="1"/>
        <v>Pass</v>
      </c>
      <c r="J15" s="63" t="str">
        <f t="shared" si="1"/>
        <v>Pass</v>
      </c>
      <c r="K15" s="63" t="str">
        <f t="shared" si="1"/>
        <v>Pass</v>
      </c>
      <c r="L15" s="63" t="str">
        <f t="shared" si="1"/>
        <v>Pass</v>
      </c>
      <c r="M15" s="63" t="str">
        <f t="shared" si="1"/>
        <v>Pass</v>
      </c>
      <c r="N15" s="63" t="str">
        <f t="shared" si="1"/>
        <v>Pass</v>
      </c>
      <c r="O15" s="63" t="str">
        <f t="shared" si="1"/>
        <v>Pass</v>
      </c>
      <c r="P15" s="63" t="str">
        <f t="shared" si="1"/>
        <v>Pass</v>
      </c>
      <c r="Q15" s="63" t="str">
        <f t="shared" si="1"/>
        <v>Pass</v>
      </c>
      <c r="R15" s="63" t="str">
        <f t="shared" si="1"/>
        <v>Pass</v>
      </c>
      <c r="S15" s="63" t="str">
        <f t="shared" si="1"/>
        <v>Pass</v>
      </c>
      <c r="T15" s="63" t="str">
        <f t="shared" si="1"/>
        <v>Pass</v>
      </c>
      <c r="U15" s="63" t="str">
        <f t="shared" si="1"/>
        <v>Pass</v>
      </c>
      <c r="V15" s="63" t="str">
        <f t="shared" si="1"/>
        <v>Pass</v>
      </c>
      <c r="W15" s="63" t="str">
        <f t="shared" si="1"/>
        <v>Fail</v>
      </c>
      <c r="X15" s="63" t="str">
        <f t="shared" si="1"/>
        <v>Pass</v>
      </c>
      <c r="Y15" s="63" t="str">
        <f t="shared" si="1"/>
        <v>Pass</v>
      </c>
      <c r="Z15" s="63" t="str">
        <f t="shared" si="1"/>
        <v>Pass</v>
      </c>
      <c r="AA15" s="63" t="str">
        <f>IF(COUNT(AA22:AA249)/84&gt;1, "Pass","Fail")</f>
        <v>Pass</v>
      </c>
      <c r="AB15" s="63" t="str">
        <f t="shared" ref="AB15:AE15" si="2">IF(COUNT(AB22:AB249)/84&gt;1, "Pass","Fail")</f>
        <v>Fail</v>
      </c>
      <c r="AC15" s="63" t="str">
        <f t="shared" si="2"/>
        <v>Pass</v>
      </c>
      <c r="AD15" s="63" t="str">
        <f t="shared" si="2"/>
        <v>Pass</v>
      </c>
      <c r="AE15" s="63" t="str">
        <f t="shared" si="2"/>
        <v>Fail</v>
      </c>
      <c r="AF15" s="63" t="str">
        <f t="shared" ref="AF15:AH15" si="3">IF(COUNT(AF22:AF249)/84&gt;1, "Pass","Fail")</f>
        <v>Pass</v>
      </c>
      <c r="AG15" s="63" t="str">
        <f t="shared" si="3"/>
        <v>Pass</v>
      </c>
      <c r="AH15" s="63" t="str">
        <f t="shared" si="3"/>
        <v>Fail</v>
      </c>
      <c r="AI15" s="63" t="str">
        <f t="shared" ref="AI15:AM15" si="4">IF(COUNT(AI22:AI249)/84&gt;1, "Pass","Fail")</f>
        <v>Pass</v>
      </c>
      <c r="AJ15" s="63" t="str">
        <f t="shared" si="4"/>
        <v>Pass</v>
      </c>
      <c r="AK15" s="63" t="str">
        <f t="shared" si="4"/>
        <v>Pass</v>
      </c>
      <c r="AL15" s="63" t="str">
        <f t="shared" si="4"/>
        <v>Pass</v>
      </c>
      <c r="AM15" s="63" t="str">
        <f t="shared" si="4"/>
        <v>Pass</v>
      </c>
      <c r="AN15" s="63" t="str">
        <f>IF(COUNT(AN22:AN249)/84&gt;1, "Pass","Fail")</f>
        <v>Pass</v>
      </c>
      <c r="AO15" s="133" t="s">
        <v>197</v>
      </c>
      <c r="AP15" s="133" t="s">
        <v>197</v>
      </c>
      <c r="AQ15" s="133" t="s">
        <v>197</v>
      </c>
      <c r="AR15" s="133" t="s">
        <v>197</v>
      </c>
      <c r="AS15" s="133" t="s">
        <v>197</v>
      </c>
      <c r="AT15" s="133" t="s">
        <v>197</v>
      </c>
      <c r="AU15" s="133" t="s">
        <v>197</v>
      </c>
      <c r="AV15" s="133" t="s">
        <v>197</v>
      </c>
      <c r="AW15" s="133" t="s">
        <v>197</v>
      </c>
      <c r="AX15" s="133" t="s">
        <v>197</v>
      </c>
      <c r="AY15" s="133" t="s">
        <v>197</v>
      </c>
      <c r="AZ15" s="133" t="s">
        <v>197</v>
      </c>
      <c r="BA15" s="133" t="s">
        <v>197</v>
      </c>
      <c r="BB15" s="133" t="s">
        <v>197</v>
      </c>
    </row>
    <row r="16" spans="1:54" ht="12.75" x14ac:dyDescent="0.2">
      <c r="A16" s="59" t="str">
        <f>Grade!A2</f>
        <v xml:space="preserve">Availability </v>
      </c>
      <c r="B16" s="52">
        <v>10</v>
      </c>
      <c r="C16" s="52">
        <v>10</v>
      </c>
      <c r="D16" s="52">
        <v>10</v>
      </c>
      <c r="E16" s="52">
        <v>10</v>
      </c>
      <c r="F16" s="52">
        <v>10</v>
      </c>
      <c r="G16" s="52">
        <v>10</v>
      </c>
      <c r="H16" s="52">
        <v>10</v>
      </c>
      <c r="I16" s="52">
        <v>10</v>
      </c>
      <c r="J16" s="52">
        <v>10</v>
      </c>
      <c r="K16" s="52">
        <v>10</v>
      </c>
      <c r="L16" s="52">
        <v>10</v>
      </c>
      <c r="M16" s="52">
        <v>10</v>
      </c>
      <c r="N16" s="52">
        <v>10</v>
      </c>
      <c r="O16" s="52">
        <v>10</v>
      </c>
      <c r="P16" s="52">
        <v>10</v>
      </c>
      <c r="Q16" s="52">
        <v>10</v>
      </c>
      <c r="R16" s="52">
        <v>10</v>
      </c>
      <c r="S16" s="52">
        <v>10</v>
      </c>
      <c r="T16" s="52">
        <v>10</v>
      </c>
      <c r="U16" s="52">
        <v>10</v>
      </c>
      <c r="V16" s="52">
        <v>10</v>
      </c>
      <c r="W16" s="52">
        <f t="shared" ref="W16" si="5">V16</f>
        <v>10</v>
      </c>
      <c r="X16" s="52">
        <v>10</v>
      </c>
      <c r="Y16" s="52">
        <f t="shared" ref="Y16" si="6">X16</f>
        <v>10</v>
      </c>
      <c r="Z16" s="52">
        <f t="shared" ref="Z16" si="7">Y16</f>
        <v>10</v>
      </c>
      <c r="AA16" s="52">
        <f t="shared" ref="AA16:AB16" si="8">Z16</f>
        <v>10</v>
      </c>
      <c r="AB16" s="52">
        <f t="shared" si="8"/>
        <v>10</v>
      </c>
      <c r="AC16" s="52">
        <v>10</v>
      </c>
      <c r="AD16" s="52">
        <v>10</v>
      </c>
      <c r="AE16" s="52">
        <f t="shared" ref="AE16" si="9">AD16</f>
        <v>10</v>
      </c>
      <c r="AF16" s="52">
        <v>10</v>
      </c>
      <c r="AG16" s="52">
        <v>10</v>
      </c>
      <c r="AH16" s="52">
        <f t="shared" ref="AH16" si="10">AG16</f>
        <v>10</v>
      </c>
      <c r="AI16" s="52">
        <v>10</v>
      </c>
      <c r="AJ16" s="52">
        <v>10</v>
      </c>
      <c r="AK16" s="52">
        <v>10</v>
      </c>
      <c r="AL16" s="52">
        <v>10</v>
      </c>
      <c r="AM16" s="52">
        <v>10</v>
      </c>
      <c r="AN16" s="52">
        <v>10</v>
      </c>
      <c r="AO16" s="52">
        <v>10</v>
      </c>
      <c r="AP16" s="52">
        <v>10</v>
      </c>
      <c r="AQ16" s="52">
        <v>10</v>
      </c>
      <c r="AR16" s="52">
        <v>10</v>
      </c>
      <c r="AS16" s="52">
        <v>10</v>
      </c>
      <c r="AT16" s="52">
        <v>10</v>
      </c>
      <c r="AU16" s="52">
        <v>10</v>
      </c>
      <c r="AV16" s="52">
        <v>10</v>
      </c>
      <c r="AW16" s="52">
        <v>10</v>
      </c>
      <c r="AX16" s="52">
        <v>10</v>
      </c>
      <c r="AY16" s="52">
        <v>10</v>
      </c>
      <c r="AZ16" s="52">
        <v>10</v>
      </c>
      <c r="BA16" s="52">
        <v>10</v>
      </c>
      <c r="BB16" s="52">
        <v>10</v>
      </c>
    </row>
    <row r="17" spans="1:54" ht="12.75" x14ac:dyDescent="0.2">
      <c r="A17" s="59" t="str">
        <f>Grade!A15</f>
        <v>Relevance</v>
      </c>
      <c r="B17" s="52">
        <f t="shared" ref="B17:I17" si="11">14+16</f>
        <v>30</v>
      </c>
      <c r="C17" s="52">
        <f t="shared" si="11"/>
        <v>30</v>
      </c>
      <c r="D17" s="52">
        <f t="shared" si="11"/>
        <v>30</v>
      </c>
      <c r="E17" s="52">
        <f t="shared" si="11"/>
        <v>30</v>
      </c>
      <c r="F17" s="52">
        <f t="shared" si="11"/>
        <v>30</v>
      </c>
      <c r="G17" s="52">
        <f t="shared" si="11"/>
        <v>30</v>
      </c>
      <c r="H17" s="52">
        <f t="shared" si="11"/>
        <v>30</v>
      </c>
      <c r="I17" s="52">
        <f t="shared" si="11"/>
        <v>30</v>
      </c>
      <c r="J17" s="52">
        <f>10+11</f>
        <v>21</v>
      </c>
      <c r="K17" s="52">
        <f t="shared" ref="K17:N17" si="12">10+11</f>
        <v>21</v>
      </c>
      <c r="L17" s="52">
        <f t="shared" si="12"/>
        <v>21</v>
      </c>
      <c r="M17" s="52">
        <f t="shared" si="12"/>
        <v>21</v>
      </c>
      <c r="N17" s="52">
        <f t="shared" si="12"/>
        <v>21</v>
      </c>
      <c r="O17" s="52">
        <f t="shared" ref="O17:T18" si="13">14+12</f>
        <v>26</v>
      </c>
      <c r="P17" s="52">
        <f t="shared" si="13"/>
        <v>26</v>
      </c>
      <c r="Q17" s="52">
        <f t="shared" si="13"/>
        <v>26</v>
      </c>
      <c r="R17" s="52">
        <f t="shared" si="13"/>
        <v>26</v>
      </c>
      <c r="S17" s="52">
        <f t="shared" si="13"/>
        <v>26</v>
      </c>
      <c r="T17" s="52">
        <f t="shared" si="13"/>
        <v>26</v>
      </c>
      <c r="U17" s="52">
        <f t="shared" ref="U17:AH17" si="14">14+15</f>
        <v>29</v>
      </c>
      <c r="V17" s="52">
        <f t="shared" si="14"/>
        <v>29</v>
      </c>
      <c r="W17" s="52">
        <f t="shared" si="14"/>
        <v>29</v>
      </c>
      <c r="X17" s="52">
        <f t="shared" si="14"/>
        <v>29</v>
      </c>
      <c r="Y17" s="52">
        <f t="shared" si="14"/>
        <v>29</v>
      </c>
      <c r="Z17" s="52">
        <f t="shared" si="14"/>
        <v>29</v>
      </c>
      <c r="AA17" s="52">
        <f t="shared" si="14"/>
        <v>29</v>
      </c>
      <c r="AB17" s="52">
        <f t="shared" si="14"/>
        <v>29</v>
      </c>
      <c r="AC17" s="52">
        <f t="shared" si="14"/>
        <v>29</v>
      </c>
      <c r="AD17" s="52">
        <f t="shared" si="14"/>
        <v>29</v>
      </c>
      <c r="AE17" s="52">
        <f t="shared" si="14"/>
        <v>29</v>
      </c>
      <c r="AF17" s="52">
        <f t="shared" si="14"/>
        <v>29</v>
      </c>
      <c r="AG17" s="52">
        <f t="shared" si="14"/>
        <v>29</v>
      </c>
      <c r="AH17" s="52">
        <f t="shared" si="14"/>
        <v>29</v>
      </c>
      <c r="AI17" s="52">
        <f t="shared" ref="AI17:AN17" si="15">14+14</f>
        <v>28</v>
      </c>
      <c r="AJ17" s="52">
        <f t="shared" si="15"/>
        <v>28</v>
      </c>
      <c r="AK17" s="52">
        <f t="shared" si="15"/>
        <v>28</v>
      </c>
      <c r="AL17" s="52">
        <f t="shared" si="15"/>
        <v>28</v>
      </c>
      <c r="AM17" s="52">
        <f t="shared" si="15"/>
        <v>28</v>
      </c>
      <c r="AN17" s="52">
        <f t="shared" si="15"/>
        <v>28</v>
      </c>
      <c r="AO17" s="52">
        <f>12+13</f>
        <v>25</v>
      </c>
      <c r="AP17" s="52">
        <f t="shared" ref="AP17:AT17" si="16">12+13</f>
        <v>25</v>
      </c>
      <c r="AQ17" s="52">
        <f t="shared" si="16"/>
        <v>25</v>
      </c>
      <c r="AR17" s="52">
        <f t="shared" si="16"/>
        <v>25</v>
      </c>
      <c r="AS17" s="52">
        <f t="shared" si="16"/>
        <v>25</v>
      </c>
      <c r="AT17" s="52">
        <f t="shared" si="16"/>
        <v>25</v>
      </c>
      <c r="AU17" s="52">
        <f>14+14</f>
        <v>28</v>
      </c>
      <c r="AV17" s="52">
        <f t="shared" ref="AV17:BB17" si="17">14+14</f>
        <v>28</v>
      </c>
      <c r="AW17" s="52">
        <f t="shared" si="17"/>
        <v>28</v>
      </c>
      <c r="AX17" s="52">
        <f t="shared" si="17"/>
        <v>28</v>
      </c>
      <c r="AY17" s="52">
        <f t="shared" si="17"/>
        <v>28</v>
      </c>
      <c r="AZ17" s="52">
        <f t="shared" si="17"/>
        <v>28</v>
      </c>
      <c r="BA17" s="52">
        <f t="shared" si="17"/>
        <v>28</v>
      </c>
      <c r="BB17" s="52">
        <f t="shared" si="17"/>
        <v>28</v>
      </c>
    </row>
    <row r="18" spans="1:54" ht="12.75" x14ac:dyDescent="0.2">
      <c r="A18" s="59" t="str">
        <f>Grade!A40</f>
        <v>Robustness</v>
      </c>
      <c r="B18" s="52">
        <f t="shared" ref="B18:I18" si="18">16+12</f>
        <v>28</v>
      </c>
      <c r="C18" s="52">
        <f t="shared" si="18"/>
        <v>28</v>
      </c>
      <c r="D18" s="52">
        <f t="shared" si="18"/>
        <v>28</v>
      </c>
      <c r="E18" s="52">
        <f t="shared" si="18"/>
        <v>28</v>
      </c>
      <c r="F18" s="52">
        <f t="shared" si="18"/>
        <v>28</v>
      </c>
      <c r="G18" s="52">
        <f t="shared" si="18"/>
        <v>28</v>
      </c>
      <c r="H18" s="52">
        <f t="shared" si="18"/>
        <v>28</v>
      </c>
      <c r="I18" s="52">
        <f t="shared" si="18"/>
        <v>28</v>
      </c>
      <c r="J18" s="52">
        <f>14+15</f>
        <v>29</v>
      </c>
      <c r="K18" s="52">
        <f t="shared" ref="K18:N18" si="19">14+15</f>
        <v>29</v>
      </c>
      <c r="L18" s="52">
        <f t="shared" si="19"/>
        <v>29</v>
      </c>
      <c r="M18" s="52">
        <f t="shared" si="19"/>
        <v>29</v>
      </c>
      <c r="N18" s="52">
        <f t="shared" si="19"/>
        <v>29</v>
      </c>
      <c r="O18" s="52">
        <f t="shared" si="13"/>
        <v>26</v>
      </c>
      <c r="P18" s="52">
        <f t="shared" si="13"/>
        <v>26</v>
      </c>
      <c r="Q18" s="52">
        <f t="shared" si="13"/>
        <v>26</v>
      </c>
      <c r="R18" s="52">
        <f t="shared" si="13"/>
        <v>26</v>
      </c>
      <c r="S18" s="52">
        <f t="shared" si="13"/>
        <v>26</v>
      </c>
      <c r="T18" s="52">
        <f t="shared" si="13"/>
        <v>26</v>
      </c>
      <c r="U18" s="52">
        <f t="shared" ref="U18:Z18" si="20">14+10</f>
        <v>24</v>
      </c>
      <c r="V18" s="52">
        <f t="shared" si="20"/>
        <v>24</v>
      </c>
      <c r="W18" s="52">
        <f t="shared" si="20"/>
        <v>24</v>
      </c>
      <c r="X18" s="52">
        <f t="shared" si="20"/>
        <v>24</v>
      </c>
      <c r="Y18" s="52">
        <f t="shared" si="20"/>
        <v>24</v>
      </c>
      <c r="Z18" s="52">
        <f t="shared" si="20"/>
        <v>24</v>
      </c>
      <c r="AA18" s="52">
        <f t="shared" ref="AA18:AH18" si="21">14+12</f>
        <v>26</v>
      </c>
      <c r="AB18" s="52">
        <f t="shared" si="21"/>
        <v>26</v>
      </c>
      <c r="AC18" s="52">
        <f t="shared" si="21"/>
        <v>26</v>
      </c>
      <c r="AD18" s="52">
        <f t="shared" si="21"/>
        <v>26</v>
      </c>
      <c r="AE18" s="52">
        <f t="shared" si="21"/>
        <v>26</v>
      </c>
      <c r="AF18" s="52">
        <f t="shared" si="21"/>
        <v>26</v>
      </c>
      <c r="AG18" s="52">
        <f t="shared" si="21"/>
        <v>26</v>
      </c>
      <c r="AH18" s="52">
        <f t="shared" si="21"/>
        <v>26</v>
      </c>
      <c r="AI18" s="52">
        <f t="shared" ref="AI18:AN18" si="22">14+10</f>
        <v>24</v>
      </c>
      <c r="AJ18" s="52">
        <f t="shared" si="22"/>
        <v>24</v>
      </c>
      <c r="AK18" s="52">
        <f t="shared" si="22"/>
        <v>24</v>
      </c>
      <c r="AL18" s="52">
        <f t="shared" si="22"/>
        <v>24</v>
      </c>
      <c r="AM18" s="52">
        <f t="shared" si="22"/>
        <v>24</v>
      </c>
      <c r="AN18" s="52">
        <f t="shared" si="22"/>
        <v>24</v>
      </c>
      <c r="AO18" s="52">
        <f>16+12</f>
        <v>28</v>
      </c>
      <c r="AP18" s="52">
        <f t="shared" ref="AP18:BB18" si="23">16+12</f>
        <v>28</v>
      </c>
      <c r="AQ18" s="52">
        <f t="shared" si="23"/>
        <v>28</v>
      </c>
      <c r="AR18" s="52">
        <f t="shared" si="23"/>
        <v>28</v>
      </c>
      <c r="AS18" s="52">
        <f t="shared" si="23"/>
        <v>28</v>
      </c>
      <c r="AT18" s="52">
        <f t="shared" si="23"/>
        <v>28</v>
      </c>
      <c r="AU18" s="52">
        <f t="shared" si="23"/>
        <v>28</v>
      </c>
      <c r="AV18" s="52">
        <f t="shared" si="23"/>
        <v>28</v>
      </c>
      <c r="AW18" s="52">
        <f t="shared" si="23"/>
        <v>28</v>
      </c>
      <c r="AX18" s="52">
        <f t="shared" si="23"/>
        <v>28</v>
      </c>
      <c r="AY18" s="52">
        <f t="shared" si="23"/>
        <v>28</v>
      </c>
      <c r="AZ18" s="52">
        <f t="shared" si="23"/>
        <v>28</v>
      </c>
      <c r="BA18" s="52">
        <f t="shared" si="23"/>
        <v>28</v>
      </c>
      <c r="BB18" s="52">
        <f t="shared" si="23"/>
        <v>28</v>
      </c>
    </row>
    <row r="19" spans="1:54" ht="12.75" x14ac:dyDescent="0.2">
      <c r="A19" s="59" t="str">
        <f>Grade!A65</f>
        <v>Continuity</v>
      </c>
      <c r="B19" s="52">
        <v>10</v>
      </c>
      <c r="C19" s="52">
        <v>10</v>
      </c>
      <c r="D19" s="52">
        <v>10</v>
      </c>
      <c r="E19" s="52">
        <v>10</v>
      </c>
      <c r="F19" s="52">
        <v>10</v>
      </c>
      <c r="G19" s="52">
        <v>10</v>
      </c>
      <c r="H19" s="52">
        <v>10</v>
      </c>
      <c r="I19" s="52">
        <v>10</v>
      </c>
      <c r="J19" s="52">
        <v>10</v>
      </c>
      <c r="K19" s="52">
        <v>10</v>
      </c>
      <c r="L19" s="52">
        <v>10</v>
      </c>
      <c r="M19" s="52">
        <v>10</v>
      </c>
      <c r="N19" s="52">
        <v>10</v>
      </c>
      <c r="O19" s="52">
        <v>10</v>
      </c>
      <c r="P19" s="52">
        <v>10</v>
      </c>
      <c r="Q19" s="52">
        <v>10</v>
      </c>
      <c r="R19" s="52">
        <v>10</v>
      </c>
      <c r="S19" s="52">
        <v>10</v>
      </c>
      <c r="T19" s="52">
        <v>10</v>
      </c>
      <c r="U19" s="52">
        <v>10</v>
      </c>
      <c r="V19" s="52">
        <v>10</v>
      </c>
      <c r="W19" s="52">
        <f t="shared" ref="W19" si="24">V19</f>
        <v>10</v>
      </c>
      <c r="X19" s="52">
        <v>10</v>
      </c>
      <c r="Y19" s="52">
        <f t="shared" ref="Y19" si="25">X19</f>
        <v>10</v>
      </c>
      <c r="Z19" s="52">
        <f t="shared" ref="Z19" si="26">Y19</f>
        <v>10</v>
      </c>
      <c r="AA19" s="52">
        <f t="shared" ref="AA19:AB19" si="27">Z19</f>
        <v>10</v>
      </c>
      <c r="AB19" s="52">
        <f t="shared" si="27"/>
        <v>10</v>
      </c>
      <c r="AC19" s="52">
        <v>10</v>
      </c>
      <c r="AD19" s="52">
        <v>10</v>
      </c>
      <c r="AE19" s="52">
        <f t="shared" ref="AE19" si="28">AD19</f>
        <v>10</v>
      </c>
      <c r="AF19" s="52">
        <v>10</v>
      </c>
      <c r="AG19" s="52">
        <v>10</v>
      </c>
      <c r="AH19" s="52">
        <f t="shared" ref="AH19" si="29">AG19</f>
        <v>10</v>
      </c>
      <c r="AI19" s="52">
        <v>10</v>
      </c>
      <c r="AJ19" s="52">
        <v>10</v>
      </c>
      <c r="AK19" s="52">
        <v>10</v>
      </c>
      <c r="AL19" s="52">
        <v>10</v>
      </c>
      <c r="AM19" s="52">
        <v>10</v>
      </c>
      <c r="AN19" s="52">
        <v>10</v>
      </c>
      <c r="AO19" s="52">
        <v>9</v>
      </c>
      <c r="AP19" s="52">
        <v>9</v>
      </c>
      <c r="AQ19" s="52">
        <v>9</v>
      </c>
      <c r="AR19" s="52">
        <v>9</v>
      </c>
      <c r="AS19" s="52">
        <v>9</v>
      </c>
      <c r="AT19" s="52">
        <v>9</v>
      </c>
      <c r="AU19" s="52">
        <v>9</v>
      </c>
      <c r="AV19" s="52">
        <v>9</v>
      </c>
      <c r="AW19" s="52">
        <v>9</v>
      </c>
      <c r="AX19" s="52">
        <v>9</v>
      </c>
      <c r="AY19" s="52">
        <v>9</v>
      </c>
      <c r="AZ19" s="52">
        <v>9</v>
      </c>
      <c r="BA19" s="52">
        <v>9</v>
      </c>
      <c r="BB19" s="52">
        <v>9</v>
      </c>
    </row>
    <row r="20" spans="1:54" ht="12.75" x14ac:dyDescent="0.2">
      <c r="A20" s="60" t="s">
        <v>82</v>
      </c>
      <c r="B20" s="61">
        <f>SUM(B16:B19)</f>
        <v>78</v>
      </c>
      <c r="C20" s="61">
        <f t="shared" ref="C20:I20" si="30">SUM(C16:C19)</f>
        <v>78</v>
      </c>
      <c r="D20" s="61">
        <f t="shared" si="30"/>
        <v>78</v>
      </c>
      <c r="E20" s="61">
        <f t="shared" si="30"/>
        <v>78</v>
      </c>
      <c r="F20" s="61">
        <f t="shared" si="30"/>
        <v>78</v>
      </c>
      <c r="G20" s="61">
        <f t="shared" si="30"/>
        <v>78</v>
      </c>
      <c r="H20" s="61">
        <f t="shared" si="30"/>
        <v>78</v>
      </c>
      <c r="I20" s="61">
        <f t="shared" si="30"/>
        <v>78</v>
      </c>
      <c r="J20" s="61">
        <f t="shared" ref="J20" si="31">SUM(J16:J19)</f>
        <v>70</v>
      </c>
      <c r="K20" s="61">
        <f t="shared" ref="K20" si="32">SUM(K16:K19)</f>
        <v>70</v>
      </c>
      <c r="L20" s="61">
        <f t="shared" ref="L20" si="33">SUM(L16:L19)</f>
        <v>70</v>
      </c>
      <c r="M20" s="61">
        <f t="shared" ref="M20" si="34">SUM(M16:M19)</f>
        <v>70</v>
      </c>
      <c r="N20" s="61">
        <f t="shared" ref="N20" si="35">SUM(N16:N19)</f>
        <v>70</v>
      </c>
      <c r="O20" s="61">
        <f t="shared" ref="O20" si="36">SUM(O16:O19)</f>
        <v>72</v>
      </c>
      <c r="P20" s="61">
        <f t="shared" ref="P20" si="37">SUM(P16:P19)</f>
        <v>72</v>
      </c>
      <c r="Q20" s="61">
        <f t="shared" ref="Q20" si="38">SUM(Q16:Q19)</f>
        <v>72</v>
      </c>
      <c r="R20" s="61">
        <f t="shared" ref="R20" si="39">SUM(R16:R19)</f>
        <v>72</v>
      </c>
      <c r="S20" s="61">
        <f t="shared" ref="S20" si="40">SUM(S16:S19)</f>
        <v>72</v>
      </c>
      <c r="T20" s="61">
        <f t="shared" ref="T20:AA20" si="41">SUM(T16:T19)</f>
        <v>72</v>
      </c>
      <c r="U20" s="61">
        <f t="shared" si="41"/>
        <v>73</v>
      </c>
      <c r="V20" s="61">
        <f t="shared" si="41"/>
        <v>73</v>
      </c>
      <c r="W20" s="61">
        <f t="shared" ref="W20" si="42">SUM(W16:W19)</f>
        <v>73</v>
      </c>
      <c r="X20" s="61">
        <f t="shared" si="41"/>
        <v>73</v>
      </c>
      <c r="Y20" s="61">
        <f t="shared" si="41"/>
        <v>73</v>
      </c>
      <c r="Z20" s="61">
        <f t="shared" si="41"/>
        <v>73</v>
      </c>
      <c r="AA20" s="61">
        <f t="shared" si="41"/>
        <v>75</v>
      </c>
      <c r="AB20" s="61">
        <f t="shared" ref="AB20" si="43">SUM(AB16:AB19)</f>
        <v>75</v>
      </c>
      <c r="AC20" s="61">
        <f t="shared" ref="AC20:AE20" si="44">SUM(AC16:AC19)</f>
        <v>75</v>
      </c>
      <c r="AD20" s="61">
        <f t="shared" si="44"/>
        <v>75</v>
      </c>
      <c r="AE20" s="61">
        <f t="shared" si="44"/>
        <v>75</v>
      </c>
      <c r="AF20" s="61">
        <f t="shared" ref="AF20:AH20" si="45">SUM(AF16:AF19)</f>
        <v>75</v>
      </c>
      <c r="AG20" s="61">
        <f t="shared" si="45"/>
        <v>75</v>
      </c>
      <c r="AH20" s="61">
        <f t="shared" si="45"/>
        <v>75</v>
      </c>
      <c r="AI20" s="61">
        <f t="shared" ref="AI20:AM20" si="46">SUM(AI16:AI19)</f>
        <v>72</v>
      </c>
      <c r="AJ20" s="61">
        <f t="shared" si="46"/>
        <v>72</v>
      </c>
      <c r="AK20" s="61">
        <f t="shared" si="46"/>
        <v>72</v>
      </c>
      <c r="AL20" s="61">
        <f t="shared" si="46"/>
        <v>72</v>
      </c>
      <c r="AM20" s="61">
        <f t="shared" si="46"/>
        <v>72</v>
      </c>
      <c r="AN20" s="61">
        <f t="shared" ref="AN20" si="47">SUM(AN16:AN19)</f>
        <v>72</v>
      </c>
      <c r="AO20" s="61">
        <f t="shared" ref="AO20:AT20" si="48">SUM(AO16:AO19)</f>
        <v>72</v>
      </c>
      <c r="AP20" s="61">
        <f t="shared" si="48"/>
        <v>72</v>
      </c>
      <c r="AQ20" s="61">
        <f t="shared" si="48"/>
        <v>72</v>
      </c>
      <c r="AR20" s="61">
        <f t="shared" si="48"/>
        <v>72</v>
      </c>
      <c r="AS20" s="61">
        <f t="shared" si="48"/>
        <v>72</v>
      </c>
      <c r="AT20" s="61">
        <f t="shared" si="48"/>
        <v>72</v>
      </c>
      <c r="AU20" s="61">
        <f t="shared" ref="AU20:BB20" si="49">SUM(AU16:AU19)</f>
        <v>75</v>
      </c>
      <c r="AV20" s="61">
        <f t="shared" si="49"/>
        <v>75</v>
      </c>
      <c r="AW20" s="61">
        <f t="shared" si="49"/>
        <v>75</v>
      </c>
      <c r="AX20" s="61">
        <f t="shared" si="49"/>
        <v>75</v>
      </c>
      <c r="AY20" s="61">
        <f t="shared" si="49"/>
        <v>75</v>
      </c>
      <c r="AZ20" s="61">
        <f t="shared" si="49"/>
        <v>75</v>
      </c>
      <c r="BA20" s="61">
        <f t="shared" si="49"/>
        <v>75</v>
      </c>
      <c r="BB20" s="61">
        <f t="shared" si="49"/>
        <v>75</v>
      </c>
    </row>
    <row r="21" spans="1:54" ht="12.75" x14ac:dyDescent="0.2">
      <c r="A21" s="49">
        <f>COUNT(B20:ZX20)</f>
        <v>53</v>
      </c>
      <c r="B21" s="48"/>
      <c r="C21" s="48"/>
      <c r="D21" s="48"/>
      <c r="E21" s="48"/>
      <c r="F21" s="48"/>
      <c r="G21" s="48"/>
      <c r="H21" s="48"/>
      <c r="J21" s="111"/>
      <c r="K21" s="111"/>
      <c r="L21" s="111"/>
      <c r="M21" s="111"/>
    </row>
    <row r="22" spans="1:54" ht="15" x14ac:dyDescent="0.25">
      <c r="A22" s="159"/>
      <c r="B22" s="69" t="str">
        <f>B4</f>
        <v>Cream</v>
      </c>
      <c r="C22" s="69" t="str">
        <f t="shared" ref="C22:I22" si="50">C4</f>
        <v xml:space="preserve">Butter </v>
      </c>
      <c r="D22" s="69" t="str">
        <f t="shared" si="50"/>
        <v>SMP</v>
      </c>
      <c r="E22" s="69" t="str">
        <f t="shared" si="50"/>
        <v>Cheese</v>
      </c>
      <c r="F22" s="69" t="str">
        <f t="shared" si="50"/>
        <v>Actual Milk Price Equivalent</v>
      </c>
      <c r="G22" s="69" t="str">
        <f t="shared" si="50"/>
        <v xml:space="preserve">Milk for Cheese Value Equivalent </v>
      </c>
      <c r="H22" s="69" t="str">
        <f t="shared" si="50"/>
        <v>Whey Powder</v>
      </c>
      <c r="I22" s="69" t="str">
        <f t="shared" si="50"/>
        <v>Whey butter</v>
      </c>
      <c r="J22" s="112" t="s">
        <v>331</v>
      </c>
      <c r="K22" s="112" t="s">
        <v>332</v>
      </c>
      <c r="L22" s="112" t="s">
        <v>333</v>
      </c>
      <c r="M22" s="112" t="s">
        <v>177</v>
      </c>
      <c r="N22" t="s">
        <v>341</v>
      </c>
      <c r="O22" t="s">
        <v>342</v>
      </c>
      <c r="P22" t="s">
        <v>343</v>
      </c>
      <c r="Q22" t="s">
        <v>344</v>
      </c>
      <c r="R22" t="s">
        <v>345</v>
      </c>
      <c r="S22" t="s">
        <v>346</v>
      </c>
      <c r="T22" t="s">
        <v>347</v>
      </c>
      <c r="U22" t="s">
        <v>361</v>
      </c>
      <c r="V22" t="s">
        <v>362</v>
      </c>
      <c r="W22" t="s">
        <v>363</v>
      </c>
      <c r="X22" t="s">
        <v>364</v>
      </c>
      <c r="Y22" t="s">
        <v>365</v>
      </c>
      <c r="Z22" t="s">
        <v>366</v>
      </c>
      <c r="AA22" t="s">
        <v>387</v>
      </c>
      <c r="AB22" t="s">
        <v>388</v>
      </c>
      <c r="AC22" t="s">
        <v>389</v>
      </c>
      <c r="AD22" t="s">
        <v>391</v>
      </c>
      <c r="AE22" t="s">
        <v>392</v>
      </c>
      <c r="AF22" t="s">
        <v>397</v>
      </c>
      <c r="AG22" t="s">
        <v>390</v>
      </c>
      <c r="AH22" t="s">
        <v>399</v>
      </c>
      <c r="AI22" t="s">
        <v>400</v>
      </c>
      <c r="AJ22" t="s">
        <v>401</v>
      </c>
      <c r="AK22" t="s">
        <v>402</v>
      </c>
      <c r="AL22" t="s">
        <v>403</v>
      </c>
      <c r="AM22" t="s">
        <v>404</v>
      </c>
      <c r="AN22" t="s">
        <v>405</v>
      </c>
      <c r="AO22" t="s">
        <v>550</v>
      </c>
      <c r="AP22" t="s">
        <v>551</v>
      </c>
      <c r="AQ22" t="s">
        <v>552</v>
      </c>
      <c r="AR22"/>
      <c r="AS22" t="s">
        <v>553</v>
      </c>
      <c r="AT22" t="s">
        <v>554</v>
      </c>
      <c r="AU22" t="s">
        <v>202</v>
      </c>
      <c r="AX22"/>
    </row>
    <row r="23" spans="1:54" ht="12.75" x14ac:dyDescent="0.2">
      <c r="A23" s="160">
        <v>36708</v>
      </c>
      <c r="B23" s="141">
        <v>1000</v>
      </c>
      <c r="C23" s="141">
        <v>1975</v>
      </c>
      <c r="D23" s="141">
        <v>1670</v>
      </c>
      <c r="E23" s="141">
        <v>1960</v>
      </c>
      <c r="F23" s="141"/>
      <c r="G23" s="141"/>
      <c r="H23" s="141"/>
      <c r="I23" s="141"/>
      <c r="J23" s="141"/>
      <c r="K23" s="141"/>
      <c r="L23" s="141"/>
      <c r="M23" s="141"/>
      <c r="N23" s="141">
        <v>53</v>
      </c>
      <c r="O23" s="141">
        <v>41</v>
      </c>
      <c r="P23" s="141">
        <v>33</v>
      </c>
      <c r="Q23" s="141">
        <v>31</v>
      </c>
      <c r="R23" s="141">
        <v>27</v>
      </c>
      <c r="S23" s="141">
        <v>24</v>
      </c>
      <c r="T23" s="141">
        <v>21</v>
      </c>
      <c r="U23" s="141">
        <v>76.333333333333329</v>
      </c>
      <c r="V23" s="141">
        <v>66.333333333333329</v>
      </c>
      <c r="W23" s="141"/>
      <c r="X23" s="141">
        <v>89</v>
      </c>
      <c r="Y23" s="141"/>
      <c r="Z23" s="141">
        <v>137.33333333333334</v>
      </c>
      <c r="AA23" s="141"/>
      <c r="AB23" s="141"/>
      <c r="AC23" s="141"/>
      <c r="AD23" s="141"/>
      <c r="AE23" s="141"/>
      <c r="AF23" s="141"/>
      <c r="AG23" s="141"/>
      <c r="AH23" s="141"/>
      <c r="AI23" s="141"/>
      <c r="AJ23" s="141"/>
      <c r="AK23" s="141"/>
      <c r="AL23" s="141"/>
      <c r="AM23" s="141"/>
      <c r="AN23" s="141"/>
      <c r="AO23" s="141"/>
      <c r="AP23" s="123"/>
      <c r="AQ23" s="123"/>
      <c r="AR23" s="123"/>
      <c r="AS23" s="123"/>
      <c r="AT23" s="123"/>
      <c r="AU23" s="123"/>
      <c r="AV23" s="123"/>
      <c r="AW23" s="123"/>
      <c r="AX23" s="123"/>
      <c r="AY23" s="123"/>
      <c r="AZ23" s="123"/>
      <c r="BA23" s="123"/>
      <c r="BB23" s="123"/>
    </row>
    <row r="24" spans="1:54" ht="12.75" x14ac:dyDescent="0.2">
      <c r="A24" s="160">
        <v>36739</v>
      </c>
      <c r="B24" s="141">
        <v>980</v>
      </c>
      <c r="C24" s="141">
        <v>1975</v>
      </c>
      <c r="D24" s="141">
        <v>1700</v>
      </c>
      <c r="E24" s="141">
        <v>2025</v>
      </c>
      <c r="F24" s="141"/>
      <c r="G24" s="141"/>
      <c r="H24" s="141"/>
      <c r="I24" s="141"/>
      <c r="J24" s="141"/>
      <c r="K24" s="141"/>
      <c r="L24" s="141"/>
      <c r="M24" s="141"/>
      <c r="N24" s="141">
        <v>53</v>
      </c>
      <c r="O24" s="141">
        <v>40</v>
      </c>
      <c r="P24" s="141">
        <v>32</v>
      </c>
      <c r="Q24" s="141">
        <v>27</v>
      </c>
      <c r="R24" s="141">
        <v>23</v>
      </c>
      <c r="S24" s="141">
        <v>23</v>
      </c>
      <c r="T24" s="141">
        <v>17</v>
      </c>
      <c r="U24" s="141">
        <v>77.75</v>
      </c>
      <c r="V24" s="141">
        <v>67.625</v>
      </c>
      <c r="W24" s="141"/>
      <c r="X24" s="141">
        <v>88.25</v>
      </c>
      <c r="Y24" s="141"/>
      <c r="Z24" s="141">
        <v>138</v>
      </c>
      <c r="AA24" s="141"/>
      <c r="AB24" s="141"/>
      <c r="AC24" s="141"/>
      <c r="AD24" s="141"/>
      <c r="AE24" s="141"/>
      <c r="AF24" s="141"/>
      <c r="AG24" s="141"/>
      <c r="AH24" s="141"/>
      <c r="AI24" s="141"/>
      <c r="AJ24" s="141"/>
      <c r="AK24" s="141"/>
      <c r="AL24" s="141"/>
      <c r="AM24" s="141"/>
      <c r="AN24" s="141"/>
      <c r="AO24" s="141"/>
      <c r="AP24" s="123"/>
      <c r="AQ24" s="123"/>
      <c r="AR24" s="123"/>
      <c r="AS24" s="123"/>
      <c r="AT24" s="123"/>
      <c r="AU24" s="123"/>
      <c r="AV24" s="123"/>
      <c r="AW24" s="123"/>
      <c r="AX24" s="123"/>
      <c r="AY24" s="123"/>
      <c r="AZ24" s="123"/>
      <c r="BA24" s="123"/>
      <c r="BB24" s="123"/>
    </row>
    <row r="25" spans="1:54" ht="12.75" x14ac:dyDescent="0.2">
      <c r="A25" s="160">
        <v>36770</v>
      </c>
      <c r="B25" s="141">
        <v>1000</v>
      </c>
      <c r="C25" s="141">
        <v>1975</v>
      </c>
      <c r="D25" s="141">
        <v>1710</v>
      </c>
      <c r="E25" s="141">
        <v>2050</v>
      </c>
      <c r="F25" s="141"/>
      <c r="G25" s="141"/>
      <c r="H25" s="141"/>
      <c r="I25" s="141"/>
      <c r="J25" s="141"/>
      <c r="K25" s="141"/>
      <c r="L25" s="141"/>
      <c r="M25" s="141"/>
      <c r="N25" s="141">
        <v>55</v>
      </c>
      <c r="O25" s="141">
        <v>43</v>
      </c>
      <c r="P25" s="141">
        <v>28</v>
      </c>
      <c r="Q25" s="141">
        <v>25</v>
      </c>
      <c r="R25" s="141">
        <v>20</v>
      </c>
      <c r="S25" s="141">
        <v>20</v>
      </c>
      <c r="T25" s="141">
        <v>15</v>
      </c>
      <c r="U25" s="141">
        <v>82</v>
      </c>
      <c r="V25" s="141">
        <v>72.25</v>
      </c>
      <c r="W25" s="141"/>
      <c r="X25" s="141">
        <v>99.75</v>
      </c>
      <c r="Y25" s="141"/>
      <c r="Z25" s="141">
        <v>154</v>
      </c>
      <c r="AA25" s="141"/>
      <c r="AB25" s="141"/>
      <c r="AC25" s="141"/>
      <c r="AD25" s="141"/>
      <c r="AE25" s="141"/>
      <c r="AF25" s="141"/>
      <c r="AG25" s="141"/>
      <c r="AH25" s="141"/>
      <c r="AI25" s="141"/>
      <c r="AJ25" s="141"/>
      <c r="AK25" s="141"/>
      <c r="AL25" s="141"/>
      <c r="AM25" s="141"/>
      <c r="AN25" s="141"/>
      <c r="AO25" s="141"/>
      <c r="AP25" s="123"/>
      <c r="AQ25" s="123"/>
      <c r="AR25" s="123"/>
      <c r="AS25" s="123"/>
      <c r="AT25" s="123"/>
      <c r="AU25" s="123"/>
      <c r="AV25" s="123"/>
      <c r="AW25" s="123"/>
      <c r="AX25" s="123"/>
      <c r="AY25" s="123"/>
      <c r="AZ25" s="123"/>
      <c r="BA25" s="123"/>
      <c r="BB25" s="123"/>
    </row>
    <row r="26" spans="1:54" ht="12.75" x14ac:dyDescent="0.2">
      <c r="A26" s="160">
        <v>36800</v>
      </c>
      <c r="B26" s="141">
        <v>980</v>
      </c>
      <c r="C26" s="141">
        <v>1963</v>
      </c>
      <c r="D26" s="141">
        <v>1740</v>
      </c>
      <c r="E26" s="141">
        <v>2100</v>
      </c>
      <c r="F26" s="141"/>
      <c r="G26" s="141"/>
      <c r="H26" s="141"/>
      <c r="I26" s="141"/>
      <c r="J26" s="141"/>
      <c r="K26" s="141"/>
      <c r="L26" s="141"/>
      <c r="M26" s="141"/>
      <c r="N26" s="141">
        <v>62</v>
      </c>
      <c r="O26" s="141">
        <v>53</v>
      </c>
      <c r="P26" s="141">
        <v>38</v>
      </c>
      <c r="Q26" s="141">
        <v>31</v>
      </c>
      <c r="R26" s="141">
        <v>32</v>
      </c>
      <c r="S26" s="141">
        <v>24</v>
      </c>
      <c r="T26" s="141">
        <v>18</v>
      </c>
      <c r="U26" s="141">
        <v>83.5</v>
      </c>
      <c r="V26" s="141">
        <v>71.75</v>
      </c>
      <c r="W26" s="141"/>
      <c r="X26" s="141">
        <v>98.15</v>
      </c>
      <c r="Y26" s="141"/>
      <c r="Z26" s="141">
        <v>153</v>
      </c>
      <c r="AA26" s="141"/>
      <c r="AB26" s="141"/>
      <c r="AC26" s="141"/>
      <c r="AD26" s="141"/>
      <c r="AE26" s="141"/>
      <c r="AF26" s="141"/>
      <c r="AG26" s="141"/>
      <c r="AH26" s="141"/>
      <c r="AI26" s="141"/>
      <c r="AJ26" s="141"/>
      <c r="AK26" s="141"/>
      <c r="AL26" s="141"/>
      <c r="AM26" s="141"/>
      <c r="AN26" s="141"/>
      <c r="AO26" s="141"/>
      <c r="AP26" s="123"/>
      <c r="AQ26" s="123"/>
      <c r="AR26" s="123"/>
      <c r="AS26" s="123"/>
      <c r="AT26" s="123"/>
      <c r="AU26" s="123"/>
      <c r="AV26" s="123"/>
      <c r="AW26" s="123"/>
      <c r="AX26" s="123"/>
      <c r="AY26" s="123"/>
      <c r="AZ26" s="123"/>
      <c r="BA26" s="123"/>
      <c r="BB26" s="123"/>
    </row>
    <row r="27" spans="1:54" ht="12.75" x14ac:dyDescent="0.2">
      <c r="A27" s="160">
        <v>36831</v>
      </c>
      <c r="B27" s="141">
        <v>950</v>
      </c>
      <c r="C27" s="141">
        <v>1908</v>
      </c>
      <c r="D27" s="141">
        <v>1720</v>
      </c>
      <c r="E27" s="141">
        <v>2200</v>
      </c>
      <c r="F27" s="141"/>
      <c r="G27" s="141"/>
      <c r="H27" s="141"/>
      <c r="I27" s="141"/>
      <c r="J27" s="141"/>
      <c r="K27" s="141"/>
      <c r="L27" s="141"/>
      <c r="M27" s="141"/>
      <c r="N27" s="141">
        <v>67</v>
      </c>
      <c r="O27" s="141">
        <v>61</v>
      </c>
      <c r="P27" s="141">
        <v>43</v>
      </c>
      <c r="Q27" s="141">
        <v>36</v>
      </c>
      <c r="R27" s="141">
        <v>30</v>
      </c>
      <c r="S27" s="141">
        <v>29</v>
      </c>
      <c r="T27" s="141">
        <v>22</v>
      </c>
      <c r="U27" s="141">
        <v>91.5</v>
      </c>
      <c r="V27" s="141">
        <v>76.333333333333329</v>
      </c>
      <c r="W27" s="141"/>
      <c r="X27" s="141">
        <v>99.5</v>
      </c>
      <c r="Y27" s="141"/>
      <c r="Z27" s="141">
        <v>158.75</v>
      </c>
      <c r="AA27" s="141"/>
      <c r="AB27" s="141"/>
      <c r="AC27" s="141"/>
      <c r="AD27" s="141"/>
      <c r="AE27" s="141"/>
      <c r="AF27" s="141"/>
      <c r="AG27" s="141"/>
      <c r="AH27" s="141"/>
      <c r="AI27" s="141"/>
      <c r="AJ27" s="141"/>
      <c r="AK27" s="141"/>
      <c r="AL27" s="141"/>
      <c r="AM27" s="141"/>
      <c r="AN27" s="141"/>
      <c r="AO27" s="141"/>
      <c r="AP27" s="123"/>
      <c r="AQ27" s="123"/>
      <c r="AR27" s="123"/>
      <c r="AS27" s="123"/>
      <c r="AT27" s="123"/>
      <c r="AU27" s="123"/>
      <c r="AV27" s="123"/>
      <c r="AW27" s="123"/>
      <c r="AX27" s="123"/>
      <c r="AY27" s="123"/>
      <c r="AZ27" s="123"/>
      <c r="BA27" s="123"/>
      <c r="BB27" s="123"/>
    </row>
    <row r="28" spans="1:54" ht="12.75" x14ac:dyDescent="0.2">
      <c r="A28" s="160">
        <v>36861</v>
      </c>
      <c r="B28" s="141">
        <v>900</v>
      </c>
      <c r="C28" s="141">
        <v>1855</v>
      </c>
      <c r="D28" s="141">
        <v>1700</v>
      </c>
      <c r="E28" s="141">
        <v>2275</v>
      </c>
      <c r="F28" s="141"/>
      <c r="G28" s="141"/>
      <c r="H28" s="141"/>
      <c r="I28" s="141"/>
      <c r="J28" s="141"/>
      <c r="K28" s="141"/>
      <c r="L28" s="141"/>
      <c r="M28" s="141"/>
      <c r="N28" s="141">
        <v>71</v>
      </c>
      <c r="O28" s="141">
        <v>63</v>
      </c>
      <c r="P28" s="141">
        <v>46</v>
      </c>
      <c r="Q28" s="141">
        <v>39</v>
      </c>
      <c r="R28" s="141">
        <v>33</v>
      </c>
      <c r="S28" s="141">
        <v>32</v>
      </c>
      <c r="T28" s="141">
        <v>25</v>
      </c>
      <c r="U28" s="141">
        <v>104.6</v>
      </c>
      <c r="V28" s="141">
        <v>89.3</v>
      </c>
      <c r="W28" s="141"/>
      <c r="X28" s="141">
        <v>123.5</v>
      </c>
      <c r="Y28" s="141"/>
      <c r="Z28" s="141">
        <v>180</v>
      </c>
      <c r="AA28" s="141"/>
      <c r="AB28" s="141"/>
      <c r="AC28" s="141"/>
      <c r="AD28" s="141"/>
      <c r="AE28" s="141"/>
      <c r="AF28" s="141"/>
      <c r="AG28" s="141"/>
      <c r="AH28" s="141"/>
      <c r="AI28" s="141"/>
      <c r="AJ28" s="141"/>
      <c r="AK28" s="141"/>
      <c r="AL28" s="141"/>
      <c r="AM28" s="141"/>
      <c r="AN28" s="141"/>
      <c r="AO28" s="141"/>
      <c r="AP28" s="123"/>
      <c r="AQ28" s="123"/>
      <c r="AR28" s="123"/>
      <c r="AS28" s="123"/>
      <c r="AT28" s="123"/>
      <c r="AU28" s="123"/>
      <c r="AV28" s="123"/>
      <c r="AW28" s="123"/>
      <c r="AX28" s="123"/>
      <c r="AY28" s="123"/>
      <c r="AZ28" s="123"/>
      <c r="BA28" s="123"/>
      <c r="BB28" s="123"/>
    </row>
    <row r="29" spans="1:54" ht="12.75" x14ac:dyDescent="0.2">
      <c r="A29" s="160">
        <v>36892</v>
      </c>
      <c r="B29" s="141">
        <v>940</v>
      </c>
      <c r="C29" s="141">
        <v>1875</v>
      </c>
      <c r="D29" s="141">
        <v>1650</v>
      </c>
      <c r="E29" s="141">
        <v>2300</v>
      </c>
      <c r="F29" s="141"/>
      <c r="G29" s="141"/>
      <c r="H29" s="141"/>
      <c r="I29" s="141"/>
      <c r="J29" s="141"/>
      <c r="K29" s="141"/>
      <c r="L29" s="141"/>
      <c r="M29" s="141"/>
      <c r="N29" s="141">
        <v>74</v>
      </c>
      <c r="O29" s="141">
        <v>66</v>
      </c>
      <c r="P29" s="141">
        <v>47</v>
      </c>
      <c r="Q29" s="141">
        <v>41</v>
      </c>
      <c r="R29" s="141">
        <v>35</v>
      </c>
      <c r="S29" s="141">
        <v>36</v>
      </c>
      <c r="T29" s="141">
        <v>26</v>
      </c>
      <c r="U29" s="141">
        <v>95.25</v>
      </c>
      <c r="V29" s="141">
        <v>99.625</v>
      </c>
      <c r="W29" s="141"/>
      <c r="X29" s="141">
        <v>116.625</v>
      </c>
      <c r="Y29" s="141"/>
      <c r="Z29" s="141">
        <v>165.5</v>
      </c>
      <c r="AA29" s="141">
        <v>80.400000000000006</v>
      </c>
      <c r="AB29" s="141"/>
      <c r="AC29" s="141">
        <v>80.400000000000006</v>
      </c>
      <c r="AD29" s="141"/>
      <c r="AE29" s="141">
        <v>65</v>
      </c>
      <c r="AF29" s="141">
        <v>69.400000000000006</v>
      </c>
      <c r="AG29" s="141">
        <v>69.7</v>
      </c>
      <c r="AH29" s="141"/>
      <c r="AI29" s="141">
        <v>78.5</v>
      </c>
      <c r="AJ29" s="141">
        <v>78.95</v>
      </c>
      <c r="AK29" s="141">
        <v>90</v>
      </c>
      <c r="AL29" s="141">
        <v>92</v>
      </c>
      <c r="AM29" s="141">
        <v>102</v>
      </c>
      <c r="AN29" s="141">
        <v>105</v>
      </c>
      <c r="AO29" s="141"/>
      <c r="AP29" s="123"/>
      <c r="AQ29" s="123"/>
      <c r="AR29" s="123"/>
      <c r="AS29" s="123"/>
      <c r="AT29" s="123"/>
      <c r="AU29" s="123"/>
      <c r="AV29" s="123"/>
      <c r="AW29" s="123"/>
      <c r="AX29" s="123"/>
      <c r="AY29" s="123"/>
      <c r="AZ29" s="123"/>
      <c r="BA29" s="123"/>
      <c r="BB29" s="123"/>
    </row>
    <row r="30" spans="1:54" ht="12.75" x14ac:dyDescent="0.2">
      <c r="A30" s="160">
        <v>36923</v>
      </c>
      <c r="B30" s="141">
        <v>950</v>
      </c>
      <c r="C30" s="141">
        <v>1885</v>
      </c>
      <c r="D30" s="141">
        <v>1590</v>
      </c>
      <c r="E30" s="141">
        <v>2300</v>
      </c>
      <c r="F30" s="141"/>
      <c r="G30" s="141"/>
      <c r="H30" s="141"/>
      <c r="I30" s="141"/>
      <c r="J30" s="141"/>
      <c r="K30" s="141"/>
      <c r="L30" s="141"/>
      <c r="M30" s="141"/>
      <c r="N30" s="141">
        <v>74</v>
      </c>
      <c r="O30" s="141">
        <v>65</v>
      </c>
      <c r="P30" s="141">
        <v>45</v>
      </c>
      <c r="Q30" s="141">
        <v>41</v>
      </c>
      <c r="R30" s="141">
        <v>35</v>
      </c>
      <c r="S30" s="141">
        <v>34</v>
      </c>
      <c r="T30" s="141">
        <v>25</v>
      </c>
      <c r="U30" s="141"/>
      <c r="V30" s="141">
        <v>92.75</v>
      </c>
      <c r="W30" s="141"/>
      <c r="X30" s="141">
        <v>108.375</v>
      </c>
      <c r="Y30" s="141"/>
      <c r="Z30" s="141">
        <v>162</v>
      </c>
      <c r="AA30" s="141">
        <v>75.900000000000006</v>
      </c>
      <c r="AB30" s="141">
        <v>72.900000000000006</v>
      </c>
      <c r="AC30" s="141">
        <v>75.8</v>
      </c>
      <c r="AD30" s="141">
        <v>69.599999999999994</v>
      </c>
      <c r="AE30" s="141"/>
      <c r="AF30" s="141">
        <v>80.7</v>
      </c>
      <c r="AG30" s="141">
        <v>59.1</v>
      </c>
      <c r="AH30" s="141"/>
      <c r="AI30" s="141"/>
      <c r="AJ30" s="141">
        <v>79.5</v>
      </c>
      <c r="AK30" s="141"/>
      <c r="AL30" s="141"/>
      <c r="AM30" s="141"/>
      <c r="AN30" s="141"/>
      <c r="AO30" s="141"/>
      <c r="AP30" s="123"/>
      <c r="AQ30" s="123"/>
      <c r="AR30" s="123"/>
      <c r="AS30" s="123"/>
      <c r="AT30" s="123"/>
      <c r="AU30" s="123"/>
      <c r="AV30" s="123"/>
      <c r="AW30" s="123"/>
      <c r="AX30" s="123"/>
      <c r="AY30" s="123"/>
      <c r="AZ30" s="123"/>
      <c r="BA30" s="123"/>
      <c r="BB30" s="123"/>
    </row>
    <row r="31" spans="1:54" ht="12.75" x14ac:dyDescent="0.2">
      <c r="A31" s="160">
        <v>36951</v>
      </c>
      <c r="B31" s="141">
        <v>880</v>
      </c>
      <c r="C31" s="141">
        <v>1863</v>
      </c>
      <c r="D31" s="141">
        <v>1400</v>
      </c>
      <c r="E31" s="141">
        <v>2300</v>
      </c>
      <c r="F31" s="141"/>
      <c r="G31" s="141"/>
      <c r="H31" s="141"/>
      <c r="I31" s="141"/>
      <c r="J31" s="141"/>
      <c r="K31" s="141"/>
      <c r="L31" s="141"/>
      <c r="M31" s="141"/>
      <c r="N31" s="141">
        <v>75</v>
      </c>
      <c r="O31" s="141">
        <v>65</v>
      </c>
      <c r="P31" s="141">
        <v>47</v>
      </c>
      <c r="Q31" s="141">
        <v>42</v>
      </c>
      <c r="R31" s="141">
        <v>28</v>
      </c>
      <c r="S31" s="141">
        <v>35</v>
      </c>
      <c r="T31" s="141">
        <v>25</v>
      </c>
      <c r="U31" s="141">
        <v>86.25</v>
      </c>
      <c r="V31" s="141">
        <v>97.625</v>
      </c>
      <c r="W31" s="141"/>
      <c r="X31" s="141">
        <v>107.375</v>
      </c>
      <c r="Y31" s="141"/>
      <c r="Z31" s="141">
        <v>156.33333333333334</v>
      </c>
      <c r="AA31" s="141">
        <v>76.400000000000006</v>
      </c>
      <c r="AB31" s="141">
        <v>76.3</v>
      </c>
      <c r="AC31" s="141">
        <v>76.400000000000006</v>
      </c>
      <c r="AD31" s="141"/>
      <c r="AE31" s="141"/>
      <c r="AF31" s="141">
        <v>80.3</v>
      </c>
      <c r="AG31" s="141">
        <v>61.7</v>
      </c>
      <c r="AH31" s="141"/>
      <c r="AI31" s="141">
        <v>82.25</v>
      </c>
      <c r="AJ31" s="141">
        <v>79.833333333333329</v>
      </c>
      <c r="AK31" s="141">
        <v>362.5</v>
      </c>
      <c r="AL31" s="141">
        <v>375</v>
      </c>
      <c r="AM31" s="141">
        <v>409.25</v>
      </c>
      <c r="AN31" s="141">
        <v>106.1875</v>
      </c>
      <c r="AO31" s="141"/>
      <c r="AP31" s="123"/>
      <c r="AQ31" s="123"/>
      <c r="AR31" s="123"/>
      <c r="AS31" s="123"/>
      <c r="AT31" s="123"/>
      <c r="AU31" s="123"/>
      <c r="AV31" s="123"/>
      <c r="AW31" s="123"/>
      <c r="AX31" s="123"/>
      <c r="AY31" s="123"/>
      <c r="AZ31" s="123"/>
      <c r="BA31" s="123"/>
      <c r="BB31" s="123"/>
    </row>
    <row r="32" spans="1:54" ht="12.75" x14ac:dyDescent="0.2">
      <c r="A32" s="160">
        <v>36982</v>
      </c>
      <c r="B32" s="141">
        <v>930</v>
      </c>
      <c r="C32" s="141">
        <v>1900</v>
      </c>
      <c r="D32" s="141">
        <v>1450</v>
      </c>
      <c r="E32" s="141">
        <v>2250</v>
      </c>
      <c r="F32" s="141"/>
      <c r="G32" s="141"/>
      <c r="H32" s="141"/>
      <c r="I32" s="141"/>
      <c r="J32" s="141"/>
      <c r="K32" s="141"/>
      <c r="L32" s="141"/>
      <c r="M32" s="141"/>
      <c r="N32" s="141">
        <v>84</v>
      </c>
      <c r="O32" s="141">
        <v>72</v>
      </c>
      <c r="P32" s="141">
        <v>52</v>
      </c>
      <c r="Q32" s="141">
        <v>43</v>
      </c>
      <c r="R32" s="141">
        <v>37</v>
      </c>
      <c r="S32" s="141">
        <v>38</v>
      </c>
      <c r="T32" s="141">
        <v>29</v>
      </c>
      <c r="U32" s="141">
        <v>85</v>
      </c>
      <c r="V32" s="141">
        <v>90.5</v>
      </c>
      <c r="W32" s="141"/>
      <c r="X32" s="141">
        <v>99.375</v>
      </c>
      <c r="Y32" s="141"/>
      <c r="Z32" s="141">
        <v>156.125</v>
      </c>
      <c r="AA32" s="141">
        <v>78.5</v>
      </c>
      <c r="AB32" s="141"/>
      <c r="AC32" s="141">
        <v>78.5</v>
      </c>
      <c r="AD32" s="141"/>
      <c r="AE32" s="141"/>
      <c r="AF32" s="141">
        <v>83.2</v>
      </c>
      <c r="AG32" s="141">
        <v>63.7</v>
      </c>
      <c r="AH32" s="141"/>
      <c r="AI32" s="141">
        <v>79.900000000000006</v>
      </c>
      <c r="AJ32" s="141">
        <v>81.95</v>
      </c>
      <c r="AK32" s="141">
        <v>445</v>
      </c>
      <c r="AL32" s="141">
        <v>460</v>
      </c>
      <c r="AM32" s="141">
        <v>495</v>
      </c>
      <c r="AN32" s="141">
        <v>102.5</v>
      </c>
      <c r="AO32" s="141"/>
      <c r="AP32" s="123"/>
      <c r="AQ32" s="123"/>
      <c r="AR32" s="123"/>
      <c r="AS32" s="123"/>
      <c r="AT32" s="123"/>
      <c r="AU32" s="123"/>
      <c r="AV32" s="123"/>
      <c r="AW32" s="123"/>
      <c r="AX32" s="123"/>
      <c r="AY32" s="123"/>
      <c r="AZ32" s="123"/>
      <c r="BA32" s="123"/>
      <c r="BB32" s="123"/>
    </row>
    <row r="33" spans="1:54" ht="12.75" x14ac:dyDescent="0.2">
      <c r="A33" s="160">
        <v>37012</v>
      </c>
      <c r="B33" s="141">
        <v>980</v>
      </c>
      <c r="C33" s="141">
        <v>1918</v>
      </c>
      <c r="D33" s="141">
        <v>1550</v>
      </c>
      <c r="E33" s="141">
        <v>2250</v>
      </c>
      <c r="F33" s="141"/>
      <c r="G33" s="141"/>
      <c r="H33" s="141"/>
      <c r="I33" s="141"/>
      <c r="J33" s="141"/>
      <c r="K33" s="141"/>
      <c r="L33" s="141"/>
      <c r="M33" s="141"/>
      <c r="N33" s="141">
        <v>85</v>
      </c>
      <c r="O33" s="141">
        <v>74</v>
      </c>
      <c r="P33" s="141">
        <v>56</v>
      </c>
      <c r="Q33" s="141">
        <v>42</v>
      </c>
      <c r="R33" s="141">
        <v>36</v>
      </c>
      <c r="S33" s="141">
        <v>39</v>
      </c>
      <c r="T33" s="141">
        <v>29</v>
      </c>
      <c r="U33" s="141">
        <v>92.25</v>
      </c>
      <c r="V33" s="141">
        <v>83.625</v>
      </c>
      <c r="W33" s="141"/>
      <c r="X33" s="141">
        <v>100.66666666666667</v>
      </c>
      <c r="Y33" s="141"/>
      <c r="Z33" s="141">
        <v>159.25</v>
      </c>
      <c r="AA33" s="141">
        <v>82.6</v>
      </c>
      <c r="AB33" s="141"/>
      <c r="AC33" s="141">
        <v>82.6</v>
      </c>
      <c r="AD33" s="141">
        <v>70.7</v>
      </c>
      <c r="AE33" s="141">
        <v>69.599999999999994</v>
      </c>
      <c r="AF33" s="141">
        <v>71</v>
      </c>
      <c r="AG33" s="141">
        <v>70.599999999999994</v>
      </c>
      <c r="AH33" s="141"/>
      <c r="AI33" s="141">
        <v>77.333333333333329</v>
      </c>
      <c r="AJ33" s="141">
        <v>84.5625</v>
      </c>
      <c r="AK33" s="141">
        <v>359.75</v>
      </c>
      <c r="AL33" s="141">
        <v>369</v>
      </c>
      <c r="AM33" s="141">
        <v>380.75</v>
      </c>
      <c r="AN33" s="141">
        <v>98.4375</v>
      </c>
      <c r="AO33" s="141"/>
      <c r="AP33" s="123"/>
      <c r="AQ33" s="123"/>
      <c r="AR33" s="123"/>
      <c r="AS33" s="123"/>
      <c r="AT33" s="123"/>
      <c r="AU33" s="123"/>
      <c r="AV33" s="123"/>
      <c r="AW33" s="123"/>
      <c r="AX33" s="123"/>
      <c r="AY33" s="123"/>
      <c r="AZ33" s="123"/>
      <c r="BA33" s="123"/>
      <c r="BB33" s="123"/>
    </row>
    <row r="34" spans="1:54" ht="12.75" x14ac:dyDescent="0.2">
      <c r="A34" s="160">
        <v>37043</v>
      </c>
      <c r="B34" s="141">
        <v>980</v>
      </c>
      <c r="C34" s="141">
        <v>1980</v>
      </c>
      <c r="D34" s="141">
        <v>1650</v>
      </c>
      <c r="E34" s="141">
        <v>2280</v>
      </c>
      <c r="F34" s="141"/>
      <c r="G34" s="141"/>
      <c r="H34" s="141"/>
      <c r="I34" s="141"/>
      <c r="J34" s="141"/>
      <c r="K34" s="141"/>
      <c r="L34" s="141"/>
      <c r="M34" s="141"/>
      <c r="N34" s="141">
        <v>62</v>
      </c>
      <c r="O34" s="141">
        <v>59</v>
      </c>
      <c r="P34" s="141">
        <v>48</v>
      </c>
      <c r="Q34" s="141">
        <v>40</v>
      </c>
      <c r="R34" s="141">
        <v>34</v>
      </c>
      <c r="S34" s="141">
        <v>38</v>
      </c>
      <c r="T34" s="141">
        <v>26</v>
      </c>
      <c r="U34" s="141">
        <v>95.6</v>
      </c>
      <c r="V34" s="141">
        <v>84.375</v>
      </c>
      <c r="W34" s="141"/>
      <c r="X34" s="141">
        <v>104.125</v>
      </c>
      <c r="Y34" s="141"/>
      <c r="Z34" s="141">
        <v>161</v>
      </c>
      <c r="AA34" s="141"/>
      <c r="AB34" s="141"/>
      <c r="AC34" s="141"/>
      <c r="AD34" s="141"/>
      <c r="AE34" s="141"/>
      <c r="AF34" s="141">
        <v>71.2</v>
      </c>
      <c r="AG34" s="141">
        <v>69.8</v>
      </c>
      <c r="AH34" s="141"/>
      <c r="AI34" s="141">
        <v>76.833333333333329</v>
      </c>
      <c r="AJ34" s="141">
        <v>82.583333333333329</v>
      </c>
      <c r="AK34" s="141">
        <v>358.5</v>
      </c>
      <c r="AL34" s="141">
        <v>360.5</v>
      </c>
      <c r="AM34" s="141">
        <v>371.5</v>
      </c>
      <c r="AN34" s="141">
        <v>98.25</v>
      </c>
      <c r="AO34" s="141"/>
      <c r="AP34" s="123"/>
      <c r="AQ34" s="123"/>
      <c r="AR34" s="123"/>
      <c r="AS34" s="123"/>
      <c r="AT34" s="123"/>
      <c r="AU34" s="123"/>
      <c r="AV34" s="123"/>
      <c r="AW34" s="123"/>
      <c r="AX34" s="123"/>
      <c r="AY34" s="123"/>
      <c r="AZ34" s="123"/>
      <c r="BA34" s="123"/>
      <c r="BB34" s="123"/>
    </row>
    <row r="35" spans="1:54" ht="12.75" x14ac:dyDescent="0.2">
      <c r="A35" s="160">
        <v>37073</v>
      </c>
      <c r="B35" s="141">
        <v>950</v>
      </c>
      <c r="C35" s="141">
        <v>1960</v>
      </c>
      <c r="D35" s="141">
        <v>1570</v>
      </c>
      <c r="E35" s="141">
        <v>2300</v>
      </c>
      <c r="F35" s="141"/>
      <c r="G35" s="141"/>
      <c r="H35" s="141"/>
      <c r="I35" s="141"/>
      <c r="J35" s="141"/>
      <c r="K35" s="141"/>
      <c r="L35" s="141"/>
      <c r="M35" s="141"/>
      <c r="N35" s="141">
        <v>55</v>
      </c>
      <c r="O35" s="141">
        <v>51</v>
      </c>
      <c r="P35" s="141">
        <v>42</v>
      </c>
      <c r="Q35" s="141">
        <v>36</v>
      </c>
      <c r="R35" s="141">
        <v>35</v>
      </c>
      <c r="S35" s="141">
        <v>34</v>
      </c>
      <c r="T35" s="141">
        <v>26</v>
      </c>
      <c r="U35" s="141">
        <v>97.25</v>
      </c>
      <c r="V35" s="141">
        <v>80.75</v>
      </c>
      <c r="W35" s="141"/>
      <c r="X35" s="141">
        <v>102.75</v>
      </c>
      <c r="Y35" s="141"/>
      <c r="Z35" s="141">
        <v>169.75</v>
      </c>
      <c r="AA35" s="141"/>
      <c r="AB35" s="141"/>
      <c r="AC35" s="141"/>
      <c r="AD35" s="141">
        <v>70</v>
      </c>
      <c r="AE35" s="141"/>
      <c r="AF35" s="141">
        <v>76.099999999999994</v>
      </c>
      <c r="AG35" s="141">
        <v>68.900000000000006</v>
      </c>
      <c r="AH35" s="141"/>
      <c r="AI35" s="141">
        <v>78.55</v>
      </c>
      <c r="AJ35" s="141">
        <v>84.65</v>
      </c>
      <c r="AK35" s="141">
        <v>463</v>
      </c>
      <c r="AL35" s="141">
        <v>448.75</v>
      </c>
      <c r="AM35" s="141">
        <v>466.25</v>
      </c>
      <c r="AN35" s="141">
        <v>97.54</v>
      </c>
      <c r="AO35" s="141"/>
      <c r="AP35" s="123"/>
      <c r="AQ35" s="123"/>
      <c r="AR35" s="123"/>
      <c r="AS35" s="123"/>
      <c r="AT35" s="123"/>
      <c r="AU35" s="123"/>
      <c r="AV35" s="123"/>
      <c r="AW35" s="123"/>
      <c r="AX35" s="123"/>
      <c r="AY35" s="123"/>
      <c r="AZ35" s="123"/>
      <c r="BA35" s="123"/>
      <c r="BB35" s="123"/>
    </row>
    <row r="36" spans="1:54" ht="12.75" x14ac:dyDescent="0.2">
      <c r="A36" s="160">
        <v>37104</v>
      </c>
      <c r="B36" s="141">
        <v>920</v>
      </c>
      <c r="C36" s="141">
        <v>1910</v>
      </c>
      <c r="D36" s="141">
        <v>1570</v>
      </c>
      <c r="E36" s="141">
        <v>2300</v>
      </c>
      <c r="F36" s="141"/>
      <c r="G36" s="141"/>
      <c r="H36" s="141"/>
      <c r="I36" s="141"/>
      <c r="J36" s="141"/>
      <c r="K36" s="141"/>
      <c r="L36" s="141"/>
      <c r="M36" s="141"/>
      <c r="N36" s="141">
        <v>67</v>
      </c>
      <c r="O36" s="141">
        <v>56</v>
      </c>
      <c r="P36" s="141">
        <v>45</v>
      </c>
      <c r="Q36" s="141">
        <v>33</v>
      </c>
      <c r="R36" s="141">
        <v>30</v>
      </c>
      <c r="S36" s="141">
        <v>28</v>
      </c>
      <c r="T36" s="141">
        <v>24</v>
      </c>
      <c r="U36" s="141">
        <v>98.333333333333329</v>
      </c>
      <c r="V36" s="141">
        <v>82.1</v>
      </c>
      <c r="W36" s="141"/>
      <c r="X36" s="141">
        <v>101.25</v>
      </c>
      <c r="Y36" s="141"/>
      <c r="Z36" s="141">
        <v>155.6</v>
      </c>
      <c r="AA36" s="141"/>
      <c r="AB36" s="141"/>
      <c r="AC36" s="141"/>
      <c r="AD36" s="141">
        <v>69.8</v>
      </c>
      <c r="AE36" s="141"/>
      <c r="AF36" s="141">
        <v>80.8</v>
      </c>
      <c r="AG36" s="141">
        <v>69.2</v>
      </c>
      <c r="AH36" s="141"/>
      <c r="AI36" s="141">
        <v>80.75</v>
      </c>
      <c r="AJ36" s="141">
        <v>84.5</v>
      </c>
      <c r="AK36" s="141">
        <v>373.25</v>
      </c>
      <c r="AL36" s="141">
        <v>379.5</v>
      </c>
      <c r="AM36" s="141">
        <v>382.5</v>
      </c>
      <c r="AN36" s="141">
        <v>100.6125</v>
      </c>
      <c r="AO36" s="141"/>
      <c r="AP36" s="123"/>
      <c r="AQ36" s="123"/>
      <c r="AR36" s="123"/>
      <c r="AS36" s="123"/>
      <c r="AT36" s="123"/>
      <c r="AU36" s="123"/>
      <c r="AV36" s="123"/>
      <c r="AW36" s="123"/>
      <c r="AX36" s="123"/>
      <c r="AY36" s="123"/>
      <c r="AZ36" s="123"/>
      <c r="BA36" s="123"/>
      <c r="BB36" s="123"/>
    </row>
    <row r="37" spans="1:54" ht="12.75" x14ac:dyDescent="0.2">
      <c r="A37" s="160">
        <v>37135</v>
      </c>
      <c r="B37" s="141">
        <v>920</v>
      </c>
      <c r="C37" s="141">
        <v>1900</v>
      </c>
      <c r="D37" s="141">
        <v>1500</v>
      </c>
      <c r="E37" s="141">
        <v>2250</v>
      </c>
      <c r="F37" s="141"/>
      <c r="G37" s="141"/>
      <c r="H37" s="141"/>
      <c r="I37" s="141"/>
      <c r="J37" s="141"/>
      <c r="K37" s="141"/>
      <c r="L37" s="141"/>
      <c r="M37" s="141"/>
      <c r="N37" s="141">
        <v>75</v>
      </c>
      <c r="O37" s="141">
        <v>63</v>
      </c>
      <c r="P37" s="141">
        <v>47</v>
      </c>
      <c r="Q37" s="141">
        <v>41</v>
      </c>
      <c r="R37" s="141">
        <v>33</v>
      </c>
      <c r="S37" s="141">
        <v>35</v>
      </c>
      <c r="T37" s="141">
        <v>28</v>
      </c>
      <c r="U37" s="141">
        <v>92.5</v>
      </c>
      <c r="V37" s="141">
        <v>78.875</v>
      </c>
      <c r="W37" s="141"/>
      <c r="X37" s="141">
        <v>96.666666666666671</v>
      </c>
      <c r="Y37" s="141"/>
      <c r="Z37" s="141">
        <v>153.25</v>
      </c>
      <c r="AA37" s="141"/>
      <c r="AB37" s="141"/>
      <c r="AC37" s="141"/>
      <c r="AD37" s="141"/>
      <c r="AE37" s="141"/>
      <c r="AF37" s="141">
        <v>79.900000000000006</v>
      </c>
      <c r="AG37" s="141">
        <v>67.599999999999994</v>
      </c>
      <c r="AH37" s="141"/>
      <c r="AI37" s="141">
        <v>79.25</v>
      </c>
      <c r="AJ37" s="141">
        <v>81.875</v>
      </c>
      <c r="AK37" s="141">
        <v>357.8</v>
      </c>
      <c r="AL37" s="141">
        <v>380.25</v>
      </c>
      <c r="AM37" s="141">
        <v>387.25</v>
      </c>
      <c r="AN37" s="141">
        <v>102.75</v>
      </c>
      <c r="AO37" s="141"/>
      <c r="AP37" s="123"/>
      <c r="AQ37" s="123"/>
      <c r="AR37" s="123"/>
      <c r="AS37" s="123"/>
      <c r="AT37" s="123"/>
      <c r="AU37" s="123"/>
      <c r="AV37" s="123"/>
      <c r="AW37" s="123"/>
      <c r="AX37" s="123"/>
      <c r="AY37" s="123"/>
      <c r="AZ37" s="123"/>
      <c r="BA37" s="123"/>
      <c r="BB37" s="123"/>
    </row>
    <row r="38" spans="1:54" ht="12.75" x14ac:dyDescent="0.2">
      <c r="A38" s="160">
        <v>37165</v>
      </c>
      <c r="B38" s="141">
        <v>900</v>
      </c>
      <c r="C38" s="141">
        <v>1860</v>
      </c>
      <c r="D38" s="141">
        <v>1400</v>
      </c>
      <c r="E38" s="141">
        <v>2200</v>
      </c>
      <c r="F38" s="141"/>
      <c r="G38" s="141"/>
      <c r="H38" s="141"/>
      <c r="I38" s="141"/>
      <c r="J38" s="141"/>
      <c r="K38" s="141"/>
      <c r="L38" s="141"/>
      <c r="M38" s="141"/>
      <c r="N38" s="141">
        <v>81</v>
      </c>
      <c r="O38" s="141">
        <v>69</v>
      </c>
      <c r="P38" s="141">
        <v>50</v>
      </c>
      <c r="Q38" s="141">
        <v>47</v>
      </c>
      <c r="R38" s="141">
        <v>40</v>
      </c>
      <c r="S38" s="141">
        <v>42</v>
      </c>
      <c r="T38" s="141">
        <v>35</v>
      </c>
      <c r="U38" s="141">
        <v>93.5</v>
      </c>
      <c r="V38" s="141">
        <v>78.875</v>
      </c>
      <c r="W38" s="141"/>
      <c r="X38" s="141">
        <v>98.375</v>
      </c>
      <c r="Y38" s="141"/>
      <c r="Z38" s="141">
        <v>152.25</v>
      </c>
      <c r="AA38" s="141"/>
      <c r="AB38" s="141"/>
      <c r="AC38" s="141"/>
      <c r="AD38" s="141"/>
      <c r="AE38" s="141"/>
      <c r="AF38" s="141">
        <v>77.900000000000006</v>
      </c>
      <c r="AG38" s="141">
        <v>68.099999999999994</v>
      </c>
      <c r="AH38" s="141"/>
      <c r="AI38" s="141">
        <v>76.3</v>
      </c>
      <c r="AJ38" s="141">
        <v>80.8</v>
      </c>
      <c r="AK38" s="141">
        <v>433.75</v>
      </c>
      <c r="AL38" s="141">
        <v>464.9</v>
      </c>
      <c r="AM38" s="141">
        <v>479.95</v>
      </c>
      <c r="AN38" s="141">
        <v>103.05999999999999</v>
      </c>
      <c r="AO38" s="141"/>
      <c r="AP38" s="123"/>
      <c r="AQ38" s="123"/>
      <c r="AR38" s="123"/>
      <c r="AS38" s="123"/>
      <c r="AT38" s="123"/>
      <c r="AU38" s="123"/>
      <c r="AV38" s="123"/>
      <c r="AW38" s="123"/>
      <c r="AX38" s="123"/>
      <c r="AY38" s="123"/>
      <c r="AZ38" s="123"/>
      <c r="BA38" s="123"/>
      <c r="BB38" s="123"/>
    </row>
    <row r="39" spans="1:54" ht="12.75" x14ac:dyDescent="0.2">
      <c r="A39" s="160">
        <v>37196</v>
      </c>
      <c r="B39" s="141">
        <v>860</v>
      </c>
      <c r="C39" s="141">
        <v>1850</v>
      </c>
      <c r="D39" s="141">
        <v>1350</v>
      </c>
      <c r="E39" s="141">
        <v>2200</v>
      </c>
      <c r="F39" s="141"/>
      <c r="G39" s="141"/>
      <c r="H39" s="141"/>
      <c r="I39" s="141"/>
      <c r="J39" s="141"/>
      <c r="K39" s="141"/>
      <c r="L39" s="141"/>
      <c r="M39" s="141"/>
      <c r="N39" s="141">
        <v>84</v>
      </c>
      <c r="O39" s="141">
        <v>74</v>
      </c>
      <c r="P39" s="141">
        <v>54</v>
      </c>
      <c r="Q39" s="141">
        <v>54</v>
      </c>
      <c r="R39" s="141">
        <v>47</v>
      </c>
      <c r="S39" s="141">
        <v>48</v>
      </c>
      <c r="T39" s="141">
        <v>41</v>
      </c>
      <c r="U39" s="141">
        <v>91</v>
      </c>
      <c r="V39" s="141">
        <v>76.5</v>
      </c>
      <c r="W39" s="141"/>
      <c r="X39" s="141">
        <v>96.125</v>
      </c>
      <c r="Y39" s="141"/>
      <c r="Z39" s="141">
        <v>159.19999999999999</v>
      </c>
      <c r="AA39" s="141">
        <v>74</v>
      </c>
      <c r="AB39" s="141">
        <v>71</v>
      </c>
      <c r="AC39" s="141">
        <v>73.400000000000006</v>
      </c>
      <c r="AD39" s="141">
        <v>62.7</v>
      </c>
      <c r="AE39" s="141">
        <v>64.099999999999994</v>
      </c>
      <c r="AF39" s="141">
        <v>81.5</v>
      </c>
      <c r="AG39" s="141">
        <v>66.099999999999994</v>
      </c>
      <c r="AH39" s="141"/>
      <c r="AI39" s="141">
        <v>76.625</v>
      </c>
      <c r="AJ39" s="141">
        <v>81.75</v>
      </c>
      <c r="AK39" s="141">
        <v>344</v>
      </c>
      <c r="AL39" s="141">
        <v>372.5</v>
      </c>
      <c r="AM39" s="141">
        <v>379.5</v>
      </c>
      <c r="AN39" s="141">
        <v>105.25</v>
      </c>
      <c r="AO39" s="141"/>
      <c r="AP39" s="123"/>
      <c r="AQ39" s="123"/>
      <c r="AR39" s="123"/>
      <c r="AS39" s="123"/>
      <c r="AT39" s="123"/>
      <c r="AU39" s="123"/>
      <c r="AV39" s="123"/>
      <c r="AW39" s="123"/>
      <c r="AX39" s="123"/>
      <c r="AY39" s="123"/>
      <c r="AZ39" s="123"/>
      <c r="BA39" s="123"/>
      <c r="BB39" s="123"/>
    </row>
    <row r="40" spans="1:54" ht="12.75" x14ac:dyDescent="0.2">
      <c r="A40" s="160">
        <v>37226</v>
      </c>
      <c r="B40" s="141">
        <v>820</v>
      </c>
      <c r="C40" s="141">
        <v>1820</v>
      </c>
      <c r="D40" s="141">
        <v>1330</v>
      </c>
      <c r="E40" s="141">
        <v>2000</v>
      </c>
      <c r="F40" s="141"/>
      <c r="G40" s="141"/>
      <c r="H40" s="141"/>
      <c r="I40" s="141"/>
      <c r="J40" s="141"/>
      <c r="K40" s="141"/>
      <c r="L40" s="141"/>
      <c r="M40" s="141"/>
      <c r="N40" s="141">
        <v>86</v>
      </c>
      <c r="O40" s="141">
        <v>73</v>
      </c>
      <c r="P40" s="141">
        <v>61</v>
      </c>
      <c r="Q40" s="141">
        <v>56</v>
      </c>
      <c r="R40" s="141">
        <v>50</v>
      </c>
      <c r="S40" s="141">
        <v>52</v>
      </c>
      <c r="T40" s="141">
        <v>44</v>
      </c>
      <c r="U40" s="141">
        <v>89.75</v>
      </c>
      <c r="V40" s="141">
        <v>72.75</v>
      </c>
      <c r="W40" s="141"/>
      <c r="X40" s="141">
        <v>102.5</v>
      </c>
      <c r="Y40" s="141"/>
      <c r="Z40" s="141">
        <v>150.5</v>
      </c>
      <c r="AA40" s="141">
        <v>74.400000000000006</v>
      </c>
      <c r="AB40" s="141">
        <v>74.599999999999994</v>
      </c>
      <c r="AC40" s="141">
        <v>74.400000000000006</v>
      </c>
      <c r="AD40" s="141">
        <v>70.2</v>
      </c>
      <c r="AE40" s="141">
        <v>66.099999999999994</v>
      </c>
      <c r="AF40" s="141">
        <v>81.400000000000006</v>
      </c>
      <c r="AG40" s="141">
        <v>61.2</v>
      </c>
      <c r="AH40" s="141"/>
      <c r="AI40" s="141">
        <v>78</v>
      </c>
      <c r="AJ40" s="141">
        <v>83.8</v>
      </c>
      <c r="AK40" s="141">
        <v>446.8</v>
      </c>
      <c r="AL40" s="141">
        <v>481.55</v>
      </c>
      <c r="AM40" s="141">
        <v>487.09999999999997</v>
      </c>
      <c r="AN40" s="141">
        <v>108.00999999999999</v>
      </c>
      <c r="AO40" s="141"/>
      <c r="AP40" s="123"/>
      <c r="AQ40" s="123"/>
      <c r="AR40" s="123"/>
      <c r="AS40" s="123"/>
      <c r="AT40" s="123"/>
      <c r="AU40" s="123"/>
      <c r="AV40" s="123"/>
      <c r="AW40" s="123"/>
      <c r="AX40" s="123"/>
      <c r="AY40" s="123"/>
      <c r="AZ40" s="123"/>
      <c r="BA40" s="123"/>
      <c r="BB40" s="123"/>
    </row>
    <row r="41" spans="1:54" ht="12.75" x14ac:dyDescent="0.2">
      <c r="A41" s="160">
        <v>37257</v>
      </c>
      <c r="B41" s="141">
        <v>790</v>
      </c>
      <c r="C41" s="141">
        <v>1820</v>
      </c>
      <c r="D41" s="141">
        <v>1250</v>
      </c>
      <c r="E41" s="141">
        <v>1900</v>
      </c>
      <c r="F41" s="141"/>
      <c r="G41" s="141"/>
      <c r="H41" s="141"/>
      <c r="I41" s="141"/>
      <c r="J41" s="141"/>
      <c r="K41" s="141"/>
      <c r="L41" s="141"/>
      <c r="M41" s="141"/>
      <c r="N41" s="141">
        <v>85</v>
      </c>
      <c r="O41" s="141">
        <v>74</v>
      </c>
      <c r="P41" s="141">
        <v>54</v>
      </c>
      <c r="Q41" s="141">
        <v>58</v>
      </c>
      <c r="R41" s="141">
        <v>53</v>
      </c>
      <c r="S41" s="141">
        <v>54</v>
      </c>
      <c r="T41" s="141">
        <v>44</v>
      </c>
      <c r="U41" s="141">
        <v>87.25</v>
      </c>
      <c r="V41" s="141">
        <v>72.75</v>
      </c>
      <c r="W41" s="141"/>
      <c r="X41" s="141">
        <v>103.16666666666667</v>
      </c>
      <c r="Y41" s="141"/>
      <c r="Z41" s="141">
        <v>155.5</v>
      </c>
      <c r="AA41" s="141">
        <v>78.099999999999994</v>
      </c>
      <c r="AB41" s="141"/>
      <c r="AC41" s="141">
        <v>78.099999999999994</v>
      </c>
      <c r="AD41" s="141"/>
      <c r="AE41" s="141"/>
      <c r="AF41" s="141">
        <v>84.9</v>
      </c>
      <c r="AG41" s="141">
        <v>64.2</v>
      </c>
      <c r="AH41" s="141"/>
      <c r="AI41" s="141">
        <v>78</v>
      </c>
      <c r="AJ41" s="141">
        <v>83</v>
      </c>
      <c r="AK41" s="141">
        <v>356.75</v>
      </c>
      <c r="AL41" s="141">
        <v>381.47</v>
      </c>
      <c r="AM41" s="141">
        <v>389.58</v>
      </c>
      <c r="AN41" s="141">
        <v>106.4075</v>
      </c>
      <c r="AO41" s="141"/>
      <c r="AP41" s="123"/>
      <c r="AQ41" s="123"/>
      <c r="AR41" s="123"/>
      <c r="AS41" s="123"/>
      <c r="AT41" s="123"/>
      <c r="AU41" s="123"/>
      <c r="AV41" s="123"/>
      <c r="AW41" s="123"/>
      <c r="AX41" s="123"/>
      <c r="AY41" s="123"/>
      <c r="AZ41" s="123"/>
      <c r="BA41" s="123"/>
      <c r="BB41" s="123"/>
    </row>
    <row r="42" spans="1:54" ht="12.75" x14ac:dyDescent="0.2">
      <c r="A42" s="160">
        <v>37288</v>
      </c>
      <c r="B42" s="141">
        <v>770</v>
      </c>
      <c r="C42" s="141">
        <v>1780</v>
      </c>
      <c r="D42" s="141">
        <v>1250</v>
      </c>
      <c r="E42" s="141">
        <v>1850</v>
      </c>
      <c r="F42" s="141"/>
      <c r="G42" s="141"/>
      <c r="H42" s="141"/>
      <c r="I42" s="141"/>
      <c r="J42" s="141"/>
      <c r="K42" s="141"/>
      <c r="L42" s="141"/>
      <c r="M42" s="141"/>
      <c r="N42" s="141">
        <v>86</v>
      </c>
      <c r="O42" s="141">
        <v>74</v>
      </c>
      <c r="P42" s="141">
        <v>52</v>
      </c>
      <c r="Q42" s="141">
        <v>60</v>
      </c>
      <c r="R42" s="141">
        <v>53</v>
      </c>
      <c r="S42" s="141">
        <v>53</v>
      </c>
      <c r="T42" s="141">
        <v>47</v>
      </c>
      <c r="U42" s="141">
        <v>89.75</v>
      </c>
      <c r="V42" s="141">
        <v>70.5</v>
      </c>
      <c r="W42" s="141"/>
      <c r="X42" s="141">
        <v>99</v>
      </c>
      <c r="Y42" s="141"/>
      <c r="Z42" s="141">
        <v>154.33333333333334</v>
      </c>
      <c r="AA42" s="141">
        <v>74.900000000000006</v>
      </c>
      <c r="AB42" s="141">
        <v>65</v>
      </c>
      <c r="AC42" s="141">
        <v>74.2</v>
      </c>
      <c r="AD42" s="141">
        <v>54.6</v>
      </c>
      <c r="AE42" s="141">
        <v>51.8</v>
      </c>
      <c r="AF42" s="141">
        <v>61.8</v>
      </c>
      <c r="AG42" s="141">
        <v>56.3</v>
      </c>
      <c r="AH42" s="141"/>
      <c r="AI42" s="141">
        <v>76.625</v>
      </c>
      <c r="AJ42" s="141">
        <v>80.875</v>
      </c>
      <c r="AK42" s="141">
        <v>348.25</v>
      </c>
      <c r="AL42" s="141">
        <v>366.70000000000005</v>
      </c>
      <c r="AM42" s="141">
        <v>378.25</v>
      </c>
      <c r="AN42" s="141">
        <v>104.25</v>
      </c>
      <c r="AO42" s="141"/>
      <c r="AP42" s="123"/>
      <c r="AQ42" s="123"/>
      <c r="AR42" s="123"/>
      <c r="AS42" s="123"/>
      <c r="AT42" s="123"/>
      <c r="AU42" s="123"/>
      <c r="AV42" s="123"/>
      <c r="AW42" s="123"/>
      <c r="AX42" s="123"/>
      <c r="AY42" s="123"/>
      <c r="AZ42" s="123"/>
      <c r="BA42" s="123"/>
      <c r="BB42" s="123"/>
    </row>
    <row r="43" spans="1:54" ht="12.75" x14ac:dyDescent="0.2">
      <c r="A43" s="160">
        <v>37316</v>
      </c>
      <c r="B43" s="141">
        <v>780</v>
      </c>
      <c r="C43" s="141">
        <v>1780</v>
      </c>
      <c r="D43" s="141">
        <v>1260</v>
      </c>
      <c r="E43" s="141">
        <v>1850</v>
      </c>
      <c r="F43" s="141"/>
      <c r="G43" s="141"/>
      <c r="H43" s="141"/>
      <c r="I43" s="141"/>
      <c r="J43" s="141"/>
      <c r="K43" s="141"/>
      <c r="L43" s="141"/>
      <c r="M43" s="141"/>
      <c r="N43" s="141">
        <v>84</v>
      </c>
      <c r="O43" s="141">
        <v>72</v>
      </c>
      <c r="P43" s="141">
        <v>51</v>
      </c>
      <c r="Q43" s="141">
        <v>58</v>
      </c>
      <c r="R43" s="141">
        <v>52</v>
      </c>
      <c r="S43" s="141">
        <v>53</v>
      </c>
      <c r="T43" s="141">
        <v>45</v>
      </c>
      <c r="U43" s="141">
        <v>90.2</v>
      </c>
      <c r="V43" s="141">
        <v>69.599999999999994</v>
      </c>
      <c r="W43" s="141"/>
      <c r="X43" s="141">
        <v>88.5</v>
      </c>
      <c r="Y43" s="141"/>
      <c r="Z43" s="141">
        <v>148.6</v>
      </c>
      <c r="AA43" s="141">
        <v>83.9</v>
      </c>
      <c r="AB43" s="141"/>
      <c r="AC43" s="141">
        <v>83.9</v>
      </c>
      <c r="AD43" s="141">
        <v>53</v>
      </c>
      <c r="AE43" s="141">
        <v>54.3</v>
      </c>
      <c r="AF43" s="141">
        <v>64.5</v>
      </c>
      <c r="AG43" s="141">
        <v>58.8</v>
      </c>
      <c r="AH43" s="141"/>
      <c r="AI43" s="141">
        <v>73.333333333333329</v>
      </c>
      <c r="AJ43" s="141">
        <v>75.833333333333329</v>
      </c>
      <c r="AK43" s="141">
        <v>338.75</v>
      </c>
      <c r="AL43" s="141">
        <v>352.15</v>
      </c>
      <c r="AM43" s="141">
        <v>374.1</v>
      </c>
      <c r="AN43" s="141">
        <v>105.8125</v>
      </c>
      <c r="AO43" s="141"/>
      <c r="AP43" s="123"/>
      <c r="AQ43" s="123"/>
      <c r="AR43" s="123"/>
      <c r="AS43" s="123"/>
      <c r="AT43" s="123"/>
      <c r="AU43" s="123"/>
      <c r="AV43" s="123"/>
      <c r="AW43" s="123"/>
      <c r="AX43" s="123"/>
      <c r="AY43" s="123"/>
      <c r="AZ43" s="123"/>
      <c r="BA43" s="123"/>
      <c r="BB43" s="123"/>
    </row>
    <row r="44" spans="1:54" ht="12.75" x14ac:dyDescent="0.2">
      <c r="A44" s="160">
        <v>37347</v>
      </c>
      <c r="B44" s="141">
        <v>760</v>
      </c>
      <c r="C44" s="141">
        <v>1780</v>
      </c>
      <c r="D44" s="141">
        <v>1250</v>
      </c>
      <c r="E44" s="141">
        <v>1750</v>
      </c>
      <c r="F44" s="141"/>
      <c r="G44" s="141"/>
      <c r="H44" s="141"/>
      <c r="I44" s="141"/>
      <c r="J44" s="141"/>
      <c r="K44" s="141"/>
      <c r="L44" s="141"/>
      <c r="M44" s="141"/>
      <c r="N44" s="141">
        <v>80</v>
      </c>
      <c r="O44" s="141">
        <v>69</v>
      </c>
      <c r="P44" s="141">
        <v>48</v>
      </c>
      <c r="Q44" s="141">
        <v>55</v>
      </c>
      <c r="R44" s="141">
        <v>50</v>
      </c>
      <c r="S44" s="141">
        <v>47</v>
      </c>
      <c r="T44" s="141">
        <v>41</v>
      </c>
      <c r="U44" s="141">
        <v>89</v>
      </c>
      <c r="V44" s="141">
        <v>71.25</v>
      </c>
      <c r="W44" s="141"/>
      <c r="X44" s="141">
        <v>89.5</v>
      </c>
      <c r="Y44" s="141"/>
      <c r="Z44" s="141">
        <v>141.25</v>
      </c>
      <c r="AA44" s="141"/>
      <c r="AB44" s="141"/>
      <c r="AC44" s="141"/>
      <c r="AD44" s="141"/>
      <c r="AE44" s="141"/>
      <c r="AF44" s="141">
        <v>65.400000000000006</v>
      </c>
      <c r="AG44" s="141">
        <v>58.3</v>
      </c>
      <c r="AH44" s="141"/>
      <c r="AI44" s="141">
        <v>73.099999999999994</v>
      </c>
      <c r="AJ44" s="141">
        <v>76.099999999999994</v>
      </c>
      <c r="AK44" s="141">
        <v>417.5</v>
      </c>
      <c r="AL44" s="141">
        <v>429.5</v>
      </c>
      <c r="AM44" s="141">
        <v>457.25</v>
      </c>
      <c r="AN44" s="141">
        <v>100.05</v>
      </c>
      <c r="AO44" s="141"/>
      <c r="AP44" s="123"/>
      <c r="AQ44" s="123"/>
      <c r="AR44" s="123"/>
      <c r="AS44" s="123"/>
      <c r="AT44" s="123"/>
      <c r="AU44" s="123"/>
      <c r="AV44" s="123"/>
      <c r="AW44" s="123"/>
      <c r="AX44" s="123"/>
      <c r="AY44" s="123"/>
      <c r="AZ44" s="123"/>
      <c r="BA44" s="123"/>
      <c r="BB44" s="123"/>
    </row>
    <row r="45" spans="1:54" ht="12.75" x14ac:dyDescent="0.2">
      <c r="A45" s="160">
        <v>37377</v>
      </c>
      <c r="B45" s="141">
        <v>780</v>
      </c>
      <c r="C45" s="141">
        <v>1780</v>
      </c>
      <c r="D45" s="141">
        <v>1260</v>
      </c>
      <c r="E45" s="141">
        <v>1700</v>
      </c>
      <c r="F45" s="141"/>
      <c r="G45" s="141"/>
      <c r="H45" s="141"/>
      <c r="I45" s="141"/>
      <c r="J45" s="141"/>
      <c r="K45" s="141"/>
      <c r="L45" s="141"/>
      <c r="M45" s="141"/>
      <c r="N45" s="141">
        <v>75</v>
      </c>
      <c r="O45" s="141">
        <v>61</v>
      </c>
      <c r="P45" s="141">
        <v>42</v>
      </c>
      <c r="Q45" s="141">
        <v>47</v>
      </c>
      <c r="R45" s="141">
        <v>45</v>
      </c>
      <c r="S45" s="141">
        <v>41</v>
      </c>
      <c r="T45" s="141">
        <v>36</v>
      </c>
      <c r="U45" s="141">
        <v>83.4</v>
      </c>
      <c r="V45" s="141">
        <v>67.3</v>
      </c>
      <c r="W45" s="141"/>
      <c r="X45" s="141">
        <v>86.25</v>
      </c>
      <c r="Y45" s="141"/>
      <c r="Z45" s="141">
        <v>139.4</v>
      </c>
      <c r="AA45" s="141">
        <v>74.8</v>
      </c>
      <c r="AB45" s="141"/>
      <c r="AC45" s="141">
        <v>74.8</v>
      </c>
      <c r="AD45" s="141"/>
      <c r="AE45" s="141"/>
      <c r="AF45" s="141">
        <v>82.4</v>
      </c>
      <c r="AG45" s="141">
        <v>63.3</v>
      </c>
      <c r="AH45" s="141"/>
      <c r="AI45" s="141">
        <v>71.5</v>
      </c>
      <c r="AJ45" s="141">
        <v>74.75</v>
      </c>
      <c r="AK45" s="141">
        <v>338.75</v>
      </c>
      <c r="AL45" s="141">
        <v>341.8</v>
      </c>
      <c r="AM45" s="141">
        <v>367.85</v>
      </c>
      <c r="AN45" s="141">
        <v>101</v>
      </c>
      <c r="AO45" s="141"/>
      <c r="AP45" s="123"/>
      <c r="AQ45" s="123"/>
      <c r="AR45" s="123"/>
      <c r="AS45" s="123"/>
      <c r="AT45" s="123"/>
      <c r="AU45" s="123"/>
      <c r="AV45" s="123"/>
      <c r="AW45" s="123"/>
      <c r="AX45" s="123"/>
      <c r="AY45" s="123"/>
      <c r="AZ45" s="123"/>
      <c r="BA45" s="123"/>
      <c r="BB45" s="123"/>
    </row>
    <row r="46" spans="1:54" ht="12.75" x14ac:dyDescent="0.2">
      <c r="A46" s="160">
        <v>37408</v>
      </c>
      <c r="B46" s="141">
        <v>850</v>
      </c>
      <c r="C46" s="141">
        <v>1850</v>
      </c>
      <c r="D46" s="141">
        <v>1300</v>
      </c>
      <c r="E46" s="141">
        <v>1700</v>
      </c>
      <c r="F46" s="141"/>
      <c r="G46" s="141"/>
      <c r="H46" s="141"/>
      <c r="I46" s="141"/>
      <c r="J46" s="141"/>
      <c r="K46" s="141"/>
      <c r="L46" s="141"/>
      <c r="M46" s="141"/>
      <c r="N46" s="141">
        <v>66</v>
      </c>
      <c r="O46" s="141">
        <v>55</v>
      </c>
      <c r="P46" s="141">
        <v>39</v>
      </c>
      <c r="Q46" s="141">
        <v>45</v>
      </c>
      <c r="R46" s="141">
        <v>42</v>
      </c>
      <c r="S46" s="141">
        <v>37</v>
      </c>
      <c r="T46" s="141">
        <v>33</v>
      </c>
      <c r="U46" s="141">
        <v>80.666666666666671</v>
      </c>
      <c r="V46" s="141">
        <v>65.25</v>
      </c>
      <c r="W46" s="141"/>
      <c r="X46" s="141">
        <v>81.333333333333329</v>
      </c>
      <c r="Y46" s="141"/>
      <c r="Z46" s="141">
        <v>138.75</v>
      </c>
      <c r="AA46" s="141">
        <v>73.099999999999994</v>
      </c>
      <c r="AB46" s="141"/>
      <c r="AC46" s="141">
        <v>73.099999999999994</v>
      </c>
      <c r="AD46" s="141"/>
      <c r="AE46" s="141"/>
      <c r="AF46" s="141">
        <v>77.8</v>
      </c>
      <c r="AG46" s="141">
        <v>62.4</v>
      </c>
      <c r="AH46" s="141"/>
      <c r="AI46" s="141">
        <v>72.875</v>
      </c>
      <c r="AJ46" s="141">
        <v>73.625</v>
      </c>
      <c r="AK46" s="141">
        <v>347.75</v>
      </c>
      <c r="AL46" s="141">
        <v>339.15</v>
      </c>
      <c r="AM46" s="141">
        <v>375.75</v>
      </c>
      <c r="AN46" s="141">
        <v>103.75</v>
      </c>
      <c r="AO46" s="141"/>
      <c r="AP46" s="123"/>
      <c r="AQ46" s="123"/>
      <c r="AR46" s="123"/>
      <c r="AS46" s="123"/>
      <c r="AT46" s="123"/>
      <c r="AU46" s="123"/>
      <c r="AV46" s="123"/>
      <c r="AW46" s="123"/>
      <c r="AX46" s="123"/>
      <c r="AY46" s="123"/>
      <c r="AZ46" s="123"/>
      <c r="BA46" s="123"/>
      <c r="BB46" s="123"/>
    </row>
    <row r="47" spans="1:54" ht="12.75" x14ac:dyDescent="0.2">
      <c r="A47" s="160">
        <v>37438</v>
      </c>
      <c r="B47" s="141">
        <v>900</v>
      </c>
      <c r="C47" s="141">
        <v>1850</v>
      </c>
      <c r="D47" s="141">
        <v>1300</v>
      </c>
      <c r="E47" s="141">
        <v>1750</v>
      </c>
      <c r="F47" s="141"/>
      <c r="G47" s="141"/>
      <c r="H47" s="141"/>
      <c r="I47" s="141"/>
      <c r="J47" s="141"/>
      <c r="K47" s="141"/>
      <c r="L47" s="141"/>
      <c r="M47" s="141"/>
      <c r="N47" s="141">
        <v>50</v>
      </c>
      <c r="O47" s="141">
        <v>43</v>
      </c>
      <c r="P47" s="141">
        <v>34</v>
      </c>
      <c r="Q47" s="141">
        <v>35</v>
      </c>
      <c r="R47" s="141">
        <v>40</v>
      </c>
      <c r="S47" s="141">
        <v>30</v>
      </c>
      <c r="T47" s="141">
        <v>31</v>
      </c>
      <c r="U47" s="141">
        <v>78</v>
      </c>
      <c r="V47" s="141">
        <v>67.25</v>
      </c>
      <c r="W47" s="141"/>
      <c r="X47" s="141">
        <v>80.1875</v>
      </c>
      <c r="Y47" s="141"/>
      <c r="Z47" s="141">
        <v>138</v>
      </c>
      <c r="AA47" s="141">
        <v>64.8</v>
      </c>
      <c r="AB47" s="141"/>
      <c r="AC47" s="141">
        <v>64.8</v>
      </c>
      <c r="AD47" s="141"/>
      <c r="AE47" s="141"/>
      <c r="AF47" s="141">
        <v>74</v>
      </c>
      <c r="AG47" s="141">
        <v>61.1</v>
      </c>
      <c r="AH47" s="141"/>
      <c r="AI47" s="141">
        <v>73.95</v>
      </c>
      <c r="AJ47" s="141">
        <v>73.3</v>
      </c>
      <c r="AK47" s="141">
        <v>452.75</v>
      </c>
      <c r="AL47" s="141">
        <v>406.5</v>
      </c>
      <c r="AM47" s="141">
        <v>482.45</v>
      </c>
      <c r="AN47" s="141">
        <v>104.12</v>
      </c>
      <c r="AO47" s="141"/>
      <c r="AP47" s="123"/>
      <c r="AQ47" s="123"/>
      <c r="AR47" s="123"/>
      <c r="AS47" s="123"/>
      <c r="AT47" s="123"/>
      <c r="AU47" s="123"/>
      <c r="AV47" s="123"/>
      <c r="AW47" s="123"/>
      <c r="AX47" s="123"/>
      <c r="AY47" s="123"/>
      <c r="AZ47" s="123"/>
      <c r="BA47" s="123"/>
      <c r="BB47" s="123"/>
    </row>
    <row r="48" spans="1:54" ht="12.75" x14ac:dyDescent="0.2">
      <c r="A48" s="160">
        <v>37469</v>
      </c>
      <c r="B48" s="141">
        <v>900</v>
      </c>
      <c r="C48" s="141">
        <v>1840</v>
      </c>
      <c r="D48" s="141">
        <v>1300</v>
      </c>
      <c r="E48" s="141">
        <v>1775</v>
      </c>
      <c r="F48" s="141"/>
      <c r="G48" s="141"/>
      <c r="H48" s="141"/>
      <c r="I48" s="141"/>
      <c r="J48" s="141"/>
      <c r="K48" s="141"/>
      <c r="L48" s="141"/>
      <c r="M48" s="141"/>
      <c r="N48" s="141">
        <v>53</v>
      </c>
      <c r="O48" s="141">
        <v>42</v>
      </c>
      <c r="P48" s="141">
        <v>34</v>
      </c>
      <c r="Q48" s="141">
        <v>28</v>
      </c>
      <c r="R48" s="141">
        <v>24</v>
      </c>
      <c r="S48" s="141">
        <v>24</v>
      </c>
      <c r="T48" s="141">
        <v>18</v>
      </c>
      <c r="U48" s="141">
        <v>80.599999999999994</v>
      </c>
      <c r="V48" s="141">
        <v>71.333333333333329</v>
      </c>
      <c r="W48" s="141"/>
      <c r="X48" s="141">
        <v>80.375</v>
      </c>
      <c r="Y48" s="141"/>
      <c r="Z48" s="141">
        <v>135.75</v>
      </c>
      <c r="AA48" s="141"/>
      <c r="AB48" s="141"/>
      <c r="AC48" s="141"/>
      <c r="AD48" s="141"/>
      <c r="AE48" s="141"/>
      <c r="AF48" s="141">
        <v>76.099999999999994</v>
      </c>
      <c r="AG48" s="141"/>
      <c r="AH48" s="141"/>
      <c r="AI48" s="141">
        <v>68.083333333333329</v>
      </c>
      <c r="AJ48" s="141">
        <v>71.25</v>
      </c>
      <c r="AK48" s="141">
        <v>380</v>
      </c>
      <c r="AL48" s="141">
        <v>331.75</v>
      </c>
      <c r="AM48" s="141">
        <v>364.75</v>
      </c>
      <c r="AN48" s="141">
        <v>100.83750000000001</v>
      </c>
      <c r="AO48" s="141"/>
      <c r="AP48" s="123"/>
      <c r="AQ48" s="123"/>
      <c r="AR48" s="123"/>
      <c r="AS48" s="123"/>
      <c r="AT48" s="123"/>
      <c r="AU48" s="123"/>
      <c r="AV48" s="123"/>
      <c r="AW48" s="123"/>
      <c r="AX48" s="123"/>
      <c r="AY48" s="123"/>
      <c r="AZ48" s="123"/>
      <c r="BA48" s="123"/>
      <c r="BB48" s="123"/>
    </row>
    <row r="49" spans="1:54" ht="12.75" x14ac:dyDescent="0.2">
      <c r="A49" s="160">
        <v>37500</v>
      </c>
      <c r="B49" s="141">
        <v>950</v>
      </c>
      <c r="C49" s="141">
        <v>1860</v>
      </c>
      <c r="D49" s="141">
        <v>1350</v>
      </c>
      <c r="E49" s="141">
        <v>1800</v>
      </c>
      <c r="F49" s="141"/>
      <c r="G49" s="141"/>
      <c r="H49" s="141"/>
      <c r="I49" s="141"/>
      <c r="J49" s="141"/>
      <c r="K49" s="141"/>
      <c r="L49" s="141"/>
      <c r="M49" s="141"/>
      <c r="N49" s="141">
        <v>57</v>
      </c>
      <c r="O49" s="141">
        <v>44</v>
      </c>
      <c r="P49" s="141">
        <v>32</v>
      </c>
      <c r="Q49" s="141">
        <v>27</v>
      </c>
      <c r="R49" s="141">
        <v>22</v>
      </c>
      <c r="S49" s="141">
        <v>22</v>
      </c>
      <c r="T49" s="141">
        <v>17</v>
      </c>
      <c r="U49" s="141">
        <v>83</v>
      </c>
      <c r="V49" s="141">
        <v>73.25</v>
      </c>
      <c r="W49" s="141"/>
      <c r="X49" s="141">
        <v>82.5</v>
      </c>
      <c r="Y49" s="141"/>
      <c r="Z49" s="141">
        <v>142.66666666666666</v>
      </c>
      <c r="AA49" s="141"/>
      <c r="AB49" s="141"/>
      <c r="AC49" s="141"/>
      <c r="AD49" s="141"/>
      <c r="AE49" s="141"/>
      <c r="AF49" s="141">
        <v>70</v>
      </c>
      <c r="AG49" s="141">
        <v>60.8</v>
      </c>
      <c r="AH49" s="141"/>
      <c r="AI49" s="141">
        <v>70.8</v>
      </c>
      <c r="AJ49" s="141">
        <v>68.900000000000006</v>
      </c>
      <c r="AK49" s="141">
        <v>479.5</v>
      </c>
      <c r="AL49" s="141">
        <v>437.5</v>
      </c>
      <c r="AM49" s="141">
        <v>514.25</v>
      </c>
      <c r="AN49" s="141">
        <v>115.75</v>
      </c>
      <c r="AO49" s="141"/>
      <c r="AP49" s="123"/>
      <c r="AQ49" s="123"/>
      <c r="AR49" s="123"/>
      <c r="AS49" s="123"/>
      <c r="AT49" s="123"/>
      <c r="AU49" s="123"/>
      <c r="AV49" s="123"/>
      <c r="AW49" s="123"/>
      <c r="AX49" s="123"/>
      <c r="AY49" s="123"/>
      <c r="AZ49" s="123"/>
      <c r="BA49" s="123"/>
      <c r="BB49" s="123"/>
    </row>
    <row r="50" spans="1:54" ht="12.75" x14ac:dyDescent="0.2">
      <c r="A50" s="160">
        <v>37530</v>
      </c>
      <c r="B50" s="141">
        <v>900</v>
      </c>
      <c r="C50" s="141">
        <v>1860</v>
      </c>
      <c r="D50" s="141">
        <v>1300</v>
      </c>
      <c r="E50" s="141">
        <v>1800</v>
      </c>
      <c r="F50" s="141"/>
      <c r="G50" s="141"/>
      <c r="H50" s="141"/>
      <c r="I50" s="141"/>
      <c r="J50" s="141"/>
      <c r="K50" s="141"/>
      <c r="L50" s="141"/>
      <c r="M50" s="141"/>
      <c r="N50" s="141">
        <v>60</v>
      </c>
      <c r="O50" s="141">
        <v>46</v>
      </c>
      <c r="P50" s="141">
        <v>33</v>
      </c>
      <c r="Q50" s="141">
        <v>27</v>
      </c>
      <c r="R50" s="141">
        <v>22</v>
      </c>
      <c r="S50" s="141">
        <v>22</v>
      </c>
      <c r="T50" s="141">
        <v>16</v>
      </c>
      <c r="U50" s="141">
        <v>83</v>
      </c>
      <c r="V50" s="141">
        <v>75.125</v>
      </c>
      <c r="W50" s="141"/>
      <c r="X50" s="141">
        <v>84.875</v>
      </c>
      <c r="Y50" s="141"/>
      <c r="Z50" s="141">
        <v>140</v>
      </c>
      <c r="AA50" s="141">
        <v>58.3</v>
      </c>
      <c r="AB50" s="141"/>
      <c r="AC50" s="141">
        <v>58.3</v>
      </c>
      <c r="AD50" s="141"/>
      <c r="AE50" s="141"/>
      <c r="AF50" s="141">
        <v>69.8</v>
      </c>
      <c r="AG50" s="141">
        <v>58.1</v>
      </c>
      <c r="AH50" s="141"/>
      <c r="AI50" s="141">
        <v>73.875</v>
      </c>
      <c r="AJ50" s="141">
        <v>69.5</v>
      </c>
      <c r="AK50" s="141">
        <v>339.75</v>
      </c>
      <c r="AL50" s="141">
        <v>347.55</v>
      </c>
      <c r="AM50" s="141">
        <v>416.75</v>
      </c>
      <c r="AN50" s="141">
        <v>119.0625</v>
      </c>
      <c r="AO50" s="141"/>
      <c r="AP50" s="123"/>
      <c r="AQ50" s="123"/>
      <c r="AR50" s="123"/>
      <c r="AS50" s="123"/>
      <c r="AT50" s="123"/>
      <c r="AU50" s="123"/>
      <c r="AV50" s="123"/>
      <c r="AW50" s="123"/>
      <c r="AX50" s="123"/>
      <c r="AY50" s="123"/>
      <c r="AZ50" s="123"/>
      <c r="BA50" s="123"/>
      <c r="BB50" s="123"/>
    </row>
    <row r="51" spans="1:54" ht="12.75" x14ac:dyDescent="0.2">
      <c r="A51" s="160">
        <v>37561</v>
      </c>
      <c r="B51" s="141">
        <v>920</v>
      </c>
      <c r="C51" s="141">
        <v>1870</v>
      </c>
      <c r="D51" s="141">
        <v>1300</v>
      </c>
      <c r="E51" s="141">
        <v>1800</v>
      </c>
      <c r="F51" s="141"/>
      <c r="G51" s="141"/>
      <c r="H51" s="141"/>
      <c r="I51" s="141"/>
      <c r="J51" s="141"/>
      <c r="K51" s="141"/>
      <c r="L51" s="141"/>
      <c r="M51" s="141"/>
      <c r="N51" s="141">
        <v>64</v>
      </c>
      <c r="O51" s="141">
        <v>46</v>
      </c>
      <c r="P51" s="141">
        <v>34</v>
      </c>
      <c r="Q51" s="141">
        <v>28</v>
      </c>
      <c r="R51" s="141">
        <v>23</v>
      </c>
      <c r="S51" s="141">
        <v>22</v>
      </c>
      <c r="T51" s="141">
        <v>17</v>
      </c>
      <c r="U51" s="141">
        <v>79.333333333333329</v>
      </c>
      <c r="V51" s="141">
        <v>73.5</v>
      </c>
      <c r="W51" s="141"/>
      <c r="X51" s="141">
        <v>85</v>
      </c>
      <c r="Y51" s="141"/>
      <c r="Z51" s="141">
        <v>141.75</v>
      </c>
      <c r="AA51" s="141">
        <v>61.4</v>
      </c>
      <c r="AB51" s="141">
        <v>58.5</v>
      </c>
      <c r="AC51" s="141">
        <v>61.2</v>
      </c>
      <c r="AD51" s="141">
        <v>50.6</v>
      </c>
      <c r="AE51" s="141">
        <v>51</v>
      </c>
      <c r="AF51" s="141">
        <v>61.8</v>
      </c>
      <c r="AG51" s="141">
        <v>51.8</v>
      </c>
      <c r="AH51" s="141"/>
      <c r="AI51" s="141">
        <v>74.166666666666671</v>
      </c>
      <c r="AJ51" s="141">
        <v>71.833333333333329</v>
      </c>
      <c r="AK51" s="141">
        <v>338</v>
      </c>
      <c r="AL51" s="141">
        <v>350.54999999999995</v>
      </c>
      <c r="AM51" s="141">
        <v>416.70000000000005</v>
      </c>
      <c r="AN51" s="141">
        <v>118.25</v>
      </c>
      <c r="AO51" s="141"/>
      <c r="AP51" s="123"/>
      <c r="AQ51" s="123"/>
      <c r="AR51" s="123"/>
      <c r="AS51" s="123"/>
      <c r="AT51" s="123"/>
      <c r="AU51" s="123"/>
      <c r="AV51" s="123"/>
      <c r="AW51" s="123"/>
      <c r="AX51" s="123"/>
      <c r="AY51" s="123"/>
      <c r="AZ51" s="123"/>
      <c r="BA51" s="123"/>
      <c r="BB51" s="123"/>
    </row>
    <row r="52" spans="1:54" ht="12.75" x14ac:dyDescent="0.2">
      <c r="A52" s="160">
        <v>37591</v>
      </c>
      <c r="B52" s="141">
        <v>920</v>
      </c>
      <c r="C52" s="141">
        <v>1900</v>
      </c>
      <c r="D52" s="141">
        <v>1340</v>
      </c>
      <c r="E52" s="141">
        <v>1850</v>
      </c>
      <c r="F52" s="141"/>
      <c r="G52" s="141"/>
      <c r="H52" s="141"/>
      <c r="I52" s="141"/>
      <c r="J52" s="141"/>
      <c r="K52" s="141"/>
      <c r="L52" s="141"/>
      <c r="M52" s="141"/>
      <c r="N52" s="141">
        <v>64</v>
      </c>
      <c r="O52" s="141">
        <v>46</v>
      </c>
      <c r="P52" s="141">
        <v>33</v>
      </c>
      <c r="Q52" s="141">
        <v>30</v>
      </c>
      <c r="R52" s="141">
        <v>23</v>
      </c>
      <c r="S52" s="141">
        <v>22</v>
      </c>
      <c r="T52" s="141">
        <v>17</v>
      </c>
      <c r="U52" s="141">
        <v>75.125</v>
      </c>
      <c r="V52" s="141">
        <v>75.8125</v>
      </c>
      <c r="W52" s="141"/>
      <c r="X52" s="141">
        <v>91</v>
      </c>
      <c r="Y52" s="141"/>
      <c r="Z52" s="141">
        <v>141.25</v>
      </c>
      <c r="AA52" s="141">
        <v>69.2</v>
      </c>
      <c r="AB52" s="141">
        <v>62.6</v>
      </c>
      <c r="AC52" s="141">
        <v>68.5</v>
      </c>
      <c r="AD52" s="141">
        <v>50.3</v>
      </c>
      <c r="AE52" s="141">
        <v>49.8</v>
      </c>
      <c r="AF52" s="141">
        <v>60.4</v>
      </c>
      <c r="AG52" s="141">
        <v>52.5</v>
      </c>
      <c r="AH52" s="141"/>
      <c r="AI52" s="141">
        <v>75.5</v>
      </c>
      <c r="AJ52" s="141">
        <v>73.2</v>
      </c>
      <c r="AK52" s="141">
        <v>442.25</v>
      </c>
      <c r="AL52" s="141">
        <v>437.9</v>
      </c>
      <c r="AM52" s="141">
        <v>517.29999999999995</v>
      </c>
      <c r="AN52" s="141">
        <v>120.15</v>
      </c>
      <c r="AO52" s="141"/>
      <c r="AP52" s="123"/>
      <c r="AQ52" s="123"/>
      <c r="AR52" s="123"/>
      <c r="AS52" s="123"/>
      <c r="AT52" s="123"/>
      <c r="AU52" s="123"/>
      <c r="AV52" s="123"/>
      <c r="AW52" s="123"/>
      <c r="AX52" s="123"/>
      <c r="AY52" s="123"/>
      <c r="AZ52" s="123"/>
      <c r="BA52" s="123"/>
      <c r="BB52" s="123"/>
    </row>
    <row r="53" spans="1:54" ht="12.75" x14ac:dyDescent="0.2">
      <c r="A53" s="160">
        <v>37622</v>
      </c>
      <c r="B53" s="141">
        <v>920</v>
      </c>
      <c r="C53" s="141">
        <v>1920</v>
      </c>
      <c r="D53" s="141">
        <v>1350</v>
      </c>
      <c r="E53" s="141">
        <v>1875</v>
      </c>
      <c r="F53" s="141"/>
      <c r="G53" s="141"/>
      <c r="H53" s="141"/>
      <c r="I53" s="141"/>
      <c r="J53" s="141"/>
      <c r="K53" s="141"/>
      <c r="L53" s="141"/>
      <c r="M53" s="141"/>
      <c r="N53" s="141">
        <v>64.2</v>
      </c>
      <c r="O53" s="141">
        <v>47.3</v>
      </c>
      <c r="P53" s="141">
        <v>34.1</v>
      </c>
      <c r="Q53" s="141">
        <v>27.68</v>
      </c>
      <c r="R53" s="141">
        <v>22.64</v>
      </c>
      <c r="S53" s="141">
        <v>21.18</v>
      </c>
      <c r="T53" s="141">
        <v>16.66</v>
      </c>
      <c r="U53" s="141">
        <v>72.7</v>
      </c>
      <c r="V53" s="141">
        <v>77</v>
      </c>
      <c r="W53" s="141"/>
      <c r="X53" s="141">
        <v>93.1</v>
      </c>
      <c r="Y53" s="141"/>
      <c r="Z53" s="141">
        <v>139.19999999999999</v>
      </c>
      <c r="AA53" s="141">
        <v>80.7</v>
      </c>
      <c r="AB53" s="141"/>
      <c r="AC53" s="141">
        <v>80.7</v>
      </c>
      <c r="AD53" s="141">
        <v>52.8</v>
      </c>
      <c r="AE53" s="141">
        <v>54.6</v>
      </c>
      <c r="AF53" s="141">
        <v>64.5</v>
      </c>
      <c r="AG53" s="141">
        <v>60.1</v>
      </c>
      <c r="AH53" s="141"/>
      <c r="AI53" s="141">
        <v>76.875</v>
      </c>
      <c r="AJ53" s="141">
        <v>74.125</v>
      </c>
      <c r="AK53" s="141">
        <v>356.85</v>
      </c>
      <c r="AL53" s="141">
        <v>351.75</v>
      </c>
      <c r="AM53" s="141">
        <v>409.35</v>
      </c>
      <c r="AN53" s="141">
        <v>122.4375</v>
      </c>
      <c r="AO53" s="141"/>
      <c r="AP53" s="123"/>
      <c r="AQ53" s="123"/>
      <c r="AR53" s="123"/>
      <c r="AS53" s="123"/>
      <c r="AT53" s="123"/>
      <c r="AU53" s="123"/>
      <c r="AV53" s="123"/>
      <c r="AW53" s="123"/>
      <c r="AX53" s="123"/>
      <c r="AY53" s="123"/>
      <c r="AZ53" s="123"/>
      <c r="BA53" s="123"/>
      <c r="BB53" s="123"/>
    </row>
    <row r="54" spans="1:54" ht="12.75" x14ac:dyDescent="0.2">
      <c r="A54" s="160">
        <v>37653</v>
      </c>
      <c r="B54" s="141">
        <v>920</v>
      </c>
      <c r="C54" s="141">
        <v>1960</v>
      </c>
      <c r="D54" s="141">
        <v>1360</v>
      </c>
      <c r="E54" s="141">
        <v>1900</v>
      </c>
      <c r="F54" s="141"/>
      <c r="G54" s="141"/>
      <c r="H54" s="141"/>
      <c r="I54" s="141"/>
      <c r="J54" s="141"/>
      <c r="K54" s="141"/>
      <c r="L54" s="141"/>
      <c r="M54" s="141"/>
      <c r="N54" s="141">
        <v>63.5</v>
      </c>
      <c r="O54" s="141">
        <v>46.375</v>
      </c>
      <c r="P54" s="141">
        <v>33.575000000000003</v>
      </c>
      <c r="Q54" s="141">
        <v>27.375</v>
      </c>
      <c r="R54" s="141">
        <v>22.75</v>
      </c>
      <c r="S54" s="141">
        <v>20.375</v>
      </c>
      <c r="T54" s="141">
        <v>15.875</v>
      </c>
      <c r="U54" s="141">
        <v>79</v>
      </c>
      <c r="V54" s="141">
        <v>80.5</v>
      </c>
      <c r="W54" s="141"/>
      <c r="X54" s="141">
        <v>89</v>
      </c>
      <c r="Y54" s="141"/>
      <c r="Z54" s="141">
        <v>148</v>
      </c>
      <c r="AA54" s="141">
        <v>70.2</v>
      </c>
      <c r="AB54" s="141"/>
      <c r="AC54" s="141">
        <v>70.2</v>
      </c>
      <c r="AD54" s="141">
        <v>53.9</v>
      </c>
      <c r="AE54" s="141"/>
      <c r="AF54" s="141">
        <v>66.8</v>
      </c>
      <c r="AG54" s="141">
        <v>62.8</v>
      </c>
      <c r="AH54" s="141"/>
      <c r="AI54" s="141">
        <v>78.875</v>
      </c>
      <c r="AJ54" s="141">
        <v>76.375</v>
      </c>
      <c r="AK54" s="141">
        <v>353.5</v>
      </c>
      <c r="AL54" s="141">
        <v>349</v>
      </c>
      <c r="AM54" s="141">
        <v>403.75</v>
      </c>
      <c r="AN54" s="141">
        <v>120.1875</v>
      </c>
      <c r="AO54" s="141"/>
      <c r="AP54" s="123"/>
      <c r="AQ54" s="123"/>
      <c r="AR54" s="123"/>
      <c r="AS54" s="123"/>
      <c r="AT54" s="123"/>
      <c r="AU54" s="123"/>
      <c r="AV54" s="123"/>
      <c r="AW54" s="123"/>
      <c r="AX54" s="123"/>
      <c r="AY54" s="123"/>
      <c r="AZ54" s="123"/>
      <c r="BA54" s="123"/>
      <c r="BB54" s="123"/>
    </row>
    <row r="55" spans="1:54" ht="12.75" x14ac:dyDescent="0.2">
      <c r="A55" s="160">
        <v>37681</v>
      </c>
      <c r="B55" s="141">
        <v>900</v>
      </c>
      <c r="C55" s="141">
        <v>2000</v>
      </c>
      <c r="D55" s="141">
        <v>1390</v>
      </c>
      <c r="E55" s="141">
        <v>1925</v>
      </c>
      <c r="F55" s="141"/>
      <c r="G55" s="141"/>
      <c r="H55" s="141"/>
      <c r="I55" s="141"/>
      <c r="J55" s="141"/>
      <c r="K55" s="141"/>
      <c r="L55" s="141"/>
      <c r="M55" s="141"/>
      <c r="N55" s="141">
        <v>62.875</v>
      </c>
      <c r="O55" s="141">
        <v>46.5</v>
      </c>
      <c r="P55" s="141">
        <v>32.075000000000003</v>
      </c>
      <c r="Q55" s="141">
        <v>26.3</v>
      </c>
      <c r="R55" s="141">
        <v>22.5</v>
      </c>
      <c r="S55" s="141">
        <v>19.5</v>
      </c>
      <c r="T55" s="141">
        <v>15.2</v>
      </c>
      <c r="U55" s="141">
        <v>75.5</v>
      </c>
      <c r="V55" s="141">
        <v>82.125</v>
      </c>
      <c r="W55" s="141"/>
      <c r="X55" s="141">
        <v>90</v>
      </c>
      <c r="Y55" s="141"/>
      <c r="Z55" s="141">
        <v>147.5</v>
      </c>
      <c r="AA55" s="141">
        <v>79.900000000000006</v>
      </c>
      <c r="AB55" s="141"/>
      <c r="AC55" s="141">
        <v>79.900000000000006</v>
      </c>
      <c r="AD55" s="141">
        <v>55</v>
      </c>
      <c r="AE55" s="141">
        <v>54.3</v>
      </c>
      <c r="AF55" s="141">
        <v>72.400000000000006</v>
      </c>
      <c r="AG55" s="141">
        <v>63.7</v>
      </c>
      <c r="AH55" s="141"/>
      <c r="AI55" s="141">
        <v>80.5</v>
      </c>
      <c r="AJ55" s="141">
        <v>77.900000000000006</v>
      </c>
      <c r="AK55" s="141">
        <v>445.55</v>
      </c>
      <c r="AL55" s="141">
        <v>443</v>
      </c>
      <c r="AM55" s="141">
        <v>515.75</v>
      </c>
      <c r="AN55" s="141">
        <v>123.7</v>
      </c>
      <c r="AO55" s="141"/>
      <c r="AP55" s="123"/>
      <c r="AQ55" s="123"/>
      <c r="AR55" s="123"/>
      <c r="AS55" s="123"/>
      <c r="AT55" s="123"/>
      <c r="AU55" s="123"/>
      <c r="AV55" s="123"/>
      <c r="AW55" s="123"/>
      <c r="AX55" s="123"/>
      <c r="AY55" s="123"/>
      <c r="AZ55" s="123"/>
      <c r="BA55" s="123"/>
      <c r="BB55" s="123"/>
    </row>
    <row r="56" spans="1:54" ht="12.75" x14ac:dyDescent="0.2">
      <c r="A56" s="160">
        <v>37712</v>
      </c>
      <c r="B56" s="141">
        <v>920</v>
      </c>
      <c r="C56" s="141">
        <v>2000</v>
      </c>
      <c r="D56" s="141">
        <v>1380</v>
      </c>
      <c r="E56" s="141">
        <v>1925</v>
      </c>
      <c r="F56" s="141"/>
      <c r="G56" s="141"/>
      <c r="H56" s="141"/>
      <c r="I56" s="141"/>
      <c r="J56" s="141"/>
      <c r="K56" s="141"/>
      <c r="L56" s="141"/>
      <c r="M56" s="141"/>
      <c r="N56" s="141">
        <v>61.8</v>
      </c>
      <c r="O56" s="141">
        <v>45.4</v>
      </c>
      <c r="P56" s="141">
        <v>30.2</v>
      </c>
      <c r="Q56" s="141">
        <v>25.74</v>
      </c>
      <c r="R56" s="141">
        <v>21.68</v>
      </c>
      <c r="S56" s="141">
        <v>19.22</v>
      </c>
      <c r="T56" s="141">
        <v>14.746</v>
      </c>
      <c r="U56" s="141">
        <v>72.25</v>
      </c>
      <c r="V56" s="141">
        <v>86.75</v>
      </c>
      <c r="W56" s="141"/>
      <c r="X56" s="141">
        <v>91</v>
      </c>
      <c r="Y56" s="141"/>
      <c r="Z56" s="141">
        <v>154</v>
      </c>
      <c r="AA56" s="141"/>
      <c r="AB56" s="141"/>
      <c r="AC56" s="141"/>
      <c r="AD56" s="141">
        <v>56</v>
      </c>
      <c r="AE56" s="141">
        <v>54.7</v>
      </c>
      <c r="AF56" s="141"/>
      <c r="AG56" s="141"/>
      <c r="AH56" s="141"/>
      <c r="AI56" s="141">
        <v>81.6875</v>
      </c>
      <c r="AJ56" s="141">
        <v>79.125</v>
      </c>
      <c r="AK56" s="141">
        <v>359.15</v>
      </c>
      <c r="AL56" s="141">
        <v>361</v>
      </c>
      <c r="AM56" s="141">
        <v>378.5</v>
      </c>
      <c r="AN56" s="141">
        <v>118.125</v>
      </c>
      <c r="AO56" s="141"/>
      <c r="AP56" s="123"/>
      <c r="AQ56" s="123"/>
      <c r="AR56" s="123"/>
      <c r="AS56" s="123"/>
      <c r="AT56" s="123"/>
      <c r="AU56" s="123"/>
      <c r="AV56" s="123"/>
      <c r="AW56" s="123"/>
      <c r="AX56" s="123"/>
      <c r="AY56" s="123"/>
      <c r="AZ56" s="123"/>
      <c r="BA56" s="123"/>
      <c r="BB56" s="123"/>
    </row>
    <row r="57" spans="1:54" ht="12.75" x14ac:dyDescent="0.2">
      <c r="A57" s="160">
        <v>37742</v>
      </c>
      <c r="B57" s="141">
        <v>970</v>
      </c>
      <c r="C57" s="141">
        <v>2050</v>
      </c>
      <c r="D57" s="141">
        <v>1410</v>
      </c>
      <c r="E57" s="141">
        <v>1950</v>
      </c>
      <c r="F57" s="141"/>
      <c r="G57" s="141"/>
      <c r="H57" s="141"/>
      <c r="I57" s="141"/>
      <c r="J57" s="141"/>
      <c r="K57" s="141"/>
      <c r="L57" s="141"/>
      <c r="M57" s="141"/>
      <c r="N57" s="141">
        <v>61.3</v>
      </c>
      <c r="O57" s="141">
        <v>44.8</v>
      </c>
      <c r="P57" s="141">
        <v>30.2</v>
      </c>
      <c r="Q57" s="141">
        <v>25.625</v>
      </c>
      <c r="R57" s="141">
        <v>21.6</v>
      </c>
      <c r="S57" s="141">
        <v>19.8</v>
      </c>
      <c r="T57" s="141">
        <v>15.0975</v>
      </c>
      <c r="U57" s="141">
        <v>74.900000000000006</v>
      </c>
      <c r="V57" s="141">
        <v>85.3</v>
      </c>
      <c r="W57" s="141"/>
      <c r="X57" s="141">
        <v>96.2</v>
      </c>
      <c r="Y57" s="141"/>
      <c r="Z57" s="141">
        <v>155.30000000000001</v>
      </c>
      <c r="AA57" s="141"/>
      <c r="AB57" s="141"/>
      <c r="AC57" s="141"/>
      <c r="AD57" s="141">
        <v>54.5</v>
      </c>
      <c r="AE57" s="141"/>
      <c r="AF57" s="141">
        <v>78.2</v>
      </c>
      <c r="AG57" s="141">
        <v>71.400000000000006</v>
      </c>
      <c r="AH57" s="141"/>
      <c r="AI57" s="141">
        <v>84.75</v>
      </c>
      <c r="AJ57" s="141">
        <v>86.25</v>
      </c>
      <c r="AK57" s="141">
        <v>372.75</v>
      </c>
      <c r="AL57" s="141">
        <v>282</v>
      </c>
      <c r="AM57" s="141">
        <v>295</v>
      </c>
      <c r="AN57" s="141">
        <v>117.75</v>
      </c>
      <c r="AO57" s="141"/>
      <c r="AP57" s="123"/>
      <c r="AQ57" s="123"/>
      <c r="AR57" s="123"/>
      <c r="AS57" s="123"/>
      <c r="AT57" s="123"/>
      <c r="AU57" s="123"/>
      <c r="AV57" s="123"/>
      <c r="AW57" s="123"/>
      <c r="AX57" s="123"/>
      <c r="AY57" s="123"/>
      <c r="AZ57" s="123"/>
      <c r="BA57" s="123"/>
      <c r="BB57" s="123"/>
    </row>
    <row r="58" spans="1:54" ht="12.75" x14ac:dyDescent="0.2">
      <c r="A58" s="160">
        <v>37773</v>
      </c>
      <c r="B58" s="141">
        <v>990</v>
      </c>
      <c r="C58" s="141">
        <v>2080</v>
      </c>
      <c r="D58" s="141">
        <v>1410</v>
      </c>
      <c r="E58" s="141">
        <v>1975</v>
      </c>
      <c r="F58" s="141"/>
      <c r="G58" s="141"/>
      <c r="H58" s="141"/>
      <c r="I58" s="141"/>
      <c r="J58" s="141"/>
      <c r="K58" s="141"/>
      <c r="L58" s="141"/>
      <c r="M58" s="141"/>
      <c r="N58" s="141">
        <v>58.766666666666673</v>
      </c>
      <c r="O58" s="141">
        <v>39.923333333333339</v>
      </c>
      <c r="P58" s="141">
        <v>29.546666666666667</v>
      </c>
      <c r="Q58" s="141">
        <v>25.6</v>
      </c>
      <c r="R58" s="141">
        <v>21.6</v>
      </c>
      <c r="S58" s="141">
        <v>19.975000000000001</v>
      </c>
      <c r="T58" s="141">
        <v>15.297499999999999</v>
      </c>
      <c r="U58" s="141">
        <v>75.125</v>
      </c>
      <c r="V58" s="141">
        <v>76.5</v>
      </c>
      <c r="W58" s="141"/>
      <c r="X58" s="141">
        <v>100</v>
      </c>
      <c r="Y58" s="141"/>
      <c r="Z58" s="141">
        <v>150.375</v>
      </c>
      <c r="AA58" s="141"/>
      <c r="AB58" s="141"/>
      <c r="AC58" s="141"/>
      <c r="AD58" s="141"/>
      <c r="AE58" s="141"/>
      <c r="AF58" s="141"/>
      <c r="AG58" s="141"/>
      <c r="AH58" s="141"/>
      <c r="AI58" s="141">
        <v>87</v>
      </c>
      <c r="AJ58" s="141">
        <v>87.4</v>
      </c>
      <c r="AK58" s="141">
        <v>466.25</v>
      </c>
      <c r="AL58" s="141">
        <v>467.25</v>
      </c>
      <c r="AM58" s="141">
        <v>515.25</v>
      </c>
      <c r="AN58" s="141">
        <v>113.1</v>
      </c>
      <c r="AO58" s="141"/>
      <c r="AP58" s="123"/>
      <c r="AQ58" s="123"/>
      <c r="AR58" s="123"/>
      <c r="AS58" s="123"/>
      <c r="AT58" s="123"/>
      <c r="AU58" s="123"/>
      <c r="AV58" s="123"/>
      <c r="AW58" s="123"/>
      <c r="AX58" s="123"/>
      <c r="AY58" s="123"/>
      <c r="AZ58" s="123"/>
      <c r="BA58" s="123"/>
      <c r="BB58" s="123"/>
    </row>
    <row r="59" spans="1:54" ht="12.75" x14ac:dyDescent="0.2">
      <c r="A59" s="160">
        <v>37803</v>
      </c>
      <c r="B59" s="141">
        <v>1000</v>
      </c>
      <c r="C59" s="141">
        <v>2080</v>
      </c>
      <c r="D59" s="141">
        <v>1410</v>
      </c>
      <c r="E59" s="141">
        <v>1975</v>
      </c>
      <c r="F59" s="141"/>
      <c r="G59" s="141"/>
      <c r="H59" s="141"/>
      <c r="I59" s="141"/>
      <c r="J59" s="141"/>
      <c r="K59" s="141"/>
      <c r="L59" s="141"/>
      <c r="M59" s="141"/>
      <c r="N59" s="141">
        <v>54.2</v>
      </c>
      <c r="O59" s="141">
        <v>37.494799999999998</v>
      </c>
      <c r="P59" s="141">
        <v>28.235400000000006</v>
      </c>
      <c r="Q59" s="141">
        <v>24.195</v>
      </c>
      <c r="R59" s="141">
        <v>20.399999999999999</v>
      </c>
      <c r="S59" s="141">
        <v>19.475000000000001</v>
      </c>
      <c r="T59" s="141">
        <v>15.22</v>
      </c>
      <c r="U59" s="141">
        <v>76.375</v>
      </c>
      <c r="V59" s="141">
        <v>75.375</v>
      </c>
      <c r="W59" s="141"/>
      <c r="X59" s="141">
        <v>89.75</v>
      </c>
      <c r="Y59" s="141"/>
      <c r="Z59" s="141">
        <v>147.375</v>
      </c>
      <c r="AA59" s="141">
        <v>74.599999999999994</v>
      </c>
      <c r="AB59" s="141">
        <v>73.8</v>
      </c>
      <c r="AC59" s="141">
        <v>74.400000000000006</v>
      </c>
      <c r="AD59" s="141"/>
      <c r="AE59" s="141">
        <v>57.5</v>
      </c>
      <c r="AF59" s="141"/>
      <c r="AG59" s="141">
        <v>62.2</v>
      </c>
      <c r="AH59" s="141"/>
      <c r="AI59" s="141">
        <v>84.25</v>
      </c>
      <c r="AJ59" s="141">
        <v>86.125</v>
      </c>
      <c r="AK59" s="141">
        <v>384.75</v>
      </c>
      <c r="AL59" s="141">
        <v>372.7</v>
      </c>
      <c r="AM59" s="141">
        <v>395.5</v>
      </c>
      <c r="AN59" s="141">
        <v>112.1875</v>
      </c>
      <c r="AO59" s="141"/>
      <c r="AP59" s="123"/>
      <c r="AQ59" s="123"/>
      <c r="AR59" s="123"/>
      <c r="AS59" s="123"/>
      <c r="AT59" s="123"/>
      <c r="AU59" s="123"/>
      <c r="AV59" s="123"/>
      <c r="AW59" s="123"/>
      <c r="AX59" s="123"/>
      <c r="AY59" s="123"/>
      <c r="AZ59" s="123"/>
      <c r="BA59" s="123"/>
      <c r="BB59" s="123"/>
    </row>
    <row r="60" spans="1:54" ht="12.75" x14ac:dyDescent="0.2">
      <c r="A60" s="160">
        <v>37834</v>
      </c>
      <c r="B60" s="141">
        <v>1030</v>
      </c>
      <c r="C60" s="141">
        <v>2100</v>
      </c>
      <c r="D60" s="141">
        <v>1430</v>
      </c>
      <c r="E60" s="141">
        <v>2000</v>
      </c>
      <c r="F60" s="141"/>
      <c r="G60" s="141"/>
      <c r="H60" s="141"/>
      <c r="I60" s="141"/>
      <c r="J60" s="141"/>
      <c r="K60" s="141"/>
      <c r="L60" s="141"/>
      <c r="M60" s="141"/>
      <c r="N60" s="141">
        <v>56.641666666667504</v>
      </c>
      <c r="O60" s="141">
        <v>37.5</v>
      </c>
      <c r="P60" s="141">
        <v>28.472222222222499</v>
      </c>
      <c r="Q60" s="141">
        <v>23.719444444447504</v>
      </c>
      <c r="R60" s="141">
        <v>19.172222222222501</v>
      </c>
      <c r="S60" s="141">
        <v>19.399999999999999</v>
      </c>
      <c r="T60" s="141">
        <v>14.838888888890001</v>
      </c>
      <c r="U60" s="141">
        <v>87.75</v>
      </c>
      <c r="V60" s="141">
        <v>83.5</v>
      </c>
      <c r="W60" s="141"/>
      <c r="X60" s="141">
        <v>91.9375</v>
      </c>
      <c r="Y60" s="141"/>
      <c r="Z60" s="141">
        <v>151.9</v>
      </c>
      <c r="AA60" s="141">
        <v>78.599999999999994</v>
      </c>
      <c r="AB60" s="141">
        <v>77.8</v>
      </c>
      <c r="AC60" s="141">
        <v>78.599999999999994</v>
      </c>
      <c r="AD60" s="141">
        <v>53</v>
      </c>
      <c r="AE60" s="141">
        <v>55.4</v>
      </c>
      <c r="AF60" s="141">
        <v>87.8</v>
      </c>
      <c r="AG60" s="141">
        <v>68.599999999999994</v>
      </c>
      <c r="AH60" s="141"/>
      <c r="AI60" s="141">
        <v>84.5</v>
      </c>
      <c r="AJ60" s="141">
        <v>92.75</v>
      </c>
      <c r="AK60" s="141">
        <v>410</v>
      </c>
      <c r="AL60" s="141">
        <v>398.75</v>
      </c>
      <c r="AM60" s="141">
        <v>413.25</v>
      </c>
      <c r="AN60" s="141">
        <v>114.25</v>
      </c>
      <c r="AO60" s="141"/>
      <c r="AP60" s="123"/>
      <c r="AQ60" s="123"/>
      <c r="AR60" s="123"/>
      <c r="AS60" s="123"/>
      <c r="AT60" s="123"/>
      <c r="AU60" s="123"/>
      <c r="AV60" s="123"/>
      <c r="AW60" s="123"/>
      <c r="AX60" s="123"/>
      <c r="AY60" s="123"/>
      <c r="AZ60" s="123"/>
      <c r="BA60" s="123"/>
      <c r="BB60" s="123"/>
    </row>
    <row r="61" spans="1:54" ht="12.75" x14ac:dyDescent="0.2">
      <c r="A61" s="160">
        <v>37865</v>
      </c>
      <c r="B61" s="141">
        <v>1050</v>
      </c>
      <c r="C61" s="141">
        <v>2100</v>
      </c>
      <c r="D61" s="141">
        <v>1440</v>
      </c>
      <c r="E61" s="141">
        <v>2000</v>
      </c>
      <c r="F61" s="141"/>
      <c r="G61" s="141"/>
      <c r="H61" s="141"/>
      <c r="I61" s="141"/>
      <c r="J61" s="141"/>
      <c r="K61" s="141"/>
      <c r="L61" s="141"/>
      <c r="M61" s="141"/>
      <c r="N61" s="141">
        <v>57.678571428570002</v>
      </c>
      <c r="O61" s="141">
        <v>43.975000000000001</v>
      </c>
      <c r="P61" s="141">
        <v>33.274999999999999</v>
      </c>
      <c r="Q61" s="141">
        <v>24.774999999999999</v>
      </c>
      <c r="R61" s="141">
        <v>20.625</v>
      </c>
      <c r="S61" s="141">
        <v>20.25</v>
      </c>
      <c r="T61" s="141">
        <v>15.6</v>
      </c>
      <c r="U61" s="141">
        <v>92.5</v>
      </c>
      <c r="V61" s="141">
        <v>86.5</v>
      </c>
      <c r="W61" s="141"/>
      <c r="X61" s="141">
        <v>102.25</v>
      </c>
      <c r="Y61" s="141"/>
      <c r="Z61" s="141">
        <v>160.25</v>
      </c>
      <c r="AA61" s="141">
        <v>81.599999999999994</v>
      </c>
      <c r="AB61" s="141">
        <v>79.400000000000006</v>
      </c>
      <c r="AC61" s="141">
        <v>81.599999999999994</v>
      </c>
      <c r="AD61" s="141">
        <v>65.099999999999994</v>
      </c>
      <c r="AE61" s="141">
        <v>59.8</v>
      </c>
      <c r="AF61" s="141">
        <v>90.4</v>
      </c>
      <c r="AG61" s="141">
        <v>73.599999999999994</v>
      </c>
      <c r="AH61" s="141"/>
      <c r="AI61" s="141">
        <v>92.4</v>
      </c>
      <c r="AJ61" s="141">
        <v>100.125</v>
      </c>
      <c r="AK61" s="141">
        <v>443.25</v>
      </c>
      <c r="AL61" s="141">
        <v>428.75</v>
      </c>
      <c r="AM61" s="141">
        <v>446.9</v>
      </c>
      <c r="AN61" s="141">
        <v>118.2</v>
      </c>
      <c r="AO61" s="141"/>
      <c r="AP61" s="123"/>
      <c r="AQ61" s="123"/>
      <c r="AR61" s="123"/>
      <c r="AS61" s="123"/>
      <c r="AT61" s="123"/>
      <c r="AU61" s="123"/>
      <c r="AV61" s="123"/>
      <c r="AW61" s="123"/>
      <c r="AX61" s="123"/>
      <c r="AY61" s="123"/>
      <c r="AZ61" s="123"/>
      <c r="BA61" s="123"/>
      <c r="BB61" s="123"/>
    </row>
    <row r="62" spans="1:54" ht="12.75" x14ac:dyDescent="0.2">
      <c r="A62" s="160">
        <v>37895</v>
      </c>
      <c r="B62" s="141">
        <v>1030</v>
      </c>
      <c r="C62" s="141">
        <v>2080</v>
      </c>
      <c r="D62" s="141">
        <v>1430</v>
      </c>
      <c r="E62" s="141">
        <v>2100</v>
      </c>
      <c r="F62" s="141"/>
      <c r="G62" s="141"/>
      <c r="H62" s="141"/>
      <c r="I62" s="141"/>
      <c r="J62" s="141"/>
      <c r="K62" s="141"/>
      <c r="L62" s="141"/>
      <c r="M62" s="141"/>
      <c r="N62" s="141">
        <v>57.857142857144005</v>
      </c>
      <c r="O62" s="141">
        <v>46.44</v>
      </c>
      <c r="P62" s="141">
        <v>36.119999999999997</v>
      </c>
      <c r="Q62" s="141">
        <v>25.52</v>
      </c>
      <c r="R62" s="141">
        <v>21.84</v>
      </c>
      <c r="S62" s="141">
        <v>21.64</v>
      </c>
      <c r="T62" s="141">
        <v>16.600000000000001</v>
      </c>
      <c r="U62" s="141">
        <v>107.8</v>
      </c>
      <c r="V62" s="141">
        <v>93.3</v>
      </c>
      <c r="W62" s="141"/>
      <c r="X62" s="141">
        <v>120.4</v>
      </c>
      <c r="Y62" s="141"/>
      <c r="Z62" s="141">
        <v>181.55</v>
      </c>
      <c r="AA62" s="141">
        <v>84.1</v>
      </c>
      <c r="AB62" s="141">
        <v>81.7</v>
      </c>
      <c r="AC62" s="141">
        <v>84</v>
      </c>
      <c r="AD62" s="141">
        <v>71.7</v>
      </c>
      <c r="AE62" s="141">
        <v>61.6</v>
      </c>
      <c r="AF62" s="141">
        <v>94</v>
      </c>
      <c r="AG62" s="141">
        <v>75.8</v>
      </c>
      <c r="AH62" s="141"/>
      <c r="AI62" s="141">
        <v>95.8125</v>
      </c>
      <c r="AJ62" s="141">
        <v>103.1875</v>
      </c>
      <c r="AK62" s="141">
        <v>477.75</v>
      </c>
      <c r="AL62" s="141">
        <v>437.5</v>
      </c>
      <c r="AM62" s="141">
        <v>450.05</v>
      </c>
      <c r="AN62" s="141">
        <v>118.97499999999999</v>
      </c>
      <c r="AO62" s="141"/>
      <c r="AP62" s="123"/>
      <c r="AQ62" s="123"/>
      <c r="AR62" s="123"/>
      <c r="AS62" s="123"/>
      <c r="AT62" s="123"/>
      <c r="AU62" s="123"/>
      <c r="AV62" s="123"/>
      <c r="AW62" s="123"/>
      <c r="AX62" s="123"/>
      <c r="AY62" s="123"/>
      <c r="AZ62" s="123"/>
      <c r="BA62" s="123"/>
      <c r="BB62" s="123"/>
    </row>
    <row r="63" spans="1:54" ht="12.75" x14ac:dyDescent="0.2">
      <c r="A63" s="160">
        <v>37926</v>
      </c>
      <c r="B63" s="141">
        <v>980</v>
      </c>
      <c r="C63" s="141">
        <v>2080</v>
      </c>
      <c r="D63" s="141">
        <v>1430</v>
      </c>
      <c r="E63" s="141">
        <v>2100</v>
      </c>
      <c r="F63" s="141"/>
      <c r="G63" s="141"/>
      <c r="H63" s="141"/>
      <c r="I63" s="141"/>
      <c r="J63" s="141"/>
      <c r="K63" s="141"/>
      <c r="L63" s="141"/>
      <c r="M63" s="141"/>
      <c r="N63" s="141">
        <v>59.642857142857494</v>
      </c>
      <c r="O63" s="141">
        <v>47.75</v>
      </c>
      <c r="P63" s="141">
        <v>38.725000000000001</v>
      </c>
      <c r="Q63" s="141">
        <v>26.6</v>
      </c>
      <c r="R63" s="141">
        <v>23.425000000000001</v>
      </c>
      <c r="S63" s="141">
        <v>22.35</v>
      </c>
      <c r="T63" s="141">
        <v>17.2</v>
      </c>
      <c r="U63" s="141">
        <v>116.66666666666667</v>
      </c>
      <c r="V63" s="141">
        <v>101.83333333333333</v>
      </c>
      <c r="W63" s="141"/>
      <c r="X63" s="141">
        <v>133</v>
      </c>
      <c r="Y63" s="141"/>
      <c r="Z63" s="141">
        <v>190.5</v>
      </c>
      <c r="AA63" s="141">
        <v>89.5</v>
      </c>
      <c r="AB63" s="141"/>
      <c r="AC63" s="141">
        <v>89.5</v>
      </c>
      <c r="AD63" s="141"/>
      <c r="AE63" s="141">
        <v>66.3</v>
      </c>
      <c r="AF63" s="141">
        <v>103.3</v>
      </c>
      <c r="AG63" s="141">
        <v>86.2</v>
      </c>
      <c r="AH63" s="141"/>
      <c r="AI63" s="141">
        <v>103.75</v>
      </c>
      <c r="AJ63" s="141">
        <v>115</v>
      </c>
      <c r="AK63" s="141">
        <v>500</v>
      </c>
      <c r="AL63" s="141">
        <v>482.5</v>
      </c>
      <c r="AM63" s="141">
        <v>479</v>
      </c>
      <c r="AN63" s="141">
        <v>125.3125</v>
      </c>
      <c r="AO63" s="141"/>
      <c r="AP63" s="123"/>
      <c r="AQ63" s="123"/>
      <c r="AR63" s="123"/>
      <c r="AS63" s="123"/>
      <c r="AT63" s="123"/>
      <c r="AU63" s="123"/>
      <c r="AV63" s="123"/>
      <c r="AW63" s="123"/>
      <c r="AX63" s="123"/>
      <c r="AY63" s="123"/>
      <c r="AZ63" s="123"/>
      <c r="BA63" s="123"/>
      <c r="BB63" s="123"/>
    </row>
    <row r="64" spans="1:54" ht="12.75" x14ac:dyDescent="0.2">
      <c r="A64" s="160">
        <v>37956</v>
      </c>
      <c r="B64" s="141">
        <v>980</v>
      </c>
      <c r="C64" s="141">
        <v>2080</v>
      </c>
      <c r="D64" s="141">
        <v>1440</v>
      </c>
      <c r="E64" s="141">
        <v>2100</v>
      </c>
      <c r="F64" s="141"/>
      <c r="G64" s="141"/>
      <c r="H64" s="141"/>
      <c r="I64" s="141"/>
      <c r="J64" s="141"/>
      <c r="K64" s="141"/>
      <c r="L64" s="141"/>
      <c r="M64" s="141"/>
      <c r="N64" s="141">
        <v>63.85</v>
      </c>
      <c r="O64" s="141">
        <v>51.274999999999999</v>
      </c>
      <c r="P64" s="141">
        <v>42.475000000000001</v>
      </c>
      <c r="Q64" s="141">
        <v>28.774999999999999</v>
      </c>
      <c r="R64" s="141">
        <v>24.675000000000001</v>
      </c>
      <c r="S64" s="141">
        <v>23.2</v>
      </c>
      <c r="T64" s="141">
        <v>17.600000000000001</v>
      </c>
      <c r="U64" s="141">
        <v>104</v>
      </c>
      <c r="V64" s="141">
        <v>99.25</v>
      </c>
      <c r="W64" s="141"/>
      <c r="X64" s="141">
        <v>123</v>
      </c>
      <c r="Y64" s="141"/>
      <c r="Z64" s="141">
        <v>176.375</v>
      </c>
      <c r="AA64" s="141">
        <v>97.3</v>
      </c>
      <c r="AB64" s="141"/>
      <c r="AC64" s="141">
        <v>97.3</v>
      </c>
      <c r="AD64" s="141"/>
      <c r="AE64" s="141">
        <v>70.2</v>
      </c>
      <c r="AF64" s="141">
        <v>115.6</v>
      </c>
      <c r="AG64" s="141"/>
      <c r="AH64" s="141"/>
      <c r="AI64" s="141">
        <v>110.7</v>
      </c>
      <c r="AJ64" s="141">
        <v>122.2</v>
      </c>
      <c r="AK64" s="141">
        <v>643</v>
      </c>
      <c r="AL64" s="141">
        <v>641.5</v>
      </c>
      <c r="AM64" s="141">
        <v>625.5</v>
      </c>
      <c r="AN64" s="141">
        <v>130.30000000000001</v>
      </c>
      <c r="AO64" s="141"/>
      <c r="AP64" s="123"/>
      <c r="AQ64" s="123"/>
      <c r="AR64" s="123"/>
      <c r="AS64" s="123"/>
      <c r="AT64" s="123"/>
      <c r="AU64" s="123"/>
      <c r="AV64" s="123"/>
      <c r="AW64" s="123"/>
      <c r="AX64" s="123"/>
      <c r="AY64" s="123"/>
      <c r="AZ64" s="123"/>
      <c r="BA64" s="123"/>
      <c r="BB64" s="123"/>
    </row>
    <row r="65" spans="1:54" ht="12.75" x14ac:dyDescent="0.2">
      <c r="A65" s="160">
        <v>37987</v>
      </c>
      <c r="B65" s="141">
        <v>950</v>
      </c>
      <c r="C65" s="141">
        <v>2060</v>
      </c>
      <c r="D65" s="141">
        <v>1410</v>
      </c>
      <c r="E65" s="141">
        <v>2100</v>
      </c>
      <c r="F65" s="141"/>
      <c r="G65" s="141"/>
      <c r="H65" s="141"/>
      <c r="I65" s="141"/>
      <c r="J65" s="141"/>
      <c r="K65" s="141"/>
      <c r="L65" s="141"/>
      <c r="M65" s="141"/>
      <c r="N65" s="141">
        <v>66.075000000000003</v>
      </c>
      <c r="O65" s="141">
        <v>53.475000000000001</v>
      </c>
      <c r="P65" s="141">
        <v>45.075000000000003</v>
      </c>
      <c r="Q65" s="141">
        <v>29.1</v>
      </c>
      <c r="R65" s="141">
        <v>24.8</v>
      </c>
      <c r="S65" s="141">
        <v>24.024999999999999</v>
      </c>
      <c r="T65" s="141">
        <v>18.2</v>
      </c>
      <c r="U65" s="141">
        <v>92</v>
      </c>
      <c r="V65" s="141">
        <v>95.75</v>
      </c>
      <c r="W65" s="141"/>
      <c r="X65" s="141">
        <v>116</v>
      </c>
      <c r="Y65" s="141"/>
      <c r="Z65" s="141">
        <v>175.65</v>
      </c>
      <c r="AA65" s="141">
        <v>102.5</v>
      </c>
      <c r="AB65" s="141">
        <v>102.6</v>
      </c>
      <c r="AC65" s="141">
        <v>102.5</v>
      </c>
      <c r="AD65" s="141"/>
      <c r="AE65" s="141">
        <v>75</v>
      </c>
      <c r="AF65" s="141"/>
      <c r="AG65" s="141">
        <v>93.1</v>
      </c>
      <c r="AH65" s="141"/>
      <c r="AI65" s="141">
        <v>112.0625</v>
      </c>
      <c r="AJ65" s="141">
        <v>122.3125</v>
      </c>
      <c r="AK65" s="141">
        <v>511.5</v>
      </c>
      <c r="AL65" s="141">
        <v>499.5</v>
      </c>
      <c r="AM65" s="141">
        <v>491.85</v>
      </c>
      <c r="AN65" s="141">
        <v>126.9375</v>
      </c>
      <c r="AO65" s="141"/>
      <c r="AP65" s="123"/>
      <c r="AQ65" s="123"/>
      <c r="AR65" s="123"/>
      <c r="AS65" s="123"/>
      <c r="AT65" s="123"/>
      <c r="AU65" s="123"/>
      <c r="AV65" s="123"/>
      <c r="AW65" s="123"/>
      <c r="AX65" s="123"/>
      <c r="AY65" s="123"/>
      <c r="AZ65" s="123"/>
      <c r="BA65" s="123"/>
      <c r="BB65" s="123"/>
    </row>
    <row r="66" spans="1:54" ht="12.75" x14ac:dyDescent="0.2">
      <c r="A66" s="160">
        <v>38018</v>
      </c>
      <c r="B66" s="141">
        <v>910</v>
      </c>
      <c r="C66" s="141">
        <v>2000</v>
      </c>
      <c r="D66" s="141">
        <v>1370</v>
      </c>
      <c r="E66" s="141">
        <v>2100</v>
      </c>
      <c r="F66" s="141"/>
      <c r="G66" s="141"/>
      <c r="H66" s="141"/>
      <c r="I66" s="141"/>
      <c r="J66" s="141"/>
      <c r="K66" s="141"/>
      <c r="L66" s="141"/>
      <c r="M66" s="141"/>
      <c r="N66" s="141">
        <v>67.2</v>
      </c>
      <c r="O66" s="141">
        <v>54.1</v>
      </c>
      <c r="P66" s="141">
        <v>45.325000000000003</v>
      </c>
      <c r="Q66" s="141">
        <v>28.875</v>
      </c>
      <c r="R66" s="141">
        <v>24.3</v>
      </c>
      <c r="S66" s="141">
        <v>23.35</v>
      </c>
      <c r="T66" s="141">
        <v>17.925000000000001</v>
      </c>
      <c r="U66" s="141">
        <v>81.375</v>
      </c>
      <c r="V66" s="141">
        <v>97</v>
      </c>
      <c r="W66" s="141"/>
      <c r="X66" s="141">
        <v>105.5</v>
      </c>
      <c r="Y66" s="141"/>
      <c r="Z66" s="141">
        <v>171.1875</v>
      </c>
      <c r="AA66" s="141">
        <v>95.1</v>
      </c>
      <c r="AB66" s="141">
        <v>83.2</v>
      </c>
      <c r="AC66" s="141">
        <v>86.1</v>
      </c>
      <c r="AD66" s="141"/>
      <c r="AE66" s="141"/>
      <c r="AF66" s="141">
        <v>106.2</v>
      </c>
      <c r="AG66" s="141"/>
      <c r="AH66" s="141"/>
      <c r="AI66" s="141">
        <v>108.875</v>
      </c>
      <c r="AJ66" s="141">
        <v>115.125</v>
      </c>
      <c r="AK66" s="141">
        <v>503.25</v>
      </c>
      <c r="AL66" s="141">
        <v>482.25</v>
      </c>
      <c r="AM66" s="141">
        <v>484</v>
      </c>
      <c r="AN66" s="141">
        <v>124.625</v>
      </c>
      <c r="AO66" s="141"/>
      <c r="AP66" s="123"/>
      <c r="AQ66" s="123"/>
      <c r="AR66" s="123"/>
      <c r="AS66" s="123"/>
      <c r="AT66" s="123"/>
      <c r="AU66" s="123"/>
      <c r="AV66" s="123"/>
      <c r="AW66" s="123"/>
      <c r="AX66" s="123"/>
      <c r="AY66" s="123"/>
      <c r="AZ66" s="123"/>
      <c r="BA66" s="123"/>
      <c r="BB66" s="123"/>
    </row>
    <row r="67" spans="1:54" ht="12.75" x14ac:dyDescent="0.2">
      <c r="A67" s="160">
        <v>38047</v>
      </c>
      <c r="B67" s="141">
        <v>900</v>
      </c>
      <c r="C67" s="141">
        <v>1980</v>
      </c>
      <c r="D67" s="141">
        <v>1370</v>
      </c>
      <c r="E67" s="141">
        <v>2100</v>
      </c>
      <c r="F67" s="141"/>
      <c r="G67" s="141"/>
      <c r="H67" s="141"/>
      <c r="I67" s="141"/>
      <c r="J67" s="141"/>
      <c r="K67" s="141"/>
      <c r="L67" s="141"/>
      <c r="M67" s="141"/>
      <c r="N67" s="141">
        <v>67.125</v>
      </c>
      <c r="O67" s="141">
        <v>53.825000000000003</v>
      </c>
      <c r="P67" s="141">
        <v>45.5</v>
      </c>
      <c r="Q67" s="141">
        <v>28.425000000000001</v>
      </c>
      <c r="R67" s="141">
        <v>23.95</v>
      </c>
      <c r="S67" s="141">
        <v>22.95</v>
      </c>
      <c r="T67" s="141">
        <v>17.475000000000001</v>
      </c>
      <c r="U67" s="141">
        <v>91.625</v>
      </c>
      <c r="V67" s="141">
        <v>98.125</v>
      </c>
      <c r="W67" s="141"/>
      <c r="X67" s="141">
        <v>106.125</v>
      </c>
      <c r="Y67" s="141"/>
      <c r="Z67" s="141">
        <v>192.5</v>
      </c>
      <c r="AA67" s="141">
        <v>92.1</v>
      </c>
      <c r="AB67" s="141"/>
      <c r="AC67" s="141">
        <v>92.1</v>
      </c>
      <c r="AD67" s="141"/>
      <c r="AE67" s="141"/>
      <c r="AF67" s="141">
        <v>101.6</v>
      </c>
      <c r="AG67" s="141">
        <v>80.5</v>
      </c>
      <c r="AH67" s="141"/>
      <c r="AI67" s="141">
        <v>101.45</v>
      </c>
      <c r="AJ67" s="141">
        <v>110.25</v>
      </c>
      <c r="AK67" s="141">
        <v>601.5</v>
      </c>
      <c r="AL67" s="141">
        <v>580.75</v>
      </c>
      <c r="AM67" s="141">
        <v>593</v>
      </c>
      <c r="AN67" s="141">
        <v>122.1</v>
      </c>
      <c r="AO67" s="141"/>
      <c r="AP67" s="123"/>
      <c r="AQ67" s="123"/>
      <c r="AR67" s="123"/>
      <c r="AS67" s="123"/>
      <c r="AT67" s="123"/>
      <c r="AU67" s="123"/>
      <c r="AV67" s="123"/>
      <c r="AW67" s="123"/>
      <c r="AX67" s="123"/>
      <c r="AY67" s="123"/>
      <c r="AZ67" s="123"/>
      <c r="BA67" s="123"/>
      <c r="BB67" s="123"/>
    </row>
    <row r="68" spans="1:54" ht="12.75" x14ac:dyDescent="0.2">
      <c r="A68" s="160">
        <v>38078</v>
      </c>
      <c r="B68" s="141">
        <v>910</v>
      </c>
      <c r="C68" s="141">
        <v>1980</v>
      </c>
      <c r="D68" s="141">
        <v>1400</v>
      </c>
      <c r="E68" s="141">
        <v>2100</v>
      </c>
      <c r="F68" s="141"/>
      <c r="G68" s="141"/>
      <c r="H68" s="141"/>
      <c r="I68" s="141"/>
      <c r="J68" s="141"/>
      <c r="K68" s="141"/>
      <c r="L68" s="141"/>
      <c r="M68" s="141"/>
      <c r="N68" s="141">
        <v>65.2</v>
      </c>
      <c r="O68" s="141">
        <v>52</v>
      </c>
      <c r="P68" s="141">
        <v>44.16</v>
      </c>
      <c r="Q68" s="141">
        <v>28.22</v>
      </c>
      <c r="R68" s="141">
        <v>23.76</v>
      </c>
      <c r="S68" s="141">
        <v>22.84</v>
      </c>
      <c r="T68" s="141">
        <v>17.579999999999998</v>
      </c>
      <c r="U68" s="141">
        <v>101.6</v>
      </c>
      <c r="V68" s="141">
        <v>102.8</v>
      </c>
      <c r="W68" s="141"/>
      <c r="X68" s="141">
        <v>109.75</v>
      </c>
      <c r="Y68" s="141"/>
      <c r="Z68" s="141">
        <v>198.85</v>
      </c>
      <c r="AA68" s="141"/>
      <c r="AB68" s="141"/>
      <c r="AC68" s="141"/>
      <c r="AD68" s="141"/>
      <c r="AE68" s="141"/>
      <c r="AF68" s="141"/>
      <c r="AG68" s="141">
        <v>77.7</v>
      </c>
      <c r="AH68" s="141"/>
      <c r="AI68" s="141">
        <v>95.6875</v>
      </c>
      <c r="AJ68" s="141">
        <v>111.5625</v>
      </c>
      <c r="AK68" s="141">
        <v>472.5</v>
      </c>
      <c r="AL68" s="141">
        <v>467.75</v>
      </c>
      <c r="AM68" s="141">
        <v>471.5</v>
      </c>
      <c r="AN68" s="141">
        <v>118.5625</v>
      </c>
      <c r="AO68" s="141"/>
      <c r="AP68" s="123"/>
      <c r="AQ68" s="123"/>
      <c r="AR68" s="123"/>
      <c r="AS68" s="123"/>
      <c r="AT68" s="123"/>
      <c r="AU68" s="123"/>
      <c r="AV68" s="123"/>
      <c r="AW68" s="123"/>
      <c r="AX68" s="123"/>
      <c r="AY68" s="123"/>
      <c r="AZ68" s="123"/>
      <c r="BA68" s="123"/>
      <c r="BB68" s="123"/>
    </row>
    <row r="69" spans="1:54" ht="12.75" x14ac:dyDescent="0.2">
      <c r="A69" s="160">
        <v>38108</v>
      </c>
      <c r="B69" s="141">
        <v>930</v>
      </c>
      <c r="C69" s="141">
        <v>1980</v>
      </c>
      <c r="D69" s="141">
        <v>1400</v>
      </c>
      <c r="E69" s="141">
        <v>2100</v>
      </c>
      <c r="F69" s="141"/>
      <c r="G69" s="141"/>
      <c r="H69" s="141"/>
      <c r="I69" s="141"/>
      <c r="J69" s="141"/>
      <c r="K69" s="141"/>
      <c r="L69" s="141"/>
      <c r="M69" s="141"/>
      <c r="N69" s="141">
        <v>64.75</v>
      </c>
      <c r="O69" s="141">
        <v>51.45</v>
      </c>
      <c r="P69" s="141">
        <v>42.65</v>
      </c>
      <c r="Q69" s="141">
        <v>27.85</v>
      </c>
      <c r="R69" s="141">
        <v>24.65</v>
      </c>
      <c r="S69" s="141">
        <v>22.074999999999999</v>
      </c>
      <c r="T69" s="141">
        <v>17</v>
      </c>
      <c r="U69" s="141">
        <v>94.75</v>
      </c>
      <c r="V69" s="141">
        <v>92.375</v>
      </c>
      <c r="W69" s="141"/>
      <c r="X69" s="141">
        <v>109.16666666666667</v>
      </c>
      <c r="Y69" s="141"/>
      <c r="Z69" s="141">
        <v>178.4375</v>
      </c>
      <c r="AA69" s="141">
        <v>90.5</v>
      </c>
      <c r="AB69" s="141"/>
      <c r="AC69" s="141">
        <v>90.5</v>
      </c>
      <c r="AD69" s="141">
        <v>60</v>
      </c>
      <c r="AE69" s="141">
        <v>61.6</v>
      </c>
      <c r="AF69" s="141">
        <v>100.3</v>
      </c>
      <c r="AG69" s="141">
        <v>75.8</v>
      </c>
      <c r="AH69" s="141"/>
      <c r="AI69" s="141">
        <v>95.2</v>
      </c>
      <c r="AJ69" s="141">
        <v>104.95</v>
      </c>
      <c r="AK69" s="141">
        <v>584</v>
      </c>
      <c r="AL69" s="141">
        <v>347.25</v>
      </c>
      <c r="AM69" s="141">
        <v>346.5</v>
      </c>
      <c r="AN69" s="141">
        <v>118.16666666666667</v>
      </c>
      <c r="AO69" s="141"/>
      <c r="AP69" s="123"/>
      <c r="AQ69" s="123"/>
      <c r="AR69" s="123"/>
      <c r="AS69" s="123"/>
      <c r="AT69" s="123"/>
      <c r="AU69" s="123"/>
      <c r="AV69" s="123"/>
      <c r="AW69" s="123"/>
      <c r="AX69" s="123"/>
      <c r="AY69" s="123"/>
      <c r="AZ69" s="123"/>
      <c r="BA69" s="123"/>
      <c r="BB69" s="123"/>
    </row>
    <row r="70" spans="1:54" ht="12.75" x14ac:dyDescent="0.2">
      <c r="A70" s="160">
        <v>38139</v>
      </c>
      <c r="B70" s="141">
        <v>960</v>
      </c>
      <c r="C70" s="141">
        <v>1990</v>
      </c>
      <c r="D70" s="141">
        <v>1400</v>
      </c>
      <c r="E70" s="141">
        <v>2100</v>
      </c>
      <c r="F70" s="141"/>
      <c r="G70" s="141"/>
      <c r="H70" s="141"/>
      <c r="I70" s="141"/>
      <c r="J70" s="141"/>
      <c r="K70" s="141"/>
      <c r="L70" s="141"/>
      <c r="M70" s="141"/>
      <c r="N70" s="141">
        <v>59</v>
      </c>
      <c r="O70" s="141">
        <v>44.214285714284998</v>
      </c>
      <c r="P70" s="141">
        <v>35.524999999999999</v>
      </c>
      <c r="Q70" s="141">
        <v>27.8</v>
      </c>
      <c r="R70" s="141">
        <v>24.4</v>
      </c>
      <c r="S70" s="141">
        <v>21.8</v>
      </c>
      <c r="T70" s="141">
        <v>16.8</v>
      </c>
      <c r="U70" s="141">
        <v>79</v>
      </c>
      <c r="V70" s="141">
        <v>78.625</v>
      </c>
      <c r="W70" s="141"/>
      <c r="X70" s="141">
        <v>87.666666666666671</v>
      </c>
      <c r="Y70" s="141"/>
      <c r="Z70" s="141">
        <v>154.5</v>
      </c>
      <c r="AA70" s="141"/>
      <c r="AB70" s="141"/>
      <c r="AC70" s="141"/>
      <c r="AD70" s="141"/>
      <c r="AE70" s="141"/>
      <c r="AF70" s="141"/>
      <c r="AG70" s="141"/>
      <c r="AH70" s="141"/>
      <c r="AI70" s="141">
        <v>88.125</v>
      </c>
      <c r="AJ70" s="141">
        <v>91</v>
      </c>
      <c r="AK70" s="141">
        <v>433.75</v>
      </c>
      <c r="AL70" s="141">
        <v>413</v>
      </c>
      <c r="AM70" s="141">
        <v>316.25</v>
      </c>
      <c r="AN70" s="141">
        <v>110.08333333333333</v>
      </c>
      <c r="AO70" s="141"/>
      <c r="AP70" s="123"/>
      <c r="AQ70" s="123"/>
      <c r="AR70" s="123"/>
      <c r="AS70" s="123"/>
      <c r="AT70" s="123"/>
      <c r="AU70" s="123"/>
      <c r="AV70" s="123"/>
      <c r="AW70" s="123"/>
      <c r="AX70" s="123"/>
      <c r="AY70" s="123"/>
      <c r="AZ70" s="123"/>
      <c r="BA70" s="123"/>
      <c r="BB70" s="123"/>
    </row>
    <row r="71" spans="1:54" ht="12.75" x14ac:dyDescent="0.2">
      <c r="A71" s="160">
        <v>38169</v>
      </c>
      <c r="B71" s="141">
        <v>960</v>
      </c>
      <c r="C71" s="141">
        <v>2000</v>
      </c>
      <c r="D71" s="141">
        <v>1400</v>
      </c>
      <c r="E71" s="141">
        <v>2100</v>
      </c>
      <c r="F71" s="141"/>
      <c r="G71" s="141"/>
      <c r="H71" s="141"/>
      <c r="I71" s="141"/>
      <c r="J71" s="141"/>
      <c r="K71" s="141"/>
      <c r="L71" s="141"/>
      <c r="M71" s="141"/>
      <c r="N71" s="141">
        <v>52.333333333333997</v>
      </c>
      <c r="O71" s="141">
        <v>43.38</v>
      </c>
      <c r="P71" s="141">
        <v>34.168888888887999</v>
      </c>
      <c r="Q71" s="141">
        <v>27.56</v>
      </c>
      <c r="R71" s="141">
        <v>24.32</v>
      </c>
      <c r="S71" s="141">
        <v>21.308571428571998</v>
      </c>
      <c r="T71" s="141">
        <v>16.82</v>
      </c>
      <c r="U71" s="141">
        <v>81.375</v>
      </c>
      <c r="V71" s="141">
        <v>74.875</v>
      </c>
      <c r="W71" s="141"/>
      <c r="X71" s="141">
        <v>84.5</v>
      </c>
      <c r="Y71" s="141"/>
      <c r="Z71" s="141">
        <v>141.0625</v>
      </c>
      <c r="AA71" s="141">
        <v>68.8</v>
      </c>
      <c r="AB71" s="141"/>
      <c r="AC71" s="141">
        <v>68.8</v>
      </c>
      <c r="AD71" s="141"/>
      <c r="AE71" s="141"/>
      <c r="AF71" s="141">
        <v>75.8</v>
      </c>
      <c r="AG71" s="141">
        <v>63.5</v>
      </c>
      <c r="AH71" s="141"/>
      <c r="AI71" s="141">
        <v>81.5</v>
      </c>
      <c r="AJ71" s="141">
        <v>89.9375</v>
      </c>
      <c r="AK71" s="141">
        <v>310.5</v>
      </c>
      <c r="AL71" s="141">
        <v>180.5</v>
      </c>
      <c r="AM71" s="141">
        <v>106</v>
      </c>
      <c r="AN71" s="141">
        <v>109</v>
      </c>
      <c r="AO71" s="141"/>
      <c r="AP71" s="123"/>
      <c r="AQ71" s="123"/>
      <c r="AR71" s="123"/>
      <c r="AS71" s="123"/>
      <c r="AT71" s="123"/>
      <c r="AU71" s="123"/>
      <c r="AV71" s="123"/>
      <c r="AW71" s="123"/>
      <c r="AX71" s="123"/>
      <c r="AY71" s="123"/>
      <c r="AZ71" s="123"/>
      <c r="BA71" s="123"/>
      <c r="BB71" s="123"/>
    </row>
    <row r="72" spans="1:54" ht="12.75" x14ac:dyDescent="0.2">
      <c r="A72" s="160">
        <v>38200</v>
      </c>
      <c r="B72" s="141">
        <v>930</v>
      </c>
      <c r="C72" s="141">
        <v>2000</v>
      </c>
      <c r="D72" s="141">
        <v>1400</v>
      </c>
      <c r="E72" s="141">
        <v>2100</v>
      </c>
      <c r="F72" s="141"/>
      <c r="G72" s="141"/>
      <c r="H72" s="141"/>
      <c r="I72" s="141"/>
      <c r="J72" s="141"/>
      <c r="K72" s="141"/>
      <c r="L72" s="141"/>
      <c r="M72" s="141"/>
      <c r="N72" s="141">
        <v>57.196428571430005</v>
      </c>
      <c r="O72" s="141">
        <v>46.1</v>
      </c>
      <c r="P72" s="141">
        <v>35.575000000000003</v>
      </c>
      <c r="Q72" s="141">
        <v>26.274999999999999</v>
      </c>
      <c r="R72" s="141">
        <v>23.2498015873025</v>
      </c>
      <c r="S72" s="141">
        <v>21.824999999999999</v>
      </c>
      <c r="T72" s="141">
        <v>17.005555555554999</v>
      </c>
      <c r="U72" s="141">
        <v>82.125</v>
      </c>
      <c r="V72" s="141">
        <v>75.625</v>
      </c>
      <c r="W72" s="141"/>
      <c r="X72" s="141">
        <v>80.625</v>
      </c>
      <c r="Y72" s="141"/>
      <c r="Z72" s="141">
        <v>133.5</v>
      </c>
      <c r="AA72" s="141">
        <v>72.7</v>
      </c>
      <c r="AB72" s="141">
        <v>65.900000000000006</v>
      </c>
      <c r="AC72" s="141">
        <v>72.599999999999994</v>
      </c>
      <c r="AD72" s="141">
        <v>52.9</v>
      </c>
      <c r="AE72" s="141">
        <v>51.4</v>
      </c>
      <c r="AF72" s="141">
        <v>71.8</v>
      </c>
      <c r="AG72" s="141">
        <v>59.6</v>
      </c>
      <c r="AH72" s="141"/>
      <c r="AI72" s="141">
        <v>77.375</v>
      </c>
      <c r="AJ72" s="141">
        <v>79.5</v>
      </c>
      <c r="AK72" s="141">
        <v>511.75</v>
      </c>
      <c r="AL72" s="141">
        <v>356.75</v>
      </c>
      <c r="AM72" s="141">
        <v>360.5</v>
      </c>
      <c r="AN72" s="141">
        <v>97.1875</v>
      </c>
      <c r="AO72" s="141"/>
      <c r="AP72" s="123"/>
      <c r="AQ72" s="123"/>
      <c r="AR72" s="123"/>
      <c r="AS72" s="123"/>
      <c r="AT72" s="123"/>
      <c r="AU72" s="123"/>
      <c r="AV72" s="123"/>
      <c r="AW72" s="123"/>
      <c r="AX72" s="123"/>
      <c r="AY72" s="123"/>
      <c r="AZ72" s="123"/>
      <c r="BA72" s="123"/>
      <c r="BB72" s="123"/>
    </row>
    <row r="73" spans="1:54" ht="12.75" x14ac:dyDescent="0.2">
      <c r="A73" s="160">
        <v>38231</v>
      </c>
      <c r="B73" s="141">
        <v>920</v>
      </c>
      <c r="C73" s="141">
        <v>2000</v>
      </c>
      <c r="D73" s="141">
        <v>1400</v>
      </c>
      <c r="E73" s="141">
        <v>2100</v>
      </c>
      <c r="F73" s="141"/>
      <c r="G73" s="141"/>
      <c r="H73" s="141"/>
      <c r="I73" s="141"/>
      <c r="J73" s="141"/>
      <c r="K73" s="141"/>
      <c r="L73" s="141"/>
      <c r="M73" s="141"/>
      <c r="N73" s="141">
        <v>61.5</v>
      </c>
      <c r="O73" s="141">
        <v>49.7</v>
      </c>
      <c r="P73" s="141">
        <v>38.700000000000003</v>
      </c>
      <c r="Q73" s="141">
        <v>31.09090909090909</v>
      </c>
      <c r="R73" s="141">
        <v>26.342105263157894</v>
      </c>
      <c r="S73" s="141">
        <v>27.05</v>
      </c>
      <c r="T73" s="141">
        <v>21.641025641025642</v>
      </c>
      <c r="U73" s="141">
        <v>80.875</v>
      </c>
      <c r="V73" s="141">
        <v>77</v>
      </c>
      <c r="W73" s="141"/>
      <c r="X73" s="141">
        <v>80.125</v>
      </c>
      <c r="Y73" s="141"/>
      <c r="Z73" s="141">
        <v>136.375</v>
      </c>
      <c r="AA73" s="141">
        <v>74.400000000000006</v>
      </c>
      <c r="AB73" s="141">
        <v>75.099999999999994</v>
      </c>
      <c r="AC73" s="141">
        <v>74.5</v>
      </c>
      <c r="AD73" s="141">
        <v>55.6</v>
      </c>
      <c r="AE73" s="141">
        <v>54.9</v>
      </c>
      <c r="AF73" s="141">
        <v>64.2</v>
      </c>
      <c r="AG73" s="141">
        <v>59.7</v>
      </c>
      <c r="AH73" s="141"/>
      <c r="AI73" s="141">
        <v>80.25</v>
      </c>
      <c r="AJ73" s="141">
        <v>77.4375</v>
      </c>
      <c r="AK73" s="141">
        <v>281.5</v>
      </c>
      <c r="AL73" s="141">
        <v>365</v>
      </c>
      <c r="AM73" s="141">
        <v>375.75</v>
      </c>
      <c r="AN73" s="141">
        <v>103.0625</v>
      </c>
      <c r="AO73" s="141"/>
      <c r="AP73" s="123"/>
      <c r="AQ73" s="123"/>
      <c r="AR73" s="123"/>
      <c r="AS73" s="123"/>
      <c r="AT73" s="123"/>
      <c r="AU73" s="123"/>
      <c r="AV73" s="123"/>
      <c r="AW73" s="123"/>
      <c r="AX73" s="123"/>
      <c r="AY73" s="123"/>
      <c r="AZ73" s="123"/>
      <c r="BA73" s="123"/>
      <c r="BB73" s="123"/>
    </row>
    <row r="74" spans="1:54" ht="12.75" x14ac:dyDescent="0.2">
      <c r="A74" s="160">
        <v>38261</v>
      </c>
      <c r="B74" s="141">
        <v>920</v>
      </c>
      <c r="C74" s="141">
        <v>1990</v>
      </c>
      <c r="D74" s="141">
        <v>1440</v>
      </c>
      <c r="E74" s="141">
        <v>2100</v>
      </c>
      <c r="F74" s="141"/>
      <c r="G74" s="141"/>
      <c r="H74" s="141"/>
      <c r="I74" s="141"/>
      <c r="J74" s="141"/>
      <c r="K74" s="141"/>
      <c r="L74" s="141"/>
      <c r="M74" s="141"/>
      <c r="N74" s="141">
        <v>64.25</v>
      </c>
      <c r="O74" s="141">
        <v>52.1</v>
      </c>
      <c r="P74" s="141">
        <v>40.938775510204081</v>
      </c>
      <c r="Q74" s="141">
        <v>34.511627906976742</v>
      </c>
      <c r="R74" s="141">
        <v>27.46</v>
      </c>
      <c r="S74" s="141">
        <v>29.06</v>
      </c>
      <c r="T74" s="141">
        <v>23.326530612244898</v>
      </c>
      <c r="U74" s="141">
        <v>78.5</v>
      </c>
      <c r="V74" s="141">
        <v>75.125</v>
      </c>
      <c r="W74" s="141"/>
      <c r="X74" s="141">
        <v>74.25</v>
      </c>
      <c r="Y74" s="141">
        <v>137.5</v>
      </c>
      <c r="Z74" s="141">
        <v>134.25</v>
      </c>
      <c r="AA74" s="141">
        <v>72.5</v>
      </c>
      <c r="AB74" s="141"/>
      <c r="AC74" s="141">
        <v>72.5</v>
      </c>
      <c r="AD74" s="141">
        <v>60</v>
      </c>
      <c r="AE74" s="141">
        <v>56.6</v>
      </c>
      <c r="AF74" s="141">
        <v>61.8</v>
      </c>
      <c r="AG74" s="141">
        <v>60.5</v>
      </c>
      <c r="AH74" s="141"/>
      <c r="AI74" s="141">
        <v>81.125</v>
      </c>
      <c r="AJ74" s="141">
        <v>78.75</v>
      </c>
      <c r="AK74" s="141">
        <v>341.75</v>
      </c>
      <c r="AL74" s="141">
        <v>276.25</v>
      </c>
      <c r="AM74" s="141">
        <v>284.5</v>
      </c>
      <c r="AN74" s="141">
        <v>104.91666666666667</v>
      </c>
      <c r="AO74" s="141"/>
      <c r="AP74" s="123"/>
      <c r="AQ74" s="123"/>
      <c r="AR74" s="123"/>
      <c r="AS74" s="123"/>
      <c r="AT74" s="123"/>
      <c r="AU74" s="123"/>
      <c r="AV74" s="123"/>
      <c r="AW74" s="123"/>
      <c r="AX74" s="123"/>
      <c r="AY74" s="123"/>
      <c r="AZ74" s="123"/>
      <c r="BA74" s="123"/>
      <c r="BB74" s="123"/>
    </row>
    <row r="75" spans="1:54" ht="12.75" x14ac:dyDescent="0.2">
      <c r="A75" s="160">
        <v>38292</v>
      </c>
      <c r="B75" s="141">
        <v>930</v>
      </c>
      <c r="C75" s="141">
        <v>1990</v>
      </c>
      <c r="D75" s="141">
        <v>1550</v>
      </c>
      <c r="E75" s="141">
        <v>2100</v>
      </c>
      <c r="F75" s="141"/>
      <c r="G75" s="141"/>
      <c r="H75" s="141"/>
      <c r="I75" s="141"/>
      <c r="J75" s="141"/>
      <c r="K75" s="141"/>
      <c r="L75" s="141"/>
      <c r="M75" s="141"/>
      <c r="N75" s="141">
        <v>68.638888888888886</v>
      </c>
      <c r="O75" s="141">
        <v>55.5</v>
      </c>
      <c r="P75" s="141">
        <v>41.075000000000003</v>
      </c>
      <c r="Q75" s="141">
        <v>38.358974358974358</v>
      </c>
      <c r="R75" s="141">
        <v>30.4</v>
      </c>
      <c r="S75" s="141">
        <v>33.375</v>
      </c>
      <c r="T75" s="141">
        <v>25.45</v>
      </c>
      <c r="U75" s="141">
        <v>80</v>
      </c>
      <c r="V75" s="141">
        <v>76.25</v>
      </c>
      <c r="W75" s="141"/>
      <c r="X75" s="141">
        <v>76</v>
      </c>
      <c r="Y75" s="141">
        <v>132.375</v>
      </c>
      <c r="Z75" s="141">
        <v>129.25</v>
      </c>
      <c r="AA75" s="141">
        <v>76.7</v>
      </c>
      <c r="AB75" s="141"/>
      <c r="AC75" s="141">
        <v>76.7</v>
      </c>
      <c r="AD75" s="141">
        <v>62.6</v>
      </c>
      <c r="AE75" s="141">
        <v>59.6</v>
      </c>
      <c r="AF75" s="141">
        <v>65.5</v>
      </c>
      <c r="AG75" s="141">
        <v>63.5</v>
      </c>
      <c r="AH75" s="141"/>
      <c r="AI75" s="141">
        <v>85.7</v>
      </c>
      <c r="AJ75" s="141">
        <v>84.4</v>
      </c>
      <c r="AK75" s="141">
        <v>449.25</v>
      </c>
      <c r="AL75" s="141">
        <v>481.25</v>
      </c>
      <c r="AM75" s="141">
        <v>498.75</v>
      </c>
      <c r="AN75" s="141">
        <v>111.95</v>
      </c>
      <c r="AO75" s="141"/>
      <c r="AP75" s="123"/>
      <c r="AQ75" s="123"/>
      <c r="AR75" s="123"/>
      <c r="AS75" s="123"/>
      <c r="AT75" s="123"/>
      <c r="AU75" s="123"/>
      <c r="AV75" s="123"/>
      <c r="AW75" s="123"/>
      <c r="AX75" s="123"/>
      <c r="AY75" s="123"/>
      <c r="AZ75" s="123"/>
      <c r="BA75" s="123"/>
      <c r="BB75" s="123"/>
    </row>
    <row r="76" spans="1:54" ht="12.75" x14ac:dyDescent="0.2">
      <c r="A76" s="160">
        <v>38322</v>
      </c>
      <c r="B76" s="141">
        <v>920</v>
      </c>
      <c r="C76" s="141">
        <v>1990</v>
      </c>
      <c r="D76" s="141">
        <v>1550</v>
      </c>
      <c r="E76" s="141">
        <v>2100</v>
      </c>
      <c r="F76" s="141"/>
      <c r="G76" s="141"/>
      <c r="H76" s="141"/>
      <c r="I76" s="141"/>
      <c r="J76" s="141"/>
      <c r="K76" s="141"/>
      <c r="L76" s="141"/>
      <c r="M76" s="141"/>
      <c r="N76" s="141">
        <v>69.527777777777771</v>
      </c>
      <c r="O76" s="141">
        <v>56.8</v>
      </c>
      <c r="P76" s="141">
        <v>42.774999999999999</v>
      </c>
      <c r="Q76" s="141">
        <v>42.725000000000001</v>
      </c>
      <c r="R76" s="141">
        <v>34.375</v>
      </c>
      <c r="S76" s="141">
        <v>36.524999999999999</v>
      </c>
      <c r="T76" s="141">
        <v>27.774999999999999</v>
      </c>
      <c r="U76" s="141">
        <v>91.166666666666671</v>
      </c>
      <c r="V76" s="141">
        <v>76.5</v>
      </c>
      <c r="W76" s="141"/>
      <c r="X76" s="141">
        <v>84.75</v>
      </c>
      <c r="Y76" s="141">
        <v>128.5</v>
      </c>
      <c r="Z76" s="141">
        <v>125.08333333333333</v>
      </c>
      <c r="AA76" s="141">
        <v>78.2</v>
      </c>
      <c r="AB76" s="141"/>
      <c r="AC76" s="141">
        <v>78.2</v>
      </c>
      <c r="AD76" s="141">
        <v>63.8</v>
      </c>
      <c r="AE76" s="141">
        <v>61.7</v>
      </c>
      <c r="AF76" s="141">
        <v>63.6</v>
      </c>
      <c r="AG76" s="141">
        <v>65.7</v>
      </c>
      <c r="AH76" s="141"/>
      <c r="AI76" s="141">
        <v>90.25</v>
      </c>
      <c r="AJ76" s="141">
        <v>83.5</v>
      </c>
      <c r="AK76" s="141">
        <v>274</v>
      </c>
      <c r="AL76" s="141">
        <v>189</v>
      </c>
      <c r="AM76" s="141">
        <v>97.25</v>
      </c>
      <c r="AN76" s="141">
        <v>112</v>
      </c>
      <c r="AO76" s="141"/>
      <c r="AP76" s="123"/>
      <c r="AQ76" s="123"/>
      <c r="AR76" s="123"/>
      <c r="AS76" s="123"/>
      <c r="AT76" s="123"/>
      <c r="AU76" s="123"/>
      <c r="AV76" s="123"/>
      <c r="AW76" s="123"/>
      <c r="AX76" s="123"/>
      <c r="AY76" s="123"/>
      <c r="AZ76" s="123"/>
      <c r="BA76" s="123"/>
      <c r="BB76" s="123"/>
    </row>
    <row r="77" spans="1:54" ht="12.75" x14ac:dyDescent="0.2">
      <c r="A77" s="160">
        <v>38353</v>
      </c>
      <c r="B77" s="141">
        <v>900</v>
      </c>
      <c r="C77" s="141">
        <v>1990</v>
      </c>
      <c r="D77" s="141">
        <v>1400</v>
      </c>
      <c r="E77" s="141">
        <v>2100</v>
      </c>
      <c r="F77" s="141"/>
      <c r="G77" s="141"/>
      <c r="H77" s="141"/>
      <c r="I77" s="141"/>
      <c r="J77" s="141"/>
      <c r="K77" s="141"/>
      <c r="L77" s="141"/>
      <c r="M77" s="141"/>
      <c r="N77" s="141">
        <v>70.888888888888886</v>
      </c>
      <c r="O77" s="141">
        <v>59.68</v>
      </c>
      <c r="P77" s="141">
        <v>43.24</v>
      </c>
      <c r="Q77" s="141">
        <v>45.2</v>
      </c>
      <c r="R77" s="141">
        <v>36.799999999999997</v>
      </c>
      <c r="S77" s="141">
        <v>38.72</v>
      </c>
      <c r="T77" s="141">
        <v>28.62</v>
      </c>
      <c r="U77" s="141">
        <v>90.5</v>
      </c>
      <c r="V77" s="141">
        <v>76.75</v>
      </c>
      <c r="W77" s="141"/>
      <c r="X77" s="141">
        <v>73</v>
      </c>
      <c r="Y77" s="141">
        <v>137.3125</v>
      </c>
      <c r="Z77" s="141">
        <v>136.25</v>
      </c>
      <c r="AA77" s="141">
        <v>81.2</v>
      </c>
      <c r="AB77" s="141">
        <v>74.3</v>
      </c>
      <c r="AC77" s="141">
        <v>80.8</v>
      </c>
      <c r="AD77" s="141">
        <v>63.2</v>
      </c>
      <c r="AE77" s="141"/>
      <c r="AF77" s="141">
        <v>65.900000000000006</v>
      </c>
      <c r="AG77" s="141">
        <v>64.099999999999994</v>
      </c>
      <c r="AH77" s="141"/>
      <c r="AI77" s="141">
        <v>84.625</v>
      </c>
      <c r="AJ77" s="141">
        <v>81</v>
      </c>
      <c r="AK77" s="141">
        <v>363.25</v>
      </c>
      <c r="AL77" s="141">
        <v>275.5</v>
      </c>
      <c r="AM77" s="141">
        <v>276.75</v>
      </c>
      <c r="AN77" s="141">
        <v>109.5</v>
      </c>
      <c r="AO77" s="141"/>
      <c r="AP77" s="123"/>
      <c r="AQ77" s="123"/>
      <c r="AR77" s="123"/>
      <c r="AS77" s="123"/>
      <c r="AT77" s="123"/>
      <c r="AU77" s="123"/>
      <c r="AV77" s="123"/>
      <c r="AW77" s="123"/>
      <c r="AX77" s="123"/>
      <c r="AY77" s="123"/>
      <c r="AZ77" s="123"/>
      <c r="BA77" s="123"/>
      <c r="BB77" s="123"/>
    </row>
    <row r="78" spans="1:54" ht="12.75" x14ac:dyDescent="0.2">
      <c r="A78" s="160">
        <v>38384</v>
      </c>
      <c r="B78" s="141">
        <v>890</v>
      </c>
      <c r="C78" s="141">
        <v>1920</v>
      </c>
      <c r="D78" s="141">
        <v>1360</v>
      </c>
      <c r="E78" s="141">
        <v>2075</v>
      </c>
      <c r="F78" s="141"/>
      <c r="G78" s="141"/>
      <c r="H78" s="141"/>
      <c r="I78" s="141"/>
      <c r="J78" s="141"/>
      <c r="K78" s="141"/>
      <c r="L78" s="141"/>
      <c r="M78" s="141"/>
      <c r="N78" s="141">
        <v>70.833333333333329</v>
      </c>
      <c r="O78" s="141">
        <v>59.325000000000003</v>
      </c>
      <c r="P78" s="141">
        <v>43.225000000000001</v>
      </c>
      <c r="Q78" s="141">
        <v>46.4</v>
      </c>
      <c r="R78" s="141">
        <v>37.799999999999997</v>
      </c>
      <c r="S78" s="141">
        <v>40.5</v>
      </c>
      <c r="T78" s="141">
        <v>29.2</v>
      </c>
      <c r="U78" s="141">
        <v>87.833333333333329</v>
      </c>
      <c r="V78" s="141">
        <v>76.333333333333329</v>
      </c>
      <c r="W78" s="141"/>
      <c r="X78" s="141">
        <v>79.166666666666671</v>
      </c>
      <c r="Y78" s="141">
        <v>142.75</v>
      </c>
      <c r="Z78" s="141">
        <v>137.33333333333334</v>
      </c>
      <c r="AA78" s="141">
        <v>81.099999999999994</v>
      </c>
      <c r="AB78" s="141">
        <v>78.400000000000006</v>
      </c>
      <c r="AC78" s="141">
        <v>79.5</v>
      </c>
      <c r="AD78" s="141">
        <v>60.3</v>
      </c>
      <c r="AE78" s="141"/>
      <c r="AF78" s="141">
        <v>66.599999999999994</v>
      </c>
      <c r="AG78" s="141">
        <v>68.099999999999994</v>
      </c>
      <c r="AH78" s="141"/>
      <c r="AI78" s="141">
        <v>85.375</v>
      </c>
      <c r="AJ78" s="141">
        <v>82.875</v>
      </c>
      <c r="AK78" s="141">
        <v>359.5</v>
      </c>
      <c r="AL78" s="141">
        <v>365.5</v>
      </c>
      <c r="AM78" s="141">
        <v>356.5</v>
      </c>
      <c r="AN78" s="141">
        <v>105.875</v>
      </c>
      <c r="AO78" s="141"/>
      <c r="AP78" s="123"/>
      <c r="AQ78" s="123"/>
      <c r="AR78" s="123"/>
      <c r="AS78" s="123"/>
      <c r="AT78" s="123"/>
      <c r="AU78" s="123"/>
      <c r="AV78" s="123"/>
      <c r="AW78" s="123"/>
      <c r="AX78" s="123"/>
      <c r="AY78" s="123"/>
      <c r="AZ78" s="123"/>
      <c r="BA78" s="123"/>
      <c r="BB78" s="123"/>
    </row>
    <row r="79" spans="1:54" ht="12.75" x14ac:dyDescent="0.2">
      <c r="A79" s="160">
        <v>38412</v>
      </c>
      <c r="B79" s="141">
        <v>880</v>
      </c>
      <c r="C79" s="141">
        <v>1920</v>
      </c>
      <c r="D79" s="141">
        <v>1350</v>
      </c>
      <c r="E79" s="141">
        <v>2075</v>
      </c>
      <c r="F79" s="141"/>
      <c r="G79" s="141"/>
      <c r="H79" s="141"/>
      <c r="I79" s="141"/>
      <c r="J79" s="141"/>
      <c r="K79" s="141"/>
      <c r="L79" s="141"/>
      <c r="M79" s="141"/>
      <c r="N79" s="141">
        <v>70.444444444444443</v>
      </c>
      <c r="O79" s="141">
        <v>58.424999999999997</v>
      </c>
      <c r="P79" s="141">
        <v>42.2</v>
      </c>
      <c r="Q79" s="141">
        <v>46.024999999999999</v>
      </c>
      <c r="R79" s="141">
        <v>37.575000000000003</v>
      </c>
      <c r="S79" s="141">
        <v>40.549999999999997</v>
      </c>
      <c r="T79" s="141">
        <v>29.725000000000001</v>
      </c>
      <c r="U79" s="141">
        <v>96.166666666666671</v>
      </c>
      <c r="V79" s="141">
        <v>82.625</v>
      </c>
      <c r="W79" s="141"/>
      <c r="X79" s="141">
        <v>76.5</v>
      </c>
      <c r="Y79" s="141">
        <v>153.375</v>
      </c>
      <c r="Z79" s="141">
        <v>146.5</v>
      </c>
      <c r="AA79" s="141">
        <v>80.400000000000006</v>
      </c>
      <c r="AB79" s="141"/>
      <c r="AC79" s="141">
        <v>80.400000000000006</v>
      </c>
      <c r="AD79" s="141"/>
      <c r="AE79" s="141"/>
      <c r="AF79" s="141">
        <v>68.599999999999994</v>
      </c>
      <c r="AG79" s="141">
        <v>65.7</v>
      </c>
      <c r="AH79" s="141"/>
      <c r="AI79" s="141">
        <v>86.666666666666671</v>
      </c>
      <c r="AJ79" s="141">
        <v>83.666666666666671</v>
      </c>
      <c r="AK79" s="141">
        <v>366</v>
      </c>
      <c r="AL79" s="141">
        <v>184.25</v>
      </c>
      <c r="AM79" s="141">
        <v>178</v>
      </c>
      <c r="AN79" s="141">
        <v>104.625</v>
      </c>
      <c r="AO79" s="141"/>
      <c r="AP79" s="123"/>
      <c r="AQ79" s="123"/>
      <c r="AR79" s="123"/>
      <c r="AS79" s="123"/>
      <c r="AT79" s="123"/>
      <c r="AU79" s="123"/>
      <c r="AV79" s="123"/>
      <c r="AW79" s="123"/>
      <c r="AX79" s="123"/>
      <c r="AY79" s="123"/>
      <c r="AZ79" s="123"/>
      <c r="BA79" s="123"/>
      <c r="BB79" s="123"/>
    </row>
    <row r="80" spans="1:54" ht="12.75" x14ac:dyDescent="0.2">
      <c r="A80" s="160">
        <v>38443</v>
      </c>
      <c r="B80" s="141">
        <v>880</v>
      </c>
      <c r="C80" s="141">
        <v>1920</v>
      </c>
      <c r="D80" s="141">
        <v>1360</v>
      </c>
      <c r="E80" s="141">
        <v>2075</v>
      </c>
      <c r="F80" s="141"/>
      <c r="G80" s="141"/>
      <c r="H80" s="141"/>
      <c r="I80" s="141"/>
      <c r="J80" s="141"/>
      <c r="K80" s="141"/>
      <c r="L80" s="141"/>
      <c r="M80" s="141"/>
      <c r="N80" s="141">
        <v>70.066666666666663</v>
      </c>
      <c r="O80" s="141">
        <v>56.82</v>
      </c>
      <c r="P80" s="141">
        <v>40.6</v>
      </c>
      <c r="Q80" s="141">
        <v>45.62</v>
      </c>
      <c r="R80" s="141">
        <v>37.22</v>
      </c>
      <c r="S80" s="141">
        <v>40</v>
      </c>
      <c r="T80" s="141">
        <v>29.6</v>
      </c>
      <c r="U80" s="141">
        <v>85</v>
      </c>
      <c r="V80" s="141">
        <v>82</v>
      </c>
      <c r="W80" s="141"/>
      <c r="X80" s="141">
        <v>87</v>
      </c>
      <c r="Y80" s="141">
        <v>150.16666666666666</v>
      </c>
      <c r="Z80" s="141">
        <v>150.5</v>
      </c>
      <c r="AA80" s="141">
        <v>82.4</v>
      </c>
      <c r="AB80" s="141"/>
      <c r="AC80" s="141">
        <v>82.4</v>
      </c>
      <c r="AD80" s="141"/>
      <c r="AE80" s="141"/>
      <c r="AF80" s="141">
        <v>68.400000000000006</v>
      </c>
      <c r="AG80" s="141">
        <v>66.400000000000006</v>
      </c>
      <c r="AH80" s="141"/>
      <c r="AI80" s="141">
        <v>85</v>
      </c>
      <c r="AJ80" s="141">
        <v>82.1875</v>
      </c>
      <c r="AK80" s="141">
        <v>358.25</v>
      </c>
      <c r="AL80" s="141">
        <v>261</v>
      </c>
      <c r="AM80" s="141">
        <v>260</v>
      </c>
      <c r="AN80" s="141">
        <v>100.25</v>
      </c>
      <c r="AO80" s="141"/>
      <c r="AP80" s="123"/>
      <c r="AQ80" s="123"/>
      <c r="AR80" s="123"/>
      <c r="AS80" s="123"/>
      <c r="AT80" s="123"/>
      <c r="AU80" s="123"/>
      <c r="AV80" s="123"/>
      <c r="AW80" s="123"/>
      <c r="AX80" s="123"/>
      <c r="AY80" s="123"/>
      <c r="AZ80" s="123"/>
      <c r="BA80" s="123"/>
      <c r="BB80" s="123"/>
    </row>
    <row r="81" spans="1:54" ht="12.75" x14ac:dyDescent="0.2">
      <c r="A81" s="160">
        <v>38473</v>
      </c>
      <c r="B81" s="141">
        <v>870</v>
      </c>
      <c r="C81" s="141">
        <v>1910</v>
      </c>
      <c r="D81" s="141">
        <v>1380</v>
      </c>
      <c r="E81" s="141">
        <v>2050</v>
      </c>
      <c r="F81" s="141"/>
      <c r="G81" s="141"/>
      <c r="H81" s="141"/>
      <c r="I81" s="141"/>
      <c r="J81" s="141"/>
      <c r="K81" s="141"/>
      <c r="L81" s="141"/>
      <c r="M81" s="141"/>
      <c r="N81" s="141">
        <v>68.75</v>
      </c>
      <c r="O81" s="141">
        <v>55.65</v>
      </c>
      <c r="P81" s="141">
        <v>38.950000000000003</v>
      </c>
      <c r="Q81" s="141">
        <v>44.473684210526315</v>
      </c>
      <c r="R81" s="141">
        <v>36.210526315789473</v>
      </c>
      <c r="S81" s="141">
        <v>40</v>
      </c>
      <c r="T81" s="141">
        <v>28</v>
      </c>
      <c r="U81" s="141">
        <v>80.875</v>
      </c>
      <c r="V81" s="141">
        <v>78.25</v>
      </c>
      <c r="W81" s="141"/>
      <c r="X81" s="141">
        <v>79</v>
      </c>
      <c r="Y81" s="141">
        <v>145.5</v>
      </c>
      <c r="Z81" s="141">
        <v>142.25</v>
      </c>
      <c r="AA81" s="141"/>
      <c r="AB81" s="141"/>
      <c r="AC81" s="141"/>
      <c r="AD81" s="141"/>
      <c r="AE81" s="141"/>
      <c r="AF81" s="141">
        <v>65.7</v>
      </c>
      <c r="AG81" s="141"/>
      <c r="AH81" s="141"/>
      <c r="AI81" s="141">
        <v>85</v>
      </c>
      <c r="AJ81" s="141">
        <v>80.7</v>
      </c>
      <c r="AK81" s="141">
        <v>451.25</v>
      </c>
      <c r="AL81" s="141">
        <v>354.5</v>
      </c>
      <c r="AM81" s="141">
        <v>345.5</v>
      </c>
      <c r="AN81" s="141">
        <v>99.6875</v>
      </c>
      <c r="AO81" s="141"/>
      <c r="AP81" s="123"/>
      <c r="AQ81" s="123"/>
      <c r="AR81" s="123"/>
      <c r="AS81" s="123"/>
      <c r="AT81" s="123"/>
      <c r="AU81" s="123"/>
      <c r="AV81" s="123"/>
      <c r="AW81" s="123"/>
      <c r="AX81" s="123"/>
      <c r="AY81" s="123"/>
      <c r="AZ81" s="123"/>
      <c r="BA81" s="123"/>
      <c r="BB81" s="123"/>
    </row>
    <row r="82" spans="1:54" ht="12.75" x14ac:dyDescent="0.2">
      <c r="A82" s="160">
        <v>38504</v>
      </c>
      <c r="B82" s="141">
        <v>900</v>
      </c>
      <c r="C82" s="141">
        <v>1930</v>
      </c>
      <c r="D82" s="141">
        <v>1430</v>
      </c>
      <c r="E82" s="141">
        <v>2025</v>
      </c>
      <c r="F82" s="141"/>
      <c r="G82" s="141"/>
      <c r="H82" s="141"/>
      <c r="I82" s="141"/>
      <c r="J82" s="141"/>
      <c r="K82" s="141"/>
      <c r="L82" s="141"/>
      <c r="M82" s="141"/>
      <c r="N82" s="141">
        <v>66.272727272727266</v>
      </c>
      <c r="O82" s="141">
        <v>49.03448275862069</v>
      </c>
      <c r="P82" s="141">
        <v>35.36</v>
      </c>
      <c r="Q82" s="141">
        <v>42.291666666666664</v>
      </c>
      <c r="R82" s="141">
        <v>35.291666666666664</v>
      </c>
      <c r="S82" s="141">
        <v>38.838709677419352</v>
      </c>
      <c r="T82" s="141">
        <v>27.870967741935484</v>
      </c>
      <c r="U82" s="141">
        <v>79.25</v>
      </c>
      <c r="V82" s="141">
        <v>76.875</v>
      </c>
      <c r="W82" s="141"/>
      <c r="X82" s="141">
        <v>70.6875</v>
      </c>
      <c r="Y82" s="141">
        <v>151.83333333333334</v>
      </c>
      <c r="Z82" s="141">
        <v>149.83333333333334</v>
      </c>
      <c r="AA82" s="141"/>
      <c r="AB82" s="141"/>
      <c r="AC82" s="141"/>
      <c r="AD82" s="141"/>
      <c r="AE82" s="141"/>
      <c r="AF82" s="141">
        <v>67.3</v>
      </c>
      <c r="AG82" s="141">
        <v>70</v>
      </c>
      <c r="AH82" s="141"/>
      <c r="AI82" s="141"/>
      <c r="AJ82" s="141">
        <v>82.625</v>
      </c>
      <c r="AK82" s="141">
        <v>393.5</v>
      </c>
      <c r="AL82" s="141">
        <v>276.5</v>
      </c>
      <c r="AM82" s="141">
        <v>262.5</v>
      </c>
      <c r="AN82" s="141">
        <v>99.833333333333329</v>
      </c>
      <c r="AO82" s="141"/>
      <c r="AP82" s="123"/>
      <c r="AQ82" s="123"/>
      <c r="AR82" s="123"/>
      <c r="AS82" s="123"/>
      <c r="AT82" s="123"/>
      <c r="AU82" s="123"/>
      <c r="AV82" s="123"/>
      <c r="AW82" s="123"/>
      <c r="AX82" s="123"/>
      <c r="AY82" s="123"/>
      <c r="AZ82" s="123"/>
      <c r="BA82" s="123"/>
      <c r="BB82" s="123"/>
    </row>
    <row r="83" spans="1:54" ht="12.75" x14ac:dyDescent="0.2">
      <c r="A83" s="160">
        <v>38534</v>
      </c>
      <c r="B83" s="141">
        <v>880</v>
      </c>
      <c r="C83" s="141">
        <v>1870</v>
      </c>
      <c r="D83" s="141">
        <v>1460</v>
      </c>
      <c r="E83" s="141">
        <v>2050</v>
      </c>
      <c r="F83" s="141"/>
      <c r="G83" s="141"/>
      <c r="H83" s="141"/>
      <c r="I83" s="141"/>
      <c r="J83" s="141"/>
      <c r="K83" s="141"/>
      <c r="L83" s="141"/>
      <c r="M83" s="141"/>
      <c r="N83" s="141">
        <v>55.555555555555557</v>
      </c>
      <c r="O83" s="141">
        <v>44.32</v>
      </c>
      <c r="P83" s="141">
        <v>32.72</v>
      </c>
      <c r="Q83" s="141">
        <v>34</v>
      </c>
      <c r="R83" s="141">
        <v>32</v>
      </c>
      <c r="S83" s="141">
        <v>30.081081081081081</v>
      </c>
      <c r="T83" s="141">
        <v>24.470588235294116</v>
      </c>
      <c r="U83" s="141">
        <v>82</v>
      </c>
      <c r="V83" s="141">
        <v>76.25</v>
      </c>
      <c r="W83" s="141"/>
      <c r="X83" s="141">
        <v>74</v>
      </c>
      <c r="Y83" s="141">
        <v>158.25</v>
      </c>
      <c r="Z83" s="141">
        <v>157</v>
      </c>
      <c r="AA83" s="141">
        <v>71.599999999999994</v>
      </c>
      <c r="AB83" s="141"/>
      <c r="AC83" s="141">
        <v>71.599999999999994</v>
      </c>
      <c r="AD83" s="141"/>
      <c r="AE83" s="141"/>
      <c r="AF83" s="141"/>
      <c r="AG83" s="141">
        <v>64.5</v>
      </c>
      <c r="AH83" s="141"/>
      <c r="AI83" s="141">
        <v>82.5</v>
      </c>
      <c r="AJ83" s="141">
        <v>80.25</v>
      </c>
      <c r="AK83" s="141">
        <v>304.75</v>
      </c>
      <c r="AL83" s="141">
        <v>174.5</v>
      </c>
      <c r="AM83" s="141">
        <v>180</v>
      </c>
      <c r="AN83" s="141">
        <v>104.75</v>
      </c>
      <c r="AO83" s="141"/>
      <c r="AP83" s="123"/>
      <c r="AQ83" s="123"/>
      <c r="AR83" s="123"/>
      <c r="AS83" s="123"/>
      <c r="AT83" s="123"/>
      <c r="AU83" s="123"/>
      <c r="AV83" s="123"/>
      <c r="AW83" s="123"/>
      <c r="AX83" s="123"/>
      <c r="AY83" s="123"/>
      <c r="AZ83" s="123"/>
      <c r="BA83" s="123"/>
      <c r="BB83" s="123"/>
    </row>
    <row r="84" spans="1:54" ht="12.75" x14ac:dyDescent="0.2">
      <c r="A84" s="160">
        <v>38565</v>
      </c>
      <c r="B84" s="141">
        <v>860</v>
      </c>
      <c r="C84" s="141">
        <v>1860</v>
      </c>
      <c r="D84" s="141">
        <v>1460</v>
      </c>
      <c r="E84" s="141">
        <v>2100</v>
      </c>
      <c r="F84" s="141"/>
      <c r="G84" s="141"/>
      <c r="H84" s="141"/>
      <c r="I84" s="141"/>
      <c r="J84" s="141"/>
      <c r="K84" s="141"/>
      <c r="L84" s="141"/>
      <c r="M84" s="141"/>
      <c r="N84" s="141">
        <v>55</v>
      </c>
      <c r="O84" s="141">
        <v>44.4</v>
      </c>
      <c r="P84" s="141">
        <v>32.35</v>
      </c>
      <c r="Q84" s="141">
        <v>33.25</v>
      </c>
      <c r="R84" s="141">
        <v>27.4375</v>
      </c>
      <c r="S84" s="141">
        <v>27.475000000000001</v>
      </c>
      <c r="T84" s="141">
        <v>21.675000000000001</v>
      </c>
      <c r="U84" s="141">
        <v>83.5</v>
      </c>
      <c r="V84" s="141">
        <v>76</v>
      </c>
      <c r="W84" s="141"/>
      <c r="X84" s="141">
        <v>81.25</v>
      </c>
      <c r="Y84" s="141">
        <v>151.3125</v>
      </c>
      <c r="Z84" s="141">
        <v>148.5</v>
      </c>
      <c r="AA84" s="141">
        <v>73</v>
      </c>
      <c r="AB84" s="141"/>
      <c r="AC84" s="141">
        <v>73</v>
      </c>
      <c r="AD84" s="141">
        <v>65.8</v>
      </c>
      <c r="AE84" s="141">
        <v>65.2</v>
      </c>
      <c r="AF84" s="141">
        <v>67.2</v>
      </c>
      <c r="AG84" s="141">
        <v>63.2</v>
      </c>
      <c r="AH84" s="141"/>
      <c r="AI84" s="141">
        <v>82.125</v>
      </c>
      <c r="AJ84" s="141">
        <v>79.599999999999994</v>
      </c>
      <c r="AK84" s="141">
        <v>489.25</v>
      </c>
      <c r="AL84" s="141">
        <v>357.5</v>
      </c>
      <c r="AM84" s="141">
        <v>356.25</v>
      </c>
      <c r="AN84" s="141">
        <v>100.1875</v>
      </c>
      <c r="AO84" s="141"/>
      <c r="AP84" s="123"/>
      <c r="AQ84" s="123"/>
      <c r="AR84" s="123"/>
      <c r="AS84" s="123"/>
      <c r="AT84" s="123"/>
      <c r="AU84" s="123"/>
      <c r="AV84" s="123"/>
      <c r="AW84" s="123"/>
      <c r="AX84" s="123"/>
      <c r="AY84" s="123"/>
      <c r="AZ84" s="123"/>
      <c r="BA84" s="123"/>
      <c r="BB84" s="123"/>
    </row>
    <row r="85" spans="1:54" ht="12.75" x14ac:dyDescent="0.2">
      <c r="A85" s="160">
        <v>38596</v>
      </c>
      <c r="B85" s="141">
        <v>850</v>
      </c>
      <c r="C85" s="141">
        <v>1860</v>
      </c>
      <c r="D85" s="141">
        <v>1460</v>
      </c>
      <c r="E85" s="141">
        <v>2100</v>
      </c>
      <c r="F85" s="141"/>
      <c r="G85" s="141"/>
      <c r="H85" s="141"/>
      <c r="I85" s="141"/>
      <c r="J85" s="141"/>
      <c r="K85" s="141"/>
      <c r="L85" s="141"/>
      <c r="M85" s="141"/>
      <c r="N85" s="141">
        <v>56.81818181818182</v>
      </c>
      <c r="O85" s="141">
        <v>44.35</v>
      </c>
      <c r="P85" s="141">
        <v>32.825000000000003</v>
      </c>
      <c r="Q85" s="141">
        <v>34.1</v>
      </c>
      <c r="R85" s="141">
        <v>27.7</v>
      </c>
      <c r="S85" s="141">
        <v>27.925000000000001</v>
      </c>
      <c r="T85" s="141">
        <v>20.5</v>
      </c>
      <c r="U85" s="141">
        <v>92.75</v>
      </c>
      <c r="V85" s="141">
        <v>79.5</v>
      </c>
      <c r="W85" s="141"/>
      <c r="X85" s="141">
        <v>83.375</v>
      </c>
      <c r="Y85" s="141">
        <v>146.65</v>
      </c>
      <c r="Z85" s="141">
        <v>146.08333333333334</v>
      </c>
      <c r="AA85" s="141">
        <v>71.2</v>
      </c>
      <c r="AB85" s="141">
        <v>73.900000000000006</v>
      </c>
      <c r="AC85" s="141">
        <v>71.3</v>
      </c>
      <c r="AD85" s="141">
        <v>66.8</v>
      </c>
      <c r="AE85" s="141">
        <v>66.3</v>
      </c>
      <c r="AF85" s="141">
        <v>65.7</v>
      </c>
      <c r="AG85" s="141">
        <v>62.1</v>
      </c>
      <c r="AH85" s="141"/>
      <c r="AI85" s="141">
        <v>83.875</v>
      </c>
      <c r="AJ85" s="141">
        <v>81.5</v>
      </c>
      <c r="AK85" s="141">
        <v>383</v>
      </c>
      <c r="AL85" s="141">
        <v>356.25</v>
      </c>
      <c r="AM85" s="141">
        <v>348</v>
      </c>
      <c r="AN85" s="141">
        <v>102.25</v>
      </c>
      <c r="AO85" s="141"/>
      <c r="AP85" s="123"/>
      <c r="AQ85" s="123"/>
      <c r="AR85" s="123"/>
      <c r="AS85" s="123"/>
      <c r="AT85" s="123"/>
      <c r="AU85" s="123"/>
      <c r="AV85" s="123"/>
      <c r="AW85" s="123"/>
      <c r="AX85" s="123"/>
      <c r="AY85" s="123"/>
      <c r="AZ85" s="123"/>
      <c r="BA85" s="123"/>
      <c r="BB85" s="123"/>
    </row>
    <row r="86" spans="1:54" ht="12.75" x14ac:dyDescent="0.2">
      <c r="A86" s="160">
        <v>38626</v>
      </c>
      <c r="B86" s="141">
        <v>840</v>
      </c>
      <c r="C86" s="141">
        <v>1830</v>
      </c>
      <c r="D86" s="141">
        <v>1420</v>
      </c>
      <c r="E86" s="141">
        <v>2100</v>
      </c>
      <c r="F86" s="141"/>
      <c r="G86" s="141"/>
      <c r="H86" s="141"/>
      <c r="I86" s="141"/>
      <c r="J86" s="141"/>
      <c r="K86" s="141"/>
      <c r="L86" s="141"/>
      <c r="M86" s="141"/>
      <c r="N86" s="141">
        <v>60.925925925925924</v>
      </c>
      <c r="O86" s="141">
        <v>45.26</v>
      </c>
      <c r="P86" s="141">
        <v>32.14</v>
      </c>
      <c r="Q86" s="141">
        <v>36.6</v>
      </c>
      <c r="R86" s="141">
        <v>28.72</v>
      </c>
      <c r="S86" s="141">
        <v>29.06</v>
      </c>
      <c r="T86" s="141">
        <v>20.399999999999999</v>
      </c>
      <c r="U86" s="141">
        <v>98.5</v>
      </c>
      <c r="V86" s="141">
        <v>78.5</v>
      </c>
      <c r="W86" s="141"/>
      <c r="X86" s="141">
        <v>85</v>
      </c>
      <c r="Y86" s="141">
        <v>147</v>
      </c>
      <c r="Z86" s="141">
        <v>148.33333333333334</v>
      </c>
      <c r="AA86" s="141">
        <v>74.099999999999994</v>
      </c>
      <c r="AB86" s="141">
        <v>72</v>
      </c>
      <c r="AC86" s="141">
        <v>74.099999999999994</v>
      </c>
      <c r="AD86" s="141">
        <v>69.400000000000006</v>
      </c>
      <c r="AE86" s="141"/>
      <c r="AF86" s="141">
        <v>67.900000000000006</v>
      </c>
      <c r="AG86" s="141">
        <v>64</v>
      </c>
      <c r="AH86" s="141"/>
      <c r="AI86" s="141">
        <v>84.375</v>
      </c>
      <c r="AJ86" s="141">
        <v>83.375</v>
      </c>
      <c r="AK86" s="141">
        <v>481.5</v>
      </c>
      <c r="AL86" s="141">
        <v>359.25</v>
      </c>
      <c r="AM86" s="141">
        <v>355.25</v>
      </c>
      <c r="AN86" s="141">
        <v>105.0625</v>
      </c>
      <c r="AO86" s="141"/>
      <c r="AP86" s="123"/>
      <c r="AQ86" s="123"/>
      <c r="AR86" s="123"/>
      <c r="AS86" s="123"/>
      <c r="AT86" s="123"/>
      <c r="AU86" s="123"/>
      <c r="AV86" s="123"/>
      <c r="AW86" s="123"/>
      <c r="AX86" s="123"/>
      <c r="AY86" s="123"/>
      <c r="AZ86" s="123"/>
      <c r="BA86" s="123"/>
      <c r="BB86" s="123"/>
    </row>
    <row r="87" spans="1:54" ht="12.75" x14ac:dyDescent="0.2">
      <c r="A87" s="160">
        <v>38657</v>
      </c>
      <c r="B87" s="141">
        <v>840</v>
      </c>
      <c r="C87" s="141">
        <v>1820</v>
      </c>
      <c r="D87" s="141">
        <v>1420</v>
      </c>
      <c r="E87" s="141">
        <v>2100</v>
      </c>
      <c r="F87" s="141"/>
      <c r="G87" s="141"/>
      <c r="H87" s="141"/>
      <c r="I87" s="141"/>
      <c r="J87" s="141"/>
      <c r="K87" s="141"/>
      <c r="L87" s="141"/>
      <c r="M87" s="141"/>
      <c r="N87" s="141">
        <v>63.75</v>
      </c>
      <c r="O87" s="141">
        <v>50.05</v>
      </c>
      <c r="P87" s="141">
        <v>33.200000000000003</v>
      </c>
      <c r="Q87" s="141">
        <v>37.5</v>
      </c>
      <c r="R87" s="141">
        <v>29.625</v>
      </c>
      <c r="S87" s="141">
        <v>29.875</v>
      </c>
      <c r="T87" s="141">
        <v>20.65</v>
      </c>
      <c r="U87" s="141">
        <v>86</v>
      </c>
      <c r="V87" s="141">
        <v>77.5</v>
      </c>
      <c r="W87" s="141"/>
      <c r="X87" s="141">
        <v>79.416666666666671</v>
      </c>
      <c r="Y87" s="141">
        <v>145.58333333333334</v>
      </c>
      <c r="Z87" s="141">
        <v>146.25</v>
      </c>
      <c r="AA87" s="141">
        <v>77</v>
      </c>
      <c r="AB87" s="141"/>
      <c r="AC87" s="141">
        <v>77</v>
      </c>
      <c r="AD87" s="141"/>
      <c r="AE87" s="141"/>
      <c r="AF87" s="141">
        <v>69.3</v>
      </c>
      <c r="AG87" s="141">
        <v>65</v>
      </c>
      <c r="AH87" s="141"/>
      <c r="AI87" s="141">
        <v>85.5</v>
      </c>
      <c r="AJ87" s="141">
        <v>83.25</v>
      </c>
      <c r="AK87" s="141">
        <v>289.75</v>
      </c>
      <c r="AL87" s="141">
        <v>178</v>
      </c>
      <c r="AM87" s="141">
        <v>177.25</v>
      </c>
      <c r="AN87" s="141">
        <v>106.375</v>
      </c>
      <c r="AO87" s="141"/>
      <c r="AP87" s="123"/>
      <c r="AQ87" s="123"/>
      <c r="AR87" s="123"/>
      <c r="AS87" s="123"/>
      <c r="AT87" s="123"/>
      <c r="AU87" s="123"/>
      <c r="AV87" s="123"/>
      <c r="AW87" s="123"/>
      <c r="AX87" s="123"/>
      <c r="AY87" s="123"/>
      <c r="AZ87" s="123"/>
      <c r="BA87" s="123"/>
      <c r="BB87" s="123"/>
    </row>
    <row r="88" spans="1:54" ht="12.75" x14ac:dyDescent="0.2">
      <c r="A88" s="160">
        <v>38687</v>
      </c>
      <c r="B88" s="141">
        <v>830</v>
      </c>
      <c r="C88" s="141">
        <v>1800</v>
      </c>
      <c r="D88" s="141">
        <v>1390</v>
      </c>
      <c r="E88" s="141">
        <v>2100</v>
      </c>
      <c r="F88" s="141"/>
      <c r="G88" s="141"/>
      <c r="H88" s="141"/>
      <c r="I88" s="141"/>
      <c r="J88" s="141"/>
      <c r="K88" s="141"/>
      <c r="L88" s="141"/>
      <c r="M88" s="141"/>
      <c r="N88" s="141">
        <v>64.166666666666671</v>
      </c>
      <c r="O88" s="141">
        <v>51.2</v>
      </c>
      <c r="P88" s="141">
        <v>35.166666666666664</v>
      </c>
      <c r="Q88" s="141">
        <v>38.533333333333331</v>
      </c>
      <c r="R88" s="141">
        <v>30.233333333333334</v>
      </c>
      <c r="S88" s="141">
        <v>30.766666666666666</v>
      </c>
      <c r="T88" s="141">
        <v>21.266666666666666</v>
      </c>
      <c r="U88" s="141">
        <v>86.5</v>
      </c>
      <c r="V88" s="141">
        <v>79</v>
      </c>
      <c r="W88" s="141"/>
      <c r="X88" s="141">
        <v>88</v>
      </c>
      <c r="Y88" s="141">
        <v>150.9375</v>
      </c>
      <c r="Z88" s="141">
        <v>154.83333333333334</v>
      </c>
      <c r="AA88" s="141">
        <v>77.3</v>
      </c>
      <c r="AB88" s="141"/>
      <c r="AC88" s="141">
        <v>77.3</v>
      </c>
      <c r="AD88" s="141"/>
      <c r="AE88" s="141"/>
      <c r="AF88" s="141">
        <v>70.099999999999994</v>
      </c>
      <c r="AG88" s="141">
        <v>67.599999999999994</v>
      </c>
      <c r="AH88" s="141"/>
      <c r="AI88" s="141">
        <v>87</v>
      </c>
      <c r="AJ88" s="141">
        <v>85.25</v>
      </c>
      <c r="AK88" s="141">
        <v>191.5</v>
      </c>
      <c r="AL88" s="141">
        <v>271</v>
      </c>
      <c r="AM88" s="141">
        <v>269.5</v>
      </c>
      <c r="AN88" s="141">
        <v>106.75</v>
      </c>
      <c r="AO88" s="141"/>
      <c r="AP88" s="123"/>
      <c r="AQ88" s="123"/>
      <c r="AR88" s="123"/>
      <c r="AS88" s="123"/>
      <c r="AT88" s="123"/>
      <c r="AU88" s="123"/>
      <c r="AV88" s="123"/>
      <c r="AW88" s="123"/>
      <c r="AX88" s="123"/>
      <c r="AY88" s="123"/>
      <c r="AZ88" s="123"/>
      <c r="BA88" s="123"/>
      <c r="BB88" s="123"/>
    </row>
    <row r="89" spans="1:54" ht="12.75" x14ac:dyDescent="0.2">
      <c r="A89" s="160">
        <v>38718</v>
      </c>
      <c r="B89" s="141">
        <v>790</v>
      </c>
      <c r="C89" s="141">
        <v>1780</v>
      </c>
      <c r="D89" s="141">
        <v>1360</v>
      </c>
      <c r="E89" s="141">
        <v>2100</v>
      </c>
      <c r="F89" s="141"/>
      <c r="G89" s="141"/>
      <c r="H89" s="141"/>
      <c r="I89" s="141"/>
      <c r="J89" s="141"/>
      <c r="K89" s="141"/>
      <c r="L89" s="141"/>
      <c r="M89" s="141"/>
      <c r="N89" s="141">
        <v>65.714285714285708</v>
      </c>
      <c r="O89" s="141">
        <v>51.3</v>
      </c>
      <c r="P89" s="141">
        <v>36.06</v>
      </c>
      <c r="Q89" s="141">
        <v>38.659999999999997</v>
      </c>
      <c r="R89" s="141">
        <v>30.6</v>
      </c>
      <c r="S89" s="141">
        <v>32.159999999999997</v>
      </c>
      <c r="T89" s="141">
        <v>21.48</v>
      </c>
      <c r="U89" s="141">
        <v>88.5625</v>
      </c>
      <c r="V89" s="141">
        <v>79.8125</v>
      </c>
      <c r="W89" s="141"/>
      <c r="X89" s="141">
        <v>87.5</v>
      </c>
      <c r="Y89" s="141">
        <v>149</v>
      </c>
      <c r="Z89" s="141">
        <v>153.81666666666666</v>
      </c>
      <c r="AA89" s="141">
        <v>78.599999999999994</v>
      </c>
      <c r="AB89" s="141"/>
      <c r="AC89" s="141">
        <v>78.599999999999994</v>
      </c>
      <c r="AD89" s="141"/>
      <c r="AE89" s="141"/>
      <c r="AF89" s="141">
        <v>70.400000000000006</v>
      </c>
      <c r="AG89" s="141">
        <v>68.8</v>
      </c>
      <c r="AH89" s="141"/>
      <c r="AI89" s="141">
        <v>86.375</v>
      </c>
      <c r="AJ89" s="141">
        <v>85.25</v>
      </c>
      <c r="AK89" s="141">
        <v>388.75</v>
      </c>
      <c r="AL89" s="141">
        <v>366.5</v>
      </c>
      <c r="AM89" s="141">
        <v>359.25</v>
      </c>
      <c r="AN89" s="141">
        <v>107.4375</v>
      </c>
      <c r="AO89" s="141"/>
      <c r="AP89" s="123"/>
      <c r="AQ89" s="123"/>
      <c r="AR89" s="123"/>
      <c r="AS89" s="123"/>
      <c r="AT89" s="123"/>
      <c r="AU89" s="123"/>
      <c r="AV89" s="123"/>
      <c r="AW89" s="123"/>
      <c r="AX89" s="123"/>
      <c r="AY89" s="123"/>
      <c r="AZ89" s="123"/>
      <c r="BA89" s="123"/>
      <c r="BB89" s="123"/>
    </row>
    <row r="90" spans="1:54" ht="12.75" x14ac:dyDescent="0.2">
      <c r="A90" s="160">
        <v>38749</v>
      </c>
      <c r="B90" s="141">
        <v>760</v>
      </c>
      <c r="C90" s="141">
        <v>1740</v>
      </c>
      <c r="D90" s="141">
        <v>1390</v>
      </c>
      <c r="E90" s="141">
        <v>2100</v>
      </c>
      <c r="F90" s="141"/>
      <c r="G90" s="141"/>
      <c r="H90" s="141"/>
      <c r="I90" s="141"/>
      <c r="J90" s="141"/>
      <c r="K90" s="141"/>
      <c r="L90" s="141"/>
      <c r="M90" s="141"/>
      <c r="N90" s="141">
        <v>67</v>
      </c>
      <c r="O90" s="141">
        <v>50.825000000000003</v>
      </c>
      <c r="P90" s="141">
        <v>35.475000000000001</v>
      </c>
      <c r="Q90" s="141">
        <v>38.85</v>
      </c>
      <c r="R90" s="141">
        <v>30.2</v>
      </c>
      <c r="S90" s="141">
        <v>33.725000000000001</v>
      </c>
      <c r="T90" s="141">
        <v>21.9</v>
      </c>
      <c r="U90" s="141">
        <v>85.125</v>
      </c>
      <c r="V90" s="141">
        <v>81.583333333333329</v>
      </c>
      <c r="W90" s="141"/>
      <c r="X90" s="141">
        <v>85</v>
      </c>
      <c r="Y90" s="141">
        <v>146.25</v>
      </c>
      <c r="Z90" s="141">
        <v>148.75</v>
      </c>
      <c r="AA90" s="141">
        <v>75.8</v>
      </c>
      <c r="AB90" s="141"/>
      <c r="AC90" s="141">
        <v>75.8</v>
      </c>
      <c r="AD90" s="141"/>
      <c r="AE90" s="141"/>
      <c r="AF90" s="141">
        <v>71.7</v>
      </c>
      <c r="AG90" s="141">
        <v>68</v>
      </c>
      <c r="AH90" s="141"/>
      <c r="AI90" s="141">
        <v>86.25</v>
      </c>
      <c r="AJ90" s="141">
        <v>85.875</v>
      </c>
      <c r="AK90" s="141">
        <v>383.25</v>
      </c>
      <c r="AL90" s="141">
        <v>277</v>
      </c>
      <c r="AM90" s="141">
        <v>276</v>
      </c>
      <c r="AN90" s="141">
        <v>107.41666666666667</v>
      </c>
      <c r="AO90" s="141"/>
      <c r="AP90" s="123"/>
      <c r="AQ90" s="123"/>
      <c r="AR90" s="123"/>
      <c r="AS90" s="123"/>
      <c r="AT90" s="123"/>
      <c r="AU90" s="123"/>
      <c r="AV90" s="123"/>
      <c r="AW90" s="123"/>
      <c r="AX90" s="123"/>
      <c r="AY90" s="123"/>
      <c r="AZ90" s="123"/>
      <c r="BA90" s="123"/>
      <c r="BB90" s="123"/>
    </row>
    <row r="91" spans="1:54" ht="12.75" x14ac:dyDescent="0.2">
      <c r="A91" s="160">
        <v>38777</v>
      </c>
      <c r="B91" s="141">
        <v>770</v>
      </c>
      <c r="C91" s="141">
        <v>1740</v>
      </c>
      <c r="D91" s="141">
        <v>1400</v>
      </c>
      <c r="E91" s="141">
        <v>2100</v>
      </c>
      <c r="F91" s="141"/>
      <c r="G91" s="141"/>
      <c r="H91" s="141"/>
      <c r="I91" s="141"/>
      <c r="J91" s="141"/>
      <c r="K91" s="141"/>
      <c r="L91" s="141"/>
      <c r="M91" s="141"/>
      <c r="N91" s="141">
        <v>67</v>
      </c>
      <c r="O91" s="141">
        <v>51.2</v>
      </c>
      <c r="P91" s="141">
        <v>37.125</v>
      </c>
      <c r="Q91" s="141">
        <v>39.527777777777779</v>
      </c>
      <c r="R91" s="141">
        <v>31.8</v>
      </c>
      <c r="S91" s="141">
        <v>34.6</v>
      </c>
      <c r="T91" s="141">
        <v>23.05</v>
      </c>
      <c r="U91" s="141">
        <v>81.8125</v>
      </c>
      <c r="V91" s="141">
        <v>81.75</v>
      </c>
      <c r="W91" s="141"/>
      <c r="X91" s="141">
        <v>86.75</v>
      </c>
      <c r="Y91" s="141">
        <v>142.16666666666666</v>
      </c>
      <c r="Z91" s="141">
        <v>141.16666666666666</v>
      </c>
      <c r="AA91" s="141">
        <v>80.599999999999994</v>
      </c>
      <c r="AB91" s="141"/>
      <c r="AC91" s="141">
        <v>80.599999999999994</v>
      </c>
      <c r="AD91" s="141">
        <v>86</v>
      </c>
      <c r="AE91" s="141"/>
      <c r="AF91" s="141">
        <v>72.099999999999994</v>
      </c>
      <c r="AG91" s="141">
        <v>70.3</v>
      </c>
      <c r="AH91" s="141"/>
      <c r="AI91" s="141">
        <v>85.125</v>
      </c>
      <c r="AJ91" s="141">
        <v>86.125</v>
      </c>
      <c r="AK91" s="141">
        <v>381.25</v>
      </c>
      <c r="AL91" s="141">
        <v>185.25</v>
      </c>
      <c r="AM91" s="141">
        <v>189.5</v>
      </c>
      <c r="AN91" s="141">
        <v>108.625</v>
      </c>
      <c r="AO91" s="141"/>
      <c r="AP91" s="123"/>
      <c r="AQ91" s="123"/>
      <c r="AR91" s="123"/>
      <c r="AS91" s="123"/>
      <c r="AT91" s="123"/>
      <c r="AU91" s="123"/>
      <c r="AV91" s="123"/>
      <c r="AW91" s="123"/>
      <c r="AX91" s="123"/>
      <c r="AY91" s="123"/>
      <c r="AZ91" s="123"/>
      <c r="BA91" s="123"/>
      <c r="BB91" s="123"/>
    </row>
    <row r="92" spans="1:54" ht="12.75" x14ac:dyDescent="0.2">
      <c r="A92" s="160">
        <v>38808</v>
      </c>
      <c r="B92" s="141">
        <v>770</v>
      </c>
      <c r="C92" s="141">
        <v>1750</v>
      </c>
      <c r="D92" s="141">
        <v>1400</v>
      </c>
      <c r="E92" s="141">
        <v>2050</v>
      </c>
      <c r="F92" s="141"/>
      <c r="G92" s="141"/>
      <c r="H92" s="141"/>
      <c r="I92" s="141"/>
      <c r="J92" s="141"/>
      <c r="K92" s="141"/>
      <c r="L92" s="141"/>
      <c r="M92" s="141"/>
      <c r="N92" s="141">
        <v>67.333333333333329</v>
      </c>
      <c r="O92" s="141">
        <v>52.78</v>
      </c>
      <c r="P92" s="141">
        <v>40.159999999999997</v>
      </c>
      <c r="Q92" s="141">
        <v>38.94736842105263</v>
      </c>
      <c r="R92" s="141">
        <v>32.76</v>
      </c>
      <c r="S92" s="141">
        <v>34.979999999999997</v>
      </c>
      <c r="T92" s="141">
        <v>24.46</v>
      </c>
      <c r="U92" s="141">
        <v>81.166666666666671</v>
      </c>
      <c r="V92" s="141">
        <v>87.25</v>
      </c>
      <c r="W92" s="141"/>
      <c r="X92" s="141">
        <v>81.5</v>
      </c>
      <c r="Y92" s="141">
        <v>139</v>
      </c>
      <c r="Z92" s="141">
        <v>143.5</v>
      </c>
      <c r="AA92" s="141">
        <v>76.099999999999994</v>
      </c>
      <c r="AB92" s="141"/>
      <c r="AC92" s="141">
        <v>76.099999999999994</v>
      </c>
      <c r="AD92" s="141"/>
      <c r="AE92" s="141"/>
      <c r="AF92" s="141">
        <v>73.7</v>
      </c>
      <c r="AG92" s="141">
        <v>71.099999999999994</v>
      </c>
      <c r="AH92" s="141"/>
      <c r="AI92" s="141">
        <v>86.166666666666671</v>
      </c>
      <c r="AJ92" s="141">
        <v>88.333333333333329</v>
      </c>
      <c r="AK92" s="141">
        <v>388.5</v>
      </c>
      <c r="AL92" s="141">
        <v>275.25</v>
      </c>
      <c r="AM92" s="141">
        <v>282.5</v>
      </c>
      <c r="AN92" s="141">
        <v>108.16666666666667</v>
      </c>
      <c r="AO92" s="141"/>
      <c r="AP92" s="123"/>
      <c r="AQ92" s="123"/>
      <c r="AR92" s="123"/>
      <c r="AS92" s="123"/>
      <c r="AT92" s="123"/>
      <c r="AU92" s="123"/>
      <c r="AV92" s="123"/>
      <c r="AW92" s="123"/>
      <c r="AX92" s="123"/>
      <c r="AY92" s="123"/>
      <c r="AZ92" s="123"/>
      <c r="BA92" s="123"/>
      <c r="BB92" s="123"/>
    </row>
    <row r="93" spans="1:54" ht="12.75" x14ac:dyDescent="0.2">
      <c r="A93" s="160">
        <v>38838</v>
      </c>
      <c r="B93" s="141">
        <v>760</v>
      </c>
      <c r="C93" s="141">
        <v>1700</v>
      </c>
      <c r="D93" s="141">
        <v>1360</v>
      </c>
      <c r="E93" s="141">
        <v>1950</v>
      </c>
      <c r="F93" s="141"/>
      <c r="G93" s="141"/>
      <c r="H93" s="141"/>
      <c r="I93" s="141"/>
      <c r="J93" s="141"/>
      <c r="K93" s="141"/>
      <c r="L93" s="141"/>
      <c r="M93" s="141"/>
      <c r="N93" s="141">
        <v>68.4375</v>
      </c>
      <c r="O93" s="141">
        <v>53.675675675675677</v>
      </c>
      <c r="P93" s="141">
        <v>40.567567567567565</v>
      </c>
      <c r="Q93" s="141">
        <v>38.857142857142854</v>
      </c>
      <c r="R93" s="141">
        <v>33.274999999999999</v>
      </c>
      <c r="S93" s="141">
        <v>35.049999999999997</v>
      </c>
      <c r="T93" s="141">
        <v>25.074999999999999</v>
      </c>
      <c r="U93" s="141">
        <v>74.75</v>
      </c>
      <c r="V93" s="141">
        <v>84.666666666666671</v>
      </c>
      <c r="W93" s="141"/>
      <c r="X93" s="141"/>
      <c r="Y93" s="141">
        <v>135</v>
      </c>
      <c r="Z93" s="141">
        <v>128.5</v>
      </c>
      <c r="AA93" s="141"/>
      <c r="AB93" s="141"/>
      <c r="AC93" s="141"/>
      <c r="AD93" s="141"/>
      <c r="AE93" s="141"/>
      <c r="AF93" s="141">
        <v>79.3</v>
      </c>
      <c r="AG93" s="141">
        <v>71.900000000000006</v>
      </c>
      <c r="AH93" s="141"/>
      <c r="AI93" s="141">
        <v>86.1</v>
      </c>
      <c r="AJ93" s="141">
        <v>92.3</v>
      </c>
      <c r="AK93" s="141">
        <v>498.25</v>
      </c>
      <c r="AL93" s="141">
        <v>282.75</v>
      </c>
      <c r="AM93" s="141">
        <v>282</v>
      </c>
      <c r="AN93" s="141">
        <v>108.41666666666667</v>
      </c>
      <c r="AO93" s="141"/>
      <c r="AP93" s="123"/>
      <c r="AQ93" s="123"/>
      <c r="AR93" s="123"/>
      <c r="AS93" s="123"/>
      <c r="AT93" s="123"/>
      <c r="AU93" s="123"/>
      <c r="AV93" s="123"/>
      <c r="AW93" s="123"/>
      <c r="AX93" s="123"/>
      <c r="AY93" s="123"/>
      <c r="AZ93" s="123"/>
      <c r="BA93" s="123"/>
      <c r="BB93" s="123"/>
    </row>
    <row r="94" spans="1:54" ht="12.75" x14ac:dyDescent="0.2">
      <c r="A94" s="160">
        <v>38869</v>
      </c>
      <c r="B94" s="141">
        <v>760</v>
      </c>
      <c r="C94" s="141">
        <v>1700</v>
      </c>
      <c r="D94" s="141">
        <v>1370</v>
      </c>
      <c r="E94" s="141">
        <v>1900</v>
      </c>
      <c r="F94" s="141"/>
      <c r="G94" s="141"/>
      <c r="H94" s="141"/>
      <c r="I94" s="141"/>
      <c r="J94" s="141"/>
      <c r="K94" s="141"/>
      <c r="L94" s="141"/>
      <c r="M94" s="141"/>
      <c r="N94" s="141">
        <v>66.19047619047619</v>
      </c>
      <c r="O94" s="141">
        <v>51</v>
      </c>
      <c r="P94" s="141">
        <v>38.027027027027025</v>
      </c>
      <c r="Q94" s="141">
        <v>38.875</v>
      </c>
      <c r="R94" s="141">
        <v>33.384615384615387</v>
      </c>
      <c r="S94" s="141">
        <v>35.25</v>
      </c>
      <c r="T94" s="141">
        <v>24.76923076923077</v>
      </c>
      <c r="U94" s="141">
        <v>72.4375</v>
      </c>
      <c r="V94" s="141">
        <v>86.125</v>
      </c>
      <c r="W94" s="141"/>
      <c r="X94" s="141">
        <v>77</v>
      </c>
      <c r="Y94" s="141">
        <v>133.125</v>
      </c>
      <c r="Z94" s="141">
        <v>132</v>
      </c>
      <c r="AA94" s="141"/>
      <c r="AB94" s="141"/>
      <c r="AC94" s="141"/>
      <c r="AD94" s="141"/>
      <c r="AE94" s="141"/>
      <c r="AF94" s="141">
        <v>76.599999999999994</v>
      </c>
      <c r="AG94" s="141">
        <v>74.8</v>
      </c>
      <c r="AH94" s="141"/>
      <c r="AI94" s="141">
        <v>84.166666666666671</v>
      </c>
      <c r="AJ94" s="141">
        <v>91.375</v>
      </c>
      <c r="AK94" s="141">
        <v>412</v>
      </c>
      <c r="AL94" s="141">
        <v>290</v>
      </c>
      <c r="AM94" s="141">
        <v>295.5</v>
      </c>
      <c r="AN94" s="141">
        <v>111.75</v>
      </c>
      <c r="AO94" s="141"/>
      <c r="AP94" s="123"/>
      <c r="AQ94" s="123"/>
      <c r="AR94" s="123"/>
      <c r="AS94" s="123"/>
      <c r="AT94" s="123"/>
      <c r="AU94" s="123"/>
      <c r="AV94" s="123"/>
      <c r="AW94" s="123"/>
      <c r="AX94" s="123"/>
      <c r="AY94" s="123"/>
      <c r="AZ94" s="123"/>
      <c r="BA94" s="123"/>
      <c r="BB94" s="123"/>
    </row>
    <row r="95" spans="1:54" ht="12.75" x14ac:dyDescent="0.2">
      <c r="A95" s="160">
        <v>38899</v>
      </c>
      <c r="B95" s="141">
        <v>800</v>
      </c>
      <c r="C95" s="141">
        <v>1660</v>
      </c>
      <c r="D95" s="141">
        <v>1400</v>
      </c>
      <c r="E95" s="141">
        <v>1900</v>
      </c>
      <c r="F95" s="141"/>
      <c r="G95" s="141"/>
      <c r="H95" s="141"/>
      <c r="I95" s="141"/>
      <c r="J95" s="141"/>
      <c r="K95" s="141"/>
      <c r="L95" s="141"/>
      <c r="M95" s="141"/>
      <c r="N95" s="141">
        <v>61.463414634146339</v>
      </c>
      <c r="O95" s="141">
        <v>48.02</v>
      </c>
      <c r="P95" s="141">
        <v>38.22</v>
      </c>
      <c r="Q95" s="141">
        <v>35.395348837209305</v>
      </c>
      <c r="R95" s="141">
        <v>29.571428571428573</v>
      </c>
      <c r="S95" s="141">
        <v>30.555555555555557</v>
      </c>
      <c r="T95" s="141">
        <v>22.647058823529413</v>
      </c>
      <c r="U95" s="141">
        <v>76.3125</v>
      </c>
      <c r="V95" s="141">
        <v>86</v>
      </c>
      <c r="W95" s="141"/>
      <c r="X95" s="141">
        <v>75.166666666666671</v>
      </c>
      <c r="Y95" s="141">
        <v>134.41666666666666</v>
      </c>
      <c r="Z95" s="141">
        <v>133.125</v>
      </c>
      <c r="AA95" s="141">
        <v>75.099999999999994</v>
      </c>
      <c r="AB95" s="141"/>
      <c r="AC95" s="141">
        <v>75.099999999999994</v>
      </c>
      <c r="AD95" s="141">
        <v>72.400000000000006</v>
      </c>
      <c r="AE95" s="141"/>
      <c r="AF95" s="141">
        <v>79.599999999999994</v>
      </c>
      <c r="AG95" s="141"/>
      <c r="AH95" s="141"/>
      <c r="AI95" s="141">
        <v>82.5</v>
      </c>
      <c r="AJ95" s="141">
        <v>91.3125</v>
      </c>
      <c r="AK95" s="141">
        <v>508.25</v>
      </c>
      <c r="AL95" s="141">
        <v>194.5</v>
      </c>
      <c r="AM95" s="141">
        <v>203</v>
      </c>
      <c r="AN95" s="141">
        <v>112.75</v>
      </c>
      <c r="AO95" s="141"/>
      <c r="AP95" s="123"/>
      <c r="AQ95" s="123"/>
      <c r="AR95" s="123"/>
      <c r="AS95" s="123"/>
      <c r="AT95" s="123"/>
      <c r="AU95" s="123"/>
      <c r="AV95" s="123"/>
      <c r="AW95" s="123"/>
      <c r="AX95" s="123"/>
      <c r="AY95" s="123"/>
      <c r="AZ95" s="123"/>
      <c r="BA95" s="123"/>
      <c r="BB95" s="123"/>
    </row>
    <row r="96" spans="1:54" ht="12.75" x14ac:dyDescent="0.2">
      <c r="A96" s="160">
        <v>38930</v>
      </c>
      <c r="B96" s="141">
        <v>810</v>
      </c>
      <c r="C96" s="141">
        <v>1700</v>
      </c>
      <c r="D96" s="141">
        <v>1450</v>
      </c>
      <c r="E96" s="141">
        <v>1900</v>
      </c>
      <c r="F96" s="141"/>
      <c r="G96" s="141"/>
      <c r="H96" s="141"/>
      <c r="I96" s="141"/>
      <c r="J96" s="141"/>
      <c r="K96" s="141"/>
      <c r="L96" s="141"/>
      <c r="M96" s="141"/>
      <c r="N96" s="141">
        <v>62.361111111111114</v>
      </c>
      <c r="O96" s="141">
        <v>49.25</v>
      </c>
      <c r="P96" s="141">
        <v>39.125</v>
      </c>
      <c r="Q96" s="141">
        <v>35.1</v>
      </c>
      <c r="R96" s="141">
        <v>27.625</v>
      </c>
      <c r="S96" s="141">
        <v>29.2</v>
      </c>
      <c r="T96" s="141">
        <v>22.5</v>
      </c>
      <c r="U96" s="141">
        <v>84.875</v>
      </c>
      <c r="V96" s="141">
        <v>85.5</v>
      </c>
      <c r="W96" s="141"/>
      <c r="X96" s="141">
        <v>80.75</v>
      </c>
      <c r="Y96" s="141">
        <v>132.1875</v>
      </c>
      <c r="Z96" s="141">
        <v>131.5</v>
      </c>
      <c r="AA96" s="141">
        <v>80.599999999999994</v>
      </c>
      <c r="AB96" s="141">
        <v>77.7</v>
      </c>
      <c r="AC96" s="141">
        <v>80.3</v>
      </c>
      <c r="AD96" s="141">
        <v>70.599999999999994</v>
      </c>
      <c r="AE96" s="141"/>
      <c r="AF96" s="141">
        <v>78.8</v>
      </c>
      <c r="AG96" s="141">
        <v>65.5</v>
      </c>
      <c r="AH96" s="141"/>
      <c r="AI96" s="141">
        <v>86.5</v>
      </c>
      <c r="AJ96" s="141">
        <v>93.375</v>
      </c>
      <c r="AK96" s="141">
        <v>423.75</v>
      </c>
      <c r="AL96" s="141">
        <v>399.75</v>
      </c>
      <c r="AM96" s="141">
        <v>404.25</v>
      </c>
      <c r="AN96" s="141">
        <v>113.25</v>
      </c>
      <c r="AO96" s="141"/>
      <c r="AP96" s="123"/>
      <c r="AQ96" s="123"/>
      <c r="AR96" s="123"/>
      <c r="AS96" s="123"/>
      <c r="AT96" s="123"/>
      <c r="AU96" s="123"/>
      <c r="AV96" s="123"/>
      <c r="AW96" s="123"/>
      <c r="AX96" s="123"/>
      <c r="AY96" s="123"/>
      <c r="AZ96" s="123"/>
      <c r="BA96" s="123"/>
      <c r="BB96" s="123"/>
    </row>
    <row r="97" spans="1:54" ht="12.75" x14ac:dyDescent="0.2">
      <c r="A97" s="160">
        <v>38961</v>
      </c>
      <c r="B97" s="141">
        <v>840</v>
      </c>
      <c r="C97" s="141">
        <v>1750</v>
      </c>
      <c r="D97" s="141">
        <v>1500</v>
      </c>
      <c r="E97" s="141">
        <v>1900</v>
      </c>
      <c r="F97" s="141"/>
      <c r="G97" s="141"/>
      <c r="H97" s="141"/>
      <c r="I97" s="141"/>
      <c r="J97" s="141"/>
      <c r="K97" s="141"/>
      <c r="L97" s="141"/>
      <c r="M97" s="141"/>
      <c r="N97" s="141">
        <v>64.638888888888886</v>
      </c>
      <c r="O97" s="141">
        <v>50.7</v>
      </c>
      <c r="P97" s="141">
        <v>40.924999999999997</v>
      </c>
      <c r="Q97" s="141">
        <v>35.85</v>
      </c>
      <c r="R97" s="141">
        <v>28.375</v>
      </c>
      <c r="S97" s="141">
        <v>29.55</v>
      </c>
      <c r="T97" s="141">
        <v>22.574999999999999</v>
      </c>
      <c r="U97" s="141">
        <v>92.25</v>
      </c>
      <c r="V97" s="141">
        <v>88.25</v>
      </c>
      <c r="W97" s="141"/>
      <c r="X97" s="141">
        <v>90.5</v>
      </c>
      <c r="Y97" s="141">
        <v>136.875</v>
      </c>
      <c r="Z97" s="141">
        <v>135.5</v>
      </c>
      <c r="AA97" s="141">
        <v>89</v>
      </c>
      <c r="AB97" s="141">
        <v>78.900000000000006</v>
      </c>
      <c r="AC97" s="141">
        <v>88.6</v>
      </c>
      <c r="AD97" s="141">
        <v>76.8</v>
      </c>
      <c r="AE97" s="141"/>
      <c r="AF97" s="141">
        <v>85.2</v>
      </c>
      <c r="AG97" s="141">
        <v>72.400000000000006</v>
      </c>
      <c r="AH97" s="141"/>
      <c r="AI97" s="141">
        <v>91.25</v>
      </c>
      <c r="AJ97" s="141">
        <v>98.666666666666671</v>
      </c>
      <c r="AK97" s="141">
        <v>330</v>
      </c>
      <c r="AL97" s="141">
        <v>436</v>
      </c>
      <c r="AM97" s="141">
        <v>440.25</v>
      </c>
      <c r="AN97" s="141">
        <v>118.9375</v>
      </c>
      <c r="AO97" s="141"/>
      <c r="AP97" s="123"/>
      <c r="AQ97" s="123"/>
      <c r="AR97" s="123"/>
      <c r="AS97" s="123"/>
      <c r="AT97" s="123"/>
      <c r="AU97" s="123"/>
      <c r="AV97" s="123"/>
      <c r="AW97" s="123"/>
      <c r="AX97" s="123"/>
      <c r="AY97" s="123"/>
      <c r="AZ97" s="123"/>
      <c r="BA97" s="123"/>
      <c r="BB97" s="123"/>
    </row>
    <row r="98" spans="1:54" ht="12.75" x14ac:dyDescent="0.2">
      <c r="A98" s="160">
        <v>38991</v>
      </c>
      <c r="B98" s="141">
        <v>830</v>
      </c>
      <c r="C98" s="141">
        <v>1720</v>
      </c>
      <c r="D98" s="141">
        <v>1520</v>
      </c>
      <c r="E98" s="141">
        <v>1900</v>
      </c>
      <c r="F98" s="141"/>
      <c r="G98" s="141"/>
      <c r="H98" s="141"/>
      <c r="I98" s="141"/>
      <c r="J98" s="141"/>
      <c r="K98" s="141"/>
      <c r="L98" s="141"/>
      <c r="M98" s="141"/>
      <c r="N98" s="141">
        <v>67.555555555555557</v>
      </c>
      <c r="O98" s="141">
        <v>54.9</v>
      </c>
      <c r="P98" s="141">
        <v>44.6</v>
      </c>
      <c r="Q98" s="141">
        <v>37.700000000000003</v>
      </c>
      <c r="R98" s="141">
        <v>30.475000000000001</v>
      </c>
      <c r="S98" s="141">
        <v>31.16</v>
      </c>
      <c r="T98" s="141">
        <v>24.08</v>
      </c>
      <c r="U98" s="141">
        <v>93</v>
      </c>
      <c r="V98" s="141">
        <v>91.666666666666671</v>
      </c>
      <c r="W98" s="141"/>
      <c r="X98" s="141">
        <v>90</v>
      </c>
      <c r="Y98" s="141">
        <v>144</v>
      </c>
      <c r="Z98" s="141">
        <v>143.33333333333334</v>
      </c>
      <c r="AA98" s="141">
        <v>97.8</v>
      </c>
      <c r="AB98" s="141">
        <v>80.5</v>
      </c>
      <c r="AC98" s="141">
        <v>95.2</v>
      </c>
      <c r="AD98" s="141"/>
      <c r="AE98" s="141"/>
      <c r="AF98" s="141">
        <v>93.7</v>
      </c>
      <c r="AG98" s="141">
        <v>82.4</v>
      </c>
      <c r="AH98" s="141"/>
      <c r="AI98" s="141">
        <v>103.2</v>
      </c>
      <c r="AJ98" s="141">
        <v>108.9</v>
      </c>
      <c r="AK98" s="141">
        <v>344.75</v>
      </c>
      <c r="AL98" s="141">
        <v>478.5</v>
      </c>
      <c r="AM98" s="141">
        <v>467.25</v>
      </c>
      <c r="AN98" s="141">
        <v>123.0625</v>
      </c>
      <c r="AO98" s="141"/>
      <c r="AP98" s="123"/>
      <c r="AQ98" s="123"/>
      <c r="AR98" s="123"/>
      <c r="AS98" s="123"/>
      <c r="AT98" s="123"/>
      <c r="AU98" s="123"/>
      <c r="AV98" s="123"/>
      <c r="AW98" s="123"/>
      <c r="AX98" s="123"/>
      <c r="AY98" s="123"/>
      <c r="AZ98" s="123"/>
      <c r="BA98" s="123"/>
      <c r="BB98" s="123"/>
    </row>
    <row r="99" spans="1:54" ht="12.75" x14ac:dyDescent="0.2">
      <c r="A99" s="160">
        <v>39022</v>
      </c>
      <c r="B99" s="141">
        <v>830</v>
      </c>
      <c r="C99" s="141">
        <v>1720</v>
      </c>
      <c r="D99" s="141">
        <v>1520</v>
      </c>
      <c r="E99" s="141">
        <v>1900</v>
      </c>
      <c r="F99" s="141"/>
      <c r="G99" s="141"/>
      <c r="H99" s="141"/>
      <c r="I99" s="141"/>
      <c r="J99" s="141"/>
      <c r="K99" s="141"/>
      <c r="L99" s="141"/>
      <c r="M99" s="141"/>
      <c r="N99" s="141">
        <v>69.333333333333329</v>
      </c>
      <c r="O99" s="141">
        <v>57</v>
      </c>
      <c r="P99" s="141">
        <v>46.225000000000001</v>
      </c>
      <c r="Q99" s="141">
        <v>38.625</v>
      </c>
      <c r="R99" s="141">
        <v>31.151515151515152</v>
      </c>
      <c r="S99" s="141">
        <v>31.7</v>
      </c>
      <c r="T99" s="141">
        <v>24.25</v>
      </c>
      <c r="U99" s="141">
        <v>90.75</v>
      </c>
      <c r="V99" s="141">
        <v>98.25</v>
      </c>
      <c r="W99" s="141"/>
      <c r="X99" s="141">
        <v>95.433333333333337</v>
      </c>
      <c r="Y99" s="141">
        <v>143.6</v>
      </c>
      <c r="Z99" s="141">
        <v>142.6</v>
      </c>
      <c r="AA99" s="141">
        <v>112.3</v>
      </c>
      <c r="AB99" s="141"/>
      <c r="AC99" s="141">
        <v>112.3</v>
      </c>
      <c r="AD99" s="141"/>
      <c r="AE99" s="141"/>
      <c r="AF99" s="141">
        <v>99.4</v>
      </c>
      <c r="AG99" s="141">
        <v>85.2</v>
      </c>
      <c r="AH99" s="141"/>
      <c r="AI99" s="141">
        <v>107</v>
      </c>
      <c r="AJ99" s="141">
        <v>110</v>
      </c>
      <c r="AK99" s="141">
        <v>470</v>
      </c>
      <c r="AL99" s="141">
        <v>368.5</v>
      </c>
      <c r="AM99" s="141">
        <v>356.75</v>
      </c>
      <c r="AN99" s="141">
        <v>125.0625</v>
      </c>
      <c r="AO99" s="141"/>
      <c r="AP99" s="123"/>
      <c r="AQ99" s="123"/>
      <c r="AR99" s="123"/>
      <c r="AS99" s="123"/>
      <c r="AT99" s="123"/>
      <c r="AU99" s="123"/>
      <c r="AV99" s="123"/>
      <c r="AW99" s="123"/>
      <c r="AX99" s="123"/>
      <c r="AY99" s="123"/>
      <c r="AZ99" s="123"/>
      <c r="BA99" s="123"/>
      <c r="BB99" s="123"/>
    </row>
    <row r="100" spans="1:54" ht="12.75" x14ac:dyDescent="0.2">
      <c r="A100" s="160">
        <v>39052</v>
      </c>
      <c r="B100" s="141">
        <v>830</v>
      </c>
      <c r="C100" s="141">
        <v>1720</v>
      </c>
      <c r="D100" s="141">
        <v>1560</v>
      </c>
      <c r="E100" s="141">
        <v>1900</v>
      </c>
      <c r="F100" s="141"/>
      <c r="G100" s="141"/>
      <c r="H100" s="141"/>
      <c r="I100" s="141"/>
      <c r="J100" s="141"/>
      <c r="K100" s="141"/>
      <c r="L100" s="141"/>
      <c r="M100" s="141"/>
      <c r="N100" s="141">
        <v>72.222222222222229</v>
      </c>
      <c r="O100" s="141">
        <v>60</v>
      </c>
      <c r="P100" s="141">
        <v>47.9</v>
      </c>
      <c r="Q100" s="141">
        <v>41.533333333333331</v>
      </c>
      <c r="R100" s="141">
        <v>33.148148148148145</v>
      </c>
      <c r="S100" s="141">
        <v>34.266666666666666</v>
      </c>
      <c r="T100" s="141">
        <v>25.133333333333333</v>
      </c>
      <c r="U100" s="141">
        <v>89.375</v>
      </c>
      <c r="V100" s="141">
        <v>102</v>
      </c>
      <c r="W100" s="141"/>
      <c r="X100" s="141">
        <v>99.5</v>
      </c>
      <c r="Y100" s="141">
        <v>141.16666666666666</v>
      </c>
      <c r="Z100" s="141">
        <v>142.5</v>
      </c>
      <c r="AA100" s="141"/>
      <c r="AB100" s="141"/>
      <c r="AC100" s="141"/>
      <c r="AD100" s="141"/>
      <c r="AE100" s="141"/>
      <c r="AF100" s="141">
        <v>99.1</v>
      </c>
      <c r="AG100" s="141">
        <v>94.8</v>
      </c>
      <c r="AH100" s="141"/>
      <c r="AI100" s="141">
        <v>112.5</v>
      </c>
      <c r="AJ100" s="141">
        <v>109.66666666666667</v>
      </c>
      <c r="AK100" s="141">
        <v>353</v>
      </c>
      <c r="AL100" s="141">
        <v>117.25</v>
      </c>
      <c r="AM100" s="141">
        <v>118</v>
      </c>
      <c r="AN100" s="141">
        <v>125</v>
      </c>
      <c r="AO100" s="141"/>
      <c r="AP100" s="123"/>
      <c r="AQ100" s="123"/>
      <c r="AR100" s="123"/>
      <c r="AS100" s="123"/>
      <c r="AT100" s="123"/>
      <c r="AU100" s="123"/>
      <c r="AV100" s="123"/>
      <c r="AW100" s="123"/>
      <c r="AX100" s="123"/>
      <c r="AY100" s="123"/>
      <c r="AZ100" s="123"/>
      <c r="BA100" s="123"/>
      <c r="BB100" s="123"/>
    </row>
    <row r="101" spans="1:54" ht="12.75" x14ac:dyDescent="0.2">
      <c r="A101" s="160">
        <v>39083</v>
      </c>
      <c r="B101" s="141">
        <v>750</v>
      </c>
      <c r="C101" s="141">
        <v>1650</v>
      </c>
      <c r="D101" s="141">
        <v>1550</v>
      </c>
      <c r="E101" s="141">
        <v>1900</v>
      </c>
      <c r="F101" s="141"/>
      <c r="G101" s="141"/>
      <c r="H101" s="141"/>
      <c r="I101" s="141"/>
      <c r="J101" s="141"/>
      <c r="K101" s="141"/>
      <c r="L101" s="141"/>
      <c r="M101" s="141"/>
      <c r="N101" s="141">
        <v>74.533333333333331</v>
      </c>
      <c r="O101" s="141">
        <v>61.3</v>
      </c>
      <c r="P101" s="141">
        <v>49.96</v>
      </c>
      <c r="Q101" s="141">
        <v>44.4</v>
      </c>
      <c r="R101" s="141">
        <v>36.424999999999997</v>
      </c>
      <c r="S101" s="141">
        <v>36</v>
      </c>
      <c r="T101" s="141">
        <v>25.92</v>
      </c>
      <c r="U101" s="141">
        <v>93.166666666666671</v>
      </c>
      <c r="V101" s="141">
        <v>103.125</v>
      </c>
      <c r="W101" s="141"/>
      <c r="X101" s="141">
        <v>98.083333333333329</v>
      </c>
      <c r="Y101" s="141">
        <v>148.375</v>
      </c>
      <c r="Z101" s="141">
        <v>145.625</v>
      </c>
      <c r="AA101" s="141">
        <v>121.1</v>
      </c>
      <c r="AB101" s="141"/>
      <c r="AC101" s="141">
        <v>121.1</v>
      </c>
      <c r="AD101" s="141">
        <v>102.1</v>
      </c>
      <c r="AE101" s="141"/>
      <c r="AF101" s="141">
        <v>98.5</v>
      </c>
      <c r="AG101" s="141"/>
      <c r="AH101" s="141"/>
      <c r="AI101" s="141">
        <v>111.83333333333333</v>
      </c>
      <c r="AJ101" s="141">
        <v>110.33333333333333</v>
      </c>
      <c r="AK101" s="141">
        <v>477.25</v>
      </c>
      <c r="AL101" s="141">
        <v>462.25</v>
      </c>
      <c r="AM101" s="141">
        <v>466.75</v>
      </c>
      <c r="AN101" s="141">
        <v>123.25</v>
      </c>
      <c r="AO101" s="141"/>
      <c r="AP101" s="123"/>
      <c r="AQ101" s="123"/>
      <c r="AR101" s="123"/>
      <c r="AS101" s="123"/>
      <c r="AT101" s="123"/>
      <c r="AU101" s="123"/>
      <c r="AV101" s="123"/>
      <c r="AW101" s="123"/>
      <c r="AX101" s="123"/>
      <c r="AY101" s="123"/>
      <c r="AZ101" s="123"/>
      <c r="BA101" s="123"/>
      <c r="BB101" s="123"/>
    </row>
    <row r="102" spans="1:54" ht="12.75" x14ac:dyDescent="0.2">
      <c r="A102" s="160">
        <v>39114</v>
      </c>
      <c r="B102" s="141">
        <v>750</v>
      </c>
      <c r="C102" s="141">
        <v>1640</v>
      </c>
      <c r="D102" s="141">
        <v>1580</v>
      </c>
      <c r="E102" s="141">
        <v>1900</v>
      </c>
      <c r="F102" s="141"/>
      <c r="G102" s="141"/>
      <c r="H102" s="141"/>
      <c r="I102" s="141"/>
      <c r="J102" s="141"/>
      <c r="K102" s="141"/>
      <c r="L102" s="141"/>
      <c r="M102" s="141"/>
      <c r="N102" s="141">
        <v>76.611111111111114</v>
      </c>
      <c r="O102" s="141">
        <v>64.05</v>
      </c>
      <c r="P102" s="141">
        <v>51.7</v>
      </c>
      <c r="Q102" s="141">
        <v>45.65</v>
      </c>
      <c r="R102" s="141">
        <v>37.9375</v>
      </c>
      <c r="S102" s="141">
        <v>36.674999999999997</v>
      </c>
      <c r="T102" s="141">
        <v>26.125</v>
      </c>
      <c r="U102" s="141"/>
      <c r="V102" s="141">
        <v>107</v>
      </c>
      <c r="W102" s="141"/>
      <c r="X102" s="141"/>
      <c r="Y102" s="141">
        <v>159.5</v>
      </c>
      <c r="Z102" s="141">
        <v>158.25</v>
      </c>
      <c r="AA102" s="141">
        <v>124.5</v>
      </c>
      <c r="AB102" s="141"/>
      <c r="AC102" s="141">
        <v>124.5</v>
      </c>
      <c r="AD102" s="141">
        <v>108.6</v>
      </c>
      <c r="AE102" s="141"/>
      <c r="AF102" s="141">
        <v>96.9</v>
      </c>
      <c r="AG102" s="141">
        <v>96.5</v>
      </c>
      <c r="AH102" s="141"/>
      <c r="AI102" s="141">
        <v>109.875</v>
      </c>
      <c r="AJ102" s="141">
        <v>108.5</v>
      </c>
      <c r="AK102" s="141">
        <v>464.25</v>
      </c>
      <c r="AL102" s="141">
        <v>345</v>
      </c>
      <c r="AM102" s="141">
        <v>351</v>
      </c>
      <c r="AN102" s="141">
        <v>124.33333333333333</v>
      </c>
      <c r="AO102" s="141"/>
      <c r="AP102" s="123"/>
      <c r="AQ102" s="123"/>
      <c r="AR102" s="123"/>
      <c r="AS102" s="123"/>
      <c r="AT102" s="123"/>
      <c r="AU102" s="123"/>
      <c r="AV102" s="123"/>
      <c r="AW102" s="123"/>
      <c r="AX102" s="123"/>
      <c r="AY102" s="123"/>
      <c r="AZ102" s="123"/>
      <c r="BA102" s="123"/>
      <c r="BB102" s="123"/>
    </row>
    <row r="103" spans="1:54" ht="12.75" x14ac:dyDescent="0.2">
      <c r="A103" s="160">
        <v>39142</v>
      </c>
      <c r="B103" s="141">
        <v>760</v>
      </c>
      <c r="C103" s="141">
        <v>1660</v>
      </c>
      <c r="D103" s="141">
        <v>1700</v>
      </c>
      <c r="E103" s="141">
        <v>1900</v>
      </c>
      <c r="F103" s="141"/>
      <c r="G103" s="141"/>
      <c r="H103" s="141"/>
      <c r="I103" s="141"/>
      <c r="J103" s="141"/>
      <c r="K103" s="141"/>
      <c r="L103" s="141"/>
      <c r="M103" s="141"/>
      <c r="N103" s="141">
        <v>77.055555555555557</v>
      </c>
      <c r="O103" s="141">
        <v>65.05</v>
      </c>
      <c r="P103" s="141">
        <v>51.5</v>
      </c>
      <c r="Q103" s="141">
        <v>45.7</v>
      </c>
      <c r="R103" s="141">
        <v>38.125</v>
      </c>
      <c r="S103" s="141">
        <v>37.049999999999997</v>
      </c>
      <c r="T103" s="141">
        <v>26.25</v>
      </c>
      <c r="U103" s="141">
        <v>108.16666666666667</v>
      </c>
      <c r="V103" s="141">
        <v>112</v>
      </c>
      <c r="W103" s="141"/>
      <c r="X103" s="141"/>
      <c r="Y103" s="141">
        <v>155.1</v>
      </c>
      <c r="Z103" s="141">
        <v>158.75</v>
      </c>
      <c r="AA103" s="141">
        <v>127.8</v>
      </c>
      <c r="AB103" s="141"/>
      <c r="AC103" s="141">
        <v>127.8</v>
      </c>
      <c r="AD103" s="141">
        <v>104.8</v>
      </c>
      <c r="AE103" s="141"/>
      <c r="AF103" s="141">
        <v>98.7</v>
      </c>
      <c r="AG103" s="141">
        <v>92</v>
      </c>
      <c r="AH103" s="141"/>
      <c r="AI103" s="141">
        <v>110.16666666666667</v>
      </c>
      <c r="AJ103" s="141">
        <v>111</v>
      </c>
      <c r="AK103" s="141">
        <v>480.25</v>
      </c>
      <c r="AL103" s="141">
        <v>358</v>
      </c>
      <c r="AM103" s="141">
        <v>359.75</v>
      </c>
      <c r="AN103" s="141">
        <v>129.41666666666666</v>
      </c>
      <c r="AO103" s="141"/>
      <c r="AP103" s="123"/>
      <c r="AQ103" s="123"/>
      <c r="AR103" s="123"/>
      <c r="AS103" s="123"/>
      <c r="AT103" s="123"/>
      <c r="AU103" s="123"/>
      <c r="AV103" s="123"/>
      <c r="AW103" s="123"/>
      <c r="AX103" s="123"/>
      <c r="AY103" s="123"/>
      <c r="AZ103" s="123"/>
      <c r="BA103" s="123"/>
      <c r="BB103" s="123"/>
    </row>
    <row r="104" spans="1:54" ht="12.75" x14ac:dyDescent="0.2">
      <c r="A104" s="160">
        <v>39173</v>
      </c>
      <c r="B104" s="141">
        <v>840</v>
      </c>
      <c r="C104" s="141">
        <v>1800</v>
      </c>
      <c r="D104" s="141">
        <v>1900</v>
      </c>
      <c r="E104" s="141">
        <v>1900</v>
      </c>
      <c r="F104" s="141"/>
      <c r="G104" s="141"/>
      <c r="H104" s="141"/>
      <c r="I104" s="141"/>
      <c r="J104" s="141"/>
      <c r="K104" s="141"/>
      <c r="L104" s="141"/>
      <c r="M104" s="141"/>
      <c r="N104" s="141">
        <v>76.777777777777771</v>
      </c>
      <c r="O104" s="141">
        <v>64.680000000000007</v>
      </c>
      <c r="P104" s="141">
        <v>50.74</v>
      </c>
      <c r="Q104" s="141">
        <v>45.52</v>
      </c>
      <c r="R104" s="141">
        <v>38.024999999999999</v>
      </c>
      <c r="S104" s="141">
        <v>36.76</v>
      </c>
      <c r="T104" s="141">
        <v>25.64</v>
      </c>
      <c r="U104" s="141">
        <v>103.5</v>
      </c>
      <c r="V104" s="141"/>
      <c r="W104" s="141"/>
      <c r="X104" s="141"/>
      <c r="Y104" s="141">
        <v>149.25</v>
      </c>
      <c r="Z104" s="141"/>
      <c r="AA104" s="141"/>
      <c r="AB104" s="141"/>
      <c r="AC104" s="141"/>
      <c r="AD104" s="141"/>
      <c r="AE104" s="141"/>
      <c r="AF104" s="141">
        <v>100.1</v>
      </c>
      <c r="AG104" s="141">
        <v>90.3</v>
      </c>
      <c r="AH104" s="141"/>
      <c r="AI104" s="141">
        <v>111.375</v>
      </c>
      <c r="AJ104" s="141">
        <v>114.125</v>
      </c>
      <c r="AK104" s="141">
        <v>607.25</v>
      </c>
      <c r="AL104" s="141">
        <v>621.5</v>
      </c>
      <c r="AM104" s="141">
        <v>607.25</v>
      </c>
      <c r="AN104" s="141">
        <v>129.15</v>
      </c>
      <c r="AO104" s="141"/>
      <c r="AP104" s="123"/>
      <c r="AQ104" s="123"/>
      <c r="AR104" s="123"/>
      <c r="AS104" s="123"/>
      <c r="AT104" s="123"/>
      <c r="AU104" s="123"/>
      <c r="AV104" s="123"/>
      <c r="AW104" s="123"/>
      <c r="AX104" s="123"/>
      <c r="AY104" s="123"/>
      <c r="AZ104" s="123"/>
      <c r="BA104" s="123"/>
      <c r="BB104" s="123"/>
    </row>
    <row r="105" spans="1:54" ht="12.75" x14ac:dyDescent="0.2">
      <c r="A105" s="160">
        <v>39203</v>
      </c>
      <c r="B105" s="141">
        <v>940</v>
      </c>
      <c r="C105" s="141">
        <v>1900</v>
      </c>
      <c r="D105" s="141">
        <v>2000</v>
      </c>
      <c r="E105" s="141">
        <v>1925</v>
      </c>
      <c r="F105" s="141"/>
      <c r="G105" s="141"/>
      <c r="H105" s="141"/>
      <c r="I105" s="141"/>
      <c r="J105" s="141"/>
      <c r="K105" s="141"/>
      <c r="L105" s="141"/>
      <c r="M105" s="141"/>
      <c r="N105" s="141">
        <v>77.75</v>
      </c>
      <c r="O105" s="141">
        <v>65.325000000000003</v>
      </c>
      <c r="P105" s="141">
        <v>50.815789473684212</v>
      </c>
      <c r="Q105" s="141">
        <v>45.75</v>
      </c>
      <c r="R105" s="141">
        <v>38.428571428571431</v>
      </c>
      <c r="S105" s="141">
        <v>36.450000000000003</v>
      </c>
      <c r="T105" s="141">
        <v>24.95</v>
      </c>
      <c r="U105" s="141">
        <v>105.0625</v>
      </c>
      <c r="V105" s="141"/>
      <c r="W105" s="141"/>
      <c r="X105" s="141">
        <v>93</v>
      </c>
      <c r="Y105" s="141">
        <v>152.5</v>
      </c>
      <c r="Z105" s="141">
        <v>151</v>
      </c>
      <c r="AA105" s="141"/>
      <c r="AB105" s="141"/>
      <c r="AC105" s="141"/>
      <c r="AD105" s="141"/>
      <c r="AE105" s="141"/>
      <c r="AF105" s="141">
        <v>99.1</v>
      </c>
      <c r="AG105" s="141">
        <v>90.7</v>
      </c>
      <c r="AH105" s="141"/>
      <c r="AI105" s="141">
        <v>113.5</v>
      </c>
      <c r="AJ105" s="141">
        <v>115.25</v>
      </c>
      <c r="AK105" s="141">
        <v>505.25</v>
      </c>
      <c r="AL105" s="141">
        <v>496.75</v>
      </c>
      <c r="AM105" s="141">
        <v>491.25</v>
      </c>
      <c r="AN105" s="141">
        <v>130.4375</v>
      </c>
      <c r="AO105" s="141"/>
      <c r="AP105" s="123"/>
      <c r="AQ105" s="123"/>
      <c r="AR105" s="123"/>
      <c r="AS105" s="123"/>
      <c r="AT105" s="123"/>
      <c r="AU105" s="123"/>
      <c r="AV105" s="123"/>
      <c r="AW105" s="123"/>
      <c r="AX105" s="123"/>
      <c r="AY105" s="123"/>
      <c r="AZ105" s="123"/>
      <c r="BA105" s="123"/>
      <c r="BB105" s="123"/>
    </row>
    <row r="106" spans="1:54" ht="12.75" x14ac:dyDescent="0.2">
      <c r="A106" s="160">
        <v>39234</v>
      </c>
      <c r="B106" s="141">
        <v>1150</v>
      </c>
      <c r="C106" s="141">
        <v>2300</v>
      </c>
      <c r="D106" s="141">
        <v>2150</v>
      </c>
      <c r="E106" s="141">
        <v>2250</v>
      </c>
      <c r="F106" s="141"/>
      <c r="G106" s="141"/>
      <c r="H106" s="141"/>
      <c r="I106" s="141"/>
      <c r="J106" s="141"/>
      <c r="K106" s="141"/>
      <c r="L106" s="141"/>
      <c r="M106" s="141"/>
      <c r="N106" s="141">
        <v>76.545454545454547</v>
      </c>
      <c r="O106" s="141">
        <v>62.4375</v>
      </c>
      <c r="P106" s="141">
        <v>45.625</v>
      </c>
      <c r="Q106" s="141">
        <v>45.692307692307693</v>
      </c>
      <c r="R106" s="141">
        <v>38.185185185185183</v>
      </c>
      <c r="S106" s="141">
        <v>36.307692307692307</v>
      </c>
      <c r="T106" s="141">
        <v>25.205128205128204</v>
      </c>
      <c r="U106" s="141">
        <v>106</v>
      </c>
      <c r="V106" s="141"/>
      <c r="W106" s="141"/>
      <c r="X106" s="141">
        <v>93.9</v>
      </c>
      <c r="Y106" s="141">
        <v>157.44999999999999</v>
      </c>
      <c r="Z106" s="141">
        <v>153.25</v>
      </c>
      <c r="AA106" s="141"/>
      <c r="AB106" s="141"/>
      <c r="AC106" s="141"/>
      <c r="AD106" s="141"/>
      <c r="AE106" s="141"/>
      <c r="AF106" s="141">
        <v>102.5</v>
      </c>
      <c r="AG106" s="141">
        <v>90.6</v>
      </c>
      <c r="AH106" s="141"/>
      <c r="AI106" s="141">
        <v>124.25</v>
      </c>
      <c r="AJ106" s="141">
        <v>120</v>
      </c>
      <c r="AK106" s="141">
        <v>548.5</v>
      </c>
      <c r="AL106" s="141">
        <v>532</v>
      </c>
      <c r="AM106" s="141">
        <v>514.75</v>
      </c>
      <c r="AN106" s="141">
        <v>135.25</v>
      </c>
      <c r="AO106" s="141"/>
      <c r="AP106" s="123"/>
      <c r="AQ106" s="123"/>
      <c r="AR106" s="123"/>
      <c r="AS106" s="123"/>
      <c r="AT106" s="123"/>
      <c r="AU106" s="123"/>
      <c r="AV106" s="123"/>
      <c r="AW106" s="123"/>
      <c r="AX106" s="123"/>
      <c r="AY106" s="123"/>
      <c r="AZ106" s="123"/>
      <c r="BA106" s="123"/>
      <c r="BB106" s="123"/>
    </row>
    <row r="107" spans="1:54" ht="12.75" x14ac:dyDescent="0.2">
      <c r="A107" s="160">
        <v>39264</v>
      </c>
      <c r="B107" s="141">
        <v>1300</v>
      </c>
      <c r="C107" s="141">
        <v>2500</v>
      </c>
      <c r="D107" s="141">
        <v>2300</v>
      </c>
      <c r="E107" s="141">
        <v>2500</v>
      </c>
      <c r="F107" s="141"/>
      <c r="G107" s="141"/>
      <c r="H107" s="141"/>
      <c r="I107" s="141"/>
      <c r="J107" s="141"/>
      <c r="K107" s="141"/>
      <c r="L107" s="141"/>
      <c r="M107" s="141"/>
      <c r="N107" s="141">
        <v>83.333333333333329</v>
      </c>
      <c r="O107" s="141">
        <v>60.454545454545453</v>
      </c>
      <c r="P107" s="141">
        <v>43.07692307692308</v>
      </c>
      <c r="Q107" s="141">
        <v>43.363636363636367</v>
      </c>
      <c r="R107" s="141">
        <v>39.409090909090907</v>
      </c>
      <c r="S107" s="141">
        <v>35.379310344827587</v>
      </c>
      <c r="T107" s="141">
        <v>24.666666666666668</v>
      </c>
      <c r="U107" s="141">
        <v>127.3125</v>
      </c>
      <c r="V107" s="141"/>
      <c r="W107" s="141"/>
      <c r="X107" s="141">
        <v>101.75</v>
      </c>
      <c r="Y107" s="141">
        <v>166.25</v>
      </c>
      <c r="Z107" s="141">
        <v>159</v>
      </c>
      <c r="AA107" s="141"/>
      <c r="AB107" s="141"/>
      <c r="AC107" s="141"/>
      <c r="AD107" s="141"/>
      <c r="AE107" s="141"/>
      <c r="AF107" s="141">
        <v>113.9</v>
      </c>
      <c r="AG107" s="141">
        <v>95.2</v>
      </c>
      <c r="AH107" s="141"/>
      <c r="AI107" s="141">
        <v>128.875</v>
      </c>
      <c r="AJ107" s="141">
        <v>140.16666666666666</v>
      </c>
      <c r="AK107" s="141">
        <v>733</v>
      </c>
      <c r="AL107" s="141">
        <v>584.5</v>
      </c>
      <c r="AM107" s="141">
        <v>626.5</v>
      </c>
      <c r="AN107" s="141">
        <v>165.625</v>
      </c>
      <c r="AO107" s="141"/>
      <c r="AP107" s="123"/>
      <c r="AQ107" s="123"/>
      <c r="AR107" s="123"/>
      <c r="AS107" s="123"/>
      <c r="AT107" s="123"/>
      <c r="AU107" s="123"/>
      <c r="AV107" s="123"/>
      <c r="AW107" s="123"/>
      <c r="AX107" s="123"/>
      <c r="AY107" s="123"/>
      <c r="AZ107" s="123"/>
      <c r="BA107" s="123"/>
      <c r="BB107" s="123"/>
    </row>
    <row r="108" spans="1:54" ht="12.75" x14ac:dyDescent="0.2">
      <c r="A108" s="160">
        <v>39295</v>
      </c>
      <c r="B108" s="141">
        <v>1400</v>
      </c>
      <c r="C108" s="141">
        <v>2900</v>
      </c>
      <c r="D108" s="141">
        <v>2400</v>
      </c>
      <c r="E108" s="141">
        <v>2800</v>
      </c>
      <c r="F108" s="141"/>
      <c r="G108" s="141"/>
      <c r="H108" s="141"/>
      <c r="I108" s="141"/>
      <c r="J108" s="141"/>
      <c r="K108" s="141"/>
      <c r="L108" s="141"/>
      <c r="M108" s="141"/>
      <c r="N108" s="141">
        <v>107.69230769230769</v>
      </c>
      <c r="O108" s="141">
        <v>69.074074074074076</v>
      </c>
      <c r="P108" s="141">
        <v>53.75</v>
      </c>
      <c r="Q108" s="141">
        <v>44.333333333333336</v>
      </c>
      <c r="R108" s="141">
        <v>34.176470588235297</v>
      </c>
      <c r="S108" s="141">
        <v>36.25</v>
      </c>
      <c r="T108" s="141">
        <v>26.35</v>
      </c>
      <c r="U108" s="141">
        <v>136.5</v>
      </c>
      <c r="V108" s="141"/>
      <c r="W108" s="141"/>
      <c r="X108" s="141">
        <v>119</v>
      </c>
      <c r="Y108" s="141">
        <v>169.5</v>
      </c>
      <c r="Z108" s="141">
        <v>171.5</v>
      </c>
      <c r="AA108" s="141">
        <v>148</v>
      </c>
      <c r="AB108" s="141">
        <v>119.6</v>
      </c>
      <c r="AC108" s="141">
        <v>145.6</v>
      </c>
      <c r="AD108" s="141">
        <v>108.2</v>
      </c>
      <c r="AE108" s="141"/>
      <c r="AF108" s="141">
        <v>153.69999999999999</v>
      </c>
      <c r="AG108" s="141">
        <v>120.5</v>
      </c>
      <c r="AH108" s="141"/>
      <c r="AI108" s="141">
        <v>150.66666666666666</v>
      </c>
      <c r="AJ108" s="141">
        <v>159.125</v>
      </c>
      <c r="AK108" s="141">
        <v>674.75</v>
      </c>
      <c r="AL108" s="141">
        <v>702.5</v>
      </c>
      <c r="AM108" s="141">
        <v>722</v>
      </c>
      <c r="AN108" s="141">
        <v>188.25</v>
      </c>
      <c r="AO108" s="141"/>
      <c r="AP108" s="123"/>
      <c r="AQ108" s="123"/>
      <c r="AR108" s="123"/>
      <c r="AS108" s="123"/>
      <c r="AT108" s="123"/>
      <c r="AU108" s="123"/>
      <c r="AV108" s="123"/>
      <c r="AW108" s="123"/>
      <c r="AX108" s="123"/>
      <c r="AY108" s="123"/>
      <c r="AZ108" s="123"/>
      <c r="BA108" s="123"/>
      <c r="BB108" s="123"/>
    </row>
    <row r="109" spans="1:54" ht="12.75" x14ac:dyDescent="0.2">
      <c r="A109" s="160">
        <v>39326</v>
      </c>
      <c r="B109" s="141">
        <v>1480</v>
      </c>
      <c r="C109" s="141">
        <v>3300</v>
      </c>
      <c r="D109" s="141">
        <v>2600</v>
      </c>
      <c r="E109" s="141">
        <v>3100</v>
      </c>
      <c r="F109" s="141"/>
      <c r="G109" s="141"/>
      <c r="H109" s="141"/>
      <c r="I109" s="141"/>
      <c r="J109" s="141"/>
      <c r="K109" s="141"/>
      <c r="L109" s="141"/>
      <c r="M109" s="141"/>
      <c r="N109" s="141">
        <v>112.82608695652173</v>
      </c>
      <c r="O109" s="141">
        <v>71.666666666666671</v>
      </c>
      <c r="P109" s="141">
        <v>55.85</v>
      </c>
      <c r="Q109" s="141">
        <v>47.375</v>
      </c>
      <c r="R109" s="141">
        <v>38.57692307692308</v>
      </c>
      <c r="S109" s="141">
        <v>39.325000000000003</v>
      </c>
      <c r="T109" s="141">
        <v>28.95</v>
      </c>
      <c r="U109" s="141">
        <v>163</v>
      </c>
      <c r="V109" s="141"/>
      <c r="W109" s="141"/>
      <c r="X109" s="141">
        <v>139</v>
      </c>
      <c r="Y109" s="141">
        <v>192.16666666666666</v>
      </c>
      <c r="Z109" s="141">
        <v>186</v>
      </c>
      <c r="AA109" s="141">
        <v>191.2</v>
      </c>
      <c r="AB109" s="141"/>
      <c r="AC109" s="141">
        <v>191.2</v>
      </c>
      <c r="AD109" s="141"/>
      <c r="AE109" s="141"/>
      <c r="AF109" s="141">
        <v>171.8</v>
      </c>
      <c r="AG109" s="141">
        <v>144.1</v>
      </c>
      <c r="AH109" s="141"/>
      <c r="AI109" s="141">
        <v>177</v>
      </c>
      <c r="AJ109" s="141">
        <v>185</v>
      </c>
      <c r="AK109" s="141">
        <v>562.75</v>
      </c>
      <c r="AL109" s="141">
        <v>623.5</v>
      </c>
      <c r="AM109" s="141">
        <v>614.5</v>
      </c>
      <c r="AN109" s="141">
        <v>212.08333333333334</v>
      </c>
      <c r="AO109" s="141"/>
      <c r="AP109" s="123"/>
      <c r="AQ109" s="123"/>
      <c r="AR109" s="123"/>
      <c r="AS109" s="123"/>
      <c r="AT109" s="123"/>
      <c r="AU109" s="123"/>
      <c r="AV109" s="123"/>
      <c r="AW109" s="123"/>
      <c r="AX109" s="123"/>
      <c r="AY109" s="123"/>
      <c r="AZ109" s="123"/>
      <c r="BA109" s="123"/>
      <c r="BB109" s="123"/>
    </row>
    <row r="110" spans="1:54" ht="12.75" x14ac:dyDescent="0.2">
      <c r="A110" s="160">
        <v>39356</v>
      </c>
      <c r="B110" s="141">
        <v>1480</v>
      </c>
      <c r="C110" s="141">
        <v>3100</v>
      </c>
      <c r="D110" s="141">
        <v>2600</v>
      </c>
      <c r="E110" s="141">
        <v>3100</v>
      </c>
      <c r="F110" s="141"/>
      <c r="G110" s="141"/>
      <c r="H110" s="141"/>
      <c r="I110" s="141"/>
      <c r="J110" s="141"/>
      <c r="K110" s="141"/>
      <c r="L110" s="141"/>
      <c r="M110" s="141"/>
      <c r="N110" s="141">
        <v>116</v>
      </c>
      <c r="O110" s="141">
        <v>71.125</v>
      </c>
      <c r="P110" s="141">
        <v>54.5</v>
      </c>
      <c r="Q110" s="141">
        <v>48.36</v>
      </c>
      <c r="R110" s="141">
        <v>38.657142857142858</v>
      </c>
      <c r="S110" s="141">
        <v>39.58</v>
      </c>
      <c r="T110" s="141">
        <v>30.3</v>
      </c>
      <c r="U110" s="141">
        <v>172</v>
      </c>
      <c r="V110" s="141"/>
      <c r="W110" s="141"/>
      <c r="X110" s="141">
        <v>139.83333333333334</v>
      </c>
      <c r="Y110" s="141">
        <v>209.5</v>
      </c>
      <c r="Z110" s="141">
        <v>214.5</v>
      </c>
      <c r="AA110" s="141">
        <v>202.7</v>
      </c>
      <c r="AB110" s="141"/>
      <c r="AC110" s="141">
        <v>202.7</v>
      </c>
      <c r="AD110" s="141"/>
      <c r="AE110" s="141"/>
      <c r="AF110" s="141">
        <v>166.8</v>
      </c>
      <c r="AG110" s="141">
        <v>152</v>
      </c>
      <c r="AH110" s="141"/>
      <c r="AI110" s="141">
        <v>176</v>
      </c>
      <c r="AJ110" s="141">
        <v>174</v>
      </c>
      <c r="AK110" s="141">
        <v>830.5</v>
      </c>
      <c r="AL110" s="141">
        <v>998.25</v>
      </c>
      <c r="AM110" s="141">
        <v>1039.25</v>
      </c>
      <c r="AN110" s="141">
        <v>218.1</v>
      </c>
      <c r="AO110" s="141"/>
      <c r="AP110" s="123"/>
      <c r="AQ110" s="123"/>
      <c r="AR110" s="123"/>
      <c r="AS110" s="123"/>
      <c r="AT110" s="123"/>
      <c r="AU110" s="123"/>
      <c r="AV110" s="123"/>
      <c r="AW110" s="123"/>
      <c r="AX110" s="123"/>
      <c r="AY110" s="123"/>
      <c r="AZ110" s="123"/>
      <c r="BA110" s="123"/>
      <c r="BB110" s="123"/>
    </row>
    <row r="111" spans="1:54" ht="12.75" x14ac:dyDescent="0.2">
      <c r="A111" s="160">
        <v>39387</v>
      </c>
      <c r="B111" s="141">
        <v>935</v>
      </c>
      <c r="C111" s="141">
        <v>2550</v>
      </c>
      <c r="D111" s="141">
        <v>2500</v>
      </c>
      <c r="E111" s="141">
        <v>3000</v>
      </c>
      <c r="F111" s="141"/>
      <c r="G111" s="141"/>
      <c r="H111" s="141"/>
      <c r="I111" s="141"/>
      <c r="J111" s="141"/>
      <c r="K111" s="141"/>
      <c r="L111" s="141"/>
      <c r="M111" s="141"/>
      <c r="N111" s="141">
        <v>109.16666666666667</v>
      </c>
      <c r="O111" s="141">
        <v>69.375</v>
      </c>
      <c r="P111" s="141">
        <v>50.7</v>
      </c>
      <c r="Q111" s="141">
        <v>48.8</v>
      </c>
      <c r="R111" s="141">
        <v>39.178571428571431</v>
      </c>
      <c r="S111" s="141">
        <v>39.65</v>
      </c>
      <c r="T111" s="141">
        <v>29.375</v>
      </c>
      <c r="U111" s="141">
        <v>167</v>
      </c>
      <c r="V111" s="141"/>
      <c r="W111" s="141"/>
      <c r="X111" s="141">
        <v>139.25</v>
      </c>
      <c r="Y111" s="141">
        <v>214.3125</v>
      </c>
      <c r="Z111" s="141">
        <v>216</v>
      </c>
      <c r="AA111" s="141">
        <v>197.6</v>
      </c>
      <c r="AB111" s="141"/>
      <c r="AC111" s="141">
        <v>197.6</v>
      </c>
      <c r="AD111" s="141"/>
      <c r="AE111" s="141"/>
      <c r="AF111" s="141">
        <v>155.9</v>
      </c>
      <c r="AG111" s="141"/>
      <c r="AH111" s="141"/>
      <c r="AI111" s="141">
        <v>165.83333333333334</v>
      </c>
      <c r="AJ111" s="141">
        <v>158</v>
      </c>
      <c r="AK111" s="141">
        <v>628.25</v>
      </c>
      <c r="AL111" s="141">
        <v>373.5</v>
      </c>
      <c r="AM111" s="141">
        <v>404.25</v>
      </c>
      <c r="AN111" s="141">
        <v>214.75</v>
      </c>
      <c r="AO111" s="141"/>
      <c r="AP111" s="123"/>
      <c r="AQ111" s="123"/>
      <c r="AR111" s="123"/>
      <c r="AS111" s="123"/>
      <c r="AT111" s="123"/>
      <c r="AU111" s="123"/>
      <c r="AV111" s="123"/>
      <c r="AW111" s="123"/>
      <c r="AX111" s="123"/>
      <c r="AY111" s="123"/>
      <c r="AZ111" s="123"/>
      <c r="BA111" s="123"/>
      <c r="BB111" s="123"/>
    </row>
    <row r="112" spans="1:54" ht="12.75" x14ac:dyDescent="0.2">
      <c r="A112" s="160">
        <v>39417</v>
      </c>
      <c r="B112" s="141">
        <v>825</v>
      </c>
      <c r="C112" s="141">
        <v>2100</v>
      </c>
      <c r="D112" s="141">
        <v>2350</v>
      </c>
      <c r="E112" s="141">
        <v>2850</v>
      </c>
      <c r="F112" s="141"/>
      <c r="G112" s="141"/>
      <c r="H112" s="141"/>
      <c r="I112" s="141"/>
      <c r="J112" s="141"/>
      <c r="K112" s="141"/>
      <c r="L112" s="141"/>
      <c r="M112" s="141"/>
      <c r="N112" s="141">
        <v>109.16666666666667</v>
      </c>
      <c r="O112" s="141">
        <v>69.166666666666671</v>
      </c>
      <c r="P112" s="141">
        <v>48.2</v>
      </c>
      <c r="Q112" s="141">
        <v>49.2</v>
      </c>
      <c r="R112" s="141">
        <v>40</v>
      </c>
      <c r="S112" s="141">
        <v>40.133333333333333</v>
      </c>
      <c r="T112" s="141">
        <v>29.6</v>
      </c>
      <c r="U112" s="141">
        <v>160</v>
      </c>
      <c r="V112" s="141">
        <v>152</v>
      </c>
      <c r="W112" s="141"/>
      <c r="X112" s="141">
        <v>137.75</v>
      </c>
      <c r="Y112" s="141">
        <v>234</v>
      </c>
      <c r="Z112" s="141">
        <v>232</v>
      </c>
      <c r="AA112" s="141">
        <v>203.1</v>
      </c>
      <c r="AB112" s="141"/>
      <c r="AC112" s="141">
        <v>203.1</v>
      </c>
      <c r="AD112" s="141"/>
      <c r="AE112" s="141"/>
      <c r="AF112" s="141"/>
      <c r="AG112" s="141"/>
      <c r="AH112" s="141"/>
      <c r="AI112" s="141">
        <v>177.5</v>
      </c>
      <c r="AJ112" s="141">
        <v>187</v>
      </c>
      <c r="AK112" s="141">
        <v>515.5</v>
      </c>
      <c r="AL112" s="141">
        <v>399</v>
      </c>
      <c r="AM112" s="141">
        <v>413</v>
      </c>
      <c r="AN112" s="141">
        <v>221.5</v>
      </c>
      <c r="AO112" s="141"/>
      <c r="AP112" s="123"/>
      <c r="AQ112" s="123"/>
      <c r="AR112" s="123"/>
      <c r="AS112" s="123"/>
      <c r="AT112" s="123"/>
      <c r="AU112" s="123"/>
      <c r="AV112" s="123"/>
      <c r="AW112" s="123"/>
      <c r="AX112" s="123"/>
      <c r="AY112" s="123"/>
      <c r="AZ112" s="123"/>
      <c r="BA112" s="123"/>
      <c r="BB112" s="123"/>
    </row>
    <row r="113" spans="1:54" ht="12.75" x14ac:dyDescent="0.2">
      <c r="A113" s="160">
        <v>39448</v>
      </c>
      <c r="B113" s="141">
        <v>900</v>
      </c>
      <c r="C113" s="141">
        <v>2100</v>
      </c>
      <c r="D113" s="141">
        <v>2250</v>
      </c>
      <c r="E113" s="141">
        <v>2850</v>
      </c>
      <c r="F113" s="141"/>
      <c r="G113" s="141"/>
      <c r="H113" s="141"/>
      <c r="I113" s="141"/>
      <c r="J113" s="141"/>
      <c r="K113" s="141"/>
      <c r="L113" s="141"/>
      <c r="M113" s="141"/>
      <c r="N113" s="141">
        <v>107.66666666666667</v>
      </c>
      <c r="O113" s="141">
        <v>70.125</v>
      </c>
      <c r="P113" s="141">
        <v>45.5</v>
      </c>
      <c r="Q113" s="141">
        <v>49.32</v>
      </c>
      <c r="R113" s="141">
        <v>40</v>
      </c>
      <c r="S113" s="141">
        <v>40.619999999999997</v>
      </c>
      <c r="T113" s="141">
        <v>30.64</v>
      </c>
      <c r="U113" s="141">
        <v>171</v>
      </c>
      <c r="V113" s="141">
        <v>164</v>
      </c>
      <c r="W113" s="141"/>
      <c r="X113" s="141">
        <v>172</v>
      </c>
      <c r="Y113" s="141">
        <v>251</v>
      </c>
      <c r="Z113" s="141"/>
      <c r="AA113" s="141">
        <v>204.8</v>
      </c>
      <c r="AB113" s="141"/>
      <c r="AC113" s="141">
        <v>204.8</v>
      </c>
      <c r="AD113" s="141"/>
      <c r="AE113" s="141"/>
      <c r="AF113" s="141">
        <v>183</v>
      </c>
      <c r="AG113" s="141"/>
      <c r="AH113" s="141"/>
      <c r="AI113" s="141">
        <v>182.375</v>
      </c>
      <c r="AJ113" s="141">
        <v>190.66666666666666</v>
      </c>
      <c r="AK113" s="141">
        <v>711</v>
      </c>
      <c r="AL113" s="141">
        <v>644.5</v>
      </c>
      <c r="AM113" s="141">
        <v>691</v>
      </c>
      <c r="AN113" s="141">
        <v>242.66666666666666</v>
      </c>
      <c r="AO113" s="141"/>
      <c r="AP113" s="123"/>
      <c r="AQ113" s="123"/>
      <c r="AR113" s="123"/>
      <c r="AS113" s="123"/>
      <c r="AT113" s="123"/>
      <c r="AU113" s="123"/>
      <c r="AV113" s="123"/>
      <c r="AW113" s="123"/>
      <c r="AX113" s="123"/>
      <c r="AY113" s="123"/>
      <c r="AZ113" s="123"/>
      <c r="BA113" s="123"/>
      <c r="BB113" s="123"/>
    </row>
    <row r="114" spans="1:54" ht="12.75" x14ac:dyDescent="0.2">
      <c r="A114" s="160">
        <v>39479</v>
      </c>
      <c r="B114" s="141">
        <v>910</v>
      </c>
      <c r="C114" s="141">
        <v>2200</v>
      </c>
      <c r="D114" s="141">
        <v>2150</v>
      </c>
      <c r="E114" s="141">
        <v>2850</v>
      </c>
      <c r="F114" s="141"/>
      <c r="G114" s="141"/>
      <c r="H114" s="141"/>
      <c r="I114" s="141"/>
      <c r="J114" s="141"/>
      <c r="K114" s="141"/>
      <c r="L114" s="141"/>
      <c r="M114" s="141"/>
      <c r="N114" s="141">
        <v>106.66666666666667</v>
      </c>
      <c r="O114" s="141">
        <v>63.75</v>
      </c>
      <c r="P114" s="141">
        <v>41.4</v>
      </c>
      <c r="Q114" s="141">
        <v>49.9</v>
      </c>
      <c r="R114" s="141">
        <v>40</v>
      </c>
      <c r="S114" s="141">
        <v>41.9</v>
      </c>
      <c r="T114" s="141">
        <v>34.299999999999997</v>
      </c>
      <c r="U114" s="141">
        <v>184</v>
      </c>
      <c r="V114" s="141">
        <v>166.5</v>
      </c>
      <c r="W114" s="141"/>
      <c r="X114" s="141">
        <v>183</v>
      </c>
      <c r="Y114" s="141">
        <v>253.16666666666666</v>
      </c>
      <c r="Z114" s="141"/>
      <c r="AA114" s="141">
        <v>210.9</v>
      </c>
      <c r="AB114" s="141"/>
      <c r="AC114" s="141">
        <v>210.9</v>
      </c>
      <c r="AD114" s="141"/>
      <c r="AE114" s="141"/>
      <c r="AF114" s="141">
        <v>187.2</v>
      </c>
      <c r="AG114" s="141"/>
      <c r="AH114" s="141"/>
      <c r="AI114" s="141">
        <v>174</v>
      </c>
      <c r="AJ114" s="141">
        <v>190.125</v>
      </c>
      <c r="AK114" s="141">
        <v>659.5</v>
      </c>
      <c r="AL114" s="141">
        <v>676.25</v>
      </c>
      <c r="AM114" s="141">
        <v>694.5</v>
      </c>
      <c r="AN114" s="141">
        <v>257.66666666666669</v>
      </c>
      <c r="AO114" s="141"/>
      <c r="AP114" s="123"/>
      <c r="AQ114" s="123"/>
      <c r="AR114" s="123"/>
      <c r="AS114" s="123"/>
      <c r="AT114" s="123"/>
      <c r="AU114" s="123"/>
      <c r="AV114" s="123"/>
      <c r="AW114" s="123"/>
      <c r="AX114" s="123"/>
      <c r="AY114" s="123"/>
      <c r="AZ114" s="123"/>
      <c r="BA114" s="123"/>
      <c r="BB114" s="123"/>
    </row>
    <row r="115" spans="1:54" ht="12.75" x14ac:dyDescent="0.2">
      <c r="A115" s="160">
        <v>39508</v>
      </c>
      <c r="B115" s="141">
        <v>930</v>
      </c>
      <c r="C115" s="141">
        <v>2150</v>
      </c>
      <c r="D115" s="141">
        <v>2100</v>
      </c>
      <c r="E115" s="141">
        <v>2850</v>
      </c>
      <c r="F115" s="141"/>
      <c r="G115" s="141"/>
      <c r="H115" s="141"/>
      <c r="I115" s="141"/>
      <c r="J115" s="141"/>
      <c r="K115" s="141"/>
      <c r="L115" s="141"/>
      <c r="M115" s="141"/>
      <c r="N115" s="141">
        <v>107</v>
      </c>
      <c r="O115" s="141">
        <v>63.472222222222221</v>
      </c>
      <c r="P115" s="141">
        <v>37.774999999999999</v>
      </c>
      <c r="Q115" s="141">
        <v>50</v>
      </c>
      <c r="R115" s="141">
        <v>40.285714285714285</v>
      </c>
      <c r="S115" s="141">
        <v>42.024999999999999</v>
      </c>
      <c r="T115" s="141">
        <v>35.225000000000001</v>
      </c>
      <c r="U115" s="141">
        <v>189.83333333333334</v>
      </c>
      <c r="V115" s="141"/>
      <c r="W115" s="141"/>
      <c r="X115" s="141">
        <v>194.5</v>
      </c>
      <c r="Y115" s="141">
        <v>251</v>
      </c>
      <c r="Z115" s="141"/>
      <c r="AA115" s="141"/>
      <c r="AB115" s="141"/>
      <c r="AC115" s="141"/>
      <c r="AD115" s="141"/>
      <c r="AE115" s="141"/>
      <c r="AF115" s="141">
        <v>187.8</v>
      </c>
      <c r="AG115" s="141">
        <v>153.9</v>
      </c>
      <c r="AH115" s="141"/>
      <c r="AI115" s="141">
        <v>180.5</v>
      </c>
      <c r="AJ115" s="141">
        <v>194</v>
      </c>
      <c r="AK115" s="141">
        <v>863.5</v>
      </c>
      <c r="AL115" s="141">
        <v>1224.5</v>
      </c>
      <c r="AM115" s="141">
        <v>1236</v>
      </c>
      <c r="AN115" s="141">
        <v>272.5</v>
      </c>
      <c r="AO115" s="141"/>
      <c r="AP115" s="123"/>
      <c r="AQ115" s="123"/>
      <c r="AR115" s="123"/>
      <c r="AS115" s="123"/>
      <c r="AT115" s="123"/>
      <c r="AU115" s="123"/>
      <c r="AV115" s="123"/>
      <c r="AW115" s="123"/>
      <c r="AX115" s="123"/>
      <c r="AY115" s="123"/>
      <c r="AZ115" s="123"/>
      <c r="BA115" s="123"/>
      <c r="BB115" s="123"/>
    </row>
    <row r="116" spans="1:54" ht="12.75" x14ac:dyDescent="0.2">
      <c r="A116" s="160">
        <v>39539</v>
      </c>
      <c r="B116" s="141">
        <v>940</v>
      </c>
      <c r="C116" s="141">
        <v>2150</v>
      </c>
      <c r="D116" s="141">
        <v>2000</v>
      </c>
      <c r="E116" s="141">
        <v>2850</v>
      </c>
      <c r="F116" s="141"/>
      <c r="G116" s="141"/>
      <c r="H116" s="141"/>
      <c r="I116" s="141"/>
      <c r="J116" s="141"/>
      <c r="K116" s="141"/>
      <c r="L116" s="141"/>
      <c r="M116" s="141"/>
      <c r="N116" s="141">
        <v>102.8</v>
      </c>
      <c r="O116" s="141">
        <v>61.888888888888886</v>
      </c>
      <c r="P116" s="141">
        <v>35.72</v>
      </c>
      <c r="Q116" s="141">
        <v>51.111111111111114</v>
      </c>
      <c r="R116" s="141">
        <v>42.457142857142856</v>
      </c>
      <c r="S116" s="141">
        <v>42.98</v>
      </c>
      <c r="T116" s="141">
        <v>36.938775510204081</v>
      </c>
      <c r="U116" s="141"/>
      <c r="V116" s="141">
        <v>168.5</v>
      </c>
      <c r="W116" s="141"/>
      <c r="X116" s="141">
        <v>188.5</v>
      </c>
      <c r="Y116" s="141">
        <v>298.33333333333331</v>
      </c>
      <c r="Z116" s="141"/>
      <c r="AA116" s="141">
        <v>200.6</v>
      </c>
      <c r="AB116" s="141"/>
      <c r="AC116" s="141">
        <v>200.6</v>
      </c>
      <c r="AD116" s="141"/>
      <c r="AE116" s="141"/>
      <c r="AF116" s="141">
        <v>177.9</v>
      </c>
      <c r="AG116" s="141">
        <v>153.80000000000001</v>
      </c>
      <c r="AH116" s="141"/>
      <c r="AI116" s="141">
        <v>172</v>
      </c>
      <c r="AJ116" s="141">
        <v>183.75</v>
      </c>
      <c r="AK116" s="141">
        <v>695.75</v>
      </c>
      <c r="AL116" s="141">
        <v>822.5</v>
      </c>
      <c r="AM116" s="141">
        <v>903.5</v>
      </c>
      <c r="AN116" s="141">
        <v>258.75</v>
      </c>
      <c r="AO116" s="141"/>
      <c r="AP116" s="123"/>
      <c r="AQ116" s="123"/>
      <c r="AR116" s="123"/>
      <c r="AS116" s="123"/>
      <c r="AT116" s="123"/>
      <c r="AU116" s="123"/>
      <c r="AV116" s="123"/>
      <c r="AW116" s="123"/>
      <c r="AX116" s="123"/>
      <c r="AY116" s="123"/>
      <c r="AZ116" s="123"/>
      <c r="BA116" s="123"/>
      <c r="BB116" s="123"/>
    </row>
    <row r="117" spans="1:54" ht="12.75" x14ac:dyDescent="0.2">
      <c r="A117" s="160">
        <v>39569</v>
      </c>
      <c r="B117" s="141">
        <v>980</v>
      </c>
      <c r="C117" s="141">
        <v>2225</v>
      </c>
      <c r="D117" s="141">
        <v>2100</v>
      </c>
      <c r="E117" s="141">
        <v>2850</v>
      </c>
      <c r="F117" s="141"/>
      <c r="G117" s="141"/>
      <c r="H117" s="141"/>
      <c r="I117" s="141"/>
      <c r="J117" s="141"/>
      <c r="K117" s="141"/>
      <c r="L117" s="141"/>
      <c r="M117" s="141"/>
      <c r="N117" s="141">
        <v>99</v>
      </c>
      <c r="O117" s="141">
        <v>60.555555555555557</v>
      </c>
      <c r="P117" s="141">
        <v>35.5</v>
      </c>
      <c r="Q117" s="141">
        <v>51.222222222222221</v>
      </c>
      <c r="R117" s="141">
        <v>43.571428571428569</v>
      </c>
      <c r="S117" s="141">
        <v>43.2</v>
      </c>
      <c r="T117" s="141">
        <v>38.166666666666664</v>
      </c>
      <c r="U117" s="141">
        <v>172</v>
      </c>
      <c r="V117" s="141">
        <v>172</v>
      </c>
      <c r="W117" s="141"/>
      <c r="X117" s="141">
        <v>180.33333333333334</v>
      </c>
      <c r="Y117" s="141">
        <v>283.75</v>
      </c>
      <c r="Z117" s="141">
        <v>318</v>
      </c>
      <c r="AA117" s="141"/>
      <c r="AB117" s="141"/>
      <c r="AC117" s="141"/>
      <c r="AD117" s="141">
        <v>109.2</v>
      </c>
      <c r="AE117" s="141">
        <v>107.4</v>
      </c>
      <c r="AF117" s="141">
        <v>159.6</v>
      </c>
      <c r="AG117" s="141"/>
      <c r="AH117" s="141"/>
      <c r="AI117" s="141">
        <v>166.33333333333334</v>
      </c>
      <c r="AJ117" s="141">
        <v>172.83333333333334</v>
      </c>
      <c r="AK117" s="141">
        <v>518.5</v>
      </c>
      <c r="AL117" s="141">
        <v>752</v>
      </c>
      <c r="AM117" s="141">
        <v>814</v>
      </c>
      <c r="AN117" s="141">
        <v>225.5</v>
      </c>
      <c r="AO117" s="141"/>
      <c r="AP117" s="123"/>
      <c r="AQ117" s="123"/>
      <c r="AR117" s="123"/>
      <c r="AS117" s="123"/>
      <c r="AT117" s="123"/>
      <c r="AU117" s="123"/>
      <c r="AV117" s="123"/>
      <c r="AW117" s="123"/>
      <c r="AX117" s="123"/>
      <c r="AY117" s="123"/>
      <c r="AZ117" s="123"/>
      <c r="BA117" s="123"/>
      <c r="BB117" s="123"/>
    </row>
    <row r="118" spans="1:54" ht="12.75" x14ac:dyDescent="0.2">
      <c r="A118" s="160">
        <v>39600</v>
      </c>
      <c r="B118" s="141">
        <v>1007</v>
      </c>
      <c r="C118" s="141">
        <v>2300</v>
      </c>
      <c r="D118" s="141">
        <v>2120</v>
      </c>
      <c r="E118" s="141">
        <v>2850</v>
      </c>
      <c r="F118" s="141"/>
      <c r="G118" s="141"/>
      <c r="H118" s="141"/>
      <c r="I118" s="141"/>
      <c r="J118" s="141"/>
      <c r="K118" s="141"/>
      <c r="L118" s="141"/>
      <c r="M118" s="141"/>
      <c r="N118" s="141">
        <v>93.75</v>
      </c>
      <c r="O118" s="141">
        <v>60.9375</v>
      </c>
      <c r="P118" s="141">
        <v>35.861111111111114</v>
      </c>
      <c r="Q118" s="141">
        <v>51.5625</v>
      </c>
      <c r="R118" s="141">
        <v>44.347826086956523</v>
      </c>
      <c r="S118" s="141">
        <v>43.611111111111114</v>
      </c>
      <c r="T118" s="141">
        <v>38.515151515151516</v>
      </c>
      <c r="U118" s="141">
        <v>173.875</v>
      </c>
      <c r="V118" s="141">
        <v>164.16666666666666</v>
      </c>
      <c r="W118" s="141"/>
      <c r="X118" s="141">
        <v>179</v>
      </c>
      <c r="Y118" s="141">
        <v>295.75</v>
      </c>
      <c r="Z118" s="141">
        <v>305</v>
      </c>
      <c r="AA118" s="141"/>
      <c r="AB118" s="141"/>
      <c r="AC118" s="141"/>
      <c r="AD118" s="141"/>
      <c r="AE118" s="141"/>
      <c r="AF118" s="141">
        <v>156.1</v>
      </c>
      <c r="AG118" s="141"/>
      <c r="AH118" s="141"/>
      <c r="AI118" s="141">
        <v>162.5</v>
      </c>
      <c r="AJ118" s="141">
        <v>168.8</v>
      </c>
      <c r="AK118" s="141">
        <v>546</v>
      </c>
      <c r="AL118" s="141">
        <v>927</v>
      </c>
      <c r="AM118" s="141">
        <v>983.25</v>
      </c>
      <c r="AN118" s="141">
        <v>221.8</v>
      </c>
      <c r="AO118" s="141"/>
      <c r="AP118" s="123"/>
      <c r="AQ118" s="123"/>
      <c r="AR118" s="123"/>
      <c r="AS118" s="123"/>
      <c r="AT118" s="123"/>
      <c r="AU118" s="123"/>
      <c r="AV118" s="123"/>
      <c r="AW118" s="123"/>
      <c r="AX118" s="123"/>
      <c r="AY118" s="123"/>
      <c r="AZ118" s="123"/>
      <c r="BA118" s="123"/>
      <c r="BB118" s="123"/>
    </row>
    <row r="119" spans="1:54" ht="12.75" x14ac:dyDescent="0.2">
      <c r="A119" s="160">
        <v>39630</v>
      </c>
      <c r="B119" s="141">
        <v>1010</v>
      </c>
      <c r="C119" s="141">
        <v>2350</v>
      </c>
      <c r="D119" s="141">
        <v>2120</v>
      </c>
      <c r="E119" s="141">
        <v>2850</v>
      </c>
      <c r="F119" s="141"/>
      <c r="G119" s="141"/>
      <c r="H119" s="141"/>
      <c r="I119" s="141"/>
      <c r="J119" s="141"/>
      <c r="K119" s="141"/>
      <c r="L119" s="141"/>
      <c r="M119" s="141"/>
      <c r="N119" s="141">
        <v>81.428571428571431</v>
      </c>
      <c r="O119" s="141">
        <v>59.444444444444443</v>
      </c>
      <c r="P119" s="141">
        <v>35.590909090909093</v>
      </c>
      <c r="Q119" s="141">
        <v>50.05</v>
      </c>
      <c r="R119" s="141">
        <v>40.714285714285715</v>
      </c>
      <c r="S119" s="141">
        <v>41</v>
      </c>
      <c r="T119" s="141">
        <v>34.722222222222221</v>
      </c>
      <c r="U119" s="141">
        <v>162.83333333333334</v>
      </c>
      <c r="V119" s="141">
        <v>164</v>
      </c>
      <c r="W119" s="141"/>
      <c r="X119" s="141"/>
      <c r="Y119" s="141">
        <v>297.25</v>
      </c>
      <c r="Z119" s="141"/>
      <c r="AA119" s="141">
        <v>131.5</v>
      </c>
      <c r="AB119" s="141">
        <v>127.3</v>
      </c>
      <c r="AC119" s="141">
        <v>129.19999999999999</v>
      </c>
      <c r="AD119" s="141">
        <v>113.3</v>
      </c>
      <c r="AE119" s="141"/>
      <c r="AF119" s="141">
        <v>150.80000000000001</v>
      </c>
      <c r="AG119" s="141">
        <v>133.80000000000001</v>
      </c>
      <c r="AH119" s="141"/>
      <c r="AI119" s="141">
        <v>147</v>
      </c>
      <c r="AJ119" s="141">
        <v>165.5</v>
      </c>
      <c r="AK119" s="141">
        <v>553.5</v>
      </c>
      <c r="AL119" s="141">
        <v>543</v>
      </c>
      <c r="AM119" s="141">
        <v>596</v>
      </c>
      <c r="AN119" s="141">
        <v>223.66666666666666</v>
      </c>
      <c r="AO119" s="141"/>
      <c r="AP119" s="123"/>
      <c r="AQ119" s="123"/>
      <c r="AR119" s="123"/>
      <c r="AS119" s="123"/>
      <c r="AT119" s="123"/>
      <c r="AU119" s="123"/>
      <c r="AV119" s="123"/>
      <c r="AW119" s="123"/>
      <c r="AX119" s="123"/>
      <c r="AY119" s="123"/>
      <c r="AZ119" s="123"/>
      <c r="BA119" s="123"/>
      <c r="BB119" s="123"/>
    </row>
    <row r="120" spans="1:54" ht="12.75" x14ac:dyDescent="0.2">
      <c r="A120" s="160">
        <v>39661</v>
      </c>
      <c r="B120" s="141">
        <v>1000</v>
      </c>
      <c r="C120" s="141">
        <v>2300</v>
      </c>
      <c r="D120" s="141">
        <v>2120</v>
      </c>
      <c r="E120" s="141">
        <v>2850</v>
      </c>
      <c r="F120" s="141"/>
      <c r="G120" s="141"/>
      <c r="H120" s="141"/>
      <c r="I120" s="141"/>
      <c r="J120" s="141"/>
      <c r="K120" s="141"/>
      <c r="L120" s="141"/>
      <c r="M120" s="141"/>
      <c r="N120" s="141">
        <v>82.291666666666671</v>
      </c>
      <c r="O120" s="141">
        <v>58.392857142857146</v>
      </c>
      <c r="P120" s="141">
        <v>37.25</v>
      </c>
      <c r="Q120" s="141">
        <v>48.72</v>
      </c>
      <c r="R120" s="141">
        <v>37.875</v>
      </c>
      <c r="S120" s="141">
        <v>40.473684210526315</v>
      </c>
      <c r="T120" s="141">
        <v>33.571428571428569</v>
      </c>
      <c r="U120" s="141">
        <v>146.5</v>
      </c>
      <c r="V120" s="141">
        <v>156</v>
      </c>
      <c r="W120" s="141"/>
      <c r="X120" s="141">
        <v>140</v>
      </c>
      <c r="Y120" s="141">
        <v>255</v>
      </c>
      <c r="Z120" s="141"/>
      <c r="AA120" s="141">
        <v>130.6</v>
      </c>
      <c r="AB120" s="141"/>
      <c r="AC120" s="141">
        <v>130.6</v>
      </c>
      <c r="AD120" s="141">
        <v>107.2</v>
      </c>
      <c r="AE120" s="141">
        <v>103</v>
      </c>
      <c r="AF120" s="141">
        <v>138.6</v>
      </c>
      <c r="AG120" s="141">
        <v>104.9</v>
      </c>
      <c r="AH120" s="141"/>
      <c r="AI120" s="141">
        <v>135.25</v>
      </c>
      <c r="AJ120" s="141">
        <v>136</v>
      </c>
      <c r="AK120" s="141">
        <v>648.5</v>
      </c>
      <c r="AL120" s="141">
        <v>532</v>
      </c>
      <c r="AM120" s="141">
        <v>559</v>
      </c>
      <c r="AN120" s="141">
        <v>215.33333333333334</v>
      </c>
      <c r="AO120" s="141"/>
      <c r="AP120" s="123"/>
      <c r="AQ120" s="123"/>
      <c r="AR120" s="123"/>
      <c r="AS120" s="123"/>
      <c r="AT120" s="123"/>
      <c r="AU120" s="123"/>
      <c r="AV120" s="123"/>
      <c r="AW120" s="123"/>
      <c r="AX120" s="123"/>
      <c r="AY120" s="123"/>
      <c r="AZ120" s="123"/>
      <c r="BA120" s="123"/>
      <c r="BB120" s="123"/>
    </row>
    <row r="121" spans="1:54" ht="12.75" x14ac:dyDescent="0.2">
      <c r="A121" s="160">
        <v>39692</v>
      </c>
      <c r="B121" s="141">
        <v>940</v>
      </c>
      <c r="C121" s="141">
        <v>2150</v>
      </c>
      <c r="D121" s="141">
        <v>2000</v>
      </c>
      <c r="E121" s="141">
        <v>2750</v>
      </c>
      <c r="F121" s="141"/>
      <c r="G121" s="141"/>
      <c r="H121" s="141"/>
      <c r="I121" s="141"/>
      <c r="J121" s="141"/>
      <c r="K121" s="141"/>
      <c r="L121" s="141"/>
      <c r="M121" s="141"/>
      <c r="N121" s="141">
        <v>84.166666666666671</v>
      </c>
      <c r="O121" s="141">
        <v>60</v>
      </c>
      <c r="P121" s="141">
        <v>39.774999999999999</v>
      </c>
      <c r="Q121" s="141">
        <v>50.458333333333336</v>
      </c>
      <c r="R121" s="141">
        <v>43.5</v>
      </c>
      <c r="S121" s="141">
        <v>44.1</v>
      </c>
      <c r="T121" s="141">
        <v>37.743589743589745</v>
      </c>
      <c r="U121" s="141">
        <v>129</v>
      </c>
      <c r="V121" s="141"/>
      <c r="W121" s="141"/>
      <c r="X121" s="141">
        <v>124.125</v>
      </c>
      <c r="Y121" s="141">
        <v>246.25</v>
      </c>
      <c r="Z121" s="141">
        <v>257</v>
      </c>
      <c r="AA121" s="141">
        <v>155.4</v>
      </c>
      <c r="AB121" s="141"/>
      <c r="AC121" s="141">
        <v>155.4</v>
      </c>
      <c r="AD121" s="141"/>
      <c r="AE121" s="141">
        <v>104.2</v>
      </c>
      <c r="AF121" s="141">
        <v>108.5</v>
      </c>
      <c r="AG121" s="141">
        <v>100.5</v>
      </c>
      <c r="AH121" s="141"/>
      <c r="AI121" s="141">
        <v>127.8</v>
      </c>
      <c r="AJ121" s="141">
        <v>125</v>
      </c>
      <c r="AK121" s="141">
        <v>735.5</v>
      </c>
      <c r="AL121" s="141">
        <v>845</v>
      </c>
      <c r="AM121" s="141">
        <v>904</v>
      </c>
      <c r="AN121" s="141">
        <v>215.4</v>
      </c>
      <c r="AO121" s="141"/>
      <c r="AP121" s="123"/>
      <c r="AQ121" s="123"/>
      <c r="AR121" s="123"/>
      <c r="AS121" s="123"/>
      <c r="AT121" s="123"/>
      <c r="AU121" s="123"/>
      <c r="AV121" s="123"/>
      <c r="AW121" s="123"/>
      <c r="AX121" s="123"/>
      <c r="AY121" s="123"/>
      <c r="AZ121" s="123"/>
      <c r="BA121" s="123"/>
      <c r="BB121" s="123"/>
    </row>
    <row r="122" spans="1:54" ht="12.75" x14ac:dyDescent="0.2">
      <c r="A122" s="160">
        <v>39722</v>
      </c>
      <c r="B122" s="141">
        <v>820</v>
      </c>
      <c r="C122" s="141">
        <v>1800</v>
      </c>
      <c r="D122" s="141">
        <v>1900</v>
      </c>
      <c r="E122" s="141">
        <v>2750</v>
      </c>
      <c r="F122" s="141"/>
      <c r="G122" s="141"/>
      <c r="H122" s="141"/>
      <c r="I122" s="141"/>
      <c r="J122" s="141"/>
      <c r="K122" s="141"/>
      <c r="L122" s="141"/>
      <c r="M122" s="141"/>
      <c r="N122" s="141">
        <v>85.333333333333329</v>
      </c>
      <c r="O122" s="141">
        <v>61</v>
      </c>
      <c r="P122" s="141">
        <v>42.4</v>
      </c>
      <c r="Q122" s="141">
        <v>54.516129032258064</v>
      </c>
      <c r="R122" s="141">
        <v>44.074074074074076</v>
      </c>
      <c r="S122" s="141">
        <v>45.8</v>
      </c>
      <c r="T122" s="141">
        <v>39.520000000000003</v>
      </c>
      <c r="U122" s="141">
        <v>96.5</v>
      </c>
      <c r="V122" s="141">
        <v>130.5</v>
      </c>
      <c r="W122" s="141"/>
      <c r="X122" s="141">
        <v>107.5</v>
      </c>
      <c r="Y122" s="141">
        <v>218</v>
      </c>
      <c r="Z122" s="141">
        <v>233</v>
      </c>
      <c r="AA122" s="141">
        <v>118.3</v>
      </c>
      <c r="AB122" s="141">
        <v>131.1</v>
      </c>
      <c r="AC122" s="141">
        <v>121.8</v>
      </c>
      <c r="AD122" s="141">
        <v>84.2</v>
      </c>
      <c r="AE122" s="141">
        <v>80.2</v>
      </c>
      <c r="AF122" s="141">
        <v>98.2</v>
      </c>
      <c r="AG122" s="141">
        <v>87.8</v>
      </c>
      <c r="AH122" s="141"/>
      <c r="AI122" s="141">
        <v>115.5</v>
      </c>
      <c r="AJ122" s="141">
        <v>107.25</v>
      </c>
      <c r="AK122" s="141">
        <v>469.86</v>
      </c>
      <c r="AL122" s="141">
        <v>434</v>
      </c>
      <c r="AM122" s="141">
        <v>473</v>
      </c>
      <c r="AN122" s="141">
        <v>194.33333333333334</v>
      </c>
      <c r="AO122" s="141"/>
      <c r="AP122" s="123"/>
      <c r="AQ122" s="123"/>
      <c r="AR122" s="123"/>
      <c r="AS122" s="123"/>
      <c r="AT122" s="123"/>
      <c r="AU122" s="123"/>
      <c r="AV122" s="123"/>
      <c r="AW122" s="123"/>
      <c r="AX122" s="123"/>
      <c r="AY122" s="123"/>
      <c r="AZ122" s="123"/>
      <c r="BA122" s="123"/>
      <c r="BB122" s="123"/>
    </row>
    <row r="123" spans="1:54" ht="12.75" x14ac:dyDescent="0.2">
      <c r="A123" s="160">
        <v>39753</v>
      </c>
      <c r="B123" s="141">
        <v>780</v>
      </c>
      <c r="C123" s="141">
        <v>1750</v>
      </c>
      <c r="D123" s="141">
        <v>1800</v>
      </c>
      <c r="E123" s="141">
        <v>2750</v>
      </c>
      <c r="F123" s="141"/>
      <c r="G123" s="141"/>
      <c r="H123" s="141"/>
      <c r="I123" s="141"/>
      <c r="J123" s="141"/>
      <c r="K123" s="141"/>
      <c r="L123" s="141"/>
      <c r="M123" s="141"/>
      <c r="N123" s="141">
        <v>87.833333333333329</v>
      </c>
      <c r="O123" s="141">
        <v>63</v>
      </c>
      <c r="P123" s="141">
        <v>45.25</v>
      </c>
      <c r="Q123" s="141">
        <v>54.8125</v>
      </c>
      <c r="R123" s="141">
        <v>47.321428571428569</v>
      </c>
      <c r="S123" s="141">
        <v>46.5</v>
      </c>
      <c r="T123" s="141">
        <v>39.975000000000001</v>
      </c>
      <c r="U123" s="141">
        <v>95.333333333333329</v>
      </c>
      <c r="V123" s="141">
        <v>141</v>
      </c>
      <c r="W123" s="141"/>
      <c r="X123" s="141">
        <v>107</v>
      </c>
      <c r="Y123" s="141">
        <v>227</v>
      </c>
      <c r="Z123" s="141">
        <v>210.75</v>
      </c>
      <c r="AA123" s="141">
        <v>107.9</v>
      </c>
      <c r="AB123" s="141"/>
      <c r="AC123" s="141">
        <v>107.9</v>
      </c>
      <c r="AD123" s="141">
        <v>84.7</v>
      </c>
      <c r="AE123" s="141"/>
      <c r="AF123" s="141">
        <v>90.8</v>
      </c>
      <c r="AG123" s="141">
        <v>89.2</v>
      </c>
      <c r="AH123" s="141"/>
      <c r="AI123" s="141">
        <v>110.625</v>
      </c>
      <c r="AJ123" s="141">
        <v>107.375</v>
      </c>
      <c r="AK123" s="141">
        <v>472.79</v>
      </c>
      <c r="AL123" s="141">
        <v>143</v>
      </c>
      <c r="AM123" s="141">
        <v>157</v>
      </c>
      <c r="AN123" s="141">
        <v>190</v>
      </c>
      <c r="AO123" s="141"/>
      <c r="AP123" s="123"/>
      <c r="AQ123" s="123"/>
      <c r="AR123" s="123"/>
      <c r="AS123" s="123"/>
      <c r="AT123" s="123"/>
      <c r="AU123" s="123"/>
      <c r="AV123" s="123"/>
      <c r="AW123" s="123"/>
      <c r="AX123" s="123"/>
      <c r="AY123" s="123"/>
      <c r="AZ123" s="123"/>
      <c r="BA123" s="123"/>
      <c r="BB123" s="123"/>
    </row>
    <row r="124" spans="1:54" ht="12.75" x14ac:dyDescent="0.2">
      <c r="A124" s="160">
        <v>39783</v>
      </c>
      <c r="B124" s="141">
        <v>800</v>
      </c>
      <c r="C124" s="141">
        <v>1750</v>
      </c>
      <c r="D124" s="141">
        <v>1750</v>
      </c>
      <c r="E124" s="141">
        <v>2750</v>
      </c>
      <c r="F124" s="141"/>
      <c r="G124" s="141"/>
      <c r="H124" s="141"/>
      <c r="I124" s="141"/>
      <c r="J124" s="141"/>
      <c r="K124" s="141"/>
      <c r="L124" s="141"/>
      <c r="M124" s="141"/>
      <c r="N124" s="141">
        <v>89.5</v>
      </c>
      <c r="O124" s="141">
        <v>65.75</v>
      </c>
      <c r="P124" s="141">
        <v>48.7</v>
      </c>
      <c r="Q124" s="141">
        <v>55.59375</v>
      </c>
      <c r="R124" s="141">
        <v>48.964285714285715</v>
      </c>
      <c r="S124" s="141">
        <v>47.125</v>
      </c>
      <c r="T124" s="141">
        <v>40.450000000000003</v>
      </c>
      <c r="U124" s="141">
        <v>97.5</v>
      </c>
      <c r="V124" s="141">
        <v>139.5</v>
      </c>
      <c r="W124" s="141"/>
      <c r="X124" s="141"/>
      <c r="Y124" s="141">
        <v>220.33333333333334</v>
      </c>
      <c r="Z124" s="141">
        <v>206</v>
      </c>
      <c r="AA124" s="141">
        <v>104.1</v>
      </c>
      <c r="AB124" s="141"/>
      <c r="AC124" s="141">
        <v>104.1</v>
      </c>
      <c r="AD124" s="141"/>
      <c r="AE124" s="141"/>
      <c r="AF124" s="141"/>
      <c r="AG124" s="141"/>
      <c r="AH124" s="141"/>
      <c r="AI124" s="141">
        <v>105.25</v>
      </c>
      <c r="AJ124" s="141">
        <v>108.25</v>
      </c>
      <c r="AK124" s="141">
        <v>460.2</v>
      </c>
      <c r="AL124" s="141">
        <v>427</v>
      </c>
      <c r="AM124" s="141">
        <v>455</v>
      </c>
      <c r="AN124" s="141">
        <v>182.66666666666666</v>
      </c>
      <c r="AO124" s="141"/>
      <c r="AP124" s="123"/>
      <c r="AQ124" s="123"/>
      <c r="AR124" s="123"/>
      <c r="AS124" s="123"/>
      <c r="AT124" s="123"/>
      <c r="AU124" s="123"/>
      <c r="AV124" s="123"/>
      <c r="AW124" s="123"/>
      <c r="AX124" s="123"/>
      <c r="AY124" s="123"/>
      <c r="AZ124" s="123"/>
      <c r="BA124" s="123"/>
      <c r="BB124" s="123"/>
    </row>
    <row r="125" spans="1:54" ht="12.75" x14ac:dyDescent="0.2">
      <c r="A125" s="160">
        <v>39814</v>
      </c>
      <c r="B125" s="141">
        <v>800</v>
      </c>
      <c r="C125" s="141">
        <v>1900</v>
      </c>
      <c r="D125" s="141">
        <v>1700</v>
      </c>
      <c r="E125" s="141">
        <v>2500</v>
      </c>
      <c r="F125" s="141"/>
      <c r="G125" s="141"/>
      <c r="H125" s="141"/>
      <c r="I125" s="141"/>
      <c r="J125" s="141">
        <v>93.979945577216995</v>
      </c>
      <c r="K125" s="141">
        <v>100.99193409987987</v>
      </c>
      <c r="L125" s="141">
        <v>89.888217910831287</v>
      </c>
      <c r="M125" s="141">
        <v>96.763202725724</v>
      </c>
      <c r="N125" s="141">
        <v>90.4</v>
      </c>
      <c r="O125" s="141">
        <v>67.040000000000006</v>
      </c>
      <c r="P125" s="141">
        <v>50.52</v>
      </c>
      <c r="Q125" s="141">
        <v>57.558139534883722</v>
      </c>
      <c r="R125" s="141">
        <v>50.35</v>
      </c>
      <c r="S125" s="141">
        <v>48.58</v>
      </c>
      <c r="T125" s="141">
        <v>40.98</v>
      </c>
      <c r="U125" s="141">
        <v>115</v>
      </c>
      <c r="V125" s="141"/>
      <c r="W125" s="141"/>
      <c r="X125" s="141">
        <v>133</v>
      </c>
      <c r="Y125" s="141">
        <v>285</v>
      </c>
      <c r="Z125" s="141"/>
      <c r="AA125" s="141">
        <v>110</v>
      </c>
      <c r="AB125" s="141"/>
      <c r="AC125" s="141">
        <v>110</v>
      </c>
      <c r="AD125" s="141"/>
      <c r="AE125" s="141"/>
      <c r="AF125" s="141"/>
      <c r="AG125" s="141">
        <v>92.1</v>
      </c>
      <c r="AH125" s="141"/>
      <c r="AI125" s="141">
        <v>120.125</v>
      </c>
      <c r="AJ125" s="141">
        <v>125.875</v>
      </c>
      <c r="AK125" s="141">
        <v>536.79999999999995</v>
      </c>
      <c r="AL125" s="141">
        <v>624</v>
      </c>
      <c r="AM125" s="141">
        <v>643</v>
      </c>
      <c r="AN125" s="141">
        <v>194.25</v>
      </c>
      <c r="AO125" s="141"/>
      <c r="AP125" s="123"/>
      <c r="AQ125" s="123"/>
      <c r="AR125" s="123"/>
      <c r="AS125" s="123"/>
      <c r="AT125" s="123"/>
      <c r="AU125" s="123"/>
      <c r="AV125" s="123"/>
      <c r="AW125" s="123"/>
      <c r="AX125" s="123"/>
      <c r="AY125" s="123"/>
      <c r="AZ125" s="123"/>
      <c r="BA125" s="123"/>
      <c r="BB125" s="123"/>
    </row>
    <row r="126" spans="1:54" ht="12.75" x14ac:dyDescent="0.2">
      <c r="A126" s="160">
        <v>39845</v>
      </c>
      <c r="B126" s="141">
        <v>750</v>
      </c>
      <c r="C126" s="141">
        <v>1950</v>
      </c>
      <c r="D126" s="141">
        <v>1550</v>
      </c>
      <c r="E126" s="141">
        <v>2500</v>
      </c>
      <c r="F126" s="141"/>
      <c r="G126" s="141"/>
      <c r="H126" s="141"/>
      <c r="I126" s="141"/>
      <c r="J126" s="141">
        <v>94.561449286166933</v>
      </c>
      <c r="K126" s="141">
        <v>100.95074652479836</v>
      </c>
      <c r="L126" s="141">
        <v>89.425671334960811</v>
      </c>
      <c r="M126" s="141">
        <v>98.807495741056201</v>
      </c>
      <c r="N126" s="141">
        <v>89.285714285714292</v>
      </c>
      <c r="O126" s="141">
        <v>67.775000000000006</v>
      </c>
      <c r="P126" s="141">
        <v>51.7</v>
      </c>
      <c r="Q126" s="141">
        <v>58.555555555555557</v>
      </c>
      <c r="R126" s="141">
        <v>51.583333333333336</v>
      </c>
      <c r="S126" s="141">
        <v>50.4</v>
      </c>
      <c r="T126" s="141">
        <v>41.625</v>
      </c>
      <c r="U126" s="141">
        <v>157</v>
      </c>
      <c r="V126" s="141"/>
      <c r="W126" s="141"/>
      <c r="X126" s="141">
        <v>163.75</v>
      </c>
      <c r="Y126" s="141">
        <v>281.75</v>
      </c>
      <c r="Z126" s="141"/>
      <c r="AA126" s="141">
        <v>114.8</v>
      </c>
      <c r="AB126" s="141"/>
      <c r="AC126" s="141">
        <v>114.8</v>
      </c>
      <c r="AD126" s="141"/>
      <c r="AE126" s="141"/>
      <c r="AF126" s="141"/>
      <c r="AG126" s="141">
        <v>100.9</v>
      </c>
      <c r="AH126" s="141"/>
      <c r="AI126" s="141">
        <v>118.25</v>
      </c>
      <c r="AJ126" s="141">
        <v>125.25</v>
      </c>
      <c r="AK126" s="141">
        <v>536.5</v>
      </c>
      <c r="AL126" s="141">
        <v>619</v>
      </c>
      <c r="AM126" s="141">
        <v>639.5</v>
      </c>
      <c r="AN126" s="141">
        <v>187</v>
      </c>
      <c r="AO126" s="141"/>
      <c r="AP126" s="123"/>
      <c r="AQ126" s="123"/>
      <c r="AR126" s="123"/>
      <c r="AS126" s="123"/>
      <c r="AT126" s="123"/>
      <c r="AU126" s="123"/>
      <c r="AV126" s="123"/>
      <c r="AW126" s="123"/>
      <c r="AX126" s="123"/>
      <c r="AY126" s="123"/>
      <c r="AZ126" s="123"/>
      <c r="BA126" s="123"/>
      <c r="BB126" s="123"/>
    </row>
    <row r="127" spans="1:54" ht="12.75" x14ac:dyDescent="0.2">
      <c r="A127" s="160">
        <v>39873</v>
      </c>
      <c r="B127" s="141">
        <v>780</v>
      </c>
      <c r="C127" s="141">
        <v>1950</v>
      </c>
      <c r="D127" s="141">
        <v>1550</v>
      </c>
      <c r="E127" s="141">
        <v>2500</v>
      </c>
      <c r="F127" s="141"/>
      <c r="G127" s="141"/>
      <c r="H127" s="141"/>
      <c r="I127" s="141"/>
      <c r="J127" s="141">
        <v>94.516718231632325</v>
      </c>
      <c r="K127" s="141">
        <v>101.03312167496141</v>
      </c>
      <c r="L127" s="141">
        <v>86.110754207888988</v>
      </c>
      <c r="M127" s="141">
        <v>100.07950028392958</v>
      </c>
      <c r="N127" s="141">
        <v>89.285714285714292</v>
      </c>
      <c r="O127" s="141">
        <v>68.375</v>
      </c>
      <c r="P127" s="141">
        <v>52.075000000000003</v>
      </c>
      <c r="Q127" s="141">
        <v>59.222222222222221</v>
      </c>
      <c r="R127" s="141">
        <v>52.333333333333336</v>
      </c>
      <c r="S127" s="141">
        <v>51.8</v>
      </c>
      <c r="T127" s="141">
        <v>42.45</v>
      </c>
      <c r="U127" s="141">
        <v>142</v>
      </c>
      <c r="V127" s="141">
        <v>143</v>
      </c>
      <c r="W127" s="141"/>
      <c r="X127" s="141">
        <v>162</v>
      </c>
      <c r="Y127" s="141">
        <v>281.16666666666669</v>
      </c>
      <c r="Z127" s="141">
        <v>260.5</v>
      </c>
      <c r="AA127" s="141">
        <v>108.9</v>
      </c>
      <c r="AB127" s="141"/>
      <c r="AC127" s="141">
        <v>108.9</v>
      </c>
      <c r="AD127" s="141">
        <v>94.3</v>
      </c>
      <c r="AE127" s="141">
        <v>70.400000000000006</v>
      </c>
      <c r="AF127" s="141">
        <v>108.6</v>
      </c>
      <c r="AG127" s="141">
        <v>89.9</v>
      </c>
      <c r="AH127" s="141"/>
      <c r="AI127" s="141">
        <v>111.25</v>
      </c>
      <c r="AJ127" s="141">
        <v>119.375</v>
      </c>
      <c r="AK127" s="141">
        <v>523.20000000000005</v>
      </c>
      <c r="AL127" s="141">
        <v>744</v>
      </c>
      <c r="AM127" s="141">
        <v>771</v>
      </c>
      <c r="AN127" s="141">
        <v>181.6</v>
      </c>
      <c r="AO127" s="141"/>
      <c r="AP127" s="123"/>
      <c r="AQ127" s="123"/>
      <c r="AR127" s="123"/>
      <c r="AS127" s="123"/>
      <c r="AT127" s="123"/>
      <c r="AU127" s="123"/>
      <c r="AV127" s="123"/>
      <c r="AW127" s="123"/>
      <c r="AX127" s="123"/>
      <c r="AY127" s="123"/>
      <c r="AZ127" s="123"/>
      <c r="BA127" s="123"/>
      <c r="BB127" s="123"/>
    </row>
    <row r="128" spans="1:54" ht="12.75" x14ac:dyDescent="0.2">
      <c r="A128" s="160">
        <v>39904</v>
      </c>
      <c r="B128" s="141">
        <v>820</v>
      </c>
      <c r="C128" s="141">
        <v>1950</v>
      </c>
      <c r="D128" s="141">
        <v>1500</v>
      </c>
      <c r="E128" s="141">
        <v>2500</v>
      </c>
      <c r="F128" s="141"/>
      <c r="G128" s="141"/>
      <c r="H128" s="141"/>
      <c r="I128" s="141"/>
      <c r="J128" s="141">
        <v>94.606180340701542</v>
      </c>
      <c r="K128" s="141">
        <v>100.95074652479836</v>
      </c>
      <c r="L128" s="141">
        <v>86.920210715662336</v>
      </c>
      <c r="M128" s="141">
        <v>99.125496876774548</v>
      </c>
      <c r="N128" s="141">
        <v>88.333333333333329</v>
      </c>
      <c r="O128" s="141">
        <v>67.1875</v>
      </c>
      <c r="P128" s="141">
        <v>51.5</v>
      </c>
      <c r="Q128" s="141">
        <v>58.533333333333331</v>
      </c>
      <c r="R128" s="141">
        <v>51.644444444444446</v>
      </c>
      <c r="S128" s="141">
        <v>50.94</v>
      </c>
      <c r="T128" s="141">
        <v>41.72</v>
      </c>
      <c r="U128" s="141">
        <v>133.5</v>
      </c>
      <c r="V128" s="141">
        <v>140.75</v>
      </c>
      <c r="W128" s="141"/>
      <c r="X128" s="141">
        <v>144</v>
      </c>
      <c r="Y128" s="141">
        <v>297.625</v>
      </c>
      <c r="Z128" s="141"/>
      <c r="AA128" s="141">
        <v>100.9</v>
      </c>
      <c r="AB128" s="141"/>
      <c r="AC128" s="141">
        <v>100.9</v>
      </c>
      <c r="AD128" s="141">
        <v>89.6</v>
      </c>
      <c r="AE128" s="141"/>
      <c r="AF128" s="141">
        <v>105.1</v>
      </c>
      <c r="AG128" s="141">
        <v>90.7</v>
      </c>
      <c r="AH128" s="141"/>
      <c r="AI128" s="141">
        <v>112</v>
      </c>
      <c r="AJ128" s="141">
        <v>119.66666666666667</v>
      </c>
      <c r="AK128" s="141">
        <v>406</v>
      </c>
      <c r="AL128" s="141">
        <v>442.5</v>
      </c>
      <c r="AM128" s="141">
        <v>439</v>
      </c>
      <c r="AN128" s="141">
        <v>167.5</v>
      </c>
      <c r="AO128" s="141"/>
      <c r="AP128" s="123"/>
      <c r="AQ128" s="123"/>
      <c r="AR128" s="123"/>
      <c r="AS128" s="123"/>
      <c r="AT128" s="123"/>
      <c r="AU128" s="123"/>
      <c r="AV128" s="123"/>
      <c r="AW128" s="123"/>
      <c r="AX128" s="123"/>
      <c r="AY128" s="123"/>
      <c r="AZ128" s="123"/>
      <c r="BA128" s="123"/>
      <c r="BB128" s="123"/>
    </row>
    <row r="129" spans="1:54" ht="12.75" x14ac:dyDescent="0.2">
      <c r="A129" s="160">
        <v>39934</v>
      </c>
      <c r="B129" s="141">
        <v>870</v>
      </c>
      <c r="C129" s="141">
        <v>2025</v>
      </c>
      <c r="D129" s="141">
        <v>1500</v>
      </c>
      <c r="E129" s="141">
        <v>2500</v>
      </c>
      <c r="F129" s="141"/>
      <c r="G129" s="141"/>
      <c r="H129" s="141"/>
      <c r="I129" s="141"/>
      <c r="J129" s="141">
        <v>95.187684049651494</v>
      </c>
      <c r="K129" s="141">
        <v>101.23905955036898</v>
      </c>
      <c r="L129" s="141">
        <v>89.078761403057939</v>
      </c>
      <c r="M129" s="141">
        <v>98.898353208404302</v>
      </c>
      <c r="N129" s="141">
        <v>87.666666666666671</v>
      </c>
      <c r="O129" s="141">
        <v>66.638888888888886</v>
      </c>
      <c r="P129" s="141">
        <v>50.583333333333336</v>
      </c>
      <c r="Q129" s="141">
        <v>56.971428571428568</v>
      </c>
      <c r="R129" s="141">
        <v>50.028571428571432</v>
      </c>
      <c r="S129" s="141">
        <v>49.641025641025642</v>
      </c>
      <c r="T129" s="141">
        <v>40.384615384615387</v>
      </c>
      <c r="U129" s="141">
        <v>137.75</v>
      </c>
      <c r="V129" s="141">
        <v>143.75</v>
      </c>
      <c r="W129" s="141"/>
      <c r="X129" s="141">
        <v>158.375</v>
      </c>
      <c r="Y129" s="141">
        <v>307.625</v>
      </c>
      <c r="Z129" s="141"/>
      <c r="AA129" s="141"/>
      <c r="AB129" s="141"/>
      <c r="AC129" s="141"/>
      <c r="AD129" s="141"/>
      <c r="AE129" s="141"/>
      <c r="AF129" s="141">
        <v>112.5</v>
      </c>
      <c r="AG129" s="141">
        <v>91.4</v>
      </c>
      <c r="AH129" s="141"/>
      <c r="AI129" s="141">
        <v>116</v>
      </c>
      <c r="AJ129" s="141">
        <v>129.125</v>
      </c>
      <c r="AK129" s="141">
        <v>581</v>
      </c>
      <c r="AL129" s="141">
        <v>615</v>
      </c>
      <c r="AM129" s="141">
        <v>641.25</v>
      </c>
      <c r="AN129" s="141">
        <v>175.75</v>
      </c>
      <c r="AO129" s="141"/>
      <c r="AP129" s="123"/>
      <c r="AQ129" s="123"/>
      <c r="AR129" s="123"/>
      <c r="AS129" s="123"/>
      <c r="AT129" s="123"/>
      <c r="AU129" s="123"/>
      <c r="AV129" s="123"/>
      <c r="AW129" s="123"/>
      <c r="AX129" s="123"/>
      <c r="AY129" s="123"/>
      <c r="AZ129" s="123"/>
      <c r="BA129" s="123"/>
      <c r="BB129" s="123"/>
    </row>
    <row r="130" spans="1:54" ht="12.75" x14ac:dyDescent="0.2">
      <c r="A130" s="160">
        <v>39965</v>
      </c>
      <c r="B130" s="141">
        <v>930</v>
      </c>
      <c r="C130" s="141">
        <v>2025</v>
      </c>
      <c r="D130" s="141">
        <v>1450</v>
      </c>
      <c r="E130" s="141">
        <v>2500</v>
      </c>
      <c r="F130" s="141"/>
      <c r="G130" s="141"/>
      <c r="H130" s="141"/>
      <c r="I130" s="141"/>
      <c r="J130" s="141">
        <v>95.456070376859145</v>
      </c>
      <c r="K130" s="141">
        <v>101.03312167496141</v>
      </c>
      <c r="L130" s="141">
        <v>88.115122703327771</v>
      </c>
      <c r="M130" s="141">
        <v>96.899488926746159</v>
      </c>
      <c r="N130" s="141">
        <v>85.263157894736835</v>
      </c>
      <c r="O130" s="141">
        <v>66.137931034482762</v>
      </c>
      <c r="P130" s="141">
        <v>49.074074074074076</v>
      </c>
      <c r="Q130" s="141">
        <v>56.125</v>
      </c>
      <c r="R130" s="141">
        <v>49</v>
      </c>
      <c r="S130" s="141">
        <v>48.666666666666664</v>
      </c>
      <c r="T130" s="141">
        <v>39.166666666666664</v>
      </c>
      <c r="U130" s="141">
        <v>134</v>
      </c>
      <c r="V130" s="141"/>
      <c r="W130" s="141"/>
      <c r="X130" s="141">
        <v>153</v>
      </c>
      <c r="Y130" s="141">
        <v>301</v>
      </c>
      <c r="Z130" s="141"/>
      <c r="AA130" s="141"/>
      <c r="AB130" s="141"/>
      <c r="AC130" s="141"/>
      <c r="AD130" s="141"/>
      <c r="AE130" s="141"/>
      <c r="AF130" s="141"/>
      <c r="AG130" s="141">
        <v>97.5</v>
      </c>
      <c r="AH130" s="141"/>
      <c r="AI130" s="141">
        <v>110.2</v>
      </c>
      <c r="AJ130" s="141">
        <v>123.3</v>
      </c>
      <c r="AK130" s="141">
        <v>693.5</v>
      </c>
      <c r="AL130" s="141">
        <v>724</v>
      </c>
      <c r="AM130" s="141">
        <v>776.5</v>
      </c>
      <c r="AN130" s="141">
        <v>169.2</v>
      </c>
      <c r="AO130" s="141"/>
      <c r="AP130" s="141"/>
      <c r="AQ130" s="141"/>
      <c r="AR130" s="141"/>
      <c r="AS130" s="141"/>
      <c r="AT130" s="141"/>
      <c r="AU130" s="141"/>
      <c r="AV130" s="141"/>
      <c r="AW130" s="123"/>
      <c r="AX130" s="123"/>
      <c r="AY130" s="123"/>
      <c r="AZ130" s="123"/>
      <c r="BA130" s="123"/>
      <c r="BB130" s="123"/>
    </row>
    <row r="131" spans="1:54" ht="12.75" x14ac:dyDescent="0.2">
      <c r="A131" s="160">
        <v>39995</v>
      </c>
      <c r="B131" s="141">
        <v>950</v>
      </c>
      <c r="C131" s="141">
        <v>2075</v>
      </c>
      <c r="D131" s="141">
        <v>1450</v>
      </c>
      <c r="E131" s="141">
        <v>2500</v>
      </c>
      <c r="F131" s="141"/>
      <c r="G131" s="141"/>
      <c r="H131" s="141"/>
      <c r="I131" s="141"/>
      <c r="J131" s="141">
        <v>95.456070376859145</v>
      </c>
      <c r="K131" s="141">
        <v>101.19787197528747</v>
      </c>
      <c r="L131" s="141">
        <v>88.269304895284591</v>
      </c>
      <c r="M131" s="141">
        <v>96.626916524701855</v>
      </c>
      <c r="N131" s="141">
        <v>88.8</v>
      </c>
      <c r="O131" s="141">
        <v>64.860465116279073</v>
      </c>
      <c r="P131" s="141">
        <v>45.418604651162788</v>
      </c>
      <c r="Q131" s="141">
        <v>57.125</v>
      </c>
      <c r="R131" s="141">
        <v>50.233333333333334</v>
      </c>
      <c r="S131" s="141">
        <v>45.58064516129032</v>
      </c>
      <c r="T131" s="141">
        <v>39.333333333333336</v>
      </c>
      <c r="U131" s="141">
        <v>125.7</v>
      </c>
      <c r="V131" s="141">
        <v>131.5</v>
      </c>
      <c r="W131" s="141"/>
      <c r="X131" s="141">
        <v>123.5</v>
      </c>
      <c r="Y131" s="141">
        <v>284.125</v>
      </c>
      <c r="Z131" s="141">
        <v>299.5</v>
      </c>
      <c r="AA131" s="141"/>
      <c r="AB131" s="141"/>
      <c r="AC131" s="141"/>
      <c r="AD131" s="141"/>
      <c r="AE131" s="141"/>
      <c r="AF131" s="141">
        <v>99</v>
      </c>
      <c r="AG131" s="141">
        <v>92.9</v>
      </c>
      <c r="AH131" s="141"/>
      <c r="AI131" s="141">
        <v>100.66666666666667</v>
      </c>
      <c r="AJ131" s="141">
        <v>112.16666666666667</v>
      </c>
      <c r="AK131" s="141">
        <v>380.5</v>
      </c>
      <c r="AL131" s="141">
        <v>582</v>
      </c>
      <c r="AM131" s="141">
        <v>616.75</v>
      </c>
      <c r="AN131" s="141">
        <v>171.25</v>
      </c>
      <c r="AO131" s="141"/>
      <c r="AP131" s="141"/>
      <c r="AQ131" s="141"/>
      <c r="AR131" s="141"/>
      <c r="AS131" s="141"/>
      <c r="AT131" s="141"/>
      <c r="AU131" s="141"/>
      <c r="AV131" s="141"/>
      <c r="AW131" s="123"/>
      <c r="AX131" s="123"/>
      <c r="AY131" s="123"/>
      <c r="AZ131" s="123"/>
      <c r="BA131" s="123"/>
      <c r="BB131" s="123"/>
    </row>
    <row r="132" spans="1:54" ht="12.75" x14ac:dyDescent="0.2">
      <c r="A132" s="160">
        <v>40026</v>
      </c>
      <c r="B132" s="141">
        <v>950</v>
      </c>
      <c r="C132" s="141">
        <v>2040</v>
      </c>
      <c r="D132" s="141">
        <v>1450</v>
      </c>
      <c r="E132" s="141">
        <v>2500</v>
      </c>
      <c r="F132" s="141"/>
      <c r="G132" s="141"/>
      <c r="H132" s="141"/>
      <c r="I132" s="141"/>
      <c r="J132" s="141">
        <v>95.903380922205244</v>
      </c>
      <c r="K132" s="141">
        <v>101.23905955036898</v>
      </c>
      <c r="L132" s="141">
        <v>84.067840164461003</v>
      </c>
      <c r="M132" s="141">
        <v>97.535491198182839</v>
      </c>
      <c r="N132" s="141">
        <v>90</v>
      </c>
      <c r="O132" s="141">
        <v>65.2</v>
      </c>
      <c r="P132" s="141">
        <v>49.424999999999997</v>
      </c>
      <c r="Q132" s="141">
        <v>51.03125</v>
      </c>
      <c r="R132" s="141">
        <v>44.8</v>
      </c>
      <c r="S132" s="141">
        <v>41.65</v>
      </c>
      <c r="T132" s="141">
        <v>33.555555555555557</v>
      </c>
      <c r="U132" s="141">
        <v>121</v>
      </c>
      <c r="V132" s="141">
        <v>130.5</v>
      </c>
      <c r="W132" s="141"/>
      <c r="X132" s="141">
        <v>116.125</v>
      </c>
      <c r="Y132" s="141">
        <v>284.16666666666669</v>
      </c>
      <c r="Z132" s="141">
        <v>294.5</v>
      </c>
      <c r="AA132" s="141">
        <v>81</v>
      </c>
      <c r="AB132" s="141"/>
      <c r="AC132" s="141">
        <v>81</v>
      </c>
      <c r="AD132" s="141">
        <v>74.400000000000006</v>
      </c>
      <c r="AE132" s="141"/>
      <c r="AF132" s="141"/>
      <c r="AG132" s="141">
        <v>74.5</v>
      </c>
      <c r="AH132" s="141"/>
      <c r="AI132" s="141">
        <v>97.8</v>
      </c>
      <c r="AJ132" s="141">
        <v>104.3</v>
      </c>
      <c r="AK132" s="141">
        <v>600</v>
      </c>
      <c r="AL132" s="141">
        <v>527</v>
      </c>
      <c r="AM132" s="141">
        <v>698</v>
      </c>
      <c r="AN132" s="141">
        <v>160.9</v>
      </c>
      <c r="AO132" s="141"/>
      <c r="AP132" s="141"/>
      <c r="AQ132" s="141"/>
      <c r="AR132" s="141"/>
      <c r="AS132" s="141"/>
      <c r="AT132" s="141"/>
      <c r="AU132" s="141"/>
      <c r="AV132" s="141"/>
      <c r="AW132" s="123"/>
      <c r="AX132" s="123"/>
      <c r="AY132" s="123"/>
      <c r="AZ132" s="123"/>
      <c r="BA132" s="123"/>
      <c r="BB132" s="123"/>
    </row>
    <row r="133" spans="1:54" ht="12.75" x14ac:dyDescent="0.2">
      <c r="A133" s="160">
        <v>40057</v>
      </c>
      <c r="B133" s="141">
        <v>1350</v>
      </c>
      <c r="C133" s="141">
        <v>2650</v>
      </c>
      <c r="D133" s="141">
        <v>1550</v>
      </c>
      <c r="E133" s="141">
        <v>2500</v>
      </c>
      <c r="F133" s="141"/>
      <c r="G133" s="141"/>
      <c r="H133" s="141"/>
      <c r="I133" s="141"/>
      <c r="J133" s="141">
        <v>96.305960413016749</v>
      </c>
      <c r="K133" s="141">
        <v>100.45649562382017</v>
      </c>
      <c r="L133" s="141">
        <v>87.344211743543624</v>
      </c>
      <c r="M133" s="141">
        <v>98.44406587166381</v>
      </c>
      <c r="N133" s="141">
        <v>90</v>
      </c>
      <c r="O133" s="141">
        <v>64.7</v>
      </c>
      <c r="P133" s="141">
        <v>48.55</v>
      </c>
      <c r="Q133" s="141">
        <v>51.9</v>
      </c>
      <c r="R133" s="141">
        <v>44.666666666666664</v>
      </c>
      <c r="S133" s="141">
        <v>41.924999999999997</v>
      </c>
      <c r="T133" s="141">
        <v>33.674999999999997</v>
      </c>
      <c r="U133" s="141">
        <v>118.625</v>
      </c>
      <c r="V133" s="141">
        <v>128</v>
      </c>
      <c r="W133" s="141"/>
      <c r="X133" s="141">
        <v>118</v>
      </c>
      <c r="Y133" s="141">
        <v>280.83333333333331</v>
      </c>
      <c r="Z133" s="141">
        <v>291.35000000000002</v>
      </c>
      <c r="AA133" s="141">
        <v>81.599999999999994</v>
      </c>
      <c r="AB133" s="141">
        <v>80.3</v>
      </c>
      <c r="AC133" s="141">
        <v>81.5</v>
      </c>
      <c r="AD133" s="141">
        <v>73.400000000000006</v>
      </c>
      <c r="AE133" s="141"/>
      <c r="AF133" s="141">
        <v>93.6</v>
      </c>
      <c r="AG133" s="141">
        <v>71.5</v>
      </c>
      <c r="AH133" s="141"/>
      <c r="AI133" s="141">
        <v>99.5</v>
      </c>
      <c r="AJ133" s="141">
        <v>105.125</v>
      </c>
      <c r="AK133" s="141">
        <v>478.5</v>
      </c>
      <c r="AL133" s="141">
        <v>402</v>
      </c>
      <c r="AM133" s="141">
        <v>401</v>
      </c>
      <c r="AN133" s="141">
        <v>157.33333333333334</v>
      </c>
      <c r="AO133" s="141"/>
      <c r="AP133" s="141"/>
      <c r="AQ133" s="141"/>
      <c r="AR133" s="141"/>
      <c r="AS133" s="141"/>
      <c r="AT133" s="141"/>
      <c r="AU133" s="141"/>
      <c r="AV133" s="141"/>
      <c r="AW133" s="123"/>
      <c r="AX133" s="123"/>
      <c r="AY133" s="123"/>
      <c r="AZ133" s="123"/>
      <c r="BA133" s="123"/>
      <c r="BB133" s="123"/>
    </row>
    <row r="134" spans="1:54" ht="12.75" x14ac:dyDescent="0.2">
      <c r="A134" s="160">
        <v>40087</v>
      </c>
      <c r="B134" s="141">
        <v>1700</v>
      </c>
      <c r="C134" s="141">
        <v>3250</v>
      </c>
      <c r="D134" s="141">
        <v>1600</v>
      </c>
      <c r="E134" s="141">
        <v>2500</v>
      </c>
      <c r="F134" s="141"/>
      <c r="G134" s="141"/>
      <c r="H134" s="141"/>
      <c r="I134" s="141"/>
      <c r="J134" s="141">
        <v>96.619077794759022</v>
      </c>
      <c r="K134" s="141">
        <v>100.53887077398321</v>
      </c>
      <c r="L134" s="141">
        <v>86.61184633174868</v>
      </c>
      <c r="M134" s="141">
        <v>98.762067007382157</v>
      </c>
      <c r="N134" s="141">
        <v>89.166666666666671</v>
      </c>
      <c r="O134" s="141">
        <v>65.3</v>
      </c>
      <c r="P134" s="141">
        <v>48.3</v>
      </c>
      <c r="Q134" s="141">
        <v>53.292682926829265</v>
      </c>
      <c r="R134" s="141">
        <v>44.242424242424242</v>
      </c>
      <c r="S134" s="141">
        <v>42.42</v>
      </c>
      <c r="T134" s="141">
        <v>33.659999999999997</v>
      </c>
      <c r="U134" s="141">
        <v>124.08</v>
      </c>
      <c r="V134" s="141">
        <v>130.5</v>
      </c>
      <c r="W134" s="141"/>
      <c r="X134" s="141">
        <v>122.55</v>
      </c>
      <c r="Y134" s="141">
        <v>280.54000000000002</v>
      </c>
      <c r="Z134" s="141">
        <v>286.77500000000003</v>
      </c>
      <c r="AA134" s="141">
        <v>84</v>
      </c>
      <c r="AB134" s="141"/>
      <c r="AC134" s="141">
        <v>84</v>
      </c>
      <c r="AD134" s="141">
        <v>75.099999999999994</v>
      </c>
      <c r="AE134" s="141"/>
      <c r="AF134" s="141">
        <v>99.9</v>
      </c>
      <c r="AG134" s="141">
        <v>74.3</v>
      </c>
      <c r="AH134" s="141"/>
      <c r="AI134" s="141">
        <v>105.375</v>
      </c>
      <c r="AJ134" s="141">
        <v>115.125</v>
      </c>
      <c r="AK134" s="141">
        <v>514</v>
      </c>
      <c r="AL134" s="141">
        <v>581</v>
      </c>
      <c r="AM134" s="141">
        <v>565.5</v>
      </c>
      <c r="AN134" s="141">
        <v>157</v>
      </c>
      <c r="AO134" s="141"/>
      <c r="AP134" s="141"/>
      <c r="AQ134" s="141"/>
      <c r="AR134" s="141"/>
      <c r="AS134" s="141"/>
      <c r="AT134" s="141"/>
      <c r="AU134" s="141"/>
      <c r="AV134" s="141"/>
      <c r="AW134" s="123"/>
      <c r="AX134" s="123"/>
      <c r="AY134" s="123"/>
      <c r="AZ134" s="123"/>
      <c r="BA134" s="123"/>
      <c r="BB134" s="123"/>
    </row>
    <row r="135" spans="1:54" ht="12.75" x14ac:dyDescent="0.2">
      <c r="A135" s="160">
        <v>40118</v>
      </c>
      <c r="B135" s="141">
        <v>1500</v>
      </c>
      <c r="C135" s="141">
        <v>3300</v>
      </c>
      <c r="D135" s="141">
        <v>1700</v>
      </c>
      <c r="E135" s="141">
        <v>2600</v>
      </c>
      <c r="F135" s="141"/>
      <c r="G135" s="141"/>
      <c r="H135" s="141"/>
      <c r="I135" s="141"/>
      <c r="J135" s="141">
        <v>96.887464121966687</v>
      </c>
      <c r="K135" s="141">
        <v>100.53887077398321</v>
      </c>
      <c r="L135" s="141">
        <v>86.496209687781061</v>
      </c>
      <c r="M135" s="141">
        <v>97.89892106757523</v>
      </c>
      <c r="N135" s="141">
        <v>88.875</v>
      </c>
      <c r="O135" s="141">
        <v>66.75</v>
      </c>
      <c r="P135" s="141">
        <v>48.349999999999994</v>
      </c>
      <c r="Q135" s="141">
        <v>54.055555555555557</v>
      </c>
      <c r="R135" s="141">
        <v>44.816964285714285</v>
      </c>
      <c r="S135" s="141">
        <v>42.725000000000001</v>
      </c>
      <c r="T135" s="141">
        <v>33.625</v>
      </c>
      <c r="U135" s="141">
        <v>139.15</v>
      </c>
      <c r="V135" s="141">
        <v>129.5</v>
      </c>
      <c r="W135" s="141"/>
      <c r="X135" s="141">
        <v>128</v>
      </c>
      <c r="Y135" s="141">
        <v>287.23333333333335</v>
      </c>
      <c r="Z135" s="141">
        <v>279.7</v>
      </c>
      <c r="AA135" s="141">
        <v>88.1</v>
      </c>
      <c r="AB135" s="141"/>
      <c r="AC135" s="141">
        <v>88.1</v>
      </c>
      <c r="AD135" s="141">
        <v>79.900000000000006</v>
      </c>
      <c r="AE135" s="141"/>
      <c r="AF135" s="141">
        <v>102.8</v>
      </c>
      <c r="AG135" s="141">
        <v>79.599999999999994</v>
      </c>
      <c r="AH135" s="141"/>
      <c r="AI135" s="141">
        <v>106.2</v>
      </c>
      <c r="AJ135" s="141">
        <v>120</v>
      </c>
      <c r="AK135" s="141">
        <v>665.5</v>
      </c>
      <c r="AL135" s="141">
        <v>571.75</v>
      </c>
      <c r="AM135" s="141">
        <v>549</v>
      </c>
      <c r="AN135" s="141">
        <v>154.125</v>
      </c>
      <c r="AO135" s="141"/>
      <c r="AP135" s="141"/>
      <c r="AQ135" s="141"/>
      <c r="AR135" s="141"/>
      <c r="AS135" s="141"/>
      <c r="AT135" s="141"/>
      <c r="AU135" s="141"/>
      <c r="AV135" s="141"/>
      <c r="AW135" s="123"/>
      <c r="AX135" s="123"/>
      <c r="AY135" s="123"/>
      <c r="AZ135" s="123"/>
      <c r="BA135" s="123"/>
      <c r="BB135" s="123"/>
    </row>
    <row r="136" spans="1:54" ht="12.75" x14ac:dyDescent="0.2">
      <c r="A136" s="160">
        <v>40148</v>
      </c>
      <c r="B136" s="141">
        <v>1150</v>
      </c>
      <c r="C136" s="141">
        <v>2800</v>
      </c>
      <c r="D136" s="141">
        <v>1750</v>
      </c>
      <c r="E136" s="141">
        <v>2600</v>
      </c>
      <c r="F136" s="141"/>
      <c r="G136" s="141"/>
      <c r="H136" s="141"/>
      <c r="I136" s="141"/>
      <c r="J136" s="141">
        <v>97.513698885451234</v>
      </c>
      <c r="K136" s="141">
        <v>100.53887077398321</v>
      </c>
      <c r="L136" s="141">
        <v>88.038031607349353</v>
      </c>
      <c r="M136" s="141">
        <v>98.262350936967621</v>
      </c>
      <c r="N136" s="141">
        <v>89.375</v>
      </c>
      <c r="O136" s="141">
        <v>69.400000000000006</v>
      </c>
      <c r="P136" s="141">
        <v>49.75</v>
      </c>
      <c r="Q136" s="141">
        <v>54.722222222222221</v>
      </c>
      <c r="R136" s="141">
        <v>45.9375</v>
      </c>
      <c r="S136" s="141">
        <v>44.075000000000003</v>
      </c>
      <c r="T136" s="141">
        <v>35.25</v>
      </c>
      <c r="U136" s="141">
        <v>147.33000000000001</v>
      </c>
      <c r="V136" s="141">
        <v>130</v>
      </c>
      <c r="W136" s="141"/>
      <c r="X136" s="141">
        <v>132.5</v>
      </c>
      <c r="Y136" s="141">
        <v>293.94333333333333</v>
      </c>
      <c r="Z136" s="141">
        <v>311</v>
      </c>
      <c r="AA136" s="141">
        <v>88</v>
      </c>
      <c r="AB136" s="141"/>
      <c r="AC136" s="141">
        <v>88</v>
      </c>
      <c r="AD136" s="141"/>
      <c r="AE136" s="141"/>
      <c r="AF136" s="141">
        <v>104.4</v>
      </c>
      <c r="AG136" s="141">
        <v>80.7</v>
      </c>
      <c r="AH136" s="141"/>
      <c r="AI136" s="141">
        <v>102.33333333333333</v>
      </c>
      <c r="AJ136" s="141">
        <v>119</v>
      </c>
      <c r="AK136" s="141">
        <v>404.5</v>
      </c>
      <c r="AL136" s="141">
        <v>284.5</v>
      </c>
      <c r="AM136" s="141">
        <v>270.75</v>
      </c>
      <c r="AN136" s="141">
        <v>151.625</v>
      </c>
      <c r="AO136" s="141"/>
      <c r="AP136" s="141"/>
      <c r="AQ136" s="141"/>
      <c r="AR136" s="141"/>
      <c r="AS136" s="141"/>
      <c r="AT136" s="141"/>
      <c r="AU136" s="141"/>
      <c r="AV136" s="141"/>
      <c r="AW136" s="123"/>
      <c r="AX136" s="123"/>
      <c r="AY136" s="123"/>
      <c r="AZ136" s="123"/>
      <c r="BA136" s="123"/>
      <c r="BB136" s="123"/>
    </row>
    <row r="137" spans="1:54" ht="12.75" x14ac:dyDescent="0.2">
      <c r="A137" s="160">
        <v>40179</v>
      </c>
      <c r="B137" s="141">
        <v>1130</v>
      </c>
      <c r="C137" s="141">
        <v>2700</v>
      </c>
      <c r="D137" s="141">
        <v>1750</v>
      </c>
      <c r="E137" s="141">
        <v>2600</v>
      </c>
      <c r="F137" s="141">
        <v>25.057342775786097</v>
      </c>
      <c r="G137" s="141">
        <v>27.24814784371754</v>
      </c>
      <c r="H137" s="141">
        <v>639.4248</v>
      </c>
      <c r="I137" s="141">
        <v>2400</v>
      </c>
      <c r="J137" s="141">
        <v>97.468967830916625</v>
      </c>
      <c r="K137" s="141">
        <v>100.37412047365713</v>
      </c>
      <c r="L137" s="141">
        <v>91.121675446485924</v>
      </c>
      <c r="M137" s="141">
        <v>97.944349801249274</v>
      </c>
      <c r="N137" s="141">
        <v>94</v>
      </c>
      <c r="O137" s="141">
        <v>75</v>
      </c>
      <c r="P137" s="141">
        <v>56</v>
      </c>
      <c r="Q137" s="141">
        <v>59</v>
      </c>
      <c r="R137" s="141">
        <v>49</v>
      </c>
      <c r="S137" s="141">
        <v>49</v>
      </c>
      <c r="T137" s="141">
        <v>40</v>
      </c>
      <c r="U137" s="141">
        <v>154.4</v>
      </c>
      <c r="V137" s="141">
        <v>135.66666666666666</v>
      </c>
      <c r="W137" s="141"/>
      <c r="X137" s="141">
        <v>158</v>
      </c>
      <c r="Y137" s="141">
        <v>280.5</v>
      </c>
      <c r="Z137" s="141"/>
      <c r="AA137" s="141">
        <v>86.3</v>
      </c>
      <c r="AB137" s="141"/>
      <c r="AC137" s="141">
        <v>86.3</v>
      </c>
      <c r="AD137" s="141"/>
      <c r="AE137" s="141">
        <v>70.2</v>
      </c>
      <c r="AF137" s="141"/>
      <c r="AG137" s="141">
        <v>78.8</v>
      </c>
      <c r="AH137" s="141"/>
      <c r="AI137" s="141">
        <v>103.25</v>
      </c>
      <c r="AJ137" s="141">
        <v>118.5</v>
      </c>
      <c r="AK137" s="141">
        <v>537</v>
      </c>
      <c r="AL137" s="141">
        <v>549.25</v>
      </c>
      <c r="AM137" s="141">
        <v>544.75</v>
      </c>
      <c r="AN137" s="141">
        <v>149.6875</v>
      </c>
      <c r="AO137" s="141"/>
      <c r="AP137" s="141"/>
      <c r="AQ137" s="141"/>
      <c r="AR137" s="141"/>
      <c r="AS137" s="141"/>
      <c r="AT137" s="141"/>
      <c r="AU137" s="141"/>
      <c r="AV137" s="141"/>
      <c r="AW137" s="123"/>
      <c r="AX137" s="123"/>
      <c r="AY137" s="123"/>
      <c r="AZ137" s="123"/>
      <c r="BA137" s="123"/>
      <c r="BB137" s="123"/>
    </row>
    <row r="138" spans="1:54" ht="12.75" x14ac:dyDescent="0.2">
      <c r="A138" s="160">
        <v>40210</v>
      </c>
      <c r="B138" s="141">
        <v>1080</v>
      </c>
      <c r="C138" s="141">
        <v>2400</v>
      </c>
      <c r="D138" s="141">
        <v>1800</v>
      </c>
      <c r="E138" s="141">
        <v>2600</v>
      </c>
      <c r="F138" s="141">
        <v>24.066923133144176</v>
      </c>
      <c r="G138" s="141">
        <v>26.778622576583164</v>
      </c>
      <c r="H138" s="141">
        <v>583</v>
      </c>
      <c r="I138" s="141">
        <v>2100</v>
      </c>
      <c r="J138" s="141">
        <v>98.050471539866564</v>
      </c>
      <c r="K138" s="141">
        <v>100.41530804873867</v>
      </c>
      <c r="L138" s="141">
        <v>95.246049081331108</v>
      </c>
      <c r="M138" s="141">
        <v>98.44406587166381</v>
      </c>
      <c r="N138" s="141">
        <v>103</v>
      </c>
      <c r="O138" s="141">
        <v>81</v>
      </c>
      <c r="P138" s="141">
        <v>62</v>
      </c>
      <c r="Q138" s="141">
        <v>65</v>
      </c>
      <c r="R138" s="141">
        <v>54</v>
      </c>
      <c r="S138" s="141">
        <v>52</v>
      </c>
      <c r="T138" s="141">
        <v>43</v>
      </c>
      <c r="U138" s="141">
        <v>170.9</v>
      </c>
      <c r="V138" s="141">
        <v>138</v>
      </c>
      <c r="W138" s="141"/>
      <c r="X138" s="141">
        <v>183</v>
      </c>
      <c r="Y138" s="141">
        <v>278</v>
      </c>
      <c r="Z138" s="141">
        <v>297</v>
      </c>
      <c r="AA138" s="141">
        <v>86.3</v>
      </c>
      <c r="AB138" s="141"/>
      <c r="AC138" s="141">
        <v>86.3</v>
      </c>
      <c r="AD138" s="141"/>
      <c r="AE138" s="141"/>
      <c r="AF138" s="141"/>
      <c r="AG138" s="141">
        <v>77.099999999999994</v>
      </c>
      <c r="AH138" s="141"/>
      <c r="AI138" s="141">
        <v>97.875</v>
      </c>
      <c r="AJ138" s="141">
        <v>110.25</v>
      </c>
      <c r="AK138" s="141">
        <v>508.5</v>
      </c>
      <c r="AL138" s="141">
        <v>542.5</v>
      </c>
      <c r="AM138" s="141">
        <v>537</v>
      </c>
      <c r="AN138" s="141">
        <v>147.5</v>
      </c>
      <c r="AO138" s="141"/>
      <c r="AP138" s="141"/>
      <c r="AQ138" s="141"/>
      <c r="AR138" s="141"/>
      <c r="AS138" s="141"/>
      <c r="AT138" s="141"/>
      <c r="AU138" s="141"/>
      <c r="AV138" s="141"/>
      <c r="AW138" s="123"/>
      <c r="AX138" s="123"/>
      <c r="AY138" s="123"/>
      <c r="AZ138" s="123"/>
      <c r="BA138" s="123"/>
      <c r="BB138" s="123"/>
    </row>
    <row r="139" spans="1:54" ht="12.75" x14ac:dyDescent="0.2">
      <c r="A139" s="160">
        <v>40238</v>
      </c>
      <c r="B139" s="141">
        <v>1225</v>
      </c>
      <c r="C139" s="141">
        <v>2600</v>
      </c>
      <c r="D139" s="141">
        <v>1850</v>
      </c>
      <c r="E139" s="141">
        <v>2600</v>
      </c>
      <c r="F139" s="141">
        <v>25.542838024118396</v>
      </c>
      <c r="G139" s="141">
        <v>26.882130401731573</v>
      </c>
      <c r="H139" s="141">
        <v>585</v>
      </c>
      <c r="I139" s="141">
        <v>2300</v>
      </c>
      <c r="J139" s="141">
        <v>98.721437357885719</v>
      </c>
      <c r="K139" s="141">
        <v>100.74480864939078</v>
      </c>
      <c r="L139" s="141">
        <v>94.590774765514581</v>
      </c>
      <c r="M139" s="141">
        <v>100.07950028392958</v>
      </c>
      <c r="N139" s="141">
        <v>106</v>
      </c>
      <c r="O139" s="141">
        <v>85</v>
      </c>
      <c r="P139" s="141">
        <v>65</v>
      </c>
      <c r="Q139" s="141">
        <v>66</v>
      </c>
      <c r="R139" s="141">
        <v>55</v>
      </c>
      <c r="S139" s="141">
        <v>55</v>
      </c>
      <c r="T139" s="141">
        <v>46</v>
      </c>
      <c r="U139" s="141">
        <v>180.83333333333334</v>
      </c>
      <c r="V139" s="141">
        <v>143</v>
      </c>
      <c r="W139" s="141"/>
      <c r="X139" s="141">
        <v>155</v>
      </c>
      <c r="Y139" s="141">
        <v>280.5</v>
      </c>
      <c r="Z139" s="141"/>
      <c r="AA139" s="141"/>
      <c r="AB139" s="141"/>
      <c r="AC139" s="141"/>
      <c r="AD139" s="141"/>
      <c r="AE139" s="141"/>
      <c r="AF139" s="141">
        <v>94.8</v>
      </c>
      <c r="AG139" s="141">
        <v>79.5</v>
      </c>
      <c r="AH139" s="141"/>
      <c r="AI139" s="141">
        <v>99.7</v>
      </c>
      <c r="AJ139" s="141">
        <v>113.3</v>
      </c>
      <c r="AK139" s="141">
        <v>663</v>
      </c>
      <c r="AL139" s="141">
        <v>543.75</v>
      </c>
      <c r="AM139" s="141">
        <v>551</v>
      </c>
      <c r="AN139" s="141">
        <v>147.625</v>
      </c>
      <c r="AO139" s="141"/>
      <c r="AP139" s="141"/>
      <c r="AQ139" s="141"/>
      <c r="AR139" s="141"/>
      <c r="AS139" s="141"/>
      <c r="AT139" s="141"/>
      <c r="AU139" s="141"/>
      <c r="AV139" s="141"/>
      <c r="AW139" s="123"/>
      <c r="AX139" s="123"/>
      <c r="AY139" s="123"/>
      <c r="AZ139" s="123"/>
      <c r="BA139" s="123"/>
      <c r="BB139" s="123"/>
    </row>
    <row r="140" spans="1:54" ht="12.75" x14ac:dyDescent="0.2">
      <c r="A140" s="160">
        <v>40269</v>
      </c>
      <c r="B140" s="141">
        <v>1300</v>
      </c>
      <c r="C140" s="141">
        <v>3000</v>
      </c>
      <c r="D140" s="141">
        <v>1900</v>
      </c>
      <c r="E140" s="141">
        <v>2650</v>
      </c>
      <c r="F140" s="141">
        <v>28.005286728539073</v>
      </c>
      <c r="G140" s="141">
        <v>28.150629284159951</v>
      </c>
      <c r="H140" s="141">
        <v>678.05430000000001</v>
      </c>
      <c r="I140" s="141">
        <v>2700</v>
      </c>
      <c r="J140" s="141">
        <v>99.660789503112554</v>
      </c>
      <c r="K140" s="141">
        <v>100.66243349922775</v>
      </c>
      <c r="L140" s="141">
        <v>97.173326480791474</v>
      </c>
      <c r="M140" s="141">
        <v>99.761499148211229</v>
      </c>
      <c r="N140" s="141">
        <v>112</v>
      </c>
      <c r="O140" s="141">
        <v>87</v>
      </c>
      <c r="P140" s="141">
        <v>69</v>
      </c>
      <c r="Q140" s="141">
        <v>68</v>
      </c>
      <c r="R140" s="141">
        <v>57</v>
      </c>
      <c r="S140" s="141">
        <v>58</v>
      </c>
      <c r="T140" s="141">
        <v>49</v>
      </c>
      <c r="U140" s="141">
        <v>175.3</v>
      </c>
      <c r="V140" s="141">
        <v>144.5</v>
      </c>
      <c r="W140" s="141"/>
      <c r="X140" s="141">
        <v>147.5</v>
      </c>
      <c r="Y140" s="141">
        <v>286</v>
      </c>
      <c r="Z140" s="141"/>
      <c r="AA140" s="141">
        <v>87.5</v>
      </c>
      <c r="AB140" s="141"/>
      <c r="AC140" s="141">
        <v>87.5</v>
      </c>
      <c r="AD140" s="141"/>
      <c r="AE140" s="141"/>
      <c r="AF140" s="141">
        <v>97.6</v>
      </c>
      <c r="AG140" s="141">
        <v>82.4</v>
      </c>
      <c r="AH140" s="141"/>
      <c r="AI140" s="141">
        <v>105.33333333333333</v>
      </c>
      <c r="AJ140" s="141">
        <v>119.33333333333333</v>
      </c>
      <c r="AK140" s="141">
        <v>412</v>
      </c>
      <c r="AL140" s="141">
        <v>417</v>
      </c>
      <c r="AM140" s="141">
        <v>408.75</v>
      </c>
      <c r="AN140" s="141">
        <v>146.16666666666666</v>
      </c>
      <c r="AO140" s="141"/>
      <c r="AP140" s="141"/>
      <c r="AQ140" s="141"/>
      <c r="AR140" s="141"/>
      <c r="AS140" s="141"/>
      <c r="AT140" s="141"/>
      <c r="AU140" s="141"/>
      <c r="AV140" s="141"/>
      <c r="AW140" s="123"/>
      <c r="AX140" s="123"/>
      <c r="AY140" s="123"/>
      <c r="AZ140" s="123"/>
      <c r="BA140" s="123"/>
      <c r="BB140" s="123"/>
    </row>
    <row r="141" spans="1:54" ht="12.75" x14ac:dyDescent="0.2">
      <c r="A141" s="160">
        <v>40299</v>
      </c>
      <c r="B141" s="141">
        <v>1450</v>
      </c>
      <c r="C141" s="141">
        <v>3400</v>
      </c>
      <c r="D141" s="141">
        <v>1950</v>
      </c>
      <c r="E141" s="141">
        <v>2800</v>
      </c>
      <c r="F141" s="141">
        <v>30.467735432959749</v>
      </c>
      <c r="G141" s="141">
        <v>29.446699336733804</v>
      </c>
      <c r="H141" s="141">
        <v>593</v>
      </c>
      <c r="I141" s="141">
        <v>3100</v>
      </c>
      <c r="J141" s="141">
        <v>100.01863793938944</v>
      </c>
      <c r="K141" s="141">
        <v>100.90955894971685</v>
      </c>
      <c r="L141" s="141">
        <v>94.976230245406654</v>
      </c>
      <c r="M141" s="141">
        <v>98.94378194207836</v>
      </c>
      <c r="N141" s="141">
        <v>115</v>
      </c>
      <c r="O141" s="141">
        <v>89</v>
      </c>
      <c r="P141" s="141">
        <v>70</v>
      </c>
      <c r="Q141" s="141">
        <v>68</v>
      </c>
      <c r="R141" s="141">
        <v>58</v>
      </c>
      <c r="S141" s="141">
        <v>60</v>
      </c>
      <c r="T141" s="141">
        <v>50</v>
      </c>
      <c r="U141" s="141">
        <v>169.75</v>
      </c>
      <c r="V141" s="141">
        <v>149.5</v>
      </c>
      <c r="W141" s="141"/>
      <c r="X141" s="141">
        <v>157.66666666666666</v>
      </c>
      <c r="Y141" s="141">
        <v>274.375</v>
      </c>
      <c r="Z141" s="141"/>
      <c r="AA141" s="141">
        <v>89.1</v>
      </c>
      <c r="AB141" s="141"/>
      <c r="AC141" s="141">
        <v>89.1</v>
      </c>
      <c r="AD141" s="141"/>
      <c r="AE141" s="141"/>
      <c r="AF141" s="141">
        <v>101.1</v>
      </c>
      <c r="AG141" s="141">
        <v>82</v>
      </c>
      <c r="AH141" s="141"/>
      <c r="AI141" s="141">
        <v>106.75</v>
      </c>
      <c r="AJ141" s="141">
        <v>123.375</v>
      </c>
      <c r="AK141" s="141">
        <v>565</v>
      </c>
      <c r="AL141" s="141">
        <v>571</v>
      </c>
      <c r="AM141" s="141">
        <v>567</v>
      </c>
      <c r="AN141" s="141">
        <v>151.3125</v>
      </c>
      <c r="AO141" s="141"/>
      <c r="AP141" s="141"/>
      <c r="AQ141" s="141"/>
      <c r="AR141" s="141"/>
      <c r="AS141" s="141"/>
      <c r="AT141" s="141"/>
      <c r="AU141" s="141"/>
      <c r="AV141" s="141"/>
      <c r="AW141" s="123"/>
      <c r="AX141" s="123"/>
      <c r="AY141" s="123"/>
      <c r="AZ141" s="123"/>
      <c r="BA141" s="123"/>
      <c r="BB141" s="123"/>
    </row>
    <row r="142" spans="1:54" ht="12.75" x14ac:dyDescent="0.2">
      <c r="A142" s="160">
        <v>40330</v>
      </c>
      <c r="B142" s="141">
        <v>1550</v>
      </c>
      <c r="C142" s="141">
        <v>3350</v>
      </c>
      <c r="D142" s="141">
        <v>2000</v>
      </c>
      <c r="E142" s="141">
        <v>2800</v>
      </c>
      <c r="F142" s="141">
        <v>30.710483057125899</v>
      </c>
      <c r="G142" s="141">
        <v>29.306116498093761</v>
      </c>
      <c r="H142" s="141">
        <v>573</v>
      </c>
      <c r="I142" s="141">
        <v>3050</v>
      </c>
      <c r="J142" s="141">
        <v>100.24229321206248</v>
      </c>
      <c r="K142" s="141">
        <v>100.74480864939078</v>
      </c>
      <c r="L142" s="141">
        <v>100.17987922394963</v>
      </c>
      <c r="M142" s="141">
        <v>97.989778534923317</v>
      </c>
      <c r="N142" s="141">
        <v>112</v>
      </c>
      <c r="O142" s="141">
        <v>90</v>
      </c>
      <c r="P142" s="141">
        <v>71</v>
      </c>
      <c r="Q142" s="141">
        <v>67</v>
      </c>
      <c r="R142" s="141">
        <v>58</v>
      </c>
      <c r="S142" s="141">
        <v>60</v>
      </c>
      <c r="T142" s="141">
        <v>51</v>
      </c>
      <c r="U142" s="141">
        <v>154.5</v>
      </c>
      <c r="V142" s="141">
        <v>124</v>
      </c>
      <c r="W142" s="141"/>
      <c r="X142" s="141">
        <v>151</v>
      </c>
      <c r="Y142" s="141">
        <v>259.75</v>
      </c>
      <c r="Z142" s="141"/>
      <c r="AA142" s="141"/>
      <c r="AB142" s="141"/>
      <c r="AC142" s="141"/>
      <c r="AD142" s="141"/>
      <c r="AE142" s="141"/>
      <c r="AF142" s="141"/>
      <c r="AG142" s="141">
        <v>83.1</v>
      </c>
      <c r="AH142" s="141"/>
      <c r="AI142" s="141">
        <v>102.2</v>
      </c>
      <c r="AJ142" s="141">
        <v>119.6</v>
      </c>
      <c r="AK142" s="141">
        <v>696</v>
      </c>
      <c r="AL142" s="141">
        <v>698</v>
      </c>
      <c r="AM142" s="141">
        <v>720.25</v>
      </c>
      <c r="AN142" s="141">
        <v>151.75</v>
      </c>
      <c r="AO142" s="141"/>
      <c r="AP142" s="141"/>
      <c r="AQ142" s="141"/>
      <c r="AR142" s="141"/>
      <c r="AS142" s="141"/>
      <c r="AT142" s="141"/>
      <c r="AU142" s="141"/>
      <c r="AV142" s="141"/>
      <c r="AW142" s="123"/>
      <c r="AX142" s="123"/>
      <c r="AY142" s="123"/>
      <c r="AZ142" s="123"/>
      <c r="BA142" s="123"/>
      <c r="BB142" s="123"/>
    </row>
    <row r="143" spans="1:54" ht="12.75" x14ac:dyDescent="0.2">
      <c r="A143" s="160">
        <v>40360</v>
      </c>
      <c r="B143" s="141">
        <v>1430</v>
      </c>
      <c r="C143" s="141">
        <v>3300</v>
      </c>
      <c r="D143" s="141">
        <v>1950</v>
      </c>
      <c r="E143" s="141">
        <v>2800</v>
      </c>
      <c r="F143" s="141">
        <v>29.974468526236521</v>
      </c>
      <c r="G143" s="141">
        <v>28.765533659453716</v>
      </c>
      <c r="H143" s="141">
        <v>485</v>
      </c>
      <c r="I143" s="141">
        <v>3000</v>
      </c>
      <c r="J143" s="141">
        <v>100.01863793938944</v>
      </c>
      <c r="K143" s="141">
        <v>100.41530804873867</v>
      </c>
      <c r="L143" s="141">
        <v>94.513683669536164</v>
      </c>
      <c r="M143" s="141">
        <v>101.53321976149914</v>
      </c>
      <c r="N143" s="141">
        <v>95</v>
      </c>
      <c r="O143" s="141">
        <v>85</v>
      </c>
      <c r="P143" s="141">
        <v>71</v>
      </c>
      <c r="Q143" s="141">
        <v>64</v>
      </c>
      <c r="R143" s="141">
        <v>59</v>
      </c>
      <c r="S143" s="141">
        <v>59</v>
      </c>
      <c r="T143" s="141">
        <v>53</v>
      </c>
      <c r="U143" s="141">
        <v>151.25</v>
      </c>
      <c r="V143" s="141">
        <v>121.5</v>
      </c>
      <c r="W143" s="141"/>
      <c r="X143" s="141">
        <v>172.16666666666666</v>
      </c>
      <c r="Y143" s="141">
        <v>266.875</v>
      </c>
      <c r="Z143" s="141">
        <v>275.25</v>
      </c>
      <c r="AA143" s="141">
        <v>102.6</v>
      </c>
      <c r="AB143" s="141"/>
      <c r="AC143" s="141">
        <v>102.6</v>
      </c>
      <c r="AD143" s="141">
        <v>86.6</v>
      </c>
      <c r="AE143" s="141"/>
      <c r="AF143" s="141"/>
      <c r="AG143" s="141"/>
      <c r="AH143" s="141"/>
      <c r="AI143" s="141">
        <v>120.33333333333333</v>
      </c>
      <c r="AJ143" s="141">
        <v>136.66666666666666</v>
      </c>
      <c r="AK143" s="141">
        <v>470</v>
      </c>
      <c r="AL143" s="141">
        <v>478</v>
      </c>
      <c r="AM143" s="141">
        <v>478.5</v>
      </c>
      <c r="AN143" s="141">
        <v>167.66666666666666</v>
      </c>
      <c r="AO143" s="141"/>
      <c r="AP143" s="141"/>
      <c r="AQ143" s="141"/>
      <c r="AR143" s="141"/>
      <c r="AS143" s="141"/>
      <c r="AT143" s="141"/>
      <c r="AU143" s="141"/>
      <c r="AV143" s="141"/>
      <c r="AW143" s="123"/>
      <c r="AX143" s="123"/>
      <c r="AY143" s="123"/>
      <c r="AZ143" s="123"/>
      <c r="BA143" s="123"/>
      <c r="BB143" s="123"/>
    </row>
    <row r="144" spans="1:54" ht="12.75" x14ac:dyDescent="0.2">
      <c r="A144" s="160">
        <v>40391</v>
      </c>
      <c r="B144" s="141">
        <v>1420</v>
      </c>
      <c r="C144" s="141">
        <v>3300</v>
      </c>
      <c r="D144" s="141">
        <v>1900</v>
      </c>
      <c r="E144" s="141">
        <v>2800</v>
      </c>
      <c r="F144" s="141">
        <v>29.485087448708757</v>
      </c>
      <c r="G144" s="141">
        <v>29.112592482983128</v>
      </c>
      <c r="H144" s="141">
        <v>544</v>
      </c>
      <c r="I144" s="141">
        <v>3000</v>
      </c>
      <c r="J144" s="141">
        <v>100.42121743020094</v>
      </c>
      <c r="K144" s="141">
        <v>99.879869572678928</v>
      </c>
      <c r="L144" s="141">
        <v>100.44969805987409</v>
      </c>
      <c r="M144" s="141">
        <v>100.17035775127768</v>
      </c>
      <c r="N144" s="141">
        <v>107</v>
      </c>
      <c r="O144" s="141">
        <v>90</v>
      </c>
      <c r="P144" s="141">
        <v>75</v>
      </c>
      <c r="Q144" s="141">
        <v>65</v>
      </c>
      <c r="R144" s="141">
        <v>71</v>
      </c>
      <c r="S144" s="141">
        <v>55</v>
      </c>
      <c r="T144" s="141">
        <v>43</v>
      </c>
      <c r="U144" s="141"/>
      <c r="V144" s="141"/>
      <c r="W144" s="141"/>
      <c r="X144" s="141">
        <v>169</v>
      </c>
      <c r="Y144" s="141">
        <v>275.66666666666669</v>
      </c>
      <c r="Z144" s="141"/>
      <c r="AA144" s="141">
        <v>138.1</v>
      </c>
      <c r="AB144" s="141"/>
      <c r="AC144" s="141">
        <v>138.1</v>
      </c>
      <c r="AD144" s="141">
        <v>117.7</v>
      </c>
      <c r="AE144" s="141"/>
      <c r="AF144" s="141">
        <v>137.19999999999999</v>
      </c>
      <c r="AG144" s="141">
        <v>127.1</v>
      </c>
      <c r="AH144" s="141"/>
      <c r="AI144" s="141">
        <v>153.25</v>
      </c>
      <c r="AJ144" s="141">
        <v>160.80000000000001</v>
      </c>
      <c r="AK144" s="141">
        <v>720</v>
      </c>
      <c r="AL144" s="141">
        <v>817</v>
      </c>
      <c r="AM144" s="141">
        <v>811</v>
      </c>
      <c r="AN144" s="141">
        <v>212.75</v>
      </c>
      <c r="AO144" s="141"/>
      <c r="AP144" s="141"/>
      <c r="AQ144" s="141"/>
      <c r="AR144" s="141"/>
      <c r="AS144" s="141"/>
      <c r="AT144" s="141"/>
      <c r="AU144" s="141"/>
      <c r="AV144" s="141"/>
      <c r="AW144" s="123"/>
      <c r="AX144" s="123"/>
      <c r="AY144" s="123"/>
      <c r="AZ144" s="123"/>
      <c r="BA144" s="123"/>
      <c r="BB144" s="123"/>
    </row>
    <row r="145" spans="1:54" ht="12.75" x14ac:dyDescent="0.2">
      <c r="A145" s="160">
        <v>40422</v>
      </c>
      <c r="B145" s="141">
        <v>1470</v>
      </c>
      <c r="C145" s="141">
        <v>3250</v>
      </c>
      <c r="D145" s="141">
        <v>1950</v>
      </c>
      <c r="E145" s="141">
        <v>2750</v>
      </c>
      <c r="F145" s="141">
        <v>29.72783507287491</v>
      </c>
      <c r="G145" s="141">
        <v>29.175551706329173</v>
      </c>
      <c r="H145" s="141">
        <v>650</v>
      </c>
      <c r="I145" s="141">
        <v>2950</v>
      </c>
      <c r="J145" s="141">
        <v>100.77906586647782</v>
      </c>
      <c r="K145" s="141">
        <v>99.262055946456158</v>
      </c>
      <c r="L145" s="141">
        <v>105.69189258640625</v>
      </c>
      <c r="M145" s="141">
        <v>98.44406587166381</v>
      </c>
      <c r="N145" s="141">
        <v>115</v>
      </c>
      <c r="O145" s="141">
        <v>94</v>
      </c>
      <c r="P145" s="141">
        <v>79</v>
      </c>
      <c r="Q145" s="141">
        <v>64</v>
      </c>
      <c r="R145" s="141">
        <v>63</v>
      </c>
      <c r="S145" s="141">
        <v>56</v>
      </c>
      <c r="T145" s="141">
        <v>42</v>
      </c>
      <c r="U145" s="141">
        <v>192.5</v>
      </c>
      <c r="V145" s="141">
        <v>156</v>
      </c>
      <c r="W145" s="141"/>
      <c r="X145" s="141">
        <v>192.5</v>
      </c>
      <c r="Y145" s="141">
        <v>283.83333333333331</v>
      </c>
      <c r="Z145" s="141"/>
      <c r="AA145" s="141">
        <v>149.6</v>
      </c>
      <c r="AB145" s="141"/>
      <c r="AC145" s="141">
        <v>149.6</v>
      </c>
      <c r="AD145" s="141"/>
      <c r="AE145" s="141"/>
      <c r="AF145" s="141">
        <v>150.1</v>
      </c>
      <c r="AG145" s="141">
        <v>130.19999999999999</v>
      </c>
      <c r="AH145" s="141"/>
      <c r="AI145" s="141">
        <v>167.66666666666666</v>
      </c>
      <c r="AJ145" s="141">
        <v>173.83333333333334</v>
      </c>
      <c r="AK145" s="141">
        <v>555</v>
      </c>
      <c r="AL145" s="141">
        <v>672</v>
      </c>
      <c r="AM145" s="141">
        <v>681.25</v>
      </c>
      <c r="AN145" s="141">
        <v>237.25</v>
      </c>
      <c r="AO145" s="141"/>
      <c r="AP145" s="141"/>
      <c r="AQ145" s="141"/>
      <c r="AR145" s="141"/>
      <c r="AS145" s="141"/>
      <c r="AT145" s="141"/>
      <c r="AU145" s="141"/>
      <c r="AV145" s="141"/>
      <c r="AW145" s="123"/>
      <c r="AX145" s="123"/>
      <c r="AY145" s="123"/>
      <c r="AZ145" s="123"/>
      <c r="BA145" s="123"/>
      <c r="BB145" s="123"/>
    </row>
    <row r="146" spans="1:54" ht="12.75" x14ac:dyDescent="0.2">
      <c r="A146" s="160">
        <v>40452</v>
      </c>
      <c r="B146" s="141">
        <v>1500</v>
      </c>
      <c r="C146" s="141">
        <v>3250</v>
      </c>
      <c r="D146" s="141">
        <v>1950</v>
      </c>
      <c r="E146" s="141">
        <v>2750</v>
      </c>
      <c r="F146" s="141">
        <v>29.72783507287491</v>
      </c>
      <c r="G146" s="141">
        <v>28.752022294564465</v>
      </c>
      <c r="H146" s="141">
        <v>578</v>
      </c>
      <c r="I146" s="141">
        <v>2950</v>
      </c>
      <c r="J146" s="141">
        <v>101.00272113915088</v>
      </c>
      <c r="K146" s="141">
        <v>97.985241118929139</v>
      </c>
      <c r="L146" s="141">
        <v>107.58062443787743</v>
      </c>
      <c r="M146" s="141">
        <v>101.94207836456557</v>
      </c>
      <c r="N146" s="141">
        <v>148</v>
      </c>
      <c r="O146" s="141">
        <v>123</v>
      </c>
      <c r="P146" s="141">
        <v>100</v>
      </c>
      <c r="Q146" s="141">
        <v>67</v>
      </c>
      <c r="R146" s="141">
        <v>64</v>
      </c>
      <c r="S146" s="141">
        <v>57</v>
      </c>
      <c r="T146" s="141">
        <v>41</v>
      </c>
      <c r="U146" s="141">
        <v>188.625</v>
      </c>
      <c r="V146" s="141"/>
      <c r="W146" s="141"/>
      <c r="X146" s="141">
        <v>188.5</v>
      </c>
      <c r="Y146" s="141">
        <v>283.25</v>
      </c>
      <c r="Z146" s="141">
        <v>306.5</v>
      </c>
      <c r="AA146" s="141">
        <v>153.4</v>
      </c>
      <c r="AB146" s="141"/>
      <c r="AC146" s="141">
        <v>153.4</v>
      </c>
      <c r="AD146" s="141"/>
      <c r="AE146" s="141"/>
      <c r="AF146" s="141">
        <v>148.80000000000001</v>
      </c>
      <c r="AG146" s="141">
        <v>137.4</v>
      </c>
      <c r="AH146" s="141"/>
      <c r="AI146" s="141">
        <v>169.25</v>
      </c>
      <c r="AJ146" s="141">
        <v>173</v>
      </c>
      <c r="AK146" s="141">
        <v>758</v>
      </c>
      <c r="AL146" s="141">
        <v>648</v>
      </c>
      <c r="AM146" s="141">
        <v>658</v>
      </c>
      <c r="AN146" s="141">
        <v>236.83333333333334</v>
      </c>
      <c r="AO146" s="141"/>
      <c r="AP146" s="141"/>
      <c r="AQ146" s="141"/>
      <c r="AR146" s="141"/>
      <c r="AS146" s="141"/>
      <c r="AT146" s="141"/>
      <c r="AU146" s="141"/>
      <c r="AV146" s="141"/>
      <c r="AW146" s="123"/>
      <c r="AX146" s="123"/>
      <c r="AY146" s="123"/>
      <c r="AZ146" s="123"/>
      <c r="BA146" s="123"/>
      <c r="BB146" s="123"/>
    </row>
    <row r="147" spans="1:54" ht="12.75" x14ac:dyDescent="0.2">
      <c r="A147" s="160">
        <v>40483</v>
      </c>
      <c r="B147" s="141">
        <v>1480</v>
      </c>
      <c r="C147" s="141">
        <v>3050</v>
      </c>
      <c r="D147" s="141">
        <v>1870</v>
      </c>
      <c r="E147" s="141">
        <v>2750</v>
      </c>
      <c r="F147" s="141">
        <v>27.958291535384028</v>
      </c>
      <c r="G147" s="141">
        <v>28.695573292945472</v>
      </c>
      <c r="H147" s="141">
        <v>584</v>
      </c>
      <c r="I147" s="141">
        <v>2750</v>
      </c>
      <c r="J147" s="141">
        <v>101.45003168449698</v>
      </c>
      <c r="K147" s="141">
        <v>98.108803844173693</v>
      </c>
      <c r="L147" s="141">
        <v>109.31517409739175</v>
      </c>
      <c r="M147" s="141">
        <v>101.48779102782508</v>
      </c>
      <c r="N147" s="141">
        <v>152</v>
      </c>
      <c r="O147" s="141">
        <v>124</v>
      </c>
      <c r="P147" s="141">
        <v>101</v>
      </c>
      <c r="Q147" s="141">
        <v>68</v>
      </c>
      <c r="R147" s="141">
        <v>66</v>
      </c>
      <c r="S147" s="141">
        <v>59</v>
      </c>
      <c r="T147" s="141">
        <v>41</v>
      </c>
      <c r="U147" s="141">
        <v>173.75</v>
      </c>
      <c r="V147" s="141">
        <v>163.5</v>
      </c>
      <c r="W147" s="141"/>
      <c r="X147" s="141">
        <v>187.375</v>
      </c>
      <c r="Y147" s="141">
        <v>293.66666666666669</v>
      </c>
      <c r="Z147" s="141">
        <v>313</v>
      </c>
      <c r="AA147" s="141">
        <v>164.3</v>
      </c>
      <c r="AB147" s="141"/>
      <c r="AC147" s="141">
        <v>164.3</v>
      </c>
      <c r="AD147" s="141"/>
      <c r="AE147" s="141"/>
      <c r="AF147" s="141">
        <v>159.80000000000001</v>
      </c>
      <c r="AG147" s="141">
        <v>144.19999999999999</v>
      </c>
      <c r="AH147" s="141"/>
      <c r="AI147" s="141">
        <v>174</v>
      </c>
      <c r="AJ147" s="141">
        <v>183.5</v>
      </c>
      <c r="AK147" s="141">
        <v>765</v>
      </c>
      <c r="AL147" s="141">
        <v>877</v>
      </c>
      <c r="AM147" s="141">
        <v>868.75</v>
      </c>
      <c r="AN147" s="141">
        <v>233.6875</v>
      </c>
      <c r="AO147" s="141"/>
      <c r="AP147" s="141"/>
      <c r="AQ147" s="141"/>
      <c r="AR147" s="141"/>
      <c r="AS147" s="141"/>
      <c r="AT147" s="141"/>
      <c r="AU147" s="141"/>
      <c r="AV147" s="141"/>
      <c r="AW147" s="123"/>
      <c r="AX147" s="123"/>
      <c r="AY147" s="123"/>
      <c r="AZ147" s="123"/>
      <c r="BA147" s="123"/>
      <c r="BB147" s="123"/>
    </row>
    <row r="148" spans="1:54" ht="12.75" x14ac:dyDescent="0.2">
      <c r="A148" s="160">
        <v>40513</v>
      </c>
      <c r="B148" s="141">
        <v>1450</v>
      </c>
      <c r="C148" s="141">
        <v>3000</v>
      </c>
      <c r="D148" s="141">
        <v>1900</v>
      </c>
      <c r="E148" s="141">
        <v>2750</v>
      </c>
      <c r="F148" s="141">
        <v>28.005286728539073</v>
      </c>
      <c r="G148" s="141">
        <v>28.813813983717196</v>
      </c>
      <c r="H148" s="141">
        <v>608</v>
      </c>
      <c r="I148" s="141">
        <v>2700</v>
      </c>
      <c r="J148" s="141">
        <v>102.16572855705076</v>
      </c>
      <c r="K148" s="141">
        <v>100.49768319890168</v>
      </c>
      <c r="L148" s="141">
        <v>109.16099190543491</v>
      </c>
      <c r="M148" s="141">
        <v>103.25951164111299</v>
      </c>
      <c r="N148" s="141">
        <v>157</v>
      </c>
      <c r="O148" s="141">
        <v>128</v>
      </c>
      <c r="P148" s="141">
        <v>107</v>
      </c>
      <c r="Q148" s="141">
        <v>68</v>
      </c>
      <c r="R148" s="141">
        <v>70</v>
      </c>
      <c r="S148" s="141">
        <v>61</v>
      </c>
      <c r="T148" s="141">
        <v>42</v>
      </c>
      <c r="U148" s="141">
        <v>173</v>
      </c>
      <c r="V148" s="141"/>
      <c r="W148" s="141"/>
      <c r="X148" s="141">
        <v>190.66666666666666</v>
      </c>
      <c r="Y148" s="141">
        <v>302</v>
      </c>
      <c r="Z148" s="141">
        <v>322.33333333333331</v>
      </c>
      <c r="AA148" s="141"/>
      <c r="AB148" s="141"/>
      <c r="AC148" s="141"/>
      <c r="AD148" s="141"/>
      <c r="AE148" s="141"/>
      <c r="AF148" s="141">
        <v>182.6</v>
      </c>
      <c r="AG148" s="141">
        <v>152.9</v>
      </c>
      <c r="AH148" s="141"/>
      <c r="AI148" s="141">
        <v>181</v>
      </c>
      <c r="AJ148" s="141">
        <v>198.66666666666666</v>
      </c>
      <c r="AK148" s="141">
        <v>591</v>
      </c>
      <c r="AL148" s="141">
        <v>460</v>
      </c>
      <c r="AM148" s="141">
        <v>469</v>
      </c>
      <c r="AN148" s="141">
        <v>252</v>
      </c>
      <c r="AO148" s="141"/>
      <c r="AP148" s="141"/>
      <c r="AQ148" s="141"/>
      <c r="AR148" s="141"/>
      <c r="AS148" s="141"/>
      <c r="AT148" s="141"/>
      <c r="AU148" s="141"/>
      <c r="AV148" s="141"/>
      <c r="AW148" s="123"/>
      <c r="AX148" s="123"/>
      <c r="AY148" s="123"/>
      <c r="AZ148" s="123"/>
      <c r="BA148" s="123"/>
      <c r="BB148" s="123"/>
    </row>
    <row r="149" spans="1:54" ht="12.75" x14ac:dyDescent="0.2">
      <c r="A149" s="160">
        <v>40544</v>
      </c>
      <c r="B149" s="141">
        <v>1470</v>
      </c>
      <c r="C149" s="141">
        <v>3200</v>
      </c>
      <c r="D149" s="141">
        <v>1950</v>
      </c>
      <c r="E149" s="141">
        <v>2750</v>
      </c>
      <c r="F149" s="141">
        <v>29.481201619513293</v>
      </c>
      <c r="G149" s="141">
        <v>29.470262985336191</v>
      </c>
      <c r="H149" s="141">
        <v>704</v>
      </c>
      <c r="I149" s="141">
        <v>2900</v>
      </c>
      <c r="J149" s="141">
        <v>102.43411488425839</v>
      </c>
      <c r="K149" s="141">
        <v>101.19787197528747</v>
      </c>
      <c r="L149" s="141">
        <v>110.00899396119748</v>
      </c>
      <c r="M149" s="141">
        <v>101.66950596252128</v>
      </c>
      <c r="N149" s="141">
        <v>170</v>
      </c>
      <c r="O149" s="141">
        <v>165</v>
      </c>
      <c r="P149" s="141">
        <v>135</v>
      </c>
      <c r="Q149" s="141">
        <v>67</v>
      </c>
      <c r="R149" s="141">
        <v>73</v>
      </c>
      <c r="S149" s="141">
        <v>63</v>
      </c>
      <c r="T149" s="141">
        <v>44</v>
      </c>
      <c r="U149" s="141">
        <v>184.875</v>
      </c>
      <c r="V149" s="141"/>
      <c r="W149" s="141"/>
      <c r="X149" s="141">
        <v>201.1875</v>
      </c>
      <c r="Y149" s="141">
        <v>314.625</v>
      </c>
      <c r="Z149" s="141">
        <v>328</v>
      </c>
      <c r="AA149" s="141"/>
      <c r="AB149" s="141"/>
      <c r="AC149" s="141"/>
      <c r="AD149" s="141"/>
      <c r="AE149" s="141"/>
      <c r="AF149" s="141"/>
      <c r="AG149" s="141"/>
      <c r="AH149" s="141"/>
      <c r="AI149" s="141">
        <v>191.8</v>
      </c>
      <c r="AJ149" s="141">
        <v>210.2</v>
      </c>
      <c r="AK149" s="141">
        <v>1068.5</v>
      </c>
      <c r="AL149" s="141">
        <v>1237</v>
      </c>
      <c r="AM149" s="141">
        <v>1250.25</v>
      </c>
      <c r="AN149" s="141">
        <v>263.8</v>
      </c>
      <c r="AO149" s="141"/>
      <c r="AP149" s="141"/>
      <c r="AQ149" s="141"/>
      <c r="AR149" s="141"/>
      <c r="AS149" s="141"/>
      <c r="AT149" s="141"/>
      <c r="AU149" s="141"/>
      <c r="AV149" s="141"/>
      <c r="AW149" s="123"/>
      <c r="AX149" s="123"/>
      <c r="AY149" s="123"/>
      <c r="AZ149" s="123"/>
      <c r="BA149" s="123"/>
      <c r="BB149" s="123"/>
    </row>
    <row r="150" spans="1:54" ht="12.75" x14ac:dyDescent="0.2">
      <c r="A150" s="160">
        <v>40575</v>
      </c>
      <c r="B150" s="141">
        <v>1650</v>
      </c>
      <c r="C150" s="141">
        <v>3500</v>
      </c>
      <c r="D150" s="141">
        <v>2100</v>
      </c>
      <c r="E150" s="141">
        <v>2850</v>
      </c>
      <c r="F150" s="141">
        <v>32.429145572266279</v>
      </c>
      <c r="G150" s="141">
        <v>31.924322952027808</v>
      </c>
      <c r="H150" s="141">
        <v>915</v>
      </c>
      <c r="I150" s="141">
        <v>3200</v>
      </c>
      <c r="J150" s="141">
        <v>103.46292913855446</v>
      </c>
      <c r="K150" s="141">
        <v>99.097305646130096</v>
      </c>
      <c r="L150" s="141">
        <v>108.39008094565077</v>
      </c>
      <c r="M150" s="141">
        <v>103.89551391254967</v>
      </c>
      <c r="N150" s="141">
        <v>169</v>
      </c>
      <c r="O150" s="141">
        <v>144</v>
      </c>
      <c r="P150" s="141">
        <v>125</v>
      </c>
      <c r="Q150" s="141">
        <v>68</v>
      </c>
      <c r="R150" s="141">
        <v>72</v>
      </c>
      <c r="S150" s="141">
        <v>62</v>
      </c>
      <c r="T150" s="141">
        <v>44</v>
      </c>
      <c r="U150" s="141">
        <v>180.875</v>
      </c>
      <c r="V150" s="141">
        <v>180.5</v>
      </c>
      <c r="W150" s="141"/>
      <c r="X150" s="141">
        <v>180.5625</v>
      </c>
      <c r="Y150" s="141">
        <v>308.5</v>
      </c>
      <c r="Z150" s="141">
        <v>312.91666666666669</v>
      </c>
      <c r="AA150" s="141"/>
      <c r="AB150" s="141"/>
      <c r="AC150" s="141"/>
      <c r="AD150" s="141"/>
      <c r="AE150" s="141"/>
      <c r="AF150" s="141">
        <v>202.1</v>
      </c>
      <c r="AG150" s="141"/>
      <c r="AH150" s="141"/>
      <c r="AI150" s="141">
        <v>192</v>
      </c>
      <c r="AJ150" s="141">
        <v>213.33333333333334</v>
      </c>
      <c r="AK150" s="141">
        <v>637</v>
      </c>
      <c r="AL150" s="141">
        <v>1014</v>
      </c>
      <c r="AM150" s="141">
        <v>1019</v>
      </c>
      <c r="AN150" s="141">
        <v>267.25</v>
      </c>
      <c r="AO150" s="141"/>
      <c r="AP150" s="141"/>
      <c r="AQ150" s="141"/>
      <c r="AR150" s="141"/>
      <c r="AS150" s="141"/>
      <c r="AT150" s="141"/>
      <c r="AU150" s="141"/>
      <c r="AV150" s="141"/>
      <c r="AW150" s="123"/>
      <c r="AX150" s="123"/>
      <c r="AY150" s="123"/>
      <c r="AZ150" s="123"/>
      <c r="BA150" s="123"/>
      <c r="BB150" s="123"/>
    </row>
    <row r="151" spans="1:54" ht="12.75" x14ac:dyDescent="0.2">
      <c r="A151" s="160">
        <v>40603</v>
      </c>
      <c r="B151" s="141">
        <v>1550</v>
      </c>
      <c r="C151" s="141">
        <v>3400</v>
      </c>
      <c r="D151" s="141">
        <v>2150</v>
      </c>
      <c r="E151" s="141">
        <v>2950</v>
      </c>
      <c r="F151" s="141">
        <v>32.425259743070811</v>
      </c>
      <c r="G151" s="141">
        <v>31.700779033128491</v>
      </c>
      <c r="H151" s="141">
        <v>702</v>
      </c>
      <c r="I151" s="141">
        <v>3100</v>
      </c>
      <c r="J151" s="141">
        <v>103.99970179296977</v>
      </c>
      <c r="K151" s="141">
        <v>98.06761626909217</v>
      </c>
      <c r="L151" s="141">
        <v>107.4649877939098</v>
      </c>
      <c r="M151" s="141">
        <v>103.44122657580918</v>
      </c>
      <c r="N151" s="141">
        <v>168</v>
      </c>
      <c r="O151" s="141">
        <v>146</v>
      </c>
      <c r="P151" s="141">
        <v>127</v>
      </c>
      <c r="Q151" s="141">
        <v>90</v>
      </c>
      <c r="R151" s="141">
        <v>76</v>
      </c>
      <c r="S151" s="141">
        <v>48</v>
      </c>
      <c r="T151" s="141">
        <v>37</v>
      </c>
      <c r="U151" s="141">
        <v>174.625</v>
      </c>
      <c r="V151" s="141">
        <v>174.83333333333334</v>
      </c>
      <c r="W151" s="141"/>
      <c r="X151" s="141">
        <v>163.66666666666666</v>
      </c>
      <c r="Y151" s="141">
        <v>292.375</v>
      </c>
      <c r="Z151" s="141">
        <v>301.66666666666669</v>
      </c>
      <c r="AA151" s="141"/>
      <c r="AB151" s="141"/>
      <c r="AC151" s="141"/>
      <c r="AD151" s="141"/>
      <c r="AE151" s="141"/>
      <c r="AF151" s="141">
        <v>189.9</v>
      </c>
      <c r="AG151" s="141"/>
      <c r="AH151" s="141"/>
      <c r="AI151" s="141">
        <v>183.75</v>
      </c>
      <c r="AJ151" s="141">
        <v>206.25</v>
      </c>
      <c r="AK151" s="141">
        <v>832</v>
      </c>
      <c r="AL151" s="141">
        <v>953</v>
      </c>
      <c r="AM151" s="141">
        <v>989.5</v>
      </c>
      <c r="AN151" s="141">
        <v>260.75</v>
      </c>
      <c r="AO151" s="141"/>
      <c r="AP151" s="141"/>
      <c r="AQ151" s="141"/>
      <c r="AR151" s="141"/>
      <c r="AS151" s="141"/>
      <c r="AT151" s="141"/>
      <c r="AU151" s="141"/>
      <c r="AV151" s="141"/>
      <c r="AW151" s="123"/>
      <c r="AX151" s="123"/>
      <c r="AY151" s="123"/>
      <c r="AZ151" s="123"/>
      <c r="BA151" s="123"/>
      <c r="BB151" s="123"/>
    </row>
    <row r="152" spans="1:54" ht="12.75" x14ac:dyDescent="0.2">
      <c r="A152" s="160">
        <v>40634</v>
      </c>
      <c r="B152" s="141">
        <v>1500</v>
      </c>
      <c r="C152" s="141">
        <v>3250</v>
      </c>
      <c r="D152" s="141">
        <v>2200</v>
      </c>
      <c r="E152" s="141">
        <v>2900</v>
      </c>
      <c r="F152" s="141">
        <v>32.174740460513732</v>
      </c>
      <c r="G152" s="141">
        <v>31.223749049782679</v>
      </c>
      <c r="H152" s="141">
        <v>724</v>
      </c>
      <c r="I152" s="141">
        <v>2950</v>
      </c>
      <c r="J152" s="141">
        <v>104.84959182912739</v>
      </c>
      <c r="K152" s="141">
        <v>98.273554144499755</v>
      </c>
      <c r="L152" s="141">
        <v>108.65989978157522</v>
      </c>
      <c r="M152" s="141">
        <v>102.30550823395797</v>
      </c>
      <c r="N152" s="141">
        <v>165</v>
      </c>
      <c r="O152" s="141">
        <v>141</v>
      </c>
      <c r="P152" s="141">
        <v>121</v>
      </c>
      <c r="Q152" s="141">
        <v>67</v>
      </c>
      <c r="R152" s="141">
        <v>69</v>
      </c>
      <c r="S152" s="141">
        <v>58</v>
      </c>
      <c r="T152" s="141">
        <v>41</v>
      </c>
      <c r="U152" s="141">
        <v>169.16666666666666</v>
      </c>
      <c r="V152" s="141">
        <v>166.75</v>
      </c>
      <c r="W152" s="141"/>
      <c r="X152" s="141">
        <v>166.625</v>
      </c>
      <c r="Y152" s="141">
        <v>276</v>
      </c>
      <c r="Z152" s="141">
        <v>291.33333333333331</v>
      </c>
      <c r="AA152" s="141"/>
      <c r="AB152" s="141"/>
      <c r="AC152" s="141"/>
      <c r="AD152" s="141"/>
      <c r="AE152" s="141"/>
      <c r="AF152" s="141">
        <v>203.2</v>
      </c>
      <c r="AG152" s="141"/>
      <c r="AH152" s="141"/>
      <c r="AI152" s="141">
        <v>182.66666666666666</v>
      </c>
      <c r="AJ152" s="141">
        <v>216.66666666666666</v>
      </c>
      <c r="AK152" s="141">
        <v>675</v>
      </c>
      <c r="AL152" s="141">
        <v>993</v>
      </c>
      <c r="AM152" s="141">
        <v>1021</v>
      </c>
      <c r="AN152" s="141">
        <v>270.25</v>
      </c>
      <c r="AO152" s="141"/>
      <c r="AP152" s="141"/>
      <c r="AQ152" s="141"/>
      <c r="AR152" s="141"/>
      <c r="AS152" s="141"/>
      <c r="AT152" s="141"/>
      <c r="AU152" s="141"/>
      <c r="AV152" s="141"/>
      <c r="AW152" s="123"/>
      <c r="AX152" s="123"/>
      <c r="AY152" s="123"/>
      <c r="AZ152" s="123"/>
      <c r="BA152" s="123"/>
      <c r="BB152" s="123"/>
    </row>
    <row r="153" spans="1:54" ht="12.75" x14ac:dyDescent="0.2">
      <c r="A153" s="160">
        <v>40664</v>
      </c>
      <c r="B153" s="141">
        <v>1700</v>
      </c>
      <c r="C153" s="141">
        <v>3450</v>
      </c>
      <c r="D153" s="141">
        <v>2250</v>
      </c>
      <c r="E153" s="141">
        <v>2950</v>
      </c>
      <c r="F153" s="141">
        <v>33.650655351487956</v>
      </c>
      <c r="G153" s="141">
        <v>31.888420695297945</v>
      </c>
      <c r="H153" s="141">
        <v>730</v>
      </c>
      <c r="I153" s="141">
        <v>3150</v>
      </c>
      <c r="J153" s="141">
        <v>105.20744026540427</v>
      </c>
      <c r="K153" s="141">
        <v>100.49768319890168</v>
      </c>
      <c r="L153" s="141">
        <v>114.09482204805346</v>
      </c>
      <c r="M153" s="141">
        <v>100.62464508801816</v>
      </c>
      <c r="N153" s="141">
        <v>162</v>
      </c>
      <c r="O153" s="141">
        <v>143</v>
      </c>
      <c r="P153" s="141">
        <v>123</v>
      </c>
      <c r="Q153" s="141">
        <v>68</v>
      </c>
      <c r="R153" s="141">
        <v>68</v>
      </c>
      <c r="S153" s="141">
        <v>58</v>
      </c>
      <c r="T153" s="141">
        <v>42</v>
      </c>
      <c r="U153" s="141">
        <v>151.75</v>
      </c>
      <c r="V153" s="141">
        <v>157.5</v>
      </c>
      <c r="W153" s="141"/>
      <c r="X153" s="141">
        <v>162.5</v>
      </c>
      <c r="Y153" s="141">
        <v>272.125</v>
      </c>
      <c r="Z153" s="141">
        <v>284.5</v>
      </c>
      <c r="AA153" s="141"/>
      <c r="AB153" s="141"/>
      <c r="AC153" s="141"/>
      <c r="AD153" s="141"/>
      <c r="AE153" s="141"/>
      <c r="AF153" s="141">
        <v>185.5</v>
      </c>
      <c r="AG153" s="141">
        <v>157.30000000000001</v>
      </c>
      <c r="AH153" s="141"/>
      <c r="AI153" s="141">
        <v>188.4</v>
      </c>
      <c r="AJ153" s="141">
        <v>214</v>
      </c>
      <c r="AK153" s="141">
        <v>1110</v>
      </c>
      <c r="AL153" s="141">
        <v>984.5</v>
      </c>
      <c r="AM153" s="141">
        <v>1022</v>
      </c>
      <c r="AN153" s="141">
        <v>272.25</v>
      </c>
      <c r="AO153" s="141"/>
      <c r="AP153" s="141"/>
      <c r="AQ153" s="141"/>
      <c r="AR153" s="141"/>
      <c r="AS153" s="141"/>
      <c r="AT153" s="141"/>
      <c r="AU153" s="141"/>
      <c r="AV153" s="141"/>
      <c r="AW153" s="123"/>
      <c r="AX153" s="123"/>
      <c r="AY153" s="123"/>
      <c r="AZ153" s="123"/>
      <c r="BA153" s="123"/>
      <c r="BB153" s="123"/>
    </row>
    <row r="154" spans="1:54" ht="12.75" x14ac:dyDescent="0.2">
      <c r="A154" s="160">
        <v>40695</v>
      </c>
      <c r="B154" s="141">
        <v>1800</v>
      </c>
      <c r="C154" s="141">
        <v>3800</v>
      </c>
      <c r="D154" s="141">
        <v>2250</v>
      </c>
      <c r="E154" s="141">
        <v>2950</v>
      </c>
      <c r="F154" s="141">
        <v>35.377089525019251</v>
      </c>
      <c r="G154" s="141">
        <v>32.125441742248839</v>
      </c>
      <c r="H154" s="141">
        <v>743</v>
      </c>
      <c r="I154" s="141">
        <v>3500</v>
      </c>
      <c r="J154" s="141">
        <v>105.20744026540427</v>
      </c>
      <c r="K154" s="141">
        <v>103.09250042903726</v>
      </c>
      <c r="L154" s="141">
        <v>117.64101246306052</v>
      </c>
      <c r="M154" s="141">
        <v>102.75979557069846</v>
      </c>
      <c r="N154" s="141">
        <v>163</v>
      </c>
      <c r="O154" s="141">
        <v>142</v>
      </c>
      <c r="P154" s="141">
        <v>124</v>
      </c>
      <c r="Q154" s="141">
        <v>71</v>
      </c>
      <c r="R154" s="141">
        <v>69</v>
      </c>
      <c r="S154" s="141">
        <v>60</v>
      </c>
      <c r="T154" s="141">
        <v>43</v>
      </c>
      <c r="U154" s="141">
        <v>156.5</v>
      </c>
      <c r="V154" s="141"/>
      <c r="W154" s="141"/>
      <c r="X154" s="141">
        <v>172.875</v>
      </c>
      <c r="Y154" s="141">
        <v>271.66666666666669</v>
      </c>
      <c r="Z154" s="141"/>
      <c r="AA154" s="141"/>
      <c r="AB154" s="141"/>
      <c r="AC154" s="141"/>
      <c r="AD154" s="141"/>
      <c r="AE154" s="141"/>
      <c r="AF154" s="141">
        <v>186.1</v>
      </c>
      <c r="AG154" s="141">
        <v>164.6</v>
      </c>
      <c r="AH154" s="141"/>
      <c r="AI154" s="141">
        <v>188</v>
      </c>
      <c r="AJ154" s="141">
        <v>202.5</v>
      </c>
      <c r="AK154" s="141">
        <v>919</v>
      </c>
      <c r="AL154" s="141">
        <v>905</v>
      </c>
      <c r="AM154" s="141">
        <v>946.75</v>
      </c>
      <c r="AN154" s="141">
        <v>250.9375</v>
      </c>
      <c r="AO154" s="141"/>
      <c r="AP154" s="141"/>
      <c r="AQ154" s="141"/>
      <c r="AR154" s="141"/>
      <c r="AS154" s="141"/>
      <c r="AT154" s="141"/>
      <c r="AU154" s="141"/>
      <c r="AV154" s="141"/>
      <c r="AW154" s="123"/>
      <c r="AX154" s="123"/>
      <c r="AY154" s="123"/>
      <c r="AZ154" s="123"/>
      <c r="BA154" s="123"/>
      <c r="BB154" s="123"/>
    </row>
    <row r="155" spans="1:54" ht="12.75" x14ac:dyDescent="0.2">
      <c r="A155" s="160">
        <v>40725</v>
      </c>
      <c r="B155" s="141">
        <v>1600</v>
      </c>
      <c r="C155" s="141">
        <v>3600</v>
      </c>
      <c r="D155" s="141">
        <v>2200</v>
      </c>
      <c r="E155" s="141">
        <v>2975</v>
      </c>
      <c r="F155" s="141">
        <v>33.901174634045027</v>
      </c>
      <c r="G155" s="141">
        <v>31.937809944930915</v>
      </c>
      <c r="H155" s="141">
        <v>681</v>
      </c>
      <c r="I155" s="141">
        <v>3300</v>
      </c>
      <c r="J155" s="141">
        <v>104.9837849927312</v>
      </c>
      <c r="K155" s="141">
        <v>103.01012527887421</v>
      </c>
      <c r="L155" s="141">
        <v>117.71810355903891</v>
      </c>
      <c r="M155" s="141">
        <v>107.30266893810334</v>
      </c>
      <c r="N155" s="141">
        <v>142</v>
      </c>
      <c r="O155" s="141">
        <v>119</v>
      </c>
      <c r="P155" s="141">
        <v>93</v>
      </c>
      <c r="Q155" s="141">
        <v>71</v>
      </c>
      <c r="R155" s="141">
        <v>73</v>
      </c>
      <c r="S155" s="141">
        <v>59</v>
      </c>
      <c r="T155" s="141">
        <v>43</v>
      </c>
      <c r="U155" s="141">
        <v>156.5</v>
      </c>
      <c r="V155" s="141">
        <v>168.66666666666666</v>
      </c>
      <c r="W155" s="141"/>
      <c r="X155" s="141">
        <v>166.5</v>
      </c>
      <c r="Y155" s="141">
        <v>274.625</v>
      </c>
      <c r="Z155" s="141">
        <v>287.83333333333331</v>
      </c>
      <c r="AA155" s="141">
        <v>174.9</v>
      </c>
      <c r="AB155" s="141"/>
      <c r="AC155" s="141">
        <v>174.9</v>
      </c>
      <c r="AD155" s="141"/>
      <c r="AE155" s="141"/>
      <c r="AF155" s="141">
        <v>166.9</v>
      </c>
      <c r="AG155" s="141"/>
      <c r="AH155" s="141"/>
      <c r="AI155" s="141">
        <v>177.125</v>
      </c>
      <c r="AJ155" s="141">
        <v>192.5</v>
      </c>
      <c r="AK155" s="141">
        <v>916</v>
      </c>
      <c r="AL155" s="141">
        <v>801</v>
      </c>
      <c r="AM155" s="141">
        <v>868</v>
      </c>
      <c r="AN155" s="141">
        <v>232.375</v>
      </c>
      <c r="AO155" s="141"/>
      <c r="AP155" s="141"/>
      <c r="AQ155" s="141"/>
      <c r="AR155" s="141"/>
      <c r="AS155" s="141"/>
      <c r="AT155" s="141"/>
      <c r="AU155" s="141"/>
      <c r="AV155" s="141"/>
      <c r="AW155" s="123"/>
      <c r="AX155" s="123"/>
      <c r="AY155" s="123"/>
      <c r="AZ155" s="123"/>
      <c r="BA155" s="123"/>
      <c r="BB155" s="123"/>
    </row>
    <row r="156" spans="1:54" ht="12.75" x14ac:dyDescent="0.2">
      <c r="A156" s="160">
        <v>40756</v>
      </c>
      <c r="B156" s="141">
        <v>1580</v>
      </c>
      <c r="C156" s="141">
        <v>3500</v>
      </c>
      <c r="D156" s="141">
        <v>2100</v>
      </c>
      <c r="E156" s="141">
        <v>2975</v>
      </c>
      <c r="F156" s="141">
        <v>32.429145572266279</v>
      </c>
      <c r="G156" s="141">
        <v>31.897820738239066</v>
      </c>
      <c r="H156" s="141">
        <v>682</v>
      </c>
      <c r="I156" s="141">
        <v>3200</v>
      </c>
      <c r="J156" s="141">
        <v>105.61001975621576</v>
      </c>
      <c r="K156" s="141">
        <v>102.92775012871118</v>
      </c>
      <c r="L156" s="141">
        <v>120.06938198638058</v>
      </c>
      <c r="M156" s="141">
        <v>111.16411130039748</v>
      </c>
      <c r="N156" s="141">
        <v>138</v>
      </c>
      <c r="O156" s="141">
        <v>113</v>
      </c>
      <c r="P156" s="141">
        <v>84</v>
      </c>
      <c r="Q156" s="141">
        <v>73</v>
      </c>
      <c r="R156" s="141">
        <v>65</v>
      </c>
      <c r="S156" s="141">
        <v>59</v>
      </c>
      <c r="T156" s="141">
        <v>40</v>
      </c>
      <c r="U156" s="141">
        <v>149.83333333333334</v>
      </c>
      <c r="V156" s="141">
        <v>164.33333333333334</v>
      </c>
      <c r="W156" s="141"/>
      <c r="X156" s="141">
        <v>150.25</v>
      </c>
      <c r="Y156" s="141">
        <v>271.375</v>
      </c>
      <c r="Z156" s="141">
        <v>284</v>
      </c>
      <c r="AA156" s="141">
        <v>191.4</v>
      </c>
      <c r="AB156" s="141"/>
      <c r="AC156" s="141">
        <v>191.4</v>
      </c>
      <c r="AD156" s="141">
        <v>172</v>
      </c>
      <c r="AE156" s="141"/>
      <c r="AF156" s="141"/>
      <c r="AG156" s="141">
        <v>149</v>
      </c>
      <c r="AH156" s="141"/>
      <c r="AI156" s="141">
        <v>176.375</v>
      </c>
      <c r="AJ156" s="141">
        <v>180.125</v>
      </c>
      <c r="AK156" s="141">
        <v>919</v>
      </c>
      <c r="AL156" s="141">
        <v>831</v>
      </c>
      <c r="AM156" s="141">
        <v>883.75</v>
      </c>
      <c r="AN156" s="141">
        <v>240.625</v>
      </c>
      <c r="AO156" s="141"/>
      <c r="AP156" s="141"/>
      <c r="AQ156" s="141"/>
      <c r="AR156" s="141"/>
      <c r="AS156" s="141"/>
      <c r="AT156" s="141"/>
      <c r="AU156" s="141"/>
      <c r="AV156" s="141"/>
      <c r="AW156" s="123"/>
      <c r="AX156" s="123"/>
      <c r="AY156" s="123"/>
      <c r="AZ156" s="123"/>
      <c r="BA156" s="123"/>
      <c r="BB156" s="123"/>
    </row>
    <row r="157" spans="1:54" ht="12.75" x14ac:dyDescent="0.2">
      <c r="A157" s="160">
        <v>40787</v>
      </c>
      <c r="B157" s="141">
        <v>1620</v>
      </c>
      <c r="C157" s="141">
        <v>3600</v>
      </c>
      <c r="D157" s="141">
        <v>2150</v>
      </c>
      <c r="E157" s="141">
        <v>2975</v>
      </c>
      <c r="F157" s="141">
        <v>33.411793556517267</v>
      </c>
      <c r="G157" s="141">
        <v>32.143692297872093</v>
      </c>
      <c r="H157" s="141">
        <v>716</v>
      </c>
      <c r="I157" s="141">
        <v>3300</v>
      </c>
      <c r="J157" s="141">
        <v>106.41517873783877</v>
      </c>
      <c r="K157" s="141">
        <v>102.84537497854815</v>
      </c>
      <c r="L157" s="141">
        <v>120.2621097263266</v>
      </c>
      <c r="M157" s="141">
        <v>109.75582055650197</v>
      </c>
      <c r="N157" s="141">
        <v>142.5</v>
      </c>
      <c r="O157" s="141">
        <v>115</v>
      </c>
      <c r="P157" s="141">
        <v>85</v>
      </c>
      <c r="Q157" s="141">
        <v>75</v>
      </c>
      <c r="R157" s="141">
        <v>65</v>
      </c>
      <c r="S157" s="141">
        <v>59</v>
      </c>
      <c r="T157" s="141">
        <v>45</v>
      </c>
      <c r="U157" s="141">
        <v>152.25</v>
      </c>
      <c r="V157" s="141">
        <v>169.33333333333334</v>
      </c>
      <c r="W157" s="141"/>
      <c r="X157" s="141">
        <v>164.875</v>
      </c>
      <c r="Y157" s="141">
        <v>274.25</v>
      </c>
      <c r="Z157" s="141">
        <v>287.125</v>
      </c>
      <c r="AA157" s="141">
        <v>204.7</v>
      </c>
      <c r="AB157" s="141"/>
      <c r="AC157" s="141">
        <v>204.7</v>
      </c>
      <c r="AD157" s="141">
        <v>176.4</v>
      </c>
      <c r="AE157" s="141"/>
      <c r="AF157" s="141">
        <v>158.30000000000001</v>
      </c>
      <c r="AG157" s="141">
        <v>149.69999999999999</v>
      </c>
      <c r="AH157" s="141"/>
      <c r="AI157" s="141">
        <v>175.75</v>
      </c>
      <c r="AJ157" s="141">
        <v>175.75</v>
      </c>
      <c r="AK157" s="141">
        <v>390</v>
      </c>
      <c r="AL157" s="141">
        <v>625.5</v>
      </c>
      <c r="AM157" s="141">
        <v>624.5</v>
      </c>
      <c r="AN157" s="141">
        <v>228.58333333333334</v>
      </c>
      <c r="AO157" s="141"/>
      <c r="AP157" s="141"/>
      <c r="AQ157" s="141"/>
      <c r="AR157" s="141"/>
      <c r="AS157" s="141"/>
      <c r="AT157" s="141"/>
      <c r="AU157" s="141"/>
      <c r="AV157" s="141"/>
      <c r="AW157" s="123"/>
      <c r="AX157" s="123"/>
      <c r="AY157" s="123"/>
      <c r="AZ157" s="123"/>
      <c r="BA157" s="123"/>
      <c r="BB157" s="123"/>
    </row>
    <row r="158" spans="1:54" ht="12.75" x14ac:dyDescent="0.2">
      <c r="A158" s="160">
        <v>40817</v>
      </c>
      <c r="B158" s="141">
        <v>1580</v>
      </c>
      <c r="C158" s="141">
        <v>3500</v>
      </c>
      <c r="D158" s="141">
        <v>2150</v>
      </c>
      <c r="E158" s="141">
        <v>2925</v>
      </c>
      <c r="F158" s="141">
        <v>32.918526649794039</v>
      </c>
      <c r="G158" s="141">
        <v>31.642539270813383</v>
      </c>
      <c r="H158" s="141">
        <v>730</v>
      </c>
      <c r="I158" s="141">
        <v>3200</v>
      </c>
      <c r="J158" s="141">
        <v>106.45990979237337</v>
      </c>
      <c r="K158" s="141">
        <v>100.62124592414622</v>
      </c>
      <c r="L158" s="141">
        <v>120.30065527431582</v>
      </c>
      <c r="M158" s="141">
        <v>107.39352640545144</v>
      </c>
      <c r="N158" s="141">
        <v>142.5</v>
      </c>
      <c r="O158" s="141">
        <v>115</v>
      </c>
      <c r="P158" s="141">
        <v>84</v>
      </c>
      <c r="Q158" s="141">
        <v>75</v>
      </c>
      <c r="R158" s="141">
        <v>62.5</v>
      </c>
      <c r="S158" s="141">
        <v>60</v>
      </c>
      <c r="T158" s="141">
        <v>48</v>
      </c>
      <c r="U158" s="141">
        <v>150.625</v>
      </c>
      <c r="V158" s="141">
        <v>172.5</v>
      </c>
      <c r="W158" s="141"/>
      <c r="X158" s="141">
        <v>165</v>
      </c>
      <c r="Y158" s="141">
        <v>271.25</v>
      </c>
      <c r="Z158" s="141">
        <v>278.83333333333331</v>
      </c>
      <c r="AA158" s="141">
        <v>185</v>
      </c>
      <c r="AB158" s="141"/>
      <c r="AC158" s="141">
        <v>185</v>
      </c>
      <c r="AD158" s="141">
        <v>169.5</v>
      </c>
      <c r="AE158" s="141"/>
      <c r="AF158" s="141">
        <v>147.19999999999999</v>
      </c>
      <c r="AG158" s="141">
        <v>145.5</v>
      </c>
      <c r="AH158" s="141"/>
      <c r="AI158" s="141">
        <v>168.25</v>
      </c>
      <c r="AJ158" s="141">
        <v>165</v>
      </c>
      <c r="AK158" s="141">
        <v>892</v>
      </c>
      <c r="AL158" s="141">
        <v>978.5</v>
      </c>
      <c r="AM158" s="141">
        <v>1017.25</v>
      </c>
      <c r="AN158" s="141">
        <v>217.8</v>
      </c>
      <c r="AO158" s="141"/>
      <c r="AP158" s="141"/>
      <c r="AQ158" s="141"/>
      <c r="AR158" s="141"/>
      <c r="AS158" s="141"/>
      <c r="AT158" s="141"/>
      <c r="AU158" s="141"/>
      <c r="AV158" s="141"/>
      <c r="AW158" s="123"/>
      <c r="AX158" s="123"/>
      <c r="AY158" s="123"/>
      <c r="AZ158" s="123"/>
      <c r="BA158" s="123"/>
      <c r="BB158" s="123"/>
    </row>
    <row r="159" spans="1:54" ht="12.75" x14ac:dyDescent="0.2">
      <c r="A159" s="160">
        <v>40848</v>
      </c>
      <c r="B159" s="141">
        <v>1450</v>
      </c>
      <c r="C159" s="141">
        <v>3150</v>
      </c>
      <c r="D159" s="141">
        <v>2150</v>
      </c>
      <c r="E159" s="141">
        <v>2925</v>
      </c>
      <c r="F159" s="141">
        <v>31.19209247626274</v>
      </c>
      <c r="G159" s="141">
        <v>31.83492998856838</v>
      </c>
      <c r="H159" s="141">
        <v>790</v>
      </c>
      <c r="I159" s="141">
        <v>2850</v>
      </c>
      <c r="J159" s="141">
        <v>106.68356506504641</v>
      </c>
      <c r="K159" s="141">
        <v>100.66243349922775</v>
      </c>
      <c r="L159" s="141">
        <v>119.33701657458565</v>
      </c>
      <c r="M159" s="141">
        <v>109.07438955139123</v>
      </c>
      <c r="N159" s="141">
        <v>144</v>
      </c>
      <c r="O159" s="141">
        <v>116</v>
      </c>
      <c r="P159" s="141">
        <v>86</v>
      </c>
      <c r="Q159" s="141">
        <v>75</v>
      </c>
      <c r="R159" s="141">
        <v>64</v>
      </c>
      <c r="S159" s="141">
        <v>61</v>
      </c>
      <c r="T159" s="141">
        <v>50</v>
      </c>
      <c r="U159" s="141">
        <v>148.25</v>
      </c>
      <c r="V159" s="141">
        <v>168.33333333333334</v>
      </c>
      <c r="W159" s="141">
        <v>134</v>
      </c>
      <c r="X159" s="141">
        <v>150.75</v>
      </c>
      <c r="Y159" s="141">
        <v>252.5</v>
      </c>
      <c r="Z159" s="141">
        <v>264.33333333333331</v>
      </c>
      <c r="AA159" s="141">
        <v>188.8</v>
      </c>
      <c r="AB159" s="141"/>
      <c r="AC159" s="141">
        <v>188.8</v>
      </c>
      <c r="AD159" s="141"/>
      <c r="AE159" s="141"/>
      <c r="AF159" s="141">
        <v>145.19999999999999</v>
      </c>
      <c r="AG159" s="141">
        <v>146.30000000000001</v>
      </c>
      <c r="AH159" s="141"/>
      <c r="AI159" s="141">
        <v>167.5</v>
      </c>
      <c r="AJ159" s="141">
        <v>166.5</v>
      </c>
      <c r="AK159" s="141">
        <v>696</v>
      </c>
      <c r="AL159" s="141">
        <v>389.25</v>
      </c>
      <c r="AM159" s="141">
        <v>396</v>
      </c>
      <c r="AN159" s="141">
        <v>210.125</v>
      </c>
      <c r="AO159" s="141"/>
      <c r="AP159" s="141"/>
      <c r="AQ159" s="141"/>
      <c r="AR159" s="141"/>
      <c r="AS159" s="141"/>
      <c r="AT159" s="141"/>
      <c r="AU159" s="141"/>
      <c r="AV159" s="141"/>
      <c r="AW159" s="123"/>
      <c r="AX159" s="123"/>
      <c r="AY159" s="123"/>
      <c r="AZ159" s="123"/>
      <c r="BA159" s="123"/>
      <c r="BB159" s="123"/>
    </row>
    <row r="160" spans="1:54" ht="12.75" x14ac:dyDescent="0.2">
      <c r="A160" s="160">
        <v>40878</v>
      </c>
      <c r="B160" s="141">
        <v>1450</v>
      </c>
      <c r="C160" s="141">
        <v>3000</v>
      </c>
      <c r="D160" s="141">
        <v>2100</v>
      </c>
      <c r="E160" s="141">
        <v>2925</v>
      </c>
      <c r="F160" s="141">
        <v>29.962811038650134</v>
      </c>
      <c r="G160" s="141">
        <v>31.936710884412953</v>
      </c>
      <c r="H160" s="141">
        <v>819</v>
      </c>
      <c r="I160" s="141">
        <v>2700</v>
      </c>
      <c r="J160" s="141">
        <v>107.08614455585791</v>
      </c>
      <c r="K160" s="141">
        <v>100.58005834906471</v>
      </c>
      <c r="L160" s="141">
        <v>119.64538095849929</v>
      </c>
      <c r="M160" s="141">
        <v>109.3923906871096</v>
      </c>
      <c r="N160" s="141">
        <v>144</v>
      </c>
      <c r="O160" s="141">
        <v>117</v>
      </c>
      <c r="P160" s="141">
        <v>89</v>
      </c>
      <c r="Q160" s="141">
        <v>76</v>
      </c>
      <c r="R160" s="141">
        <v>65</v>
      </c>
      <c r="S160" s="141">
        <v>61</v>
      </c>
      <c r="T160" s="141">
        <v>52</v>
      </c>
      <c r="U160" s="141">
        <v>145</v>
      </c>
      <c r="V160" s="141">
        <v>164.5</v>
      </c>
      <c r="W160" s="141"/>
      <c r="X160" s="141">
        <v>145.66666666666666</v>
      </c>
      <c r="Y160" s="141">
        <v>242.5</v>
      </c>
      <c r="Z160" s="141">
        <v>260.5</v>
      </c>
      <c r="AA160" s="141">
        <v>193.9</v>
      </c>
      <c r="AB160" s="141"/>
      <c r="AC160" s="141">
        <v>193.9</v>
      </c>
      <c r="AD160" s="141"/>
      <c r="AE160" s="141"/>
      <c r="AF160" s="141">
        <v>145.1</v>
      </c>
      <c r="AG160" s="141"/>
      <c r="AH160" s="141"/>
      <c r="AI160" s="141">
        <v>162.33333333333334</v>
      </c>
      <c r="AJ160" s="141">
        <v>161.66666666666666</v>
      </c>
      <c r="AK160" s="141">
        <v>519</v>
      </c>
      <c r="AL160" s="141">
        <v>554.5</v>
      </c>
      <c r="AM160" s="141">
        <v>570</v>
      </c>
      <c r="AN160" s="141">
        <v>203</v>
      </c>
      <c r="AO160" s="141"/>
      <c r="AP160" s="141"/>
      <c r="AQ160" s="141"/>
      <c r="AR160" s="141"/>
      <c r="AS160" s="141"/>
      <c r="AT160" s="141"/>
      <c r="AU160" s="141"/>
      <c r="AV160" s="141"/>
      <c r="AW160" s="123"/>
      <c r="AX160" s="123"/>
      <c r="AY160" s="123"/>
      <c r="AZ160" s="123"/>
      <c r="BA160" s="123"/>
      <c r="BB160" s="123"/>
    </row>
    <row r="161" spans="1:54" ht="12.75" x14ac:dyDescent="0.2">
      <c r="A161" s="160">
        <v>40909</v>
      </c>
      <c r="B161" s="141">
        <v>1230</v>
      </c>
      <c r="C161" s="141">
        <v>2900</v>
      </c>
      <c r="D161" s="141">
        <v>2050</v>
      </c>
      <c r="E161" s="141">
        <v>2925</v>
      </c>
      <c r="F161" s="141">
        <v>28.980163054399142</v>
      </c>
      <c r="G161" s="141">
        <v>31.908486383603456</v>
      </c>
      <c r="H161" s="141">
        <v>822</v>
      </c>
      <c r="I161" s="141">
        <v>2600</v>
      </c>
      <c r="J161" s="141">
        <v>106.45990979237337</v>
      </c>
      <c r="K161" s="141">
        <v>99.550368972026774</v>
      </c>
      <c r="L161" s="141">
        <v>120.18501863034821</v>
      </c>
      <c r="M161" s="141">
        <v>110.98239636570131</v>
      </c>
      <c r="N161" s="141">
        <v>142</v>
      </c>
      <c r="O161" s="141">
        <v>115</v>
      </c>
      <c r="P161" s="141">
        <v>88</v>
      </c>
      <c r="Q161" s="141">
        <v>77</v>
      </c>
      <c r="R161" s="141">
        <v>64</v>
      </c>
      <c r="S161" s="141">
        <v>63</v>
      </c>
      <c r="T161" s="141">
        <v>55</v>
      </c>
      <c r="U161" s="141"/>
      <c r="V161" s="141">
        <v>170.33333333333334</v>
      </c>
      <c r="W161" s="141">
        <v>137.5</v>
      </c>
      <c r="X161" s="141">
        <v>166.5</v>
      </c>
      <c r="Y161" s="141">
        <v>265.16666666666669</v>
      </c>
      <c r="Z161" s="141">
        <v>281.66666666666669</v>
      </c>
      <c r="AA161" s="141"/>
      <c r="AB161" s="141"/>
      <c r="AC161" s="141"/>
      <c r="AD161" s="141"/>
      <c r="AE161" s="141"/>
      <c r="AF161" s="141">
        <v>151.6</v>
      </c>
      <c r="AG161" s="141">
        <v>145.5</v>
      </c>
      <c r="AH161" s="141"/>
      <c r="AI161" s="141">
        <v>173.75</v>
      </c>
      <c r="AJ161" s="141">
        <v>174</v>
      </c>
      <c r="AK161" s="141">
        <v>921</v>
      </c>
      <c r="AL161" s="141">
        <v>801.5</v>
      </c>
      <c r="AM161" s="141">
        <v>777</v>
      </c>
      <c r="AN161" s="141">
        <v>206.75</v>
      </c>
      <c r="AO161" s="141"/>
      <c r="AP161" s="141"/>
      <c r="AQ161" s="141"/>
      <c r="AR161" s="141"/>
      <c r="AS161" s="141"/>
      <c r="AT161" s="141"/>
      <c r="AU161" s="141"/>
      <c r="AV161" s="141"/>
      <c r="AW161" s="123"/>
      <c r="AX161" s="123"/>
      <c r="AY161" s="123"/>
      <c r="AZ161" s="123"/>
      <c r="BA161" s="123"/>
      <c r="BB161" s="123"/>
    </row>
    <row r="162" spans="1:54" ht="12.75" x14ac:dyDescent="0.2">
      <c r="A162" s="160">
        <v>40940</v>
      </c>
      <c r="B162" s="141">
        <v>1180</v>
      </c>
      <c r="C162" s="141">
        <v>2800</v>
      </c>
      <c r="D162" s="141">
        <v>2000</v>
      </c>
      <c r="E162" s="141">
        <v>2925</v>
      </c>
      <c r="F162" s="141">
        <v>27.997515070148147</v>
      </c>
      <c r="G162" s="141">
        <v>31.503791294558663</v>
      </c>
      <c r="H162" s="141">
        <v>761</v>
      </c>
      <c r="I162" s="141">
        <v>2500</v>
      </c>
      <c r="J162" s="141">
        <v>107.30979982853097</v>
      </c>
      <c r="K162" s="141">
        <v>100.16818259824953</v>
      </c>
      <c r="L162" s="141">
        <v>119.56828986252088</v>
      </c>
      <c r="M162" s="141">
        <v>109.11981828506529</v>
      </c>
      <c r="N162" s="141">
        <v>141</v>
      </c>
      <c r="O162" s="141">
        <v>112</v>
      </c>
      <c r="P162" s="141">
        <v>84</v>
      </c>
      <c r="Q162" s="141">
        <v>78</v>
      </c>
      <c r="R162" s="141">
        <v>63</v>
      </c>
      <c r="S162" s="141">
        <v>64</v>
      </c>
      <c r="T162" s="141">
        <v>58</v>
      </c>
      <c r="U162" s="141"/>
      <c r="V162" s="141">
        <v>174.83333333333334</v>
      </c>
      <c r="W162" s="141">
        <v>145.83333333333334</v>
      </c>
      <c r="X162" s="141">
        <v>172.75</v>
      </c>
      <c r="Y162" s="141">
        <v>276.625</v>
      </c>
      <c r="Z162" s="141">
        <v>290.125</v>
      </c>
      <c r="AA162" s="141"/>
      <c r="AB162" s="141">
        <v>201</v>
      </c>
      <c r="AC162" s="141">
        <v>201</v>
      </c>
      <c r="AD162" s="141"/>
      <c r="AE162" s="141"/>
      <c r="AF162" s="141">
        <v>159.30000000000001</v>
      </c>
      <c r="AG162" s="141">
        <v>155.9</v>
      </c>
      <c r="AH162" s="141"/>
      <c r="AI162" s="141">
        <v>181.5</v>
      </c>
      <c r="AJ162" s="141">
        <v>181.5</v>
      </c>
      <c r="AK162" s="141">
        <v>751.5</v>
      </c>
      <c r="AL162" s="141">
        <v>829.25</v>
      </c>
      <c r="AM162" s="141">
        <v>805.5</v>
      </c>
      <c r="AN162" s="141">
        <v>208.25</v>
      </c>
      <c r="AO162" s="141"/>
      <c r="AP162" s="141"/>
      <c r="AQ162" s="141"/>
      <c r="AR162" s="141"/>
      <c r="AS162" s="141"/>
      <c r="AT162" s="141"/>
      <c r="AU162" s="141"/>
      <c r="AV162" s="141"/>
      <c r="AW162" s="123"/>
      <c r="AX162" s="123"/>
      <c r="AY162" s="123"/>
      <c r="AZ162" s="123"/>
      <c r="BA162" s="123"/>
      <c r="BB162" s="123"/>
    </row>
    <row r="163" spans="1:54" ht="12.75" x14ac:dyDescent="0.2">
      <c r="A163" s="160">
        <v>40969</v>
      </c>
      <c r="B163" s="141">
        <v>1080</v>
      </c>
      <c r="C163" s="141">
        <v>2400</v>
      </c>
      <c r="D163" s="141">
        <v>1800</v>
      </c>
      <c r="E163" s="141">
        <v>2925</v>
      </c>
      <c r="F163" s="141">
        <v>24.066923133144176</v>
      </c>
      <c r="G163" s="141">
        <v>30.926187408967728</v>
      </c>
      <c r="H163" s="141">
        <v>694</v>
      </c>
      <c r="I163" s="141">
        <v>2100</v>
      </c>
      <c r="J163" s="141">
        <v>107.71237931934247</v>
      </c>
      <c r="K163" s="141">
        <v>100.04461987300499</v>
      </c>
      <c r="L163" s="141">
        <v>117.94937684697418</v>
      </c>
      <c r="M163" s="141">
        <v>110.30096536059058</v>
      </c>
      <c r="N163" s="141">
        <v>139</v>
      </c>
      <c r="O163" s="141">
        <v>108</v>
      </c>
      <c r="P163" s="141">
        <v>82</v>
      </c>
      <c r="Q163" s="141">
        <v>79</v>
      </c>
      <c r="R163" s="141">
        <v>64</v>
      </c>
      <c r="S163" s="141">
        <v>66</v>
      </c>
      <c r="T163" s="141">
        <v>60</v>
      </c>
      <c r="U163" s="141">
        <v>147</v>
      </c>
      <c r="V163" s="141">
        <v>180.375</v>
      </c>
      <c r="W163" s="141">
        <v>147.5</v>
      </c>
      <c r="X163" s="141">
        <v>185.5</v>
      </c>
      <c r="Y163" s="141">
        <v>302</v>
      </c>
      <c r="Z163" s="141">
        <v>312.5</v>
      </c>
      <c r="AA163" s="141">
        <v>189.8</v>
      </c>
      <c r="AB163" s="141"/>
      <c r="AC163" s="141">
        <v>189.8</v>
      </c>
      <c r="AD163" s="141"/>
      <c r="AE163" s="141"/>
      <c r="AF163" s="141">
        <v>166.8</v>
      </c>
      <c r="AG163" s="141">
        <v>157</v>
      </c>
      <c r="AH163" s="141"/>
      <c r="AI163" s="141">
        <v>184</v>
      </c>
      <c r="AJ163" s="141">
        <v>184.33333333333334</v>
      </c>
      <c r="AK163" s="141">
        <v>572</v>
      </c>
      <c r="AL163" s="141">
        <v>843</v>
      </c>
      <c r="AM163" s="141">
        <v>804</v>
      </c>
      <c r="AN163" s="141">
        <v>206.375</v>
      </c>
      <c r="AO163" s="141"/>
      <c r="AP163" s="141"/>
      <c r="AQ163" s="141"/>
      <c r="AR163" s="141"/>
      <c r="AS163" s="141"/>
      <c r="AT163" s="141"/>
      <c r="AU163" s="141"/>
      <c r="AV163" s="141"/>
      <c r="AW163" s="123"/>
      <c r="AX163" s="123"/>
      <c r="AY163" s="123"/>
      <c r="AZ163" s="123"/>
      <c r="BA163" s="123"/>
      <c r="BB163" s="123"/>
    </row>
    <row r="164" spans="1:54" ht="12.75" x14ac:dyDescent="0.2">
      <c r="A164" s="160">
        <v>41000</v>
      </c>
      <c r="B164" s="141">
        <v>840</v>
      </c>
      <c r="C164" s="141">
        <v>2200</v>
      </c>
      <c r="D164" s="141">
        <v>1700</v>
      </c>
      <c r="E164" s="141">
        <v>2925</v>
      </c>
      <c r="F164" s="141">
        <v>22.101627164642188</v>
      </c>
      <c r="G164" s="141">
        <v>30.649599583819324</v>
      </c>
      <c r="H164" s="141">
        <v>662.57640000000004</v>
      </c>
      <c r="I164" s="141">
        <v>1900</v>
      </c>
      <c r="J164" s="141">
        <v>108.47280724643085</v>
      </c>
      <c r="K164" s="141">
        <v>99.591556547108311</v>
      </c>
      <c r="L164" s="141">
        <v>117.37119362713607</v>
      </c>
      <c r="M164" s="141">
        <v>109.66496308915387</v>
      </c>
      <c r="N164" s="141">
        <v>138</v>
      </c>
      <c r="O164" s="141">
        <v>105</v>
      </c>
      <c r="P164" s="141">
        <v>77</v>
      </c>
      <c r="Q164" s="141">
        <v>79</v>
      </c>
      <c r="R164" s="141">
        <v>63</v>
      </c>
      <c r="S164" s="141">
        <v>67</v>
      </c>
      <c r="T164" s="141">
        <v>61</v>
      </c>
      <c r="U164" s="141"/>
      <c r="V164" s="141">
        <v>184.5</v>
      </c>
      <c r="W164" s="141">
        <v>136.25</v>
      </c>
      <c r="X164" s="141"/>
      <c r="Y164" s="141">
        <v>327.66666666666669</v>
      </c>
      <c r="Z164" s="141">
        <v>338.125</v>
      </c>
      <c r="AA164" s="141"/>
      <c r="AB164" s="141"/>
      <c r="AC164" s="141"/>
      <c r="AD164" s="141"/>
      <c r="AE164" s="141"/>
      <c r="AF164" s="141">
        <v>173.7</v>
      </c>
      <c r="AG164" s="141"/>
      <c r="AH164" s="141"/>
      <c r="AI164" s="141">
        <v>189.75</v>
      </c>
      <c r="AJ164" s="141">
        <v>189.75</v>
      </c>
      <c r="AK164" s="141">
        <v>586</v>
      </c>
      <c r="AL164" s="141">
        <v>1028.25</v>
      </c>
      <c r="AM164" s="141">
        <v>1020.25</v>
      </c>
      <c r="AN164" s="141">
        <v>209.75</v>
      </c>
      <c r="AO164" s="141"/>
      <c r="AP164" s="141"/>
      <c r="AQ164" s="141"/>
      <c r="AR164" s="141"/>
      <c r="AS164" s="141"/>
      <c r="AT164" s="141"/>
      <c r="AU164" s="141"/>
      <c r="AV164" s="141"/>
      <c r="AW164" s="123"/>
      <c r="AX164" s="123"/>
      <c r="AY164" s="123"/>
      <c r="AZ164" s="123"/>
      <c r="BA164" s="123"/>
      <c r="BB164" s="123"/>
    </row>
    <row r="165" spans="1:54" ht="12.75" x14ac:dyDescent="0.2">
      <c r="A165" s="160">
        <v>41030</v>
      </c>
      <c r="B165" s="141">
        <v>940</v>
      </c>
      <c r="C165" s="141">
        <v>2150</v>
      </c>
      <c r="D165" s="141">
        <v>1700</v>
      </c>
      <c r="E165" s="141">
        <v>2875</v>
      </c>
      <c r="F165" s="141">
        <v>21.854993711280578</v>
      </c>
      <c r="G165" s="141">
        <v>29.932697630694779</v>
      </c>
      <c r="H165" s="141">
        <v>636</v>
      </c>
      <c r="I165" s="141">
        <v>1850</v>
      </c>
      <c r="J165" s="141">
        <v>108.42807619189622</v>
      </c>
      <c r="K165" s="141">
        <v>99.797494422515896</v>
      </c>
      <c r="L165" s="141">
        <v>118.83592445072595</v>
      </c>
      <c r="M165" s="141">
        <v>108.98353208404315</v>
      </c>
      <c r="N165" s="141">
        <v>137</v>
      </c>
      <c r="O165" s="141">
        <v>104</v>
      </c>
      <c r="P165" s="141">
        <v>76</v>
      </c>
      <c r="Q165" s="141">
        <v>80</v>
      </c>
      <c r="R165" s="141">
        <v>63</v>
      </c>
      <c r="S165" s="141">
        <v>68</v>
      </c>
      <c r="T165" s="141">
        <v>62</v>
      </c>
      <c r="U165" s="141">
        <v>177.75</v>
      </c>
      <c r="V165" s="141"/>
      <c r="W165" s="141"/>
      <c r="X165" s="141"/>
      <c r="Y165" s="141">
        <v>345.83333333333331</v>
      </c>
      <c r="Z165" s="141">
        <v>355.25</v>
      </c>
      <c r="AA165" s="141"/>
      <c r="AB165" s="141"/>
      <c r="AC165" s="141"/>
      <c r="AD165" s="141"/>
      <c r="AE165" s="141"/>
      <c r="AF165" s="141">
        <v>172.7</v>
      </c>
      <c r="AG165" s="141">
        <v>168.5</v>
      </c>
      <c r="AH165" s="141"/>
      <c r="AI165" s="141">
        <v>185.375</v>
      </c>
      <c r="AJ165" s="141">
        <v>187.375</v>
      </c>
      <c r="AK165" s="141">
        <v>738.5</v>
      </c>
      <c r="AL165" s="141">
        <v>605</v>
      </c>
      <c r="AM165" s="141">
        <v>618</v>
      </c>
      <c r="AN165" s="141">
        <v>211.08333333333334</v>
      </c>
      <c r="AO165" s="141"/>
      <c r="AP165" s="141"/>
      <c r="AQ165" s="141"/>
      <c r="AR165" s="141"/>
      <c r="AS165" s="141"/>
      <c r="AT165" s="141"/>
      <c r="AU165" s="141"/>
      <c r="AV165" s="141"/>
      <c r="AW165" s="123"/>
      <c r="AX165" s="123"/>
      <c r="AY165" s="123"/>
      <c r="AZ165" s="123"/>
      <c r="BA165" s="123"/>
      <c r="BB165" s="123"/>
    </row>
    <row r="166" spans="1:54" ht="12.75" x14ac:dyDescent="0.2">
      <c r="A166" s="160">
        <v>41061</v>
      </c>
      <c r="B166" s="141">
        <v>1020</v>
      </c>
      <c r="C166" s="141">
        <v>2250</v>
      </c>
      <c r="D166" s="141">
        <v>1800</v>
      </c>
      <c r="E166" s="141">
        <v>2850</v>
      </c>
      <c r="F166" s="141">
        <v>23.327022773059333</v>
      </c>
      <c r="G166" s="141">
        <v>29.862693162497319</v>
      </c>
      <c r="H166" s="141">
        <v>662</v>
      </c>
      <c r="I166" s="141">
        <v>1950</v>
      </c>
      <c r="J166" s="141">
        <v>108.15968986468857</v>
      </c>
      <c r="K166" s="141">
        <v>99.303243521537681</v>
      </c>
      <c r="L166" s="141">
        <v>119.33701657458565</v>
      </c>
      <c r="M166" s="141">
        <v>109.02896081771721</v>
      </c>
      <c r="N166" s="141">
        <v>130</v>
      </c>
      <c r="O166" s="141">
        <v>101</v>
      </c>
      <c r="P166" s="141">
        <v>76</v>
      </c>
      <c r="Q166" s="141">
        <v>79</v>
      </c>
      <c r="R166" s="141">
        <v>61</v>
      </c>
      <c r="S166" s="141">
        <v>69</v>
      </c>
      <c r="T166" s="141">
        <v>62</v>
      </c>
      <c r="U166" s="141">
        <v>186.25</v>
      </c>
      <c r="V166" s="141">
        <v>181.5</v>
      </c>
      <c r="W166" s="141">
        <v>145.5</v>
      </c>
      <c r="X166" s="141"/>
      <c r="Y166" s="141">
        <v>357.75</v>
      </c>
      <c r="Z166" s="141">
        <v>374.375</v>
      </c>
      <c r="AA166" s="141"/>
      <c r="AB166" s="141"/>
      <c r="AC166" s="141"/>
      <c r="AD166" s="141"/>
      <c r="AE166" s="141"/>
      <c r="AF166" s="141">
        <v>173.1</v>
      </c>
      <c r="AG166" s="141"/>
      <c r="AH166" s="141"/>
      <c r="AI166" s="141">
        <v>180</v>
      </c>
      <c r="AJ166" s="141">
        <v>191.75</v>
      </c>
      <c r="AK166" s="141">
        <v>732</v>
      </c>
      <c r="AL166" s="141">
        <v>612.5</v>
      </c>
      <c r="AM166" s="141">
        <v>596</v>
      </c>
      <c r="AN166" s="141">
        <v>207</v>
      </c>
      <c r="AO166" s="141"/>
      <c r="AP166" s="141"/>
      <c r="AQ166" s="141"/>
      <c r="AR166" s="141"/>
      <c r="AS166" s="141"/>
      <c r="AT166" s="141"/>
      <c r="AU166" s="141"/>
      <c r="AV166" s="141"/>
      <c r="AW166" s="123"/>
      <c r="AX166" s="123"/>
      <c r="AY166" s="123"/>
      <c r="AZ166" s="123"/>
      <c r="BA166" s="123"/>
      <c r="BB166" s="123"/>
    </row>
    <row r="167" spans="1:54" ht="12.75" x14ac:dyDescent="0.2">
      <c r="A167" s="160">
        <v>41091</v>
      </c>
      <c r="B167" s="141">
        <v>1000</v>
      </c>
      <c r="C167" s="141">
        <v>2225</v>
      </c>
      <c r="D167" s="141">
        <v>1800</v>
      </c>
      <c r="E167" s="141">
        <v>2850</v>
      </c>
      <c r="F167" s="141">
        <v>23.203706046378528</v>
      </c>
      <c r="G167" s="141">
        <v>30.233578213765533</v>
      </c>
      <c r="H167" s="141">
        <v>727</v>
      </c>
      <c r="I167" s="141">
        <v>1925</v>
      </c>
      <c r="J167" s="141">
        <v>108.2938830282924</v>
      </c>
      <c r="K167" s="141">
        <v>99.303243521537681</v>
      </c>
      <c r="L167" s="141">
        <v>119.95374534241294</v>
      </c>
      <c r="M167" s="141">
        <v>109.3923906871096</v>
      </c>
      <c r="N167" s="141">
        <v>124</v>
      </c>
      <c r="O167" s="141">
        <v>99</v>
      </c>
      <c r="P167" s="141">
        <v>74</v>
      </c>
      <c r="Q167" s="141">
        <v>75</v>
      </c>
      <c r="R167" s="141">
        <v>60</v>
      </c>
      <c r="S167" s="141">
        <v>66</v>
      </c>
      <c r="T167" s="141">
        <v>62</v>
      </c>
      <c r="U167" s="141">
        <v>217.375</v>
      </c>
      <c r="V167" s="141"/>
      <c r="W167" s="141"/>
      <c r="X167" s="141"/>
      <c r="Y167" s="141">
        <v>438.75</v>
      </c>
      <c r="Z167" s="141">
        <v>426.25</v>
      </c>
      <c r="AA167" s="141"/>
      <c r="AB167" s="141"/>
      <c r="AC167" s="141"/>
      <c r="AD167" s="141"/>
      <c r="AE167" s="141"/>
      <c r="AF167" s="141">
        <v>195.5</v>
      </c>
      <c r="AG167" s="141"/>
      <c r="AH167" s="141"/>
      <c r="AI167" s="141">
        <v>194.5</v>
      </c>
      <c r="AJ167" s="141">
        <v>207</v>
      </c>
      <c r="AK167" s="141">
        <v>1014</v>
      </c>
      <c r="AL167" s="141">
        <v>1139</v>
      </c>
      <c r="AM167" s="141">
        <v>1151.5</v>
      </c>
      <c r="AN167" s="141">
        <v>237.3</v>
      </c>
      <c r="AO167" s="141"/>
      <c r="AP167" s="141"/>
      <c r="AQ167" s="141"/>
      <c r="AR167" s="141"/>
      <c r="AS167" s="141"/>
      <c r="AT167" s="141"/>
      <c r="AU167" s="141"/>
      <c r="AV167" s="141"/>
      <c r="AW167" s="123"/>
      <c r="AX167" s="123"/>
      <c r="AY167" s="123"/>
      <c r="AZ167" s="123"/>
      <c r="BA167" s="123"/>
      <c r="BB167" s="123"/>
    </row>
    <row r="168" spans="1:54" ht="12.75" x14ac:dyDescent="0.2">
      <c r="A168" s="160">
        <v>41122</v>
      </c>
      <c r="B168" s="141">
        <v>1100</v>
      </c>
      <c r="C168" s="141">
        <v>2350</v>
      </c>
      <c r="D168" s="141">
        <v>2000</v>
      </c>
      <c r="E168" s="141">
        <v>2900</v>
      </c>
      <c r="F168" s="141">
        <v>25.777813989893623</v>
      </c>
      <c r="G168" s="141">
        <v>30.875610895438374</v>
      </c>
      <c r="H168" s="141">
        <v>735</v>
      </c>
      <c r="I168" s="141">
        <v>2050</v>
      </c>
      <c r="J168" s="141">
        <v>108.6964625191039</v>
      </c>
      <c r="K168" s="141">
        <v>98.932555345804033</v>
      </c>
      <c r="L168" s="141">
        <v>112.70718232044197</v>
      </c>
      <c r="M168" s="141">
        <v>108.80181714934696</v>
      </c>
      <c r="N168" s="141">
        <v>116</v>
      </c>
      <c r="O168" s="141">
        <v>83</v>
      </c>
      <c r="P168" s="141">
        <v>62</v>
      </c>
      <c r="Q168" s="141">
        <v>68</v>
      </c>
      <c r="R168" s="141">
        <v>59</v>
      </c>
      <c r="S168" s="141">
        <v>55</v>
      </c>
      <c r="T168" s="141">
        <v>53</v>
      </c>
      <c r="U168" s="141">
        <v>238</v>
      </c>
      <c r="V168" s="141"/>
      <c r="W168" s="141">
        <v>174</v>
      </c>
      <c r="X168" s="141">
        <v>241.66666666666666</v>
      </c>
      <c r="Y168" s="141">
        <v>435.9</v>
      </c>
      <c r="Z168" s="141">
        <v>461.6</v>
      </c>
      <c r="AA168" s="141">
        <v>177.3</v>
      </c>
      <c r="AB168" s="141"/>
      <c r="AC168" s="141">
        <v>177.3</v>
      </c>
      <c r="AD168" s="141">
        <v>185</v>
      </c>
      <c r="AE168" s="141"/>
      <c r="AF168" s="141"/>
      <c r="AG168" s="141">
        <v>172.3</v>
      </c>
      <c r="AH168" s="141"/>
      <c r="AI168" s="141">
        <v>193.5</v>
      </c>
      <c r="AJ168" s="141">
        <v>211</v>
      </c>
      <c r="AK168" s="141">
        <v>893</v>
      </c>
      <c r="AL168" s="141">
        <v>940</v>
      </c>
      <c r="AM168" s="141">
        <v>933.5</v>
      </c>
      <c r="AN168" s="141">
        <v>241.25</v>
      </c>
      <c r="AO168" s="141"/>
      <c r="AP168" s="141"/>
      <c r="AQ168" s="141"/>
      <c r="AR168" s="141"/>
      <c r="AS168" s="141"/>
      <c r="AT168" s="141"/>
      <c r="AU168" s="141"/>
      <c r="AV168" s="141"/>
      <c r="AW168" s="123"/>
      <c r="AX168" s="123"/>
      <c r="AY168" s="123"/>
      <c r="AZ168" s="123"/>
      <c r="BA168" s="123"/>
      <c r="BB168" s="123"/>
    </row>
    <row r="169" spans="1:54" ht="12.75" x14ac:dyDescent="0.2">
      <c r="A169" s="160">
        <v>41153</v>
      </c>
      <c r="B169" s="141">
        <v>1250</v>
      </c>
      <c r="C169" s="141">
        <v>2700</v>
      </c>
      <c r="D169" s="141">
        <v>2300</v>
      </c>
      <c r="E169" s="141">
        <v>2925</v>
      </c>
      <c r="F169" s="141">
        <v>30.440534628591507</v>
      </c>
      <c r="G169" s="141">
        <v>31.775566793749164</v>
      </c>
      <c r="H169" s="141">
        <v>815</v>
      </c>
      <c r="I169" s="141">
        <v>2400</v>
      </c>
      <c r="J169" s="141">
        <v>109.23323517351922</v>
      </c>
      <c r="K169" s="141">
        <v>98.808992620559479</v>
      </c>
      <c r="L169" s="141">
        <v>117.64101246306052</v>
      </c>
      <c r="M169" s="141">
        <v>110.07382169222033</v>
      </c>
      <c r="N169" s="141">
        <v>116</v>
      </c>
      <c r="O169" s="141">
        <v>83</v>
      </c>
      <c r="P169" s="141">
        <v>62</v>
      </c>
      <c r="Q169" s="141">
        <v>68</v>
      </c>
      <c r="R169" s="141">
        <v>57</v>
      </c>
      <c r="S169" s="141">
        <v>54</v>
      </c>
      <c r="T169" s="141">
        <v>42</v>
      </c>
      <c r="U169" s="141">
        <v>243.5</v>
      </c>
      <c r="V169" s="141"/>
      <c r="W169" s="141">
        <v>167.5</v>
      </c>
      <c r="X169" s="141">
        <v>249.33333333333334</v>
      </c>
      <c r="Y169" s="141">
        <v>419.83333333333331</v>
      </c>
      <c r="Z169" s="141">
        <v>449.16666666666669</v>
      </c>
      <c r="AA169" s="141">
        <v>203.6</v>
      </c>
      <c r="AB169" s="141"/>
      <c r="AC169" s="141">
        <v>203.6</v>
      </c>
      <c r="AD169" s="141">
        <v>188.3</v>
      </c>
      <c r="AE169" s="141"/>
      <c r="AF169" s="141"/>
      <c r="AG169" s="141">
        <v>177.4</v>
      </c>
      <c r="AH169" s="141"/>
      <c r="AI169" s="141">
        <v>197.75</v>
      </c>
      <c r="AJ169" s="141">
        <v>213.25</v>
      </c>
      <c r="AK169" s="141">
        <v>921</v>
      </c>
      <c r="AL169" s="141">
        <v>953</v>
      </c>
      <c r="AM169" s="141">
        <v>952.5</v>
      </c>
      <c r="AN169" s="141">
        <v>246.375</v>
      </c>
      <c r="AO169" s="141"/>
      <c r="AP169" s="141"/>
      <c r="AQ169" s="141"/>
      <c r="AR169" s="141"/>
      <c r="AS169" s="141"/>
      <c r="AT169" s="141"/>
      <c r="AU169" s="141"/>
      <c r="AV169" s="141"/>
      <c r="AW169" s="123"/>
      <c r="AX169" s="123"/>
      <c r="AY169" s="123"/>
      <c r="AZ169" s="123"/>
      <c r="BA169" s="123"/>
      <c r="BB169" s="123"/>
    </row>
    <row r="170" spans="1:54" ht="12.75" x14ac:dyDescent="0.2">
      <c r="A170" s="160">
        <v>41183</v>
      </c>
      <c r="B170" s="141">
        <v>1350</v>
      </c>
      <c r="C170" s="141">
        <v>2750</v>
      </c>
      <c r="D170" s="141">
        <v>2350</v>
      </c>
      <c r="E170" s="141">
        <v>2925</v>
      </c>
      <c r="F170" s="141">
        <v>31.176549159480885</v>
      </c>
      <c r="G170" s="141">
        <v>31.542255514742148</v>
      </c>
      <c r="H170" s="141">
        <v>771.43799999999999</v>
      </c>
      <c r="I170" s="141">
        <v>2450</v>
      </c>
      <c r="J170" s="141">
        <v>109.85946993700378</v>
      </c>
      <c r="K170" s="141">
        <v>99.179680796293141</v>
      </c>
      <c r="L170" s="141">
        <v>117.64101246306052</v>
      </c>
      <c r="M170" s="141">
        <v>109.30153321976148</v>
      </c>
      <c r="N170" s="141">
        <v>115</v>
      </c>
      <c r="O170" s="141">
        <v>82</v>
      </c>
      <c r="P170" s="141">
        <v>62</v>
      </c>
      <c r="Q170" s="141">
        <v>69</v>
      </c>
      <c r="R170" s="141">
        <v>58</v>
      </c>
      <c r="S170" s="141">
        <v>54</v>
      </c>
      <c r="T170" s="141">
        <v>41</v>
      </c>
      <c r="U170" s="141">
        <v>227.25</v>
      </c>
      <c r="V170" s="141">
        <v>220</v>
      </c>
      <c r="W170" s="141"/>
      <c r="X170" s="141">
        <v>239.875</v>
      </c>
      <c r="Y170" s="141">
        <v>388.6</v>
      </c>
      <c r="Z170" s="141">
        <v>422</v>
      </c>
      <c r="AA170" s="141">
        <v>202.4</v>
      </c>
      <c r="AB170" s="141">
        <v>200.3</v>
      </c>
      <c r="AC170" s="141">
        <v>201.8</v>
      </c>
      <c r="AD170" s="141">
        <v>219.1</v>
      </c>
      <c r="AE170" s="141"/>
      <c r="AF170" s="141">
        <v>193.6</v>
      </c>
      <c r="AG170" s="141">
        <v>175.8</v>
      </c>
      <c r="AH170" s="141"/>
      <c r="AI170" s="141">
        <v>197.875</v>
      </c>
      <c r="AJ170" s="141">
        <v>213.875</v>
      </c>
      <c r="AK170" s="141">
        <v>627</v>
      </c>
      <c r="AL170" s="141">
        <v>956</v>
      </c>
      <c r="AM170" s="141">
        <v>956.5</v>
      </c>
      <c r="AN170" s="141">
        <v>247.125</v>
      </c>
      <c r="AO170" s="141"/>
      <c r="AP170" s="141"/>
      <c r="AQ170" s="141"/>
      <c r="AR170" s="141"/>
      <c r="AS170" s="141"/>
      <c r="AT170" s="141"/>
      <c r="AU170" s="141"/>
      <c r="AV170" s="141"/>
      <c r="AW170" s="123"/>
      <c r="AX170" s="123"/>
      <c r="AY170" s="123"/>
      <c r="AZ170" s="123"/>
      <c r="BA170" s="123"/>
      <c r="BB170" s="123"/>
    </row>
    <row r="171" spans="1:54" ht="12.75" x14ac:dyDescent="0.2">
      <c r="A171" s="160">
        <v>41214</v>
      </c>
      <c r="B171" s="141">
        <v>1480</v>
      </c>
      <c r="C171" s="141">
        <v>2850</v>
      </c>
      <c r="D171" s="141">
        <v>2400</v>
      </c>
      <c r="E171" s="141">
        <v>2925</v>
      </c>
      <c r="F171" s="141">
        <v>32.15919714373188</v>
      </c>
      <c r="G171" s="141">
        <v>31.662021192022237</v>
      </c>
      <c r="H171" s="141">
        <v>784</v>
      </c>
      <c r="I171" s="141">
        <v>2550</v>
      </c>
      <c r="J171" s="141">
        <v>109.85946993700378</v>
      </c>
      <c r="K171" s="141">
        <v>99.303243521537681</v>
      </c>
      <c r="L171" s="141">
        <v>118.91301554670434</v>
      </c>
      <c r="M171" s="141">
        <v>109.02896081771721</v>
      </c>
      <c r="N171" s="141">
        <v>112</v>
      </c>
      <c r="O171" s="141">
        <v>82</v>
      </c>
      <c r="P171" s="141">
        <v>65</v>
      </c>
      <c r="Q171" s="141">
        <v>69</v>
      </c>
      <c r="R171" s="141">
        <v>58</v>
      </c>
      <c r="S171" s="141">
        <v>54</v>
      </c>
      <c r="T171" s="141">
        <v>42</v>
      </c>
      <c r="U171" s="141">
        <v>226.33333333333334</v>
      </c>
      <c r="V171" s="141"/>
      <c r="W171" s="141"/>
      <c r="X171" s="141">
        <v>240.66666666666666</v>
      </c>
      <c r="Y171" s="141">
        <v>384</v>
      </c>
      <c r="Z171" s="141">
        <v>399.25</v>
      </c>
      <c r="AA171" s="141">
        <v>201.8</v>
      </c>
      <c r="AB171" s="141"/>
      <c r="AC171" s="141">
        <v>201.8</v>
      </c>
      <c r="AD171" s="141"/>
      <c r="AE171" s="141"/>
      <c r="AF171" s="141"/>
      <c r="AG171" s="141">
        <v>177.1</v>
      </c>
      <c r="AH171" s="141"/>
      <c r="AI171" s="141">
        <v>211.66666666666666</v>
      </c>
      <c r="AJ171" s="141">
        <v>227.66666666666666</v>
      </c>
      <c r="AK171" s="141">
        <v>222</v>
      </c>
      <c r="AL171" s="141">
        <v>248</v>
      </c>
      <c r="AM171" s="141">
        <v>255</v>
      </c>
      <c r="AN171" s="141">
        <v>262</v>
      </c>
      <c r="AO171" s="141"/>
      <c r="AP171" s="141"/>
      <c r="AQ171" s="141"/>
      <c r="AR171" s="141"/>
      <c r="AS171" s="141"/>
      <c r="AT171" s="141"/>
      <c r="AU171" s="141"/>
      <c r="AV171" s="141"/>
      <c r="AW171" s="123"/>
      <c r="AX171" s="123"/>
      <c r="AY171" s="123"/>
      <c r="AZ171" s="123"/>
      <c r="BA171" s="123"/>
      <c r="BB171" s="123"/>
    </row>
    <row r="172" spans="1:54" ht="12.75" x14ac:dyDescent="0.2">
      <c r="A172" s="160">
        <v>41244</v>
      </c>
      <c r="B172" s="141">
        <v>1410</v>
      </c>
      <c r="C172" s="141">
        <v>2800</v>
      </c>
      <c r="D172" s="141">
        <v>2300</v>
      </c>
      <c r="E172" s="141">
        <v>2925</v>
      </c>
      <c r="F172" s="141">
        <v>30.933801535314736</v>
      </c>
      <c r="G172" s="141">
        <v>31.850850118088076</v>
      </c>
      <c r="H172" s="141">
        <v>820</v>
      </c>
      <c r="I172" s="141">
        <v>2500</v>
      </c>
      <c r="J172" s="141">
        <v>110.39624259141911</v>
      </c>
      <c r="K172" s="141">
        <v>100.78599622447229</v>
      </c>
      <c r="L172" s="141">
        <v>119.72247205447772</v>
      </c>
      <c r="M172" s="141">
        <v>108.48381601362863</v>
      </c>
      <c r="N172" s="141">
        <v>111</v>
      </c>
      <c r="O172" s="141">
        <v>82</v>
      </c>
      <c r="P172" s="141">
        <v>66</v>
      </c>
      <c r="Q172" s="141">
        <v>69</v>
      </c>
      <c r="R172" s="141">
        <v>59</v>
      </c>
      <c r="S172" s="141">
        <v>55</v>
      </c>
      <c r="T172" s="141">
        <v>42</v>
      </c>
      <c r="U172" s="141"/>
      <c r="V172" s="141"/>
      <c r="W172" s="141"/>
      <c r="X172" s="141"/>
      <c r="Y172" s="141">
        <v>385</v>
      </c>
      <c r="Z172" s="141">
        <v>398.66666666666669</v>
      </c>
      <c r="AA172" s="141"/>
      <c r="AB172" s="141"/>
      <c r="AC172" s="141"/>
      <c r="AD172" s="141"/>
      <c r="AE172" s="141"/>
      <c r="AF172" s="141"/>
      <c r="AG172" s="141">
        <v>195</v>
      </c>
      <c r="AH172" s="141"/>
      <c r="AI172" s="141">
        <v>212.33333333333334</v>
      </c>
      <c r="AJ172" s="141">
        <v>227.33333333333334</v>
      </c>
      <c r="AK172" s="141">
        <v>222</v>
      </c>
      <c r="AL172" s="141">
        <v>737.5</v>
      </c>
      <c r="AM172" s="141">
        <v>767.5</v>
      </c>
      <c r="AN172" s="141">
        <v>264</v>
      </c>
      <c r="AO172" s="141"/>
      <c r="AP172" s="141"/>
      <c r="AQ172" s="141"/>
      <c r="AR172" s="141"/>
      <c r="AS172" s="141"/>
      <c r="AT172" s="141"/>
      <c r="AU172" s="141"/>
      <c r="AV172" s="141"/>
      <c r="AW172" s="123"/>
      <c r="AX172" s="123"/>
      <c r="AY172" s="123"/>
      <c r="AZ172" s="123"/>
      <c r="BA172" s="123"/>
      <c r="BB172" s="123"/>
    </row>
    <row r="173" spans="1:54" ht="12.75" x14ac:dyDescent="0.2">
      <c r="A173" s="160">
        <v>41275</v>
      </c>
      <c r="B173" s="141">
        <v>1250</v>
      </c>
      <c r="C173" s="141">
        <v>2800</v>
      </c>
      <c r="D173" s="141">
        <v>2350</v>
      </c>
      <c r="E173" s="141">
        <v>2975</v>
      </c>
      <c r="F173" s="141">
        <v>31.423182612842499</v>
      </c>
      <c r="G173" s="141">
        <v>32.470837467866694</v>
      </c>
      <c r="H173" s="141">
        <v>834</v>
      </c>
      <c r="I173" s="141">
        <v>2500</v>
      </c>
      <c r="J173" s="141">
        <v>109.94893204607301</v>
      </c>
      <c r="K173" s="141">
        <v>100.99193409987987</v>
      </c>
      <c r="L173" s="141">
        <v>120.6861107542079</v>
      </c>
      <c r="M173" s="141">
        <v>109.21067575241339</v>
      </c>
      <c r="N173" s="141">
        <v>112</v>
      </c>
      <c r="O173" s="141">
        <v>83</v>
      </c>
      <c r="P173" s="141">
        <v>67</v>
      </c>
      <c r="Q173" s="141">
        <v>70</v>
      </c>
      <c r="R173" s="141">
        <v>62</v>
      </c>
      <c r="S173" s="141">
        <v>58</v>
      </c>
      <c r="T173" s="141">
        <v>44</v>
      </c>
      <c r="U173" s="141">
        <v>226.25</v>
      </c>
      <c r="V173" s="141"/>
      <c r="W173" s="141">
        <v>187.5</v>
      </c>
      <c r="X173" s="141">
        <v>247.5</v>
      </c>
      <c r="Y173" s="141">
        <v>351</v>
      </c>
      <c r="Z173" s="141">
        <v>365.5</v>
      </c>
      <c r="AA173" s="141"/>
      <c r="AB173" s="141"/>
      <c r="AC173" s="141"/>
      <c r="AD173" s="141"/>
      <c r="AE173" s="141"/>
      <c r="AF173" s="141"/>
      <c r="AG173" s="141"/>
      <c r="AH173" s="141"/>
      <c r="AI173" s="141">
        <v>210</v>
      </c>
      <c r="AJ173" s="141">
        <v>223.25</v>
      </c>
      <c r="AK173" s="141">
        <v>210.5</v>
      </c>
      <c r="AL173" s="141">
        <v>953</v>
      </c>
      <c r="AM173" s="141">
        <v>1015</v>
      </c>
      <c r="AN173" s="141">
        <v>262</v>
      </c>
      <c r="AO173" s="141"/>
      <c r="AP173" s="141"/>
      <c r="AQ173" s="141"/>
      <c r="AR173" s="141"/>
      <c r="AS173" s="141"/>
      <c r="AT173" s="141"/>
      <c r="AU173" s="141"/>
      <c r="AV173" s="141"/>
      <c r="AW173" s="123"/>
      <c r="AX173" s="123"/>
      <c r="AY173" s="123"/>
      <c r="AZ173" s="123"/>
      <c r="BA173" s="123"/>
      <c r="BB173" s="123"/>
    </row>
    <row r="174" spans="1:54" ht="12.75" x14ac:dyDescent="0.2">
      <c r="A174" s="160">
        <v>41306</v>
      </c>
      <c r="B174" s="141">
        <v>1300</v>
      </c>
      <c r="C174" s="141">
        <v>2850</v>
      </c>
      <c r="D174" s="141">
        <v>2350</v>
      </c>
      <c r="E174" s="141">
        <v>2975</v>
      </c>
      <c r="F174" s="141">
        <v>31.669816066204113</v>
      </c>
      <c r="G174" s="141">
        <v>32.261832071212623</v>
      </c>
      <c r="H174" s="141">
        <v>794.57</v>
      </c>
      <c r="I174" s="141">
        <v>2550</v>
      </c>
      <c r="J174" s="141">
        <v>110.75409102769598</v>
      </c>
      <c r="K174" s="141">
        <v>101.15668440020596</v>
      </c>
      <c r="L174" s="141">
        <v>120.18501863034821</v>
      </c>
      <c r="M174" s="141">
        <v>107.12095400340715</v>
      </c>
      <c r="N174" s="141">
        <v>112</v>
      </c>
      <c r="O174" s="141">
        <v>83</v>
      </c>
      <c r="P174" s="141">
        <v>68</v>
      </c>
      <c r="Q174" s="141">
        <v>70</v>
      </c>
      <c r="R174" s="141">
        <v>63</v>
      </c>
      <c r="S174" s="141">
        <v>62</v>
      </c>
      <c r="T174" s="141">
        <v>46</v>
      </c>
      <c r="U174" s="141">
        <v>230.66666666666666</v>
      </c>
      <c r="V174" s="141"/>
      <c r="W174" s="141"/>
      <c r="X174" s="141"/>
      <c r="Y174" s="141">
        <v>375</v>
      </c>
      <c r="Z174" s="141">
        <v>389.66666666666669</v>
      </c>
      <c r="AA174" s="141"/>
      <c r="AB174" s="141"/>
      <c r="AC174" s="141"/>
      <c r="AD174" s="141"/>
      <c r="AE174" s="141"/>
      <c r="AF174" s="141"/>
      <c r="AG174" s="141"/>
      <c r="AH174" s="141"/>
      <c r="AI174" s="141">
        <v>210</v>
      </c>
      <c r="AJ174" s="141">
        <v>226.25</v>
      </c>
      <c r="AK174" s="141"/>
      <c r="AL174" s="141">
        <v>969.5</v>
      </c>
      <c r="AM174" s="141">
        <v>1006.5</v>
      </c>
      <c r="AN174" s="141">
        <v>260.25</v>
      </c>
      <c r="AO174" s="141"/>
      <c r="AP174" s="141"/>
      <c r="AQ174" s="141"/>
      <c r="AR174" s="141"/>
      <c r="AS174" s="141"/>
      <c r="AT174" s="141"/>
      <c r="AU174" s="141"/>
      <c r="AV174" s="141"/>
      <c r="AW174" s="123"/>
      <c r="AX174" s="123"/>
      <c r="AY174" s="123"/>
      <c r="AZ174" s="123"/>
      <c r="BA174" s="123"/>
      <c r="BB174" s="123"/>
    </row>
    <row r="175" spans="1:54" ht="12.75" x14ac:dyDescent="0.2">
      <c r="A175" s="160">
        <v>41334</v>
      </c>
      <c r="B175" s="141">
        <v>1350</v>
      </c>
      <c r="C175" s="141">
        <v>2950</v>
      </c>
      <c r="D175" s="141">
        <v>2400</v>
      </c>
      <c r="E175" s="141">
        <v>3000</v>
      </c>
      <c r="F175" s="141">
        <v>32.652464050455109</v>
      </c>
      <c r="G175" s="141">
        <v>32.261403188087904</v>
      </c>
      <c r="H175" s="141">
        <v>741</v>
      </c>
      <c r="I175" s="141">
        <v>2650</v>
      </c>
      <c r="J175" s="141">
        <v>111.2461326275767</v>
      </c>
      <c r="K175" s="141">
        <v>101.11549682512444</v>
      </c>
      <c r="L175" s="141">
        <v>118.87446999871514</v>
      </c>
      <c r="M175" s="141">
        <v>109.16524701873935</v>
      </c>
      <c r="N175" s="141">
        <v>112</v>
      </c>
      <c r="O175" s="141">
        <v>83</v>
      </c>
      <c r="P175" s="141">
        <v>68</v>
      </c>
      <c r="Q175" s="141">
        <v>70</v>
      </c>
      <c r="R175" s="141">
        <v>63</v>
      </c>
      <c r="S175" s="141">
        <v>63</v>
      </c>
      <c r="T175" s="141">
        <v>48</v>
      </c>
      <c r="U175" s="141">
        <v>239</v>
      </c>
      <c r="V175" s="141"/>
      <c r="W175" s="141">
        <v>188</v>
      </c>
      <c r="X175" s="141"/>
      <c r="Y175" s="141">
        <v>377</v>
      </c>
      <c r="Z175" s="141">
        <v>391.8</v>
      </c>
      <c r="AA175" s="141">
        <v>194.1</v>
      </c>
      <c r="AB175" s="141"/>
      <c r="AC175" s="141">
        <v>194.1</v>
      </c>
      <c r="AD175" s="141"/>
      <c r="AE175" s="141"/>
      <c r="AF175" s="141"/>
      <c r="AG175" s="141">
        <v>189.3</v>
      </c>
      <c r="AH175" s="141"/>
      <c r="AI175" s="141">
        <v>205.33333333333334</v>
      </c>
      <c r="AJ175" s="141">
        <v>223.66666666666666</v>
      </c>
      <c r="AK175" s="141"/>
      <c r="AL175" s="141">
        <v>958</v>
      </c>
      <c r="AM175" s="141">
        <v>966</v>
      </c>
      <c r="AN175" s="141">
        <v>248.875</v>
      </c>
      <c r="AO175" s="141"/>
      <c r="AP175" s="141"/>
      <c r="AQ175" s="141"/>
      <c r="AR175" s="141"/>
      <c r="AS175" s="141"/>
      <c r="AT175" s="141"/>
      <c r="AU175" s="141"/>
      <c r="AV175" s="141"/>
      <c r="AW175" s="123"/>
      <c r="AX175" s="123"/>
      <c r="AY175" s="123"/>
      <c r="AZ175" s="123"/>
      <c r="BA175" s="123"/>
      <c r="BB175" s="123"/>
    </row>
    <row r="176" spans="1:54" ht="12.75" x14ac:dyDescent="0.2">
      <c r="A176" s="160">
        <v>41365</v>
      </c>
      <c r="B176" s="141">
        <v>1600</v>
      </c>
      <c r="C176" s="141">
        <v>3500</v>
      </c>
      <c r="D176" s="141">
        <v>2800</v>
      </c>
      <c r="E176" s="141">
        <v>3100</v>
      </c>
      <c r="F176" s="141">
        <v>39.280480657654977</v>
      </c>
      <c r="G176" s="141">
        <v>34.188965583273855</v>
      </c>
      <c r="H176" s="141">
        <v>843</v>
      </c>
      <c r="I176" s="141">
        <v>3200</v>
      </c>
      <c r="J176" s="141">
        <v>111.60398106385358</v>
      </c>
      <c r="K176" s="141">
        <v>101.36262227561355</v>
      </c>
      <c r="L176" s="141">
        <v>122.61338815366827</v>
      </c>
      <c r="M176" s="141">
        <v>108.21124361158432</v>
      </c>
      <c r="N176" s="141">
        <v>109</v>
      </c>
      <c r="O176" s="141">
        <v>82</v>
      </c>
      <c r="P176" s="141">
        <v>68</v>
      </c>
      <c r="Q176" s="141">
        <v>72</v>
      </c>
      <c r="R176" s="141">
        <v>66</v>
      </c>
      <c r="S176" s="141">
        <v>66</v>
      </c>
      <c r="T176" s="141">
        <v>51</v>
      </c>
      <c r="U176" s="141">
        <v>240</v>
      </c>
      <c r="V176" s="141">
        <v>230</v>
      </c>
      <c r="W176" s="141">
        <v>186</v>
      </c>
      <c r="X176" s="141">
        <v>242</v>
      </c>
      <c r="Y176" s="141">
        <v>368</v>
      </c>
      <c r="Z176" s="141">
        <v>396.5</v>
      </c>
      <c r="AA176" s="141"/>
      <c r="AB176" s="141"/>
      <c r="AC176" s="141"/>
      <c r="AD176" s="141">
        <v>181.6</v>
      </c>
      <c r="AE176" s="141"/>
      <c r="AF176" s="141"/>
      <c r="AG176" s="141"/>
      <c r="AH176" s="141"/>
      <c r="AI176" s="141">
        <v>201.6</v>
      </c>
      <c r="AJ176" s="141">
        <v>223</v>
      </c>
      <c r="AK176" s="141"/>
      <c r="AL176" s="141">
        <v>1201</v>
      </c>
      <c r="AM176" s="141">
        <v>1198.5</v>
      </c>
      <c r="AN176" s="141">
        <v>246.45</v>
      </c>
      <c r="AO176" s="141"/>
      <c r="AP176" s="141"/>
      <c r="AQ176" s="141"/>
      <c r="AR176" s="141"/>
      <c r="AS176" s="141"/>
      <c r="AT176" s="141"/>
      <c r="AU176" s="141"/>
      <c r="AV176" s="141"/>
      <c r="AW176" s="123"/>
      <c r="AX176" s="123"/>
      <c r="AY176" s="123"/>
      <c r="AZ176" s="123"/>
      <c r="BA176" s="123"/>
      <c r="BB176" s="123"/>
    </row>
    <row r="177" spans="1:54" ht="12.75" x14ac:dyDescent="0.2">
      <c r="A177" s="160">
        <v>41395</v>
      </c>
      <c r="B177" s="141">
        <v>1610</v>
      </c>
      <c r="C177" s="141">
        <v>3450</v>
      </c>
      <c r="D177" s="141">
        <v>2800</v>
      </c>
      <c r="E177" s="141">
        <v>3200</v>
      </c>
      <c r="F177" s="141">
        <v>39.033847204293366</v>
      </c>
      <c r="G177" s="141">
        <v>35.258945679485173</v>
      </c>
      <c r="H177" s="141">
        <v>846</v>
      </c>
      <c r="I177" s="141">
        <v>3150</v>
      </c>
      <c r="J177" s="141">
        <v>111.82763633652664</v>
      </c>
      <c r="K177" s="141">
        <v>101.11549682512444</v>
      </c>
      <c r="L177" s="141">
        <v>120.33920082230503</v>
      </c>
      <c r="M177" s="141">
        <v>107.39352640545144</v>
      </c>
      <c r="N177" s="141">
        <v>108</v>
      </c>
      <c r="O177" s="141">
        <v>82</v>
      </c>
      <c r="P177" s="141">
        <v>68</v>
      </c>
      <c r="Q177" s="141">
        <v>72</v>
      </c>
      <c r="R177" s="141">
        <v>67</v>
      </c>
      <c r="S177" s="141">
        <v>66</v>
      </c>
      <c r="T177" s="141">
        <v>52</v>
      </c>
      <c r="U177" s="141">
        <v>266</v>
      </c>
      <c r="V177" s="141">
        <v>230</v>
      </c>
      <c r="W177" s="141">
        <v>159</v>
      </c>
      <c r="X177" s="141">
        <v>256</v>
      </c>
      <c r="Y177" s="141">
        <v>402</v>
      </c>
      <c r="Z177" s="141">
        <v>410</v>
      </c>
      <c r="AA177" s="141"/>
      <c r="AB177" s="141"/>
      <c r="AC177" s="141"/>
      <c r="AD177" s="141">
        <v>185.9</v>
      </c>
      <c r="AE177" s="141"/>
      <c r="AF177" s="141"/>
      <c r="AG177" s="141"/>
      <c r="AH177" s="141"/>
      <c r="AI177" s="141">
        <v>194.5</v>
      </c>
      <c r="AJ177" s="141">
        <v>215</v>
      </c>
      <c r="AK177" s="141"/>
      <c r="AL177" s="141">
        <v>932.5</v>
      </c>
      <c r="AM177" s="141">
        <v>917.5</v>
      </c>
      <c r="AN177" s="141">
        <v>234.125</v>
      </c>
      <c r="AO177" s="141"/>
      <c r="AP177" s="141"/>
      <c r="AQ177" s="141"/>
      <c r="AR177" s="141"/>
      <c r="AS177" s="141"/>
      <c r="AT177" s="141"/>
      <c r="AU177" s="141"/>
      <c r="AV177" s="141"/>
      <c r="AW177" s="123"/>
      <c r="AX177" s="123"/>
      <c r="AY177" s="123"/>
      <c r="AZ177" s="123"/>
      <c r="BA177" s="123"/>
      <c r="BB177" s="123"/>
    </row>
    <row r="178" spans="1:54" ht="12.75" x14ac:dyDescent="0.2">
      <c r="A178" s="160">
        <v>41426</v>
      </c>
      <c r="B178" s="141">
        <v>1690</v>
      </c>
      <c r="C178" s="141">
        <v>3500</v>
      </c>
      <c r="D178" s="141">
        <v>2800</v>
      </c>
      <c r="E178" s="141">
        <v>3250</v>
      </c>
      <c r="F178" s="141">
        <v>39.280480657654977</v>
      </c>
      <c r="G178" s="141">
        <v>35.772457044374427</v>
      </c>
      <c r="H178" s="141">
        <v>838</v>
      </c>
      <c r="I178" s="141">
        <v>3200</v>
      </c>
      <c r="J178" s="141">
        <v>111.6934431729228</v>
      </c>
      <c r="K178" s="141">
        <v>101.44499742577658</v>
      </c>
      <c r="L178" s="141">
        <v>121.18720287806757</v>
      </c>
      <c r="M178" s="141">
        <v>108.48381601362863</v>
      </c>
      <c r="N178" s="141">
        <v>106</v>
      </c>
      <c r="O178" s="141">
        <v>82</v>
      </c>
      <c r="P178" s="141">
        <v>68</v>
      </c>
      <c r="Q178" s="141">
        <v>73</v>
      </c>
      <c r="R178" s="141">
        <v>67</v>
      </c>
      <c r="S178" s="141">
        <v>67</v>
      </c>
      <c r="T178" s="141">
        <v>53</v>
      </c>
      <c r="U178" s="141"/>
      <c r="V178" s="141"/>
      <c r="W178" s="141">
        <v>149</v>
      </c>
      <c r="X178" s="141">
        <v>279.33333333333331</v>
      </c>
      <c r="Y178" s="141">
        <v>403.75</v>
      </c>
      <c r="Z178" s="141">
        <v>419</v>
      </c>
      <c r="AA178" s="141"/>
      <c r="AB178" s="141"/>
      <c r="AC178" s="141"/>
      <c r="AD178" s="141">
        <v>178.7</v>
      </c>
      <c r="AE178" s="141"/>
      <c r="AF178" s="141"/>
      <c r="AG178" s="141"/>
      <c r="AH178" s="141"/>
      <c r="AI178" s="141">
        <v>186.25</v>
      </c>
      <c r="AJ178" s="141">
        <v>200.75</v>
      </c>
      <c r="AK178" s="141"/>
      <c r="AL178" s="141">
        <v>876.5</v>
      </c>
      <c r="AM178" s="141">
        <v>863</v>
      </c>
      <c r="AN178" s="141">
        <v>223.5</v>
      </c>
      <c r="AO178" s="141"/>
      <c r="AP178" s="141"/>
      <c r="AQ178" s="141"/>
      <c r="AR178" s="141"/>
      <c r="AS178" s="141"/>
      <c r="AT178" s="141"/>
      <c r="AU178" s="141"/>
      <c r="AV178" s="141"/>
      <c r="AW178" s="123"/>
      <c r="AX178" s="123"/>
      <c r="AY178" s="123"/>
      <c r="AZ178" s="123"/>
      <c r="BA178" s="123"/>
      <c r="BB178" s="123"/>
    </row>
    <row r="179" spans="1:54" ht="12.75" x14ac:dyDescent="0.2">
      <c r="A179" s="160">
        <v>41456</v>
      </c>
      <c r="B179" s="141">
        <v>1690</v>
      </c>
      <c r="C179" s="141">
        <v>3600</v>
      </c>
      <c r="D179" s="141">
        <v>2800</v>
      </c>
      <c r="E179" s="141">
        <v>3325</v>
      </c>
      <c r="F179" s="141">
        <v>39.773747564378205</v>
      </c>
      <c r="G179" s="141">
        <v>36.607133158087152</v>
      </c>
      <c r="H179" s="141">
        <v>835</v>
      </c>
      <c r="I179" s="141">
        <v>3300</v>
      </c>
      <c r="J179" s="141">
        <v>111.6934431729228</v>
      </c>
      <c r="K179" s="141">
        <v>101.40380985069505</v>
      </c>
      <c r="L179" s="141">
        <v>120.03083643839136</v>
      </c>
      <c r="M179" s="141">
        <v>109.21067575241339</v>
      </c>
      <c r="N179" s="141">
        <v>105</v>
      </c>
      <c r="O179" s="141">
        <v>82</v>
      </c>
      <c r="P179" s="141">
        <v>65</v>
      </c>
      <c r="Q179" s="141">
        <v>73</v>
      </c>
      <c r="R179" s="141">
        <v>68</v>
      </c>
      <c r="S179" s="141">
        <v>66</v>
      </c>
      <c r="T179" s="141">
        <v>55</v>
      </c>
      <c r="U179" s="141"/>
      <c r="V179" s="141"/>
      <c r="W179" s="141"/>
      <c r="X179" s="141"/>
      <c r="Y179" s="141">
        <v>417.75</v>
      </c>
      <c r="Z179" s="141">
        <v>432.5</v>
      </c>
      <c r="AA179" s="141"/>
      <c r="AB179" s="141"/>
      <c r="AC179" s="141"/>
      <c r="AD179" s="141"/>
      <c r="AE179" s="141"/>
      <c r="AF179" s="141"/>
      <c r="AG179" s="141"/>
      <c r="AH179" s="141">
        <v>200</v>
      </c>
      <c r="AI179" s="141">
        <v>170.33333333333334</v>
      </c>
      <c r="AJ179" s="141">
        <v>181.66666666666666</v>
      </c>
      <c r="AK179" s="141"/>
      <c r="AL179" s="141">
        <v>968</v>
      </c>
      <c r="AM179" s="141">
        <v>1052.5</v>
      </c>
      <c r="AN179" s="141">
        <v>217.1</v>
      </c>
      <c r="AO179" s="141"/>
      <c r="AP179" s="141"/>
      <c r="AQ179" s="141"/>
      <c r="AR179" s="141"/>
      <c r="AS179" s="141"/>
      <c r="AT179" s="141"/>
      <c r="AU179" s="141"/>
      <c r="AV179" s="141"/>
      <c r="AW179" s="123"/>
      <c r="AX179" s="123"/>
      <c r="AY179" s="123"/>
      <c r="AZ179" s="123"/>
      <c r="BA179" s="123"/>
      <c r="BB179" s="123"/>
    </row>
    <row r="180" spans="1:54" ht="12.75" x14ac:dyDescent="0.2">
      <c r="A180" s="160">
        <v>41487</v>
      </c>
      <c r="B180" s="141">
        <v>1720</v>
      </c>
      <c r="C180" s="141">
        <v>3650</v>
      </c>
      <c r="D180" s="141">
        <v>2800</v>
      </c>
      <c r="E180" s="141">
        <v>3400</v>
      </c>
      <c r="F180" s="141">
        <v>40.020381017739822</v>
      </c>
      <c r="G180" s="141">
        <v>37.695344080218646</v>
      </c>
      <c r="H180" s="141">
        <v>879</v>
      </c>
      <c r="I180" s="141">
        <v>3350</v>
      </c>
      <c r="J180" s="141">
        <v>112.27494688187276</v>
      </c>
      <c r="K180" s="141">
        <v>102.10399862708084</v>
      </c>
      <c r="L180" s="141">
        <v>121.03302068611075</v>
      </c>
      <c r="M180" s="141">
        <v>113.02668938103349</v>
      </c>
      <c r="N180" s="141">
        <v>100</v>
      </c>
      <c r="O180" s="141">
        <v>80</v>
      </c>
      <c r="P180" s="141">
        <v>66</v>
      </c>
      <c r="Q180" s="141">
        <v>69</v>
      </c>
      <c r="R180" s="141">
        <v>64</v>
      </c>
      <c r="S180" s="141">
        <v>59</v>
      </c>
      <c r="T180" s="141">
        <v>48</v>
      </c>
      <c r="U180" s="141"/>
      <c r="V180" s="141">
        <v>177</v>
      </c>
      <c r="W180" s="141">
        <v>112.66666666666667</v>
      </c>
      <c r="X180" s="141">
        <v>179.2</v>
      </c>
      <c r="Y180" s="141">
        <v>409.6</v>
      </c>
      <c r="Z180" s="141">
        <v>428.8</v>
      </c>
      <c r="AA180" s="141">
        <v>142.9</v>
      </c>
      <c r="AB180" s="141"/>
      <c r="AC180" s="141">
        <v>142.9</v>
      </c>
      <c r="AD180" s="141">
        <v>133.6</v>
      </c>
      <c r="AE180" s="141"/>
      <c r="AF180" s="141"/>
      <c r="AG180" s="141">
        <v>129</v>
      </c>
      <c r="AH180" s="141">
        <v>195.25</v>
      </c>
      <c r="AI180" s="141">
        <v>159.75</v>
      </c>
      <c r="AJ180" s="141">
        <v>165.33333333333334</v>
      </c>
      <c r="AK180" s="141"/>
      <c r="AL180" s="141">
        <v>737</v>
      </c>
      <c r="AM180" s="141">
        <v>604.75</v>
      </c>
      <c r="AN180" s="141">
        <v>209.58333333333334</v>
      </c>
      <c r="AO180" s="141"/>
      <c r="AP180" s="141"/>
      <c r="AQ180" s="141"/>
      <c r="AR180" s="141"/>
      <c r="AS180" s="141"/>
      <c r="AT180" s="141"/>
      <c r="AU180" s="141"/>
      <c r="AV180" s="141"/>
      <c r="AW180" s="123"/>
      <c r="AX180" s="123"/>
      <c r="AY180" s="123"/>
      <c r="AZ180" s="123"/>
      <c r="BA180" s="123"/>
      <c r="BB180" s="123"/>
    </row>
    <row r="181" spans="1:54" ht="12.75" x14ac:dyDescent="0.2">
      <c r="A181" s="160">
        <v>41518</v>
      </c>
      <c r="B181" s="141">
        <v>1740</v>
      </c>
      <c r="C181" s="141">
        <v>3625</v>
      </c>
      <c r="D181" s="141">
        <v>2800</v>
      </c>
      <c r="E181" s="141">
        <v>3450</v>
      </c>
      <c r="F181" s="141">
        <v>39.89706429105901</v>
      </c>
      <c r="G181" s="141">
        <v>37.886216481265485</v>
      </c>
      <c r="H181" s="141">
        <v>822</v>
      </c>
      <c r="I181" s="141">
        <v>3325</v>
      </c>
      <c r="J181" s="141">
        <v>112.67752637268424</v>
      </c>
      <c r="K181" s="141">
        <v>101.73331045134719</v>
      </c>
      <c r="L181" s="141">
        <v>121.3028395220352</v>
      </c>
      <c r="M181" s="141">
        <v>110.61896649630889</v>
      </c>
      <c r="N181" s="141">
        <v>100</v>
      </c>
      <c r="O181" s="141">
        <v>79</v>
      </c>
      <c r="P181" s="141">
        <v>63</v>
      </c>
      <c r="Q181" s="141">
        <v>68</v>
      </c>
      <c r="R181" s="141">
        <v>59</v>
      </c>
      <c r="S181" s="141">
        <v>51</v>
      </c>
      <c r="T181" s="141">
        <v>42</v>
      </c>
      <c r="U181" s="141"/>
      <c r="V181" s="141">
        <v>174</v>
      </c>
      <c r="W181" s="141">
        <v>136</v>
      </c>
      <c r="X181" s="141">
        <v>182.66666666666666</v>
      </c>
      <c r="Y181" s="141">
        <v>404.25</v>
      </c>
      <c r="Z181" s="141">
        <v>436.5</v>
      </c>
      <c r="AA181" s="141">
        <v>139.19999999999999</v>
      </c>
      <c r="AB181" s="141"/>
      <c r="AC181" s="141">
        <v>139.19999999999999</v>
      </c>
      <c r="AD181" s="141">
        <v>119.8</v>
      </c>
      <c r="AE181" s="141"/>
      <c r="AF181" s="141"/>
      <c r="AG181" s="141">
        <v>129.30000000000001</v>
      </c>
      <c r="AH181" s="141">
        <v>183</v>
      </c>
      <c r="AI181" s="141">
        <v>157.19999999999999</v>
      </c>
      <c r="AJ181" s="141">
        <v>168</v>
      </c>
      <c r="AK181" s="141">
        <v>583</v>
      </c>
      <c r="AL181" s="141">
        <v>929</v>
      </c>
      <c r="AM181" s="141">
        <v>725</v>
      </c>
      <c r="AN181" s="141">
        <v>192.5</v>
      </c>
      <c r="AO181" s="141"/>
      <c r="AP181" s="141"/>
      <c r="AQ181" s="141"/>
      <c r="AR181" s="141"/>
      <c r="AS181" s="141"/>
      <c r="AT181" s="141"/>
      <c r="AU181" s="141"/>
      <c r="AV181" s="141"/>
      <c r="AW181" s="123"/>
      <c r="AX181" s="123"/>
      <c r="AY181" s="123"/>
      <c r="AZ181" s="123"/>
      <c r="BA181" s="123"/>
      <c r="BB181" s="123"/>
    </row>
    <row r="182" spans="1:54" ht="12.75" x14ac:dyDescent="0.2">
      <c r="A182" s="160">
        <v>41548</v>
      </c>
      <c r="B182" s="141">
        <v>1700</v>
      </c>
      <c r="C182" s="141">
        <v>3600</v>
      </c>
      <c r="D182" s="141">
        <v>2675</v>
      </c>
      <c r="E182" s="141">
        <v>3450</v>
      </c>
      <c r="F182" s="141">
        <v>38.550294870558794</v>
      </c>
      <c r="G182" s="141">
        <v>37.615925061945468</v>
      </c>
      <c r="H182" s="141">
        <v>778</v>
      </c>
      <c r="I182" s="141">
        <v>3300</v>
      </c>
      <c r="J182" s="141">
        <v>112.67752637268424</v>
      </c>
      <c r="K182" s="141">
        <v>101.93924832675478</v>
      </c>
      <c r="L182" s="141">
        <v>122.49775150970063</v>
      </c>
      <c r="M182" s="141">
        <v>111.30039750141962</v>
      </c>
      <c r="N182" s="141">
        <v>102</v>
      </c>
      <c r="O182" s="141">
        <v>81</v>
      </c>
      <c r="P182" s="141">
        <v>64</v>
      </c>
      <c r="Q182" s="141">
        <v>68</v>
      </c>
      <c r="R182" s="141">
        <v>57</v>
      </c>
      <c r="S182" s="141">
        <v>50</v>
      </c>
      <c r="T182" s="141">
        <v>41</v>
      </c>
      <c r="U182" s="141"/>
      <c r="V182" s="141"/>
      <c r="W182" s="141">
        <v>140</v>
      </c>
      <c r="X182" s="141">
        <v>200</v>
      </c>
      <c r="Y182" s="141">
        <v>395.75</v>
      </c>
      <c r="Z182" s="141">
        <v>429.33333333333331</v>
      </c>
      <c r="AA182" s="141">
        <v>144.9</v>
      </c>
      <c r="AB182" s="141">
        <v>144.80000000000001</v>
      </c>
      <c r="AC182" s="141">
        <v>144.9</v>
      </c>
      <c r="AD182" s="141">
        <v>114.2</v>
      </c>
      <c r="AE182" s="141"/>
      <c r="AF182" s="141">
        <v>166.6</v>
      </c>
      <c r="AG182" s="141">
        <v>130.5</v>
      </c>
      <c r="AH182" s="141">
        <v>178</v>
      </c>
      <c r="AI182" s="141">
        <v>159.75</v>
      </c>
      <c r="AJ182" s="141">
        <v>178.5</v>
      </c>
      <c r="AK182" s="141">
        <v>347</v>
      </c>
      <c r="AL182" s="141">
        <v>792.5</v>
      </c>
      <c r="AM182" s="141">
        <v>777.5</v>
      </c>
      <c r="AN182" s="141">
        <v>203.75</v>
      </c>
      <c r="AO182" s="141"/>
      <c r="AP182" s="141"/>
      <c r="AQ182" s="141"/>
      <c r="AR182" s="141"/>
      <c r="AS182" s="141"/>
      <c r="AT182" s="141"/>
      <c r="AU182" s="141"/>
      <c r="AV182" s="141"/>
      <c r="AW182" s="123"/>
      <c r="AX182" s="123"/>
      <c r="AY182" s="123"/>
      <c r="AZ182" s="123"/>
      <c r="BA182" s="123"/>
      <c r="BB182" s="123"/>
    </row>
    <row r="183" spans="1:54" ht="12.75" x14ac:dyDescent="0.2">
      <c r="A183" s="160">
        <v>41579</v>
      </c>
      <c r="B183" s="141">
        <v>1750</v>
      </c>
      <c r="C183" s="141">
        <v>3500</v>
      </c>
      <c r="D183" s="141">
        <v>2650</v>
      </c>
      <c r="E183" s="141">
        <v>3450</v>
      </c>
      <c r="F183" s="141">
        <v>37.812337425071689</v>
      </c>
      <c r="G183" s="141">
        <v>37.593582914077146</v>
      </c>
      <c r="H183" s="141">
        <v>782</v>
      </c>
      <c r="I183" s="141">
        <v>3200</v>
      </c>
      <c r="J183" s="141">
        <v>112.76698848175346</v>
      </c>
      <c r="K183" s="141">
        <v>102.02162347691781</v>
      </c>
      <c r="L183" s="141">
        <v>120.10792753436978</v>
      </c>
      <c r="M183" s="141">
        <v>112.52697331061894</v>
      </c>
      <c r="N183" s="141">
        <v>109</v>
      </c>
      <c r="O183" s="141">
        <v>87</v>
      </c>
      <c r="P183" s="141">
        <v>68</v>
      </c>
      <c r="Q183" s="141">
        <v>69</v>
      </c>
      <c r="R183" s="141">
        <v>58</v>
      </c>
      <c r="S183" s="141">
        <v>50</v>
      </c>
      <c r="T183" s="141">
        <v>41</v>
      </c>
      <c r="U183" s="141"/>
      <c r="V183" s="141">
        <v>182.25</v>
      </c>
      <c r="W183" s="141">
        <v>143</v>
      </c>
      <c r="X183" s="141">
        <v>207.66666666666666</v>
      </c>
      <c r="Y183" s="141">
        <v>368.33333333333331</v>
      </c>
      <c r="Z183" s="141">
        <v>405</v>
      </c>
      <c r="AA183" s="141">
        <v>147.1</v>
      </c>
      <c r="AB183" s="141">
        <v>146.9</v>
      </c>
      <c r="AC183" s="141">
        <v>147</v>
      </c>
      <c r="AD183" s="141">
        <v>120.9</v>
      </c>
      <c r="AE183" s="141">
        <v>103.6</v>
      </c>
      <c r="AF183" s="141">
        <v>170.2</v>
      </c>
      <c r="AG183" s="141">
        <v>128.69999999999999</v>
      </c>
      <c r="AH183" s="141">
        <v>159.5</v>
      </c>
      <c r="AI183" s="141">
        <v>156.75</v>
      </c>
      <c r="AJ183" s="141">
        <v>179.25</v>
      </c>
      <c r="AK183" s="141">
        <v>656</v>
      </c>
      <c r="AL183" s="141">
        <v>600</v>
      </c>
      <c r="AM183" s="141">
        <v>599</v>
      </c>
      <c r="AN183" s="141">
        <v>206.16666666666666</v>
      </c>
      <c r="AO183" s="141"/>
      <c r="AP183" s="141"/>
      <c r="AQ183" s="141"/>
      <c r="AR183" s="141"/>
      <c r="AS183" s="141"/>
      <c r="AT183" s="141"/>
      <c r="AU183" s="141"/>
      <c r="AV183" s="141"/>
      <c r="AW183" s="123"/>
      <c r="AX183" s="123"/>
      <c r="AY183" s="123"/>
      <c r="AZ183" s="123"/>
      <c r="BA183" s="123"/>
      <c r="BB183" s="123"/>
    </row>
    <row r="184" spans="1:54" ht="12.75" x14ac:dyDescent="0.2">
      <c r="A184" s="160">
        <v>41609</v>
      </c>
      <c r="B184" s="141">
        <v>1650</v>
      </c>
      <c r="C184" s="141">
        <v>3475</v>
      </c>
      <c r="D184" s="141">
        <v>2775</v>
      </c>
      <c r="E184" s="141">
        <v>3450</v>
      </c>
      <c r="F184" s="141">
        <v>38.912473392210288</v>
      </c>
      <c r="G184" s="141">
        <v>37.876689629500717</v>
      </c>
      <c r="H184" s="141">
        <v>832.07768290641206</v>
      </c>
      <c r="I184" s="141">
        <v>3175</v>
      </c>
      <c r="J184" s="141">
        <v>113.34849219070342</v>
      </c>
      <c r="K184" s="141">
        <v>102.22756135232541</v>
      </c>
      <c r="L184" s="141">
        <v>123.03738918154951</v>
      </c>
      <c r="M184" s="141">
        <v>112.34525837592275</v>
      </c>
      <c r="N184" s="141">
        <v>111</v>
      </c>
      <c r="O184" s="141">
        <v>89</v>
      </c>
      <c r="P184" s="141">
        <v>73</v>
      </c>
      <c r="Q184" s="141">
        <v>69</v>
      </c>
      <c r="R184" s="141">
        <v>61</v>
      </c>
      <c r="S184" s="141">
        <v>53</v>
      </c>
      <c r="T184" s="141">
        <v>43</v>
      </c>
      <c r="U184" s="141"/>
      <c r="V184" s="141">
        <v>185</v>
      </c>
      <c r="W184" s="141"/>
      <c r="X184" s="141"/>
      <c r="Y184" s="141">
        <v>383.66666666666669</v>
      </c>
      <c r="Z184" s="141">
        <v>395.66666666666669</v>
      </c>
      <c r="AA184" s="141">
        <v>144.5</v>
      </c>
      <c r="AB184" s="141">
        <v>142.4</v>
      </c>
      <c r="AC184" s="141">
        <v>143.6</v>
      </c>
      <c r="AD184" s="141">
        <v>116.3</v>
      </c>
      <c r="AE184" s="141">
        <v>105.9</v>
      </c>
      <c r="AF184" s="141">
        <v>169.8</v>
      </c>
      <c r="AG184" s="141">
        <v>134.5</v>
      </c>
      <c r="AH184" s="141">
        <v>151</v>
      </c>
      <c r="AI184" s="141">
        <v>153.75</v>
      </c>
      <c r="AJ184" s="141">
        <v>181.75</v>
      </c>
      <c r="AK184" s="141">
        <v>500</v>
      </c>
      <c r="AL184" s="141">
        <v>607</v>
      </c>
      <c r="AM184" s="141">
        <v>597</v>
      </c>
      <c r="AN184" s="141">
        <v>204.83333333333334</v>
      </c>
      <c r="AO184" s="141"/>
      <c r="AP184" s="141"/>
      <c r="AQ184" s="141"/>
      <c r="AR184" s="141"/>
      <c r="AS184" s="141"/>
      <c r="AT184" s="141"/>
      <c r="AU184" s="141"/>
      <c r="AV184" s="141"/>
      <c r="AW184" s="123"/>
      <c r="AX184" s="123"/>
      <c r="AY184" s="123"/>
      <c r="AZ184" s="123"/>
      <c r="BA184" s="123"/>
      <c r="BB184" s="123"/>
    </row>
    <row r="185" spans="1:54" ht="12.75" x14ac:dyDescent="0.2">
      <c r="A185" s="160">
        <v>41640</v>
      </c>
      <c r="B185" s="141">
        <v>1500</v>
      </c>
      <c r="C185" s="141">
        <v>3300</v>
      </c>
      <c r="D185" s="141">
        <v>2775</v>
      </c>
      <c r="E185" s="141">
        <v>3450</v>
      </c>
      <c r="F185" s="141">
        <v>38.049256305444644</v>
      </c>
      <c r="G185" s="141">
        <v>37.755073334747941</v>
      </c>
      <c r="H185" s="141">
        <v>825.04970178926442</v>
      </c>
      <c r="I185" s="141">
        <v>3000</v>
      </c>
      <c r="J185" s="141">
        <v>112.99064375442651</v>
      </c>
      <c r="K185" s="141">
        <v>102.84537497854815</v>
      </c>
      <c r="L185" s="141">
        <v>122.96029808557111</v>
      </c>
      <c r="M185" s="141">
        <v>114.29869392390685</v>
      </c>
      <c r="N185" s="141">
        <v>113</v>
      </c>
      <c r="O185" s="141">
        <v>91</v>
      </c>
      <c r="P185" s="141">
        <v>75</v>
      </c>
      <c r="Q185" s="141">
        <v>70</v>
      </c>
      <c r="R185" s="141">
        <v>62</v>
      </c>
      <c r="S185" s="141">
        <v>54</v>
      </c>
      <c r="T185" s="141">
        <v>45</v>
      </c>
      <c r="U185" s="141"/>
      <c r="V185" s="141">
        <v>173</v>
      </c>
      <c r="W185" s="141">
        <v>125.2</v>
      </c>
      <c r="X185" s="141">
        <v>208</v>
      </c>
      <c r="Y185" s="141">
        <v>366.25</v>
      </c>
      <c r="Z185" s="141">
        <v>385.2</v>
      </c>
      <c r="AA185" s="141">
        <v>145.9</v>
      </c>
      <c r="AB185" s="141">
        <v>139.80000000000001</v>
      </c>
      <c r="AC185" s="141">
        <v>144.9</v>
      </c>
      <c r="AD185" s="141">
        <v>115.2</v>
      </c>
      <c r="AE185" s="141">
        <v>108.9</v>
      </c>
      <c r="AF185" s="141">
        <v>167.3</v>
      </c>
      <c r="AG185" s="141">
        <v>130.80000000000001</v>
      </c>
      <c r="AH185" s="141">
        <v>150.5</v>
      </c>
      <c r="AI185" s="141">
        <v>155.5</v>
      </c>
      <c r="AJ185" s="141">
        <v>175</v>
      </c>
      <c r="AK185" s="141">
        <v>661</v>
      </c>
      <c r="AL185" s="141">
        <v>771</v>
      </c>
      <c r="AM185" s="141">
        <v>755.5</v>
      </c>
      <c r="AN185" s="141">
        <v>196.375</v>
      </c>
      <c r="AO185" s="141"/>
      <c r="AP185" s="141"/>
      <c r="AQ185" s="141"/>
      <c r="AR185" s="141"/>
      <c r="AS185" s="141"/>
      <c r="AT185" s="141"/>
      <c r="AU185" s="141"/>
      <c r="AV185" s="141"/>
      <c r="AW185" s="123"/>
      <c r="AX185" s="123"/>
      <c r="AY185" s="123"/>
      <c r="AZ185" s="123"/>
      <c r="BA185" s="123"/>
      <c r="BB185" s="123"/>
    </row>
    <row r="186" spans="1:54" ht="12.75" x14ac:dyDescent="0.2">
      <c r="A186" s="160">
        <v>41671</v>
      </c>
      <c r="B186" s="141">
        <v>1330</v>
      </c>
      <c r="C186" s="141">
        <v>2875</v>
      </c>
      <c r="D186" s="141">
        <v>2750</v>
      </c>
      <c r="E186" s="141">
        <v>3400</v>
      </c>
      <c r="F186" s="141">
        <v>35.708181413107042</v>
      </c>
      <c r="G186" s="141">
        <v>37.084961148390377</v>
      </c>
      <c r="H186" s="141">
        <v>835.67068140570871</v>
      </c>
      <c r="I186" s="141">
        <v>2575</v>
      </c>
      <c r="J186" s="141">
        <v>113.70634062698028</v>
      </c>
      <c r="K186" s="141">
        <v>103.01012527887421</v>
      </c>
      <c r="L186" s="141">
        <v>130.59231658743414</v>
      </c>
      <c r="M186" s="141">
        <v>114.66212379329926</v>
      </c>
      <c r="N186" s="141">
        <v>114</v>
      </c>
      <c r="O186" s="141">
        <v>91</v>
      </c>
      <c r="P186" s="141">
        <v>76</v>
      </c>
      <c r="Q186" s="141">
        <v>70</v>
      </c>
      <c r="R186" s="141">
        <v>64</v>
      </c>
      <c r="S186" s="141">
        <v>56</v>
      </c>
      <c r="T186" s="141">
        <v>46</v>
      </c>
      <c r="U186" s="141"/>
      <c r="V186" s="141"/>
      <c r="W186" s="141">
        <v>127</v>
      </c>
      <c r="X186" s="141">
        <v>241</v>
      </c>
      <c r="Y186" s="141">
        <v>391.25</v>
      </c>
      <c r="Z186" s="141">
        <v>409.66666666666669</v>
      </c>
      <c r="AA186" s="141">
        <v>143.80000000000001</v>
      </c>
      <c r="AB186" s="141">
        <v>139</v>
      </c>
      <c r="AC186" s="141">
        <v>143.1</v>
      </c>
      <c r="AD186" s="141">
        <v>115.2</v>
      </c>
      <c r="AE186" s="141">
        <v>112.3</v>
      </c>
      <c r="AF186" s="141">
        <v>165.3</v>
      </c>
      <c r="AG186" s="141">
        <v>127.4</v>
      </c>
      <c r="AH186" s="141">
        <v>151.25</v>
      </c>
      <c r="AI186" s="141">
        <v>153</v>
      </c>
      <c r="AJ186" s="141">
        <v>171.75</v>
      </c>
      <c r="AK186" s="141">
        <v>648</v>
      </c>
      <c r="AL186" s="141">
        <v>756</v>
      </c>
      <c r="AM186" s="141">
        <v>743.5</v>
      </c>
      <c r="AN186" s="141">
        <v>192.75</v>
      </c>
      <c r="AO186" s="141"/>
      <c r="AP186" s="141"/>
      <c r="AQ186" s="141"/>
      <c r="AR186" s="141"/>
      <c r="AS186" s="141"/>
      <c r="AT186" s="141"/>
      <c r="AU186" s="141"/>
      <c r="AV186" s="141"/>
      <c r="AW186" s="123"/>
      <c r="AX186" s="123"/>
      <c r="AY186" s="123"/>
      <c r="AZ186" s="123"/>
      <c r="BA186" s="123"/>
      <c r="BB186" s="123"/>
    </row>
    <row r="187" spans="1:54" ht="12.75" x14ac:dyDescent="0.2">
      <c r="A187" s="160">
        <v>41699</v>
      </c>
      <c r="B187" s="141">
        <v>1380</v>
      </c>
      <c r="C187" s="141">
        <v>2900</v>
      </c>
      <c r="D187" s="141">
        <v>2725</v>
      </c>
      <c r="E187" s="141">
        <v>3300</v>
      </c>
      <c r="F187" s="141">
        <v>35.586807601023963</v>
      </c>
      <c r="G187" s="141">
        <v>35.693167183240078</v>
      </c>
      <c r="H187" s="141">
        <v>779.91186497048307</v>
      </c>
      <c r="I187" s="141">
        <v>2600</v>
      </c>
      <c r="J187" s="141">
        <v>113.97472695418796</v>
      </c>
      <c r="K187" s="141">
        <v>100.25055774841259</v>
      </c>
      <c r="L187" s="141">
        <v>129.8984967236284</v>
      </c>
      <c r="M187" s="141">
        <v>115.11641113003974</v>
      </c>
      <c r="N187" s="141">
        <v>114</v>
      </c>
      <c r="O187" s="141">
        <v>92</v>
      </c>
      <c r="P187" s="141">
        <v>79</v>
      </c>
      <c r="Q187" s="141">
        <v>71</v>
      </c>
      <c r="R187" s="141">
        <v>66</v>
      </c>
      <c r="S187" s="141">
        <v>58</v>
      </c>
      <c r="T187" s="141">
        <v>49</v>
      </c>
      <c r="U187" s="141"/>
      <c r="V187" s="141"/>
      <c r="W187" s="141"/>
      <c r="X187" s="141">
        <v>250.5</v>
      </c>
      <c r="Y187" s="141">
        <v>409</v>
      </c>
      <c r="Z187" s="141">
        <v>420.25</v>
      </c>
      <c r="AA187" s="141">
        <v>143.80000000000001</v>
      </c>
      <c r="AB187" s="141">
        <v>143.4</v>
      </c>
      <c r="AC187" s="141">
        <v>143.69999999999999</v>
      </c>
      <c r="AD187" s="141">
        <v>115.2</v>
      </c>
      <c r="AE187" s="141">
        <v>112.5</v>
      </c>
      <c r="AF187" s="141">
        <v>171.5</v>
      </c>
      <c r="AG187" s="141">
        <v>131.9</v>
      </c>
      <c r="AH187" s="141">
        <v>158.75</v>
      </c>
      <c r="AI187" s="141">
        <v>163.875</v>
      </c>
      <c r="AJ187" s="141">
        <v>183.5</v>
      </c>
      <c r="AK187" s="141">
        <v>678</v>
      </c>
      <c r="AL187" s="141">
        <v>1005.75</v>
      </c>
      <c r="AM187" s="141">
        <v>985.5</v>
      </c>
      <c r="AN187" s="141">
        <v>203</v>
      </c>
      <c r="AO187" s="141"/>
      <c r="AP187" s="141"/>
      <c r="AQ187" s="141"/>
      <c r="AR187" s="141"/>
      <c r="AS187" s="141"/>
      <c r="AT187" s="141"/>
      <c r="AU187" s="141"/>
      <c r="AV187" s="141"/>
      <c r="AW187" s="123"/>
      <c r="AX187" s="123"/>
      <c r="AY187" s="123"/>
      <c r="AZ187" s="123"/>
      <c r="BA187" s="123"/>
      <c r="BB187" s="123"/>
    </row>
    <row r="188" spans="1:54" ht="12.75" x14ac:dyDescent="0.2">
      <c r="A188" s="160">
        <v>41730</v>
      </c>
      <c r="B188" s="141">
        <v>1340</v>
      </c>
      <c r="C188" s="141">
        <v>2850</v>
      </c>
      <c r="D188" s="141">
        <v>2500</v>
      </c>
      <c r="E188" s="141">
        <v>3100</v>
      </c>
      <c r="F188" s="141">
        <v>33.137959298787408</v>
      </c>
      <c r="G188" s="141">
        <v>33.350782576203322</v>
      </c>
      <c r="H188" s="141">
        <v>751.19696219250454</v>
      </c>
      <c r="I188" s="141">
        <v>2550</v>
      </c>
      <c r="J188" s="141">
        <v>114.37730644499943</v>
      </c>
      <c r="K188" s="141">
        <v>100.37412047365713</v>
      </c>
      <c r="L188" s="141">
        <v>128.78067583194141</v>
      </c>
      <c r="M188" s="141">
        <v>115.07098239636568</v>
      </c>
      <c r="N188" s="141">
        <v>113</v>
      </c>
      <c r="O188" s="141">
        <v>91</v>
      </c>
      <c r="P188" s="141">
        <v>78</v>
      </c>
      <c r="Q188" s="141">
        <v>70</v>
      </c>
      <c r="R188" s="141">
        <v>67</v>
      </c>
      <c r="S188" s="141">
        <v>58</v>
      </c>
      <c r="T188" s="141">
        <v>49</v>
      </c>
      <c r="U188" s="141"/>
      <c r="V188" s="141">
        <v>177</v>
      </c>
      <c r="W188" s="141">
        <v>155</v>
      </c>
      <c r="X188" s="141"/>
      <c r="Y188" s="141">
        <v>391.05</v>
      </c>
      <c r="Z188" s="141">
        <v>408</v>
      </c>
      <c r="AA188" s="141">
        <v>149.19999999999999</v>
      </c>
      <c r="AB188" s="141">
        <v>143.4</v>
      </c>
      <c r="AC188" s="141">
        <v>148</v>
      </c>
      <c r="AD188" s="141">
        <v>127.6</v>
      </c>
      <c r="AE188" s="141">
        <v>119.5</v>
      </c>
      <c r="AF188" s="141">
        <v>178</v>
      </c>
      <c r="AG188" s="141">
        <v>133.9</v>
      </c>
      <c r="AH188" s="141">
        <v>158.66666666666666</v>
      </c>
      <c r="AI188" s="141">
        <v>159.66666666666666</v>
      </c>
      <c r="AJ188" s="141">
        <v>179</v>
      </c>
      <c r="AK188" s="141">
        <v>511</v>
      </c>
      <c r="AL188" s="141">
        <v>801.5</v>
      </c>
      <c r="AM188" s="141">
        <v>783.5</v>
      </c>
      <c r="AN188" s="141">
        <v>203.5</v>
      </c>
      <c r="AO188" s="141"/>
      <c r="AP188" s="141"/>
      <c r="AQ188" s="141"/>
      <c r="AR188" s="141"/>
      <c r="AS188" s="141"/>
      <c r="AT188" s="141"/>
      <c r="AU188" s="141"/>
      <c r="AV188" s="141"/>
      <c r="AW188" s="123"/>
      <c r="AX188" s="123"/>
      <c r="AY188" s="123"/>
      <c r="AZ188" s="123"/>
      <c r="BA188" s="123"/>
      <c r="BB188" s="123"/>
    </row>
    <row r="189" spans="1:54" ht="12.75" x14ac:dyDescent="0.2">
      <c r="A189" s="160">
        <v>41760</v>
      </c>
      <c r="B189" s="141">
        <v>1290</v>
      </c>
      <c r="C189" s="141">
        <v>2775</v>
      </c>
      <c r="D189" s="141">
        <v>2350</v>
      </c>
      <c r="E189" s="141">
        <v>3000</v>
      </c>
      <c r="F189" s="141">
        <v>31.29986588616169</v>
      </c>
      <c r="G189" s="141">
        <v>32.125176692600334</v>
      </c>
      <c r="H189" s="141">
        <v>731.48828475793937</v>
      </c>
      <c r="I189" s="141">
        <v>2475</v>
      </c>
      <c r="J189" s="141">
        <v>114.46676855406868</v>
      </c>
      <c r="K189" s="141">
        <v>100.33293289857561</v>
      </c>
      <c r="L189" s="141">
        <v>127.47012720030835</v>
      </c>
      <c r="M189" s="141">
        <v>114.29869392390685</v>
      </c>
      <c r="N189" s="141">
        <v>112</v>
      </c>
      <c r="O189" s="141">
        <v>89</v>
      </c>
      <c r="P189" s="141">
        <v>77</v>
      </c>
      <c r="Q189" s="141">
        <v>70</v>
      </c>
      <c r="R189" s="141">
        <v>65</v>
      </c>
      <c r="S189" s="141">
        <v>57</v>
      </c>
      <c r="T189" s="141">
        <v>48</v>
      </c>
      <c r="U189" s="141"/>
      <c r="V189" s="141">
        <v>169.75</v>
      </c>
      <c r="W189" s="141">
        <v>121</v>
      </c>
      <c r="X189" s="141">
        <v>213.4</v>
      </c>
      <c r="Y189" s="141">
        <v>368</v>
      </c>
      <c r="Z189" s="141">
        <v>387.5</v>
      </c>
      <c r="AA189" s="141">
        <v>147.4</v>
      </c>
      <c r="AB189" s="141">
        <v>148.19999999999999</v>
      </c>
      <c r="AC189" s="141">
        <v>147.4</v>
      </c>
      <c r="AD189" s="141">
        <v>126.2</v>
      </c>
      <c r="AE189" s="141">
        <v>115.2</v>
      </c>
      <c r="AF189" s="141">
        <v>177</v>
      </c>
      <c r="AG189" s="141">
        <v>132.1</v>
      </c>
      <c r="AH189" s="141">
        <v>153.25</v>
      </c>
      <c r="AI189" s="141">
        <v>153</v>
      </c>
      <c r="AJ189" s="141">
        <v>173</v>
      </c>
      <c r="AK189" s="141">
        <v>670</v>
      </c>
      <c r="AL189" s="141">
        <v>764.5</v>
      </c>
      <c r="AM189" s="141">
        <v>754</v>
      </c>
      <c r="AN189" s="141">
        <v>195.5</v>
      </c>
      <c r="AO189" s="141"/>
      <c r="AP189" s="141"/>
      <c r="AQ189" s="141"/>
      <c r="AR189" s="141"/>
      <c r="AS189" s="141"/>
      <c r="AT189" s="141"/>
      <c r="AU189" s="141"/>
      <c r="AV189" s="141"/>
      <c r="AW189" s="123"/>
      <c r="AX189" s="123"/>
      <c r="AY189" s="123"/>
      <c r="AZ189" s="123"/>
      <c r="BA189" s="123"/>
      <c r="BB189" s="123"/>
    </row>
    <row r="190" spans="1:54" ht="12.75" x14ac:dyDescent="0.2">
      <c r="A190" s="160">
        <v>41791</v>
      </c>
      <c r="B190" s="141">
        <v>1400</v>
      </c>
      <c r="C190" s="141">
        <v>2875</v>
      </c>
      <c r="D190" s="141">
        <v>2400</v>
      </c>
      <c r="E190" s="141">
        <v>3050</v>
      </c>
      <c r="F190" s="141">
        <v>32.282513870412686</v>
      </c>
      <c r="G190" s="141">
        <v>32.763108872499046</v>
      </c>
      <c r="H190" s="141">
        <v>740.74074074074076</v>
      </c>
      <c r="I190" s="141">
        <v>2575</v>
      </c>
      <c r="J190" s="141">
        <v>114.64569277220713</v>
      </c>
      <c r="K190" s="141">
        <v>99.715119272352865</v>
      </c>
      <c r="L190" s="141">
        <v>129.08904021585505</v>
      </c>
      <c r="M190" s="141">
        <v>115.34355479840998</v>
      </c>
      <c r="N190" s="141">
        <v>107</v>
      </c>
      <c r="O190" s="141">
        <v>85</v>
      </c>
      <c r="P190" s="141">
        <v>75</v>
      </c>
      <c r="Q190" s="141">
        <v>69</v>
      </c>
      <c r="R190" s="141">
        <v>64</v>
      </c>
      <c r="S190" s="141">
        <v>56</v>
      </c>
      <c r="T190" s="141">
        <v>47</v>
      </c>
      <c r="U190" s="141"/>
      <c r="V190" s="141">
        <v>159.66666666666666</v>
      </c>
      <c r="W190" s="141">
        <v>104</v>
      </c>
      <c r="X190" s="141">
        <v>212.5</v>
      </c>
      <c r="Y190" s="141">
        <v>350.75</v>
      </c>
      <c r="Z190" s="141">
        <v>370.5</v>
      </c>
      <c r="AA190" s="141">
        <v>134.4</v>
      </c>
      <c r="AB190" s="141"/>
      <c r="AC190" s="141">
        <v>134.4</v>
      </c>
      <c r="AD190" s="141">
        <v>113.7</v>
      </c>
      <c r="AE190" s="141">
        <v>114.3</v>
      </c>
      <c r="AF190" s="141">
        <v>158</v>
      </c>
      <c r="AG190" s="141">
        <v>121</v>
      </c>
      <c r="AH190" s="141">
        <v>141.19999999999999</v>
      </c>
      <c r="AI190" s="141">
        <v>144.19999999999999</v>
      </c>
      <c r="AJ190" s="141">
        <v>164</v>
      </c>
      <c r="AK190" s="141">
        <v>798</v>
      </c>
      <c r="AL190" s="141">
        <v>530</v>
      </c>
      <c r="AM190" s="141">
        <v>919.5</v>
      </c>
      <c r="AN190" s="141">
        <v>192</v>
      </c>
      <c r="AO190" s="141"/>
      <c r="AP190" s="141"/>
      <c r="AQ190" s="141"/>
      <c r="AR190" s="141"/>
      <c r="AS190" s="141"/>
      <c r="AT190" s="141"/>
      <c r="AU190" s="141"/>
      <c r="AV190" s="141"/>
      <c r="AW190" s="123"/>
      <c r="AX190" s="123"/>
      <c r="AY190" s="123"/>
      <c r="AZ190" s="123"/>
      <c r="BA190" s="123"/>
      <c r="BB190" s="123"/>
    </row>
    <row r="191" spans="1:54" ht="12.75" x14ac:dyDescent="0.2">
      <c r="A191" s="160">
        <v>41821</v>
      </c>
      <c r="B191" s="141">
        <v>1380</v>
      </c>
      <c r="C191" s="141">
        <v>2850</v>
      </c>
      <c r="D191" s="141">
        <v>2275</v>
      </c>
      <c r="E191" s="141">
        <v>3050</v>
      </c>
      <c r="F191" s="141">
        <v>30.935744449912466</v>
      </c>
      <c r="G191" s="141">
        <v>32.712051181338509</v>
      </c>
      <c r="H191" s="141">
        <v>734.01047452785269</v>
      </c>
      <c r="I191" s="141">
        <v>2550</v>
      </c>
      <c r="J191" s="141">
        <v>114.5114996086033</v>
      </c>
      <c r="K191" s="141">
        <v>99.715119272352865</v>
      </c>
      <c r="L191" s="141">
        <v>128.70358473596301</v>
      </c>
      <c r="M191" s="141">
        <v>113.25383304940372</v>
      </c>
      <c r="N191" s="141">
        <v>96</v>
      </c>
      <c r="O191" s="141">
        <v>75</v>
      </c>
      <c r="P191" s="141">
        <v>57</v>
      </c>
      <c r="Q191" s="141">
        <v>66</v>
      </c>
      <c r="R191" s="141">
        <v>62</v>
      </c>
      <c r="S191" s="141">
        <v>51</v>
      </c>
      <c r="T191" s="141">
        <v>44</v>
      </c>
      <c r="U191" s="141">
        <v>173</v>
      </c>
      <c r="V191" s="141">
        <v>146.66666666666666</v>
      </c>
      <c r="W191" s="141">
        <v>90</v>
      </c>
      <c r="X191" s="141">
        <v>182</v>
      </c>
      <c r="Y191" s="141">
        <v>317.75</v>
      </c>
      <c r="Z191" s="141">
        <v>339</v>
      </c>
      <c r="AA191" s="141">
        <v>125.5</v>
      </c>
      <c r="AB191" s="141">
        <v>116.9</v>
      </c>
      <c r="AC191" s="141">
        <v>120.3</v>
      </c>
      <c r="AD191" s="141">
        <v>115.4</v>
      </c>
      <c r="AE191" s="141">
        <v>110.5</v>
      </c>
      <c r="AF191" s="141">
        <v>147.6</v>
      </c>
      <c r="AG191" s="141">
        <v>104.2</v>
      </c>
      <c r="AH191" s="141">
        <v>136</v>
      </c>
      <c r="AI191" s="141">
        <v>133.66666666666666</v>
      </c>
      <c r="AJ191" s="141">
        <v>149.33333333333334</v>
      </c>
      <c r="AK191" s="141">
        <v>453</v>
      </c>
      <c r="AL191" s="141">
        <v>680.5</v>
      </c>
      <c r="AM191" s="141">
        <v>735</v>
      </c>
      <c r="AN191" s="141">
        <v>191.75</v>
      </c>
      <c r="AO191" s="141"/>
      <c r="AP191" s="141"/>
      <c r="AQ191" s="141"/>
      <c r="AR191" s="141"/>
      <c r="AS191" s="141"/>
      <c r="AT191" s="141"/>
      <c r="AU191" s="141"/>
      <c r="AV191" s="141"/>
      <c r="AW191" s="123"/>
      <c r="AX191" s="123"/>
      <c r="AY191" s="123"/>
      <c r="AZ191" s="123"/>
      <c r="BA191" s="123"/>
      <c r="BB191" s="123"/>
    </row>
    <row r="192" spans="1:54" ht="12.75" x14ac:dyDescent="0.2">
      <c r="A192" s="160">
        <v>41852</v>
      </c>
      <c r="B192" s="141">
        <v>1200</v>
      </c>
      <c r="C192" s="141">
        <v>2650</v>
      </c>
      <c r="D192" s="141">
        <v>2000</v>
      </c>
      <c r="E192" s="141">
        <v>2950</v>
      </c>
      <c r="F192" s="141">
        <v>27.257614710063308</v>
      </c>
      <c r="G192" s="141">
        <v>31.195230495573497</v>
      </c>
      <c r="H192" s="141">
        <v>674.54298714776087</v>
      </c>
      <c r="I192" s="141">
        <v>2350</v>
      </c>
      <c r="J192" s="141">
        <v>114.9588101539494</v>
      </c>
      <c r="K192" s="141">
        <v>99.344431096619203</v>
      </c>
      <c r="L192" s="141">
        <v>128.70358473596301</v>
      </c>
      <c r="M192" s="141">
        <v>114.3441226575809</v>
      </c>
      <c r="N192" s="141">
        <v>95</v>
      </c>
      <c r="O192" s="141">
        <v>73</v>
      </c>
      <c r="P192" s="141">
        <v>51</v>
      </c>
      <c r="Q192" s="141">
        <v>61</v>
      </c>
      <c r="R192" s="141">
        <v>56</v>
      </c>
      <c r="S192" s="141">
        <v>46</v>
      </c>
      <c r="T192" s="141">
        <v>39</v>
      </c>
      <c r="U192" s="141">
        <v>165.33333333333334</v>
      </c>
      <c r="V192" s="141">
        <v>141.25</v>
      </c>
      <c r="W192" s="141">
        <v>93.2</v>
      </c>
      <c r="X192" s="141">
        <v>161.4</v>
      </c>
      <c r="Y192" s="141">
        <v>330.8</v>
      </c>
      <c r="Z192" s="141">
        <v>348.2</v>
      </c>
      <c r="AA192" s="141">
        <v>119.9</v>
      </c>
      <c r="AB192" s="141">
        <v>116.1</v>
      </c>
      <c r="AC192" s="141">
        <v>118.8</v>
      </c>
      <c r="AD192" s="141">
        <v>100.6</v>
      </c>
      <c r="AE192" s="141">
        <v>95.7</v>
      </c>
      <c r="AF192" s="141">
        <v>121.8</v>
      </c>
      <c r="AG192" s="141">
        <v>96</v>
      </c>
      <c r="AH192" s="141">
        <v>131.5</v>
      </c>
      <c r="AI192" s="141">
        <v>126.25</v>
      </c>
      <c r="AJ192" s="141">
        <v>128.25</v>
      </c>
      <c r="AK192" s="141">
        <v>589</v>
      </c>
      <c r="AL192" s="141">
        <v>675.5</v>
      </c>
      <c r="AM192" s="141">
        <v>689</v>
      </c>
      <c r="AN192" s="141">
        <v>191.5</v>
      </c>
      <c r="AO192" s="141"/>
      <c r="AP192" s="141"/>
      <c r="AQ192" s="141"/>
      <c r="AR192" s="141"/>
      <c r="AS192" s="141"/>
      <c r="AT192" s="141"/>
      <c r="AU192" s="141"/>
      <c r="AV192" s="141"/>
      <c r="AW192" s="123"/>
      <c r="AX192" s="123"/>
      <c r="AY192" s="123"/>
      <c r="AZ192" s="123"/>
      <c r="BA192" s="123"/>
      <c r="BB192" s="123"/>
    </row>
    <row r="193" spans="1:54" ht="12.75" x14ac:dyDescent="0.2">
      <c r="A193" s="160">
        <v>41883</v>
      </c>
      <c r="B193" s="141">
        <v>1120</v>
      </c>
      <c r="C193" s="141">
        <v>2375</v>
      </c>
      <c r="D193" s="141">
        <v>1750</v>
      </c>
      <c r="E193" s="141">
        <v>2750</v>
      </c>
      <c r="F193" s="141">
        <v>23.454225328935603</v>
      </c>
      <c r="G193" s="141">
        <v>28.867516736010771</v>
      </c>
      <c r="H193" s="141">
        <v>665.86799999999994</v>
      </c>
      <c r="I193" s="141">
        <v>2075</v>
      </c>
      <c r="J193" s="141">
        <v>115.22719648115707</v>
      </c>
      <c r="K193" s="141">
        <v>99.303243521537681</v>
      </c>
      <c r="L193" s="141">
        <v>125.35012206090197</v>
      </c>
      <c r="M193" s="141">
        <v>114.6166950596252</v>
      </c>
      <c r="N193" s="141">
        <v>96</v>
      </c>
      <c r="O193" s="141">
        <v>72</v>
      </c>
      <c r="P193" s="141">
        <v>50</v>
      </c>
      <c r="Q193" s="141">
        <v>64</v>
      </c>
      <c r="R193" s="141">
        <v>55</v>
      </c>
      <c r="S193" s="141">
        <v>42</v>
      </c>
      <c r="T193" s="141">
        <v>36</v>
      </c>
      <c r="U193" s="141">
        <v>169</v>
      </c>
      <c r="V193" s="141">
        <v>147.66666666666666</v>
      </c>
      <c r="W193" s="141">
        <v>103</v>
      </c>
      <c r="X193" s="141">
        <v>165.25</v>
      </c>
      <c r="Y193" s="141">
        <v>330.66666666666669</v>
      </c>
      <c r="Z193" s="141">
        <v>356</v>
      </c>
      <c r="AA193" s="141">
        <v>121.8</v>
      </c>
      <c r="AB193" s="141">
        <v>116.4</v>
      </c>
      <c r="AC193" s="141">
        <v>121.3</v>
      </c>
      <c r="AD193" s="141">
        <v>98</v>
      </c>
      <c r="AE193" s="141">
        <v>88.4</v>
      </c>
      <c r="AF193" s="141">
        <v>114.9</v>
      </c>
      <c r="AG193" s="141">
        <v>94.6</v>
      </c>
      <c r="AH193" s="141">
        <v>129.4</v>
      </c>
      <c r="AI193" s="141">
        <v>127</v>
      </c>
      <c r="AJ193" s="141">
        <v>125.6</v>
      </c>
      <c r="AK193" s="141">
        <v>699</v>
      </c>
      <c r="AL193" s="141">
        <v>801.5</v>
      </c>
      <c r="AM193" s="141">
        <v>808</v>
      </c>
      <c r="AN193" s="141">
        <v>179.4</v>
      </c>
      <c r="AO193" s="141"/>
      <c r="AP193" s="141"/>
      <c r="AQ193" s="141"/>
      <c r="AR193" s="141"/>
      <c r="AS193" s="141"/>
      <c r="AT193" s="141"/>
      <c r="AU193" s="141"/>
      <c r="AV193" s="141"/>
      <c r="AW193" s="123"/>
      <c r="AX193" s="123"/>
      <c r="AY193" s="123"/>
      <c r="AZ193" s="123"/>
      <c r="BA193" s="123"/>
      <c r="BB193" s="123"/>
    </row>
    <row r="194" spans="1:54" ht="12.75" x14ac:dyDescent="0.2">
      <c r="A194" s="160">
        <v>41913</v>
      </c>
      <c r="B194" s="141">
        <v>1150</v>
      </c>
      <c r="C194" s="141">
        <v>2350</v>
      </c>
      <c r="D194" s="141">
        <v>1550</v>
      </c>
      <c r="E194" s="141">
        <v>2500</v>
      </c>
      <c r="F194" s="141">
        <v>21.37338429214374</v>
      </c>
      <c r="G194" s="141">
        <v>26.283712097209406</v>
      </c>
      <c r="H194" s="141">
        <v>685.56000000000006</v>
      </c>
      <c r="I194" s="141">
        <v>2050</v>
      </c>
      <c r="J194" s="141">
        <v>115.27192753569166</v>
      </c>
      <c r="K194" s="141">
        <v>99.797494422515896</v>
      </c>
      <c r="L194" s="141">
        <v>127.81703713221124</v>
      </c>
      <c r="M194" s="141">
        <v>111.52754116978987</v>
      </c>
      <c r="N194" s="141">
        <v>96</v>
      </c>
      <c r="O194" s="141">
        <v>72</v>
      </c>
      <c r="P194" s="141">
        <v>49</v>
      </c>
      <c r="Q194" s="141">
        <v>62</v>
      </c>
      <c r="R194" s="141">
        <v>53</v>
      </c>
      <c r="S194" s="141">
        <v>42</v>
      </c>
      <c r="T194" s="141">
        <v>35</v>
      </c>
      <c r="U194" s="141">
        <v>166.5</v>
      </c>
      <c r="V194" s="141">
        <v>143.19999999999999</v>
      </c>
      <c r="W194" s="141">
        <v>93</v>
      </c>
      <c r="X194" s="141">
        <v>162.4</v>
      </c>
      <c r="Y194" s="141">
        <v>328</v>
      </c>
      <c r="Z194" s="141">
        <v>343.8</v>
      </c>
      <c r="AA194" s="141">
        <v>118.4</v>
      </c>
      <c r="AB194" s="141">
        <v>116</v>
      </c>
      <c r="AC194" s="141">
        <v>118.2</v>
      </c>
      <c r="AD194" s="141">
        <v>98.2</v>
      </c>
      <c r="AE194" s="141">
        <v>85.8</v>
      </c>
      <c r="AF194" s="141">
        <v>111.9</v>
      </c>
      <c r="AG194" s="141">
        <v>95.6</v>
      </c>
      <c r="AH194" s="141">
        <v>125.66666666666667</v>
      </c>
      <c r="AI194" s="141">
        <v>127.66666666666667</v>
      </c>
      <c r="AJ194" s="141">
        <v>128.66666666666666</v>
      </c>
      <c r="AK194" s="141">
        <v>249</v>
      </c>
      <c r="AL194" s="141">
        <v>662</v>
      </c>
      <c r="AM194" s="141">
        <v>654.5</v>
      </c>
      <c r="AN194" s="141">
        <v>187.125</v>
      </c>
      <c r="AO194" s="141"/>
      <c r="AP194" s="141"/>
      <c r="AQ194" s="141"/>
      <c r="AR194" s="141"/>
      <c r="AS194" s="141"/>
      <c r="AT194" s="141"/>
      <c r="AU194" s="141"/>
      <c r="AV194" s="141"/>
      <c r="AW194" s="123"/>
      <c r="AX194" s="123"/>
      <c r="AY194" s="123"/>
      <c r="AZ194" s="123"/>
      <c r="BA194" s="123"/>
      <c r="BB194" s="123"/>
    </row>
    <row r="195" spans="1:54" ht="12.75" x14ac:dyDescent="0.2">
      <c r="A195" s="160">
        <v>41944</v>
      </c>
      <c r="B195" s="141">
        <v>1170</v>
      </c>
      <c r="C195" s="141">
        <v>2350</v>
      </c>
      <c r="D195" s="141">
        <v>1525</v>
      </c>
      <c r="E195" s="141">
        <v>2350</v>
      </c>
      <c r="F195" s="141">
        <v>21.128693753379856</v>
      </c>
      <c r="G195" s="141">
        <v>24.911773577285306</v>
      </c>
      <c r="H195" s="141">
        <v>726.524</v>
      </c>
      <c r="I195" s="141">
        <v>2050</v>
      </c>
      <c r="J195" s="141">
        <v>115.00354120848402</v>
      </c>
      <c r="K195" s="141">
        <v>98.973742920885556</v>
      </c>
      <c r="L195" s="141">
        <v>124.73339329307464</v>
      </c>
      <c r="M195" s="141">
        <v>115.20726859738784</v>
      </c>
      <c r="N195" s="141">
        <v>96</v>
      </c>
      <c r="O195" s="141">
        <v>72</v>
      </c>
      <c r="P195" s="141">
        <v>48</v>
      </c>
      <c r="Q195" s="141">
        <v>62</v>
      </c>
      <c r="R195" s="141">
        <v>53</v>
      </c>
      <c r="S195" s="141">
        <v>41</v>
      </c>
      <c r="T195" s="141">
        <v>35</v>
      </c>
      <c r="U195" s="141"/>
      <c r="V195" s="141">
        <v>148.5</v>
      </c>
      <c r="W195" s="141">
        <v>119</v>
      </c>
      <c r="X195" s="141">
        <v>172.25</v>
      </c>
      <c r="Y195" s="141">
        <v>346</v>
      </c>
      <c r="Z195" s="141">
        <v>357.25</v>
      </c>
      <c r="AA195" s="141">
        <v>125.5</v>
      </c>
      <c r="AB195" s="141">
        <v>129.5</v>
      </c>
      <c r="AC195" s="141">
        <v>125.8</v>
      </c>
      <c r="AD195" s="141">
        <v>103.1</v>
      </c>
      <c r="AE195" s="141">
        <v>90.1</v>
      </c>
      <c r="AF195" s="141">
        <v>123</v>
      </c>
      <c r="AG195" s="141">
        <v>102.1</v>
      </c>
      <c r="AH195" s="141">
        <v>134.25</v>
      </c>
      <c r="AI195" s="141">
        <v>136.5</v>
      </c>
      <c r="AJ195" s="141">
        <v>140.5</v>
      </c>
      <c r="AK195" s="141">
        <v>543</v>
      </c>
      <c r="AL195" s="141">
        <v>700.5</v>
      </c>
      <c r="AM195" s="141">
        <v>705</v>
      </c>
      <c r="AN195" s="141">
        <v>201.875</v>
      </c>
      <c r="AO195" s="141"/>
      <c r="AP195" s="141"/>
      <c r="AQ195" s="141"/>
      <c r="AR195" s="141"/>
      <c r="AS195" s="141"/>
      <c r="AT195" s="141"/>
      <c r="AU195" s="141"/>
      <c r="AV195" s="141"/>
      <c r="AW195" s="123"/>
      <c r="AX195" s="123"/>
      <c r="AY195" s="123"/>
      <c r="AZ195" s="123"/>
      <c r="BA195" s="123"/>
      <c r="BB195" s="123"/>
    </row>
    <row r="196" spans="1:54" ht="12.75" x14ac:dyDescent="0.2">
      <c r="A196" s="160">
        <v>41974</v>
      </c>
      <c r="B196" s="141">
        <v>1050</v>
      </c>
      <c r="C196" s="141">
        <v>2275</v>
      </c>
      <c r="D196" s="141">
        <v>1425</v>
      </c>
      <c r="E196" s="141">
        <v>2250</v>
      </c>
      <c r="F196" s="141">
        <v>19.779981418281903</v>
      </c>
      <c r="G196" s="141">
        <v>23.684915796238592</v>
      </c>
      <c r="H196" s="141">
        <v>706.60249999999996</v>
      </c>
      <c r="I196" s="141">
        <v>1975</v>
      </c>
      <c r="J196" s="141">
        <v>115.18246542662244</v>
      </c>
      <c r="K196" s="141">
        <v>99.22086837137465</v>
      </c>
      <c r="L196" s="141">
        <v>128.66503918797378</v>
      </c>
      <c r="M196" s="141">
        <v>114.20783645655877</v>
      </c>
      <c r="N196" s="141">
        <v>96</v>
      </c>
      <c r="O196" s="141">
        <v>72</v>
      </c>
      <c r="P196" s="141">
        <v>48</v>
      </c>
      <c r="Q196" s="141">
        <v>62</v>
      </c>
      <c r="R196" s="141">
        <v>53</v>
      </c>
      <c r="S196" s="141">
        <v>41</v>
      </c>
      <c r="T196" s="141">
        <v>35</v>
      </c>
      <c r="U196" s="141"/>
      <c r="V196" s="141"/>
      <c r="W196" s="141">
        <v>123</v>
      </c>
      <c r="X196" s="141">
        <v>186</v>
      </c>
      <c r="Y196" s="141">
        <v>337.5</v>
      </c>
      <c r="Z196" s="141">
        <v>344</v>
      </c>
      <c r="AA196" s="141">
        <v>135.80000000000001</v>
      </c>
      <c r="AB196" s="141">
        <v>128.80000000000001</v>
      </c>
      <c r="AC196" s="141">
        <v>132.80000000000001</v>
      </c>
      <c r="AD196" s="141">
        <v>111.8</v>
      </c>
      <c r="AE196" s="141"/>
      <c r="AF196" s="141">
        <v>130.9</v>
      </c>
      <c r="AG196" s="141">
        <v>111.1</v>
      </c>
      <c r="AH196" s="141">
        <v>136.66666666666666</v>
      </c>
      <c r="AI196" s="141">
        <v>145.33333333333334</v>
      </c>
      <c r="AJ196" s="141">
        <v>151</v>
      </c>
      <c r="AK196" s="141">
        <v>421</v>
      </c>
      <c r="AL196" s="141">
        <v>731</v>
      </c>
      <c r="AM196" s="141">
        <v>762</v>
      </c>
      <c r="AN196" s="141">
        <v>215.375</v>
      </c>
      <c r="AO196" s="141"/>
      <c r="AP196" s="141"/>
      <c r="AQ196" s="141"/>
      <c r="AR196" s="141"/>
      <c r="AS196" s="141"/>
      <c r="AT196" s="141"/>
      <c r="AU196" s="141"/>
      <c r="AV196" s="141"/>
      <c r="AW196" s="123"/>
      <c r="AX196" s="123"/>
      <c r="AY196" s="123"/>
      <c r="AZ196" s="123"/>
      <c r="BA196" s="123"/>
      <c r="BB196" s="123"/>
    </row>
    <row r="197" spans="1:54" ht="12.75" x14ac:dyDescent="0.2">
      <c r="A197" s="160">
        <v>42005</v>
      </c>
      <c r="B197" s="141">
        <v>980</v>
      </c>
      <c r="C197" s="141">
        <v>2225</v>
      </c>
      <c r="D197" s="141">
        <v>1425</v>
      </c>
      <c r="E197" s="141">
        <v>2200</v>
      </c>
      <c r="F197" s="141">
        <v>19.533347964920289</v>
      </c>
      <c r="G197" s="141">
        <v>22.959954431349342</v>
      </c>
      <c r="H197" s="141">
        <v>678.65599999999995</v>
      </c>
      <c r="I197" s="141">
        <v>1925</v>
      </c>
      <c r="J197" s="141">
        <v>114.24311328139562</v>
      </c>
      <c r="K197" s="141">
        <v>95.513986614038117</v>
      </c>
      <c r="L197" s="141">
        <v>123.92393678530129</v>
      </c>
      <c r="M197" s="141">
        <v>114.48040885860304</v>
      </c>
      <c r="N197" s="141">
        <v>100</v>
      </c>
      <c r="O197" s="141">
        <v>73</v>
      </c>
      <c r="P197" s="141">
        <v>49</v>
      </c>
      <c r="Q197" s="141">
        <v>62</v>
      </c>
      <c r="R197" s="141">
        <v>53</v>
      </c>
      <c r="S197" s="141">
        <v>41</v>
      </c>
      <c r="T197" s="141">
        <v>35</v>
      </c>
      <c r="U197" s="141">
        <v>184</v>
      </c>
      <c r="V197" s="141">
        <v>172</v>
      </c>
      <c r="W197" s="141">
        <v>126</v>
      </c>
      <c r="X197" s="141">
        <v>194</v>
      </c>
      <c r="Y197" s="141">
        <v>332.5</v>
      </c>
      <c r="Z197" s="141">
        <v>345.75</v>
      </c>
      <c r="AA197" s="141">
        <v>136.1</v>
      </c>
      <c r="AB197" s="141">
        <v>133</v>
      </c>
      <c r="AC197" s="141">
        <v>135</v>
      </c>
      <c r="AD197" s="141">
        <v>117</v>
      </c>
      <c r="AE197" s="141">
        <v>98.6</v>
      </c>
      <c r="AF197" s="141">
        <v>134.69999999999999</v>
      </c>
      <c r="AG197" s="141">
        <v>114.6</v>
      </c>
      <c r="AH197" s="141">
        <v>134</v>
      </c>
      <c r="AI197" s="141">
        <v>140</v>
      </c>
      <c r="AJ197" s="141">
        <v>147</v>
      </c>
      <c r="AK197" s="141">
        <v>553</v>
      </c>
      <c r="AL197" s="141">
        <v>732</v>
      </c>
      <c r="AM197" s="141">
        <v>754.5</v>
      </c>
      <c r="AN197" s="141">
        <v>209.1875</v>
      </c>
      <c r="AO197" s="141"/>
      <c r="AP197" s="141"/>
      <c r="AQ197" s="141"/>
      <c r="AR197" s="141"/>
      <c r="AS197" s="141"/>
      <c r="AT197" s="141"/>
      <c r="AU197" s="141"/>
      <c r="AV197" s="141"/>
      <c r="AW197" s="123"/>
      <c r="AX197" s="123"/>
      <c r="AY197" s="123"/>
      <c r="AZ197" s="123"/>
      <c r="BA197" s="123"/>
      <c r="BB197" s="123"/>
    </row>
    <row r="198" spans="1:54" ht="12.75" x14ac:dyDescent="0.2">
      <c r="A198" s="160">
        <v>42036</v>
      </c>
      <c r="B198" s="141">
        <v>1170</v>
      </c>
      <c r="C198" s="141">
        <v>2500</v>
      </c>
      <c r="D198" s="141">
        <v>1700</v>
      </c>
      <c r="E198" s="141">
        <v>2450</v>
      </c>
      <c r="F198" s="141">
        <v>23.581427884811873</v>
      </c>
      <c r="G198" s="141">
        <v>25.930326204527386</v>
      </c>
      <c r="H198" s="141">
        <v>705.18499999999995</v>
      </c>
      <c r="I198" s="141">
        <v>2200</v>
      </c>
      <c r="J198" s="141">
        <v>114.82461699034556</v>
      </c>
      <c r="K198" s="141">
        <v>94.237171786511084</v>
      </c>
      <c r="L198" s="141">
        <v>125.96685082872929</v>
      </c>
      <c r="M198" s="141">
        <v>110.21010789324247</v>
      </c>
      <c r="N198" s="141">
        <v>101</v>
      </c>
      <c r="O198" s="141">
        <v>73</v>
      </c>
      <c r="P198" s="141">
        <v>49</v>
      </c>
      <c r="Q198" s="141">
        <v>62</v>
      </c>
      <c r="R198" s="141">
        <v>53</v>
      </c>
      <c r="S198" s="141">
        <v>42</v>
      </c>
      <c r="T198" s="141">
        <v>36</v>
      </c>
      <c r="U198" s="141">
        <v>182.33333333333334</v>
      </c>
      <c r="V198" s="141">
        <v>154.66666666666666</v>
      </c>
      <c r="W198" s="141">
        <v>133</v>
      </c>
      <c r="X198" s="141">
        <v>188</v>
      </c>
      <c r="Y198" s="141">
        <v>317</v>
      </c>
      <c r="Z198" s="141">
        <v>340.75</v>
      </c>
      <c r="AA198" s="141">
        <v>128.4</v>
      </c>
      <c r="AB198" s="141"/>
      <c r="AC198" s="141">
        <v>128.4</v>
      </c>
      <c r="AD198" s="141">
        <v>114.9</v>
      </c>
      <c r="AE198" s="141">
        <v>95.9</v>
      </c>
      <c r="AF198" s="141">
        <v>123.3</v>
      </c>
      <c r="AG198" s="141">
        <v>112.9</v>
      </c>
      <c r="AH198" s="141">
        <v>125.33333333333333</v>
      </c>
      <c r="AI198" s="141">
        <v>136</v>
      </c>
      <c r="AJ198" s="141">
        <v>137.25</v>
      </c>
      <c r="AK198" s="141">
        <v>515</v>
      </c>
      <c r="AL198" s="141">
        <v>674</v>
      </c>
      <c r="AM198" s="141">
        <v>693.5</v>
      </c>
      <c r="AN198" s="141">
        <v>196.3125</v>
      </c>
      <c r="AO198" s="141"/>
      <c r="AP198" s="141"/>
      <c r="AQ198" s="141"/>
      <c r="AR198" s="141"/>
      <c r="AS198" s="141"/>
      <c r="AT198" s="141"/>
      <c r="AU198" s="141"/>
      <c r="AV198" s="141"/>
      <c r="AW198" s="123"/>
      <c r="AX198" s="123"/>
      <c r="AY198" s="123"/>
      <c r="AZ198" s="123"/>
      <c r="BA198" s="123"/>
      <c r="BB198" s="123"/>
    </row>
    <row r="199" spans="1:54" ht="12.75" x14ac:dyDescent="0.2">
      <c r="A199" s="160">
        <v>42064</v>
      </c>
      <c r="B199" s="141">
        <v>1070</v>
      </c>
      <c r="C199" s="141">
        <v>2350</v>
      </c>
      <c r="D199" s="141">
        <v>1550</v>
      </c>
      <c r="E199" s="141">
        <v>2350</v>
      </c>
      <c r="F199" s="141">
        <v>21.37338429214374</v>
      </c>
      <c r="G199" s="141">
        <v>24.699160636108836</v>
      </c>
      <c r="H199" s="141">
        <v>690.37980000000005</v>
      </c>
      <c r="I199" s="141">
        <v>2050</v>
      </c>
      <c r="J199" s="141">
        <v>115.00354120848402</v>
      </c>
      <c r="K199" s="141">
        <v>95.390423888793563</v>
      </c>
      <c r="L199" s="141">
        <v>120.53192856225105</v>
      </c>
      <c r="M199" s="141">
        <v>112.66325951164109</v>
      </c>
      <c r="N199" s="141">
        <v>101</v>
      </c>
      <c r="O199" s="141">
        <v>73</v>
      </c>
      <c r="P199" s="141">
        <v>49</v>
      </c>
      <c r="Q199" s="141">
        <v>62</v>
      </c>
      <c r="R199" s="141">
        <v>53</v>
      </c>
      <c r="S199" s="141">
        <v>41</v>
      </c>
      <c r="T199" s="141">
        <v>36</v>
      </c>
      <c r="U199" s="141">
        <v>184</v>
      </c>
      <c r="V199" s="141">
        <v>151.5</v>
      </c>
      <c r="W199" s="141">
        <v>133.5</v>
      </c>
      <c r="X199" s="141">
        <v>184</v>
      </c>
      <c r="Y199" s="141">
        <v>313</v>
      </c>
      <c r="Z199" s="141">
        <v>342</v>
      </c>
      <c r="AA199" s="141">
        <v>121.3</v>
      </c>
      <c r="AB199" s="141"/>
      <c r="AC199" s="141">
        <v>121.3</v>
      </c>
      <c r="AD199" s="141">
        <v>109.7</v>
      </c>
      <c r="AE199" s="141">
        <v>95</v>
      </c>
      <c r="AF199" s="141">
        <v>119</v>
      </c>
      <c r="AG199" s="141">
        <v>107.5</v>
      </c>
      <c r="AH199" s="141">
        <v>128</v>
      </c>
      <c r="AI199" s="141">
        <v>132</v>
      </c>
      <c r="AJ199" s="141">
        <v>137.80000000000001</v>
      </c>
      <c r="AK199" s="141">
        <v>651</v>
      </c>
      <c r="AL199" s="141">
        <v>822</v>
      </c>
      <c r="AM199" s="141">
        <v>856.5</v>
      </c>
      <c r="AN199" s="141">
        <v>195.6</v>
      </c>
      <c r="AO199" s="141"/>
      <c r="AP199" s="141"/>
      <c r="AQ199" s="141"/>
      <c r="AR199" s="141"/>
      <c r="AS199" s="141"/>
      <c r="AT199" s="141"/>
      <c r="AU199" s="141"/>
      <c r="AV199" s="141"/>
      <c r="AW199" s="123"/>
      <c r="AX199" s="123"/>
      <c r="AY199" s="123"/>
      <c r="AZ199" s="123"/>
      <c r="BA199" s="123"/>
      <c r="BB199" s="123"/>
    </row>
    <row r="200" spans="1:54" ht="12.75" x14ac:dyDescent="0.2">
      <c r="A200" s="160">
        <v>42095</v>
      </c>
      <c r="B200" s="141">
        <v>970</v>
      </c>
      <c r="C200" s="141">
        <v>2300</v>
      </c>
      <c r="D200" s="141">
        <v>1425</v>
      </c>
      <c r="E200" s="141">
        <v>2350</v>
      </c>
      <c r="F200" s="141">
        <v>19.903298144962712</v>
      </c>
      <c r="G200" s="141">
        <v>24.503473091586443</v>
      </c>
      <c r="H200" s="141">
        <v>661.01199999999994</v>
      </c>
      <c r="I200" s="141">
        <v>2000</v>
      </c>
      <c r="J200" s="141">
        <v>115.4061206992955</v>
      </c>
      <c r="K200" s="141">
        <v>95.143298438304456</v>
      </c>
      <c r="L200" s="141">
        <v>125.38866760889118</v>
      </c>
      <c r="M200" s="141">
        <v>111.89097103918226</v>
      </c>
      <c r="N200" s="141">
        <v>101</v>
      </c>
      <c r="O200" s="141">
        <v>73</v>
      </c>
      <c r="P200" s="141">
        <v>49</v>
      </c>
      <c r="Q200" s="141">
        <v>62</v>
      </c>
      <c r="R200" s="141">
        <v>53</v>
      </c>
      <c r="S200" s="141">
        <v>41</v>
      </c>
      <c r="T200" s="141">
        <v>36</v>
      </c>
      <c r="U200" s="141">
        <v>186</v>
      </c>
      <c r="V200" s="141">
        <v>149</v>
      </c>
      <c r="W200" s="141">
        <v>99.666666666666671</v>
      </c>
      <c r="X200" s="141">
        <v>185</v>
      </c>
      <c r="Y200" s="141">
        <v>312</v>
      </c>
      <c r="Z200" s="141">
        <v>321</v>
      </c>
      <c r="AA200" s="141">
        <v>122.8</v>
      </c>
      <c r="AB200" s="141">
        <v>117.3</v>
      </c>
      <c r="AC200" s="141">
        <v>122</v>
      </c>
      <c r="AD200" s="141">
        <v>115.3</v>
      </c>
      <c r="AE200" s="141">
        <v>98.3</v>
      </c>
      <c r="AF200" s="141">
        <v>120.6</v>
      </c>
      <c r="AG200" s="141">
        <v>107.8</v>
      </c>
      <c r="AH200" s="141">
        <v>128</v>
      </c>
      <c r="AI200" s="141">
        <v>133.33333333333334</v>
      </c>
      <c r="AJ200" s="141">
        <v>133.66666666666666</v>
      </c>
      <c r="AK200" s="141">
        <v>387</v>
      </c>
      <c r="AL200" s="141">
        <v>639</v>
      </c>
      <c r="AM200" s="141">
        <v>654.5</v>
      </c>
      <c r="AN200" s="141">
        <v>187.75</v>
      </c>
      <c r="AO200" s="141"/>
      <c r="AP200" s="141"/>
      <c r="AQ200" s="141"/>
      <c r="AR200" s="141"/>
      <c r="AS200" s="141"/>
      <c r="AT200" s="141"/>
      <c r="AU200" s="141"/>
      <c r="AV200" s="141"/>
      <c r="AW200" s="123"/>
      <c r="AX200" s="123"/>
      <c r="AY200" s="123"/>
      <c r="AZ200" s="123"/>
      <c r="BA200" s="123"/>
      <c r="BB200" s="123"/>
    </row>
    <row r="201" spans="1:54" ht="12.75" x14ac:dyDescent="0.2">
      <c r="A201" s="160">
        <v>42125</v>
      </c>
      <c r="B201" s="141">
        <v>920</v>
      </c>
      <c r="C201" s="141">
        <v>2150</v>
      </c>
      <c r="D201" s="141">
        <v>1325</v>
      </c>
      <c r="E201" s="141">
        <v>2350</v>
      </c>
      <c r="F201" s="141">
        <v>18.184635629822338</v>
      </c>
      <c r="G201" s="141">
        <v>24.337759869783959</v>
      </c>
      <c r="H201" s="141">
        <v>644.53800000000001</v>
      </c>
      <c r="I201" s="141">
        <v>1850</v>
      </c>
      <c r="J201" s="141">
        <v>115.62977597196856</v>
      </c>
      <c r="K201" s="141">
        <v>95.184486013385978</v>
      </c>
      <c r="L201" s="141">
        <v>127.62430939226519</v>
      </c>
      <c r="M201" s="141">
        <v>110.39182282793864</v>
      </c>
      <c r="N201" s="141">
        <v>101</v>
      </c>
      <c r="O201" s="141">
        <v>72</v>
      </c>
      <c r="P201" s="141">
        <v>48</v>
      </c>
      <c r="Q201" s="141">
        <v>61</v>
      </c>
      <c r="R201" s="141">
        <v>53</v>
      </c>
      <c r="S201" s="141">
        <v>40</v>
      </c>
      <c r="T201" s="141">
        <v>35</v>
      </c>
      <c r="U201" s="141">
        <v>181</v>
      </c>
      <c r="V201" s="141">
        <v>140</v>
      </c>
      <c r="W201" s="141">
        <v>110.66666666666667</v>
      </c>
      <c r="X201" s="141">
        <v>192.5</v>
      </c>
      <c r="Y201" s="141">
        <v>286</v>
      </c>
      <c r="Z201" s="141">
        <v>308.60000000000002</v>
      </c>
      <c r="AA201" s="141">
        <v>116.3</v>
      </c>
      <c r="AB201" s="141">
        <v>114.6</v>
      </c>
      <c r="AC201" s="141">
        <v>115.4</v>
      </c>
      <c r="AD201" s="141">
        <v>111</v>
      </c>
      <c r="AE201" s="141">
        <v>101.3</v>
      </c>
      <c r="AF201" s="141">
        <v>111.4</v>
      </c>
      <c r="AG201" s="141">
        <v>106.7</v>
      </c>
      <c r="AH201" s="141">
        <v>123.25</v>
      </c>
      <c r="AI201" s="141">
        <v>125.5</v>
      </c>
      <c r="AJ201" s="141">
        <v>129.125</v>
      </c>
      <c r="AK201" s="141">
        <v>499.5</v>
      </c>
      <c r="AL201" s="141">
        <v>605</v>
      </c>
      <c r="AM201" s="141">
        <v>631.5</v>
      </c>
      <c r="AN201" s="141">
        <v>183.5</v>
      </c>
      <c r="AO201" s="141"/>
      <c r="AP201" s="141"/>
      <c r="AQ201" s="141"/>
      <c r="AR201" s="141"/>
      <c r="AS201" s="141"/>
      <c r="AT201" s="141"/>
      <c r="AU201" s="141"/>
      <c r="AV201" s="141"/>
      <c r="AW201" s="123"/>
      <c r="AX201" s="123"/>
      <c r="AY201" s="123"/>
      <c r="AZ201" s="123"/>
      <c r="BA201" s="123"/>
      <c r="BB201" s="123"/>
    </row>
    <row r="202" spans="1:54" ht="12.75" x14ac:dyDescent="0.2">
      <c r="A202" s="160">
        <v>42156</v>
      </c>
      <c r="B202" s="141">
        <v>1000</v>
      </c>
      <c r="C202" s="141">
        <v>2150</v>
      </c>
      <c r="D202" s="141">
        <v>1275</v>
      </c>
      <c r="E202" s="141">
        <v>2350</v>
      </c>
      <c r="F202" s="141">
        <v>17.695254552294578</v>
      </c>
      <c r="G202" s="141">
        <v>23.902465752136902</v>
      </c>
      <c r="H202" s="141">
        <v>570.53800000000001</v>
      </c>
      <c r="I202" s="141">
        <v>1850</v>
      </c>
      <c r="J202" s="141">
        <v>115.80870019010699</v>
      </c>
      <c r="K202" s="141">
        <v>94.566672387163223</v>
      </c>
      <c r="L202" s="141">
        <v>123.84684568932289</v>
      </c>
      <c r="M202" s="141">
        <v>113.39011925042588</v>
      </c>
      <c r="N202" s="141">
        <v>100</v>
      </c>
      <c r="O202" s="141">
        <v>71</v>
      </c>
      <c r="P202" s="141">
        <v>47</v>
      </c>
      <c r="Q202" s="141">
        <v>60</v>
      </c>
      <c r="R202" s="141">
        <v>52</v>
      </c>
      <c r="S202" s="141">
        <v>40</v>
      </c>
      <c r="T202" s="141">
        <v>35</v>
      </c>
      <c r="U202" s="141"/>
      <c r="V202" s="141">
        <v>134.5</v>
      </c>
      <c r="W202" s="141"/>
      <c r="X202" s="141"/>
      <c r="Y202" s="141">
        <v>283</v>
      </c>
      <c r="Z202" s="141">
        <v>292.75</v>
      </c>
      <c r="AA202" s="141">
        <v>120.1</v>
      </c>
      <c r="AB202" s="141"/>
      <c r="AC202" s="141">
        <v>120.1</v>
      </c>
      <c r="AD202" s="141">
        <v>112.2</v>
      </c>
      <c r="AE202" s="141">
        <v>92.9</v>
      </c>
      <c r="AF202" s="141">
        <v>116</v>
      </c>
      <c r="AG202" s="141">
        <v>105.8</v>
      </c>
      <c r="AH202" s="141">
        <v>123.2</v>
      </c>
      <c r="AI202" s="141">
        <v>125.6</v>
      </c>
      <c r="AJ202" s="141">
        <v>131.69999999999999</v>
      </c>
      <c r="AK202" s="141">
        <v>659</v>
      </c>
      <c r="AL202" s="141">
        <v>462.5</v>
      </c>
      <c r="AM202" s="141">
        <v>485.5</v>
      </c>
      <c r="AN202" s="141">
        <v>184.83333333333334</v>
      </c>
      <c r="AO202" s="141"/>
      <c r="AP202" s="141"/>
      <c r="AQ202" s="141"/>
      <c r="AR202" s="141"/>
      <c r="AS202" s="141"/>
      <c r="AT202" s="141"/>
      <c r="AU202" s="141"/>
      <c r="AV202" s="141"/>
      <c r="AW202" s="123"/>
      <c r="AX202" s="123"/>
      <c r="AY202" s="123"/>
      <c r="AZ202" s="123"/>
      <c r="BA202" s="123"/>
      <c r="BB202" s="123"/>
    </row>
    <row r="203" spans="1:54" ht="12.75" x14ac:dyDescent="0.2">
      <c r="A203" s="160">
        <v>42186</v>
      </c>
      <c r="B203" s="141">
        <v>900</v>
      </c>
      <c r="C203" s="141">
        <v>2050</v>
      </c>
      <c r="D203" s="141">
        <v>1225</v>
      </c>
      <c r="E203" s="141">
        <v>2275</v>
      </c>
      <c r="F203" s="141">
        <v>16.712606568043583</v>
      </c>
      <c r="G203" s="141">
        <v>22.578139638424179</v>
      </c>
      <c r="H203" s="141">
        <v>490.29750000000001</v>
      </c>
      <c r="I203" s="141">
        <v>1750</v>
      </c>
      <c r="J203" s="141">
        <v>115.67450702650316</v>
      </c>
      <c r="K203" s="141">
        <v>92.177793032435233</v>
      </c>
      <c r="L203" s="141">
        <v>121.72684054991649</v>
      </c>
      <c r="M203" s="141">
        <v>111.20954003407152</v>
      </c>
      <c r="N203" s="141">
        <v>100</v>
      </c>
      <c r="O203" s="141">
        <v>70</v>
      </c>
      <c r="P203" s="141">
        <v>47</v>
      </c>
      <c r="Q203" s="141">
        <v>60</v>
      </c>
      <c r="R203" s="141">
        <v>52</v>
      </c>
      <c r="S203" s="141">
        <v>40</v>
      </c>
      <c r="T203" s="141">
        <v>35</v>
      </c>
      <c r="U203" s="141"/>
      <c r="V203" s="141">
        <v>139</v>
      </c>
      <c r="W203" s="141">
        <v>103</v>
      </c>
      <c r="X203" s="141">
        <v>172</v>
      </c>
      <c r="Y203" s="141">
        <v>277</v>
      </c>
      <c r="Z203" s="141">
        <v>301.2</v>
      </c>
      <c r="AA203" s="141">
        <v>127</v>
      </c>
      <c r="AB203" s="141">
        <v>111.1</v>
      </c>
      <c r="AC203" s="141">
        <v>120.2</v>
      </c>
      <c r="AD203" s="141">
        <v>114.2</v>
      </c>
      <c r="AE203" s="141">
        <v>105.5</v>
      </c>
      <c r="AF203" s="141">
        <v>121.9</v>
      </c>
      <c r="AG203" s="141">
        <v>109.1</v>
      </c>
      <c r="AH203" s="141">
        <v>134.33333333333334</v>
      </c>
      <c r="AI203" s="141">
        <v>132</v>
      </c>
      <c r="AJ203" s="141">
        <v>137.66666666666666</v>
      </c>
      <c r="AK203" s="141">
        <v>151</v>
      </c>
      <c r="AL203" s="141">
        <v>635</v>
      </c>
      <c r="AM203" s="141">
        <v>648</v>
      </c>
      <c r="AN203" s="141">
        <v>185.25</v>
      </c>
      <c r="AO203" s="141"/>
      <c r="AP203" s="141"/>
      <c r="AQ203" s="141"/>
      <c r="AR203" s="141"/>
      <c r="AS203" s="141"/>
      <c r="AT203" s="141"/>
      <c r="AU203" s="141"/>
      <c r="AV203" s="141"/>
      <c r="AW203" s="123"/>
      <c r="AX203" s="123"/>
      <c r="AY203" s="123"/>
      <c r="AZ203" s="123"/>
      <c r="BA203" s="123"/>
      <c r="BB203" s="123"/>
    </row>
    <row r="204" spans="1:54" ht="12.75" x14ac:dyDescent="0.2">
      <c r="A204" s="160">
        <v>42217</v>
      </c>
      <c r="B204" s="141">
        <v>880</v>
      </c>
      <c r="C204" s="141">
        <v>1900</v>
      </c>
      <c r="D204" s="141">
        <v>1175</v>
      </c>
      <c r="E204" s="141">
        <v>2075</v>
      </c>
      <c r="F204" s="141">
        <v>15.483325130430977</v>
      </c>
      <c r="G204" s="141">
        <v>20.123238193977798</v>
      </c>
      <c r="H204" s="141">
        <v>450.25290000000001</v>
      </c>
      <c r="I204" s="141">
        <v>1600</v>
      </c>
      <c r="J204" s="141">
        <v>116.21127968091849</v>
      </c>
      <c r="K204" s="141">
        <v>92.383730907842818</v>
      </c>
      <c r="L204" s="141">
        <v>125.15739432095592</v>
      </c>
      <c r="M204" s="141">
        <v>109.34696195343554</v>
      </c>
      <c r="N204" s="141">
        <v>94</v>
      </c>
      <c r="O204" s="141">
        <v>63</v>
      </c>
      <c r="P204" s="141">
        <v>40</v>
      </c>
      <c r="Q204" s="141">
        <v>56</v>
      </c>
      <c r="R204" s="141">
        <v>50</v>
      </c>
      <c r="S204" s="141">
        <v>34</v>
      </c>
      <c r="T204" s="141">
        <v>31</v>
      </c>
      <c r="U204" s="141"/>
      <c r="V204" s="141">
        <v>139.5</v>
      </c>
      <c r="W204" s="141"/>
      <c r="X204" s="141">
        <v>174.75</v>
      </c>
      <c r="Y204" s="141"/>
      <c r="Z204" s="141">
        <v>285.75</v>
      </c>
      <c r="AA204" s="141">
        <v>108.1</v>
      </c>
      <c r="AB204" s="141">
        <v>105.5</v>
      </c>
      <c r="AC204" s="141">
        <v>106.8</v>
      </c>
      <c r="AD204" s="141">
        <v>105.4</v>
      </c>
      <c r="AE204" s="141">
        <v>98.3</v>
      </c>
      <c r="AF204" s="141">
        <v>116.7</v>
      </c>
      <c r="AG204" s="141">
        <v>96.6</v>
      </c>
      <c r="AH204" s="141">
        <v>126.25</v>
      </c>
      <c r="AI204" s="141">
        <v>121.75</v>
      </c>
      <c r="AJ204" s="141">
        <v>125</v>
      </c>
      <c r="AK204" s="141">
        <v>281</v>
      </c>
      <c r="AL204" s="141">
        <v>446</v>
      </c>
      <c r="AM204" s="141">
        <v>601</v>
      </c>
      <c r="AN204" s="141">
        <v>164.875</v>
      </c>
      <c r="AO204" s="141"/>
      <c r="AP204" s="141"/>
      <c r="AQ204" s="141"/>
      <c r="AR204" s="141"/>
      <c r="AS204" s="141"/>
      <c r="AT204" s="141"/>
      <c r="AU204" s="141"/>
      <c r="AV204" s="141"/>
      <c r="AW204" s="123"/>
      <c r="AX204" s="123"/>
      <c r="AY204" s="123"/>
      <c r="AZ204" s="123"/>
      <c r="BA204" s="123"/>
      <c r="BB204" s="123"/>
    </row>
    <row r="205" spans="1:54" ht="12.75" x14ac:dyDescent="0.2">
      <c r="A205" s="160">
        <v>42248</v>
      </c>
      <c r="B205" s="141">
        <v>960</v>
      </c>
      <c r="C205" s="141">
        <v>2050</v>
      </c>
      <c r="D205" s="141">
        <v>1250</v>
      </c>
      <c r="E205" s="141">
        <v>2075</v>
      </c>
      <c r="F205" s="141">
        <v>16.957297106807466</v>
      </c>
      <c r="G205" s="141">
        <v>20.284472592250868</v>
      </c>
      <c r="H205" s="141">
        <v>465.96550000000002</v>
      </c>
      <c r="I205" s="141">
        <v>1750</v>
      </c>
      <c r="J205" s="141">
        <v>116.12181757184928</v>
      </c>
      <c r="K205" s="141">
        <v>92.013042732109156</v>
      </c>
      <c r="L205" s="141">
        <v>126.15957856867533</v>
      </c>
      <c r="M205" s="141">
        <v>109.71039182282793</v>
      </c>
      <c r="N205" s="141">
        <v>95</v>
      </c>
      <c r="O205" s="141">
        <v>65</v>
      </c>
      <c r="P205" s="141">
        <v>41</v>
      </c>
      <c r="Q205" s="141">
        <v>56</v>
      </c>
      <c r="R205" s="141">
        <v>50</v>
      </c>
      <c r="S205" s="141">
        <v>35</v>
      </c>
      <c r="T205" s="141">
        <v>32</v>
      </c>
      <c r="U205" s="141"/>
      <c r="V205" s="141">
        <v>137.66666666666666</v>
      </c>
      <c r="W205" s="141">
        <v>105</v>
      </c>
      <c r="X205" s="141">
        <v>163.25</v>
      </c>
      <c r="Y205" s="141">
        <v>266.5</v>
      </c>
      <c r="Z205" s="141">
        <v>282.5</v>
      </c>
      <c r="AA205" s="141">
        <v>108.4</v>
      </c>
      <c r="AB205" s="141">
        <v>106.2</v>
      </c>
      <c r="AC205" s="141">
        <v>107.5</v>
      </c>
      <c r="AD205" s="141">
        <v>103.3</v>
      </c>
      <c r="AE205" s="141">
        <v>95.6</v>
      </c>
      <c r="AF205" s="141">
        <v>105.9</v>
      </c>
      <c r="AG205" s="141">
        <v>89.3</v>
      </c>
      <c r="AH205" s="141">
        <v>126</v>
      </c>
      <c r="AI205" s="141">
        <v>121.2</v>
      </c>
      <c r="AJ205" s="141">
        <v>124.4</v>
      </c>
      <c r="AK205" s="141">
        <v>135</v>
      </c>
      <c r="AL205" s="141">
        <v>712</v>
      </c>
      <c r="AM205" s="141">
        <v>719</v>
      </c>
      <c r="AN205" s="141">
        <v>156.69999999999999</v>
      </c>
      <c r="AO205" s="141"/>
      <c r="AP205" s="141"/>
      <c r="AQ205" s="141"/>
      <c r="AR205" s="141"/>
      <c r="AS205" s="141"/>
      <c r="AT205" s="141"/>
      <c r="AU205" s="141"/>
      <c r="AV205" s="141"/>
      <c r="AW205" s="123"/>
      <c r="AX205" s="123"/>
      <c r="AY205" s="123"/>
      <c r="AZ205" s="123"/>
      <c r="BA205" s="123"/>
      <c r="BB205" s="123"/>
    </row>
    <row r="206" spans="1:54" ht="12.75" x14ac:dyDescent="0.2">
      <c r="A206" s="160">
        <v>42278</v>
      </c>
      <c r="B206" s="141">
        <v>1000</v>
      </c>
      <c r="C206" s="141">
        <v>2150</v>
      </c>
      <c r="D206" s="141">
        <v>1300</v>
      </c>
      <c r="E206" s="141">
        <v>2100</v>
      </c>
      <c r="F206" s="141">
        <v>17.939945091058455</v>
      </c>
      <c r="G206" s="141">
        <v>20.670776062067326</v>
      </c>
      <c r="H206" s="141">
        <v>478.14000000000004</v>
      </c>
      <c r="I206" s="141">
        <v>1850</v>
      </c>
      <c r="J206" s="141">
        <v>116.07708651731465</v>
      </c>
      <c r="K206" s="141">
        <v>91.765917281620062</v>
      </c>
      <c r="L206" s="141">
        <v>117.52537581909289</v>
      </c>
      <c r="M206" s="141">
        <v>108.07495741056216</v>
      </c>
      <c r="N206" s="141">
        <v>95</v>
      </c>
      <c r="O206" s="141">
        <v>64</v>
      </c>
      <c r="P206" s="141">
        <v>42</v>
      </c>
      <c r="Q206" s="141">
        <v>56</v>
      </c>
      <c r="R206" s="141">
        <v>50</v>
      </c>
      <c r="S206" s="141">
        <v>36</v>
      </c>
      <c r="T206" s="141">
        <v>33</v>
      </c>
      <c r="U206" s="141"/>
      <c r="V206" s="141">
        <v>138</v>
      </c>
      <c r="W206" s="141">
        <v>111.25</v>
      </c>
      <c r="X206" s="141">
        <v>163.6</v>
      </c>
      <c r="Y206" s="141">
        <v>263.25</v>
      </c>
      <c r="Z206" s="141">
        <v>276.60000000000002</v>
      </c>
      <c r="AA206" s="141">
        <v>110.7</v>
      </c>
      <c r="AB206" s="141">
        <v>109</v>
      </c>
      <c r="AC206" s="141">
        <v>110.4</v>
      </c>
      <c r="AD206" s="141">
        <v>104</v>
      </c>
      <c r="AE206" s="141">
        <v>90.5</v>
      </c>
      <c r="AF206" s="141">
        <v>108.4</v>
      </c>
      <c r="AG206" s="141">
        <v>93</v>
      </c>
      <c r="AH206" s="141">
        <v>122.75</v>
      </c>
      <c r="AI206" s="141">
        <v>124.5</v>
      </c>
      <c r="AJ206" s="141">
        <v>128.75</v>
      </c>
      <c r="AK206" s="141">
        <v>253</v>
      </c>
      <c r="AL206" s="141">
        <v>590.5</v>
      </c>
      <c r="AM206" s="141">
        <v>595.5</v>
      </c>
      <c r="AN206" s="141">
        <v>162.875</v>
      </c>
      <c r="AO206" s="141"/>
      <c r="AP206" s="141"/>
      <c r="AQ206" s="141"/>
      <c r="AR206" s="141"/>
      <c r="AS206" s="141"/>
      <c r="AT206" s="141"/>
      <c r="AU206" s="141"/>
      <c r="AV206" s="141"/>
      <c r="AW206" s="123"/>
      <c r="AX206" s="123"/>
      <c r="AY206" s="123"/>
      <c r="AZ206" s="123"/>
      <c r="BA206" s="123"/>
      <c r="BB206" s="123"/>
    </row>
    <row r="207" spans="1:54" ht="12.75" x14ac:dyDescent="0.2">
      <c r="A207" s="160">
        <v>42309</v>
      </c>
      <c r="B207" s="141">
        <v>970</v>
      </c>
      <c r="C207" s="141">
        <v>2000</v>
      </c>
      <c r="D207" s="141">
        <v>1200</v>
      </c>
      <c r="E207" s="141">
        <v>1975</v>
      </c>
      <c r="F207" s="141">
        <v>16.221282575918085</v>
      </c>
      <c r="G207" s="141">
        <v>19.052507995230055</v>
      </c>
      <c r="H207" s="141">
        <v>443.22629999999998</v>
      </c>
      <c r="I207" s="141">
        <v>1700</v>
      </c>
      <c r="J207" s="141">
        <v>116.21127968091849</v>
      </c>
      <c r="K207" s="141">
        <v>90.406727303929983</v>
      </c>
      <c r="L207" s="141">
        <v>125.81266863677246</v>
      </c>
      <c r="M207" s="141">
        <v>109.61953435547984</v>
      </c>
      <c r="N207" s="141">
        <v>95</v>
      </c>
      <c r="O207" s="141">
        <v>64</v>
      </c>
      <c r="P207" s="141">
        <v>42</v>
      </c>
      <c r="Q207" s="141">
        <v>56</v>
      </c>
      <c r="R207" s="141">
        <v>50</v>
      </c>
      <c r="S207" s="141">
        <v>36</v>
      </c>
      <c r="T207" s="141">
        <v>33</v>
      </c>
      <c r="U207" s="141"/>
      <c r="V207" s="141">
        <v>136.5</v>
      </c>
      <c r="W207" s="141">
        <v>100</v>
      </c>
      <c r="X207" s="141">
        <v>149.33333333333334</v>
      </c>
      <c r="Y207" s="141">
        <v>249.25</v>
      </c>
      <c r="Z207" s="141">
        <v>262.25</v>
      </c>
      <c r="AA207" s="141">
        <v>113.3</v>
      </c>
      <c r="AB207" s="141"/>
      <c r="AC207" s="141">
        <v>113.3</v>
      </c>
      <c r="AD207" s="141">
        <v>105.2</v>
      </c>
      <c r="AE207" s="141">
        <v>98.4</v>
      </c>
      <c r="AF207" s="141">
        <v>106</v>
      </c>
      <c r="AG207" s="141">
        <v>95.5</v>
      </c>
      <c r="AH207" s="141">
        <v>123.4</v>
      </c>
      <c r="AI207" s="141">
        <v>122.2</v>
      </c>
      <c r="AJ207" s="141">
        <v>126.6</v>
      </c>
      <c r="AK207" s="141">
        <v>511</v>
      </c>
      <c r="AL207" s="141">
        <v>437.5</v>
      </c>
      <c r="AM207" s="141">
        <v>587</v>
      </c>
      <c r="AN207" s="141">
        <v>160.125</v>
      </c>
      <c r="AO207" s="141"/>
      <c r="AP207" s="141"/>
      <c r="AQ207" s="141"/>
      <c r="AR207" s="141"/>
      <c r="AS207" s="141"/>
      <c r="AT207" s="141"/>
      <c r="AU207" s="141"/>
      <c r="AV207" s="141"/>
      <c r="AW207" s="123"/>
      <c r="AX207" s="123"/>
      <c r="AY207" s="123"/>
      <c r="AZ207" s="123"/>
      <c r="BA207" s="123"/>
      <c r="BB207" s="123"/>
    </row>
    <row r="208" spans="1:54" ht="12.75" x14ac:dyDescent="0.2">
      <c r="A208" s="160">
        <v>42339</v>
      </c>
      <c r="B208" s="141">
        <v>930</v>
      </c>
      <c r="C208" s="141">
        <v>2000</v>
      </c>
      <c r="D208" s="141">
        <v>1175</v>
      </c>
      <c r="E208" s="141">
        <v>1975</v>
      </c>
      <c r="F208" s="141">
        <v>15.976592037154205</v>
      </c>
      <c r="G208" s="141">
        <v>18.945853289347703</v>
      </c>
      <c r="H208" s="141">
        <v>425.09500000000003</v>
      </c>
      <c r="I208" s="141">
        <v>1700</v>
      </c>
      <c r="J208" s="141">
        <v>116.56912811719538</v>
      </c>
      <c r="K208" s="141">
        <v>91.106916080315784</v>
      </c>
      <c r="L208" s="141">
        <v>121.49556726198124</v>
      </c>
      <c r="M208" s="141">
        <v>109.801249290176</v>
      </c>
      <c r="N208" s="141">
        <v>95</v>
      </c>
      <c r="O208" s="141">
        <v>64</v>
      </c>
      <c r="P208" s="141">
        <v>46</v>
      </c>
      <c r="Q208" s="141">
        <v>57</v>
      </c>
      <c r="R208" s="141">
        <v>50</v>
      </c>
      <c r="S208" s="141">
        <v>40</v>
      </c>
      <c r="T208" s="141">
        <v>34</v>
      </c>
      <c r="U208" s="141"/>
      <c r="V208" s="141">
        <v>135.33333333333334</v>
      </c>
      <c r="W208" s="141">
        <v>100</v>
      </c>
      <c r="X208" s="141">
        <v>141.33333333333334</v>
      </c>
      <c r="Y208" s="141">
        <v>249.33333333333334</v>
      </c>
      <c r="Z208" s="141">
        <v>260.33333333333331</v>
      </c>
      <c r="AA208" s="141">
        <v>110</v>
      </c>
      <c r="AB208" s="141">
        <v>107.1</v>
      </c>
      <c r="AC208" s="141">
        <v>109.7</v>
      </c>
      <c r="AD208" s="141">
        <v>105.1</v>
      </c>
      <c r="AE208" s="141">
        <v>91.6</v>
      </c>
      <c r="AF208" s="141">
        <v>105.7</v>
      </c>
      <c r="AG208" s="141">
        <v>95.6</v>
      </c>
      <c r="AH208" s="141">
        <v>125</v>
      </c>
      <c r="AI208" s="141">
        <v>121</v>
      </c>
      <c r="AJ208" s="141">
        <v>126</v>
      </c>
      <c r="AK208" s="141">
        <v>127</v>
      </c>
      <c r="AL208" s="141">
        <v>442</v>
      </c>
      <c r="AM208" s="141">
        <v>439</v>
      </c>
      <c r="AN208" s="141">
        <v>159.66666666666666</v>
      </c>
      <c r="AO208" s="141"/>
      <c r="AP208" s="141"/>
      <c r="AQ208" s="141"/>
      <c r="AR208" s="141"/>
      <c r="AS208" s="141"/>
      <c r="AT208" s="141"/>
      <c r="AU208" s="141"/>
      <c r="AV208" s="141"/>
      <c r="AW208" s="123"/>
      <c r="AX208" s="123"/>
      <c r="AY208" s="123"/>
      <c r="AZ208" s="123"/>
      <c r="BA208" s="123"/>
      <c r="BB208" s="123"/>
    </row>
    <row r="209" spans="1:54" ht="12.75" x14ac:dyDescent="0.2">
      <c r="A209" s="160">
        <v>42370</v>
      </c>
      <c r="B209" s="141">
        <v>900</v>
      </c>
      <c r="C209" s="141">
        <v>2025</v>
      </c>
      <c r="D209" s="141">
        <v>1175</v>
      </c>
      <c r="E209" s="141">
        <v>1850</v>
      </c>
      <c r="F209" s="141">
        <v>16.09990876383501</v>
      </c>
      <c r="G209" s="141">
        <v>17.723946922456463</v>
      </c>
      <c r="H209" s="141">
        <v>443.916</v>
      </c>
      <c r="I209" s="141">
        <v>1725</v>
      </c>
      <c r="J209" s="141">
        <v>115.76396913557238</v>
      </c>
      <c r="K209" s="141">
        <v>90.942165779989722</v>
      </c>
      <c r="L209" s="141">
        <v>119.1828343826288</v>
      </c>
      <c r="M209" s="141">
        <v>107.75695627484383</v>
      </c>
      <c r="N209" s="141">
        <v>99</v>
      </c>
      <c r="O209" s="141">
        <v>72</v>
      </c>
      <c r="P209" s="141">
        <v>49</v>
      </c>
      <c r="Q209" s="141">
        <v>59</v>
      </c>
      <c r="R209" s="141">
        <v>51</v>
      </c>
      <c r="S209" s="141">
        <v>41</v>
      </c>
      <c r="T209" s="141">
        <v>35</v>
      </c>
      <c r="U209" s="141">
        <v>154</v>
      </c>
      <c r="V209" s="141">
        <v>141.33333333333334</v>
      </c>
      <c r="W209" s="141">
        <v>108</v>
      </c>
      <c r="X209" s="141">
        <v>148.75</v>
      </c>
      <c r="Y209" s="141"/>
      <c r="Z209" s="141">
        <v>264</v>
      </c>
      <c r="AA209" s="141">
        <v>110.9</v>
      </c>
      <c r="AB209" s="141"/>
      <c r="AC209" s="141">
        <v>110.9</v>
      </c>
      <c r="AD209" s="141">
        <v>107.1</v>
      </c>
      <c r="AE209" s="141"/>
      <c r="AF209" s="141">
        <v>104.8</v>
      </c>
      <c r="AG209" s="141">
        <v>95.4</v>
      </c>
      <c r="AH209" s="141">
        <v>124.125</v>
      </c>
      <c r="AI209" s="141">
        <v>121.5</v>
      </c>
      <c r="AJ209" s="141">
        <v>126.25</v>
      </c>
      <c r="AK209" s="141">
        <v>383.5</v>
      </c>
      <c r="AL209" s="141">
        <v>295</v>
      </c>
      <c r="AM209" s="141">
        <v>292</v>
      </c>
      <c r="AN209" s="141">
        <v>160.25</v>
      </c>
      <c r="AO209" s="141"/>
      <c r="AP209" s="141"/>
      <c r="AQ209" s="141"/>
      <c r="AR209" s="141"/>
      <c r="AS209" s="141"/>
      <c r="AT209" s="141"/>
      <c r="AU209" s="141"/>
      <c r="AV209" s="141"/>
      <c r="AW209" s="123"/>
      <c r="AX209" s="123"/>
      <c r="AY209" s="123"/>
      <c r="AZ209" s="123"/>
      <c r="BA209" s="123"/>
      <c r="BB209" s="123"/>
    </row>
    <row r="210" spans="1:54" ht="12.75" x14ac:dyDescent="0.2">
      <c r="A210" s="160">
        <v>42401</v>
      </c>
      <c r="B210" s="141">
        <v>860</v>
      </c>
      <c r="C210" s="141">
        <v>1950</v>
      </c>
      <c r="D210" s="141">
        <v>1200</v>
      </c>
      <c r="E210" s="141">
        <v>1825</v>
      </c>
      <c r="F210" s="141">
        <v>15.974649122556471</v>
      </c>
      <c r="G210" s="141">
        <v>17.415257224901207</v>
      </c>
      <c r="H210" s="141">
        <v>442.98630000000003</v>
      </c>
      <c r="I210" s="141">
        <v>1650</v>
      </c>
      <c r="J210" s="141">
        <v>116.30074178998771</v>
      </c>
      <c r="K210" s="141">
        <v>91.148103655397307</v>
      </c>
      <c r="L210" s="141">
        <v>118.52756006681228</v>
      </c>
      <c r="M210" s="141">
        <v>109.34696195343554</v>
      </c>
      <c r="N210" s="141">
        <v>99</v>
      </c>
      <c r="O210" s="141">
        <v>72</v>
      </c>
      <c r="P210" s="141">
        <v>52</v>
      </c>
      <c r="Q210" s="141">
        <v>59</v>
      </c>
      <c r="R210" s="141">
        <v>52</v>
      </c>
      <c r="S210" s="141">
        <v>43</v>
      </c>
      <c r="T210" s="141">
        <v>36</v>
      </c>
      <c r="U210" s="141"/>
      <c r="V210" s="141">
        <v>143</v>
      </c>
      <c r="W210" s="141">
        <v>109.33333333333333</v>
      </c>
      <c r="X210" s="141">
        <v>137.66666666666666</v>
      </c>
      <c r="Y210" s="141">
        <v>248.66666666666666</v>
      </c>
      <c r="Z210" s="141">
        <v>260.33333333333331</v>
      </c>
      <c r="AA210" s="141">
        <v>107.3</v>
      </c>
      <c r="AB210" s="141"/>
      <c r="AC210" s="141">
        <v>107.3</v>
      </c>
      <c r="AD210" s="141">
        <v>104.4</v>
      </c>
      <c r="AE210" s="141">
        <v>93.8</v>
      </c>
      <c r="AF210" s="141">
        <v>101.2</v>
      </c>
      <c r="AG210" s="141">
        <v>95.4</v>
      </c>
      <c r="AH210" s="141">
        <v>125.5</v>
      </c>
      <c r="AI210" s="141">
        <v>119.5</v>
      </c>
      <c r="AJ210" s="141">
        <v>125.25</v>
      </c>
      <c r="AK210" s="141">
        <v>253</v>
      </c>
      <c r="AL210" s="141">
        <v>573.5</v>
      </c>
      <c r="AM210" s="141">
        <v>564.5</v>
      </c>
      <c r="AN210" s="141">
        <v>156.875</v>
      </c>
      <c r="AO210" s="141"/>
      <c r="AP210" s="141"/>
      <c r="AQ210" s="141"/>
      <c r="AR210" s="141"/>
      <c r="AS210" s="141"/>
      <c r="AT210" s="141"/>
      <c r="AU210" s="141"/>
      <c r="AV210" s="141"/>
      <c r="AW210" s="123"/>
      <c r="AX210" s="123"/>
      <c r="AY210" s="123"/>
      <c r="AZ210" s="123"/>
      <c r="BA210" s="123"/>
      <c r="BB210" s="123"/>
    </row>
    <row r="211" spans="1:54" ht="12.75" x14ac:dyDescent="0.2">
      <c r="A211" s="160">
        <v>42430</v>
      </c>
      <c r="B211" s="141">
        <v>820</v>
      </c>
      <c r="C211" s="141">
        <v>1850</v>
      </c>
      <c r="D211" s="141">
        <v>1200</v>
      </c>
      <c r="E211" s="141">
        <v>1725</v>
      </c>
      <c r="F211" s="141">
        <v>15.481382215833243</v>
      </c>
      <c r="G211" s="141">
        <v>16.220729789240348</v>
      </c>
      <c r="H211" s="141">
        <v>430.51049999999998</v>
      </c>
      <c r="I211" s="141">
        <v>1550</v>
      </c>
      <c r="J211" s="141">
        <v>116.79278338986845</v>
      </c>
      <c r="K211" s="141">
        <v>90.736227904582137</v>
      </c>
      <c r="L211" s="141">
        <v>114.78864191185917</v>
      </c>
      <c r="M211" s="141">
        <v>108.89267461669505</v>
      </c>
      <c r="N211" s="141">
        <v>101</v>
      </c>
      <c r="O211" s="141">
        <v>72</v>
      </c>
      <c r="P211" s="141">
        <v>48</v>
      </c>
      <c r="Q211" s="141">
        <v>61</v>
      </c>
      <c r="R211" s="141">
        <v>53</v>
      </c>
      <c r="S211" s="141">
        <v>40</v>
      </c>
      <c r="T211" s="141">
        <v>35</v>
      </c>
      <c r="U211" s="141">
        <v>138.5</v>
      </c>
      <c r="V211" s="141">
        <v>137</v>
      </c>
      <c r="W211" s="141"/>
      <c r="X211" s="141">
        <v>153.66666666666666</v>
      </c>
      <c r="Y211" s="141">
        <v>249.33333333333334</v>
      </c>
      <c r="Z211" s="141">
        <v>262.5</v>
      </c>
      <c r="AA211" s="141">
        <v>107.8</v>
      </c>
      <c r="AB211" s="141">
        <v>102.7</v>
      </c>
      <c r="AC211" s="141">
        <v>107.6</v>
      </c>
      <c r="AD211" s="141">
        <v>105.1</v>
      </c>
      <c r="AE211" s="141">
        <v>94.9</v>
      </c>
      <c r="AF211" s="141">
        <v>101.4</v>
      </c>
      <c r="AG211" s="141">
        <v>94.6</v>
      </c>
      <c r="AH211" s="141">
        <v>126.66666666666667</v>
      </c>
      <c r="AI211" s="141">
        <v>118.33333333333333</v>
      </c>
      <c r="AJ211" s="141">
        <v>122.66666666666667</v>
      </c>
      <c r="AK211" s="141">
        <v>129</v>
      </c>
      <c r="AL211" s="141">
        <v>413.5</v>
      </c>
      <c r="AM211" s="141">
        <v>424</v>
      </c>
      <c r="AN211" s="141">
        <v>155.66666666666666</v>
      </c>
      <c r="AO211" s="141"/>
      <c r="AP211" s="141"/>
      <c r="AQ211" s="141"/>
      <c r="AR211" s="141"/>
      <c r="AS211" s="141"/>
      <c r="AT211" s="141"/>
      <c r="AU211" s="141"/>
      <c r="AV211" s="141"/>
      <c r="AW211" s="123"/>
      <c r="AX211" s="123"/>
      <c r="AY211" s="123"/>
      <c r="AZ211" s="123"/>
      <c r="BA211" s="123"/>
      <c r="BB211" s="123"/>
    </row>
    <row r="212" spans="1:54" ht="12.75" x14ac:dyDescent="0.2">
      <c r="A212" s="160">
        <v>42461</v>
      </c>
      <c r="B212" s="141">
        <v>800</v>
      </c>
      <c r="C212" s="141">
        <v>1850</v>
      </c>
      <c r="D212" s="141">
        <v>1200</v>
      </c>
      <c r="E212" s="141">
        <v>1675</v>
      </c>
      <c r="F212" s="141">
        <v>15.481382215833243</v>
      </c>
      <c r="G212" s="141">
        <v>15.70852346299114</v>
      </c>
      <c r="H212" s="141">
        <v>434.83327400000002</v>
      </c>
      <c r="I212" s="141">
        <v>1550</v>
      </c>
      <c r="J212" s="141">
        <v>116.92697655347226</v>
      </c>
      <c r="K212" s="141">
        <v>91.559979406212477</v>
      </c>
      <c r="L212" s="141">
        <v>119.60683541051009</v>
      </c>
      <c r="M212" s="141">
        <v>106.62123793299261</v>
      </c>
      <c r="N212" s="141">
        <v>102</v>
      </c>
      <c r="O212" s="141">
        <v>75</v>
      </c>
      <c r="P212" s="141">
        <v>54</v>
      </c>
      <c r="Q212" s="141">
        <v>64</v>
      </c>
      <c r="R212" s="141">
        <v>55</v>
      </c>
      <c r="S212" s="141">
        <v>48</v>
      </c>
      <c r="T212" s="141">
        <v>38</v>
      </c>
      <c r="U212" s="141">
        <v>140</v>
      </c>
      <c r="V212" s="141">
        <v>132.5</v>
      </c>
      <c r="W212" s="141"/>
      <c r="X212" s="141">
        <v>163</v>
      </c>
      <c r="Y212" s="141">
        <v>248</v>
      </c>
      <c r="Z212" s="141">
        <v>289.33333333333331</v>
      </c>
      <c r="AA212" s="141">
        <v>108.1</v>
      </c>
      <c r="AB212" s="141">
        <v>106.1</v>
      </c>
      <c r="AC212" s="141">
        <v>107.8</v>
      </c>
      <c r="AD212" s="141">
        <v>108.8</v>
      </c>
      <c r="AE212" s="141">
        <v>95.1</v>
      </c>
      <c r="AF212" s="141">
        <v>104.4</v>
      </c>
      <c r="AG212" s="141">
        <v>98.3</v>
      </c>
      <c r="AH212" s="141">
        <v>133.33333333333334</v>
      </c>
      <c r="AI212" s="141">
        <v>124.33333333333333</v>
      </c>
      <c r="AJ212" s="141">
        <v>125.66666666666667</v>
      </c>
      <c r="AK212" s="141">
        <v>134</v>
      </c>
      <c r="AL212" s="141">
        <v>435</v>
      </c>
      <c r="AM212" s="141">
        <v>571</v>
      </c>
      <c r="AN212" s="141">
        <v>156.75</v>
      </c>
      <c r="AO212" s="141"/>
      <c r="AP212" s="141"/>
      <c r="AQ212" s="141"/>
      <c r="AR212" s="141"/>
      <c r="AS212" s="141"/>
      <c r="AT212" s="141"/>
      <c r="AU212" s="141"/>
      <c r="AV212" s="141"/>
      <c r="AW212" s="123"/>
      <c r="AX212" s="123"/>
      <c r="AY212" s="123"/>
      <c r="AZ212" s="123"/>
      <c r="BA212" s="123"/>
      <c r="BB212" s="123"/>
    </row>
    <row r="213" spans="1:54" ht="12.75" x14ac:dyDescent="0.2">
      <c r="A213" s="160">
        <v>42491</v>
      </c>
      <c r="B213" s="141">
        <v>860</v>
      </c>
      <c r="C213" s="141">
        <v>2025</v>
      </c>
      <c r="D213" s="141">
        <v>1250</v>
      </c>
      <c r="E213" s="141">
        <v>1750</v>
      </c>
      <c r="F213" s="141">
        <v>16.833980380126658</v>
      </c>
      <c r="G213" s="141">
        <v>16.554852746428633</v>
      </c>
      <c r="H213" s="141">
        <v>427.96568900000005</v>
      </c>
      <c r="I213" s="141">
        <v>1725</v>
      </c>
      <c r="J213" s="141">
        <v>117.24009393521455</v>
      </c>
      <c r="K213" s="141">
        <v>91.148103655397307</v>
      </c>
      <c r="L213" s="141">
        <v>118.21919568289863</v>
      </c>
      <c r="M213" s="141">
        <v>109.89210675752412</v>
      </c>
      <c r="N213" s="141">
        <v>102</v>
      </c>
      <c r="O213" s="141">
        <v>75</v>
      </c>
      <c r="P213" s="141">
        <v>54</v>
      </c>
      <c r="Q213" s="141">
        <v>64</v>
      </c>
      <c r="R213" s="141">
        <v>55</v>
      </c>
      <c r="S213" s="141">
        <v>48</v>
      </c>
      <c r="T213" s="141">
        <v>38</v>
      </c>
      <c r="U213" s="141">
        <v>153.5</v>
      </c>
      <c r="V213" s="141">
        <v>142.5</v>
      </c>
      <c r="W213" s="141">
        <v>96</v>
      </c>
      <c r="X213" s="141">
        <v>179.75</v>
      </c>
      <c r="Y213" s="141">
        <v>319.33333333333331</v>
      </c>
      <c r="Z213" s="141">
        <v>336</v>
      </c>
      <c r="AA213" s="141">
        <v>111.7</v>
      </c>
      <c r="AB213" s="141">
        <v>110.5</v>
      </c>
      <c r="AC213" s="141">
        <v>111.6</v>
      </c>
      <c r="AD213" s="141">
        <v>120.1</v>
      </c>
      <c r="AE213" s="141">
        <v>97</v>
      </c>
      <c r="AF213" s="141">
        <v>104</v>
      </c>
      <c r="AG213" s="141">
        <v>101.5</v>
      </c>
      <c r="AH213" s="141">
        <v>135.5</v>
      </c>
      <c r="AI213" s="141">
        <v>122.75</v>
      </c>
      <c r="AJ213" s="141">
        <v>124.75</v>
      </c>
      <c r="AK213" s="141">
        <v>574</v>
      </c>
      <c r="AL213" s="141">
        <v>734.5</v>
      </c>
      <c r="AM213" s="141">
        <v>729.5</v>
      </c>
      <c r="AN213" s="141">
        <v>157.30000000000001</v>
      </c>
      <c r="AO213" s="141"/>
      <c r="AP213" s="141"/>
      <c r="AQ213" s="141"/>
      <c r="AR213" s="141"/>
      <c r="AS213" s="141"/>
      <c r="AT213" s="141"/>
      <c r="AU213" s="141"/>
      <c r="AV213" s="141"/>
      <c r="AW213" s="123"/>
      <c r="AX213" s="123"/>
      <c r="AY213" s="123"/>
      <c r="AZ213" s="123"/>
      <c r="BA213" s="123"/>
      <c r="BB213" s="123"/>
    </row>
    <row r="214" spans="1:54" ht="12.75" x14ac:dyDescent="0.2">
      <c r="A214" s="160">
        <v>42522</v>
      </c>
      <c r="B214" s="141">
        <v>1100</v>
      </c>
      <c r="C214" s="141">
        <v>2350</v>
      </c>
      <c r="D214" s="141">
        <v>1300</v>
      </c>
      <c r="E214" s="141">
        <v>2000</v>
      </c>
      <c r="F214" s="141">
        <v>18.926478904504911</v>
      </c>
      <c r="G214" s="141">
        <v>19.632401787658488</v>
      </c>
      <c r="H214" s="141">
        <v>468.815742</v>
      </c>
      <c r="I214" s="141">
        <v>2050</v>
      </c>
      <c r="J214" s="141">
        <v>117.68740448056066</v>
      </c>
      <c r="K214" s="141">
        <v>91.477604256049432</v>
      </c>
      <c r="L214" s="141">
        <v>116.5617371193627</v>
      </c>
      <c r="M214" s="141">
        <v>106.75752413401476</v>
      </c>
      <c r="N214" s="141">
        <v>101</v>
      </c>
      <c r="O214" s="141">
        <v>75</v>
      </c>
      <c r="P214" s="141">
        <v>55</v>
      </c>
      <c r="Q214" s="141">
        <v>64</v>
      </c>
      <c r="R214" s="141">
        <v>55</v>
      </c>
      <c r="S214" s="141">
        <v>49</v>
      </c>
      <c r="T214" s="141">
        <v>40</v>
      </c>
      <c r="U214" s="141">
        <v>177.5</v>
      </c>
      <c r="V214" s="141">
        <v>161</v>
      </c>
      <c r="W214" s="141"/>
      <c r="X214" s="141"/>
      <c r="Y214" s="141">
        <v>354</v>
      </c>
      <c r="Z214" s="141">
        <v>364.5</v>
      </c>
      <c r="AA214" s="141">
        <v>114.5</v>
      </c>
      <c r="AB214" s="141"/>
      <c r="AC214" s="141">
        <v>114.5</v>
      </c>
      <c r="AD214" s="141">
        <v>122.2</v>
      </c>
      <c r="AE214" s="141"/>
      <c r="AF214" s="141">
        <v>106.3</v>
      </c>
      <c r="AG214" s="141">
        <v>106.9</v>
      </c>
      <c r="AH214" s="141">
        <v>148</v>
      </c>
      <c r="AI214" s="141">
        <v>124.66666666666667</v>
      </c>
      <c r="AJ214" s="141">
        <v>132.5</v>
      </c>
      <c r="AK214" s="141">
        <v>632</v>
      </c>
      <c r="AL214" s="141">
        <v>628</v>
      </c>
      <c r="AM214" s="141">
        <v>614</v>
      </c>
      <c r="AN214" s="141">
        <v>163.5</v>
      </c>
      <c r="AO214" s="141"/>
      <c r="AP214" s="141"/>
      <c r="AQ214" s="141"/>
      <c r="AR214" s="141"/>
      <c r="AS214" s="141"/>
      <c r="AT214" s="141"/>
      <c r="AU214" s="141"/>
      <c r="AV214" s="141"/>
      <c r="AW214" s="123"/>
      <c r="AX214" s="123"/>
      <c r="AY214" s="123"/>
      <c r="AZ214" s="123"/>
      <c r="BA214" s="123"/>
      <c r="BB214" s="123"/>
    </row>
    <row r="215" spans="1:54" ht="12.75" x14ac:dyDescent="0.2">
      <c r="A215" s="160">
        <v>42552</v>
      </c>
      <c r="B215" s="141">
        <v>1370</v>
      </c>
      <c r="C215" s="141">
        <v>2850</v>
      </c>
      <c r="D215" s="141">
        <v>1500</v>
      </c>
      <c r="E215" s="141">
        <v>2300</v>
      </c>
      <c r="F215" s="141">
        <v>23.350337748232114</v>
      </c>
      <c r="G215" s="141">
        <v>23.548068143318886</v>
      </c>
      <c r="H215" s="141">
        <v>547.10110000000009</v>
      </c>
      <c r="I215" s="141">
        <v>2550</v>
      </c>
      <c r="J215" s="141">
        <v>117.82159764416447</v>
      </c>
      <c r="K215" s="141">
        <v>92.13660545735371</v>
      </c>
      <c r="L215" s="141">
        <v>116.83155595528719</v>
      </c>
      <c r="M215" s="141">
        <v>108.84724588302099</v>
      </c>
      <c r="N215" s="141">
        <v>104</v>
      </c>
      <c r="O215" s="141">
        <v>85</v>
      </c>
      <c r="P215" s="141">
        <v>58.222000000000001</v>
      </c>
      <c r="Q215" s="141">
        <v>65</v>
      </c>
      <c r="R215" s="141">
        <v>55</v>
      </c>
      <c r="S215" s="141">
        <v>48.6</v>
      </c>
      <c r="T215" s="141">
        <v>40.4</v>
      </c>
      <c r="U215" s="141">
        <v>183</v>
      </c>
      <c r="V215" s="141">
        <v>164</v>
      </c>
      <c r="W215" s="141">
        <v>96</v>
      </c>
      <c r="X215" s="141">
        <v>177</v>
      </c>
      <c r="Y215" s="141">
        <v>360</v>
      </c>
      <c r="Z215" s="141">
        <v>369.33333333333331</v>
      </c>
      <c r="AA215" s="141">
        <v>112.6</v>
      </c>
      <c r="AB215" s="141">
        <v>117</v>
      </c>
      <c r="AC215" s="141">
        <v>115.2</v>
      </c>
      <c r="AD215" s="141">
        <v>121.8</v>
      </c>
      <c r="AE215" s="141">
        <v>94.6</v>
      </c>
      <c r="AF215" s="141">
        <v>109.1</v>
      </c>
      <c r="AG215" s="141">
        <v>98</v>
      </c>
      <c r="AH215" s="141">
        <v>150</v>
      </c>
      <c r="AI215" s="141">
        <v>125.33333333333333</v>
      </c>
      <c r="AJ215" s="141">
        <v>135</v>
      </c>
      <c r="AK215" s="141">
        <v>485</v>
      </c>
      <c r="AL215" s="141">
        <v>659.5</v>
      </c>
      <c r="AM215" s="141">
        <v>662</v>
      </c>
      <c r="AN215" s="141">
        <v>177</v>
      </c>
      <c r="AO215" s="141"/>
      <c r="AP215" s="141"/>
      <c r="AQ215" s="141"/>
      <c r="AR215" s="141"/>
      <c r="AS215" s="141"/>
      <c r="AT215" s="141"/>
      <c r="AU215" s="141"/>
      <c r="AV215" s="141"/>
      <c r="AW215" s="123"/>
      <c r="AX215" s="123"/>
      <c r="AY215" s="123"/>
      <c r="AZ215" s="123"/>
      <c r="BA215" s="123"/>
      <c r="BB215" s="123"/>
    </row>
    <row r="216" spans="1:54" ht="12.75" x14ac:dyDescent="0.2">
      <c r="A216" s="160">
        <v>42583</v>
      </c>
      <c r="B216" s="141">
        <v>1470</v>
      </c>
      <c r="C216" s="141">
        <v>3250</v>
      </c>
      <c r="D216" s="141">
        <v>1570</v>
      </c>
      <c r="E216" s="141">
        <v>2650</v>
      </c>
      <c r="F216" s="141">
        <v>26.008538883663896</v>
      </c>
      <c r="G216" s="141">
        <v>28.02133798912487</v>
      </c>
      <c r="H216" s="141">
        <v>636.57936700000005</v>
      </c>
      <c r="I216" s="141">
        <v>2950</v>
      </c>
      <c r="J216" s="141">
        <v>118.26890818951057</v>
      </c>
      <c r="K216" s="141">
        <v>92.013042732109156</v>
      </c>
      <c r="L216" s="141">
        <v>113.90209430810741</v>
      </c>
      <c r="M216" s="141">
        <v>107.07552526973309</v>
      </c>
      <c r="N216" s="141">
        <v>92</v>
      </c>
      <c r="O216" s="141">
        <v>77</v>
      </c>
      <c r="P216" s="141">
        <v>47</v>
      </c>
      <c r="Q216" s="141">
        <v>64</v>
      </c>
      <c r="R216" s="141">
        <v>56</v>
      </c>
      <c r="S216" s="141">
        <v>38</v>
      </c>
      <c r="T216" s="141">
        <v>35</v>
      </c>
      <c r="U216" s="141"/>
      <c r="V216" s="141">
        <v>165</v>
      </c>
      <c r="W216" s="141"/>
      <c r="X216" s="141">
        <v>173</v>
      </c>
      <c r="Y216" s="141"/>
      <c r="Z216" s="141">
        <v>341.66666666666669</v>
      </c>
      <c r="AA216" s="141">
        <v>122.6</v>
      </c>
      <c r="AB216" s="141">
        <v>120.7</v>
      </c>
      <c r="AC216" s="141">
        <v>122.4</v>
      </c>
      <c r="AD216" s="141">
        <v>113.2</v>
      </c>
      <c r="AE216" s="141">
        <v>96</v>
      </c>
      <c r="AF216" s="141">
        <v>120.3</v>
      </c>
      <c r="AG216" s="141">
        <v>98.7</v>
      </c>
      <c r="AH216" s="141">
        <v>149.5</v>
      </c>
      <c r="AI216" s="141">
        <v>127.8</v>
      </c>
      <c r="AJ216" s="141">
        <v>139.80000000000001</v>
      </c>
      <c r="AK216" s="141">
        <v>479</v>
      </c>
      <c r="AL216" s="141">
        <v>869.5</v>
      </c>
      <c r="AM216" s="141">
        <v>840</v>
      </c>
      <c r="AN216" s="141">
        <v>181.5</v>
      </c>
      <c r="AO216" s="141"/>
      <c r="AP216" s="141"/>
      <c r="AQ216" s="141"/>
      <c r="AR216" s="141"/>
      <c r="AS216" s="141"/>
      <c r="AT216" s="141"/>
      <c r="AU216" s="141"/>
      <c r="AV216" s="141"/>
      <c r="AW216" s="123"/>
      <c r="AX216" s="123"/>
      <c r="AY216" s="123"/>
      <c r="AZ216" s="123"/>
      <c r="BA216" s="123"/>
      <c r="BB216" s="123"/>
    </row>
    <row r="217" spans="1:54" ht="12.75" x14ac:dyDescent="0.2">
      <c r="A217" s="160">
        <v>42614</v>
      </c>
      <c r="B217" s="141">
        <v>1710</v>
      </c>
      <c r="C217" s="141">
        <v>3550</v>
      </c>
      <c r="D217" s="141">
        <v>1670</v>
      </c>
      <c r="E217" s="141">
        <v>2975</v>
      </c>
      <c r="F217" s="141">
        <v>28.467101758889108</v>
      </c>
      <c r="G217" s="141">
        <v>32.400328853349698</v>
      </c>
      <c r="H217" s="141">
        <v>763.52729699999998</v>
      </c>
      <c r="I217" s="141">
        <v>3250</v>
      </c>
      <c r="J217" s="141">
        <v>118.49256346218363</v>
      </c>
      <c r="K217" s="141">
        <v>91.477604256049432</v>
      </c>
      <c r="L217" s="141">
        <v>112.89991006038802</v>
      </c>
      <c r="M217" s="141">
        <v>105.03123225440089</v>
      </c>
      <c r="N217" s="141">
        <v>93</v>
      </c>
      <c r="O217" s="141">
        <v>77</v>
      </c>
      <c r="P217" s="141">
        <v>47</v>
      </c>
      <c r="Q217" s="141">
        <v>63</v>
      </c>
      <c r="R217" s="141">
        <v>55</v>
      </c>
      <c r="S217" s="141">
        <v>37</v>
      </c>
      <c r="T217" s="141">
        <v>33</v>
      </c>
      <c r="U217" s="141">
        <v>172</v>
      </c>
      <c r="V217" s="141">
        <v>161</v>
      </c>
      <c r="W217" s="141">
        <v>115</v>
      </c>
      <c r="X217" s="141">
        <v>163.19999999999999</v>
      </c>
      <c r="Y217" s="141">
        <v>296.5</v>
      </c>
      <c r="Z217" s="141">
        <v>313.5</v>
      </c>
      <c r="AA217" s="141">
        <v>126.5</v>
      </c>
      <c r="AB217" s="141">
        <v>123.9</v>
      </c>
      <c r="AC217" s="141">
        <v>125.9</v>
      </c>
      <c r="AD217" s="141">
        <v>114.1</v>
      </c>
      <c r="AE217" s="141">
        <v>102</v>
      </c>
      <c r="AF217" s="141">
        <v>118.5</v>
      </c>
      <c r="AG217" s="141">
        <v>100.7</v>
      </c>
      <c r="AH217" s="141">
        <v>147.25</v>
      </c>
      <c r="AI217" s="141">
        <v>129.5</v>
      </c>
      <c r="AJ217" s="141">
        <v>137.75</v>
      </c>
      <c r="AK217" s="141">
        <v>482</v>
      </c>
      <c r="AL217" s="141">
        <v>496.5</v>
      </c>
      <c r="AM217" s="141">
        <v>635.5</v>
      </c>
      <c r="AN217" s="141">
        <v>172.875</v>
      </c>
      <c r="AO217" s="141"/>
      <c r="AP217" s="141"/>
      <c r="AQ217" s="141"/>
      <c r="AR217" s="141"/>
      <c r="AS217" s="141"/>
      <c r="AT217" s="141"/>
      <c r="AU217" s="141"/>
      <c r="AV217" s="141"/>
      <c r="AW217" s="123"/>
      <c r="AX217" s="123"/>
      <c r="AY217" s="123"/>
      <c r="AZ217" s="123"/>
      <c r="BA217" s="123"/>
      <c r="BB217" s="123"/>
    </row>
    <row r="218" spans="1:54" ht="12.75" x14ac:dyDescent="0.2">
      <c r="A218" s="160">
        <v>42644</v>
      </c>
      <c r="B218" s="141">
        <v>1930</v>
      </c>
      <c r="C218" s="141">
        <v>3750</v>
      </c>
      <c r="D218" s="141">
        <v>1860</v>
      </c>
      <c r="E218" s="141">
        <v>3070</v>
      </c>
      <c r="F218" s="141">
        <v>31.313283666941068</v>
      </c>
      <c r="G218" s="141">
        <v>33.946231248959833</v>
      </c>
      <c r="H218" s="141">
        <v>837.07845999999995</v>
      </c>
      <c r="I218" s="141">
        <v>3450</v>
      </c>
      <c r="J218" s="141">
        <v>118.44783240764902</v>
      </c>
      <c r="K218" s="141">
        <v>91.642354556375508</v>
      </c>
      <c r="L218" s="141">
        <v>116.79301040729794</v>
      </c>
      <c r="M218" s="141">
        <v>107.25724020442928</v>
      </c>
      <c r="N218" s="141">
        <v>99</v>
      </c>
      <c r="O218" s="141">
        <v>80</v>
      </c>
      <c r="P218" s="141">
        <v>49</v>
      </c>
      <c r="Q218" s="141">
        <v>63</v>
      </c>
      <c r="R218" s="141">
        <v>55</v>
      </c>
      <c r="S218" s="141">
        <v>39</v>
      </c>
      <c r="T218" s="141">
        <v>35</v>
      </c>
      <c r="U218" s="141"/>
      <c r="V218" s="141">
        <v>160</v>
      </c>
      <c r="W218" s="141"/>
      <c r="X218" s="141">
        <v>167</v>
      </c>
      <c r="Y218" s="141">
        <v>316.75</v>
      </c>
      <c r="Z218" s="141">
        <v>328.75</v>
      </c>
      <c r="AA218" s="141">
        <v>128.30000000000001</v>
      </c>
      <c r="AB218" s="141">
        <v>130.30000000000001</v>
      </c>
      <c r="AC218" s="141">
        <v>128.4</v>
      </c>
      <c r="AD218" s="141">
        <v>121.4</v>
      </c>
      <c r="AE218" s="141"/>
      <c r="AF218" s="141">
        <v>126.9</v>
      </c>
      <c r="AG218" s="141">
        <v>104.5</v>
      </c>
      <c r="AH218" s="141">
        <v>155.25</v>
      </c>
      <c r="AI218" s="141">
        <v>138</v>
      </c>
      <c r="AJ218" s="141">
        <v>150.6</v>
      </c>
      <c r="AK218" s="141">
        <v>160</v>
      </c>
      <c r="AL218" s="141">
        <v>881</v>
      </c>
      <c r="AM218" s="141">
        <v>844.5</v>
      </c>
      <c r="AN218" s="141">
        <v>181.5</v>
      </c>
      <c r="AO218" s="141"/>
      <c r="AP218" s="141"/>
      <c r="AQ218" s="141"/>
      <c r="AR218" s="141"/>
      <c r="AS218" s="141"/>
      <c r="AT218" s="141"/>
      <c r="AU218" s="141"/>
      <c r="AV218" s="141"/>
      <c r="AW218" s="123"/>
      <c r="AX218" s="123"/>
      <c r="AY218" s="123"/>
      <c r="AZ218" s="123"/>
      <c r="BA218" s="123"/>
      <c r="BB218" s="123"/>
    </row>
    <row r="219" spans="1:54" ht="12.75" x14ac:dyDescent="0.2">
      <c r="A219" s="160">
        <v>42675</v>
      </c>
      <c r="B219" s="141">
        <v>1990</v>
      </c>
      <c r="C219" s="141">
        <v>3800</v>
      </c>
      <c r="D219" s="141">
        <v>1850</v>
      </c>
      <c r="E219" s="141">
        <v>3080</v>
      </c>
      <c r="F219" s="141">
        <v>31.462040904797131</v>
      </c>
      <c r="G219" s="141">
        <v>33.682872851673253</v>
      </c>
      <c r="H219" s="141">
        <v>770.12887999999998</v>
      </c>
      <c r="I219" s="141">
        <v>3500</v>
      </c>
      <c r="J219" s="141">
        <v>118.76094978939129</v>
      </c>
      <c r="K219" s="141">
        <v>91.807104856701585</v>
      </c>
      <c r="L219" s="141">
        <v>118.95156109469357</v>
      </c>
      <c r="M219" s="141">
        <v>105.48551959114138</v>
      </c>
      <c r="N219" s="141">
        <v>101</v>
      </c>
      <c r="O219" s="141">
        <v>82</v>
      </c>
      <c r="P219" s="141">
        <v>51</v>
      </c>
      <c r="Q219" s="141">
        <v>65</v>
      </c>
      <c r="R219" s="141">
        <v>57</v>
      </c>
      <c r="S219" s="141">
        <v>43</v>
      </c>
      <c r="T219" s="141">
        <v>38</v>
      </c>
      <c r="U219" s="141">
        <v>178</v>
      </c>
      <c r="V219" s="141"/>
      <c r="W219" s="141"/>
      <c r="X219" s="141">
        <v>171</v>
      </c>
      <c r="Y219" s="141">
        <v>309</v>
      </c>
      <c r="Z219" s="141">
        <v>327.5</v>
      </c>
      <c r="AA219" s="141">
        <v>137.5</v>
      </c>
      <c r="AB219" s="141">
        <v>136.4</v>
      </c>
      <c r="AC219" s="141">
        <v>137</v>
      </c>
      <c r="AD219" s="141">
        <v>123.5</v>
      </c>
      <c r="AE219" s="141">
        <v>105.5</v>
      </c>
      <c r="AF219" s="141">
        <v>133.30000000000001</v>
      </c>
      <c r="AG219" s="141">
        <v>110.1</v>
      </c>
      <c r="AH219" s="141">
        <v>148.33333333333334</v>
      </c>
      <c r="AI219" s="141">
        <v>140.5</v>
      </c>
      <c r="AJ219" s="141">
        <v>152.5</v>
      </c>
      <c r="AK219" s="141">
        <v>632</v>
      </c>
      <c r="AL219" s="141">
        <v>526</v>
      </c>
      <c r="AM219" s="141">
        <v>499</v>
      </c>
      <c r="AN219" s="141">
        <v>181.33333333333334</v>
      </c>
      <c r="AO219" s="141"/>
      <c r="AP219" s="141"/>
      <c r="AQ219" s="141"/>
      <c r="AR219" s="141"/>
      <c r="AS219" s="141"/>
      <c r="AT219" s="141"/>
      <c r="AU219" s="141"/>
      <c r="AV219" s="141"/>
      <c r="AW219" s="123"/>
      <c r="AX219" s="123"/>
      <c r="AY219" s="123"/>
      <c r="AZ219" s="123"/>
      <c r="BA219" s="123"/>
      <c r="BB219" s="123"/>
    </row>
    <row r="220" spans="1:54" ht="12.75" x14ac:dyDescent="0.2">
      <c r="A220" s="160">
        <v>42705</v>
      </c>
      <c r="B220" s="141">
        <v>1800</v>
      </c>
      <c r="C220" s="141">
        <v>3700</v>
      </c>
      <c r="D220" s="141">
        <v>1850</v>
      </c>
      <c r="E220" s="141">
        <v>3080</v>
      </c>
      <c r="F220" s="141">
        <v>30.968773998073903</v>
      </c>
      <c r="G220" s="141">
        <v>33.536941374393166</v>
      </c>
      <c r="H220" s="141">
        <v>753.118694</v>
      </c>
      <c r="I220" s="141">
        <v>3400</v>
      </c>
      <c r="J220" s="141">
        <v>119.47664666194508</v>
      </c>
      <c r="K220" s="141">
        <v>92.383730907842818</v>
      </c>
      <c r="L220" s="141">
        <v>122.76757034562509</v>
      </c>
      <c r="M220" s="141">
        <v>105.84894946053379</v>
      </c>
      <c r="N220" s="141">
        <v>101</v>
      </c>
      <c r="O220" s="141">
        <v>82</v>
      </c>
      <c r="P220" s="141">
        <v>51</v>
      </c>
      <c r="Q220" s="141">
        <v>65</v>
      </c>
      <c r="R220" s="141">
        <v>57</v>
      </c>
      <c r="S220" s="141">
        <v>45</v>
      </c>
      <c r="T220" s="141">
        <v>41</v>
      </c>
      <c r="U220" s="141"/>
      <c r="V220" s="141">
        <v>159</v>
      </c>
      <c r="W220" s="141">
        <v>111</v>
      </c>
      <c r="X220" s="141">
        <v>171</v>
      </c>
      <c r="Y220" s="141">
        <v>304</v>
      </c>
      <c r="Z220" s="141">
        <v>320.33333333333331</v>
      </c>
      <c r="AA220" s="141">
        <v>137.6</v>
      </c>
      <c r="AB220" s="141">
        <v>135.5</v>
      </c>
      <c r="AC220" s="141">
        <v>136.9</v>
      </c>
      <c r="AD220" s="141">
        <v>126.9</v>
      </c>
      <c r="AE220" s="141"/>
      <c r="AF220" s="141">
        <v>135</v>
      </c>
      <c r="AG220" s="141">
        <v>116.7</v>
      </c>
      <c r="AH220" s="141">
        <v>147</v>
      </c>
      <c r="AI220" s="141">
        <v>140.33333333333334</v>
      </c>
      <c r="AJ220" s="141">
        <v>151</v>
      </c>
      <c r="AK220" s="141">
        <v>312</v>
      </c>
      <c r="AL220" s="141">
        <v>506.5</v>
      </c>
      <c r="AM220" s="141">
        <v>486.5</v>
      </c>
      <c r="AN220" s="141">
        <v>177.16666666666666</v>
      </c>
      <c r="AO220" s="141"/>
      <c r="AP220" s="141"/>
      <c r="AQ220" s="141"/>
      <c r="AR220" s="141"/>
      <c r="AS220" s="141"/>
      <c r="AT220" s="141"/>
      <c r="AU220" s="141"/>
      <c r="AV220" s="141"/>
      <c r="AW220" s="123"/>
      <c r="AX220" s="123"/>
      <c r="AY220" s="123"/>
      <c r="AZ220" s="123"/>
      <c r="BA220" s="123"/>
      <c r="BB220" s="123"/>
    </row>
    <row r="221" spans="1:54" ht="12.75" x14ac:dyDescent="0.2">
      <c r="A221" s="160">
        <v>42736</v>
      </c>
      <c r="B221" s="141">
        <v>1620</v>
      </c>
      <c r="C221" s="141">
        <v>3600</v>
      </c>
      <c r="D221" s="141">
        <v>1850</v>
      </c>
      <c r="E221" s="141">
        <v>3080</v>
      </c>
      <c r="F221" s="141">
        <v>30.475507091350675</v>
      </c>
      <c r="G221" s="141">
        <v>33.7112664324072</v>
      </c>
      <c r="H221" s="141">
        <v>790.55211899999995</v>
      </c>
      <c r="I221" s="141">
        <v>3300</v>
      </c>
      <c r="J221" s="141">
        <v>118.76094978939129</v>
      </c>
      <c r="K221" s="141">
        <v>91.642354556375508</v>
      </c>
      <c r="L221" s="141">
        <v>125.50430425285882</v>
      </c>
      <c r="M221" s="141">
        <v>107.07552526973309</v>
      </c>
      <c r="N221" s="141">
        <v>103</v>
      </c>
      <c r="O221" s="141">
        <v>82</v>
      </c>
      <c r="P221" s="141">
        <v>52</v>
      </c>
      <c r="Q221" s="141">
        <v>65</v>
      </c>
      <c r="R221" s="141">
        <v>58</v>
      </c>
      <c r="S221" s="141">
        <v>49</v>
      </c>
      <c r="T221" s="141">
        <v>44</v>
      </c>
      <c r="U221" s="141">
        <v>171</v>
      </c>
      <c r="V221" s="141"/>
      <c r="W221" s="141">
        <v>119</v>
      </c>
      <c r="X221" s="141">
        <v>175</v>
      </c>
      <c r="Y221" s="141">
        <v>320</v>
      </c>
      <c r="Z221" s="141">
        <v>342.75</v>
      </c>
      <c r="AA221" s="141">
        <v>139.19999999999999</v>
      </c>
      <c r="AB221" s="141">
        <v>137.6</v>
      </c>
      <c r="AC221" s="141">
        <v>138.4</v>
      </c>
      <c r="AD221" s="141">
        <v>130.69999999999999</v>
      </c>
      <c r="AE221" s="141">
        <v>123.3</v>
      </c>
      <c r="AF221" s="141">
        <v>140.5</v>
      </c>
      <c r="AG221" s="141">
        <v>119.7</v>
      </c>
      <c r="AH221" s="141">
        <v>150.6</v>
      </c>
      <c r="AI221" s="141">
        <v>143.19999999999999</v>
      </c>
      <c r="AJ221" s="141">
        <v>156</v>
      </c>
      <c r="AK221" s="141">
        <v>638</v>
      </c>
      <c r="AL221" s="141">
        <v>707.5</v>
      </c>
      <c r="AM221" s="141">
        <v>851</v>
      </c>
      <c r="AN221" s="141">
        <v>186</v>
      </c>
      <c r="AO221" s="141">
        <v>232.57142857142858</v>
      </c>
      <c r="AP221" s="141"/>
      <c r="AQ221" s="141">
        <v>190</v>
      </c>
      <c r="AR221" s="141">
        <v>246.375</v>
      </c>
      <c r="AS221" s="141">
        <v>335.45</v>
      </c>
      <c r="AT221" s="141">
        <v>271.69565217391306</v>
      </c>
      <c r="AU221" s="141"/>
      <c r="AV221" s="141"/>
      <c r="AW221" s="123"/>
      <c r="AX221" s="123"/>
      <c r="AY221" s="123"/>
      <c r="AZ221" s="123"/>
      <c r="BA221" s="123"/>
      <c r="BB221" s="123"/>
    </row>
    <row r="222" spans="1:54" ht="12.75" x14ac:dyDescent="0.2">
      <c r="A222" s="160">
        <v>42767</v>
      </c>
      <c r="B222" s="141">
        <v>1540</v>
      </c>
      <c r="C222" s="141">
        <v>3450</v>
      </c>
      <c r="D222" s="141">
        <v>1700</v>
      </c>
      <c r="E222" s="141">
        <v>2950</v>
      </c>
      <c r="F222" s="141">
        <v>28.267463498682538</v>
      </c>
      <c r="G222" s="141">
        <v>32.275608595297946</v>
      </c>
      <c r="H222" s="141">
        <v>795.82194300000003</v>
      </c>
      <c r="I222" s="141">
        <v>3150</v>
      </c>
      <c r="J222" s="141">
        <v>120.05815037089501</v>
      </c>
      <c r="K222" s="141">
        <v>92.54848120816888</v>
      </c>
      <c r="L222" s="141">
        <v>124.38648336117177</v>
      </c>
      <c r="M222" s="141">
        <v>107.75695627484383</v>
      </c>
      <c r="N222" s="141">
        <v>104</v>
      </c>
      <c r="O222" s="141">
        <v>82</v>
      </c>
      <c r="P222" s="141">
        <v>53</v>
      </c>
      <c r="Q222" s="141">
        <v>65</v>
      </c>
      <c r="R222" s="141">
        <v>59</v>
      </c>
      <c r="S222" s="141">
        <v>52</v>
      </c>
      <c r="T222" s="141">
        <v>50</v>
      </c>
      <c r="U222" s="141"/>
      <c r="V222" s="141"/>
      <c r="W222" s="141"/>
      <c r="X222" s="141"/>
      <c r="Y222" s="141"/>
      <c r="Z222" s="141">
        <v>339</v>
      </c>
      <c r="AA222" s="141">
        <v>139.4</v>
      </c>
      <c r="AB222" s="141">
        <v>140.4</v>
      </c>
      <c r="AC222" s="141">
        <v>139.69999999999999</v>
      </c>
      <c r="AD222" s="141">
        <v>135.30000000000001</v>
      </c>
      <c r="AE222" s="141"/>
      <c r="AF222" s="141">
        <v>144.5</v>
      </c>
      <c r="AG222" s="141">
        <v>120.2</v>
      </c>
      <c r="AH222" s="141">
        <v>152.5</v>
      </c>
      <c r="AI222" s="141">
        <v>143.16666666666666</v>
      </c>
      <c r="AJ222" s="141">
        <v>156.16666666666666</v>
      </c>
      <c r="AK222" s="141">
        <v>318</v>
      </c>
      <c r="AL222" s="141">
        <v>530</v>
      </c>
      <c r="AM222" s="141">
        <v>509.5</v>
      </c>
      <c r="AN222" s="141">
        <v>185.66666666666666</v>
      </c>
      <c r="AO222" s="141">
        <v>237.91304347826087</v>
      </c>
      <c r="AP222" s="141"/>
      <c r="AQ222" s="141">
        <v>204.15384615384616</v>
      </c>
      <c r="AR222" s="141">
        <v>245.79166666666666</v>
      </c>
      <c r="AS222" s="141">
        <v>342.26315789473682</v>
      </c>
      <c r="AT222" s="141">
        <v>271.43478260869563</v>
      </c>
      <c r="AU222" s="141"/>
      <c r="AV222" s="141"/>
      <c r="AW222" s="123"/>
      <c r="AX222" s="123"/>
      <c r="AY222" s="123"/>
      <c r="AZ222" s="123"/>
      <c r="BA222" s="123"/>
      <c r="BB222" s="123"/>
    </row>
    <row r="223" spans="1:54" ht="12.75" x14ac:dyDescent="0.2">
      <c r="A223" s="160">
        <v>42795</v>
      </c>
      <c r="B223" s="141">
        <v>1690</v>
      </c>
      <c r="C223" s="141">
        <v>3650</v>
      </c>
      <c r="D223" s="141">
        <v>1550</v>
      </c>
      <c r="E223" s="141">
        <v>2900</v>
      </c>
      <c r="F223" s="141">
        <v>27.7858540795457</v>
      </c>
      <c r="G223" s="141">
        <v>32.083405247138316</v>
      </c>
      <c r="H223" s="141">
        <v>838.948893</v>
      </c>
      <c r="I223" s="141">
        <v>3350</v>
      </c>
      <c r="J223" s="141">
        <v>120.46072986170651</v>
      </c>
      <c r="K223" s="141">
        <v>92.836794233739511</v>
      </c>
      <c r="L223" s="141">
        <v>122.30502376975461</v>
      </c>
      <c r="M223" s="141">
        <v>109.07438955139123</v>
      </c>
      <c r="N223" s="141">
        <v>104</v>
      </c>
      <c r="O223" s="141">
        <v>82</v>
      </c>
      <c r="P223" s="141">
        <v>53</v>
      </c>
      <c r="Q223" s="141">
        <v>65</v>
      </c>
      <c r="R223" s="141">
        <v>60</v>
      </c>
      <c r="S223" s="141">
        <v>55</v>
      </c>
      <c r="T223" s="141">
        <v>50</v>
      </c>
      <c r="U223" s="141">
        <v>154</v>
      </c>
      <c r="V223" s="141">
        <v>154</v>
      </c>
      <c r="W223" s="141">
        <v>129</v>
      </c>
      <c r="X223" s="141">
        <v>192.4</v>
      </c>
      <c r="Y223" s="141">
        <v>317</v>
      </c>
      <c r="Z223" s="141">
        <v>323.25</v>
      </c>
      <c r="AA223" s="141">
        <v>140.69999999999999</v>
      </c>
      <c r="AB223" s="141">
        <v>138.9</v>
      </c>
      <c r="AC223" s="141">
        <v>140.4</v>
      </c>
      <c r="AD223" s="141">
        <v>137</v>
      </c>
      <c r="AE223" s="141"/>
      <c r="AF223" s="141">
        <v>145.9</v>
      </c>
      <c r="AG223" s="141">
        <v>118.3</v>
      </c>
      <c r="AH223" s="141">
        <v>152.5</v>
      </c>
      <c r="AI223" s="141">
        <v>145.5</v>
      </c>
      <c r="AJ223" s="141">
        <v>156.5</v>
      </c>
      <c r="AK223" s="141">
        <v>329</v>
      </c>
      <c r="AL223" s="141">
        <v>698</v>
      </c>
      <c r="AM223" s="141">
        <v>692</v>
      </c>
      <c r="AN223" s="141">
        <v>189.75</v>
      </c>
      <c r="AO223" s="141">
        <v>236.59259259259258</v>
      </c>
      <c r="AP223" s="141"/>
      <c r="AQ223" s="141">
        <v>204</v>
      </c>
      <c r="AR223" s="141">
        <v>244.27586206896552</v>
      </c>
      <c r="AS223" s="141">
        <v>347.6</v>
      </c>
      <c r="AT223" s="141">
        <v>271.03571428571428</v>
      </c>
      <c r="AU223" s="141"/>
      <c r="AV223" s="141"/>
      <c r="AW223" s="123"/>
      <c r="AX223" s="123"/>
      <c r="AY223" s="123"/>
      <c r="AZ223" s="123"/>
      <c r="BA223" s="123"/>
      <c r="BB223" s="123"/>
    </row>
    <row r="224" spans="1:54" ht="12.75" x14ac:dyDescent="0.2">
      <c r="A224" s="160">
        <v>42826</v>
      </c>
      <c r="B224" s="141">
        <v>1730</v>
      </c>
      <c r="C224" s="141">
        <v>3725</v>
      </c>
      <c r="D224" s="141">
        <v>1500</v>
      </c>
      <c r="E224" s="141">
        <v>2875</v>
      </c>
      <c r="F224" s="141">
        <v>27.666423182060356</v>
      </c>
      <c r="G224" s="141">
        <v>31.787843183150255</v>
      </c>
      <c r="H224" s="141">
        <v>828.55364299999997</v>
      </c>
      <c r="I224" s="141">
        <v>3425</v>
      </c>
      <c r="J224" s="141">
        <v>121.04223357065645</v>
      </c>
      <c r="K224" s="141">
        <v>92.342543332761295</v>
      </c>
      <c r="L224" s="141">
        <v>122.99884363356033</v>
      </c>
      <c r="M224" s="141">
        <v>106.66666666666667</v>
      </c>
      <c r="N224" s="141">
        <v>104</v>
      </c>
      <c r="O224" s="141">
        <v>82</v>
      </c>
      <c r="P224" s="141">
        <v>52</v>
      </c>
      <c r="Q224" s="141">
        <v>67</v>
      </c>
      <c r="R224" s="141">
        <v>60</v>
      </c>
      <c r="S224" s="141">
        <v>56</v>
      </c>
      <c r="T224" s="141">
        <v>51</v>
      </c>
      <c r="U224" s="141">
        <v>139</v>
      </c>
      <c r="V224" s="141">
        <v>155</v>
      </c>
      <c r="W224" s="141">
        <v>109</v>
      </c>
      <c r="X224" s="141">
        <v>181.33333333333334</v>
      </c>
      <c r="Y224" s="141">
        <v>295</v>
      </c>
      <c r="Z224" s="141">
        <v>303.25</v>
      </c>
      <c r="AA224" s="141">
        <v>140.80000000000001</v>
      </c>
      <c r="AB224" s="141">
        <v>134.80000000000001</v>
      </c>
      <c r="AC224" s="141">
        <v>136.4</v>
      </c>
      <c r="AD224" s="141">
        <v>140.1</v>
      </c>
      <c r="AE224" s="141">
        <v>125.9</v>
      </c>
      <c r="AF224" s="141">
        <v>146.19999999999999</v>
      </c>
      <c r="AG224" s="141">
        <v>122.2</v>
      </c>
      <c r="AH224" s="141">
        <v>152.33333333333334</v>
      </c>
      <c r="AI224" s="141">
        <v>144.33333333333334</v>
      </c>
      <c r="AJ224" s="141">
        <v>152.33333333333334</v>
      </c>
      <c r="AK224" s="141">
        <v>322</v>
      </c>
      <c r="AL224" s="141">
        <v>494.5</v>
      </c>
      <c r="AM224" s="141">
        <v>656</v>
      </c>
      <c r="AN224" s="141">
        <v>179.375</v>
      </c>
      <c r="AO224" s="141">
        <v>226.20833333333334</v>
      </c>
      <c r="AP224" s="141"/>
      <c r="AQ224" s="141">
        <v>205.05882352941177</v>
      </c>
      <c r="AR224" s="141">
        <v>248.23809523809524</v>
      </c>
      <c r="AS224" s="141">
        <v>348</v>
      </c>
      <c r="AT224" s="141">
        <v>265.69565217391306</v>
      </c>
      <c r="AU224" s="141"/>
      <c r="AV224" s="141"/>
      <c r="AW224" s="123"/>
      <c r="AX224" s="123"/>
      <c r="AY224" s="123"/>
      <c r="AZ224" s="123"/>
      <c r="BA224" s="123"/>
      <c r="BB224" s="123"/>
    </row>
    <row r="225" spans="1:54" ht="12.75" x14ac:dyDescent="0.2">
      <c r="A225" s="160">
        <v>42856</v>
      </c>
      <c r="B225" s="141">
        <v>1960</v>
      </c>
      <c r="C225" s="141">
        <v>4300</v>
      </c>
      <c r="D225" s="141">
        <v>1550</v>
      </c>
      <c r="E225" s="141">
        <v>2975</v>
      </c>
      <c r="F225" s="141">
        <v>30.992088973246684</v>
      </c>
      <c r="G225" s="141">
        <v>33.295883109420934</v>
      </c>
      <c r="H225" s="141">
        <v>857.28528200000005</v>
      </c>
      <c r="I225" s="141">
        <v>4000</v>
      </c>
      <c r="J225" s="141">
        <v>121.53427517053714</v>
      </c>
      <c r="K225" s="141">
        <v>93.001544534065573</v>
      </c>
      <c r="L225" s="141">
        <v>122.03520493383016</v>
      </c>
      <c r="M225" s="141">
        <v>108.62010221465074</v>
      </c>
      <c r="N225" s="141">
        <v>104</v>
      </c>
      <c r="O225" s="141">
        <v>82</v>
      </c>
      <c r="P225" s="141">
        <v>52</v>
      </c>
      <c r="Q225" s="141">
        <v>67</v>
      </c>
      <c r="R225" s="141">
        <v>60</v>
      </c>
      <c r="S225" s="141">
        <v>55</v>
      </c>
      <c r="T225" s="141">
        <v>49</v>
      </c>
      <c r="U225" s="141">
        <v>138</v>
      </c>
      <c r="V225" s="141">
        <v>146</v>
      </c>
      <c r="W225" s="141">
        <v>110</v>
      </c>
      <c r="X225" s="141">
        <v>173</v>
      </c>
      <c r="Y225" s="141"/>
      <c r="Z225" s="141">
        <v>294.33333333333331</v>
      </c>
      <c r="AA225" s="141">
        <v>142</v>
      </c>
      <c r="AB225" s="141"/>
      <c r="AC225" s="141">
        <v>142</v>
      </c>
      <c r="AD225" s="141">
        <v>144.30000000000001</v>
      </c>
      <c r="AE225" s="141"/>
      <c r="AF225" s="141">
        <v>146.19999999999999</v>
      </c>
      <c r="AG225" s="141">
        <v>124.3</v>
      </c>
      <c r="AH225" s="141">
        <v>147</v>
      </c>
      <c r="AI225" s="141">
        <v>144</v>
      </c>
      <c r="AJ225" s="141">
        <v>154.19999999999999</v>
      </c>
      <c r="AK225" s="141">
        <v>805</v>
      </c>
      <c r="AL225" s="141">
        <v>667</v>
      </c>
      <c r="AM225" s="141">
        <v>675</v>
      </c>
      <c r="AN225" s="141">
        <v>184.875</v>
      </c>
      <c r="AO225" s="141">
        <v>202.625</v>
      </c>
      <c r="AP225" s="141"/>
      <c r="AQ225" s="141">
        <v>204.21428571428572</v>
      </c>
      <c r="AR225" s="141">
        <v>249.94736842105263</v>
      </c>
      <c r="AS225" s="141">
        <v>345.44444444444446</v>
      </c>
      <c r="AT225" s="141">
        <v>267.8235294117647</v>
      </c>
      <c r="AU225" s="141"/>
      <c r="AV225" s="141"/>
      <c r="AW225" s="123"/>
      <c r="AX225" s="123"/>
      <c r="AY225" s="123"/>
      <c r="AZ225" s="123"/>
      <c r="BA225" s="123"/>
      <c r="BB225" s="123"/>
    </row>
    <row r="226" spans="1:54" ht="12.75" x14ac:dyDescent="0.2">
      <c r="A226" s="160">
        <v>42887</v>
      </c>
      <c r="B226" s="141">
        <v>2370</v>
      </c>
      <c r="C226" s="141">
        <v>5100</v>
      </c>
      <c r="D226" s="141">
        <v>1700</v>
      </c>
      <c r="E226" s="141">
        <v>3250</v>
      </c>
      <c r="F226" s="141">
        <v>36.406367459615801</v>
      </c>
      <c r="G226" s="141">
        <v>36.915422822032276</v>
      </c>
      <c r="H226" s="141">
        <v>907.5335399999999</v>
      </c>
      <c r="I226" s="141">
        <v>4800</v>
      </c>
      <c r="J226" s="141">
        <v>121.80266149774484</v>
      </c>
      <c r="K226" s="141">
        <v>93.495795435043775</v>
      </c>
      <c r="L226" s="141">
        <v>123.80830014133366</v>
      </c>
      <c r="M226" s="141">
        <v>105.07666098807495</v>
      </c>
      <c r="N226" s="141">
        <v>101</v>
      </c>
      <c r="O226" s="141">
        <v>80</v>
      </c>
      <c r="P226" s="141">
        <v>52</v>
      </c>
      <c r="Q226" s="141">
        <v>67</v>
      </c>
      <c r="R226" s="141">
        <v>60</v>
      </c>
      <c r="S226" s="141">
        <v>54</v>
      </c>
      <c r="T226" s="141">
        <v>48</v>
      </c>
      <c r="U226" s="141">
        <v>133</v>
      </c>
      <c r="V226" s="141">
        <v>143</v>
      </c>
      <c r="W226" s="141">
        <v>97</v>
      </c>
      <c r="X226" s="141">
        <v>177.2</v>
      </c>
      <c r="Y226" s="141"/>
      <c r="Z226" s="141">
        <v>288</v>
      </c>
      <c r="AA226" s="141">
        <v>138.9</v>
      </c>
      <c r="AB226" s="141"/>
      <c r="AC226" s="141">
        <v>138.9</v>
      </c>
      <c r="AD226" s="141">
        <v>141.19999999999999</v>
      </c>
      <c r="AE226" s="141"/>
      <c r="AF226" s="141">
        <v>143.9</v>
      </c>
      <c r="AG226" s="141">
        <v>125.9</v>
      </c>
      <c r="AH226" s="141">
        <v>150.25</v>
      </c>
      <c r="AI226" s="141">
        <v>145.25</v>
      </c>
      <c r="AJ226" s="141">
        <v>160</v>
      </c>
      <c r="AK226" s="141">
        <v>658</v>
      </c>
      <c r="AL226" s="141">
        <v>836</v>
      </c>
      <c r="AM226" s="141">
        <v>875</v>
      </c>
      <c r="AN226" s="141">
        <v>190.3</v>
      </c>
      <c r="AO226" s="141">
        <v>180.84782608695653</v>
      </c>
      <c r="AP226" s="141"/>
      <c r="AQ226" s="141">
        <v>155.8305</v>
      </c>
      <c r="AR226" s="141">
        <v>249.80357142857142</v>
      </c>
      <c r="AS226" s="141">
        <v>342.4708</v>
      </c>
      <c r="AT226" s="141">
        <v>266.375</v>
      </c>
      <c r="AU226" s="141"/>
      <c r="AV226" s="141"/>
      <c r="AW226" s="123"/>
      <c r="AX226" s="123"/>
      <c r="AY226" s="123"/>
      <c r="AZ226" s="123"/>
      <c r="BA226" s="123"/>
      <c r="BB226" s="123"/>
    </row>
    <row r="227" spans="1:54" ht="12.75" x14ac:dyDescent="0.2">
      <c r="A227" s="160">
        <v>42917</v>
      </c>
      <c r="B227" s="141">
        <v>2500</v>
      </c>
      <c r="C227" s="141">
        <v>5420</v>
      </c>
      <c r="D227" s="141">
        <v>1570</v>
      </c>
      <c r="E227" s="141">
        <v>3300</v>
      </c>
      <c r="F227" s="141">
        <v>36.71243075955794</v>
      </c>
      <c r="G227" s="141">
        <v>37.137589192048345</v>
      </c>
      <c r="H227" s="141">
        <v>828.9498450000001</v>
      </c>
      <c r="I227" s="141">
        <v>5120</v>
      </c>
      <c r="J227" s="141">
        <v>122.07104782495249</v>
      </c>
      <c r="K227" s="141">
        <v>92.96035695898405</v>
      </c>
      <c r="L227" s="141">
        <v>124.38648336117177</v>
      </c>
      <c r="M227" s="141">
        <v>109.52867688813173</v>
      </c>
      <c r="N227" s="141">
        <v>96</v>
      </c>
      <c r="O227" s="141">
        <v>80</v>
      </c>
      <c r="P227" s="141">
        <v>53</v>
      </c>
      <c r="Q227" s="141">
        <v>67</v>
      </c>
      <c r="R227" s="141">
        <v>60</v>
      </c>
      <c r="S227" s="141">
        <v>52</v>
      </c>
      <c r="T227" s="141">
        <v>47</v>
      </c>
      <c r="U227" s="141">
        <v>147</v>
      </c>
      <c r="V227" s="141"/>
      <c r="W227" s="141">
        <v>163</v>
      </c>
      <c r="X227" s="141">
        <v>166.75</v>
      </c>
      <c r="Y227" s="141"/>
      <c r="Z227" s="141">
        <v>298</v>
      </c>
      <c r="AA227" s="141">
        <v>135.4</v>
      </c>
      <c r="AB227" s="141">
        <v>132.9</v>
      </c>
      <c r="AC227" s="141">
        <v>133.9</v>
      </c>
      <c r="AD227" s="141">
        <v>132</v>
      </c>
      <c r="AE227" s="141"/>
      <c r="AF227" s="141">
        <v>147.19999999999999</v>
      </c>
      <c r="AG227" s="141">
        <v>120.1</v>
      </c>
      <c r="AH227" s="141">
        <v>149.25</v>
      </c>
      <c r="AI227" s="141">
        <v>146.5</v>
      </c>
      <c r="AJ227" s="141">
        <v>161</v>
      </c>
      <c r="AK227" s="141">
        <v>492</v>
      </c>
      <c r="AL227" s="141">
        <v>856.5</v>
      </c>
      <c r="AM227" s="141">
        <v>912</v>
      </c>
      <c r="AN227" s="141">
        <v>204.1</v>
      </c>
      <c r="AO227" s="141">
        <v>184.86222222222221</v>
      </c>
      <c r="AP227" s="141"/>
      <c r="AQ227" s="141">
        <v>155.5625</v>
      </c>
      <c r="AR227" s="141">
        <v>249.77083333333334</v>
      </c>
      <c r="AS227" s="141">
        <v>334.286</v>
      </c>
      <c r="AT227" s="141">
        <v>266.13043478260869</v>
      </c>
      <c r="AU227" s="141"/>
      <c r="AV227" s="141"/>
      <c r="AW227" s="123"/>
      <c r="AX227" s="123"/>
      <c r="AY227" s="123"/>
      <c r="AZ227" s="123"/>
      <c r="BA227" s="123"/>
      <c r="BB227" s="123"/>
    </row>
    <row r="228" spans="1:54" ht="12.75" x14ac:dyDescent="0.2">
      <c r="A228" s="160">
        <v>42948</v>
      </c>
      <c r="B228" s="141">
        <v>2850</v>
      </c>
      <c r="C228" s="141">
        <v>6150</v>
      </c>
      <c r="D228" s="141">
        <v>1550</v>
      </c>
      <c r="E228" s="141">
        <v>3425</v>
      </c>
      <c r="F228" s="141">
        <v>40.1175267476264</v>
      </c>
      <c r="G228" s="141">
        <v>38.698417216521882</v>
      </c>
      <c r="H228" s="141">
        <v>808.86937999999998</v>
      </c>
      <c r="I228" s="141">
        <v>5850</v>
      </c>
      <c r="J228" s="141">
        <v>122.87620680657547</v>
      </c>
      <c r="K228" s="141">
        <v>92.795606658657988</v>
      </c>
      <c r="L228" s="141">
        <v>126.66067069253502</v>
      </c>
      <c r="M228" s="141">
        <v>108.57467348097671</v>
      </c>
      <c r="N228" s="141">
        <v>94</v>
      </c>
      <c r="O228" s="141">
        <v>79</v>
      </c>
      <c r="P228" s="141">
        <v>48</v>
      </c>
      <c r="Q228" s="141">
        <v>67</v>
      </c>
      <c r="R228" s="141">
        <v>60</v>
      </c>
      <c r="S228" s="141">
        <v>47</v>
      </c>
      <c r="T228" s="141">
        <v>44</v>
      </c>
      <c r="U228" s="141">
        <v>145</v>
      </c>
      <c r="V228" s="141"/>
      <c r="W228" s="141"/>
      <c r="X228" s="141">
        <v>162.33333333333334</v>
      </c>
      <c r="Y228" s="141"/>
      <c r="Z228" s="141">
        <v>289</v>
      </c>
      <c r="AA228" s="141">
        <v>143.6</v>
      </c>
      <c r="AB228" s="141">
        <v>146</v>
      </c>
      <c r="AC228" s="141">
        <v>144.69999999999999</v>
      </c>
      <c r="AD228" s="141">
        <v>117</v>
      </c>
      <c r="AE228" s="141">
        <v>113</v>
      </c>
      <c r="AF228" s="141">
        <v>140.1</v>
      </c>
      <c r="AG228" s="141">
        <v>118.2</v>
      </c>
      <c r="AH228" s="141">
        <v>153</v>
      </c>
      <c r="AI228" s="141">
        <v>148.5</v>
      </c>
      <c r="AJ228" s="141">
        <v>159.5</v>
      </c>
      <c r="AK228" s="141"/>
      <c r="AL228" s="141">
        <v>517</v>
      </c>
      <c r="AM228" s="141">
        <v>534.5</v>
      </c>
      <c r="AN228" s="141">
        <v>204.25</v>
      </c>
      <c r="AO228" s="141">
        <v>192.71428571428572</v>
      </c>
      <c r="AP228" s="141"/>
      <c r="AQ228" s="141">
        <v>157.70588235294119</v>
      </c>
      <c r="AR228" s="141">
        <v>250.89399999999998</v>
      </c>
      <c r="AS228" s="141">
        <v>330.21733333333333</v>
      </c>
      <c r="AT228" s="141">
        <v>264.39620689655169</v>
      </c>
      <c r="AU228" s="141"/>
      <c r="AV228" s="141"/>
      <c r="AW228" s="123"/>
      <c r="AX228" s="123"/>
      <c r="AY228" s="123"/>
      <c r="AZ228" s="123"/>
      <c r="BA228" s="123"/>
      <c r="BB228" s="123"/>
    </row>
    <row r="229" spans="1:54" ht="12.75" x14ac:dyDescent="0.2">
      <c r="A229" s="160">
        <v>42979</v>
      </c>
      <c r="B229" s="141">
        <v>2830</v>
      </c>
      <c r="C229" s="141">
        <v>6150</v>
      </c>
      <c r="D229" s="141">
        <v>1525</v>
      </c>
      <c r="E229" s="141">
        <v>3450</v>
      </c>
      <c r="F229" s="141">
        <v>39.872836208862516</v>
      </c>
      <c r="G229" s="141">
        <v>38.484988185528842</v>
      </c>
      <c r="H229" s="141">
        <v>726.88751999999999</v>
      </c>
      <c r="I229" s="141">
        <v>5850</v>
      </c>
      <c r="J229" s="141">
        <v>123.05513102471393</v>
      </c>
      <c r="K229" s="141">
        <v>93.083919684228604</v>
      </c>
      <c r="L229" s="141">
        <v>134.90941796222535</v>
      </c>
      <c r="M229" s="141">
        <v>109.02896081771721</v>
      </c>
      <c r="N229" s="141">
        <v>96</v>
      </c>
      <c r="O229" s="141">
        <v>80</v>
      </c>
      <c r="P229" s="141">
        <v>50</v>
      </c>
      <c r="Q229" s="141">
        <v>69</v>
      </c>
      <c r="R229" s="141">
        <v>60</v>
      </c>
      <c r="S229" s="141">
        <v>50</v>
      </c>
      <c r="T229" s="141">
        <v>46</v>
      </c>
      <c r="U229" s="141">
        <v>151</v>
      </c>
      <c r="V229" s="141">
        <v>151.5</v>
      </c>
      <c r="W229" s="141">
        <v>118.33333333333333</v>
      </c>
      <c r="X229" s="141">
        <v>161.66666666666666</v>
      </c>
      <c r="Y229" s="141">
        <v>281</v>
      </c>
      <c r="Z229" s="141">
        <v>298.2</v>
      </c>
      <c r="AA229" s="141">
        <v>151.80000000000001</v>
      </c>
      <c r="AB229" s="141">
        <v>145.80000000000001</v>
      </c>
      <c r="AC229" s="141">
        <v>149.69999999999999</v>
      </c>
      <c r="AD229" s="141">
        <v>118.5</v>
      </c>
      <c r="AE229" s="141"/>
      <c r="AF229" s="141">
        <v>139.6</v>
      </c>
      <c r="AG229" s="141">
        <v>118.2</v>
      </c>
      <c r="AH229" s="141">
        <v>148.33333333333334</v>
      </c>
      <c r="AI229" s="141">
        <v>148.25</v>
      </c>
      <c r="AJ229" s="141">
        <v>154.5</v>
      </c>
      <c r="AK229" s="141">
        <v>170</v>
      </c>
      <c r="AL229" s="141">
        <v>496.5</v>
      </c>
      <c r="AM229" s="141">
        <v>524.5</v>
      </c>
      <c r="AN229" s="141">
        <v>199.33333333333334</v>
      </c>
      <c r="AO229" s="141">
        <v>212.655</v>
      </c>
      <c r="AP229" s="141"/>
      <c r="AQ229" s="141">
        <v>157.84615384615384</v>
      </c>
      <c r="AR229" s="141">
        <v>257.55714285714282</v>
      </c>
      <c r="AS229" s="141">
        <v>330.94736842105266</v>
      </c>
      <c r="AT229" s="141">
        <v>265.61363636363637</v>
      </c>
      <c r="AU229" s="141"/>
      <c r="AV229" s="141"/>
      <c r="AW229" s="123"/>
      <c r="AX229" s="123"/>
      <c r="AY229" s="123"/>
      <c r="AZ229" s="123"/>
      <c r="BA229" s="123"/>
      <c r="BB229" s="123"/>
    </row>
    <row r="230" spans="1:54" ht="12.75" x14ac:dyDescent="0.2">
      <c r="A230" s="160">
        <v>43009</v>
      </c>
      <c r="B230" s="141">
        <v>2180</v>
      </c>
      <c r="C230" s="141">
        <v>5050</v>
      </c>
      <c r="D230" s="141">
        <v>1350</v>
      </c>
      <c r="E230" s="141">
        <v>3365</v>
      </c>
      <c r="F230" s="141">
        <v>32.734066463559827</v>
      </c>
      <c r="G230" s="141">
        <v>36.605212529059528</v>
      </c>
      <c r="H230" s="141">
        <v>648.48181899999997</v>
      </c>
      <c r="I230" s="141">
        <v>4750</v>
      </c>
      <c r="J230" s="141">
        <v>123.14459313378315</v>
      </c>
      <c r="K230" s="141">
        <v>93.001544534065573</v>
      </c>
      <c r="L230" s="141">
        <v>140.53706796864961</v>
      </c>
      <c r="M230" s="141">
        <v>111.98182850653036</v>
      </c>
      <c r="N230" s="141">
        <v>105</v>
      </c>
      <c r="O230" s="141">
        <v>85</v>
      </c>
      <c r="P230" s="141">
        <v>56</v>
      </c>
      <c r="Q230" s="141">
        <v>71</v>
      </c>
      <c r="R230" s="141">
        <v>65</v>
      </c>
      <c r="S230" s="141">
        <v>58</v>
      </c>
      <c r="T230" s="141">
        <v>52</v>
      </c>
      <c r="U230" s="141"/>
      <c r="V230" s="141">
        <v>153</v>
      </c>
      <c r="W230" s="141">
        <v>131.5</v>
      </c>
      <c r="X230" s="141">
        <v>158</v>
      </c>
      <c r="Y230" s="141">
        <v>294</v>
      </c>
      <c r="Z230" s="141">
        <v>317</v>
      </c>
      <c r="AA230" s="141">
        <v>155.30000000000001</v>
      </c>
      <c r="AB230" s="141">
        <v>151.6</v>
      </c>
      <c r="AC230" s="141">
        <v>154.19999999999999</v>
      </c>
      <c r="AD230" s="141">
        <v>121.7</v>
      </c>
      <c r="AE230" s="141">
        <v>94.6</v>
      </c>
      <c r="AF230" s="141">
        <v>143.19999999999999</v>
      </c>
      <c r="AG230" s="141">
        <v>118.7</v>
      </c>
      <c r="AH230" s="141">
        <v>148</v>
      </c>
      <c r="AI230" s="141">
        <v>150.80000000000001</v>
      </c>
      <c r="AJ230" s="141">
        <v>155.6</v>
      </c>
      <c r="AK230" s="141">
        <v>295</v>
      </c>
      <c r="AL230" s="141">
        <v>661.5</v>
      </c>
      <c r="AM230" s="141">
        <v>688</v>
      </c>
      <c r="AN230" s="141">
        <v>197</v>
      </c>
      <c r="AO230" s="141">
        <v>224.25</v>
      </c>
      <c r="AP230" s="141"/>
      <c r="AQ230" s="141">
        <v>157.33333333333334</v>
      </c>
      <c r="AR230" s="141">
        <v>259.5</v>
      </c>
      <c r="AS230" s="141">
        <v>335.16666666666669</v>
      </c>
      <c r="AT230" s="141">
        <v>264.82045454545454</v>
      </c>
      <c r="AU230" s="141"/>
      <c r="AV230" s="141"/>
      <c r="AW230" s="123"/>
      <c r="AX230" s="123"/>
      <c r="AY230" s="123"/>
      <c r="AZ230" s="123"/>
      <c r="BA230" s="123"/>
      <c r="BB230" s="123"/>
    </row>
    <row r="231" spans="1:54" ht="12.75" x14ac:dyDescent="0.2">
      <c r="A231" s="160">
        <v>43040</v>
      </c>
      <c r="B231" s="141">
        <v>2100</v>
      </c>
      <c r="C231" s="141">
        <v>4500</v>
      </c>
      <c r="D231" s="141">
        <v>1270</v>
      </c>
      <c r="E231" s="141">
        <v>3265</v>
      </c>
      <c r="F231" s="141">
        <v>29.238088752537656</v>
      </c>
      <c r="G231" s="141">
        <v>34.860941492697108</v>
      </c>
      <c r="H231" s="141">
        <v>577.64134999999999</v>
      </c>
      <c r="I231" s="141">
        <v>4200</v>
      </c>
      <c r="J231" s="141">
        <v>123.36824840645619</v>
      </c>
      <c r="K231" s="141">
        <v>94.360734511755624</v>
      </c>
      <c r="L231" s="141">
        <v>144.62289605550558</v>
      </c>
      <c r="M231" s="141">
        <v>112.572402044293</v>
      </c>
      <c r="N231" s="141">
        <v>109</v>
      </c>
      <c r="O231" s="141">
        <v>87</v>
      </c>
      <c r="P231" s="141">
        <v>65</v>
      </c>
      <c r="Q231" s="141">
        <v>75</v>
      </c>
      <c r="R231" s="141">
        <v>70</v>
      </c>
      <c r="S231" s="141">
        <v>72</v>
      </c>
      <c r="T231" s="141">
        <v>66</v>
      </c>
      <c r="U231" s="141"/>
      <c r="V231" s="141"/>
      <c r="W231" s="141">
        <v>134</v>
      </c>
      <c r="X231" s="141">
        <v>162.33333333333334</v>
      </c>
      <c r="Y231" s="141">
        <v>288.5</v>
      </c>
      <c r="Z231" s="141">
        <v>305</v>
      </c>
      <c r="AA231" s="141">
        <v>152.1</v>
      </c>
      <c r="AB231" s="141">
        <v>147.19999999999999</v>
      </c>
      <c r="AC231" s="141">
        <v>149.9</v>
      </c>
      <c r="AD231" s="141">
        <v>124.3</v>
      </c>
      <c r="AE231" s="141">
        <v>102.4</v>
      </c>
      <c r="AF231" s="141">
        <v>143.6</v>
      </c>
      <c r="AG231" s="141">
        <v>123.1</v>
      </c>
      <c r="AH231" s="141">
        <v>147</v>
      </c>
      <c r="AI231" s="141">
        <v>154</v>
      </c>
      <c r="AJ231" s="141">
        <v>155.75</v>
      </c>
      <c r="AK231" s="141">
        <v>628</v>
      </c>
      <c r="AL231" s="141">
        <v>499</v>
      </c>
      <c r="AM231" s="141">
        <v>526</v>
      </c>
      <c r="AN231" s="141">
        <v>198</v>
      </c>
      <c r="AO231" s="141">
        <v>229.38434782608695</v>
      </c>
      <c r="AP231" s="141"/>
      <c r="AQ231" s="141">
        <v>194.1875</v>
      </c>
      <c r="AR231" s="141">
        <v>261.93266666666665</v>
      </c>
      <c r="AS231" s="141">
        <v>354.90384615384613</v>
      </c>
      <c r="AT231" s="141">
        <v>278.45862068965516</v>
      </c>
      <c r="AU231" s="141"/>
      <c r="AV231" s="141"/>
      <c r="AW231" s="123"/>
      <c r="AX231" s="123"/>
      <c r="AY231" s="123"/>
      <c r="AZ231" s="123"/>
      <c r="BA231" s="123"/>
      <c r="BB231" s="123"/>
    </row>
    <row r="232" spans="1:54" ht="12.75" x14ac:dyDescent="0.2">
      <c r="A232" s="160">
        <v>43070</v>
      </c>
      <c r="B232" s="141">
        <v>1800</v>
      </c>
      <c r="C232" s="141">
        <v>4000</v>
      </c>
      <c r="D232" s="141">
        <v>1230</v>
      </c>
      <c r="E232" s="141">
        <v>3000</v>
      </c>
      <c r="F232" s="141">
        <v>26.380249356899302</v>
      </c>
      <c r="G232" s="141">
        <v>31.866863128940576</v>
      </c>
      <c r="H232" s="141">
        <v>592.04745600000001</v>
      </c>
      <c r="I232" s="141">
        <v>3700</v>
      </c>
      <c r="J232" s="141">
        <v>124.39706266075225</v>
      </c>
      <c r="K232" s="141">
        <v>96.420113265831489</v>
      </c>
      <c r="L232" s="141">
        <v>144.46871386354877</v>
      </c>
      <c r="M232" s="141">
        <v>111.57296990346393</v>
      </c>
      <c r="N232" s="141">
        <v>108</v>
      </c>
      <c r="O232" s="141">
        <v>87</v>
      </c>
      <c r="P232" s="141">
        <v>67</v>
      </c>
      <c r="Q232" s="141">
        <v>84</v>
      </c>
      <c r="R232" s="141">
        <v>79</v>
      </c>
      <c r="S232" s="141">
        <v>85</v>
      </c>
      <c r="T232" s="141">
        <v>75</v>
      </c>
      <c r="U232" s="141"/>
      <c r="V232" s="141">
        <v>158</v>
      </c>
      <c r="W232" s="141">
        <v>140.66666666666666</v>
      </c>
      <c r="X232" s="141">
        <v>166.66666666666666</v>
      </c>
      <c r="Y232" s="141">
        <v>299</v>
      </c>
      <c r="Z232" s="141">
        <v>315</v>
      </c>
      <c r="AA232" s="141">
        <v>156.9</v>
      </c>
      <c r="AB232" s="141">
        <v>157</v>
      </c>
      <c r="AC232" s="141">
        <v>156.9</v>
      </c>
      <c r="AD232" s="141">
        <v>128.69999999999999</v>
      </c>
      <c r="AE232" s="141">
        <v>103</v>
      </c>
      <c r="AF232" s="141">
        <v>143.19999999999999</v>
      </c>
      <c r="AG232" s="141">
        <v>128.4</v>
      </c>
      <c r="AH232" s="141">
        <v>147</v>
      </c>
      <c r="AI232" s="141">
        <v>152</v>
      </c>
      <c r="AJ232" s="141">
        <v>157</v>
      </c>
      <c r="AK232" s="141">
        <v>314</v>
      </c>
      <c r="AL232" s="141">
        <v>332</v>
      </c>
      <c r="AM232" s="141">
        <v>352</v>
      </c>
      <c r="AN232" s="141">
        <v>197.5</v>
      </c>
      <c r="AO232" s="141"/>
      <c r="AP232" s="141"/>
      <c r="AQ232" s="141"/>
      <c r="AR232" s="141">
        <v>263.70809523809521</v>
      </c>
      <c r="AS232" s="141">
        <v>371.10526315789474</v>
      </c>
      <c r="AT232" s="141">
        <v>287.41700000000003</v>
      </c>
      <c r="AU232" s="141"/>
      <c r="AV232" s="141"/>
      <c r="AW232" s="123"/>
      <c r="AX232" s="123"/>
      <c r="AY232" s="123"/>
      <c r="AZ232" s="123"/>
      <c r="BA232" s="123"/>
      <c r="BB232" s="123"/>
    </row>
    <row r="233" spans="1:54" ht="12.75" x14ac:dyDescent="0.2">
      <c r="A233" s="160">
        <v>43101</v>
      </c>
      <c r="B233" s="141">
        <v>1550</v>
      </c>
      <c r="C233" s="141">
        <v>3660</v>
      </c>
      <c r="D233" s="141">
        <v>1160</v>
      </c>
      <c r="E233" s="141">
        <v>2850</v>
      </c>
      <c r="F233" s="141">
        <v>24.018008365501458</v>
      </c>
      <c r="G233" s="141">
        <v>30.101141976852418</v>
      </c>
      <c r="H233" s="141">
        <v>592.58217000000002</v>
      </c>
      <c r="I233" s="141">
        <v>3360</v>
      </c>
      <c r="J233" s="141">
        <v>123.45771051552541</v>
      </c>
      <c r="K233" s="141">
        <v>95.802299639608734</v>
      </c>
      <c r="L233" s="141">
        <v>141.84761660028266</v>
      </c>
      <c r="M233" s="141">
        <v>112.70868824531514</v>
      </c>
      <c r="N233" s="141">
        <v>109</v>
      </c>
      <c r="O233" s="141">
        <v>88</v>
      </c>
      <c r="P233" s="141">
        <v>70</v>
      </c>
      <c r="Q233" s="141">
        <v>87</v>
      </c>
      <c r="R233" s="141">
        <v>80</v>
      </c>
      <c r="S233" s="141">
        <v>87</v>
      </c>
      <c r="T233" s="141">
        <v>78</v>
      </c>
      <c r="U233" s="141"/>
      <c r="V233" s="141"/>
      <c r="W233" s="141">
        <v>143.5</v>
      </c>
      <c r="X233" s="141">
        <v>165.5</v>
      </c>
      <c r="Y233" s="141">
        <v>290</v>
      </c>
      <c r="Z233" s="141">
        <v>308</v>
      </c>
      <c r="AA233" s="141">
        <v>151.80000000000001</v>
      </c>
      <c r="AB233" s="141">
        <v>155.80000000000001</v>
      </c>
      <c r="AC233" s="141">
        <v>152.19999999999999</v>
      </c>
      <c r="AD233" s="141">
        <v>125.7</v>
      </c>
      <c r="AE233" s="141">
        <v>101.8</v>
      </c>
      <c r="AF233" s="141">
        <v>144.6</v>
      </c>
      <c r="AG233" s="141">
        <v>130.1</v>
      </c>
      <c r="AH233" s="141">
        <v>146.75</v>
      </c>
      <c r="AI233" s="141">
        <v>153.875</v>
      </c>
      <c r="AJ233" s="141">
        <v>154.5</v>
      </c>
      <c r="AK233" s="141">
        <v>458</v>
      </c>
      <c r="AL233" s="141">
        <v>328</v>
      </c>
      <c r="AM233" s="141">
        <v>692</v>
      </c>
      <c r="AN233" s="141">
        <v>194.5</v>
      </c>
      <c r="AO233" s="141">
        <v>233.40909090909091</v>
      </c>
      <c r="AP233" s="141"/>
      <c r="AQ233" s="141">
        <v>214</v>
      </c>
      <c r="AR233" s="141">
        <v>260.42439999999999</v>
      </c>
      <c r="AS233" s="141">
        <v>364.04347826086956</v>
      </c>
      <c r="AT233" s="141">
        <v>284.65480000000002</v>
      </c>
      <c r="AU233" s="141"/>
      <c r="AV233" s="141"/>
      <c r="AW233" s="123"/>
      <c r="AX233" s="123"/>
      <c r="AY233" s="123"/>
      <c r="AZ233" s="123"/>
      <c r="BA233" s="123"/>
      <c r="BB233" s="123"/>
    </row>
    <row r="234" spans="1:54" ht="12.75" x14ac:dyDescent="0.2">
      <c r="A234" s="160">
        <v>43132</v>
      </c>
      <c r="B234" s="141">
        <v>1850</v>
      </c>
      <c r="C234" s="141">
        <v>4300</v>
      </c>
      <c r="D234" s="141">
        <v>1130</v>
      </c>
      <c r="E234" s="141">
        <v>2925</v>
      </c>
      <c r="F234" s="141">
        <v>26.881287922013456</v>
      </c>
      <c r="G234" s="141">
        <v>31.302838041995251</v>
      </c>
      <c r="H234" s="141">
        <v>609.86546999999996</v>
      </c>
      <c r="I234" s="141">
        <v>4000</v>
      </c>
      <c r="J234" s="141">
        <v>124.39706266075225</v>
      </c>
      <c r="K234" s="141">
        <v>96.543675991076043</v>
      </c>
      <c r="L234" s="141">
        <v>141.42361557240136</v>
      </c>
      <c r="M234" s="141">
        <v>112.34525837592275</v>
      </c>
      <c r="N234" s="141">
        <v>110</v>
      </c>
      <c r="O234" s="141">
        <v>90</v>
      </c>
      <c r="P234" s="141">
        <v>73</v>
      </c>
      <c r="Q234" s="141">
        <v>89</v>
      </c>
      <c r="R234" s="141">
        <v>83</v>
      </c>
      <c r="S234" s="141">
        <v>90</v>
      </c>
      <c r="T234" s="141">
        <v>81</v>
      </c>
      <c r="U234" s="141"/>
      <c r="V234" s="141">
        <v>163</v>
      </c>
      <c r="W234" s="141">
        <v>146</v>
      </c>
      <c r="X234" s="141">
        <v>188</v>
      </c>
      <c r="Y234" s="141">
        <v>325.33333333333331</v>
      </c>
      <c r="Z234" s="141">
        <v>355</v>
      </c>
      <c r="AA234" s="141">
        <v>152.80000000000001</v>
      </c>
      <c r="AB234" s="141">
        <v>147.80000000000001</v>
      </c>
      <c r="AC234" s="141">
        <v>150.30000000000001</v>
      </c>
      <c r="AD234" s="141">
        <v>125.5</v>
      </c>
      <c r="AE234" s="141">
        <v>106.7</v>
      </c>
      <c r="AF234" s="141">
        <v>145.1</v>
      </c>
      <c r="AG234" s="141">
        <v>131.1</v>
      </c>
      <c r="AH234" s="141">
        <v>150.66666666666666</v>
      </c>
      <c r="AI234" s="141">
        <v>158.33333333333334</v>
      </c>
      <c r="AJ234" s="141">
        <v>155.66666666666666</v>
      </c>
      <c r="AK234" s="141">
        <v>152</v>
      </c>
      <c r="AL234" s="141">
        <v>665</v>
      </c>
      <c r="AM234" s="141">
        <v>691</v>
      </c>
      <c r="AN234" s="141">
        <v>194.5</v>
      </c>
      <c r="AO234" s="141">
        <v>232.7883333333333</v>
      </c>
      <c r="AP234" s="141">
        <v>251.91</v>
      </c>
      <c r="AQ234" s="141">
        <v>214</v>
      </c>
      <c r="AR234" s="141">
        <v>259.53086956521742</v>
      </c>
      <c r="AS234" s="141">
        <v>364</v>
      </c>
      <c r="AT234" s="141">
        <v>284.61478260869563</v>
      </c>
      <c r="AU234" s="141"/>
      <c r="AV234" s="141"/>
      <c r="AW234" s="123"/>
      <c r="AX234" s="123"/>
      <c r="AY234" s="123"/>
      <c r="AZ234" s="123"/>
      <c r="BA234" s="123"/>
      <c r="BB234" s="123"/>
    </row>
    <row r="235" spans="1:54" ht="12.75" x14ac:dyDescent="0.2">
      <c r="A235" s="160">
        <v>43160</v>
      </c>
      <c r="B235" s="141">
        <v>1930</v>
      </c>
      <c r="C235" s="141">
        <v>4220</v>
      </c>
      <c r="D235" s="141">
        <v>1150</v>
      </c>
      <c r="E235" s="141">
        <v>2900</v>
      </c>
      <c r="F235" s="141">
        <v>26.682426827645983</v>
      </c>
      <c r="G235" s="141">
        <v>31.049760237046577</v>
      </c>
      <c r="H235" s="141">
        <v>618.77969999999993</v>
      </c>
      <c r="I235" s="141">
        <v>3920</v>
      </c>
      <c r="J235" s="141">
        <v>124.48652476982147</v>
      </c>
      <c r="K235" s="141">
        <v>96.50248841599452</v>
      </c>
      <c r="L235" s="141">
        <v>141.26943338044455</v>
      </c>
      <c r="M235" s="141">
        <v>112.07268597387845</v>
      </c>
      <c r="N235" s="141">
        <v>114</v>
      </c>
      <c r="O235" s="141">
        <v>89</v>
      </c>
      <c r="P235" s="141">
        <v>78</v>
      </c>
      <c r="Q235" s="141">
        <v>90</v>
      </c>
      <c r="R235" s="141">
        <v>84</v>
      </c>
      <c r="S235" s="141">
        <v>93</v>
      </c>
      <c r="T235" s="141">
        <v>83</v>
      </c>
      <c r="U235" s="141"/>
      <c r="V235" s="141"/>
      <c r="W235" s="141">
        <v>147.33333333333334</v>
      </c>
      <c r="X235" s="141">
        <v>201</v>
      </c>
      <c r="Y235" s="141">
        <v>348</v>
      </c>
      <c r="Z235" s="141">
        <v>356.5</v>
      </c>
      <c r="AA235" s="141">
        <v>155.1</v>
      </c>
      <c r="AB235" s="141">
        <v>150.19999999999999</v>
      </c>
      <c r="AC235" s="141">
        <v>152.69999999999999</v>
      </c>
      <c r="AD235" s="141">
        <v>127.8</v>
      </c>
      <c r="AE235" s="141"/>
      <c r="AF235" s="141">
        <v>149.19999999999999</v>
      </c>
      <c r="AG235" s="141">
        <v>133.6</v>
      </c>
      <c r="AH235" s="141">
        <v>157.5</v>
      </c>
      <c r="AI235" s="141">
        <v>167.5</v>
      </c>
      <c r="AJ235" s="141">
        <v>159.5</v>
      </c>
      <c r="AK235" s="141">
        <v>322</v>
      </c>
      <c r="AL235" s="141">
        <v>674</v>
      </c>
      <c r="AM235" s="141">
        <v>701.5</v>
      </c>
      <c r="AN235" s="141">
        <v>194.75</v>
      </c>
      <c r="AO235" s="141">
        <v>232.19541666666669</v>
      </c>
      <c r="AP235" s="141">
        <v>252.65909090909091</v>
      </c>
      <c r="AQ235" s="141">
        <v>214</v>
      </c>
      <c r="AR235" s="141">
        <v>263.31695652173914</v>
      </c>
      <c r="AS235" s="141">
        <v>367.93181818181819</v>
      </c>
      <c r="AT235" s="141">
        <v>287.33130434782606</v>
      </c>
      <c r="AU235" s="141"/>
      <c r="AV235" s="141"/>
      <c r="AW235" s="123"/>
      <c r="AX235" s="123"/>
      <c r="AY235" s="123"/>
      <c r="AZ235" s="123"/>
      <c r="BA235" s="123"/>
      <c r="BB235" s="123"/>
    </row>
    <row r="236" spans="1:54" ht="12.75" x14ac:dyDescent="0.2">
      <c r="A236" s="160">
        <v>43191</v>
      </c>
      <c r="B236" s="141">
        <v>2080</v>
      </c>
      <c r="C236" s="141">
        <v>4660</v>
      </c>
      <c r="D236" s="141">
        <v>1155</v>
      </c>
      <c r="E236" s="141">
        <v>2920</v>
      </c>
      <c r="F236" s="141">
        <v>28.901739324980959</v>
      </c>
      <c r="G236" s="141">
        <v>31.38103890404923</v>
      </c>
      <c r="H236" s="141">
        <v>604.22600699999998</v>
      </c>
      <c r="I236" s="141">
        <v>4360</v>
      </c>
      <c r="J236" s="141">
        <v>125.112759533306</v>
      </c>
      <c r="K236" s="141">
        <v>96.543675991076043</v>
      </c>
      <c r="L236" s="141">
        <v>139.95888474881153</v>
      </c>
      <c r="M236" s="141">
        <v>111.39125496876771</v>
      </c>
      <c r="N236" s="141">
        <v>118</v>
      </c>
      <c r="O236" s="141">
        <v>96</v>
      </c>
      <c r="P236" s="141">
        <v>93</v>
      </c>
      <c r="Q236" s="141">
        <v>91</v>
      </c>
      <c r="R236" s="141">
        <v>85</v>
      </c>
      <c r="S236" s="141">
        <v>101</v>
      </c>
      <c r="T236" s="141">
        <v>91</v>
      </c>
      <c r="U236" s="141"/>
      <c r="V236" s="141"/>
      <c r="W236" s="141">
        <v>147</v>
      </c>
      <c r="X236" s="141">
        <v>216.75</v>
      </c>
      <c r="Y236" s="141">
        <v>355</v>
      </c>
      <c r="Z236" s="141">
        <v>366.66666666666669</v>
      </c>
      <c r="AA236" s="141">
        <v>155.5</v>
      </c>
      <c r="AB236" s="141" t="s">
        <v>202</v>
      </c>
      <c r="AC236" s="141">
        <v>155.5</v>
      </c>
      <c r="AD236" s="141">
        <v>127.1</v>
      </c>
      <c r="AE236" s="141">
        <v>109.3</v>
      </c>
      <c r="AF236" s="141">
        <v>153.6</v>
      </c>
      <c r="AG236" s="141">
        <v>138.4</v>
      </c>
      <c r="AH236" s="141">
        <v>162</v>
      </c>
      <c r="AI236" s="141">
        <v>170.25</v>
      </c>
      <c r="AJ236" s="141">
        <v>162.5</v>
      </c>
      <c r="AK236" s="141">
        <v>326</v>
      </c>
      <c r="AL236" s="141">
        <v>852</v>
      </c>
      <c r="AM236" s="141">
        <v>869.5</v>
      </c>
      <c r="AN236" s="141">
        <v>193.7</v>
      </c>
      <c r="AO236" s="141">
        <v>225.73526315789471</v>
      </c>
      <c r="AP236" s="141">
        <v>250.25</v>
      </c>
      <c r="AQ236" s="141">
        <v>214.66666666666666</v>
      </c>
      <c r="AR236" s="141">
        <v>263.32086956521738</v>
      </c>
      <c r="AS236" s="141">
        <v>368.6</v>
      </c>
      <c r="AT236" s="141">
        <v>289.61904761904759</v>
      </c>
      <c r="AU236" s="141"/>
      <c r="AV236" s="141"/>
      <c r="AW236" s="123"/>
      <c r="AX236" s="123"/>
      <c r="AY236" s="123"/>
      <c r="AZ236" s="123"/>
      <c r="BA236" s="123"/>
      <c r="BB236" s="123"/>
    </row>
    <row r="237" spans="1:54" ht="12.75" x14ac:dyDescent="0.2">
      <c r="A237" s="160">
        <v>43221</v>
      </c>
      <c r="B237" s="141">
        <v>2350</v>
      </c>
      <c r="C237" s="141">
        <v>5180</v>
      </c>
      <c r="D237" s="141">
        <v>1320</v>
      </c>
      <c r="E237" s="141">
        <v>2970</v>
      </c>
      <c r="F237" s="141">
        <v>33.081684795783367</v>
      </c>
      <c r="G237" s="141">
        <v>32.326630793331361</v>
      </c>
      <c r="H237" s="141">
        <v>633.02832000000001</v>
      </c>
      <c r="I237" s="141">
        <v>4880</v>
      </c>
      <c r="J237" s="141">
        <v>125.5600700786521</v>
      </c>
      <c r="K237" s="141">
        <v>96.296550540586949</v>
      </c>
      <c r="L237" s="141">
        <v>144.77707824746241</v>
      </c>
      <c r="M237" s="141">
        <v>109.07438955139123</v>
      </c>
      <c r="N237" s="141">
        <v>120</v>
      </c>
      <c r="O237" s="141">
        <v>95</v>
      </c>
      <c r="P237" s="141">
        <v>95</v>
      </c>
      <c r="Q237" s="141">
        <v>90</v>
      </c>
      <c r="R237" s="141">
        <v>84</v>
      </c>
      <c r="S237" s="141">
        <v>102</v>
      </c>
      <c r="T237" s="141">
        <v>91</v>
      </c>
      <c r="U237" s="141"/>
      <c r="V237" s="141"/>
      <c r="W237" s="141">
        <v>147.66666666666666</v>
      </c>
      <c r="X237" s="141">
        <v>212.5</v>
      </c>
      <c r="Y237" s="141">
        <v>364.33333333333331</v>
      </c>
      <c r="Z237" s="141">
        <v>373.5</v>
      </c>
      <c r="AA237" s="141">
        <v>153.5</v>
      </c>
      <c r="AB237" s="141"/>
      <c r="AC237" s="141">
        <v>153.5</v>
      </c>
      <c r="AD237" s="141">
        <v>126.7</v>
      </c>
      <c r="AE237" s="141">
        <v>117.3</v>
      </c>
      <c r="AF237" s="141">
        <v>156.5</v>
      </c>
      <c r="AG237" s="141">
        <v>144.1</v>
      </c>
      <c r="AH237" s="141">
        <v>158</v>
      </c>
      <c r="AI237" s="141">
        <v>172</v>
      </c>
      <c r="AJ237" s="141">
        <v>167</v>
      </c>
      <c r="AK237" s="141">
        <v>164</v>
      </c>
      <c r="AL237" s="141">
        <v>712.5</v>
      </c>
      <c r="AM237" s="141">
        <v>727.5</v>
      </c>
      <c r="AN237" s="141">
        <v>198</v>
      </c>
      <c r="AO237" s="141">
        <v>213.56</v>
      </c>
      <c r="AP237" s="141">
        <v>244.32</v>
      </c>
      <c r="AQ237" s="141">
        <v>212.66666666666666</v>
      </c>
      <c r="AR237" s="141">
        <v>264.39999999999998</v>
      </c>
      <c r="AS237" s="141">
        <v>374.72</v>
      </c>
      <c r="AT237" s="141">
        <v>292.60000000000002</v>
      </c>
      <c r="AU237" s="141"/>
      <c r="AV237" s="141"/>
      <c r="AW237" s="123"/>
      <c r="AX237" s="123"/>
      <c r="AY237" s="123"/>
      <c r="AZ237" s="123"/>
      <c r="BA237" s="123"/>
      <c r="BB237" s="123"/>
    </row>
    <row r="238" spans="1:54" ht="12.75" x14ac:dyDescent="0.2">
      <c r="A238" s="160">
        <v>43252</v>
      </c>
      <c r="B238" s="141">
        <v>2320</v>
      </c>
      <c r="C238" s="141">
        <v>5130</v>
      </c>
      <c r="D238" s="141">
        <v>1360</v>
      </c>
      <c r="E238" s="141">
        <v>3000</v>
      </c>
      <c r="F238" s="141">
        <v>33.226556204443966</v>
      </c>
      <c r="G238" s="141">
        <v>32.77453848220555</v>
      </c>
      <c r="H238" s="141">
        <v>658.23299999999995</v>
      </c>
      <c r="I238" s="141">
        <v>4830</v>
      </c>
      <c r="J238" s="141">
        <v>125.917918514929</v>
      </c>
      <c r="K238" s="141">
        <v>95.967049939934796</v>
      </c>
      <c r="L238" s="141">
        <v>141.53925221636899</v>
      </c>
      <c r="M238" s="141">
        <v>110.8006814310051</v>
      </c>
      <c r="N238" s="141">
        <v>119</v>
      </c>
      <c r="O238" s="141">
        <v>96</v>
      </c>
      <c r="P238" s="141">
        <v>92</v>
      </c>
      <c r="Q238" s="141">
        <v>91</v>
      </c>
      <c r="R238" s="141">
        <v>84</v>
      </c>
      <c r="S238" s="141">
        <v>99</v>
      </c>
      <c r="T238" s="141">
        <v>88</v>
      </c>
      <c r="U238" s="141"/>
      <c r="V238" s="141"/>
      <c r="W238" s="141">
        <v>145.33333333333334</v>
      </c>
      <c r="X238" s="141">
        <v>207</v>
      </c>
      <c r="Y238" s="141">
        <v>335</v>
      </c>
      <c r="Z238" s="141">
        <v>346</v>
      </c>
      <c r="AA238" s="141">
        <v>155.6</v>
      </c>
      <c r="AB238" s="141"/>
      <c r="AC238" s="141">
        <v>155.6</v>
      </c>
      <c r="AD238" s="141">
        <v>126.1</v>
      </c>
      <c r="AE238" s="141">
        <v>114.4</v>
      </c>
      <c r="AF238" s="141">
        <v>164.7</v>
      </c>
      <c r="AG238" s="141">
        <v>146.4</v>
      </c>
      <c r="AH238" s="141">
        <v>155</v>
      </c>
      <c r="AI238" s="141">
        <v>167</v>
      </c>
      <c r="AJ238" s="141">
        <v>171.66666666666666</v>
      </c>
      <c r="AK238" s="141">
        <v>329</v>
      </c>
      <c r="AL238" s="141">
        <v>542</v>
      </c>
      <c r="AM238" s="141">
        <v>545.5</v>
      </c>
      <c r="AN238" s="141">
        <v>199.66666666666666</v>
      </c>
      <c r="AO238" s="141">
        <v>214.83333333333334</v>
      </c>
      <c r="AP238" s="141">
        <v>266.33333333333331</v>
      </c>
      <c r="AQ238" s="141">
        <v>204.61538461538461</v>
      </c>
      <c r="AR238" s="141">
        <v>269.35000000000002</v>
      </c>
      <c r="AS238" s="141">
        <v>393.15</v>
      </c>
      <c r="AT238" s="141">
        <v>311.05</v>
      </c>
      <c r="AU238" s="141"/>
      <c r="AV238" s="141"/>
      <c r="AW238" s="123"/>
      <c r="AX238" s="123"/>
      <c r="AY238" s="123"/>
      <c r="AZ238" s="123"/>
      <c r="BA238" s="123"/>
      <c r="BB238" s="123"/>
    </row>
    <row r="239" spans="1:54" ht="12.75" x14ac:dyDescent="0.2">
      <c r="A239" s="160">
        <v>43282</v>
      </c>
      <c r="B239" s="141">
        <v>2150</v>
      </c>
      <c r="C239" s="141">
        <v>4880</v>
      </c>
      <c r="D239" s="141">
        <v>1340</v>
      </c>
      <c r="E239" s="141">
        <v>3050</v>
      </c>
      <c r="F239" s="141">
        <v>31.797636506624794</v>
      </c>
      <c r="G239" s="141">
        <v>33.37016899172513</v>
      </c>
      <c r="H239" s="141">
        <v>687.58775000000003</v>
      </c>
      <c r="I239" s="141">
        <v>4580</v>
      </c>
      <c r="J239" s="141">
        <v>126.00738062399822</v>
      </c>
      <c r="K239" s="141">
        <v>96.91436416680969</v>
      </c>
      <c r="L239" s="141">
        <v>145.54798920724656</v>
      </c>
      <c r="M239" s="141">
        <v>109.61953435547984</v>
      </c>
      <c r="N239" s="141">
        <v>108</v>
      </c>
      <c r="O239" s="141">
        <v>89</v>
      </c>
      <c r="P239" s="141">
        <v>75</v>
      </c>
      <c r="Q239" s="141">
        <v>85</v>
      </c>
      <c r="R239" s="141">
        <v>76</v>
      </c>
      <c r="S239" s="141">
        <v>74</v>
      </c>
      <c r="T239" s="141">
        <v>65</v>
      </c>
      <c r="U239" s="141"/>
      <c r="V239" s="141">
        <v>197</v>
      </c>
      <c r="W239" s="141">
        <v>151.33333333333334</v>
      </c>
      <c r="X239" s="141">
        <v>214.66666666666666</v>
      </c>
      <c r="Y239" s="141">
        <v>328.75</v>
      </c>
      <c r="Z239" s="141">
        <v>342.25</v>
      </c>
      <c r="AA239" s="141">
        <v>169.3</v>
      </c>
      <c r="AB239" s="141">
        <v>169.8</v>
      </c>
      <c r="AC239" s="141">
        <v>169.7</v>
      </c>
      <c r="AD239" s="141"/>
      <c r="AE239" s="141">
        <v>117.5</v>
      </c>
      <c r="AF239" s="141">
        <v>166.2</v>
      </c>
      <c r="AG239" s="141">
        <v>151.80000000000001</v>
      </c>
      <c r="AH239" s="141">
        <v>160.33333333333334</v>
      </c>
      <c r="AI239" s="141">
        <v>168</v>
      </c>
      <c r="AJ239" s="141">
        <v>180.33333333333334</v>
      </c>
      <c r="AK239" s="141"/>
      <c r="AL239" s="141">
        <v>584.5</v>
      </c>
      <c r="AM239" s="141">
        <v>791.5</v>
      </c>
      <c r="AN239" s="141">
        <v>213.25</v>
      </c>
      <c r="AO239" s="141">
        <v>232.33333333333334</v>
      </c>
      <c r="AP239" s="141">
        <v>281.91666666666669</v>
      </c>
      <c r="AQ239" s="141">
        <v>202.35714285714286</v>
      </c>
      <c r="AR239" s="141">
        <v>276.52941176470586</v>
      </c>
      <c r="AS239" s="141">
        <v>405.64705882352939</v>
      </c>
      <c r="AT239" s="141">
        <v>324.5263157894737</v>
      </c>
      <c r="AU239" s="141"/>
      <c r="AV239" s="141"/>
      <c r="AW239" s="123"/>
      <c r="AX239" s="123"/>
      <c r="AY239" s="123"/>
      <c r="AZ239" s="123"/>
      <c r="BA239" s="123"/>
      <c r="BB239" s="123"/>
    </row>
    <row r="240" spans="1:54" ht="12.75" x14ac:dyDescent="0.2">
      <c r="A240" s="160">
        <v>43313</v>
      </c>
      <c r="B240" s="141">
        <v>2230</v>
      </c>
      <c r="C240" s="141">
        <v>5080</v>
      </c>
      <c r="D240" s="141">
        <v>1380</v>
      </c>
      <c r="E240" s="141">
        <v>3050</v>
      </c>
      <c r="F240" s="141">
        <v>33.175675182093464</v>
      </c>
      <c r="G240" s="141">
        <v>33.619409101187259</v>
      </c>
      <c r="H240" s="141">
        <v>714.36223833333304</v>
      </c>
      <c r="I240" s="141">
        <v>4780</v>
      </c>
      <c r="J240" s="141">
        <v>127.12565698736348</v>
      </c>
      <c r="K240" s="141">
        <v>96.584863566157551</v>
      </c>
      <c r="L240" s="141">
        <v>145.89489913914943</v>
      </c>
      <c r="M240" s="141">
        <v>109.61953435547984</v>
      </c>
      <c r="N240" s="141">
        <v>116</v>
      </c>
      <c r="O240" s="141">
        <v>104</v>
      </c>
      <c r="P240" s="141">
        <v>88</v>
      </c>
      <c r="Q240" s="141">
        <v>85</v>
      </c>
      <c r="R240" s="141">
        <v>70</v>
      </c>
      <c r="S240" s="141">
        <v>73</v>
      </c>
      <c r="T240" s="141">
        <v>59</v>
      </c>
      <c r="U240" s="141"/>
      <c r="V240" s="141"/>
      <c r="W240" s="141">
        <v>185.33333333333334</v>
      </c>
      <c r="X240" s="141">
        <v>228.75</v>
      </c>
      <c r="Y240" s="141">
        <v>317.5</v>
      </c>
      <c r="Z240" s="141">
        <v>335.8</v>
      </c>
      <c r="AA240" s="141">
        <v>200.3</v>
      </c>
      <c r="AB240" s="141">
        <v>194.7</v>
      </c>
      <c r="AC240" s="141">
        <v>196.8</v>
      </c>
      <c r="AD240" s="141">
        <v>158.9</v>
      </c>
      <c r="AE240" s="141">
        <v>143.9</v>
      </c>
      <c r="AF240" s="141">
        <v>180.6</v>
      </c>
      <c r="AG240" s="141">
        <v>167.6</v>
      </c>
      <c r="AH240" s="141">
        <v>174.66666666666666</v>
      </c>
      <c r="AI240" s="141">
        <v>198</v>
      </c>
      <c r="AJ240" s="141">
        <v>202</v>
      </c>
      <c r="AK240" s="141">
        <v>379</v>
      </c>
      <c r="AL240" s="141">
        <v>857.5</v>
      </c>
      <c r="AM240" s="141">
        <v>875.5</v>
      </c>
      <c r="AN240" s="141">
        <v>229.375</v>
      </c>
      <c r="AO240" s="141">
        <v>245.35038461538463</v>
      </c>
      <c r="AP240" s="141">
        <v>284.86296296296297</v>
      </c>
      <c r="AQ240" s="141">
        <v>207.57142857142858</v>
      </c>
      <c r="AR240" s="141">
        <v>269.57758620689651</v>
      </c>
      <c r="AS240" s="141">
        <v>404.98214285714283</v>
      </c>
      <c r="AT240" s="141">
        <v>329.08586206896553</v>
      </c>
      <c r="AU240" s="141"/>
      <c r="AV240" s="141"/>
      <c r="AW240" s="123"/>
      <c r="AX240" s="123"/>
      <c r="AY240" s="123"/>
      <c r="AZ240" s="123"/>
      <c r="BA240" s="123"/>
      <c r="BB240" s="123"/>
    </row>
    <row r="241" spans="1:54" ht="12.75" x14ac:dyDescent="0.2">
      <c r="A241" s="160">
        <v>43344</v>
      </c>
      <c r="B241" s="141">
        <v>2130</v>
      </c>
      <c r="C241" s="141">
        <v>4750</v>
      </c>
      <c r="D241" s="141">
        <v>1410</v>
      </c>
      <c r="E241" s="141">
        <v>3050</v>
      </c>
      <c r="F241" s="141">
        <v>31.841523036423467</v>
      </c>
      <c r="G241" s="141">
        <v>33.631101611261016</v>
      </c>
      <c r="H241" s="141">
        <v>742.08391000000006</v>
      </c>
      <c r="I241" s="141">
        <v>4450</v>
      </c>
      <c r="J241" s="141">
        <v>127.08092593282889</v>
      </c>
      <c r="K241" s="141">
        <v>97.285052342543338</v>
      </c>
      <c r="L241" s="141">
        <v>143.50507516381859</v>
      </c>
      <c r="M241" s="141">
        <v>109.75582055650197</v>
      </c>
      <c r="N241" s="141">
        <v>118</v>
      </c>
      <c r="O241" s="141">
        <v>105</v>
      </c>
      <c r="P241" s="141">
        <v>94</v>
      </c>
      <c r="Q241" s="141">
        <v>82</v>
      </c>
      <c r="R241" s="141">
        <v>68</v>
      </c>
      <c r="S241" s="141">
        <v>70</v>
      </c>
      <c r="T241" s="141">
        <v>54</v>
      </c>
      <c r="U241" s="141">
        <v>213</v>
      </c>
      <c r="V241" s="141">
        <v>203.33333333333334</v>
      </c>
      <c r="W241" s="141">
        <v>185.75</v>
      </c>
      <c r="X241" s="141">
        <v>220.5</v>
      </c>
      <c r="Y241" s="141">
        <v>305.75</v>
      </c>
      <c r="Z241" s="141">
        <v>323.5</v>
      </c>
      <c r="AA241" s="141">
        <v>211.3</v>
      </c>
      <c r="AB241" s="141">
        <v>202.8</v>
      </c>
      <c r="AC241" s="141">
        <v>207.9</v>
      </c>
      <c r="AD241" s="141">
        <v>170.8</v>
      </c>
      <c r="AE241" s="141">
        <v>129.4</v>
      </c>
      <c r="AF241" s="141">
        <v>176.1</v>
      </c>
      <c r="AG241" s="141">
        <v>170.8</v>
      </c>
      <c r="AH241" s="141">
        <v>157.66666666666666</v>
      </c>
      <c r="AI241" s="141">
        <v>197</v>
      </c>
      <c r="AJ241" s="141">
        <v>196</v>
      </c>
      <c r="AK241" s="141"/>
      <c r="AL241" s="141">
        <v>614</v>
      </c>
      <c r="AM241" s="141">
        <v>843</v>
      </c>
      <c r="AN241" s="141">
        <v>220.875</v>
      </c>
      <c r="AO241" s="141">
        <v>260.88235294117646</v>
      </c>
      <c r="AP241" s="141">
        <v>296.84210526315792</v>
      </c>
      <c r="AQ241" s="141">
        <v>220</v>
      </c>
      <c r="AR241" s="141">
        <v>271.25</v>
      </c>
      <c r="AS241" s="141">
        <v>405.95</v>
      </c>
      <c r="AT241" s="141">
        <v>335.1</v>
      </c>
      <c r="AU241" s="141"/>
      <c r="AV241" s="141"/>
      <c r="AW241" s="123"/>
      <c r="AX241" s="123"/>
      <c r="AY241" s="123"/>
      <c r="AZ241" s="123"/>
      <c r="BA241" s="123"/>
      <c r="BB241" s="123"/>
    </row>
    <row r="242" spans="1:54" ht="12.75" x14ac:dyDescent="0.2">
      <c r="A242" s="160">
        <v>43374</v>
      </c>
      <c r="B242" s="141">
        <v>1840</v>
      </c>
      <c r="C242" s="141">
        <v>4100</v>
      </c>
      <c r="D242" s="141">
        <v>1380</v>
      </c>
      <c r="E242" s="141">
        <v>3000</v>
      </c>
      <c r="F242" s="141">
        <v>28.341659496205828</v>
      </c>
      <c r="G242" s="141">
        <v>32.664358882691246</v>
      </c>
      <c r="H242" s="141">
        <v>719.82356900000002</v>
      </c>
      <c r="I242" s="141">
        <v>3800</v>
      </c>
      <c r="J242" s="141">
        <v>127.25985015096732</v>
      </c>
      <c r="K242" s="141">
        <v>96.873176591728168</v>
      </c>
      <c r="L242" s="141">
        <v>142.57998201207761</v>
      </c>
      <c r="M242" s="141">
        <v>109.21067575241339</v>
      </c>
      <c r="N242" s="141">
        <v>123</v>
      </c>
      <c r="O242" s="141">
        <v>109</v>
      </c>
      <c r="P242" s="141">
        <v>99</v>
      </c>
      <c r="Q242" s="141">
        <v>77</v>
      </c>
      <c r="R242" s="141">
        <v>60</v>
      </c>
      <c r="S242" s="141">
        <v>69</v>
      </c>
      <c r="T242" s="141">
        <v>53</v>
      </c>
      <c r="U242" s="141">
        <v>211</v>
      </c>
      <c r="V242" s="141">
        <v>194.33333333333334</v>
      </c>
      <c r="W242" s="141">
        <v>157</v>
      </c>
      <c r="X242" s="141">
        <v>208.25</v>
      </c>
      <c r="Y242" s="141">
        <v>303.33333333333331</v>
      </c>
      <c r="Z242" s="141">
        <v>323.75</v>
      </c>
      <c r="AA242" s="141">
        <v>210.4</v>
      </c>
      <c r="AB242" s="141">
        <v>203.5</v>
      </c>
      <c r="AC242" s="141">
        <v>207</v>
      </c>
      <c r="AD242" s="141">
        <v>181.5</v>
      </c>
      <c r="AE242" s="141"/>
      <c r="AF242" s="141">
        <v>179.7</v>
      </c>
      <c r="AG242" s="141">
        <v>174.7</v>
      </c>
      <c r="AH242" s="141">
        <v>154.5</v>
      </c>
      <c r="AI242" s="141">
        <v>193.25</v>
      </c>
      <c r="AJ242" s="141">
        <v>194</v>
      </c>
      <c r="AK242" s="141">
        <v>334</v>
      </c>
      <c r="AL242" s="141">
        <v>609</v>
      </c>
      <c r="AM242" s="141">
        <v>615</v>
      </c>
      <c r="AN242" s="141">
        <v>215.83333333333334</v>
      </c>
      <c r="AO242" s="141">
        <v>271.06705461737408</v>
      </c>
      <c r="AP242" s="141">
        <v>305.18237547892716</v>
      </c>
      <c r="AQ242" s="141"/>
      <c r="AR242" s="141">
        <v>273.09953388026639</v>
      </c>
      <c r="AS242" s="141">
        <v>409.44</v>
      </c>
      <c r="AT242" s="141">
        <v>338.23483057525613</v>
      </c>
      <c r="AU242" s="141"/>
      <c r="AV242" s="141"/>
      <c r="AW242" s="123"/>
      <c r="AX242" s="123"/>
      <c r="AY242" s="123"/>
      <c r="AZ242" s="123"/>
      <c r="BA242" s="123"/>
      <c r="BB242" s="123"/>
    </row>
    <row r="243" spans="1:54" ht="12.75" x14ac:dyDescent="0.2">
      <c r="A243" s="160">
        <v>43405</v>
      </c>
      <c r="B243" s="141">
        <v>1830</v>
      </c>
      <c r="C243" s="141">
        <v>3750</v>
      </c>
      <c r="D243" s="141">
        <v>1420</v>
      </c>
      <c r="E243" s="141">
        <v>2860</v>
      </c>
      <c r="F243" s="141">
        <v>27.006730184696739</v>
      </c>
      <c r="G243" s="141">
        <v>31.061076026948452</v>
      </c>
      <c r="H243" s="141">
        <v>730.47303999999997</v>
      </c>
      <c r="I243" s="141">
        <v>3450</v>
      </c>
      <c r="J243" s="141">
        <v>127.30458120550195</v>
      </c>
      <c r="K243" s="141">
        <v>97.037926892054244</v>
      </c>
      <c r="L243" s="141">
        <v>138.3399717332648</v>
      </c>
      <c r="M243" s="141">
        <v>109.25610448608745</v>
      </c>
      <c r="N243" s="141">
        <v>126</v>
      </c>
      <c r="O243" s="141">
        <v>112</v>
      </c>
      <c r="P243" s="141">
        <v>104</v>
      </c>
      <c r="Q243" s="141">
        <v>77</v>
      </c>
      <c r="R243" s="141">
        <v>60</v>
      </c>
      <c r="S243" s="141">
        <v>69</v>
      </c>
      <c r="T243" s="141">
        <v>51</v>
      </c>
      <c r="U243" s="141">
        <v>215.75</v>
      </c>
      <c r="V243" s="141">
        <v>194.33333333333334</v>
      </c>
      <c r="W243" s="141"/>
      <c r="X243" s="141">
        <v>209.8</v>
      </c>
      <c r="Y243" s="141">
        <v>298</v>
      </c>
      <c r="Z243" s="141">
        <v>318.2</v>
      </c>
      <c r="AA243" s="141">
        <v>193.6</v>
      </c>
      <c r="AB243" s="141">
        <v>190.3</v>
      </c>
      <c r="AC243" s="141">
        <v>191.9</v>
      </c>
      <c r="AD243" s="141">
        <v>188.4</v>
      </c>
      <c r="AE243" s="141"/>
      <c r="AF243" s="141">
        <v>171.6</v>
      </c>
      <c r="AG243" s="141">
        <v>173.9</v>
      </c>
      <c r="AH243" s="141">
        <v>153.5</v>
      </c>
      <c r="AI243" s="141">
        <v>193.25</v>
      </c>
      <c r="AJ243" s="141">
        <v>190.66666666666666</v>
      </c>
      <c r="AK243" s="141">
        <v>502</v>
      </c>
      <c r="AL243" s="141">
        <v>403</v>
      </c>
      <c r="AM243" s="141">
        <v>406.5</v>
      </c>
      <c r="AN243" s="141">
        <v>215.5</v>
      </c>
      <c r="AO243" s="141">
        <v>274.15789473684208</v>
      </c>
      <c r="AP243" s="141">
        <v>298.37102382011915</v>
      </c>
      <c r="AQ243" s="141">
        <v>247.91666666666666</v>
      </c>
      <c r="AR243" s="141">
        <v>273.09194673430568</v>
      </c>
      <c r="AS243" s="141">
        <v>409.70588235294116</v>
      </c>
      <c r="AT243" s="141">
        <v>337.47150259067359</v>
      </c>
      <c r="AU243" s="141"/>
      <c r="AV243" s="141"/>
      <c r="AW243" s="123"/>
      <c r="AX243" s="123"/>
      <c r="AY243" s="123"/>
      <c r="AZ243" s="123"/>
      <c r="BA243" s="123"/>
      <c r="BB243" s="123"/>
    </row>
    <row r="244" spans="1:54" ht="12.75" x14ac:dyDescent="0.2">
      <c r="A244" s="160">
        <v>43435</v>
      </c>
      <c r="B244" s="141">
        <v>1700</v>
      </c>
      <c r="C244" s="141">
        <v>3680</v>
      </c>
      <c r="D244" s="141">
        <v>1500</v>
      </c>
      <c r="E244" s="141">
        <v>2850</v>
      </c>
      <c r="F244" s="141">
        <v>27.444453074034904</v>
      </c>
      <c r="G244" s="141">
        <v>31.04272128877902</v>
      </c>
      <c r="H244" s="141">
        <v>751.09102000000007</v>
      </c>
      <c r="I244" s="141">
        <v>3380</v>
      </c>
      <c r="J244" s="141">
        <v>127.75189175084805</v>
      </c>
      <c r="K244" s="141">
        <v>97.861678393684585</v>
      </c>
      <c r="L244" s="141">
        <v>145.31671591931132</v>
      </c>
      <c r="M244" s="141">
        <v>108.57467348097671</v>
      </c>
      <c r="N244" s="141">
        <v>129</v>
      </c>
      <c r="O244" s="141">
        <v>114</v>
      </c>
      <c r="P244" s="141">
        <v>111</v>
      </c>
      <c r="Q244" s="141">
        <v>77</v>
      </c>
      <c r="R244" s="141">
        <v>60</v>
      </c>
      <c r="S244" s="141">
        <v>68</v>
      </c>
      <c r="T244" s="141">
        <v>51</v>
      </c>
      <c r="U244" s="141">
        <v>217.5</v>
      </c>
      <c r="V244" s="141">
        <v>195.5</v>
      </c>
      <c r="W244" s="141"/>
      <c r="X244" s="141">
        <v>209</v>
      </c>
      <c r="Y244" s="141">
        <v>304</v>
      </c>
      <c r="Z244" s="141">
        <v>320.5</v>
      </c>
      <c r="AA244" s="141">
        <v>197.6</v>
      </c>
      <c r="AB244" s="141">
        <v>190</v>
      </c>
      <c r="AC244" s="141">
        <v>192.7</v>
      </c>
      <c r="AD244" s="141">
        <v>186.8</v>
      </c>
      <c r="AE244" s="141"/>
      <c r="AF244" s="141">
        <v>173.3</v>
      </c>
      <c r="AG244" s="141"/>
      <c r="AH244" s="141">
        <v>157</v>
      </c>
      <c r="AI244" s="141">
        <v>194.5</v>
      </c>
      <c r="AJ244" s="141">
        <v>194.5</v>
      </c>
      <c r="AK244" s="141"/>
      <c r="AL244" s="141">
        <v>406</v>
      </c>
      <c r="AM244" s="141">
        <v>414</v>
      </c>
      <c r="AN244" s="141">
        <v>219</v>
      </c>
      <c r="AO244" s="141">
        <v>273.63143004115227</v>
      </c>
      <c r="AP244" s="141">
        <v>293.99786457200645</v>
      </c>
      <c r="AQ244" s="141">
        <v>251.66666666666666</v>
      </c>
      <c r="AR244" s="141">
        <v>273.67435818371831</v>
      </c>
      <c r="AS244" s="141">
        <v>409.1764705882353</v>
      </c>
      <c r="AT244" s="141">
        <v>337.38832951945079</v>
      </c>
      <c r="AU244" s="141"/>
      <c r="AV244" s="141"/>
      <c r="AW244" s="123"/>
      <c r="AX244" s="123"/>
      <c r="AY244" s="123"/>
      <c r="AZ244" s="123"/>
      <c r="BA244" s="123"/>
      <c r="BB244" s="123"/>
    </row>
    <row r="245" spans="1:54" ht="12.75" x14ac:dyDescent="0.2">
      <c r="A245" s="160">
        <v>43466</v>
      </c>
      <c r="B245" s="141">
        <v>1710</v>
      </c>
      <c r="C245" s="141">
        <v>3900</v>
      </c>
      <c r="D245" s="141">
        <v>1670</v>
      </c>
      <c r="E245" s="141">
        <v>2880</v>
      </c>
      <c r="F245" s="141">
        <v>30.193535932420403</v>
      </c>
      <c r="G245" s="141">
        <v>31.583415894544736</v>
      </c>
      <c r="H245" s="141">
        <v>771.01443000000006</v>
      </c>
      <c r="I245" s="141">
        <v>3600</v>
      </c>
      <c r="J245" s="141">
        <v>126.58888433294817</v>
      </c>
      <c r="K245" s="141">
        <v>97.614552943195491</v>
      </c>
      <c r="L245" s="141">
        <v>144.69998715148401</v>
      </c>
      <c r="M245" s="141">
        <v>110.52810902896081</v>
      </c>
      <c r="N245" s="141">
        <v>137</v>
      </c>
      <c r="O245" s="141">
        <v>118</v>
      </c>
      <c r="P245" s="141">
        <v>115</v>
      </c>
      <c r="Q245" s="141">
        <v>77</v>
      </c>
      <c r="R245" s="141">
        <v>60</v>
      </c>
      <c r="S245" s="141">
        <v>68</v>
      </c>
      <c r="T245" s="141">
        <v>52</v>
      </c>
      <c r="U245" s="141">
        <v>216</v>
      </c>
      <c r="V245" s="141">
        <v>199</v>
      </c>
      <c r="W245" s="141">
        <v>150.66666666666666</v>
      </c>
      <c r="X245" s="141">
        <v>207.75</v>
      </c>
      <c r="Y245" s="141">
        <v>301.5</v>
      </c>
      <c r="Z245" s="141">
        <v>313.5</v>
      </c>
      <c r="AA245" s="141">
        <v>195.5</v>
      </c>
      <c r="AB245" s="141">
        <v>194.8</v>
      </c>
      <c r="AC245" s="141">
        <v>194.9</v>
      </c>
      <c r="AD245" s="141">
        <v>182.3</v>
      </c>
      <c r="AE245" s="141"/>
      <c r="AF245" s="141">
        <v>175.7</v>
      </c>
      <c r="AG245" s="141">
        <v>175.9</v>
      </c>
      <c r="AH245" s="141">
        <v>160.66666666666666</v>
      </c>
      <c r="AI245" s="141">
        <v>191</v>
      </c>
      <c r="AJ245" s="141">
        <v>195.75</v>
      </c>
      <c r="AK245" s="141">
        <v>180</v>
      </c>
      <c r="AL245" s="141">
        <v>828</v>
      </c>
      <c r="AM245" s="141">
        <v>844</v>
      </c>
      <c r="AN245" s="141">
        <v>224.25</v>
      </c>
      <c r="AO245" s="141">
        <v>271.66663582531459</v>
      </c>
      <c r="AP245" s="141">
        <v>285.27258693865008</v>
      </c>
      <c r="AQ245" s="141">
        <v>247.5</v>
      </c>
      <c r="AR245" s="141">
        <v>279.05236520888747</v>
      </c>
      <c r="AS245" s="141">
        <v>408.88</v>
      </c>
      <c r="AT245" s="141">
        <v>336.62593171394599</v>
      </c>
      <c r="AU245" s="141"/>
      <c r="AV245" s="141"/>
      <c r="AW245" s="123"/>
      <c r="AX245" s="123"/>
      <c r="AY245" s="123"/>
      <c r="AZ245" s="123"/>
      <c r="BA245" s="123"/>
      <c r="BB245" s="123"/>
    </row>
    <row r="246" spans="1:54" ht="12.75" x14ac:dyDescent="0.2">
      <c r="A246" s="160">
        <v>43497</v>
      </c>
      <c r="B246" s="141">
        <v>1610</v>
      </c>
      <c r="C246" s="141">
        <v>3680</v>
      </c>
      <c r="D246" s="141">
        <v>1690</v>
      </c>
      <c r="E246" s="141">
        <v>2880</v>
      </c>
      <c r="F246" s="141">
        <v>29.304101168640411</v>
      </c>
      <c r="G246" s="141">
        <v>31.416821228057955</v>
      </c>
      <c r="H246" s="141">
        <v>759.84929999999997</v>
      </c>
      <c r="I246" s="141">
        <v>3380</v>
      </c>
      <c r="J246" s="141">
        <v>127.48350542364038</v>
      </c>
      <c r="K246" s="141">
        <v>98.06761626909217</v>
      </c>
      <c r="L246" s="141">
        <v>147.59090325067456</v>
      </c>
      <c r="M246" s="141">
        <v>108.57467348097671</v>
      </c>
      <c r="N246" s="141">
        <v>139</v>
      </c>
      <c r="O246" s="141">
        <v>121</v>
      </c>
      <c r="P246" s="141">
        <v>119</v>
      </c>
      <c r="Q246" s="141">
        <v>77</v>
      </c>
      <c r="R246" s="141">
        <v>60</v>
      </c>
      <c r="S246" s="141">
        <v>69</v>
      </c>
      <c r="T246" s="141">
        <v>53</v>
      </c>
      <c r="U246" s="141"/>
      <c r="V246" s="141">
        <v>194</v>
      </c>
      <c r="W246" s="141">
        <v>150.66666666666666</v>
      </c>
      <c r="X246" s="141">
        <v>207.5</v>
      </c>
      <c r="Y246" s="141">
        <v>289.5</v>
      </c>
      <c r="Z246" s="141">
        <v>300.25</v>
      </c>
      <c r="AA246" s="141">
        <v>189.8</v>
      </c>
      <c r="AB246" s="141">
        <v>164.5</v>
      </c>
      <c r="AC246" s="141">
        <v>174</v>
      </c>
      <c r="AD246" s="141">
        <v>189.9</v>
      </c>
      <c r="AE246" s="141"/>
      <c r="AF246" s="141">
        <v>170.7</v>
      </c>
      <c r="AG246" s="141">
        <v>168.8</v>
      </c>
      <c r="AH246" s="141">
        <v>158.5</v>
      </c>
      <c r="AI246" s="141">
        <v>180</v>
      </c>
      <c r="AJ246" s="141">
        <v>193.5</v>
      </c>
      <c r="AK246" s="141"/>
      <c r="AL246" s="141">
        <v>795</v>
      </c>
      <c r="AM246" s="141">
        <v>814.5</v>
      </c>
      <c r="AN246" s="141">
        <v>215</v>
      </c>
      <c r="AO246" s="141">
        <v>262.35642006330647</v>
      </c>
      <c r="AP246" s="141">
        <v>273.99011345153804</v>
      </c>
      <c r="AQ246" s="141">
        <v>244.875</v>
      </c>
      <c r="AR246" s="141">
        <v>278.67572463768113</v>
      </c>
      <c r="AS246" s="141">
        <v>403.35</v>
      </c>
      <c r="AT246" s="141">
        <v>332.54545454545456</v>
      </c>
      <c r="AU246" s="141"/>
      <c r="AV246" s="141"/>
      <c r="AW246" s="123"/>
      <c r="AX246" s="123"/>
      <c r="AY246" s="123"/>
      <c r="AZ246" s="123"/>
      <c r="BA246" s="123"/>
      <c r="BB246" s="123"/>
    </row>
    <row r="247" spans="1:54" ht="12.75" x14ac:dyDescent="0.2">
      <c r="A247" s="160">
        <v>43525</v>
      </c>
      <c r="B247" s="141">
        <v>1510</v>
      </c>
      <c r="C247" s="141">
        <v>3510</v>
      </c>
      <c r="D247" s="141">
        <v>1670</v>
      </c>
      <c r="E247" s="141">
        <v>2840</v>
      </c>
      <c r="F247" s="141">
        <v>28.269794996199813</v>
      </c>
      <c r="G247" s="141">
        <v>30.80860322627068</v>
      </c>
      <c r="H247" s="141">
        <v>742.82740000000001</v>
      </c>
      <c r="I247" s="141">
        <v>3210</v>
      </c>
      <c r="J247" s="141">
        <v>127.52823647817499</v>
      </c>
      <c r="K247" s="141">
        <v>96.831989016646659</v>
      </c>
      <c r="L247" s="141">
        <v>142.88834639599125</v>
      </c>
      <c r="M247" s="141">
        <v>107.80238500851789</v>
      </c>
      <c r="N247" s="141">
        <v>140</v>
      </c>
      <c r="O247" s="141">
        <v>122</v>
      </c>
      <c r="P247" s="141">
        <v>115</v>
      </c>
      <c r="Q247" s="141">
        <v>77</v>
      </c>
      <c r="R247" s="141">
        <v>60</v>
      </c>
      <c r="S247" s="141">
        <v>67</v>
      </c>
      <c r="T247" s="141">
        <v>52</v>
      </c>
      <c r="U247" s="141">
        <v>189</v>
      </c>
      <c r="V247" s="141">
        <v>187.33333333333334</v>
      </c>
      <c r="W247" s="141"/>
      <c r="X247" s="141">
        <v>192.2</v>
      </c>
      <c r="Y247" s="141">
        <v>281.60000000000002</v>
      </c>
      <c r="Z247" s="141">
        <v>290.8</v>
      </c>
      <c r="AA247" s="141">
        <v>167.7</v>
      </c>
      <c r="AB247" s="141">
        <v>161</v>
      </c>
      <c r="AC247" s="141">
        <v>162.6</v>
      </c>
      <c r="AD247" s="141">
        <v>186</v>
      </c>
      <c r="AE247" s="141">
        <v>126.5</v>
      </c>
      <c r="AF247" s="141">
        <v>164.2</v>
      </c>
      <c r="AG247" s="141"/>
      <c r="AH247" s="141">
        <v>151</v>
      </c>
      <c r="AI247" s="141">
        <v>164</v>
      </c>
      <c r="AJ247" s="141">
        <v>179.66666666666666</v>
      </c>
      <c r="AK247" s="141">
        <v>165</v>
      </c>
      <c r="AL247" s="141">
        <v>744</v>
      </c>
      <c r="AM247" s="141">
        <v>757.5</v>
      </c>
      <c r="AN247" s="141">
        <v>199.25</v>
      </c>
      <c r="AO247" s="141">
        <v>254.19565217391303</v>
      </c>
      <c r="AP247" s="141">
        <v>261.11240310077523</v>
      </c>
      <c r="AQ247" s="141">
        <v>245.1764705882353</v>
      </c>
      <c r="AR247" s="141">
        <v>278.67206695331697</v>
      </c>
      <c r="AS247" s="141">
        <v>398.85634118967459</v>
      </c>
      <c r="AT247" s="141">
        <v>332.1</v>
      </c>
      <c r="AU247" s="141"/>
      <c r="AV247" s="141"/>
      <c r="AW247" s="123"/>
      <c r="AX247" s="123"/>
      <c r="AY247" s="123"/>
      <c r="AZ247" s="123"/>
      <c r="BA247" s="123"/>
      <c r="BB247" s="123"/>
    </row>
    <row r="248" spans="1:54" ht="12.75" x14ac:dyDescent="0.2">
      <c r="A248" s="160">
        <v>43556</v>
      </c>
      <c r="B248" s="141">
        <v>1500</v>
      </c>
      <c r="C248" s="141">
        <v>3460</v>
      </c>
      <c r="D248" s="141">
        <v>1650</v>
      </c>
      <c r="E248" s="141">
        <v>2830</v>
      </c>
      <c r="F248" s="141">
        <v>27.827409111827098</v>
      </c>
      <c r="G248" s="141">
        <v>30.555551623557268</v>
      </c>
      <c r="H248" s="141">
        <v>721.98727999999994</v>
      </c>
      <c r="I248" s="141">
        <v>3160</v>
      </c>
      <c r="J248" s="141">
        <v>128.91489916874792</v>
      </c>
      <c r="K248" s="141">
        <v>96.955551741891213</v>
      </c>
      <c r="L248" s="141">
        <v>143.23525632789412</v>
      </c>
      <c r="M248" s="141">
        <v>110.57353776263486</v>
      </c>
      <c r="N248" s="141">
        <v>140</v>
      </c>
      <c r="O248" s="141">
        <v>119</v>
      </c>
      <c r="P248" s="141">
        <v>103</v>
      </c>
      <c r="Q248" s="141">
        <v>77</v>
      </c>
      <c r="R248" s="141">
        <v>60</v>
      </c>
      <c r="S248" s="141">
        <v>65</v>
      </c>
      <c r="T248" s="141">
        <v>50</v>
      </c>
      <c r="U248" s="141">
        <v>185</v>
      </c>
      <c r="V248" s="141">
        <v>187</v>
      </c>
      <c r="W248" s="141"/>
      <c r="X248" s="141">
        <v>188.25</v>
      </c>
      <c r="Y248" s="141">
        <v>279.66666666666669</v>
      </c>
      <c r="Z248" s="141">
        <v>291.5</v>
      </c>
      <c r="AA248" s="141"/>
      <c r="AB248" s="141">
        <v>153.9</v>
      </c>
      <c r="AC248" s="141">
        <v>153.9</v>
      </c>
      <c r="AD248" s="141">
        <v>184.5</v>
      </c>
      <c r="AE248" s="141"/>
      <c r="AF248" s="141">
        <v>165.7</v>
      </c>
      <c r="AG248" s="141">
        <v>149</v>
      </c>
      <c r="AH248" s="141">
        <v>147.66666666666666</v>
      </c>
      <c r="AI248" s="141">
        <v>160.66666666666666</v>
      </c>
      <c r="AJ248" s="141">
        <v>178</v>
      </c>
      <c r="AK248" s="141">
        <v>320</v>
      </c>
      <c r="AL248" s="141">
        <v>934</v>
      </c>
      <c r="AM248" s="141">
        <v>942</v>
      </c>
      <c r="AN248" s="141">
        <v>198.2</v>
      </c>
      <c r="AO248" s="141">
        <v>251.25545595141543</v>
      </c>
      <c r="AP248" s="141">
        <v>262.13043478260869</v>
      </c>
      <c r="AQ248" s="141">
        <v>241.34996481351163</v>
      </c>
      <c r="AR248" s="141">
        <v>278.8</v>
      </c>
      <c r="AS248" s="141">
        <v>393.71428571428572</v>
      </c>
      <c r="AT248" s="141">
        <v>324.62008281573497</v>
      </c>
      <c r="AU248" s="141"/>
      <c r="AV248" s="141"/>
      <c r="AW248" s="123"/>
      <c r="AX248" s="123"/>
      <c r="AY248" s="123"/>
      <c r="AZ248" s="123"/>
      <c r="BA248" s="123"/>
      <c r="BB248" s="123"/>
    </row>
    <row r="249" spans="1:54" ht="12.75" x14ac:dyDescent="0.2">
      <c r="A249" s="160">
        <v>43586</v>
      </c>
      <c r="B249" s="141">
        <v>1510</v>
      </c>
      <c r="C249" s="141">
        <v>3440</v>
      </c>
      <c r="D249" s="141">
        <v>1730</v>
      </c>
      <c r="E249" s="141">
        <v>2830</v>
      </c>
      <c r="F249" s="141">
        <v>28.511765454526877</v>
      </c>
      <c r="G249" s="141">
        <v>30.444226546924778</v>
      </c>
      <c r="H249" s="141">
        <v>704.62165000000005</v>
      </c>
      <c r="I249" s="141">
        <v>3140</v>
      </c>
      <c r="J249" s="141"/>
      <c r="K249" s="141"/>
      <c r="L249" s="141"/>
      <c r="M249" s="141"/>
      <c r="N249" s="141"/>
      <c r="O249" s="141"/>
      <c r="P249" s="141"/>
      <c r="Q249" s="141"/>
      <c r="R249" s="141"/>
      <c r="S249" s="141"/>
      <c r="T249" s="141"/>
      <c r="U249" s="141"/>
      <c r="V249" s="141">
        <v>173</v>
      </c>
      <c r="W249" s="141"/>
      <c r="X249" s="141">
        <v>180</v>
      </c>
      <c r="Y249" s="141">
        <v>280</v>
      </c>
      <c r="Z249" s="141">
        <v>289.25</v>
      </c>
      <c r="AA249" s="141"/>
      <c r="AB249" s="141">
        <v>153.19999999999999</v>
      </c>
      <c r="AC249" s="141">
        <v>153.19999999999999</v>
      </c>
      <c r="AD249" s="141">
        <v>173.4</v>
      </c>
      <c r="AE249" s="141"/>
      <c r="AF249" s="141">
        <v>161.19999999999999</v>
      </c>
      <c r="AG249" s="141">
        <v>146.4</v>
      </c>
      <c r="AH249" s="141">
        <v>154.33333333333334</v>
      </c>
      <c r="AI249" s="141">
        <v>154.33333333333334</v>
      </c>
      <c r="AJ249" s="141">
        <v>177</v>
      </c>
      <c r="AK249" s="141">
        <v>160</v>
      </c>
      <c r="AL249" s="141">
        <v>741</v>
      </c>
      <c r="AM249" s="141">
        <v>742</v>
      </c>
      <c r="AN249" s="141">
        <v>195.75</v>
      </c>
      <c r="AO249" s="141"/>
      <c r="AP249" s="141"/>
      <c r="AQ249" s="141"/>
      <c r="AR249" s="141"/>
      <c r="AS249" s="141"/>
      <c r="AT249" s="141"/>
      <c r="AU249" s="141"/>
      <c r="AV249" s="141"/>
      <c r="AW249" s="123"/>
      <c r="AX249" s="123"/>
      <c r="AY249" s="123"/>
      <c r="AZ249" s="123"/>
      <c r="BA249" s="123"/>
      <c r="BB249" s="123"/>
    </row>
    <row r="250" spans="1:54" ht="12.75" x14ac:dyDescent="0.2">
      <c r="A250" s="48"/>
      <c r="B250" s="141"/>
      <c r="C250" s="141"/>
      <c r="D250" s="141"/>
      <c r="E250" s="141"/>
      <c r="F250" s="141"/>
      <c r="G250" s="141"/>
      <c r="H250" s="141"/>
      <c r="I250" s="141"/>
      <c r="J250" s="141"/>
      <c r="K250" s="141"/>
      <c r="L250" s="141"/>
      <c r="M250" s="141"/>
      <c r="N250" s="141"/>
      <c r="O250" s="141"/>
      <c r="P250" s="141"/>
      <c r="Q250" s="141"/>
      <c r="R250" s="141"/>
      <c r="S250" s="141"/>
      <c r="T250" s="141"/>
      <c r="U250" s="141"/>
      <c r="V250" s="141"/>
      <c r="W250" s="141"/>
      <c r="X250" s="141"/>
      <c r="Y250" s="141"/>
      <c r="Z250" s="141"/>
      <c r="AA250" s="141"/>
      <c r="AB250" s="141"/>
      <c r="AC250" s="141"/>
      <c r="AD250" s="141"/>
      <c r="AE250" s="141"/>
      <c r="AF250" s="141"/>
      <c r="AG250" s="141"/>
      <c r="AH250" s="141"/>
      <c r="AI250" s="141"/>
      <c r="AJ250" s="141"/>
      <c r="AK250" s="141"/>
      <c r="AL250" s="141"/>
      <c r="AM250" s="141"/>
      <c r="AN250" s="141"/>
      <c r="AO250" s="141"/>
      <c r="AP250" s="123"/>
      <c r="AQ250" s="123"/>
      <c r="AR250" s="123"/>
      <c r="AS250" s="123"/>
      <c r="AT250" s="123"/>
      <c r="AU250" s="123"/>
      <c r="AV250" s="123"/>
      <c r="AW250" s="123"/>
      <c r="AX250" s="123"/>
      <c r="AY250" s="123"/>
      <c r="AZ250" s="123"/>
      <c r="BA250" s="123"/>
      <c r="BB250" s="123"/>
    </row>
    <row r="251" spans="1:54" ht="12.75" x14ac:dyDescent="0.2">
      <c r="A251" s="48"/>
      <c r="B251" s="141"/>
      <c r="C251" s="141"/>
      <c r="D251" s="141"/>
      <c r="E251" s="141"/>
      <c r="F251" s="141"/>
      <c r="G251" s="141"/>
      <c r="H251" s="141"/>
      <c r="I251" s="141"/>
      <c r="J251" s="141"/>
      <c r="K251" s="141"/>
      <c r="L251" s="141"/>
      <c r="M251" s="141"/>
      <c r="N251" s="141"/>
      <c r="O251" s="141"/>
      <c r="P251" s="141"/>
      <c r="Q251" s="141"/>
      <c r="R251" s="141"/>
      <c r="S251" s="141"/>
      <c r="T251" s="141"/>
      <c r="U251" s="141"/>
      <c r="V251" s="141"/>
      <c r="W251" s="141"/>
      <c r="X251" s="141"/>
      <c r="Y251" s="141"/>
      <c r="Z251" s="141"/>
      <c r="AA251" s="141"/>
      <c r="AB251" s="141"/>
      <c r="AC251" s="141"/>
      <c r="AD251" s="141"/>
      <c r="AE251" s="141"/>
      <c r="AF251" s="141"/>
      <c r="AG251" s="141"/>
      <c r="AH251" s="141"/>
      <c r="AI251" s="141"/>
      <c r="AJ251" s="141"/>
      <c r="AK251" s="141"/>
      <c r="AL251" s="141"/>
      <c r="AM251" s="141"/>
      <c r="AN251" s="141"/>
      <c r="AO251" s="141"/>
      <c r="AP251" s="123"/>
      <c r="AQ251" s="123"/>
      <c r="AR251" s="123"/>
      <c r="AS251" s="123"/>
      <c r="AT251" s="123"/>
      <c r="AU251" s="123"/>
      <c r="AV251" s="123"/>
      <c r="AW251" s="123"/>
      <c r="AX251" s="123"/>
      <c r="AY251" s="123"/>
      <c r="AZ251" s="123"/>
      <c r="BA251" s="123"/>
      <c r="BB251" s="123"/>
    </row>
    <row r="252" spans="1:54" ht="12.75" x14ac:dyDescent="0.2">
      <c r="A252" s="48"/>
      <c r="B252" s="123"/>
      <c r="C252" s="123"/>
      <c r="D252" s="123"/>
      <c r="E252" s="123"/>
      <c r="F252" s="123"/>
      <c r="G252" s="123"/>
      <c r="H252" s="142"/>
      <c r="I252" s="142"/>
      <c r="J252" s="123"/>
      <c r="K252" s="123"/>
      <c r="L252" s="123"/>
      <c r="M252" s="123"/>
      <c r="N252" s="123"/>
      <c r="O252" s="123"/>
      <c r="P252" s="123"/>
      <c r="Q252" s="123"/>
      <c r="R252" s="123"/>
      <c r="S252" s="123"/>
      <c r="T252" s="123"/>
      <c r="U252" s="123"/>
      <c r="V252" s="123"/>
      <c r="W252" s="123"/>
      <c r="X252" s="123"/>
      <c r="Y252" s="123"/>
      <c r="Z252" s="123"/>
      <c r="AA252" s="123"/>
      <c r="AB252" s="123"/>
      <c r="AC252" s="123"/>
      <c r="AD252" s="123"/>
      <c r="AE252" s="123"/>
      <c r="AF252" s="123"/>
      <c r="AG252" s="123"/>
      <c r="AH252" s="123"/>
      <c r="AI252" s="123"/>
      <c r="AJ252" s="123"/>
      <c r="AK252" s="123"/>
      <c r="AL252" s="123"/>
      <c r="AM252" s="123"/>
      <c r="AN252" s="123"/>
      <c r="AO252" s="123"/>
      <c r="AP252" s="123"/>
      <c r="AQ252" s="123"/>
      <c r="AR252" s="123"/>
      <c r="AS252" s="123"/>
      <c r="AT252" s="123"/>
      <c r="AU252" s="123"/>
      <c r="AV252" s="123"/>
      <c r="AW252" s="123"/>
      <c r="AX252" s="123"/>
      <c r="AY252" s="123"/>
      <c r="AZ252" s="123"/>
      <c r="BA252" s="123"/>
      <c r="BB252" s="123"/>
    </row>
    <row r="253" spans="1:54" ht="12.75" x14ac:dyDescent="0.2">
      <c r="A253" s="48"/>
      <c r="B253" s="123"/>
      <c r="C253" s="123"/>
      <c r="D253" s="123"/>
      <c r="E253" s="123"/>
      <c r="F253" s="123"/>
      <c r="G253" s="123"/>
      <c r="H253" s="143"/>
      <c r="I253" s="143"/>
      <c r="J253" s="123"/>
      <c r="K253" s="123"/>
      <c r="L253" s="123"/>
      <c r="M253" s="123"/>
      <c r="N253" s="123"/>
      <c r="O253" s="123"/>
      <c r="P253" s="123"/>
      <c r="Q253" s="123"/>
      <c r="R253" s="123"/>
      <c r="S253" s="123"/>
      <c r="T253" s="123"/>
      <c r="U253" s="123"/>
      <c r="V253" s="123"/>
      <c r="W253" s="123"/>
      <c r="X253" s="123"/>
      <c r="Y253" s="123"/>
      <c r="Z253" s="123"/>
      <c r="AA253" s="123"/>
      <c r="AB253" s="123"/>
      <c r="AC253" s="123"/>
      <c r="AD253" s="123"/>
      <c r="AE253" s="123"/>
      <c r="AF253" s="123"/>
      <c r="AG253" s="123"/>
      <c r="AH253" s="123"/>
      <c r="AI253" s="123"/>
      <c r="AJ253" s="123"/>
      <c r="AK253" s="123"/>
      <c r="AL253" s="123"/>
      <c r="AM253" s="123"/>
      <c r="AN253" s="123"/>
      <c r="AO253" s="123"/>
      <c r="AP253" s="123"/>
      <c r="AQ253" s="123"/>
      <c r="AR253" s="123"/>
      <c r="AS253" s="123"/>
      <c r="AT253" s="123"/>
      <c r="AU253" s="123"/>
      <c r="AV253" s="123"/>
      <c r="AW253" s="123"/>
      <c r="AX253" s="123"/>
      <c r="AY253" s="123"/>
      <c r="AZ253" s="123"/>
      <c r="BA253" s="123"/>
      <c r="BB253" s="123"/>
    </row>
  </sheetData>
  <phoneticPr fontId="7" type="noConversion"/>
  <conditionalFormatting sqref="B15:BB15">
    <cfRule type="iconSet" priority="12">
      <iconSet iconSet="3Arrows">
        <cfvo type="percent" val="0"/>
        <cfvo type="percent" val="33"/>
        <cfvo type="percent" val="67"/>
      </iconSet>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87CED8D-3EB3-4748-9614-ADADED6AC5F9}">
          <x14:formula1>
            <xm:f>Grade!$J$3:$J$23</xm:f>
          </x14:formula1>
          <xm:sqref>B3:BB3</xm:sqref>
        </x14:dataValidation>
        <x14:dataValidation type="list" allowBlank="1" showInputMessage="1" showErrorMessage="1" xr:uid="{F27A9F09-963E-4B2D-A1E9-E793ACA2ABE7}">
          <x14:formula1>
            <xm:f>Grade!$L$3:$L$7</xm:f>
          </x14:formula1>
          <xm:sqref>B2:AT2</xm:sqref>
        </x14:dataValidation>
        <x14:dataValidation type="list" allowBlank="1" showInputMessage="1" showErrorMessage="1" xr:uid="{C1EEA2E0-00DA-4684-A8B9-18126F7BAC8D}">
          <x14:formula1>
            <xm:f>'/Users/rachelqian/Documents/StableCloud/SSH_Cloud/Pricing_Server/Aug19_UK/Files/Inputs/C:\Users\lgbna\Documents\Indexes\AGS\UK\[UKGradingBackUP.xlsx]Grade'!#REF!</xm:f>
          </x14:formula1>
          <xm:sqref>AU2:BB2</xm:sqref>
        </x14:dataValidation>
        <x14:dataValidation type="list" allowBlank="1" showInputMessage="1" showErrorMessage="1" xr:uid="{C62685BB-4E5B-4A9F-A608-6F49C921FAE4}">
          <x14:formula1>
            <xm:f>Grade!$N$12:$N$25</xm:f>
          </x14:formula1>
          <xm:sqref>B13:BB13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82811-1729-4A9F-A941-EB5C4EEF24F8}">
  <dimension ref="A1:DC16525"/>
  <sheetViews>
    <sheetView zoomScale="70" zoomScaleNormal="70" workbookViewId="0">
      <pane xSplit="1" ySplit="21" topLeftCell="O22" activePane="bottomRight" state="frozen"/>
      <selection activeCell="D30" sqref="D30"/>
      <selection pane="topRight" activeCell="D30" sqref="D30"/>
      <selection pane="bottomLeft" activeCell="D30" sqref="D30"/>
      <selection pane="bottomRight" activeCell="AK4" sqref="AK4"/>
    </sheetView>
  </sheetViews>
  <sheetFormatPr defaultColWidth="9.140625" defaultRowHeight="11.25" x14ac:dyDescent="0.2"/>
  <cols>
    <col min="1" max="1" width="24.140625" style="49" customWidth="1"/>
    <col min="2" max="2" width="11.42578125" style="49" customWidth="1"/>
    <col min="3" max="28" width="9.140625" style="49" customWidth="1"/>
    <col min="29" max="16384" width="9.140625" style="49"/>
  </cols>
  <sheetData>
    <row r="1" spans="1:106" ht="12.75" x14ac:dyDescent="0.2">
      <c r="A1" s="62" t="s">
        <v>127</v>
      </c>
      <c r="B1" s="53" t="s">
        <v>813</v>
      </c>
      <c r="C1" s="53" t="s">
        <v>814</v>
      </c>
      <c r="D1" s="53" t="s">
        <v>815</v>
      </c>
      <c r="E1" s="53" t="s">
        <v>816</v>
      </c>
      <c r="F1" s="53" t="s">
        <v>817</v>
      </c>
      <c r="G1" s="53" t="s">
        <v>818</v>
      </c>
      <c r="H1" s="53" t="s">
        <v>819</v>
      </c>
      <c r="I1" s="53" t="s">
        <v>820</v>
      </c>
      <c r="J1" s="53" t="s">
        <v>821</v>
      </c>
      <c r="K1" s="53" t="s">
        <v>822</v>
      </c>
      <c r="L1" s="53" t="s">
        <v>823</v>
      </c>
      <c r="M1" s="53" t="s">
        <v>824</v>
      </c>
      <c r="N1" s="53" t="s">
        <v>825</v>
      </c>
      <c r="O1" s="53" t="s">
        <v>826</v>
      </c>
      <c r="P1" s="53" t="s">
        <v>827</v>
      </c>
      <c r="Q1" s="53" t="s">
        <v>828</v>
      </c>
      <c r="R1" s="53" t="s">
        <v>829</v>
      </c>
      <c r="S1" s="53" t="s">
        <v>830</v>
      </c>
      <c r="T1" s="53" t="s">
        <v>831</v>
      </c>
      <c r="U1" s="53" t="s">
        <v>832</v>
      </c>
      <c r="V1" s="53" t="s">
        <v>833</v>
      </c>
      <c r="W1" s="53" t="s">
        <v>834</v>
      </c>
      <c r="X1" s="53" t="s">
        <v>835</v>
      </c>
      <c r="Y1" s="53" t="s">
        <v>836</v>
      </c>
      <c r="Z1" s="53" t="s">
        <v>837</v>
      </c>
      <c r="AA1" s="53" t="s">
        <v>838</v>
      </c>
      <c r="AB1" s="53" t="s">
        <v>839</v>
      </c>
      <c r="AC1" s="53" t="s">
        <v>840</v>
      </c>
      <c r="AD1" s="53" t="s">
        <v>841</v>
      </c>
      <c r="AE1" s="53" t="s">
        <v>842</v>
      </c>
      <c r="AF1" s="53" t="s">
        <v>843</v>
      </c>
      <c r="AG1" s="53" t="s">
        <v>844</v>
      </c>
      <c r="AH1" s="53" t="s">
        <v>845</v>
      </c>
      <c r="AI1" s="53" t="s">
        <v>846</v>
      </c>
      <c r="AJ1" s="53" t="s">
        <v>847</v>
      </c>
      <c r="AK1" s="53" t="s">
        <v>848</v>
      </c>
      <c r="AL1" s="53" t="s">
        <v>849</v>
      </c>
      <c r="AM1" s="53" t="s">
        <v>850</v>
      </c>
      <c r="AN1" s="53" t="s">
        <v>851</v>
      </c>
      <c r="AO1" s="53" t="s">
        <v>852</v>
      </c>
      <c r="AP1" s="53" t="s">
        <v>853</v>
      </c>
      <c r="AQ1" s="53" t="s">
        <v>854</v>
      </c>
      <c r="AR1" s="53" t="s">
        <v>855</v>
      </c>
      <c r="AS1" s="53" t="s">
        <v>856</v>
      </c>
      <c r="AT1" s="53" t="s">
        <v>857</v>
      </c>
      <c r="AU1" s="53" t="s">
        <v>858</v>
      </c>
      <c r="AV1" s="53" t="s">
        <v>859</v>
      </c>
      <c r="AW1" s="53" t="s">
        <v>860</v>
      </c>
      <c r="AX1" s="53" t="s">
        <v>861</v>
      </c>
      <c r="AY1" s="53" t="s">
        <v>862</v>
      </c>
      <c r="AZ1" s="53" t="s">
        <v>863</v>
      </c>
      <c r="BA1" s="53" t="s">
        <v>864</v>
      </c>
      <c r="BB1" s="53" t="s">
        <v>865</v>
      </c>
      <c r="BC1" s="53" t="s">
        <v>866</v>
      </c>
      <c r="BD1" s="53" t="s">
        <v>867</v>
      </c>
      <c r="BE1" s="53" t="s">
        <v>868</v>
      </c>
      <c r="BF1" s="53" t="s">
        <v>869</v>
      </c>
      <c r="BG1" s="53" t="s">
        <v>870</v>
      </c>
      <c r="BH1" s="53" t="s">
        <v>871</v>
      </c>
      <c r="BI1" s="53" t="s">
        <v>872</v>
      </c>
      <c r="BJ1" s="53" t="s">
        <v>873</v>
      </c>
      <c r="BK1" s="53" t="s">
        <v>874</v>
      </c>
      <c r="BL1" s="53" t="s">
        <v>875</v>
      </c>
      <c r="BM1" s="53" t="s">
        <v>876</v>
      </c>
      <c r="BN1" s="53" t="s">
        <v>877</v>
      </c>
      <c r="BO1" s="53" t="s">
        <v>878</v>
      </c>
      <c r="BP1" s="53" t="s">
        <v>879</v>
      </c>
      <c r="BQ1" s="53" t="s">
        <v>880</v>
      </c>
      <c r="BR1" s="53" t="s">
        <v>881</v>
      </c>
      <c r="BS1" s="53" t="s">
        <v>882</v>
      </c>
      <c r="BT1" s="53" t="s">
        <v>883</v>
      </c>
      <c r="BU1" s="53" t="s">
        <v>884</v>
      </c>
      <c r="BV1" s="53" t="s">
        <v>885</v>
      </c>
      <c r="BW1" s="53" t="s">
        <v>886</v>
      </c>
      <c r="BX1" s="53" t="s">
        <v>887</v>
      </c>
      <c r="BY1" s="53" t="s">
        <v>888</v>
      </c>
      <c r="BZ1" s="53" t="s">
        <v>889</v>
      </c>
      <c r="CA1" s="53" t="s">
        <v>890</v>
      </c>
      <c r="CB1" s="53" t="s">
        <v>891</v>
      </c>
      <c r="CC1" s="53" t="s">
        <v>892</v>
      </c>
      <c r="CD1" s="53" t="s">
        <v>893</v>
      </c>
      <c r="CE1" s="53" t="s">
        <v>894</v>
      </c>
      <c r="CF1" s="53" t="s">
        <v>895</v>
      </c>
      <c r="CG1" s="53" t="s">
        <v>896</v>
      </c>
      <c r="CH1" s="53" t="s">
        <v>897</v>
      </c>
      <c r="CI1" s="53" t="s">
        <v>898</v>
      </c>
      <c r="CJ1" s="53" t="s">
        <v>899</v>
      </c>
      <c r="CK1" s="53" t="s">
        <v>900</v>
      </c>
      <c r="CL1" s="53" t="s">
        <v>901</v>
      </c>
      <c r="CM1" s="53" t="s">
        <v>902</v>
      </c>
      <c r="CN1" s="53" t="s">
        <v>903</v>
      </c>
      <c r="CO1" s="53" t="s">
        <v>904</v>
      </c>
      <c r="CP1" s="53" t="s">
        <v>905</v>
      </c>
      <c r="CQ1" s="53" t="s">
        <v>906</v>
      </c>
      <c r="CR1" s="53" t="s">
        <v>907</v>
      </c>
      <c r="CS1" s="53" t="s">
        <v>908</v>
      </c>
      <c r="CT1" s="53" t="s">
        <v>909</v>
      </c>
      <c r="CU1" s="53" t="s">
        <v>910</v>
      </c>
      <c r="CV1" s="53" t="s">
        <v>911</v>
      </c>
      <c r="CW1" s="53" t="s">
        <v>912</v>
      </c>
      <c r="CX1" s="53" t="s">
        <v>913</v>
      </c>
      <c r="CY1" s="53" t="s">
        <v>914</v>
      </c>
      <c r="CZ1" s="53" t="s">
        <v>915</v>
      </c>
      <c r="DA1" s="53" t="s">
        <v>916</v>
      </c>
      <c r="DB1" s="53" t="s">
        <v>917</v>
      </c>
    </row>
    <row r="2" spans="1:106" ht="12.75" x14ac:dyDescent="0.2">
      <c r="A2" s="55" t="s">
        <v>80</v>
      </c>
      <c r="B2" s="117" t="s">
        <v>81</v>
      </c>
      <c r="C2" s="117" t="s">
        <v>81</v>
      </c>
      <c r="D2" s="117" t="s">
        <v>81</v>
      </c>
      <c r="E2" s="117" t="s">
        <v>81</v>
      </c>
      <c r="F2" s="117" t="s">
        <v>81</v>
      </c>
      <c r="G2" s="117" t="s">
        <v>81</v>
      </c>
      <c r="H2" s="117" t="s">
        <v>81</v>
      </c>
      <c r="I2" s="117" t="s">
        <v>81</v>
      </c>
      <c r="J2" s="117" t="s">
        <v>81</v>
      </c>
      <c r="K2" s="117" t="s">
        <v>81</v>
      </c>
      <c r="L2" s="117" t="s">
        <v>81</v>
      </c>
      <c r="M2" s="117" t="s">
        <v>81</v>
      </c>
      <c r="N2" s="117" t="s">
        <v>81</v>
      </c>
      <c r="O2" s="117" t="s">
        <v>81</v>
      </c>
      <c r="P2" s="117" t="s">
        <v>81</v>
      </c>
      <c r="Q2" s="117" t="s">
        <v>81</v>
      </c>
      <c r="R2" s="117" t="s">
        <v>81</v>
      </c>
      <c r="S2" s="117" t="s">
        <v>81</v>
      </c>
      <c r="T2" s="117" t="s">
        <v>81</v>
      </c>
      <c r="U2" s="117" t="s">
        <v>81</v>
      </c>
      <c r="V2" s="117" t="s">
        <v>81</v>
      </c>
      <c r="W2" s="117" t="s">
        <v>81</v>
      </c>
      <c r="X2" s="117" t="s">
        <v>81</v>
      </c>
      <c r="Y2" s="117" t="s">
        <v>81</v>
      </c>
      <c r="Z2" s="117" t="s">
        <v>81</v>
      </c>
      <c r="AA2" s="117" t="s">
        <v>81</v>
      </c>
      <c r="AB2" s="117" t="s">
        <v>81</v>
      </c>
      <c r="AC2" s="117" t="s">
        <v>368</v>
      </c>
      <c r="AD2" s="117" t="s">
        <v>368</v>
      </c>
      <c r="AE2" s="117" t="s">
        <v>368</v>
      </c>
      <c r="AF2" s="117" t="s">
        <v>368</v>
      </c>
      <c r="AG2" s="117" t="s">
        <v>81</v>
      </c>
      <c r="AH2" s="117" t="s">
        <v>81</v>
      </c>
      <c r="AI2" s="117" t="s">
        <v>81</v>
      </c>
      <c r="AJ2" s="117" t="s">
        <v>81</v>
      </c>
      <c r="AK2" s="117" t="s">
        <v>81</v>
      </c>
      <c r="AL2" s="117" t="s">
        <v>81</v>
      </c>
      <c r="AM2" s="117" t="s">
        <v>81</v>
      </c>
      <c r="AN2" s="117" t="s">
        <v>81</v>
      </c>
      <c r="AO2" s="117" t="s">
        <v>81</v>
      </c>
      <c r="AP2" s="117" t="s">
        <v>81</v>
      </c>
      <c r="AQ2" s="117" t="s">
        <v>81</v>
      </c>
      <c r="AR2" s="117" t="s">
        <v>81</v>
      </c>
      <c r="AS2" s="117" t="s">
        <v>81</v>
      </c>
      <c r="AT2" s="117" t="s">
        <v>81</v>
      </c>
      <c r="AU2" s="117" t="s">
        <v>81</v>
      </c>
      <c r="AV2" s="117" t="s">
        <v>81</v>
      </c>
      <c r="AW2" s="117" t="s">
        <v>81</v>
      </c>
      <c r="AX2" s="117" t="s">
        <v>81</v>
      </c>
      <c r="AY2" s="117" t="s">
        <v>81</v>
      </c>
      <c r="AZ2" s="117" t="s">
        <v>81</v>
      </c>
      <c r="BA2" s="117" t="s">
        <v>81</v>
      </c>
      <c r="BB2" s="117" t="s">
        <v>81</v>
      </c>
      <c r="BC2" s="117" t="s">
        <v>81</v>
      </c>
      <c r="BD2" s="117" t="s">
        <v>81</v>
      </c>
      <c r="BE2" s="117" t="s">
        <v>81</v>
      </c>
      <c r="BF2" s="117" t="s">
        <v>81</v>
      </c>
      <c r="BG2" s="117" t="s">
        <v>81</v>
      </c>
      <c r="BH2" s="117" t="s">
        <v>81</v>
      </c>
      <c r="BI2" s="117" t="s">
        <v>81</v>
      </c>
      <c r="BJ2" s="117" t="s">
        <v>81</v>
      </c>
      <c r="BK2" s="117" t="s">
        <v>81</v>
      </c>
      <c r="BL2" s="117" t="s">
        <v>81</v>
      </c>
      <c r="BM2" s="117" t="s">
        <v>81</v>
      </c>
      <c r="BN2" s="117" t="s">
        <v>81</v>
      </c>
      <c r="BO2" s="117" t="s">
        <v>81</v>
      </c>
      <c r="BP2" s="117" t="s">
        <v>81</v>
      </c>
      <c r="BQ2" s="117" t="s">
        <v>81</v>
      </c>
      <c r="BR2" s="117" t="s">
        <v>81</v>
      </c>
      <c r="BS2" s="117" t="s">
        <v>81</v>
      </c>
      <c r="BT2" s="117" t="s">
        <v>81</v>
      </c>
      <c r="BU2" s="117" t="s">
        <v>81</v>
      </c>
      <c r="BV2" s="117" t="s">
        <v>81</v>
      </c>
      <c r="BW2" s="117" t="s">
        <v>81</v>
      </c>
      <c r="BX2" s="117" t="s">
        <v>81</v>
      </c>
      <c r="BY2" s="117" t="s">
        <v>81</v>
      </c>
      <c r="BZ2" s="117" t="s">
        <v>81</v>
      </c>
      <c r="CA2" s="117" t="s">
        <v>81</v>
      </c>
      <c r="CB2" s="117" t="s">
        <v>81</v>
      </c>
      <c r="CC2" s="117" t="s">
        <v>81</v>
      </c>
      <c r="CD2" s="117" t="s">
        <v>81</v>
      </c>
      <c r="CE2" s="117" t="s">
        <v>81</v>
      </c>
      <c r="CF2" s="117" t="s">
        <v>81</v>
      </c>
      <c r="CG2" s="117" t="s">
        <v>81</v>
      </c>
      <c r="CH2" s="117" t="s">
        <v>81</v>
      </c>
      <c r="CI2" s="117" t="s">
        <v>81</v>
      </c>
      <c r="CJ2" s="117" t="s">
        <v>81</v>
      </c>
      <c r="CK2" s="117" t="s">
        <v>81</v>
      </c>
      <c r="CL2" s="117" t="s">
        <v>81</v>
      </c>
      <c r="CM2" s="117" t="s">
        <v>81</v>
      </c>
      <c r="CN2" s="117" t="s">
        <v>81</v>
      </c>
      <c r="CO2" s="117" t="s">
        <v>81</v>
      </c>
      <c r="CP2" s="117" t="s">
        <v>81</v>
      </c>
      <c r="CQ2" s="117" t="s">
        <v>81</v>
      </c>
      <c r="CR2" s="117" t="s">
        <v>81</v>
      </c>
      <c r="CS2" s="117" t="s">
        <v>81</v>
      </c>
      <c r="CT2" s="117" t="s">
        <v>81</v>
      </c>
      <c r="CU2" s="117" t="s">
        <v>81</v>
      </c>
      <c r="CV2" s="117" t="s">
        <v>81</v>
      </c>
      <c r="CW2" s="117" t="s">
        <v>81</v>
      </c>
      <c r="CX2" s="117" t="s">
        <v>81</v>
      </c>
      <c r="CY2" s="117" t="s">
        <v>81</v>
      </c>
      <c r="CZ2" s="117" t="s">
        <v>81</v>
      </c>
      <c r="DA2" s="117" t="s">
        <v>81</v>
      </c>
      <c r="DB2" s="117" t="s">
        <v>81</v>
      </c>
    </row>
    <row r="3" spans="1:106" ht="12.75" x14ac:dyDescent="0.2">
      <c r="A3" s="56" t="s">
        <v>83</v>
      </c>
      <c r="B3" s="54" t="s">
        <v>164</v>
      </c>
      <c r="C3" s="54" t="s">
        <v>90</v>
      </c>
      <c r="D3" s="54" t="s">
        <v>169</v>
      </c>
      <c r="E3" s="54" t="s">
        <v>169</v>
      </c>
      <c r="F3" s="54" t="s">
        <v>159</v>
      </c>
      <c r="G3" s="54" t="s">
        <v>159</v>
      </c>
      <c r="H3" s="54" t="s">
        <v>159</v>
      </c>
      <c r="I3" s="54" t="s">
        <v>159</v>
      </c>
      <c r="J3" s="54" t="s">
        <v>159</v>
      </c>
      <c r="K3" s="54" t="s">
        <v>159</v>
      </c>
      <c r="L3" s="54" t="s">
        <v>159</v>
      </c>
      <c r="M3" s="54" t="s">
        <v>159</v>
      </c>
      <c r="N3" s="54" t="s">
        <v>159</v>
      </c>
      <c r="O3" s="54" t="s">
        <v>159</v>
      </c>
      <c r="P3" s="54" t="s">
        <v>159</v>
      </c>
      <c r="Q3" s="54" t="s">
        <v>159</v>
      </c>
      <c r="R3" s="54" t="s">
        <v>159</v>
      </c>
      <c r="S3" s="54" t="s">
        <v>86</v>
      </c>
      <c r="T3" s="54" t="s">
        <v>86</v>
      </c>
      <c r="U3" s="54" t="s">
        <v>86</v>
      </c>
      <c r="V3" s="54" t="s">
        <v>86</v>
      </c>
      <c r="W3" s="54" t="s">
        <v>86</v>
      </c>
      <c r="X3" s="54" t="s">
        <v>86</v>
      </c>
      <c r="Y3" s="54" t="s">
        <v>86</v>
      </c>
      <c r="Z3" s="54" t="s">
        <v>86</v>
      </c>
      <c r="AA3" s="54" t="s">
        <v>86</v>
      </c>
      <c r="AB3" s="54" t="s">
        <v>158</v>
      </c>
      <c r="AC3" s="54" t="s">
        <v>91</v>
      </c>
      <c r="AD3" s="54" t="s">
        <v>91</v>
      </c>
      <c r="AE3" s="54" t="s">
        <v>91</v>
      </c>
      <c r="AF3" s="54" t="s">
        <v>91</v>
      </c>
      <c r="AG3" s="54" t="s">
        <v>91</v>
      </c>
      <c r="AH3" s="54" t="s">
        <v>91</v>
      </c>
      <c r="AI3" s="54" t="s">
        <v>91</v>
      </c>
      <c r="AJ3" s="54" t="s">
        <v>91</v>
      </c>
      <c r="AK3" s="54" t="s">
        <v>91</v>
      </c>
      <c r="AL3" s="54" t="s">
        <v>91</v>
      </c>
      <c r="AM3" s="54" t="s">
        <v>91</v>
      </c>
      <c r="AN3" s="54" t="s">
        <v>91</v>
      </c>
      <c r="AO3" s="54" t="s">
        <v>91</v>
      </c>
      <c r="AP3" s="54" t="s">
        <v>91</v>
      </c>
      <c r="AQ3" s="54" t="s">
        <v>91</v>
      </c>
      <c r="AR3" s="54" t="s">
        <v>91</v>
      </c>
      <c r="AS3" s="54" t="s">
        <v>91</v>
      </c>
      <c r="AT3" s="54" t="s">
        <v>91</v>
      </c>
      <c r="AU3" s="54" t="s">
        <v>91</v>
      </c>
      <c r="AV3" s="54" t="s">
        <v>91</v>
      </c>
      <c r="AW3" s="54" t="s">
        <v>91</v>
      </c>
      <c r="AX3" s="54" t="s">
        <v>159</v>
      </c>
      <c r="AY3" s="54" t="s">
        <v>159</v>
      </c>
      <c r="AZ3" s="54" t="s">
        <v>159</v>
      </c>
      <c r="BA3" s="54" t="s">
        <v>159</v>
      </c>
      <c r="BB3" s="54" t="s">
        <v>159</v>
      </c>
      <c r="BC3" s="54" t="s">
        <v>159</v>
      </c>
      <c r="BD3" s="54" t="s">
        <v>159</v>
      </c>
      <c r="BE3" s="54" t="s">
        <v>159</v>
      </c>
      <c r="BF3" s="54" t="s">
        <v>159</v>
      </c>
      <c r="BG3" s="54" t="s">
        <v>159</v>
      </c>
      <c r="BH3" s="54" t="s">
        <v>159</v>
      </c>
      <c r="BI3" s="54" t="s">
        <v>159</v>
      </c>
      <c r="BJ3" s="54" t="s">
        <v>159</v>
      </c>
      <c r="BK3" s="54" t="s">
        <v>159</v>
      </c>
      <c r="BL3" s="54" t="s">
        <v>159</v>
      </c>
      <c r="BM3" s="54" t="s">
        <v>159</v>
      </c>
      <c r="BN3" s="54" t="s">
        <v>159</v>
      </c>
      <c r="BO3" s="54" t="s">
        <v>159</v>
      </c>
      <c r="BP3" s="54" t="s">
        <v>159</v>
      </c>
      <c r="BQ3" s="54" t="s">
        <v>159</v>
      </c>
      <c r="BR3" s="54" t="s">
        <v>159</v>
      </c>
      <c r="BS3" s="54" t="s">
        <v>159</v>
      </c>
      <c r="BT3" s="54" t="s">
        <v>159</v>
      </c>
      <c r="BU3" s="54" t="s">
        <v>159</v>
      </c>
      <c r="BV3" s="54" t="s">
        <v>159</v>
      </c>
      <c r="BW3" s="54" t="s">
        <v>159</v>
      </c>
      <c r="BX3" s="54" t="s">
        <v>159</v>
      </c>
      <c r="BY3" s="54" t="s">
        <v>159</v>
      </c>
      <c r="BZ3" s="54" t="s">
        <v>159</v>
      </c>
      <c r="CA3" s="54" t="s">
        <v>159</v>
      </c>
      <c r="CB3" s="54" t="s">
        <v>159</v>
      </c>
      <c r="CC3" s="54" t="s">
        <v>159</v>
      </c>
      <c r="CD3" s="54" t="s">
        <v>159</v>
      </c>
      <c r="CE3" s="54" t="s">
        <v>159</v>
      </c>
      <c r="CF3" s="54" t="s">
        <v>159</v>
      </c>
      <c r="CG3" s="54" t="s">
        <v>159</v>
      </c>
      <c r="CH3" s="54" t="s">
        <v>159</v>
      </c>
      <c r="CI3" s="54" t="s">
        <v>159</v>
      </c>
      <c r="CJ3" s="54" t="s">
        <v>159</v>
      </c>
      <c r="CK3" s="54" t="s">
        <v>159</v>
      </c>
      <c r="CL3" s="54" t="s">
        <v>159</v>
      </c>
      <c r="CM3" s="54" t="s">
        <v>159</v>
      </c>
      <c r="CN3" s="54" t="s">
        <v>159</v>
      </c>
      <c r="CO3" s="54" t="s">
        <v>159</v>
      </c>
      <c r="CP3" s="54" t="s">
        <v>159</v>
      </c>
      <c r="CQ3" s="54" t="s">
        <v>159</v>
      </c>
      <c r="CR3" s="54" t="s">
        <v>159</v>
      </c>
      <c r="CS3" s="54" t="s">
        <v>160</v>
      </c>
      <c r="CT3" s="54" t="s">
        <v>160</v>
      </c>
      <c r="CU3" s="54" t="s">
        <v>160</v>
      </c>
      <c r="CV3" s="54" t="s">
        <v>160</v>
      </c>
      <c r="CW3" s="54" t="s">
        <v>160</v>
      </c>
      <c r="CX3" s="54" t="s">
        <v>160</v>
      </c>
      <c r="CY3" s="54" t="s">
        <v>160</v>
      </c>
      <c r="CZ3" s="54" t="s">
        <v>169</v>
      </c>
      <c r="DA3" s="54" t="s">
        <v>169</v>
      </c>
      <c r="DB3" s="54" t="s">
        <v>169</v>
      </c>
    </row>
    <row r="4" spans="1:106" ht="12.75" x14ac:dyDescent="0.2">
      <c r="A4" s="56" t="s">
        <v>73</v>
      </c>
      <c r="B4" s="117" t="s">
        <v>416</v>
      </c>
      <c r="C4" s="54" t="s">
        <v>438</v>
      </c>
      <c r="D4" s="54" t="s">
        <v>418</v>
      </c>
      <c r="E4" s="54" t="s">
        <v>419</v>
      </c>
      <c r="F4" s="54" t="s">
        <v>142</v>
      </c>
      <c r="G4" s="54" t="s">
        <v>420</v>
      </c>
      <c r="H4" s="54" t="s">
        <v>421</v>
      </c>
      <c r="I4" s="54" t="s">
        <v>422</v>
      </c>
      <c r="J4" s="54" t="s">
        <v>141</v>
      </c>
      <c r="K4" s="54" t="s">
        <v>149</v>
      </c>
      <c r="L4" s="54" t="s">
        <v>423</v>
      </c>
      <c r="M4" s="54" t="s">
        <v>148</v>
      </c>
      <c r="N4" s="54" t="s">
        <v>424</v>
      </c>
      <c r="O4" s="54" t="s">
        <v>425</v>
      </c>
      <c r="P4" s="54" t="s">
        <v>426</v>
      </c>
      <c r="Q4" s="54" t="s">
        <v>152</v>
      </c>
      <c r="R4" s="54" t="s">
        <v>427</v>
      </c>
      <c r="S4" s="54" t="s">
        <v>441</v>
      </c>
      <c r="T4" s="54" t="s">
        <v>429</v>
      </c>
      <c r="U4" s="54" t="s">
        <v>439</v>
      </c>
      <c r="V4" s="54" t="s">
        <v>431</v>
      </c>
      <c r="W4" s="54" t="s">
        <v>432</v>
      </c>
      <c r="X4" s="54" t="s">
        <v>443</v>
      </c>
      <c r="Y4" s="54" t="s">
        <v>434</v>
      </c>
      <c r="Z4" s="54" t="s">
        <v>444</v>
      </c>
      <c r="AA4" s="54" t="s">
        <v>436</v>
      </c>
      <c r="AB4" s="54" t="s">
        <v>437</v>
      </c>
      <c r="AC4" s="54" t="s">
        <v>446</v>
      </c>
      <c r="AD4" s="54" t="s">
        <v>447</v>
      </c>
      <c r="AE4" s="54" t="s">
        <v>448</v>
      </c>
      <c r="AF4" s="54" t="s">
        <v>449</v>
      </c>
      <c r="AG4" s="54" t="s">
        <v>450</v>
      </c>
      <c r="AH4" s="54" t="s">
        <v>451</v>
      </c>
      <c r="AI4" s="54" t="s">
        <v>452</v>
      </c>
      <c r="AJ4" s="54" t="s">
        <v>453</v>
      </c>
      <c r="AK4" s="54" t="s">
        <v>454</v>
      </c>
      <c r="AL4" s="54" t="s">
        <v>455</v>
      </c>
      <c r="AM4" s="54" t="s">
        <v>456</v>
      </c>
      <c r="AN4" s="54" t="s">
        <v>457</v>
      </c>
      <c r="AO4" s="54" t="s">
        <v>458</v>
      </c>
      <c r="AP4" s="54" t="s">
        <v>459</v>
      </c>
      <c r="AQ4" s="54" t="s">
        <v>460</v>
      </c>
      <c r="AR4" s="54" t="s">
        <v>461</v>
      </c>
      <c r="AS4" s="54" t="s">
        <v>462</v>
      </c>
      <c r="AT4" s="54" t="s">
        <v>463</v>
      </c>
      <c r="AU4" s="54" t="s">
        <v>464</v>
      </c>
      <c r="AV4" s="54" t="s">
        <v>465</v>
      </c>
      <c r="AW4" s="54" t="s">
        <v>466</v>
      </c>
      <c r="AX4" s="54" t="s">
        <v>467</v>
      </c>
      <c r="AY4" s="54" t="s">
        <v>174</v>
      </c>
      <c r="AZ4" s="54" t="s">
        <v>174</v>
      </c>
      <c r="BA4" s="54" t="s">
        <v>174</v>
      </c>
      <c r="BB4" s="54" t="s">
        <v>174</v>
      </c>
      <c r="BC4" s="54" t="s">
        <v>174</v>
      </c>
      <c r="BD4" s="54" t="s">
        <v>150</v>
      </c>
      <c r="BE4" s="54" t="s">
        <v>150</v>
      </c>
      <c r="BF4" s="54" t="s">
        <v>427</v>
      </c>
      <c r="BG4" s="54" t="s">
        <v>152</v>
      </c>
      <c r="BH4" s="54" t="s">
        <v>471</v>
      </c>
      <c r="BI4" s="54" t="s">
        <v>472</v>
      </c>
      <c r="BJ4" s="54" t="s">
        <v>473</v>
      </c>
      <c r="BK4" s="54" t="s">
        <v>474</v>
      </c>
      <c r="BL4" s="54" t="s">
        <v>474</v>
      </c>
      <c r="BM4" s="54" t="s">
        <v>474</v>
      </c>
      <c r="BN4" s="54" t="s">
        <v>474</v>
      </c>
      <c r="BO4" s="54" t="s">
        <v>474</v>
      </c>
      <c r="BP4" s="54" t="s">
        <v>474</v>
      </c>
      <c r="BQ4" s="54" t="s">
        <v>475</v>
      </c>
      <c r="BR4" s="54" t="s">
        <v>476</v>
      </c>
      <c r="BS4" s="54" t="s">
        <v>476</v>
      </c>
      <c r="BT4" s="54" t="s">
        <v>141</v>
      </c>
      <c r="BU4" s="54" t="s">
        <v>142</v>
      </c>
      <c r="BV4" s="54" t="s">
        <v>477</v>
      </c>
      <c r="BW4" s="54" t="s">
        <v>478</v>
      </c>
      <c r="BX4" s="54" t="s">
        <v>145</v>
      </c>
      <c r="BY4" s="54" t="s">
        <v>479</v>
      </c>
      <c r="BZ4" s="54" t="s">
        <v>146</v>
      </c>
      <c r="CA4" s="54" t="s">
        <v>422</v>
      </c>
      <c r="CB4" s="54" t="s">
        <v>422</v>
      </c>
      <c r="CC4" s="54" t="s">
        <v>422</v>
      </c>
      <c r="CD4" s="54" t="s">
        <v>422</v>
      </c>
      <c r="CE4" s="54" t="s">
        <v>480</v>
      </c>
      <c r="CF4" s="54" t="s">
        <v>481</v>
      </c>
      <c r="CG4" s="54" t="s">
        <v>481</v>
      </c>
      <c r="CH4" s="54" t="s">
        <v>482</v>
      </c>
      <c r="CI4" s="54" t="s">
        <v>483</v>
      </c>
      <c r="CJ4" s="54" t="s">
        <v>484</v>
      </c>
      <c r="CK4" s="54" t="s">
        <v>485</v>
      </c>
      <c r="CL4" s="54" t="s">
        <v>486</v>
      </c>
      <c r="CM4" s="54" t="s">
        <v>420</v>
      </c>
      <c r="CN4" s="54" t="s">
        <v>420</v>
      </c>
      <c r="CO4" s="54" t="s">
        <v>420</v>
      </c>
      <c r="CP4" s="54" t="s">
        <v>420</v>
      </c>
      <c r="CQ4" s="54" t="s">
        <v>487</v>
      </c>
      <c r="CR4" s="54" t="s">
        <v>488</v>
      </c>
      <c r="CS4" s="54" t="s">
        <v>489</v>
      </c>
      <c r="CT4" s="54" t="s">
        <v>490</v>
      </c>
      <c r="CU4" s="54" t="s">
        <v>491</v>
      </c>
      <c r="CV4" s="54" t="s">
        <v>492</v>
      </c>
      <c r="CW4" s="54" t="s">
        <v>493</v>
      </c>
      <c r="CX4" s="54" t="s">
        <v>494</v>
      </c>
      <c r="CY4" s="54" t="s">
        <v>495</v>
      </c>
      <c r="CZ4" s="54" t="s">
        <v>545</v>
      </c>
      <c r="DA4" s="54" t="s">
        <v>546</v>
      </c>
      <c r="DB4" s="54" t="s">
        <v>548</v>
      </c>
    </row>
    <row r="5" spans="1:106" ht="12.75" x14ac:dyDescent="0.2">
      <c r="A5" s="56" t="s">
        <v>74</v>
      </c>
      <c r="B5" s="117"/>
      <c r="C5" s="117" t="s">
        <v>1359</v>
      </c>
      <c r="D5" s="117"/>
      <c r="E5" s="117"/>
      <c r="F5" s="117"/>
      <c r="G5" s="117"/>
      <c r="H5" s="117"/>
      <c r="I5" s="117"/>
      <c r="J5" s="117"/>
      <c r="K5" s="117"/>
      <c r="L5" s="117"/>
      <c r="M5" s="117"/>
      <c r="N5" s="117"/>
      <c r="O5" s="117"/>
      <c r="P5" s="117"/>
      <c r="Q5" s="117"/>
      <c r="R5" s="117"/>
      <c r="S5" s="117" t="s">
        <v>442</v>
      </c>
      <c r="T5" s="117"/>
      <c r="U5" s="117" t="s">
        <v>440</v>
      </c>
      <c r="V5" s="117"/>
      <c r="W5" s="117"/>
      <c r="X5" s="117" t="s">
        <v>440</v>
      </c>
      <c r="Y5" s="117"/>
      <c r="Z5" s="117" t="s">
        <v>440</v>
      </c>
      <c r="AA5" s="117"/>
      <c r="AB5" s="117"/>
      <c r="AC5" s="117"/>
      <c r="AD5" s="117"/>
      <c r="AE5" s="117"/>
      <c r="AF5" s="117"/>
      <c r="AG5" s="117"/>
      <c r="AH5" s="117"/>
      <c r="AI5" s="117"/>
      <c r="AJ5" s="117"/>
      <c r="AK5" s="117"/>
      <c r="AL5" s="117"/>
      <c r="AM5" s="117"/>
      <c r="AN5" s="117"/>
      <c r="AO5" s="117"/>
      <c r="AP5" s="117"/>
      <c r="AQ5" s="117"/>
      <c r="AR5" s="117"/>
      <c r="AS5" s="117"/>
      <c r="AT5" s="117"/>
      <c r="AU5" s="117"/>
      <c r="AV5" s="117"/>
      <c r="AW5" s="117"/>
      <c r="AX5" s="54" t="s">
        <v>468</v>
      </c>
      <c r="AY5" s="54" t="s">
        <v>496</v>
      </c>
      <c r="AZ5" s="54" t="s">
        <v>497</v>
      </c>
      <c r="BA5" s="54" t="s">
        <v>498</v>
      </c>
      <c r="BB5" s="54" t="s">
        <v>499</v>
      </c>
      <c r="BC5" s="54" t="s">
        <v>500</v>
      </c>
      <c r="BD5" s="54" t="s">
        <v>501</v>
      </c>
      <c r="BE5" s="54" t="s">
        <v>502</v>
      </c>
      <c r="BF5" s="54" t="s">
        <v>503</v>
      </c>
      <c r="BG5" s="54" t="s">
        <v>503</v>
      </c>
      <c r="BH5" s="54" t="s">
        <v>504</v>
      </c>
      <c r="BI5" s="54" t="s">
        <v>505</v>
      </c>
      <c r="BJ5" s="54" t="s">
        <v>503</v>
      </c>
      <c r="BK5" s="54" t="s">
        <v>506</v>
      </c>
      <c r="BL5" s="54" t="s">
        <v>507</v>
      </c>
      <c r="BM5" s="54" t="s">
        <v>508</v>
      </c>
      <c r="BN5" s="54" t="s">
        <v>509</v>
      </c>
      <c r="BO5" s="54" t="s">
        <v>510</v>
      </c>
      <c r="BP5" s="54" t="s">
        <v>511</v>
      </c>
      <c r="BQ5" s="54" t="s">
        <v>503</v>
      </c>
      <c r="BR5" s="54" t="s">
        <v>512</v>
      </c>
      <c r="BS5" s="54" t="s">
        <v>506</v>
      </c>
      <c r="BT5" s="54" t="s">
        <v>513</v>
      </c>
      <c r="BU5" s="54" t="s">
        <v>285</v>
      </c>
      <c r="BV5" s="54" t="s">
        <v>514</v>
      </c>
      <c r="BW5" s="54" t="s">
        <v>503</v>
      </c>
      <c r="BX5" s="54" t="s">
        <v>503</v>
      </c>
      <c r="BY5" s="54" t="s">
        <v>515</v>
      </c>
      <c r="BZ5" s="54" t="s">
        <v>516</v>
      </c>
      <c r="CA5" s="54" t="s">
        <v>517</v>
      </c>
      <c r="CB5" s="54" t="s">
        <v>518</v>
      </c>
      <c r="CC5" s="54" t="s">
        <v>519</v>
      </c>
      <c r="CD5" s="54" t="s">
        <v>520</v>
      </c>
      <c r="CE5" s="54" t="s">
        <v>503</v>
      </c>
      <c r="CF5" s="54" t="s">
        <v>521</v>
      </c>
      <c r="CG5" s="54" t="s">
        <v>522</v>
      </c>
      <c r="CH5" s="54" t="s">
        <v>523</v>
      </c>
      <c r="CI5" s="54" t="s">
        <v>503</v>
      </c>
      <c r="CJ5" s="54" t="s">
        <v>524</v>
      </c>
      <c r="CK5" s="54" t="s">
        <v>503</v>
      </c>
      <c r="CL5" s="54" t="s">
        <v>503</v>
      </c>
      <c r="CM5" s="54" t="s">
        <v>525</v>
      </c>
      <c r="CN5" s="54" t="s">
        <v>526</v>
      </c>
      <c r="CO5" s="54" t="s">
        <v>527</v>
      </c>
      <c r="CP5" s="54" t="s">
        <v>528</v>
      </c>
      <c r="CQ5" s="54" t="s">
        <v>503</v>
      </c>
      <c r="CR5" s="54" t="s">
        <v>503</v>
      </c>
      <c r="CS5" s="54" t="s">
        <v>529</v>
      </c>
      <c r="CT5" s="54" t="s">
        <v>530</v>
      </c>
      <c r="CU5" s="54" t="s">
        <v>503</v>
      </c>
      <c r="CV5" s="54" t="s">
        <v>529</v>
      </c>
      <c r="CW5" s="54" t="s">
        <v>531</v>
      </c>
      <c r="CX5" s="54" t="s">
        <v>529</v>
      </c>
      <c r="CY5" s="54" t="s">
        <v>532</v>
      </c>
      <c r="CZ5" s="54" t="s">
        <v>544</v>
      </c>
      <c r="DA5" s="54" t="s">
        <v>547</v>
      </c>
      <c r="DB5" s="54" t="s">
        <v>549</v>
      </c>
    </row>
    <row r="6" spans="1:106" ht="12.75" x14ac:dyDescent="0.2">
      <c r="A6" s="56" t="s">
        <v>77</v>
      </c>
      <c r="B6" s="117" t="s">
        <v>445</v>
      </c>
      <c r="C6" s="117" t="s">
        <v>445</v>
      </c>
      <c r="D6" s="117" t="s">
        <v>445</v>
      </c>
      <c r="E6" s="117" t="s">
        <v>445</v>
      </c>
      <c r="F6" s="117" t="s">
        <v>445</v>
      </c>
      <c r="G6" s="117" t="s">
        <v>445</v>
      </c>
      <c r="H6" s="117" t="s">
        <v>445</v>
      </c>
      <c r="I6" s="117" t="s">
        <v>445</v>
      </c>
      <c r="J6" s="117" t="s">
        <v>445</v>
      </c>
      <c r="K6" s="117" t="s">
        <v>445</v>
      </c>
      <c r="L6" s="117" t="s">
        <v>445</v>
      </c>
      <c r="M6" s="117" t="s">
        <v>445</v>
      </c>
      <c r="N6" s="117" t="s">
        <v>445</v>
      </c>
      <c r="O6" s="117" t="s">
        <v>445</v>
      </c>
      <c r="P6" s="117" t="s">
        <v>445</v>
      </c>
      <c r="Q6" s="117" t="s">
        <v>445</v>
      </c>
      <c r="R6" s="117" t="s">
        <v>445</v>
      </c>
      <c r="S6" s="117" t="s">
        <v>445</v>
      </c>
      <c r="T6" s="117" t="s">
        <v>445</v>
      </c>
      <c r="U6" s="117" t="s">
        <v>445</v>
      </c>
      <c r="V6" s="117" t="s">
        <v>445</v>
      </c>
      <c r="W6" s="117" t="s">
        <v>445</v>
      </c>
      <c r="X6" s="117" t="s">
        <v>445</v>
      </c>
      <c r="Y6" s="117" t="s">
        <v>445</v>
      </c>
      <c r="Z6" s="117" t="s">
        <v>445</v>
      </c>
      <c r="AA6" s="117" t="s">
        <v>445</v>
      </c>
      <c r="AB6" s="117" t="s">
        <v>445</v>
      </c>
      <c r="AC6" s="117" t="s">
        <v>445</v>
      </c>
      <c r="AD6" s="117" t="s">
        <v>445</v>
      </c>
      <c r="AE6" s="117" t="s">
        <v>445</v>
      </c>
      <c r="AF6" s="117" t="s">
        <v>445</v>
      </c>
      <c r="AG6" s="117" t="s">
        <v>445</v>
      </c>
      <c r="AH6" s="117" t="s">
        <v>445</v>
      </c>
      <c r="AI6" s="117" t="s">
        <v>445</v>
      </c>
      <c r="AJ6" s="117" t="s">
        <v>445</v>
      </c>
      <c r="AK6" s="117" t="s">
        <v>445</v>
      </c>
      <c r="AL6" s="117" t="s">
        <v>445</v>
      </c>
      <c r="AM6" s="117" t="s">
        <v>445</v>
      </c>
      <c r="AN6" s="117" t="s">
        <v>445</v>
      </c>
      <c r="AO6" s="117" t="s">
        <v>445</v>
      </c>
      <c r="AP6" s="117" t="s">
        <v>445</v>
      </c>
      <c r="AQ6" s="117" t="s">
        <v>445</v>
      </c>
      <c r="AR6" s="117" t="s">
        <v>445</v>
      </c>
      <c r="AS6" s="117" t="s">
        <v>445</v>
      </c>
      <c r="AT6" s="117" t="s">
        <v>445</v>
      </c>
      <c r="AU6" s="117" t="s">
        <v>445</v>
      </c>
      <c r="AV6" s="117" t="s">
        <v>445</v>
      </c>
      <c r="AW6" s="117" t="s">
        <v>445</v>
      </c>
      <c r="AX6" s="117" t="s">
        <v>445</v>
      </c>
      <c r="AY6" s="117" t="s">
        <v>445</v>
      </c>
      <c r="AZ6" s="117" t="s">
        <v>445</v>
      </c>
      <c r="BA6" s="117" t="s">
        <v>445</v>
      </c>
      <c r="BB6" s="117" t="s">
        <v>445</v>
      </c>
      <c r="BC6" s="117" t="s">
        <v>445</v>
      </c>
      <c r="BD6" s="117" t="s">
        <v>445</v>
      </c>
      <c r="BE6" s="117" t="s">
        <v>445</v>
      </c>
      <c r="BF6" s="117" t="s">
        <v>445</v>
      </c>
      <c r="BG6" s="117" t="s">
        <v>445</v>
      </c>
      <c r="BH6" s="117" t="s">
        <v>445</v>
      </c>
      <c r="BI6" s="117" t="s">
        <v>445</v>
      </c>
      <c r="BJ6" s="117" t="s">
        <v>445</v>
      </c>
      <c r="BK6" s="117" t="s">
        <v>445</v>
      </c>
      <c r="BL6" s="117" t="s">
        <v>445</v>
      </c>
      <c r="BM6" s="117" t="s">
        <v>445</v>
      </c>
      <c r="BN6" s="117" t="s">
        <v>445</v>
      </c>
      <c r="BO6" s="117" t="s">
        <v>445</v>
      </c>
      <c r="BP6" s="117" t="s">
        <v>445</v>
      </c>
      <c r="BQ6" s="117" t="s">
        <v>445</v>
      </c>
      <c r="BR6" s="117" t="s">
        <v>445</v>
      </c>
      <c r="BS6" s="117" t="s">
        <v>445</v>
      </c>
      <c r="BT6" s="117" t="s">
        <v>445</v>
      </c>
      <c r="BU6" s="117" t="s">
        <v>445</v>
      </c>
      <c r="BV6" s="117" t="s">
        <v>445</v>
      </c>
      <c r="BW6" s="117" t="s">
        <v>445</v>
      </c>
      <c r="BX6" s="117" t="s">
        <v>445</v>
      </c>
      <c r="BY6" s="117" t="s">
        <v>445</v>
      </c>
      <c r="BZ6" s="117" t="s">
        <v>445</v>
      </c>
      <c r="CA6" s="117" t="s">
        <v>445</v>
      </c>
      <c r="CB6" s="117" t="s">
        <v>445</v>
      </c>
      <c r="CC6" s="117" t="s">
        <v>445</v>
      </c>
      <c r="CD6" s="117" t="s">
        <v>445</v>
      </c>
      <c r="CE6" s="117" t="s">
        <v>445</v>
      </c>
      <c r="CF6" s="117" t="s">
        <v>445</v>
      </c>
      <c r="CG6" s="117" t="s">
        <v>445</v>
      </c>
      <c r="CH6" s="117" t="s">
        <v>445</v>
      </c>
      <c r="CI6" s="117" t="s">
        <v>445</v>
      </c>
      <c r="CJ6" s="117" t="s">
        <v>445</v>
      </c>
      <c r="CK6" s="117" t="s">
        <v>445</v>
      </c>
      <c r="CL6" s="117" t="s">
        <v>445</v>
      </c>
      <c r="CM6" s="117" t="s">
        <v>445</v>
      </c>
      <c r="CN6" s="117" t="s">
        <v>445</v>
      </c>
      <c r="CO6" s="117" t="s">
        <v>445</v>
      </c>
      <c r="CP6" s="117" t="s">
        <v>445</v>
      </c>
      <c r="CQ6" s="117" t="s">
        <v>445</v>
      </c>
      <c r="CR6" s="117" t="s">
        <v>445</v>
      </c>
      <c r="CS6" s="117" t="s">
        <v>445</v>
      </c>
      <c r="CT6" s="117" t="s">
        <v>445</v>
      </c>
      <c r="CU6" s="117" t="s">
        <v>445</v>
      </c>
      <c r="CV6" s="117" t="s">
        <v>445</v>
      </c>
      <c r="CW6" s="117" t="s">
        <v>445</v>
      </c>
      <c r="CX6" s="117" t="s">
        <v>445</v>
      </c>
      <c r="CY6" s="117" t="s">
        <v>445</v>
      </c>
      <c r="CZ6" s="117" t="s">
        <v>445</v>
      </c>
      <c r="DA6" s="117" t="s">
        <v>445</v>
      </c>
      <c r="DB6" s="117" t="s">
        <v>445</v>
      </c>
    </row>
    <row r="7" spans="1:106" ht="12.75" x14ac:dyDescent="0.2">
      <c r="A7" s="56" t="s">
        <v>76</v>
      </c>
      <c r="B7" s="117" t="s">
        <v>137</v>
      </c>
      <c r="C7" s="117" t="s">
        <v>137</v>
      </c>
      <c r="D7" s="117" t="s">
        <v>137</v>
      </c>
      <c r="E7" s="117" t="s">
        <v>137</v>
      </c>
      <c r="F7" s="117" t="s">
        <v>137</v>
      </c>
      <c r="G7" s="117" t="s">
        <v>137</v>
      </c>
      <c r="H7" s="117" t="s">
        <v>137</v>
      </c>
      <c r="I7" s="117" t="s">
        <v>137</v>
      </c>
      <c r="J7" s="117" t="s">
        <v>137</v>
      </c>
      <c r="K7" s="117" t="s">
        <v>137</v>
      </c>
      <c r="L7" s="117" t="s">
        <v>137</v>
      </c>
      <c r="M7" s="117" t="s">
        <v>137</v>
      </c>
      <c r="N7" s="117" t="s">
        <v>137</v>
      </c>
      <c r="O7" s="117" t="s">
        <v>137</v>
      </c>
      <c r="P7" s="117" t="s">
        <v>137</v>
      </c>
      <c r="Q7" s="117" t="s">
        <v>137</v>
      </c>
      <c r="R7" s="117" t="s">
        <v>137</v>
      </c>
      <c r="S7" s="117" t="s">
        <v>137</v>
      </c>
      <c r="T7" s="117" t="s">
        <v>137</v>
      </c>
      <c r="U7" s="117" t="s">
        <v>137</v>
      </c>
      <c r="V7" s="117" t="s">
        <v>137</v>
      </c>
      <c r="W7" s="117" t="s">
        <v>137</v>
      </c>
      <c r="X7" s="117" t="s">
        <v>137</v>
      </c>
      <c r="Y7" s="117" t="s">
        <v>137</v>
      </c>
      <c r="Z7" s="117" t="s">
        <v>137</v>
      </c>
      <c r="AA7" s="117" t="s">
        <v>137</v>
      </c>
      <c r="AB7" s="117" t="s">
        <v>137</v>
      </c>
      <c r="AC7" s="117" t="s">
        <v>137</v>
      </c>
      <c r="AD7" s="117" t="s">
        <v>137</v>
      </c>
      <c r="AE7" s="117" t="s">
        <v>137</v>
      </c>
      <c r="AF7" s="117" t="s">
        <v>137</v>
      </c>
      <c r="AG7" s="117" t="s">
        <v>137</v>
      </c>
      <c r="AH7" s="117" t="s">
        <v>137</v>
      </c>
      <c r="AI7" s="117" t="s">
        <v>137</v>
      </c>
      <c r="AJ7" s="117" t="s">
        <v>137</v>
      </c>
      <c r="AK7" s="117" t="s">
        <v>137</v>
      </c>
      <c r="AL7" s="117" t="s">
        <v>137</v>
      </c>
      <c r="AM7" s="117" t="s">
        <v>137</v>
      </c>
      <c r="AN7" s="117" t="s">
        <v>137</v>
      </c>
      <c r="AO7" s="117" t="s">
        <v>137</v>
      </c>
      <c r="AP7" s="117" t="s">
        <v>137</v>
      </c>
      <c r="AQ7" s="117" t="s">
        <v>137</v>
      </c>
      <c r="AR7" s="117" t="s">
        <v>137</v>
      </c>
      <c r="AS7" s="117" t="s">
        <v>137</v>
      </c>
      <c r="AT7" s="117" t="s">
        <v>137</v>
      </c>
      <c r="AU7" s="117" t="s">
        <v>137</v>
      </c>
      <c r="AV7" s="117" t="s">
        <v>137</v>
      </c>
      <c r="AW7" s="117" t="s">
        <v>137</v>
      </c>
      <c r="AX7" s="117" t="s">
        <v>102</v>
      </c>
      <c r="AY7" s="117" t="s">
        <v>92</v>
      </c>
      <c r="AZ7" s="117" t="s">
        <v>92</v>
      </c>
      <c r="BA7" s="117" t="s">
        <v>92</v>
      </c>
      <c r="BB7" s="117" t="s">
        <v>92</v>
      </c>
      <c r="BC7" s="117" t="s">
        <v>92</v>
      </c>
      <c r="BD7" s="117" t="s">
        <v>92</v>
      </c>
      <c r="BE7" s="117" t="s">
        <v>92</v>
      </c>
      <c r="BF7" s="117" t="s">
        <v>92</v>
      </c>
      <c r="BG7" s="117" t="s">
        <v>92</v>
      </c>
      <c r="BH7" s="117" t="s">
        <v>92</v>
      </c>
      <c r="BI7" s="117" t="s">
        <v>92</v>
      </c>
      <c r="BJ7" s="117" t="s">
        <v>92</v>
      </c>
      <c r="BK7" s="117" t="s">
        <v>92</v>
      </c>
      <c r="BL7" s="117" t="s">
        <v>92</v>
      </c>
      <c r="BM7" s="117" t="s">
        <v>92</v>
      </c>
      <c r="BN7" s="117" t="s">
        <v>92</v>
      </c>
      <c r="BO7" s="117" t="s">
        <v>92</v>
      </c>
      <c r="BP7" s="117" t="s">
        <v>92</v>
      </c>
      <c r="BQ7" s="117" t="s">
        <v>92</v>
      </c>
      <c r="BR7" s="117" t="s">
        <v>92</v>
      </c>
      <c r="BS7" s="117" t="s">
        <v>92</v>
      </c>
      <c r="BT7" s="117" t="s">
        <v>92</v>
      </c>
      <c r="BU7" s="117" t="s">
        <v>92</v>
      </c>
      <c r="BV7" s="117" t="s">
        <v>92</v>
      </c>
      <c r="BW7" s="117" t="s">
        <v>92</v>
      </c>
      <c r="BX7" s="117" t="s">
        <v>92</v>
      </c>
      <c r="BY7" s="117" t="s">
        <v>92</v>
      </c>
      <c r="BZ7" s="117" t="s">
        <v>92</v>
      </c>
      <c r="CA7" s="117" t="s">
        <v>92</v>
      </c>
      <c r="CB7" s="117" t="s">
        <v>92</v>
      </c>
      <c r="CC7" s="117" t="s">
        <v>92</v>
      </c>
      <c r="CD7" s="117" t="s">
        <v>92</v>
      </c>
      <c r="CE7" s="117" t="s">
        <v>92</v>
      </c>
      <c r="CF7" s="117" t="s">
        <v>92</v>
      </c>
      <c r="CG7" s="117" t="s">
        <v>92</v>
      </c>
      <c r="CH7" s="117" t="s">
        <v>92</v>
      </c>
      <c r="CI7" s="117" t="s">
        <v>92</v>
      </c>
      <c r="CJ7" s="117" t="s">
        <v>92</v>
      </c>
      <c r="CK7" s="117" t="s">
        <v>92</v>
      </c>
      <c r="CL7" s="117" t="s">
        <v>92</v>
      </c>
      <c r="CM7" s="117" t="s">
        <v>92</v>
      </c>
      <c r="CN7" s="117" t="s">
        <v>92</v>
      </c>
      <c r="CO7" s="117" t="s">
        <v>92</v>
      </c>
      <c r="CP7" s="117" t="s">
        <v>92</v>
      </c>
      <c r="CQ7" s="117" t="s">
        <v>92</v>
      </c>
      <c r="CR7" s="117" t="s">
        <v>92</v>
      </c>
      <c r="CS7" s="117" t="s">
        <v>92</v>
      </c>
      <c r="CT7" s="117" t="s">
        <v>92</v>
      </c>
      <c r="CU7" s="117" t="s">
        <v>92</v>
      </c>
      <c r="CV7" s="117" t="s">
        <v>92</v>
      </c>
      <c r="CW7" s="117" t="s">
        <v>92</v>
      </c>
      <c r="CX7" s="117" t="s">
        <v>92</v>
      </c>
      <c r="CY7" s="117" t="s">
        <v>92</v>
      </c>
      <c r="CZ7" s="117" t="s">
        <v>92</v>
      </c>
      <c r="DA7" s="117" t="s">
        <v>92</v>
      </c>
      <c r="DB7" s="117" t="s">
        <v>92</v>
      </c>
    </row>
    <row r="8" spans="1:106" ht="12.75" x14ac:dyDescent="0.2">
      <c r="A8" s="56" t="s">
        <v>79</v>
      </c>
      <c r="B8" s="117" t="s">
        <v>111</v>
      </c>
      <c r="C8" s="117" t="s">
        <v>111</v>
      </c>
      <c r="D8" s="117" t="s">
        <v>111</v>
      </c>
      <c r="E8" s="117" t="s">
        <v>111</v>
      </c>
      <c r="F8" s="117" t="s">
        <v>111</v>
      </c>
      <c r="G8" s="117" t="s">
        <v>111</v>
      </c>
      <c r="H8" s="117" t="s">
        <v>111</v>
      </c>
      <c r="I8" s="117" t="s">
        <v>111</v>
      </c>
      <c r="J8" s="117" t="s">
        <v>111</v>
      </c>
      <c r="K8" s="117" t="s">
        <v>111</v>
      </c>
      <c r="L8" s="117" t="s">
        <v>111</v>
      </c>
      <c r="M8" s="117" t="s">
        <v>111</v>
      </c>
      <c r="N8" s="117" t="s">
        <v>111</v>
      </c>
      <c r="O8" s="117" t="s">
        <v>111</v>
      </c>
      <c r="P8" s="117" t="s">
        <v>111</v>
      </c>
      <c r="Q8" s="117" t="s">
        <v>111</v>
      </c>
      <c r="R8" s="117" t="s">
        <v>111</v>
      </c>
      <c r="S8" s="117" t="s">
        <v>111</v>
      </c>
      <c r="T8" s="117" t="s">
        <v>111</v>
      </c>
      <c r="U8" s="117" t="s">
        <v>111</v>
      </c>
      <c r="V8" s="117" t="s">
        <v>111</v>
      </c>
      <c r="W8" s="117" t="s">
        <v>111</v>
      </c>
      <c r="X8" s="117" t="s">
        <v>111</v>
      </c>
      <c r="Y8" s="117" t="s">
        <v>111</v>
      </c>
      <c r="Z8" s="117" t="s">
        <v>111</v>
      </c>
      <c r="AA8" s="117" t="s">
        <v>111</v>
      </c>
      <c r="AB8" s="117" t="s">
        <v>111</v>
      </c>
      <c r="AC8" s="117" t="s">
        <v>111</v>
      </c>
      <c r="AD8" s="117" t="s">
        <v>111</v>
      </c>
      <c r="AE8" s="117" t="s">
        <v>111</v>
      </c>
      <c r="AF8" s="117" t="s">
        <v>111</v>
      </c>
      <c r="AG8" s="117" t="s">
        <v>111</v>
      </c>
      <c r="AH8" s="117" t="s">
        <v>111</v>
      </c>
      <c r="AI8" s="117" t="s">
        <v>111</v>
      </c>
      <c r="AJ8" s="117" t="s">
        <v>111</v>
      </c>
      <c r="AK8" s="117" t="s">
        <v>111</v>
      </c>
      <c r="AL8" s="117" t="s">
        <v>111</v>
      </c>
      <c r="AM8" s="117" t="s">
        <v>111</v>
      </c>
      <c r="AN8" s="117" t="s">
        <v>111</v>
      </c>
      <c r="AO8" s="117" t="s">
        <v>111</v>
      </c>
      <c r="AP8" s="117" t="s">
        <v>111</v>
      </c>
      <c r="AQ8" s="117" t="s">
        <v>111</v>
      </c>
      <c r="AR8" s="117" t="s">
        <v>111</v>
      </c>
      <c r="AS8" s="117" t="s">
        <v>111</v>
      </c>
      <c r="AT8" s="117" t="s">
        <v>111</v>
      </c>
      <c r="AU8" s="117" t="s">
        <v>111</v>
      </c>
      <c r="AV8" s="117" t="s">
        <v>111</v>
      </c>
      <c r="AW8" s="117" t="s">
        <v>111</v>
      </c>
      <c r="AX8" s="117" t="s">
        <v>469</v>
      </c>
      <c r="AY8" s="117" t="s">
        <v>534</v>
      </c>
      <c r="AZ8" s="117" t="s">
        <v>534</v>
      </c>
      <c r="BA8" s="117" t="s">
        <v>534</v>
      </c>
      <c r="BB8" s="117" t="s">
        <v>534</v>
      </c>
      <c r="BC8" s="117" t="s">
        <v>534</v>
      </c>
      <c r="BD8" s="117" t="s">
        <v>534</v>
      </c>
      <c r="BE8" s="117" t="s">
        <v>534</v>
      </c>
      <c r="BF8" s="117" t="s">
        <v>534</v>
      </c>
      <c r="BG8" s="117" t="s">
        <v>534</v>
      </c>
      <c r="BH8" s="117" t="s">
        <v>534</v>
      </c>
      <c r="BI8" s="117" t="s">
        <v>534</v>
      </c>
      <c r="BJ8" s="117" t="s">
        <v>534</v>
      </c>
      <c r="BK8" s="117" t="s">
        <v>534</v>
      </c>
      <c r="BL8" s="117" t="s">
        <v>534</v>
      </c>
      <c r="BM8" s="117" t="s">
        <v>534</v>
      </c>
      <c r="BN8" s="117" t="s">
        <v>534</v>
      </c>
      <c r="BO8" s="117" t="s">
        <v>534</v>
      </c>
      <c r="BP8" s="117" t="s">
        <v>534</v>
      </c>
      <c r="BQ8" s="117" t="s">
        <v>534</v>
      </c>
      <c r="BR8" s="117" t="s">
        <v>534</v>
      </c>
      <c r="BS8" s="117" t="s">
        <v>534</v>
      </c>
      <c r="BT8" s="117" t="s">
        <v>534</v>
      </c>
      <c r="BU8" s="117" t="s">
        <v>534</v>
      </c>
      <c r="BV8" s="117" t="s">
        <v>534</v>
      </c>
      <c r="BW8" s="117" t="s">
        <v>534</v>
      </c>
      <c r="BX8" s="117" t="s">
        <v>534</v>
      </c>
      <c r="BY8" s="117" t="s">
        <v>534</v>
      </c>
      <c r="BZ8" s="117" t="s">
        <v>534</v>
      </c>
      <c r="CA8" s="117" t="s">
        <v>534</v>
      </c>
      <c r="CB8" s="117" t="s">
        <v>534</v>
      </c>
      <c r="CC8" s="117" t="s">
        <v>534</v>
      </c>
      <c r="CD8" s="117" t="s">
        <v>534</v>
      </c>
      <c r="CE8" s="117" t="s">
        <v>534</v>
      </c>
      <c r="CF8" s="117" t="s">
        <v>534</v>
      </c>
      <c r="CG8" s="117" t="s">
        <v>534</v>
      </c>
      <c r="CH8" s="117" t="s">
        <v>534</v>
      </c>
      <c r="CI8" s="117" t="s">
        <v>534</v>
      </c>
      <c r="CJ8" s="117" t="s">
        <v>534</v>
      </c>
      <c r="CK8" s="117" t="s">
        <v>534</v>
      </c>
      <c r="CL8" s="117" t="s">
        <v>534</v>
      </c>
      <c r="CM8" s="117" t="s">
        <v>534</v>
      </c>
      <c r="CN8" s="117" t="s">
        <v>534</v>
      </c>
      <c r="CO8" s="117" t="s">
        <v>534</v>
      </c>
      <c r="CP8" s="117" t="s">
        <v>534</v>
      </c>
      <c r="CQ8" s="117" t="s">
        <v>534</v>
      </c>
      <c r="CR8" s="117" t="s">
        <v>534</v>
      </c>
      <c r="CS8" s="117" t="s">
        <v>534</v>
      </c>
      <c r="CT8" s="117" t="s">
        <v>534</v>
      </c>
      <c r="CU8" s="117" t="s">
        <v>534</v>
      </c>
      <c r="CV8" s="117" t="s">
        <v>534</v>
      </c>
      <c r="CW8" s="117" t="s">
        <v>534</v>
      </c>
      <c r="CX8" s="117" t="s">
        <v>534</v>
      </c>
      <c r="CY8" s="117" t="s">
        <v>534</v>
      </c>
      <c r="CZ8" s="117" t="s">
        <v>534</v>
      </c>
      <c r="DA8" s="117" t="s">
        <v>534</v>
      </c>
      <c r="DB8" s="117" t="s">
        <v>534</v>
      </c>
    </row>
    <row r="9" spans="1:106" ht="12.75" x14ac:dyDescent="0.2">
      <c r="A9" s="56" t="s">
        <v>84</v>
      </c>
      <c r="B9" s="117" t="s">
        <v>85</v>
      </c>
      <c r="C9" s="117" t="s">
        <v>85</v>
      </c>
      <c r="D9" s="117" t="s">
        <v>85</v>
      </c>
      <c r="E9" s="117" t="s">
        <v>85</v>
      </c>
      <c r="F9" s="117" t="s">
        <v>85</v>
      </c>
      <c r="G9" s="117" t="s">
        <v>85</v>
      </c>
      <c r="H9" s="117" t="s">
        <v>85</v>
      </c>
      <c r="I9" s="117" t="s">
        <v>85</v>
      </c>
      <c r="J9" s="117" t="s">
        <v>85</v>
      </c>
      <c r="K9" s="117" t="s">
        <v>85</v>
      </c>
      <c r="L9" s="117" t="s">
        <v>85</v>
      </c>
      <c r="M9" s="117" t="s">
        <v>85</v>
      </c>
      <c r="N9" s="117" t="s">
        <v>85</v>
      </c>
      <c r="O9" s="117" t="s">
        <v>85</v>
      </c>
      <c r="P9" s="117" t="s">
        <v>85</v>
      </c>
      <c r="Q9" s="117" t="s">
        <v>85</v>
      </c>
      <c r="R9" s="117" t="s">
        <v>85</v>
      </c>
      <c r="S9" s="117" t="s">
        <v>85</v>
      </c>
      <c r="T9" s="117" t="s">
        <v>85</v>
      </c>
      <c r="U9" s="117" t="s">
        <v>85</v>
      </c>
      <c r="V9" s="117" t="s">
        <v>85</v>
      </c>
      <c r="W9" s="117" t="s">
        <v>85</v>
      </c>
      <c r="X9" s="117" t="s">
        <v>85</v>
      </c>
      <c r="Y9" s="117" t="s">
        <v>85</v>
      </c>
      <c r="Z9" s="117" t="s">
        <v>85</v>
      </c>
      <c r="AA9" s="117" t="s">
        <v>85</v>
      </c>
      <c r="AB9" s="117" t="s">
        <v>85</v>
      </c>
      <c r="AC9" s="117" t="s">
        <v>85</v>
      </c>
      <c r="AD9" s="117" t="s">
        <v>85</v>
      </c>
      <c r="AE9" s="117" t="s">
        <v>85</v>
      </c>
      <c r="AF9" s="117" t="s">
        <v>85</v>
      </c>
      <c r="AG9" s="117" t="s">
        <v>85</v>
      </c>
      <c r="AH9" s="117" t="s">
        <v>85</v>
      </c>
      <c r="AI9" s="117" t="s">
        <v>85</v>
      </c>
      <c r="AJ9" s="117" t="s">
        <v>85</v>
      </c>
      <c r="AK9" s="117" t="s">
        <v>85</v>
      </c>
      <c r="AL9" s="117" t="s">
        <v>85</v>
      </c>
      <c r="AM9" s="117" t="s">
        <v>85</v>
      </c>
      <c r="AN9" s="117" t="s">
        <v>85</v>
      </c>
      <c r="AO9" s="117" t="s">
        <v>85</v>
      </c>
      <c r="AP9" s="117" t="s">
        <v>85</v>
      </c>
      <c r="AQ9" s="117" t="s">
        <v>85</v>
      </c>
      <c r="AR9" s="117" t="s">
        <v>85</v>
      </c>
      <c r="AS9" s="117" t="s">
        <v>85</v>
      </c>
      <c r="AT9" s="117" t="s">
        <v>85</v>
      </c>
      <c r="AU9" s="117" t="s">
        <v>85</v>
      </c>
      <c r="AV9" s="117" t="s">
        <v>85</v>
      </c>
      <c r="AW9" s="117" t="s">
        <v>85</v>
      </c>
      <c r="AX9" s="117" t="s">
        <v>211</v>
      </c>
      <c r="AY9" s="117" t="s">
        <v>85</v>
      </c>
      <c r="AZ9" s="117" t="s">
        <v>85</v>
      </c>
      <c r="BA9" s="117" t="s">
        <v>85</v>
      </c>
      <c r="BB9" s="117" t="s">
        <v>85</v>
      </c>
      <c r="BC9" s="117" t="s">
        <v>85</v>
      </c>
      <c r="BD9" s="117" t="s">
        <v>85</v>
      </c>
      <c r="BE9" s="117" t="s">
        <v>85</v>
      </c>
      <c r="BF9" s="117" t="s">
        <v>85</v>
      </c>
      <c r="BG9" s="117" t="s">
        <v>85</v>
      </c>
      <c r="BH9" s="117" t="s">
        <v>85</v>
      </c>
      <c r="BI9" s="117" t="s">
        <v>85</v>
      </c>
      <c r="BJ9" s="117" t="s">
        <v>85</v>
      </c>
      <c r="BK9" s="117" t="s">
        <v>85</v>
      </c>
      <c r="BL9" s="117" t="s">
        <v>85</v>
      </c>
      <c r="BM9" s="117" t="s">
        <v>85</v>
      </c>
      <c r="BN9" s="117" t="s">
        <v>85</v>
      </c>
      <c r="BO9" s="117" t="s">
        <v>85</v>
      </c>
      <c r="BP9" s="117" t="s">
        <v>85</v>
      </c>
      <c r="BQ9" s="117" t="s">
        <v>85</v>
      </c>
      <c r="BR9" s="117" t="s">
        <v>85</v>
      </c>
      <c r="BS9" s="117" t="s">
        <v>85</v>
      </c>
      <c r="BT9" s="117" t="s">
        <v>85</v>
      </c>
      <c r="BU9" s="117" t="s">
        <v>85</v>
      </c>
      <c r="BV9" s="117" t="s">
        <v>85</v>
      </c>
      <c r="BW9" s="117" t="s">
        <v>85</v>
      </c>
      <c r="BX9" s="117" t="s">
        <v>85</v>
      </c>
      <c r="BY9" s="117" t="s">
        <v>85</v>
      </c>
      <c r="BZ9" s="117" t="s">
        <v>85</v>
      </c>
      <c r="CA9" s="117" t="s">
        <v>85</v>
      </c>
      <c r="CB9" s="117" t="s">
        <v>85</v>
      </c>
      <c r="CC9" s="117" t="s">
        <v>85</v>
      </c>
      <c r="CD9" s="117" t="s">
        <v>85</v>
      </c>
      <c r="CE9" s="117" t="s">
        <v>85</v>
      </c>
      <c r="CF9" s="117" t="s">
        <v>85</v>
      </c>
      <c r="CG9" s="117" t="s">
        <v>85</v>
      </c>
      <c r="CH9" s="117" t="s">
        <v>85</v>
      </c>
      <c r="CI9" s="117" t="s">
        <v>85</v>
      </c>
      <c r="CJ9" s="117" t="s">
        <v>85</v>
      </c>
      <c r="CK9" s="117" t="s">
        <v>85</v>
      </c>
      <c r="CL9" s="117" t="s">
        <v>85</v>
      </c>
      <c r="CM9" s="117" t="s">
        <v>85</v>
      </c>
      <c r="CN9" s="117" t="s">
        <v>85</v>
      </c>
      <c r="CO9" s="117" t="s">
        <v>85</v>
      </c>
      <c r="CP9" s="117" t="s">
        <v>85</v>
      </c>
      <c r="CQ9" s="117" t="s">
        <v>85</v>
      </c>
      <c r="CR9" s="117" t="s">
        <v>85</v>
      </c>
      <c r="CS9" s="117" t="s">
        <v>85</v>
      </c>
      <c r="CT9" s="117" t="s">
        <v>85</v>
      </c>
      <c r="CU9" s="117" t="s">
        <v>85</v>
      </c>
      <c r="CV9" s="117" t="s">
        <v>85</v>
      </c>
      <c r="CW9" s="117" t="s">
        <v>85</v>
      </c>
      <c r="CX9" s="117" t="s">
        <v>85</v>
      </c>
      <c r="CY9" s="117" t="s">
        <v>85</v>
      </c>
      <c r="CZ9" s="117" t="s">
        <v>85</v>
      </c>
      <c r="DA9" s="117" t="s">
        <v>85</v>
      </c>
      <c r="DB9" s="117" t="s">
        <v>85</v>
      </c>
    </row>
    <row r="10" spans="1:106" ht="12.75" x14ac:dyDescent="0.2">
      <c r="A10" s="56" t="s">
        <v>75</v>
      </c>
      <c r="B10" s="117" t="s">
        <v>415</v>
      </c>
      <c r="C10" s="117" t="s">
        <v>415</v>
      </c>
      <c r="D10" s="117" t="s">
        <v>415</v>
      </c>
      <c r="E10" s="117" t="s">
        <v>415</v>
      </c>
      <c r="F10" s="117" t="s">
        <v>415</v>
      </c>
      <c r="G10" s="117" t="s">
        <v>415</v>
      </c>
      <c r="H10" s="117" t="s">
        <v>415</v>
      </c>
      <c r="I10" s="117" t="s">
        <v>415</v>
      </c>
      <c r="J10" s="117" t="s">
        <v>415</v>
      </c>
      <c r="K10" s="117" t="s">
        <v>415</v>
      </c>
      <c r="L10" s="117" t="s">
        <v>415</v>
      </c>
      <c r="M10" s="117" t="s">
        <v>415</v>
      </c>
      <c r="N10" s="117" t="s">
        <v>415</v>
      </c>
      <c r="O10" s="117" t="s">
        <v>415</v>
      </c>
      <c r="P10" s="117" t="s">
        <v>415</v>
      </c>
      <c r="Q10" s="117" t="s">
        <v>415</v>
      </c>
      <c r="R10" s="117" t="s">
        <v>415</v>
      </c>
      <c r="S10" s="117" t="s">
        <v>415</v>
      </c>
      <c r="T10" s="117" t="s">
        <v>415</v>
      </c>
      <c r="U10" s="117" t="s">
        <v>415</v>
      </c>
      <c r="V10" s="117" t="s">
        <v>415</v>
      </c>
      <c r="W10" s="117" t="s">
        <v>415</v>
      </c>
      <c r="X10" s="117" t="s">
        <v>415</v>
      </c>
      <c r="Y10" s="117" t="s">
        <v>415</v>
      </c>
      <c r="Z10" s="117" t="s">
        <v>415</v>
      </c>
      <c r="AA10" s="117" t="s">
        <v>415</v>
      </c>
      <c r="AB10" s="117" t="s">
        <v>415</v>
      </c>
      <c r="AC10" s="117" t="s">
        <v>415</v>
      </c>
      <c r="AD10" s="117" t="s">
        <v>415</v>
      </c>
      <c r="AE10" s="117" t="s">
        <v>415</v>
      </c>
      <c r="AF10" s="117" t="s">
        <v>415</v>
      </c>
      <c r="AG10" s="117" t="s">
        <v>415</v>
      </c>
      <c r="AH10" s="117" t="s">
        <v>415</v>
      </c>
      <c r="AI10" s="117" t="s">
        <v>415</v>
      </c>
      <c r="AJ10" s="117" t="s">
        <v>415</v>
      </c>
      <c r="AK10" s="117" t="s">
        <v>415</v>
      </c>
      <c r="AL10" s="117" t="s">
        <v>415</v>
      </c>
      <c r="AM10" s="117" t="s">
        <v>415</v>
      </c>
      <c r="AN10" s="117" t="s">
        <v>415</v>
      </c>
      <c r="AO10" s="117" t="s">
        <v>415</v>
      </c>
      <c r="AP10" s="117" t="s">
        <v>415</v>
      </c>
      <c r="AQ10" s="117" t="s">
        <v>415</v>
      </c>
      <c r="AR10" s="117" t="s">
        <v>415</v>
      </c>
      <c r="AS10" s="117" t="s">
        <v>415</v>
      </c>
      <c r="AT10" s="117" t="s">
        <v>415</v>
      </c>
      <c r="AU10" s="117" t="s">
        <v>415</v>
      </c>
      <c r="AV10" s="117" t="s">
        <v>415</v>
      </c>
      <c r="AW10" s="117" t="s">
        <v>415</v>
      </c>
      <c r="AX10" s="117" t="s">
        <v>470</v>
      </c>
      <c r="AY10" s="117" t="s">
        <v>470</v>
      </c>
      <c r="AZ10" s="117" t="s">
        <v>470</v>
      </c>
      <c r="BA10" s="117" t="s">
        <v>470</v>
      </c>
      <c r="BB10" s="117" t="s">
        <v>470</v>
      </c>
      <c r="BC10" s="117" t="s">
        <v>470</v>
      </c>
      <c r="BD10" s="117" t="s">
        <v>470</v>
      </c>
      <c r="BE10" s="117" t="s">
        <v>470</v>
      </c>
      <c r="BF10" s="117" t="s">
        <v>470</v>
      </c>
      <c r="BG10" s="117" t="s">
        <v>470</v>
      </c>
      <c r="BH10" s="117" t="s">
        <v>470</v>
      </c>
      <c r="BI10" s="117" t="s">
        <v>470</v>
      </c>
      <c r="BJ10" s="117" t="s">
        <v>470</v>
      </c>
      <c r="BK10" s="117" t="s">
        <v>470</v>
      </c>
      <c r="BL10" s="117" t="s">
        <v>535</v>
      </c>
      <c r="BM10" s="117" t="s">
        <v>470</v>
      </c>
      <c r="BN10" s="117" t="s">
        <v>470</v>
      </c>
      <c r="BO10" s="117" t="s">
        <v>535</v>
      </c>
      <c r="BP10" s="117" t="s">
        <v>470</v>
      </c>
      <c r="BQ10" s="117" t="s">
        <v>470</v>
      </c>
      <c r="BR10" s="117" t="s">
        <v>470</v>
      </c>
      <c r="BS10" s="117" t="s">
        <v>470</v>
      </c>
      <c r="BT10" s="117" t="s">
        <v>470</v>
      </c>
      <c r="BU10" s="117" t="s">
        <v>535</v>
      </c>
      <c r="BV10" s="117" t="s">
        <v>470</v>
      </c>
      <c r="BW10" s="117" t="s">
        <v>470</v>
      </c>
      <c r="BX10" s="117" t="s">
        <v>470</v>
      </c>
      <c r="BY10" s="117" t="s">
        <v>470</v>
      </c>
      <c r="BZ10" s="117" t="s">
        <v>470</v>
      </c>
      <c r="CA10" s="117" t="s">
        <v>535</v>
      </c>
      <c r="CB10" s="117" t="s">
        <v>535</v>
      </c>
      <c r="CC10" s="117" t="s">
        <v>535</v>
      </c>
      <c r="CD10" s="117" t="s">
        <v>536</v>
      </c>
      <c r="CE10" s="117" t="s">
        <v>470</v>
      </c>
      <c r="CF10" s="117" t="s">
        <v>470</v>
      </c>
      <c r="CG10" s="117" t="s">
        <v>470</v>
      </c>
      <c r="CH10" s="117" t="s">
        <v>537</v>
      </c>
      <c r="CI10" s="117" t="s">
        <v>470</v>
      </c>
      <c r="CJ10" s="117" t="s">
        <v>470</v>
      </c>
      <c r="CK10" s="117" t="s">
        <v>470</v>
      </c>
      <c r="CL10" s="117" t="s">
        <v>538</v>
      </c>
      <c r="CM10" s="117" t="s">
        <v>470</v>
      </c>
      <c r="CN10" s="117" t="s">
        <v>470</v>
      </c>
      <c r="CO10" s="117" t="s">
        <v>470</v>
      </c>
      <c r="CP10" s="117" t="s">
        <v>470</v>
      </c>
      <c r="CQ10" s="117" t="s">
        <v>470</v>
      </c>
      <c r="CR10" s="117" t="s">
        <v>537</v>
      </c>
      <c r="CS10" s="117" t="s">
        <v>537</v>
      </c>
      <c r="CT10" s="117" t="s">
        <v>539</v>
      </c>
      <c r="CU10" s="117" t="s">
        <v>537</v>
      </c>
      <c r="CV10" s="117" t="s">
        <v>537</v>
      </c>
      <c r="CW10" s="117" t="s">
        <v>540</v>
      </c>
      <c r="CX10" s="117" t="s">
        <v>537</v>
      </c>
      <c r="CY10" s="117" t="s">
        <v>541</v>
      </c>
      <c r="CZ10" s="117" t="s">
        <v>93</v>
      </c>
      <c r="DA10" s="117" t="s">
        <v>93</v>
      </c>
      <c r="DB10" s="117" t="s">
        <v>93</v>
      </c>
    </row>
    <row r="11" spans="1:106" ht="12.75" x14ac:dyDescent="0.2">
      <c r="A11" s="56" t="s">
        <v>78</v>
      </c>
      <c r="B11" s="117" t="s">
        <v>1335</v>
      </c>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t="s">
        <v>1351</v>
      </c>
      <c r="AY11" s="54" t="s">
        <v>1350</v>
      </c>
      <c r="AZ11" s="54" t="s">
        <v>1350</v>
      </c>
      <c r="BA11" s="54" t="s">
        <v>1350</v>
      </c>
      <c r="BB11" s="54" t="s">
        <v>1350</v>
      </c>
      <c r="BC11" s="54" t="s">
        <v>1350</v>
      </c>
      <c r="BD11" s="54" t="s">
        <v>1350</v>
      </c>
      <c r="BE11" s="54" t="s">
        <v>1350</v>
      </c>
      <c r="BF11" s="54" t="s">
        <v>1350</v>
      </c>
      <c r="BG11" s="54" t="s">
        <v>1350</v>
      </c>
      <c r="BH11" s="54" t="s">
        <v>1350</v>
      </c>
      <c r="BI11" s="54" t="s">
        <v>1350</v>
      </c>
      <c r="BJ11" s="54" t="s">
        <v>1350</v>
      </c>
      <c r="BK11" s="54" t="s">
        <v>1350</v>
      </c>
      <c r="BL11" s="54" t="s">
        <v>1350</v>
      </c>
      <c r="BM11" s="54" t="s">
        <v>1350</v>
      </c>
      <c r="BN11" s="54" t="s">
        <v>1350</v>
      </c>
      <c r="BO11" s="54" t="s">
        <v>1350</v>
      </c>
      <c r="BP11" s="54" t="s">
        <v>1350</v>
      </c>
      <c r="BQ11" s="54" t="s">
        <v>1350</v>
      </c>
      <c r="BR11" s="54" t="s">
        <v>1350</v>
      </c>
      <c r="BS11" s="54" t="s">
        <v>1350</v>
      </c>
      <c r="BT11" s="54" t="s">
        <v>1350</v>
      </c>
      <c r="BU11" s="54" t="s">
        <v>1350</v>
      </c>
      <c r="BV11" s="54" t="s">
        <v>1350</v>
      </c>
      <c r="BW11" s="54" t="s">
        <v>1350</v>
      </c>
      <c r="BX11" s="54" t="s">
        <v>1350</v>
      </c>
      <c r="BY11" s="54" t="s">
        <v>1350</v>
      </c>
      <c r="BZ11" s="54" t="s">
        <v>1350</v>
      </c>
      <c r="CA11" s="54" t="s">
        <v>1350</v>
      </c>
      <c r="CB11" s="54" t="s">
        <v>1350</v>
      </c>
      <c r="CC11" s="54" t="s">
        <v>1350</v>
      </c>
      <c r="CD11" s="54" t="s">
        <v>1350</v>
      </c>
      <c r="CE11" s="54" t="s">
        <v>1350</v>
      </c>
      <c r="CF11" s="54" t="s">
        <v>1350</v>
      </c>
      <c r="CG11" s="54" t="s">
        <v>1350</v>
      </c>
      <c r="CH11" s="54" t="s">
        <v>1350</v>
      </c>
      <c r="CI11" s="54" t="s">
        <v>1350</v>
      </c>
      <c r="CJ11" s="54" t="s">
        <v>1350</v>
      </c>
      <c r="CK11" s="54" t="s">
        <v>1350</v>
      </c>
      <c r="CL11" s="54" t="s">
        <v>1350</v>
      </c>
      <c r="CM11" s="54" t="s">
        <v>1350</v>
      </c>
      <c r="CN11" s="54" t="s">
        <v>1350</v>
      </c>
      <c r="CO11" s="54" t="s">
        <v>1350</v>
      </c>
      <c r="CP11" s="54" t="s">
        <v>1350</v>
      </c>
      <c r="CQ11" s="54" t="s">
        <v>1350</v>
      </c>
      <c r="CR11" s="54" t="s">
        <v>1350</v>
      </c>
      <c r="CS11" s="54" t="s">
        <v>1350</v>
      </c>
      <c r="CT11" s="54" t="s">
        <v>1350</v>
      </c>
      <c r="CU11" s="54" t="s">
        <v>1350</v>
      </c>
      <c r="CV11" s="54" t="s">
        <v>1350</v>
      </c>
      <c r="CW11" s="54" t="s">
        <v>1350</v>
      </c>
      <c r="CX11" s="54" t="s">
        <v>1350</v>
      </c>
      <c r="CY11" s="54" t="s">
        <v>1350</v>
      </c>
      <c r="CZ11" s="54" t="s">
        <v>1350</v>
      </c>
      <c r="DA11" s="54" t="s">
        <v>1350</v>
      </c>
      <c r="DB11" s="54" t="s">
        <v>1350</v>
      </c>
    </row>
    <row r="12" spans="1:106" ht="12.75" x14ac:dyDescent="0.2">
      <c r="A12" s="56" t="s">
        <v>713</v>
      </c>
      <c r="B12" s="54" t="s">
        <v>723</v>
      </c>
      <c r="C12" s="54" t="s">
        <v>723</v>
      </c>
      <c r="D12" s="54" t="s">
        <v>723</v>
      </c>
      <c r="E12" s="54" t="s">
        <v>723</v>
      </c>
      <c r="F12" s="54" t="s">
        <v>723</v>
      </c>
      <c r="G12" s="54" t="s">
        <v>723</v>
      </c>
      <c r="H12" s="54" t="s">
        <v>723</v>
      </c>
      <c r="I12" s="54" t="s">
        <v>723</v>
      </c>
      <c r="J12" s="54" t="s">
        <v>723</v>
      </c>
      <c r="K12" s="54" t="s">
        <v>723</v>
      </c>
      <c r="L12" s="54" t="s">
        <v>723</v>
      </c>
      <c r="M12" s="54" t="s">
        <v>723</v>
      </c>
      <c r="N12" s="54" t="s">
        <v>723</v>
      </c>
      <c r="O12" s="54" t="s">
        <v>723</v>
      </c>
      <c r="P12" s="54" t="s">
        <v>723</v>
      </c>
      <c r="Q12" s="54" t="s">
        <v>723</v>
      </c>
      <c r="R12" s="54" t="s">
        <v>723</v>
      </c>
      <c r="S12" s="54" t="s">
        <v>723</v>
      </c>
      <c r="T12" s="54" t="s">
        <v>723</v>
      </c>
      <c r="U12" s="54" t="s">
        <v>723</v>
      </c>
      <c r="V12" s="54" t="s">
        <v>723</v>
      </c>
      <c r="W12" s="54" t="s">
        <v>723</v>
      </c>
      <c r="X12" s="54" t="s">
        <v>723</v>
      </c>
      <c r="Y12" s="54" t="s">
        <v>723</v>
      </c>
      <c r="Z12" s="54" t="s">
        <v>723</v>
      </c>
      <c r="AA12" s="54" t="s">
        <v>723</v>
      </c>
      <c r="AB12" s="54" t="s">
        <v>723</v>
      </c>
      <c r="AC12" s="54" t="s">
        <v>723</v>
      </c>
      <c r="AD12" s="54" t="s">
        <v>723</v>
      </c>
      <c r="AE12" s="54" t="s">
        <v>723</v>
      </c>
      <c r="AF12" s="54" t="s">
        <v>723</v>
      </c>
      <c r="AG12" s="54" t="s">
        <v>723</v>
      </c>
      <c r="AH12" s="54" t="s">
        <v>723</v>
      </c>
      <c r="AI12" s="54" t="s">
        <v>723</v>
      </c>
      <c r="AJ12" s="54" t="s">
        <v>723</v>
      </c>
      <c r="AK12" s="54" t="s">
        <v>723</v>
      </c>
      <c r="AL12" s="54" t="s">
        <v>723</v>
      </c>
      <c r="AM12" s="54" t="s">
        <v>723</v>
      </c>
      <c r="AN12" s="54" t="s">
        <v>723</v>
      </c>
      <c r="AO12" s="54" t="s">
        <v>723</v>
      </c>
      <c r="AP12" s="54" t="s">
        <v>723</v>
      </c>
      <c r="AQ12" s="54" t="s">
        <v>723</v>
      </c>
      <c r="AR12" s="54" t="s">
        <v>723</v>
      </c>
      <c r="AS12" s="54" t="s">
        <v>723</v>
      </c>
      <c r="AT12" s="54" t="s">
        <v>723</v>
      </c>
      <c r="AU12" s="54" t="s">
        <v>723</v>
      </c>
      <c r="AV12" s="54" t="s">
        <v>723</v>
      </c>
      <c r="AW12" s="54" t="s">
        <v>723</v>
      </c>
      <c r="AX12" s="54" t="s">
        <v>723</v>
      </c>
      <c r="AY12" s="54" t="s">
        <v>723</v>
      </c>
      <c r="AZ12" s="54" t="s">
        <v>723</v>
      </c>
      <c r="BA12" s="54" t="s">
        <v>723</v>
      </c>
      <c r="BB12" s="54" t="s">
        <v>723</v>
      </c>
      <c r="BC12" s="54" t="s">
        <v>723</v>
      </c>
      <c r="BD12" s="54" t="s">
        <v>723</v>
      </c>
      <c r="BE12" s="54" t="s">
        <v>723</v>
      </c>
      <c r="BF12" s="54" t="s">
        <v>723</v>
      </c>
      <c r="BG12" s="54" t="s">
        <v>723</v>
      </c>
      <c r="BH12" s="54" t="s">
        <v>723</v>
      </c>
      <c r="BI12" s="54" t="s">
        <v>723</v>
      </c>
      <c r="BJ12" s="54" t="s">
        <v>723</v>
      </c>
      <c r="BK12" s="54" t="s">
        <v>723</v>
      </c>
      <c r="BL12" s="54" t="s">
        <v>723</v>
      </c>
      <c r="BM12" s="54" t="s">
        <v>723</v>
      </c>
      <c r="BN12" s="54" t="s">
        <v>723</v>
      </c>
      <c r="BO12" s="54" t="s">
        <v>723</v>
      </c>
      <c r="BP12" s="54" t="s">
        <v>723</v>
      </c>
      <c r="BQ12" s="54" t="s">
        <v>723</v>
      </c>
      <c r="BR12" s="54" t="s">
        <v>723</v>
      </c>
      <c r="BS12" s="54" t="s">
        <v>723</v>
      </c>
      <c r="BT12" s="54" t="s">
        <v>723</v>
      </c>
      <c r="BU12" s="54" t="s">
        <v>723</v>
      </c>
      <c r="BV12" s="54" t="s">
        <v>723</v>
      </c>
      <c r="BW12" s="54" t="s">
        <v>723</v>
      </c>
      <c r="BX12" s="54" t="s">
        <v>723</v>
      </c>
      <c r="BY12" s="54" t="s">
        <v>723</v>
      </c>
      <c r="BZ12" s="54" t="s">
        <v>723</v>
      </c>
      <c r="CA12" s="54" t="s">
        <v>723</v>
      </c>
      <c r="CB12" s="54" t="s">
        <v>723</v>
      </c>
      <c r="CC12" s="54" t="s">
        <v>723</v>
      </c>
      <c r="CD12" s="54" t="s">
        <v>723</v>
      </c>
      <c r="CE12" s="54" t="s">
        <v>723</v>
      </c>
      <c r="CF12" s="54" t="s">
        <v>723</v>
      </c>
      <c r="CG12" s="54" t="s">
        <v>723</v>
      </c>
      <c r="CH12" s="54" t="s">
        <v>723</v>
      </c>
      <c r="CI12" s="54" t="s">
        <v>723</v>
      </c>
      <c r="CJ12" s="54" t="s">
        <v>723</v>
      </c>
      <c r="CK12" s="54" t="s">
        <v>723</v>
      </c>
      <c r="CL12" s="54" t="s">
        <v>723</v>
      </c>
      <c r="CM12" s="54" t="s">
        <v>723</v>
      </c>
      <c r="CN12" s="54" t="s">
        <v>723</v>
      </c>
      <c r="CO12" s="54" t="s">
        <v>723</v>
      </c>
      <c r="CP12" s="54" t="s">
        <v>723</v>
      </c>
      <c r="CQ12" s="54" t="s">
        <v>723</v>
      </c>
      <c r="CR12" s="54" t="s">
        <v>723</v>
      </c>
      <c r="CS12" s="54" t="s">
        <v>723</v>
      </c>
      <c r="CT12" s="54" t="s">
        <v>723</v>
      </c>
      <c r="CU12" s="54" t="s">
        <v>723</v>
      </c>
      <c r="CV12" s="54" t="s">
        <v>723</v>
      </c>
      <c r="CW12" s="54" t="s">
        <v>723</v>
      </c>
      <c r="CX12" s="54" t="s">
        <v>723</v>
      </c>
      <c r="CY12" s="54" t="s">
        <v>723</v>
      </c>
      <c r="CZ12" s="54" t="s">
        <v>723</v>
      </c>
      <c r="DA12" s="54" t="s">
        <v>723</v>
      </c>
      <c r="DB12" s="54" t="s">
        <v>723</v>
      </c>
    </row>
    <row r="13" spans="1:106" ht="12.75" x14ac:dyDescent="0.2">
      <c r="A13" s="56" t="s">
        <v>1321</v>
      </c>
      <c r="B13" s="54" t="s">
        <v>1336</v>
      </c>
      <c r="C13" s="54" t="s">
        <v>1336</v>
      </c>
      <c r="D13" s="54" t="s">
        <v>1343</v>
      </c>
      <c r="E13" s="54" t="s">
        <v>1336</v>
      </c>
      <c r="F13" s="54" t="s">
        <v>1336</v>
      </c>
      <c r="G13" s="54" t="s">
        <v>1336</v>
      </c>
      <c r="H13" s="54" t="s">
        <v>1336</v>
      </c>
      <c r="I13" s="54" t="s">
        <v>1336</v>
      </c>
      <c r="J13" s="54" t="s">
        <v>1336</v>
      </c>
      <c r="K13" s="54" t="s">
        <v>1336</v>
      </c>
      <c r="L13" s="54" t="s">
        <v>1336</v>
      </c>
      <c r="M13" s="54" t="s">
        <v>1336</v>
      </c>
      <c r="N13" s="54" t="s">
        <v>1336</v>
      </c>
      <c r="O13" s="54" t="s">
        <v>1336</v>
      </c>
      <c r="P13" s="54" t="s">
        <v>1336</v>
      </c>
      <c r="Q13" s="54" t="s">
        <v>1336</v>
      </c>
      <c r="R13" s="54" t="s">
        <v>1336</v>
      </c>
      <c r="S13" s="54" t="s">
        <v>1336</v>
      </c>
      <c r="T13" s="54" t="s">
        <v>1336</v>
      </c>
      <c r="U13" s="54" t="s">
        <v>1336</v>
      </c>
      <c r="V13" s="54" t="s">
        <v>1336</v>
      </c>
      <c r="W13" s="54" t="s">
        <v>1336</v>
      </c>
      <c r="X13" s="54" t="s">
        <v>1336</v>
      </c>
      <c r="Y13" s="54" t="s">
        <v>1336</v>
      </c>
      <c r="Z13" s="54" t="s">
        <v>1336</v>
      </c>
      <c r="AA13" s="54" t="s">
        <v>1336</v>
      </c>
      <c r="AB13" s="54" t="s">
        <v>1336</v>
      </c>
      <c r="AC13" s="54" t="s">
        <v>1337</v>
      </c>
      <c r="AD13" s="54" t="s">
        <v>1337</v>
      </c>
      <c r="AE13" s="54" t="s">
        <v>1337</v>
      </c>
      <c r="AF13" s="54" t="s">
        <v>1337</v>
      </c>
      <c r="AG13" s="54" t="s">
        <v>1337</v>
      </c>
      <c r="AH13" s="54" t="s">
        <v>1337</v>
      </c>
      <c r="AI13" s="54" t="s">
        <v>1337</v>
      </c>
      <c r="AJ13" s="54" t="s">
        <v>1337</v>
      </c>
      <c r="AK13" s="54" t="s">
        <v>1337</v>
      </c>
      <c r="AL13" s="54" t="s">
        <v>1337</v>
      </c>
      <c r="AM13" s="54" t="s">
        <v>1337</v>
      </c>
      <c r="AN13" s="54" t="s">
        <v>1337</v>
      </c>
      <c r="AO13" s="54" t="s">
        <v>1337</v>
      </c>
      <c r="AP13" s="54" t="s">
        <v>1337</v>
      </c>
      <c r="AQ13" s="54" t="s">
        <v>1337</v>
      </c>
      <c r="AR13" s="54" t="s">
        <v>1337</v>
      </c>
      <c r="AS13" s="54" t="s">
        <v>1337</v>
      </c>
      <c r="AT13" s="54" t="s">
        <v>1337</v>
      </c>
      <c r="AU13" s="54" t="s">
        <v>1337</v>
      </c>
      <c r="AV13" s="54" t="s">
        <v>1337</v>
      </c>
      <c r="AW13" s="54" t="s">
        <v>1337</v>
      </c>
      <c r="AX13" s="54" t="s">
        <v>1336</v>
      </c>
      <c r="AY13" s="54" t="s">
        <v>1336</v>
      </c>
      <c r="AZ13" s="54" t="s">
        <v>1336</v>
      </c>
      <c r="BA13" s="54" t="s">
        <v>1336</v>
      </c>
      <c r="BB13" s="54" t="s">
        <v>1336</v>
      </c>
      <c r="BC13" s="54" t="s">
        <v>1336</v>
      </c>
      <c r="BD13" s="54" t="s">
        <v>1336</v>
      </c>
      <c r="BE13" s="54" t="s">
        <v>1336</v>
      </c>
      <c r="BF13" s="54" t="s">
        <v>1336</v>
      </c>
      <c r="BG13" s="54" t="s">
        <v>1336</v>
      </c>
      <c r="BH13" s="54" t="s">
        <v>1336</v>
      </c>
      <c r="BI13" s="54" t="s">
        <v>1336</v>
      </c>
      <c r="BJ13" s="54" t="s">
        <v>1336</v>
      </c>
      <c r="BK13" s="54" t="s">
        <v>1336</v>
      </c>
      <c r="BL13" s="54" t="s">
        <v>1336</v>
      </c>
      <c r="BM13" s="54" t="s">
        <v>1336</v>
      </c>
      <c r="BN13" s="54" t="s">
        <v>1336</v>
      </c>
      <c r="BO13" s="54" t="s">
        <v>1336</v>
      </c>
      <c r="BP13" s="54" t="s">
        <v>1336</v>
      </c>
      <c r="BQ13" s="54" t="s">
        <v>1336</v>
      </c>
      <c r="BR13" s="54" t="s">
        <v>1336</v>
      </c>
      <c r="BS13" s="54" t="s">
        <v>1336</v>
      </c>
      <c r="BT13" s="54" t="s">
        <v>1336</v>
      </c>
      <c r="BU13" s="54" t="s">
        <v>1336</v>
      </c>
      <c r="BV13" s="54" t="s">
        <v>1336</v>
      </c>
      <c r="BW13" s="54" t="s">
        <v>1336</v>
      </c>
      <c r="BX13" s="54" t="s">
        <v>1336</v>
      </c>
      <c r="BY13" s="54" t="s">
        <v>1336</v>
      </c>
      <c r="BZ13" s="54" t="s">
        <v>1336</v>
      </c>
      <c r="CA13" s="54" t="s">
        <v>1336</v>
      </c>
      <c r="CB13" s="54" t="s">
        <v>1336</v>
      </c>
      <c r="CC13" s="54" t="s">
        <v>1336</v>
      </c>
      <c r="CD13" s="54" t="s">
        <v>1336</v>
      </c>
      <c r="CE13" s="54" t="s">
        <v>1336</v>
      </c>
      <c r="CF13" s="54" t="s">
        <v>1336</v>
      </c>
      <c r="CG13" s="54" t="s">
        <v>1336</v>
      </c>
      <c r="CH13" s="54" t="s">
        <v>1336</v>
      </c>
      <c r="CI13" s="54" t="s">
        <v>1336</v>
      </c>
      <c r="CJ13" s="54" t="s">
        <v>1336</v>
      </c>
      <c r="CK13" s="54" t="s">
        <v>1336</v>
      </c>
      <c r="CL13" s="54" t="s">
        <v>1336</v>
      </c>
      <c r="CM13" s="54" t="s">
        <v>1336</v>
      </c>
      <c r="CN13" s="54" t="s">
        <v>1336</v>
      </c>
      <c r="CO13" s="54" t="s">
        <v>1336</v>
      </c>
      <c r="CP13" s="54" t="s">
        <v>1336</v>
      </c>
      <c r="CQ13" s="54" t="s">
        <v>1336</v>
      </c>
      <c r="CR13" s="54" t="s">
        <v>1336</v>
      </c>
      <c r="CS13" s="54" t="s">
        <v>1336</v>
      </c>
      <c r="CT13" s="54" t="s">
        <v>1336</v>
      </c>
      <c r="CU13" s="54" t="s">
        <v>1336</v>
      </c>
      <c r="CV13" s="54" t="s">
        <v>1336</v>
      </c>
      <c r="CW13" s="54" t="s">
        <v>1336</v>
      </c>
      <c r="CX13" s="54" t="s">
        <v>1336</v>
      </c>
      <c r="CY13" s="54" t="s">
        <v>1336</v>
      </c>
      <c r="CZ13" s="54" t="s">
        <v>1336</v>
      </c>
      <c r="DA13" s="54" t="s">
        <v>1336</v>
      </c>
      <c r="DB13" s="54" t="s">
        <v>1336</v>
      </c>
    </row>
    <row r="14" spans="1:106" ht="12.75" x14ac:dyDescent="0.2">
      <c r="A14" s="56" t="s">
        <v>192</v>
      </c>
      <c r="B14" s="117" t="s">
        <v>197</v>
      </c>
      <c r="C14" s="117" t="s">
        <v>197</v>
      </c>
      <c r="D14" s="117" t="s">
        <v>197</v>
      </c>
      <c r="E14" s="117" t="s">
        <v>197</v>
      </c>
      <c r="F14" s="117" t="s">
        <v>197</v>
      </c>
      <c r="G14" s="117" t="s">
        <v>197</v>
      </c>
      <c r="H14" s="117" t="s">
        <v>197</v>
      </c>
      <c r="I14" s="117" t="s">
        <v>197</v>
      </c>
      <c r="J14" s="117" t="s">
        <v>197</v>
      </c>
      <c r="K14" s="117" t="s">
        <v>197</v>
      </c>
      <c r="L14" s="117" t="s">
        <v>197</v>
      </c>
      <c r="M14" s="117" t="s">
        <v>197</v>
      </c>
      <c r="N14" s="117" t="s">
        <v>197</v>
      </c>
      <c r="O14" s="117" t="s">
        <v>197</v>
      </c>
      <c r="P14" s="117" t="s">
        <v>197</v>
      </c>
      <c r="Q14" s="117" t="s">
        <v>197</v>
      </c>
      <c r="R14" s="117" t="s">
        <v>197</v>
      </c>
      <c r="S14" s="117" t="s">
        <v>197</v>
      </c>
      <c r="T14" s="117" t="s">
        <v>197</v>
      </c>
      <c r="U14" s="117" t="s">
        <v>197</v>
      </c>
      <c r="V14" s="117" t="s">
        <v>197</v>
      </c>
      <c r="W14" s="117" t="s">
        <v>197</v>
      </c>
      <c r="X14" s="117" t="s">
        <v>197</v>
      </c>
      <c r="Y14" s="117" t="s">
        <v>197</v>
      </c>
      <c r="Z14" s="117" t="s">
        <v>197</v>
      </c>
      <c r="AA14" s="117" t="s">
        <v>197</v>
      </c>
      <c r="AB14" s="117" t="s">
        <v>197</v>
      </c>
      <c r="AC14" s="117" t="s">
        <v>197</v>
      </c>
      <c r="AD14" s="117" t="s">
        <v>197</v>
      </c>
      <c r="AE14" s="117" t="s">
        <v>197</v>
      </c>
      <c r="AF14" s="117" t="s">
        <v>197</v>
      </c>
      <c r="AG14" s="117" t="s">
        <v>197</v>
      </c>
      <c r="AH14" s="117" t="s">
        <v>197</v>
      </c>
      <c r="AI14" s="117" t="s">
        <v>197</v>
      </c>
      <c r="AJ14" s="117" t="s">
        <v>197</v>
      </c>
      <c r="AK14" s="117" t="s">
        <v>197</v>
      </c>
      <c r="AL14" s="117" t="s">
        <v>197</v>
      </c>
      <c r="AM14" s="117" t="s">
        <v>197</v>
      </c>
      <c r="AN14" s="117" t="s">
        <v>197</v>
      </c>
      <c r="AO14" s="117" t="s">
        <v>197</v>
      </c>
      <c r="AP14" s="117" t="s">
        <v>197</v>
      </c>
      <c r="AQ14" s="117" t="s">
        <v>197</v>
      </c>
      <c r="AR14" s="117" t="s">
        <v>197</v>
      </c>
      <c r="AS14" s="117" t="s">
        <v>197</v>
      </c>
      <c r="AT14" s="117" t="s">
        <v>197</v>
      </c>
      <c r="AU14" s="117" t="s">
        <v>197</v>
      </c>
      <c r="AV14" s="117" t="s">
        <v>197</v>
      </c>
      <c r="AW14" s="117" t="s">
        <v>197</v>
      </c>
      <c r="AX14" s="117" t="s">
        <v>197</v>
      </c>
      <c r="AY14" s="117" t="s">
        <v>197</v>
      </c>
      <c r="AZ14" s="117" t="s">
        <v>197</v>
      </c>
      <c r="BA14" s="117" t="s">
        <v>197</v>
      </c>
      <c r="BB14" s="117" t="s">
        <v>197</v>
      </c>
      <c r="BC14" s="117" t="s">
        <v>197</v>
      </c>
      <c r="BD14" s="117" t="s">
        <v>197</v>
      </c>
      <c r="BE14" s="117" t="s">
        <v>197</v>
      </c>
      <c r="BF14" s="117" t="s">
        <v>197</v>
      </c>
      <c r="BG14" s="117" t="s">
        <v>197</v>
      </c>
      <c r="BH14" s="117" t="s">
        <v>197</v>
      </c>
      <c r="BI14" s="117" t="s">
        <v>197</v>
      </c>
      <c r="BJ14" s="117" t="s">
        <v>197</v>
      </c>
      <c r="BK14" s="117" t="s">
        <v>197</v>
      </c>
      <c r="BL14" s="117" t="s">
        <v>197</v>
      </c>
      <c r="BM14" s="117" t="s">
        <v>197</v>
      </c>
      <c r="BN14" s="117" t="s">
        <v>197</v>
      </c>
      <c r="BO14" s="117" t="s">
        <v>197</v>
      </c>
      <c r="BP14" s="117" t="s">
        <v>197</v>
      </c>
      <c r="BQ14" s="117" t="s">
        <v>197</v>
      </c>
      <c r="BR14" s="117" t="s">
        <v>197</v>
      </c>
      <c r="BS14" s="117" t="s">
        <v>197</v>
      </c>
      <c r="BT14" s="117" t="s">
        <v>197</v>
      </c>
      <c r="BU14" s="117" t="s">
        <v>197</v>
      </c>
      <c r="BV14" s="117" t="s">
        <v>197</v>
      </c>
      <c r="BW14" s="117" t="s">
        <v>197</v>
      </c>
      <c r="BX14" s="117" t="s">
        <v>197</v>
      </c>
      <c r="BY14" s="117" t="s">
        <v>197</v>
      </c>
      <c r="BZ14" s="117" t="s">
        <v>197</v>
      </c>
      <c r="CA14" s="117" t="s">
        <v>197</v>
      </c>
      <c r="CB14" s="117" t="s">
        <v>197</v>
      </c>
      <c r="CC14" s="117" t="s">
        <v>197</v>
      </c>
      <c r="CD14" s="117" t="s">
        <v>197</v>
      </c>
      <c r="CE14" s="117" t="s">
        <v>197</v>
      </c>
      <c r="CF14" s="117" t="s">
        <v>197</v>
      </c>
      <c r="CG14" s="117" t="s">
        <v>197</v>
      </c>
      <c r="CH14" s="117" t="s">
        <v>197</v>
      </c>
      <c r="CI14" s="117" t="s">
        <v>197</v>
      </c>
      <c r="CJ14" s="117" t="s">
        <v>197</v>
      </c>
      <c r="CK14" s="117" t="s">
        <v>197</v>
      </c>
      <c r="CL14" s="117" t="s">
        <v>197</v>
      </c>
      <c r="CM14" s="117" t="s">
        <v>197</v>
      </c>
      <c r="CN14" s="117" t="s">
        <v>197</v>
      </c>
      <c r="CO14" s="117" t="s">
        <v>197</v>
      </c>
      <c r="CP14" s="117" t="s">
        <v>197</v>
      </c>
      <c r="CQ14" s="117" t="s">
        <v>197</v>
      </c>
      <c r="CR14" s="117" t="s">
        <v>197</v>
      </c>
      <c r="CS14" s="117" t="s">
        <v>197</v>
      </c>
      <c r="CT14" s="117" t="s">
        <v>197</v>
      </c>
      <c r="CU14" s="117" t="s">
        <v>197</v>
      </c>
      <c r="CV14" s="117" t="s">
        <v>197</v>
      </c>
      <c r="CW14" s="117" t="s">
        <v>197</v>
      </c>
      <c r="CX14" s="117" t="s">
        <v>197</v>
      </c>
      <c r="CY14" s="117" t="s">
        <v>197</v>
      </c>
      <c r="CZ14" s="117" t="s">
        <v>197</v>
      </c>
      <c r="DA14" s="117" t="s">
        <v>197</v>
      </c>
      <c r="DB14" s="117" t="s">
        <v>197</v>
      </c>
    </row>
    <row r="15" spans="1:106" ht="12.75" x14ac:dyDescent="0.2">
      <c r="A15" s="57" t="s">
        <v>120</v>
      </c>
      <c r="B15" s="63" t="str">
        <f>IF(COUNT(B122:B254)/84&gt;1, "Pass","Fail")</f>
        <v>Pass</v>
      </c>
      <c r="C15" s="63" t="str">
        <f t="shared" ref="C15:AX15" si="0">IF(COUNT(C122:C254)/84&gt;1, "Pass","Fail")</f>
        <v>Pass</v>
      </c>
      <c r="D15" s="63" t="str">
        <f t="shared" si="0"/>
        <v>Pass</v>
      </c>
      <c r="E15" s="63" t="str">
        <f t="shared" si="0"/>
        <v>Pass</v>
      </c>
      <c r="F15" s="63" t="str">
        <f t="shared" si="0"/>
        <v>Pass</v>
      </c>
      <c r="G15" s="63" t="str">
        <f t="shared" si="0"/>
        <v>Fail</v>
      </c>
      <c r="H15" s="63" t="str">
        <f t="shared" si="0"/>
        <v>Pass</v>
      </c>
      <c r="I15" s="63" t="str">
        <f t="shared" si="0"/>
        <v>Pass</v>
      </c>
      <c r="J15" s="63" t="str">
        <f t="shared" si="0"/>
        <v>Pass</v>
      </c>
      <c r="K15" s="63" t="str">
        <f t="shared" si="0"/>
        <v>Pass</v>
      </c>
      <c r="L15" s="63" t="str">
        <f t="shared" si="0"/>
        <v>Fail</v>
      </c>
      <c r="M15" s="63" t="str">
        <f t="shared" si="0"/>
        <v>Pass</v>
      </c>
      <c r="N15" s="63" t="str">
        <f t="shared" si="0"/>
        <v>Pass</v>
      </c>
      <c r="O15" s="63" t="str">
        <f t="shared" si="0"/>
        <v>Pass</v>
      </c>
      <c r="P15" s="63" t="str">
        <f t="shared" si="0"/>
        <v>Pass</v>
      </c>
      <c r="Q15" s="63" t="str">
        <f t="shared" si="0"/>
        <v>Fail</v>
      </c>
      <c r="R15" s="63" t="str">
        <f t="shared" si="0"/>
        <v>Fail</v>
      </c>
      <c r="S15" s="63" t="str">
        <f t="shared" si="0"/>
        <v>Pass</v>
      </c>
      <c r="T15" s="63" t="str">
        <f t="shared" si="0"/>
        <v>Pass</v>
      </c>
      <c r="U15" s="63" t="str">
        <f t="shared" si="0"/>
        <v>Pass</v>
      </c>
      <c r="V15" s="63" t="str">
        <f t="shared" si="0"/>
        <v>Pass</v>
      </c>
      <c r="W15" s="63" t="str">
        <f t="shared" si="0"/>
        <v>Pass</v>
      </c>
      <c r="X15" s="63" t="str">
        <f t="shared" si="0"/>
        <v>Pass</v>
      </c>
      <c r="Y15" s="63" t="str">
        <f t="shared" si="0"/>
        <v>Pass</v>
      </c>
      <c r="Z15" s="63" t="str">
        <f t="shared" si="0"/>
        <v>Pass</v>
      </c>
      <c r="AA15" s="63" t="str">
        <f t="shared" si="0"/>
        <v>Pass</v>
      </c>
      <c r="AB15" s="63" t="str">
        <f t="shared" si="0"/>
        <v>Pass</v>
      </c>
      <c r="AC15" s="63" t="str">
        <f t="shared" si="0"/>
        <v>Pass</v>
      </c>
      <c r="AD15" s="63" t="str">
        <f t="shared" si="0"/>
        <v>Pass</v>
      </c>
      <c r="AE15" s="63" t="str">
        <f t="shared" si="0"/>
        <v>Pass</v>
      </c>
      <c r="AF15" s="63" t="str">
        <f t="shared" si="0"/>
        <v>Pass</v>
      </c>
      <c r="AG15" s="63" t="str">
        <f t="shared" si="0"/>
        <v>Pass</v>
      </c>
      <c r="AH15" s="63" t="str">
        <f t="shared" si="0"/>
        <v>Pass</v>
      </c>
      <c r="AI15" s="63" t="str">
        <f t="shared" si="0"/>
        <v>Pass</v>
      </c>
      <c r="AJ15" s="63" t="str">
        <f t="shared" si="0"/>
        <v>Pass</v>
      </c>
      <c r="AK15" s="63" t="str">
        <f t="shared" si="0"/>
        <v>Pass</v>
      </c>
      <c r="AL15" s="63" t="str">
        <f t="shared" si="0"/>
        <v>Pass</v>
      </c>
      <c r="AM15" s="63" t="str">
        <f t="shared" si="0"/>
        <v>Pass</v>
      </c>
      <c r="AN15" s="63" t="str">
        <f t="shared" si="0"/>
        <v>Pass</v>
      </c>
      <c r="AO15" s="63" t="str">
        <f t="shared" si="0"/>
        <v>Pass</v>
      </c>
      <c r="AP15" s="63" t="str">
        <f t="shared" si="0"/>
        <v>Pass</v>
      </c>
      <c r="AQ15" s="63" t="str">
        <f t="shared" si="0"/>
        <v>Pass</v>
      </c>
      <c r="AR15" s="63" t="str">
        <f t="shared" si="0"/>
        <v>Pass</v>
      </c>
      <c r="AS15" s="63" t="str">
        <f t="shared" si="0"/>
        <v>Pass</v>
      </c>
      <c r="AT15" s="63" t="str">
        <f t="shared" si="0"/>
        <v>Pass</v>
      </c>
      <c r="AU15" s="63" t="str">
        <f t="shared" si="0"/>
        <v>Pass</v>
      </c>
      <c r="AV15" s="63" t="str">
        <f t="shared" si="0"/>
        <v>Pass</v>
      </c>
      <c r="AW15" s="63" t="str">
        <f t="shared" si="0"/>
        <v>Pass</v>
      </c>
      <c r="AX15" s="63" t="str">
        <f t="shared" si="0"/>
        <v>Pass</v>
      </c>
      <c r="AY15" s="63" t="str">
        <f t="shared" ref="AY15" si="1">IF(COUNT(AY168:AY254)/84&gt;1, "Pass","Fail")</f>
        <v>Pass</v>
      </c>
      <c r="AZ15" s="63" t="str">
        <f t="shared" ref="AZ15:CY15" si="2">IF(COUNT(AZ168:AZ254)/84&gt;1, "Pass","Fail")</f>
        <v>Fail</v>
      </c>
      <c r="BA15" s="63" t="str">
        <f t="shared" si="2"/>
        <v>Fail</v>
      </c>
      <c r="BB15" s="63" t="str">
        <f t="shared" si="2"/>
        <v>Fail</v>
      </c>
      <c r="BC15" s="63" t="str">
        <f t="shared" si="2"/>
        <v>Fail</v>
      </c>
      <c r="BD15" s="63" t="str">
        <f t="shared" si="2"/>
        <v>Fail</v>
      </c>
      <c r="BE15" s="63" t="str">
        <f t="shared" si="2"/>
        <v>Fail</v>
      </c>
      <c r="BF15" s="63" t="str">
        <f t="shared" si="2"/>
        <v>Fail</v>
      </c>
      <c r="BG15" s="63" t="str">
        <f t="shared" si="2"/>
        <v>Fail</v>
      </c>
      <c r="BH15" s="63" t="str">
        <f t="shared" si="2"/>
        <v>Pass</v>
      </c>
      <c r="BI15" s="63" t="str">
        <f t="shared" si="2"/>
        <v>Fail</v>
      </c>
      <c r="BJ15" s="63" t="str">
        <f t="shared" si="2"/>
        <v>Fail</v>
      </c>
      <c r="BK15" s="63" t="str">
        <f t="shared" si="2"/>
        <v>Pass</v>
      </c>
      <c r="BL15" s="63" t="str">
        <f t="shared" si="2"/>
        <v>Fail</v>
      </c>
      <c r="BM15" s="63" t="str">
        <f t="shared" si="2"/>
        <v>Pass</v>
      </c>
      <c r="BN15" s="63" t="str">
        <f t="shared" si="2"/>
        <v>Fail</v>
      </c>
      <c r="BO15" s="63" t="str">
        <f t="shared" si="2"/>
        <v>Fail</v>
      </c>
      <c r="BP15" s="63" t="str">
        <f t="shared" si="2"/>
        <v>Pass</v>
      </c>
      <c r="BQ15" s="63" t="str">
        <f t="shared" si="2"/>
        <v>Fail</v>
      </c>
      <c r="BR15" s="63" t="str">
        <f t="shared" si="2"/>
        <v>Fail</v>
      </c>
      <c r="BS15" s="63" t="str">
        <f t="shared" si="2"/>
        <v>Fail</v>
      </c>
      <c r="BT15" s="63" t="str">
        <f t="shared" si="2"/>
        <v>Pass</v>
      </c>
      <c r="BU15" s="63" t="str">
        <f t="shared" si="2"/>
        <v>Pass</v>
      </c>
      <c r="BV15" s="63" t="str">
        <f t="shared" si="2"/>
        <v>Fail</v>
      </c>
      <c r="BW15" s="63" t="str">
        <f t="shared" si="2"/>
        <v>Fail</v>
      </c>
      <c r="BX15" s="63" t="str">
        <f t="shared" si="2"/>
        <v>Fail</v>
      </c>
      <c r="BY15" s="63" t="str">
        <f t="shared" si="2"/>
        <v>Fail</v>
      </c>
      <c r="BZ15" s="63" t="str">
        <f t="shared" si="2"/>
        <v>Pass</v>
      </c>
      <c r="CA15" s="63" t="str">
        <f t="shared" si="2"/>
        <v>Pass</v>
      </c>
      <c r="CB15" s="63" t="str">
        <f t="shared" si="2"/>
        <v>Fail</v>
      </c>
      <c r="CC15" s="63" t="str">
        <f t="shared" si="2"/>
        <v>Fail</v>
      </c>
      <c r="CD15" s="63" t="str">
        <f t="shared" si="2"/>
        <v>Pass</v>
      </c>
      <c r="CE15" s="63" t="str">
        <f t="shared" si="2"/>
        <v>Pass</v>
      </c>
      <c r="CF15" s="63" t="str">
        <f t="shared" si="2"/>
        <v>Fail</v>
      </c>
      <c r="CG15" s="63" t="str">
        <f t="shared" si="2"/>
        <v>Fail</v>
      </c>
      <c r="CH15" s="63" t="str">
        <f t="shared" si="2"/>
        <v>Fail</v>
      </c>
      <c r="CI15" s="63" t="str">
        <f t="shared" si="2"/>
        <v>Fail</v>
      </c>
      <c r="CJ15" s="63" t="str">
        <f t="shared" si="2"/>
        <v>Fail</v>
      </c>
      <c r="CK15" s="63" t="str">
        <f t="shared" si="2"/>
        <v>Pass</v>
      </c>
      <c r="CL15" s="63" t="str">
        <f t="shared" si="2"/>
        <v>Fail</v>
      </c>
      <c r="CM15" s="63" t="str">
        <f t="shared" si="2"/>
        <v>Fail</v>
      </c>
      <c r="CN15" s="63" t="str">
        <f t="shared" si="2"/>
        <v>Fail</v>
      </c>
      <c r="CO15" s="63" t="str">
        <f t="shared" si="2"/>
        <v>Fail</v>
      </c>
      <c r="CP15" s="63" t="str">
        <f t="shared" si="2"/>
        <v>Fail</v>
      </c>
      <c r="CQ15" s="63" t="str">
        <f t="shared" si="2"/>
        <v>Pass</v>
      </c>
      <c r="CR15" s="63" t="str">
        <f t="shared" si="2"/>
        <v>Pass</v>
      </c>
      <c r="CS15" s="63" t="str">
        <f t="shared" si="2"/>
        <v>Pass</v>
      </c>
      <c r="CT15" s="63" t="str">
        <f t="shared" si="2"/>
        <v>Fail</v>
      </c>
      <c r="CU15" s="63" t="str">
        <f t="shared" si="2"/>
        <v>Fail</v>
      </c>
      <c r="CV15" s="63" t="str">
        <f t="shared" si="2"/>
        <v>Fail</v>
      </c>
      <c r="CW15" s="63" t="str">
        <f t="shared" si="2"/>
        <v>Fail</v>
      </c>
      <c r="CX15" s="63" t="str">
        <f t="shared" si="2"/>
        <v>Fail</v>
      </c>
      <c r="CY15" s="63" t="str">
        <f t="shared" si="2"/>
        <v>Fail</v>
      </c>
      <c r="CZ15" s="63" t="str">
        <f t="shared" ref="CZ15:DB15" si="3">IF(COUNT(CZ168:CZ254)/84&gt;1, "Pass","Fail")</f>
        <v>Fail</v>
      </c>
      <c r="DA15" s="63" t="str">
        <f>IF(COUNT(DA168:DA254)/84&gt;1, "Pass","Fail")</f>
        <v>Fail</v>
      </c>
      <c r="DB15" s="63" t="str">
        <f t="shared" si="3"/>
        <v>Fail</v>
      </c>
    </row>
    <row r="16" spans="1:106" ht="12.75" x14ac:dyDescent="0.2">
      <c r="A16" s="59" t="str">
        <f>Grade!A2</f>
        <v xml:space="preserve">Availability </v>
      </c>
      <c r="B16" s="118">
        <v>10</v>
      </c>
      <c r="C16" s="118">
        <v>10</v>
      </c>
      <c r="D16" s="118">
        <v>10</v>
      </c>
      <c r="E16" s="118">
        <v>10</v>
      </c>
      <c r="F16" s="118">
        <v>10</v>
      </c>
      <c r="G16" s="118">
        <v>10</v>
      </c>
      <c r="H16" s="118">
        <v>10</v>
      </c>
      <c r="I16" s="118">
        <v>10</v>
      </c>
      <c r="J16" s="118">
        <v>10</v>
      </c>
      <c r="K16" s="118">
        <v>10</v>
      </c>
      <c r="L16" s="118">
        <v>10</v>
      </c>
      <c r="M16" s="118">
        <v>10</v>
      </c>
      <c r="N16" s="118">
        <v>10</v>
      </c>
      <c r="O16" s="118">
        <v>10</v>
      </c>
      <c r="P16" s="118">
        <v>10</v>
      </c>
      <c r="Q16" s="118">
        <v>10</v>
      </c>
      <c r="R16" s="118">
        <v>10</v>
      </c>
      <c r="S16" s="118">
        <v>10</v>
      </c>
      <c r="T16" s="118">
        <v>10</v>
      </c>
      <c r="U16" s="118">
        <v>10</v>
      </c>
      <c r="V16" s="118">
        <v>10</v>
      </c>
      <c r="W16" s="118">
        <v>10</v>
      </c>
      <c r="X16" s="118">
        <v>10</v>
      </c>
      <c r="Y16" s="118">
        <v>10</v>
      </c>
      <c r="Z16" s="118">
        <v>10</v>
      </c>
      <c r="AA16" s="118">
        <v>10</v>
      </c>
      <c r="AB16" s="118">
        <v>10</v>
      </c>
      <c r="AC16" s="118">
        <v>10</v>
      </c>
      <c r="AD16" s="118">
        <v>10</v>
      </c>
      <c r="AE16" s="118">
        <v>10</v>
      </c>
      <c r="AF16" s="118">
        <v>10</v>
      </c>
      <c r="AG16" s="118">
        <v>10</v>
      </c>
      <c r="AH16" s="118">
        <v>10</v>
      </c>
      <c r="AI16" s="118">
        <v>10</v>
      </c>
      <c r="AJ16" s="118">
        <v>10</v>
      </c>
      <c r="AK16" s="118">
        <v>10</v>
      </c>
      <c r="AL16" s="118">
        <v>10</v>
      </c>
      <c r="AM16" s="118">
        <v>10</v>
      </c>
      <c r="AN16" s="118">
        <v>10</v>
      </c>
      <c r="AO16" s="118">
        <v>10</v>
      </c>
      <c r="AP16" s="118">
        <v>10</v>
      </c>
      <c r="AQ16" s="118">
        <v>10</v>
      </c>
      <c r="AR16" s="118">
        <v>10</v>
      </c>
      <c r="AS16" s="118">
        <v>10</v>
      </c>
      <c r="AT16" s="118">
        <v>10</v>
      </c>
      <c r="AU16" s="118">
        <v>10</v>
      </c>
      <c r="AV16" s="118">
        <v>10</v>
      </c>
      <c r="AW16" s="118">
        <v>10</v>
      </c>
      <c r="AX16" s="118">
        <v>10</v>
      </c>
      <c r="AY16" s="118">
        <v>10</v>
      </c>
      <c r="AZ16" s="118">
        <v>10</v>
      </c>
      <c r="BA16" s="118">
        <v>10</v>
      </c>
      <c r="BB16" s="118">
        <v>10</v>
      </c>
      <c r="BC16" s="118">
        <v>10</v>
      </c>
      <c r="BD16" s="118">
        <v>10</v>
      </c>
      <c r="BE16" s="118">
        <v>10</v>
      </c>
      <c r="BF16" s="118">
        <v>10</v>
      </c>
      <c r="BG16" s="118">
        <v>10</v>
      </c>
      <c r="BH16" s="118">
        <v>10</v>
      </c>
      <c r="BI16" s="118">
        <v>10</v>
      </c>
      <c r="BJ16" s="118">
        <v>10</v>
      </c>
      <c r="BK16" s="118">
        <v>10</v>
      </c>
      <c r="BL16" s="118">
        <v>10</v>
      </c>
      <c r="BM16" s="118">
        <v>10</v>
      </c>
      <c r="BN16" s="118">
        <v>10</v>
      </c>
      <c r="BO16" s="118">
        <v>10</v>
      </c>
      <c r="BP16" s="118">
        <v>10</v>
      </c>
      <c r="BQ16" s="118">
        <v>10</v>
      </c>
      <c r="BR16" s="118">
        <v>10</v>
      </c>
      <c r="BS16" s="118">
        <v>10</v>
      </c>
      <c r="BT16" s="118">
        <v>10</v>
      </c>
      <c r="BU16" s="118">
        <v>10</v>
      </c>
      <c r="BV16" s="118">
        <v>10</v>
      </c>
      <c r="BW16" s="118">
        <v>10</v>
      </c>
      <c r="BX16" s="118">
        <v>10</v>
      </c>
      <c r="BY16" s="118">
        <v>10</v>
      </c>
      <c r="BZ16" s="118">
        <v>10</v>
      </c>
      <c r="CA16" s="118">
        <v>10</v>
      </c>
      <c r="CB16" s="118">
        <v>10</v>
      </c>
      <c r="CC16" s="118">
        <v>10</v>
      </c>
      <c r="CD16" s="118">
        <v>10</v>
      </c>
      <c r="CE16" s="118">
        <v>10</v>
      </c>
      <c r="CF16" s="118">
        <v>10</v>
      </c>
      <c r="CG16" s="118">
        <v>10</v>
      </c>
      <c r="CH16" s="118">
        <v>10</v>
      </c>
      <c r="CI16" s="118">
        <v>10</v>
      </c>
      <c r="CJ16" s="118">
        <v>10</v>
      </c>
      <c r="CK16" s="118">
        <v>10</v>
      </c>
      <c r="CL16" s="118">
        <v>10</v>
      </c>
      <c r="CM16" s="118">
        <v>10</v>
      </c>
      <c r="CN16" s="118">
        <v>10</v>
      </c>
      <c r="CO16" s="118">
        <v>10</v>
      </c>
      <c r="CP16" s="118">
        <v>10</v>
      </c>
      <c r="CQ16" s="118">
        <v>10</v>
      </c>
      <c r="CR16" s="118">
        <v>10</v>
      </c>
      <c r="CS16" s="118">
        <v>10</v>
      </c>
      <c r="CT16" s="118">
        <v>10</v>
      </c>
      <c r="CU16" s="118">
        <v>10</v>
      </c>
      <c r="CV16" s="118">
        <v>10</v>
      </c>
      <c r="CW16" s="118">
        <v>10</v>
      </c>
      <c r="CX16" s="118">
        <v>10</v>
      </c>
      <c r="CY16" s="118">
        <v>10</v>
      </c>
      <c r="CZ16" s="118">
        <v>10</v>
      </c>
      <c r="DA16" s="118">
        <v>10</v>
      </c>
      <c r="DB16" s="118">
        <v>10</v>
      </c>
    </row>
    <row r="17" spans="1:107" ht="12.75" x14ac:dyDescent="0.2">
      <c r="A17" s="59" t="str">
        <f>Grade!A15</f>
        <v>Relevance</v>
      </c>
      <c r="B17" s="118">
        <f>10+12</f>
        <v>22</v>
      </c>
      <c r="C17" s="118">
        <f t="shared" ref="C17:BN17" si="4">10+12</f>
        <v>22</v>
      </c>
      <c r="D17" s="118">
        <f>7+7</f>
        <v>14</v>
      </c>
      <c r="E17" s="118">
        <f>7+7</f>
        <v>14</v>
      </c>
      <c r="F17" s="118">
        <f t="shared" si="4"/>
        <v>22</v>
      </c>
      <c r="G17" s="118">
        <f t="shared" si="4"/>
        <v>22</v>
      </c>
      <c r="H17" s="118">
        <f t="shared" si="4"/>
        <v>22</v>
      </c>
      <c r="I17" s="118">
        <f t="shared" si="4"/>
        <v>22</v>
      </c>
      <c r="J17" s="118">
        <f t="shared" si="4"/>
        <v>22</v>
      </c>
      <c r="K17" s="118">
        <f t="shared" si="4"/>
        <v>22</v>
      </c>
      <c r="L17" s="118">
        <f t="shared" si="4"/>
        <v>22</v>
      </c>
      <c r="M17" s="118">
        <f>8+8</f>
        <v>16</v>
      </c>
      <c r="N17" s="118">
        <f t="shared" si="4"/>
        <v>22</v>
      </c>
      <c r="O17" s="118">
        <f t="shared" si="4"/>
        <v>22</v>
      </c>
      <c r="P17" s="118">
        <f t="shared" si="4"/>
        <v>22</v>
      </c>
      <c r="Q17" s="118">
        <f t="shared" si="4"/>
        <v>22</v>
      </c>
      <c r="R17" s="118">
        <f t="shared" si="4"/>
        <v>22</v>
      </c>
      <c r="S17" s="118">
        <f t="shared" si="4"/>
        <v>22</v>
      </c>
      <c r="T17" s="118">
        <f t="shared" si="4"/>
        <v>22</v>
      </c>
      <c r="U17" s="118">
        <f t="shared" si="4"/>
        <v>22</v>
      </c>
      <c r="V17" s="118">
        <f t="shared" si="4"/>
        <v>22</v>
      </c>
      <c r="W17" s="118">
        <f t="shared" si="4"/>
        <v>22</v>
      </c>
      <c r="X17" s="118">
        <f t="shared" si="4"/>
        <v>22</v>
      </c>
      <c r="Y17" s="118">
        <f t="shared" si="4"/>
        <v>22</v>
      </c>
      <c r="Z17" s="118">
        <f t="shared" si="4"/>
        <v>22</v>
      </c>
      <c r="AA17" s="118">
        <f t="shared" si="4"/>
        <v>22</v>
      </c>
      <c r="AB17" s="118">
        <f t="shared" si="4"/>
        <v>22</v>
      </c>
      <c r="AC17" s="118">
        <f t="shared" si="4"/>
        <v>22</v>
      </c>
      <c r="AD17" s="118">
        <f t="shared" si="4"/>
        <v>22</v>
      </c>
      <c r="AE17" s="118">
        <f t="shared" si="4"/>
        <v>22</v>
      </c>
      <c r="AF17" s="118">
        <f t="shared" si="4"/>
        <v>22</v>
      </c>
      <c r="AG17" s="118">
        <f t="shared" si="4"/>
        <v>22</v>
      </c>
      <c r="AH17" s="118">
        <f t="shared" si="4"/>
        <v>22</v>
      </c>
      <c r="AI17" s="118">
        <f t="shared" si="4"/>
        <v>22</v>
      </c>
      <c r="AJ17" s="118">
        <f t="shared" si="4"/>
        <v>22</v>
      </c>
      <c r="AK17" s="118">
        <f t="shared" si="4"/>
        <v>22</v>
      </c>
      <c r="AL17" s="118">
        <f t="shared" si="4"/>
        <v>22</v>
      </c>
      <c r="AM17" s="118">
        <f t="shared" si="4"/>
        <v>22</v>
      </c>
      <c r="AN17" s="118">
        <f t="shared" si="4"/>
        <v>22</v>
      </c>
      <c r="AO17" s="118">
        <f t="shared" si="4"/>
        <v>22</v>
      </c>
      <c r="AP17" s="118">
        <f t="shared" si="4"/>
        <v>22</v>
      </c>
      <c r="AQ17" s="118">
        <f t="shared" si="4"/>
        <v>22</v>
      </c>
      <c r="AR17" s="118">
        <f t="shared" si="4"/>
        <v>22</v>
      </c>
      <c r="AS17" s="118">
        <f t="shared" si="4"/>
        <v>22</v>
      </c>
      <c r="AT17" s="118">
        <f t="shared" si="4"/>
        <v>22</v>
      </c>
      <c r="AU17" s="118">
        <f t="shared" si="4"/>
        <v>22</v>
      </c>
      <c r="AV17" s="118">
        <f t="shared" si="4"/>
        <v>22</v>
      </c>
      <c r="AW17" s="118">
        <f t="shared" si="4"/>
        <v>22</v>
      </c>
      <c r="AX17" s="118">
        <f>14+14</f>
        <v>28</v>
      </c>
      <c r="AY17" s="118">
        <f t="shared" si="4"/>
        <v>22</v>
      </c>
      <c r="AZ17" s="118">
        <f t="shared" si="4"/>
        <v>22</v>
      </c>
      <c r="BA17" s="118">
        <f t="shared" si="4"/>
        <v>22</v>
      </c>
      <c r="BB17" s="118">
        <f t="shared" si="4"/>
        <v>22</v>
      </c>
      <c r="BC17" s="118">
        <f t="shared" si="4"/>
        <v>22</v>
      </c>
      <c r="BD17" s="118">
        <f t="shared" si="4"/>
        <v>22</v>
      </c>
      <c r="BE17" s="118">
        <f t="shared" si="4"/>
        <v>22</v>
      </c>
      <c r="BF17" s="118">
        <f t="shared" si="4"/>
        <v>22</v>
      </c>
      <c r="BG17" s="118">
        <f t="shared" si="4"/>
        <v>22</v>
      </c>
      <c r="BH17" s="118">
        <f t="shared" si="4"/>
        <v>22</v>
      </c>
      <c r="BI17" s="118">
        <f t="shared" si="4"/>
        <v>22</v>
      </c>
      <c r="BJ17" s="118">
        <f t="shared" si="4"/>
        <v>22</v>
      </c>
      <c r="BK17" s="118">
        <f t="shared" si="4"/>
        <v>22</v>
      </c>
      <c r="BL17" s="118">
        <f t="shared" si="4"/>
        <v>22</v>
      </c>
      <c r="BM17" s="118">
        <f t="shared" si="4"/>
        <v>22</v>
      </c>
      <c r="BN17" s="118">
        <f t="shared" si="4"/>
        <v>22</v>
      </c>
      <c r="BO17" s="118">
        <f t="shared" ref="BO17:CY17" si="5">10+12</f>
        <v>22</v>
      </c>
      <c r="BP17" s="118">
        <f t="shared" si="5"/>
        <v>22</v>
      </c>
      <c r="BQ17" s="118">
        <f t="shared" si="5"/>
        <v>22</v>
      </c>
      <c r="BR17" s="118">
        <f t="shared" si="5"/>
        <v>22</v>
      </c>
      <c r="BS17" s="118">
        <f t="shared" si="5"/>
        <v>22</v>
      </c>
      <c r="BT17" s="118">
        <f t="shared" si="5"/>
        <v>22</v>
      </c>
      <c r="BU17" s="118">
        <f t="shared" si="5"/>
        <v>22</v>
      </c>
      <c r="BV17" s="118">
        <f t="shared" si="5"/>
        <v>22</v>
      </c>
      <c r="BW17" s="118">
        <f t="shared" si="5"/>
        <v>22</v>
      </c>
      <c r="BX17" s="118">
        <f t="shared" si="5"/>
        <v>22</v>
      </c>
      <c r="BY17" s="118">
        <f t="shared" si="5"/>
        <v>22</v>
      </c>
      <c r="BZ17" s="118">
        <f t="shared" si="5"/>
        <v>22</v>
      </c>
      <c r="CA17" s="118">
        <f t="shared" si="5"/>
        <v>22</v>
      </c>
      <c r="CB17" s="118">
        <f t="shared" si="5"/>
        <v>22</v>
      </c>
      <c r="CC17" s="118">
        <f t="shared" si="5"/>
        <v>22</v>
      </c>
      <c r="CD17" s="118">
        <f t="shared" si="5"/>
        <v>22</v>
      </c>
      <c r="CE17" s="118">
        <f t="shared" si="5"/>
        <v>22</v>
      </c>
      <c r="CF17" s="118">
        <f t="shared" si="5"/>
        <v>22</v>
      </c>
      <c r="CG17" s="118">
        <f t="shared" si="5"/>
        <v>22</v>
      </c>
      <c r="CH17" s="118">
        <f t="shared" si="5"/>
        <v>22</v>
      </c>
      <c r="CI17" s="118">
        <f t="shared" si="5"/>
        <v>22</v>
      </c>
      <c r="CJ17" s="118">
        <f t="shared" si="5"/>
        <v>22</v>
      </c>
      <c r="CK17" s="118">
        <f t="shared" si="5"/>
        <v>22</v>
      </c>
      <c r="CL17" s="118">
        <f t="shared" si="5"/>
        <v>22</v>
      </c>
      <c r="CM17" s="118">
        <f t="shared" si="5"/>
        <v>22</v>
      </c>
      <c r="CN17" s="118">
        <f t="shared" si="5"/>
        <v>22</v>
      </c>
      <c r="CO17" s="118">
        <f t="shared" si="5"/>
        <v>22</v>
      </c>
      <c r="CP17" s="118">
        <f t="shared" si="5"/>
        <v>22</v>
      </c>
      <c r="CQ17" s="118">
        <f t="shared" si="5"/>
        <v>22</v>
      </c>
      <c r="CR17" s="118">
        <f t="shared" si="5"/>
        <v>22</v>
      </c>
      <c r="CS17" s="118">
        <f t="shared" si="5"/>
        <v>22</v>
      </c>
      <c r="CT17" s="118">
        <f t="shared" si="5"/>
        <v>22</v>
      </c>
      <c r="CU17" s="118">
        <f t="shared" si="5"/>
        <v>22</v>
      </c>
      <c r="CV17" s="118">
        <f t="shared" si="5"/>
        <v>22</v>
      </c>
      <c r="CW17" s="118">
        <f t="shared" si="5"/>
        <v>22</v>
      </c>
      <c r="CX17" s="118">
        <f t="shared" si="5"/>
        <v>22</v>
      </c>
      <c r="CY17" s="118">
        <f t="shared" si="5"/>
        <v>22</v>
      </c>
      <c r="CZ17" s="118">
        <f>12+12</f>
        <v>24</v>
      </c>
      <c r="DA17" s="118">
        <f t="shared" ref="DA17:DB17" si="6">12+12</f>
        <v>24</v>
      </c>
      <c r="DB17" s="118">
        <f t="shared" si="6"/>
        <v>24</v>
      </c>
    </row>
    <row r="18" spans="1:107" ht="12.75" x14ac:dyDescent="0.2">
      <c r="A18" s="59" t="str">
        <f>Grade!A40</f>
        <v>Robustness</v>
      </c>
      <c r="B18" s="118">
        <f>16+14</f>
        <v>30</v>
      </c>
      <c r="C18" s="118">
        <f t="shared" ref="C18:BN18" si="7">16+14</f>
        <v>30</v>
      </c>
      <c r="D18" s="118">
        <f t="shared" si="7"/>
        <v>30</v>
      </c>
      <c r="E18" s="118">
        <f t="shared" si="7"/>
        <v>30</v>
      </c>
      <c r="F18" s="118">
        <f t="shared" si="7"/>
        <v>30</v>
      </c>
      <c r="G18" s="118">
        <f t="shared" si="7"/>
        <v>30</v>
      </c>
      <c r="H18" s="118">
        <f t="shared" si="7"/>
        <v>30</v>
      </c>
      <c r="I18" s="118">
        <f t="shared" si="7"/>
        <v>30</v>
      </c>
      <c r="J18" s="118">
        <f t="shared" si="7"/>
        <v>30</v>
      </c>
      <c r="K18" s="118">
        <f t="shared" si="7"/>
        <v>30</v>
      </c>
      <c r="L18" s="118">
        <f t="shared" si="7"/>
        <v>30</v>
      </c>
      <c r="M18" s="118">
        <f t="shared" si="7"/>
        <v>30</v>
      </c>
      <c r="N18" s="118">
        <f t="shared" si="7"/>
        <v>30</v>
      </c>
      <c r="O18" s="118">
        <f t="shared" si="7"/>
        <v>30</v>
      </c>
      <c r="P18" s="118">
        <f t="shared" si="7"/>
        <v>30</v>
      </c>
      <c r="Q18" s="118">
        <f t="shared" si="7"/>
        <v>30</v>
      </c>
      <c r="R18" s="118">
        <f t="shared" si="7"/>
        <v>30</v>
      </c>
      <c r="S18" s="118">
        <f t="shared" si="7"/>
        <v>30</v>
      </c>
      <c r="T18" s="118">
        <f t="shared" si="7"/>
        <v>30</v>
      </c>
      <c r="U18" s="118">
        <f t="shared" si="7"/>
        <v>30</v>
      </c>
      <c r="V18" s="118">
        <f t="shared" si="7"/>
        <v>30</v>
      </c>
      <c r="W18" s="118">
        <f t="shared" si="7"/>
        <v>30</v>
      </c>
      <c r="X18" s="118">
        <f t="shared" si="7"/>
        <v>30</v>
      </c>
      <c r="Y18" s="118">
        <f t="shared" si="7"/>
        <v>30</v>
      </c>
      <c r="Z18" s="118">
        <f t="shared" si="7"/>
        <v>30</v>
      </c>
      <c r="AA18" s="118">
        <f t="shared" si="7"/>
        <v>30</v>
      </c>
      <c r="AB18" s="118">
        <f t="shared" si="7"/>
        <v>30</v>
      </c>
      <c r="AC18" s="118">
        <f t="shared" si="7"/>
        <v>30</v>
      </c>
      <c r="AD18" s="118">
        <f t="shared" si="7"/>
        <v>30</v>
      </c>
      <c r="AE18" s="118">
        <f t="shared" si="7"/>
        <v>30</v>
      </c>
      <c r="AF18" s="118">
        <f t="shared" si="7"/>
        <v>30</v>
      </c>
      <c r="AG18" s="118">
        <f t="shared" si="7"/>
        <v>30</v>
      </c>
      <c r="AH18" s="118">
        <f t="shared" si="7"/>
        <v>30</v>
      </c>
      <c r="AI18" s="118">
        <f t="shared" si="7"/>
        <v>30</v>
      </c>
      <c r="AJ18" s="118">
        <f t="shared" si="7"/>
        <v>30</v>
      </c>
      <c r="AK18" s="118">
        <f t="shared" si="7"/>
        <v>30</v>
      </c>
      <c r="AL18" s="118">
        <f t="shared" si="7"/>
        <v>30</v>
      </c>
      <c r="AM18" s="118">
        <f>12+12</f>
        <v>24</v>
      </c>
      <c r="AN18" s="118">
        <f t="shared" si="7"/>
        <v>30</v>
      </c>
      <c r="AO18" s="118">
        <f t="shared" si="7"/>
        <v>30</v>
      </c>
      <c r="AP18" s="118">
        <f t="shared" si="7"/>
        <v>30</v>
      </c>
      <c r="AQ18" s="118">
        <f t="shared" si="7"/>
        <v>30</v>
      </c>
      <c r="AR18" s="118">
        <f t="shared" si="7"/>
        <v>30</v>
      </c>
      <c r="AS18" s="118">
        <f t="shared" si="7"/>
        <v>30</v>
      </c>
      <c r="AT18" s="118">
        <f t="shared" si="7"/>
        <v>30</v>
      </c>
      <c r="AU18" s="118">
        <f t="shared" si="7"/>
        <v>30</v>
      </c>
      <c r="AV18" s="118">
        <f t="shared" si="7"/>
        <v>30</v>
      </c>
      <c r="AW18" s="118">
        <f t="shared" si="7"/>
        <v>30</v>
      </c>
      <c r="AX18" s="118">
        <f t="shared" si="7"/>
        <v>30</v>
      </c>
      <c r="AY18" s="118">
        <f t="shared" si="7"/>
        <v>30</v>
      </c>
      <c r="AZ18" s="118">
        <f t="shared" si="7"/>
        <v>30</v>
      </c>
      <c r="BA18" s="118">
        <f t="shared" si="7"/>
        <v>30</v>
      </c>
      <c r="BB18" s="118">
        <f t="shared" si="7"/>
        <v>30</v>
      </c>
      <c r="BC18" s="118">
        <f t="shared" si="7"/>
        <v>30</v>
      </c>
      <c r="BD18" s="118">
        <f t="shared" si="7"/>
        <v>30</v>
      </c>
      <c r="BE18" s="118">
        <f t="shared" si="7"/>
        <v>30</v>
      </c>
      <c r="BF18" s="118">
        <f t="shared" si="7"/>
        <v>30</v>
      </c>
      <c r="BG18" s="118">
        <f t="shared" si="7"/>
        <v>30</v>
      </c>
      <c r="BH18" s="118">
        <f t="shared" si="7"/>
        <v>30</v>
      </c>
      <c r="BI18" s="118">
        <f t="shared" si="7"/>
        <v>30</v>
      </c>
      <c r="BJ18" s="118">
        <f t="shared" si="7"/>
        <v>30</v>
      </c>
      <c r="BK18" s="118">
        <f t="shared" si="7"/>
        <v>30</v>
      </c>
      <c r="BL18" s="118">
        <f t="shared" si="7"/>
        <v>30</v>
      </c>
      <c r="BM18" s="118">
        <f t="shared" si="7"/>
        <v>30</v>
      </c>
      <c r="BN18" s="118">
        <f t="shared" si="7"/>
        <v>30</v>
      </c>
      <c r="BO18" s="118">
        <f t="shared" ref="BO18:DB18" si="8">16+14</f>
        <v>30</v>
      </c>
      <c r="BP18" s="118">
        <f t="shared" si="8"/>
        <v>30</v>
      </c>
      <c r="BQ18" s="118">
        <f t="shared" si="8"/>
        <v>30</v>
      </c>
      <c r="BR18" s="118">
        <f t="shared" si="8"/>
        <v>30</v>
      </c>
      <c r="BS18" s="118">
        <f t="shared" si="8"/>
        <v>30</v>
      </c>
      <c r="BT18" s="118">
        <f t="shared" si="8"/>
        <v>30</v>
      </c>
      <c r="BU18" s="118">
        <f t="shared" si="8"/>
        <v>30</v>
      </c>
      <c r="BV18" s="118">
        <f t="shared" si="8"/>
        <v>30</v>
      </c>
      <c r="BW18" s="118">
        <f t="shared" si="8"/>
        <v>30</v>
      </c>
      <c r="BX18" s="118">
        <f t="shared" si="8"/>
        <v>30</v>
      </c>
      <c r="BY18" s="118">
        <f t="shared" si="8"/>
        <v>30</v>
      </c>
      <c r="BZ18" s="118">
        <f t="shared" si="8"/>
        <v>30</v>
      </c>
      <c r="CA18" s="118">
        <f t="shared" si="8"/>
        <v>30</v>
      </c>
      <c r="CB18" s="118">
        <f t="shared" si="8"/>
        <v>30</v>
      </c>
      <c r="CC18" s="118">
        <f t="shared" si="8"/>
        <v>30</v>
      </c>
      <c r="CD18" s="118">
        <f t="shared" si="8"/>
        <v>30</v>
      </c>
      <c r="CE18" s="118">
        <f t="shared" si="8"/>
        <v>30</v>
      </c>
      <c r="CF18" s="118">
        <f t="shared" si="8"/>
        <v>30</v>
      </c>
      <c r="CG18" s="118">
        <f t="shared" si="8"/>
        <v>30</v>
      </c>
      <c r="CH18" s="118">
        <f t="shared" si="8"/>
        <v>30</v>
      </c>
      <c r="CI18" s="118">
        <f t="shared" si="8"/>
        <v>30</v>
      </c>
      <c r="CJ18" s="118">
        <f t="shared" si="8"/>
        <v>30</v>
      </c>
      <c r="CK18" s="118">
        <f t="shared" si="8"/>
        <v>30</v>
      </c>
      <c r="CL18" s="118">
        <f t="shared" si="8"/>
        <v>30</v>
      </c>
      <c r="CM18" s="118">
        <f t="shared" si="8"/>
        <v>30</v>
      </c>
      <c r="CN18" s="118">
        <f t="shared" si="8"/>
        <v>30</v>
      </c>
      <c r="CO18" s="118">
        <f t="shared" si="8"/>
        <v>30</v>
      </c>
      <c r="CP18" s="118">
        <f t="shared" si="8"/>
        <v>30</v>
      </c>
      <c r="CQ18" s="118">
        <f t="shared" si="8"/>
        <v>30</v>
      </c>
      <c r="CR18" s="118">
        <f t="shared" si="8"/>
        <v>30</v>
      </c>
      <c r="CS18" s="118">
        <f t="shared" si="8"/>
        <v>30</v>
      </c>
      <c r="CT18" s="118">
        <f t="shared" si="8"/>
        <v>30</v>
      </c>
      <c r="CU18" s="118">
        <f t="shared" si="8"/>
        <v>30</v>
      </c>
      <c r="CV18" s="118">
        <f t="shared" si="8"/>
        <v>30</v>
      </c>
      <c r="CW18" s="118">
        <f t="shared" si="8"/>
        <v>30</v>
      </c>
      <c r="CX18" s="118">
        <f t="shared" si="8"/>
        <v>30</v>
      </c>
      <c r="CY18" s="118">
        <f t="shared" si="8"/>
        <v>30</v>
      </c>
      <c r="CZ18" s="118">
        <f t="shared" si="8"/>
        <v>30</v>
      </c>
      <c r="DA18" s="118">
        <f t="shared" si="8"/>
        <v>30</v>
      </c>
      <c r="DB18" s="118">
        <f t="shared" si="8"/>
        <v>30</v>
      </c>
    </row>
    <row r="19" spans="1:107" ht="12.75" x14ac:dyDescent="0.2">
      <c r="A19" s="59" t="str">
        <f>Grade!A65</f>
        <v>Continuity</v>
      </c>
      <c r="B19" s="118">
        <v>10</v>
      </c>
      <c r="C19" s="118">
        <v>10</v>
      </c>
      <c r="D19" s="118">
        <v>10</v>
      </c>
      <c r="E19" s="118">
        <v>10</v>
      </c>
      <c r="F19" s="118">
        <v>10</v>
      </c>
      <c r="G19" s="118">
        <v>10</v>
      </c>
      <c r="H19" s="118">
        <v>10</v>
      </c>
      <c r="I19" s="118">
        <v>10</v>
      </c>
      <c r="J19" s="118">
        <v>10</v>
      </c>
      <c r="K19" s="118">
        <v>10</v>
      </c>
      <c r="L19" s="118">
        <v>10</v>
      </c>
      <c r="M19" s="118">
        <v>10</v>
      </c>
      <c r="N19" s="118">
        <v>10</v>
      </c>
      <c r="O19" s="118">
        <v>10</v>
      </c>
      <c r="P19" s="118">
        <v>10</v>
      </c>
      <c r="Q19" s="118">
        <v>10</v>
      </c>
      <c r="R19" s="118">
        <v>10</v>
      </c>
      <c r="S19" s="118">
        <v>10</v>
      </c>
      <c r="T19" s="118">
        <v>10</v>
      </c>
      <c r="U19" s="118">
        <v>10</v>
      </c>
      <c r="V19" s="118">
        <v>9</v>
      </c>
      <c r="W19" s="118">
        <v>9</v>
      </c>
      <c r="X19" s="118">
        <v>9</v>
      </c>
      <c r="Y19" s="118">
        <v>9</v>
      </c>
      <c r="Z19" s="118">
        <v>9</v>
      </c>
      <c r="AA19" s="118">
        <v>9</v>
      </c>
      <c r="AB19" s="118">
        <v>9</v>
      </c>
      <c r="AC19" s="118">
        <v>9</v>
      </c>
      <c r="AD19" s="118">
        <v>9</v>
      </c>
      <c r="AE19" s="118">
        <v>9</v>
      </c>
      <c r="AF19" s="118">
        <v>9</v>
      </c>
      <c r="AG19" s="118">
        <v>9</v>
      </c>
      <c r="AH19" s="118">
        <v>9</v>
      </c>
      <c r="AI19" s="118">
        <v>9</v>
      </c>
      <c r="AJ19" s="118">
        <v>9</v>
      </c>
      <c r="AK19" s="118">
        <v>9</v>
      </c>
      <c r="AL19" s="118">
        <v>9</v>
      </c>
      <c r="AM19" s="118">
        <v>9</v>
      </c>
      <c r="AN19" s="118">
        <v>9</v>
      </c>
      <c r="AO19" s="118">
        <v>9</v>
      </c>
      <c r="AP19" s="118">
        <v>9</v>
      </c>
      <c r="AQ19" s="118">
        <v>9</v>
      </c>
      <c r="AR19" s="118">
        <v>9</v>
      </c>
      <c r="AS19" s="118">
        <v>9</v>
      </c>
      <c r="AT19" s="118">
        <v>9</v>
      </c>
      <c r="AU19" s="118">
        <v>9</v>
      </c>
      <c r="AV19" s="118">
        <v>9</v>
      </c>
      <c r="AW19" s="118">
        <v>9</v>
      </c>
      <c r="AX19" s="118">
        <v>9</v>
      </c>
      <c r="AY19" s="118">
        <v>9</v>
      </c>
      <c r="AZ19" s="118">
        <v>9</v>
      </c>
      <c r="BA19" s="118">
        <v>9</v>
      </c>
      <c r="BB19" s="118">
        <v>9</v>
      </c>
      <c r="BC19" s="118">
        <v>9</v>
      </c>
      <c r="BD19" s="118">
        <v>9</v>
      </c>
      <c r="BE19" s="118">
        <v>9</v>
      </c>
      <c r="BF19" s="118">
        <v>9</v>
      </c>
      <c r="BG19" s="118">
        <v>9</v>
      </c>
      <c r="BH19" s="118">
        <v>9</v>
      </c>
      <c r="BI19" s="118">
        <v>9</v>
      </c>
      <c r="BJ19" s="118">
        <v>9</v>
      </c>
      <c r="BK19" s="118">
        <v>9</v>
      </c>
      <c r="BL19" s="118">
        <v>9</v>
      </c>
      <c r="BM19" s="118">
        <v>9</v>
      </c>
      <c r="BN19" s="118">
        <v>9</v>
      </c>
      <c r="BO19" s="118">
        <v>9</v>
      </c>
      <c r="BP19" s="118">
        <v>9</v>
      </c>
      <c r="BQ19" s="118">
        <v>9</v>
      </c>
      <c r="BR19" s="118">
        <v>9</v>
      </c>
      <c r="BS19" s="118">
        <v>9</v>
      </c>
      <c r="BT19" s="118">
        <v>9</v>
      </c>
      <c r="BU19" s="118">
        <v>9</v>
      </c>
      <c r="BV19" s="118">
        <v>9</v>
      </c>
      <c r="BW19" s="118">
        <v>9</v>
      </c>
      <c r="BX19" s="118">
        <v>9</v>
      </c>
      <c r="BY19" s="118">
        <v>9</v>
      </c>
      <c r="BZ19" s="118">
        <v>9</v>
      </c>
      <c r="CA19" s="118">
        <v>9</v>
      </c>
      <c r="CB19" s="118">
        <v>9</v>
      </c>
      <c r="CC19" s="118">
        <v>9</v>
      </c>
      <c r="CD19" s="118">
        <v>9</v>
      </c>
      <c r="CE19" s="118">
        <v>9</v>
      </c>
      <c r="CF19" s="118">
        <v>9</v>
      </c>
      <c r="CG19" s="118">
        <v>9</v>
      </c>
      <c r="CH19" s="118">
        <v>9</v>
      </c>
      <c r="CI19" s="118">
        <v>9</v>
      </c>
      <c r="CJ19" s="118">
        <v>9</v>
      </c>
      <c r="CK19" s="118">
        <v>9</v>
      </c>
      <c r="CL19" s="118">
        <v>9</v>
      </c>
      <c r="CM19" s="118">
        <v>9</v>
      </c>
      <c r="CN19" s="118">
        <v>9</v>
      </c>
      <c r="CO19" s="118">
        <v>9</v>
      </c>
      <c r="CP19" s="118">
        <v>9</v>
      </c>
      <c r="CQ19" s="118">
        <v>9</v>
      </c>
      <c r="CR19" s="118">
        <v>9</v>
      </c>
      <c r="CS19" s="118">
        <v>9</v>
      </c>
      <c r="CT19" s="118">
        <v>9</v>
      </c>
      <c r="CU19" s="118">
        <v>9</v>
      </c>
      <c r="CV19" s="118">
        <v>9</v>
      </c>
      <c r="CW19" s="118">
        <v>9</v>
      </c>
      <c r="CX19" s="118">
        <v>9</v>
      </c>
      <c r="CY19" s="118">
        <v>9</v>
      </c>
      <c r="CZ19" s="118">
        <v>9</v>
      </c>
      <c r="DA19" s="118">
        <v>9</v>
      </c>
      <c r="DB19" s="118">
        <v>9</v>
      </c>
    </row>
    <row r="20" spans="1:107" ht="12.75" x14ac:dyDescent="0.2">
      <c r="A20" s="60" t="s">
        <v>82</v>
      </c>
      <c r="B20" s="61">
        <f>SUM(B16:B19)</f>
        <v>72</v>
      </c>
      <c r="C20" s="61">
        <f t="shared" ref="C20:AY20" si="9">SUM(C16:C19)</f>
        <v>72</v>
      </c>
      <c r="D20" s="61">
        <f t="shared" si="9"/>
        <v>64</v>
      </c>
      <c r="E20" s="61">
        <f t="shared" si="9"/>
        <v>64</v>
      </c>
      <c r="F20" s="61">
        <f t="shared" si="9"/>
        <v>72</v>
      </c>
      <c r="G20" s="61">
        <f t="shared" si="9"/>
        <v>72</v>
      </c>
      <c r="H20" s="61">
        <f t="shared" si="9"/>
        <v>72</v>
      </c>
      <c r="I20" s="61">
        <f t="shared" si="9"/>
        <v>72</v>
      </c>
      <c r="J20" s="61">
        <f t="shared" si="9"/>
        <v>72</v>
      </c>
      <c r="K20" s="61">
        <f t="shared" si="9"/>
        <v>72</v>
      </c>
      <c r="L20" s="61">
        <f t="shared" si="9"/>
        <v>72</v>
      </c>
      <c r="M20" s="61">
        <f t="shared" si="9"/>
        <v>66</v>
      </c>
      <c r="N20" s="61">
        <f t="shared" si="9"/>
        <v>72</v>
      </c>
      <c r="O20" s="61">
        <f t="shared" si="9"/>
        <v>72</v>
      </c>
      <c r="P20" s="61">
        <f t="shared" si="9"/>
        <v>72</v>
      </c>
      <c r="Q20" s="61">
        <f t="shared" si="9"/>
        <v>72</v>
      </c>
      <c r="R20" s="61">
        <f t="shared" si="9"/>
        <v>72</v>
      </c>
      <c r="S20" s="61">
        <f t="shared" si="9"/>
        <v>72</v>
      </c>
      <c r="T20" s="61">
        <f t="shared" si="9"/>
        <v>72</v>
      </c>
      <c r="U20" s="61">
        <f t="shared" si="9"/>
        <v>72</v>
      </c>
      <c r="V20" s="61">
        <f t="shared" si="9"/>
        <v>71</v>
      </c>
      <c r="W20" s="61">
        <f t="shared" si="9"/>
        <v>71</v>
      </c>
      <c r="X20" s="61">
        <f t="shared" si="9"/>
        <v>71</v>
      </c>
      <c r="Y20" s="61">
        <f t="shared" si="9"/>
        <v>71</v>
      </c>
      <c r="Z20" s="61">
        <f t="shared" si="9"/>
        <v>71</v>
      </c>
      <c r="AA20" s="61">
        <f t="shared" si="9"/>
        <v>71</v>
      </c>
      <c r="AB20" s="61">
        <f t="shared" si="9"/>
        <v>71</v>
      </c>
      <c r="AC20" s="61">
        <f t="shared" si="9"/>
        <v>71</v>
      </c>
      <c r="AD20" s="61">
        <f t="shared" si="9"/>
        <v>71</v>
      </c>
      <c r="AE20" s="61">
        <f t="shared" si="9"/>
        <v>71</v>
      </c>
      <c r="AF20" s="61">
        <f t="shared" si="9"/>
        <v>71</v>
      </c>
      <c r="AG20" s="61">
        <f t="shared" si="9"/>
        <v>71</v>
      </c>
      <c r="AH20" s="61">
        <f t="shared" si="9"/>
        <v>71</v>
      </c>
      <c r="AI20" s="61">
        <f t="shared" si="9"/>
        <v>71</v>
      </c>
      <c r="AJ20" s="61">
        <f t="shared" si="9"/>
        <v>71</v>
      </c>
      <c r="AK20" s="61">
        <f t="shared" si="9"/>
        <v>71</v>
      </c>
      <c r="AL20" s="61">
        <f t="shared" si="9"/>
        <v>71</v>
      </c>
      <c r="AM20" s="61">
        <f t="shared" si="9"/>
        <v>65</v>
      </c>
      <c r="AN20" s="61">
        <f t="shared" si="9"/>
        <v>71</v>
      </c>
      <c r="AO20" s="61">
        <f t="shared" si="9"/>
        <v>71</v>
      </c>
      <c r="AP20" s="61">
        <f t="shared" si="9"/>
        <v>71</v>
      </c>
      <c r="AQ20" s="61">
        <f t="shared" si="9"/>
        <v>71</v>
      </c>
      <c r="AR20" s="61">
        <f t="shared" si="9"/>
        <v>71</v>
      </c>
      <c r="AS20" s="61">
        <f t="shared" si="9"/>
        <v>71</v>
      </c>
      <c r="AT20" s="61">
        <f t="shared" si="9"/>
        <v>71</v>
      </c>
      <c r="AU20" s="61">
        <f t="shared" si="9"/>
        <v>71</v>
      </c>
      <c r="AV20" s="61">
        <f t="shared" si="9"/>
        <v>71</v>
      </c>
      <c r="AW20" s="61">
        <f t="shared" si="9"/>
        <v>71</v>
      </c>
      <c r="AX20" s="61">
        <f t="shared" ref="AX20" si="10">SUM(AX16:AX19)</f>
        <v>77</v>
      </c>
      <c r="AY20" s="61">
        <f t="shared" si="9"/>
        <v>71</v>
      </c>
      <c r="AZ20" s="61">
        <f t="shared" ref="AZ20" si="11">SUM(AZ16:AZ19)</f>
        <v>71</v>
      </c>
      <c r="BA20" s="61">
        <f t="shared" ref="BA20" si="12">SUM(BA16:BA19)</f>
        <v>71</v>
      </c>
      <c r="BB20" s="61">
        <f t="shared" ref="BB20" si="13">SUM(BB16:BB19)</f>
        <v>71</v>
      </c>
      <c r="BC20" s="61">
        <f t="shared" ref="BC20" si="14">SUM(BC16:BC19)</f>
        <v>71</v>
      </c>
      <c r="BD20" s="61">
        <f t="shared" ref="BD20" si="15">SUM(BD16:BD19)</f>
        <v>71</v>
      </c>
      <c r="BE20" s="61">
        <f t="shared" ref="BE20" si="16">SUM(BE16:BE19)</f>
        <v>71</v>
      </c>
      <c r="BF20" s="61">
        <f t="shared" ref="BF20" si="17">SUM(BF16:BF19)</f>
        <v>71</v>
      </c>
      <c r="BG20" s="61">
        <f t="shared" ref="BG20" si="18">SUM(BG16:BG19)</f>
        <v>71</v>
      </c>
      <c r="BH20" s="61">
        <f t="shared" ref="BH20" si="19">SUM(BH16:BH19)</f>
        <v>71</v>
      </c>
      <c r="BI20" s="61">
        <f t="shared" ref="BI20" si="20">SUM(BI16:BI19)</f>
        <v>71</v>
      </c>
      <c r="BJ20" s="61">
        <f t="shared" ref="BJ20" si="21">SUM(BJ16:BJ19)</f>
        <v>71</v>
      </c>
      <c r="BK20" s="61">
        <f t="shared" ref="BK20" si="22">SUM(BK16:BK19)</f>
        <v>71</v>
      </c>
      <c r="BL20" s="61">
        <f t="shared" ref="BL20" si="23">SUM(BL16:BL19)</f>
        <v>71</v>
      </c>
      <c r="BM20" s="61">
        <f t="shared" ref="BM20" si="24">SUM(BM16:BM19)</f>
        <v>71</v>
      </c>
      <c r="BN20" s="61">
        <f t="shared" ref="BN20" si="25">SUM(BN16:BN19)</f>
        <v>71</v>
      </c>
      <c r="BO20" s="61">
        <f t="shared" ref="BO20" si="26">SUM(BO16:BO19)</f>
        <v>71</v>
      </c>
      <c r="BP20" s="61">
        <f t="shared" ref="BP20" si="27">SUM(BP16:BP19)</f>
        <v>71</v>
      </c>
      <c r="BQ20" s="61">
        <f t="shared" ref="BQ20" si="28">SUM(BQ16:BQ19)</f>
        <v>71</v>
      </c>
      <c r="BR20" s="61">
        <f t="shared" ref="BR20" si="29">SUM(BR16:BR19)</f>
        <v>71</v>
      </c>
      <c r="BS20" s="61">
        <f t="shared" ref="BS20" si="30">SUM(BS16:BS19)</f>
        <v>71</v>
      </c>
      <c r="BT20" s="61">
        <f t="shared" ref="BT20" si="31">SUM(BT16:BT19)</f>
        <v>71</v>
      </c>
      <c r="BU20" s="61">
        <f t="shared" ref="BU20" si="32">SUM(BU16:BU19)</f>
        <v>71</v>
      </c>
      <c r="BV20" s="61">
        <f t="shared" ref="BV20" si="33">SUM(BV16:BV19)</f>
        <v>71</v>
      </c>
      <c r="BW20" s="61">
        <f t="shared" ref="BW20" si="34">SUM(BW16:BW19)</f>
        <v>71</v>
      </c>
      <c r="BX20" s="61">
        <f t="shared" ref="BX20" si="35">SUM(BX16:BX19)</f>
        <v>71</v>
      </c>
      <c r="BY20" s="61">
        <f t="shared" ref="BY20" si="36">SUM(BY16:BY19)</f>
        <v>71</v>
      </c>
      <c r="BZ20" s="61">
        <f t="shared" ref="BZ20" si="37">SUM(BZ16:BZ19)</f>
        <v>71</v>
      </c>
      <c r="CA20" s="61">
        <f t="shared" ref="CA20" si="38">SUM(CA16:CA19)</f>
        <v>71</v>
      </c>
      <c r="CB20" s="61">
        <f t="shared" ref="CB20" si="39">SUM(CB16:CB19)</f>
        <v>71</v>
      </c>
      <c r="CC20" s="61">
        <f t="shared" ref="CC20" si="40">SUM(CC16:CC19)</f>
        <v>71</v>
      </c>
      <c r="CD20" s="61">
        <f t="shared" ref="CD20" si="41">SUM(CD16:CD19)</f>
        <v>71</v>
      </c>
      <c r="CE20" s="61">
        <f t="shared" ref="CE20" si="42">SUM(CE16:CE19)</f>
        <v>71</v>
      </c>
      <c r="CF20" s="61">
        <f t="shared" ref="CF20" si="43">SUM(CF16:CF19)</f>
        <v>71</v>
      </c>
      <c r="CG20" s="61">
        <f t="shared" ref="CG20" si="44">SUM(CG16:CG19)</f>
        <v>71</v>
      </c>
      <c r="CH20" s="61">
        <f t="shared" ref="CH20" si="45">SUM(CH16:CH19)</f>
        <v>71</v>
      </c>
      <c r="CI20" s="61">
        <f t="shared" ref="CI20" si="46">SUM(CI16:CI19)</f>
        <v>71</v>
      </c>
      <c r="CJ20" s="61">
        <f t="shared" ref="CJ20" si="47">SUM(CJ16:CJ19)</f>
        <v>71</v>
      </c>
      <c r="CK20" s="61">
        <f t="shared" ref="CK20" si="48">SUM(CK16:CK19)</f>
        <v>71</v>
      </c>
      <c r="CL20" s="61">
        <f t="shared" ref="CL20" si="49">SUM(CL16:CL19)</f>
        <v>71</v>
      </c>
      <c r="CM20" s="61">
        <f t="shared" ref="CM20" si="50">SUM(CM16:CM19)</f>
        <v>71</v>
      </c>
      <c r="CN20" s="61">
        <f t="shared" ref="CN20" si="51">SUM(CN16:CN19)</f>
        <v>71</v>
      </c>
      <c r="CO20" s="61">
        <f t="shared" ref="CO20" si="52">SUM(CO16:CO19)</f>
        <v>71</v>
      </c>
      <c r="CP20" s="61">
        <f t="shared" ref="CP20" si="53">SUM(CP16:CP19)</f>
        <v>71</v>
      </c>
      <c r="CQ20" s="61">
        <f t="shared" ref="CQ20" si="54">SUM(CQ16:CQ19)</f>
        <v>71</v>
      </c>
      <c r="CR20" s="61">
        <f t="shared" ref="CR20" si="55">SUM(CR16:CR19)</f>
        <v>71</v>
      </c>
      <c r="CS20" s="61">
        <f t="shared" ref="CS20" si="56">SUM(CS16:CS19)</f>
        <v>71</v>
      </c>
      <c r="CT20" s="61">
        <f t="shared" ref="CT20" si="57">SUM(CT16:CT19)</f>
        <v>71</v>
      </c>
      <c r="CU20" s="61">
        <f t="shared" ref="CU20" si="58">SUM(CU16:CU19)</f>
        <v>71</v>
      </c>
      <c r="CV20" s="61">
        <f t="shared" ref="CV20" si="59">SUM(CV16:CV19)</f>
        <v>71</v>
      </c>
      <c r="CW20" s="61">
        <f t="shared" ref="CW20" si="60">SUM(CW16:CW19)</f>
        <v>71</v>
      </c>
      <c r="CX20" s="61">
        <f t="shared" ref="CX20" si="61">SUM(CX16:CX19)</f>
        <v>71</v>
      </c>
      <c r="CY20" s="61">
        <f t="shared" ref="CY20" si="62">SUM(CY16:CY19)</f>
        <v>71</v>
      </c>
      <c r="CZ20" s="61">
        <f t="shared" ref="CZ20" si="63">SUM(CZ16:CZ19)</f>
        <v>73</v>
      </c>
      <c r="DA20" s="61">
        <f t="shared" ref="DA20" si="64">SUM(DA16:DA19)</f>
        <v>73</v>
      </c>
      <c r="DB20" s="61">
        <f t="shared" ref="DB20" si="65">SUM(DB16:DB19)</f>
        <v>73</v>
      </c>
    </row>
    <row r="21" spans="1:107" ht="12.75" x14ac:dyDescent="0.2">
      <c r="A21" s="49">
        <f>COUNT(B20:ZX20)</f>
        <v>105</v>
      </c>
      <c r="B21" s="48"/>
      <c r="C21" s="48"/>
      <c r="D21" s="48"/>
      <c r="E21" s="48"/>
      <c r="F21" s="48"/>
      <c r="G21" s="48"/>
      <c r="H21" s="48"/>
      <c r="I21" s="48"/>
      <c r="J21" s="48"/>
      <c r="K21" s="48"/>
      <c r="AX21" s="111"/>
    </row>
    <row r="22" spans="1:107" s="127" customFormat="1" x14ac:dyDescent="0.2">
      <c r="A22" s="124"/>
      <c r="B22" s="125" t="s">
        <v>416</v>
      </c>
      <c r="C22" s="125" t="s">
        <v>417</v>
      </c>
      <c r="D22" s="125" t="s">
        <v>418</v>
      </c>
      <c r="E22" s="125" t="s">
        <v>419</v>
      </c>
      <c r="F22" s="125" t="s">
        <v>142</v>
      </c>
      <c r="G22" s="125" t="s">
        <v>420</v>
      </c>
      <c r="H22" s="125" t="s">
        <v>421</v>
      </c>
      <c r="I22" s="125" t="s">
        <v>422</v>
      </c>
      <c r="J22" s="125" t="s">
        <v>141</v>
      </c>
      <c r="K22" s="125" t="s">
        <v>149</v>
      </c>
      <c r="L22" s="125" t="s">
        <v>423</v>
      </c>
      <c r="M22" s="125" t="s">
        <v>148</v>
      </c>
      <c r="N22" s="125" t="s">
        <v>424</v>
      </c>
      <c r="O22" s="125" t="s">
        <v>425</v>
      </c>
      <c r="P22" s="125" t="s">
        <v>426</v>
      </c>
      <c r="Q22" s="125" t="s">
        <v>152</v>
      </c>
      <c r="R22" s="125" t="s">
        <v>427</v>
      </c>
      <c r="S22" s="125" t="s">
        <v>428</v>
      </c>
      <c r="T22" s="125" t="s">
        <v>429</v>
      </c>
      <c r="U22" s="125" t="s">
        <v>430</v>
      </c>
      <c r="V22" s="125" t="s">
        <v>431</v>
      </c>
      <c r="W22" s="125" t="s">
        <v>432</v>
      </c>
      <c r="X22" s="125" t="s">
        <v>433</v>
      </c>
      <c r="Y22" s="125" t="s">
        <v>434</v>
      </c>
      <c r="Z22" s="125" t="s">
        <v>435</v>
      </c>
      <c r="AA22" s="125" t="s">
        <v>436</v>
      </c>
      <c r="AB22" s="125" t="s">
        <v>437</v>
      </c>
      <c r="AC22" s="125" t="s">
        <v>446</v>
      </c>
      <c r="AD22" s="125" t="s">
        <v>447</v>
      </c>
      <c r="AE22" s="125" t="s">
        <v>448</v>
      </c>
      <c r="AF22" s="125" t="s">
        <v>449</v>
      </c>
      <c r="AG22" s="125" t="s">
        <v>450</v>
      </c>
      <c r="AH22" s="125" t="s">
        <v>451</v>
      </c>
      <c r="AI22" s="125" t="s">
        <v>452</v>
      </c>
      <c r="AJ22" s="125" t="s">
        <v>453</v>
      </c>
      <c r="AK22" s="125" t="s">
        <v>454</v>
      </c>
      <c r="AL22" s="125" t="s">
        <v>455</v>
      </c>
      <c r="AM22" s="125" t="s">
        <v>456</v>
      </c>
      <c r="AN22" s="125" t="s">
        <v>457</v>
      </c>
      <c r="AO22" s="125" t="s">
        <v>458</v>
      </c>
      <c r="AP22" s="125" t="s">
        <v>459</v>
      </c>
      <c r="AQ22" s="125" t="s">
        <v>460</v>
      </c>
      <c r="AR22" s="125" t="s">
        <v>461</v>
      </c>
      <c r="AS22" s="125" t="s">
        <v>462</v>
      </c>
      <c r="AT22" s="125" t="s">
        <v>463</v>
      </c>
      <c r="AU22" s="125" t="s">
        <v>464</v>
      </c>
      <c r="AV22" s="125" t="s">
        <v>465</v>
      </c>
      <c r="AW22" s="125" t="s">
        <v>466</v>
      </c>
      <c r="AX22" s="126" t="s">
        <v>467</v>
      </c>
      <c r="AY22" s="129" t="s">
        <v>425</v>
      </c>
      <c r="AZ22" s="129" t="s">
        <v>424</v>
      </c>
      <c r="BA22" s="129" t="s">
        <v>424</v>
      </c>
      <c r="BB22" s="129" t="s">
        <v>424</v>
      </c>
      <c r="BC22" s="129" t="s">
        <v>424</v>
      </c>
      <c r="BD22" s="129" t="s">
        <v>150</v>
      </c>
      <c r="BE22" s="129" t="s">
        <v>150</v>
      </c>
      <c r="BF22" s="129" t="s">
        <v>427</v>
      </c>
      <c r="BG22" s="129" t="s">
        <v>152</v>
      </c>
      <c r="BH22" s="129" t="s">
        <v>471</v>
      </c>
      <c r="BI22" s="129" t="s">
        <v>472</v>
      </c>
      <c r="BJ22" s="129" t="s">
        <v>473</v>
      </c>
      <c r="BK22" s="129" t="s">
        <v>474</v>
      </c>
      <c r="BL22" s="129" t="s">
        <v>474</v>
      </c>
      <c r="BM22" s="129" t="s">
        <v>474</v>
      </c>
      <c r="BN22" s="129" t="s">
        <v>474</v>
      </c>
      <c r="BO22" s="129" t="s">
        <v>474</v>
      </c>
      <c r="BP22" s="129" t="s">
        <v>474</v>
      </c>
      <c r="BQ22" s="129" t="s">
        <v>475</v>
      </c>
      <c r="BR22" s="129" t="s">
        <v>476</v>
      </c>
      <c r="BS22" s="129" t="s">
        <v>476</v>
      </c>
      <c r="BT22" s="129" t="s">
        <v>141</v>
      </c>
      <c r="BU22" s="129" t="s">
        <v>142</v>
      </c>
      <c r="BV22" s="129" t="s">
        <v>477</v>
      </c>
      <c r="BW22" s="129" t="s">
        <v>478</v>
      </c>
      <c r="BX22" s="129" t="s">
        <v>145</v>
      </c>
      <c r="BY22" s="129" t="s">
        <v>479</v>
      </c>
      <c r="BZ22" s="129" t="s">
        <v>146</v>
      </c>
      <c r="CA22" s="129" t="s">
        <v>422</v>
      </c>
      <c r="CB22" s="129" t="s">
        <v>422</v>
      </c>
      <c r="CC22" s="129" t="s">
        <v>422</v>
      </c>
      <c r="CD22" s="129" t="s">
        <v>422</v>
      </c>
      <c r="CE22" s="129" t="s">
        <v>480</v>
      </c>
      <c r="CF22" s="129" t="s">
        <v>481</v>
      </c>
      <c r="CG22" s="129" t="s">
        <v>481</v>
      </c>
      <c r="CH22" s="129" t="s">
        <v>482</v>
      </c>
      <c r="CI22" s="129" t="s">
        <v>483</v>
      </c>
      <c r="CJ22" s="129" t="s">
        <v>484</v>
      </c>
      <c r="CK22" s="129" t="s">
        <v>485</v>
      </c>
      <c r="CL22" s="129" t="s">
        <v>486</v>
      </c>
      <c r="CM22" s="129" t="s">
        <v>420</v>
      </c>
      <c r="CN22" s="129" t="s">
        <v>420</v>
      </c>
      <c r="CO22" s="129" t="s">
        <v>420</v>
      </c>
      <c r="CP22" s="129" t="s">
        <v>420</v>
      </c>
      <c r="CQ22" s="129" t="s">
        <v>487</v>
      </c>
      <c r="CR22" s="129" t="s">
        <v>488</v>
      </c>
      <c r="CS22" s="129" t="s">
        <v>489</v>
      </c>
      <c r="CT22" s="129" t="s">
        <v>490</v>
      </c>
      <c r="CU22" s="129" t="s">
        <v>491</v>
      </c>
      <c r="CV22" s="129" t="s">
        <v>492</v>
      </c>
      <c r="CW22" s="129" t="s">
        <v>493</v>
      </c>
      <c r="CX22" s="129" t="s">
        <v>494</v>
      </c>
      <c r="CY22" s="129" t="s">
        <v>495</v>
      </c>
      <c r="CZ22" s="129" t="s">
        <v>559</v>
      </c>
      <c r="DA22" s="129" t="s">
        <v>542</v>
      </c>
      <c r="DB22" s="129" t="s">
        <v>560</v>
      </c>
      <c r="DC22" s="129"/>
    </row>
    <row r="23" spans="1:107" x14ac:dyDescent="0.2">
      <c r="A23" s="119">
        <v>36526</v>
      </c>
      <c r="AX23" s="111"/>
    </row>
    <row r="24" spans="1:107" ht="12.75" x14ac:dyDescent="0.2">
      <c r="A24" s="119">
        <v>36557</v>
      </c>
      <c r="AX24" s="111">
        <v>63.024999999999991</v>
      </c>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row>
    <row r="25" spans="1:107" x14ac:dyDescent="0.2">
      <c r="A25" s="119">
        <v>36586</v>
      </c>
      <c r="AX25" s="111">
        <v>62.36</v>
      </c>
    </row>
    <row r="26" spans="1:107" x14ac:dyDescent="0.2">
      <c r="A26" s="119">
        <v>36617</v>
      </c>
      <c r="AX26" s="111">
        <v>57.800000000000004</v>
      </c>
    </row>
    <row r="27" spans="1:107" x14ac:dyDescent="0.2">
      <c r="A27" s="119">
        <v>36647</v>
      </c>
      <c r="AX27" s="111">
        <v>59.024999999999999</v>
      </c>
    </row>
    <row r="28" spans="1:107" x14ac:dyDescent="0.2">
      <c r="A28" s="119">
        <v>36678</v>
      </c>
      <c r="AX28" s="111">
        <v>46.58</v>
      </c>
    </row>
    <row r="29" spans="1:107" x14ac:dyDescent="0.2">
      <c r="A29" s="119">
        <v>36708</v>
      </c>
      <c r="AX29" s="111">
        <v>45.575000000000003</v>
      </c>
    </row>
    <row r="30" spans="1:107" x14ac:dyDescent="0.2">
      <c r="A30" s="119">
        <v>36739</v>
      </c>
      <c r="AX30" s="111">
        <v>41.924999999999997</v>
      </c>
    </row>
    <row r="31" spans="1:107" x14ac:dyDescent="0.2">
      <c r="A31" s="119">
        <v>36770</v>
      </c>
      <c r="AX31" s="111">
        <v>42.36</v>
      </c>
    </row>
    <row r="32" spans="1:107" x14ac:dyDescent="0.2">
      <c r="A32" s="119">
        <v>36800</v>
      </c>
      <c r="AX32" s="111">
        <v>40</v>
      </c>
    </row>
    <row r="33" spans="1:50" x14ac:dyDescent="0.2">
      <c r="A33" s="119">
        <v>36831</v>
      </c>
      <c r="AX33" s="111">
        <v>42.4</v>
      </c>
    </row>
    <row r="34" spans="1:50" x14ac:dyDescent="0.2">
      <c r="A34" s="119">
        <v>36861</v>
      </c>
      <c r="AX34" s="111">
        <v>48.175000000000004</v>
      </c>
    </row>
    <row r="35" spans="1:50" x14ac:dyDescent="0.2">
      <c r="A35" s="119">
        <v>36892</v>
      </c>
      <c r="AX35" s="111">
        <v>36.674999999999997</v>
      </c>
    </row>
    <row r="36" spans="1:50" x14ac:dyDescent="0.2">
      <c r="A36" s="119">
        <v>36923</v>
      </c>
      <c r="AX36" s="111">
        <v>60.424999999999997</v>
      </c>
    </row>
    <row r="37" spans="1:50" x14ac:dyDescent="0.2">
      <c r="A37" s="119">
        <v>36951</v>
      </c>
      <c r="AX37" s="111">
        <v>75.820000000000007</v>
      </c>
    </row>
    <row r="38" spans="1:50" x14ac:dyDescent="0.2">
      <c r="A38" s="119">
        <v>36982</v>
      </c>
      <c r="AX38" s="111">
        <v>75.849999999999994</v>
      </c>
    </row>
    <row r="39" spans="1:50" x14ac:dyDescent="0.2">
      <c r="A39" s="119">
        <v>37012</v>
      </c>
      <c r="AX39" s="111">
        <v>69.899999999999991</v>
      </c>
    </row>
    <row r="40" spans="1:50" x14ac:dyDescent="0.2">
      <c r="A40" s="119">
        <v>37043</v>
      </c>
      <c r="AX40" s="111">
        <v>66.8</v>
      </c>
    </row>
    <row r="41" spans="1:50" x14ac:dyDescent="0.2">
      <c r="A41" s="119">
        <v>37073</v>
      </c>
      <c r="AX41" s="111">
        <v>61.75</v>
      </c>
    </row>
    <row r="42" spans="1:50" x14ac:dyDescent="0.2">
      <c r="A42" s="119">
        <v>37104</v>
      </c>
      <c r="AX42" s="111">
        <v>55.120000000000005</v>
      </c>
    </row>
    <row r="43" spans="1:50" x14ac:dyDescent="0.2">
      <c r="A43" s="119">
        <v>37135</v>
      </c>
      <c r="AX43" s="111">
        <v>59.125000000000007</v>
      </c>
    </row>
    <row r="44" spans="1:50" x14ac:dyDescent="0.2">
      <c r="A44" s="119">
        <v>37165</v>
      </c>
      <c r="AX44" s="111">
        <v>50.95</v>
      </c>
    </row>
    <row r="45" spans="1:50" x14ac:dyDescent="0.2">
      <c r="A45" s="119">
        <v>37196</v>
      </c>
      <c r="AX45" s="111">
        <v>48.34</v>
      </c>
    </row>
    <row r="46" spans="1:50" x14ac:dyDescent="0.2">
      <c r="A46" s="119">
        <v>37226</v>
      </c>
      <c r="AX46" s="111">
        <v>48.866666666666674</v>
      </c>
    </row>
    <row r="47" spans="1:50" x14ac:dyDescent="0.2">
      <c r="A47" s="119">
        <v>37257</v>
      </c>
      <c r="AX47" s="111">
        <v>56.566666666666663</v>
      </c>
    </row>
    <row r="48" spans="1:50" x14ac:dyDescent="0.2">
      <c r="A48" s="119">
        <v>37288</v>
      </c>
      <c r="AX48" s="111">
        <v>65.199999999999989</v>
      </c>
    </row>
    <row r="49" spans="1:50" x14ac:dyDescent="0.2">
      <c r="A49" s="119">
        <v>37316</v>
      </c>
      <c r="AX49" s="111">
        <v>71.7</v>
      </c>
    </row>
    <row r="50" spans="1:50" x14ac:dyDescent="0.2">
      <c r="A50" s="119">
        <v>37347</v>
      </c>
      <c r="AX50" s="111">
        <v>66.675000000000011</v>
      </c>
    </row>
    <row r="51" spans="1:50" x14ac:dyDescent="0.2">
      <c r="A51" s="119">
        <v>37377</v>
      </c>
      <c r="AX51" s="111">
        <v>63.179999999999993</v>
      </c>
    </row>
    <row r="52" spans="1:50" x14ac:dyDescent="0.2">
      <c r="A52" s="119">
        <v>37408</v>
      </c>
      <c r="AX52" s="111">
        <v>53.400000000000006</v>
      </c>
    </row>
    <row r="53" spans="1:50" x14ac:dyDescent="0.2">
      <c r="A53" s="119">
        <v>37438</v>
      </c>
      <c r="AX53" s="111">
        <v>42.6</v>
      </c>
    </row>
    <row r="54" spans="1:50" x14ac:dyDescent="0.2">
      <c r="A54" s="119">
        <v>37469</v>
      </c>
      <c r="AX54" s="111">
        <v>49.76</v>
      </c>
    </row>
    <row r="55" spans="1:50" x14ac:dyDescent="0.2">
      <c r="A55" s="119">
        <v>37500</v>
      </c>
      <c r="AX55" s="111">
        <v>52.599999999999994</v>
      </c>
    </row>
    <row r="56" spans="1:50" x14ac:dyDescent="0.2">
      <c r="A56" s="119">
        <v>37530</v>
      </c>
      <c r="AX56" s="111">
        <v>47.875</v>
      </c>
    </row>
    <row r="57" spans="1:50" x14ac:dyDescent="0.2">
      <c r="A57" s="119">
        <v>37561</v>
      </c>
      <c r="AX57" s="111">
        <v>39.159999999999997</v>
      </c>
    </row>
    <row r="58" spans="1:50" x14ac:dyDescent="0.2">
      <c r="A58" s="119">
        <v>37591</v>
      </c>
      <c r="AX58" s="111">
        <v>53.866666666666667</v>
      </c>
    </row>
    <row r="59" spans="1:50" x14ac:dyDescent="0.2">
      <c r="A59" s="119">
        <v>37622</v>
      </c>
      <c r="AX59" s="111">
        <v>57.175000000000004</v>
      </c>
    </row>
    <row r="60" spans="1:50" x14ac:dyDescent="0.2">
      <c r="A60" s="119">
        <v>37653</v>
      </c>
      <c r="AX60" s="111">
        <v>60.575000000000003</v>
      </c>
    </row>
    <row r="61" spans="1:50" x14ac:dyDescent="0.2">
      <c r="A61" s="119">
        <v>37681</v>
      </c>
      <c r="AX61" s="111">
        <v>69.474999999999994</v>
      </c>
    </row>
    <row r="62" spans="1:50" x14ac:dyDescent="0.2">
      <c r="A62" s="119">
        <v>37712</v>
      </c>
      <c r="AX62" s="111">
        <v>60.424999999999997</v>
      </c>
    </row>
    <row r="63" spans="1:50" x14ac:dyDescent="0.2">
      <c r="A63" s="119">
        <v>37742</v>
      </c>
      <c r="AX63" s="111">
        <v>54.42</v>
      </c>
    </row>
    <row r="64" spans="1:50" x14ac:dyDescent="0.2">
      <c r="A64" s="119">
        <v>37773</v>
      </c>
      <c r="AX64" s="111">
        <v>52.474999999999994</v>
      </c>
    </row>
    <row r="65" spans="1:103" x14ac:dyDescent="0.2">
      <c r="A65" s="119">
        <v>37803</v>
      </c>
      <c r="AX65" s="111">
        <v>39.125</v>
      </c>
    </row>
    <row r="66" spans="1:103" x14ac:dyDescent="0.2">
      <c r="A66" s="119">
        <v>37834</v>
      </c>
      <c r="AX66" s="111">
        <v>44.779999999999994</v>
      </c>
    </row>
    <row r="67" spans="1:103" x14ac:dyDescent="0.2">
      <c r="A67" s="119">
        <v>37865</v>
      </c>
      <c r="AX67" s="111">
        <v>48.775000000000006</v>
      </c>
    </row>
    <row r="68" spans="1:103" x14ac:dyDescent="0.2">
      <c r="A68" s="119">
        <v>37895</v>
      </c>
      <c r="AX68" s="111">
        <v>43.66</v>
      </c>
    </row>
    <row r="69" spans="1:103" x14ac:dyDescent="0.2">
      <c r="A69" s="119">
        <v>37926</v>
      </c>
      <c r="AX69" s="111">
        <v>42.674999999999997</v>
      </c>
    </row>
    <row r="70" spans="1:103" x14ac:dyDescent="0.2">
      <c r="A70" s="119">
        <v>37956</v>
      </c>
      <c r="AX70" s="111">
        <v>38.933333333333337</v>
      </c>
    </row>
    <row r="71" spans="1:103" x14ac:dyDescent="0.2">
      <c r="A71" s="119">
        <v>37987</v>
      </c>
      <c r="AX71" s="111">
        <v>53.649999999999991</v>
      </c>
      <c r="AY71" s="131">
        <v>0.58620355135154212</v>
      </c>
      <c r="AZ71" s="131">
        <v>0.54849022879286968</v>
      </c>
      <c r="BA71" s="131">
        <v>0.53648825442103443</v>
      </c>
      <c r="BB71" s="131">
        <v>0.50508308814806568</v>
      </c>
      <c r="BC71" s="131">
        <v>0.45857543745720414</v>
      </c>
      <c r="BD71" s="131">
        <v>0.43647180132240759</v>
      </c>
      <c r="BE71" s="131">
        <v>0.5574917095717461</v>
      </c>
      <c r="BF71" s="131"/>
      <c r="BG71" s="131"/>
      <c r="BH71" s="131">
        <v>0.25154135181991705</v>
      </c>
      <c r="BI71" s="131"/>
      <c r="BJ71" s="131">
        <v>1.3556000000000001</v>
      </c>
      <c r="BK71" s="131">
        <v>0.26619999999999999</v>
      </c>
      <c r="BL71" s="131">
        <v>0.28128333333333333</v>
      </c>
      <c r="BM71" s="131"/>
      <c r="BN71" s="131"/>
      <c r="BO71" s="131">
        <v>0.24808333333333329</v>
      </c>
      <c r="BP71" s="131">
        <v>0.2482</v>
      </c>
      <c r="BQ71" s="131"/>
      <c r="BR71" s="131"/>
      <c r="BS71" s="131"/>
      <c r="BT71" s="131">
        <v>0.22340000000000002</v>
      </c>
      <c r="BU71" s="131">
        <v>0.37</v>
      </c>
      <c r="BV71" s="131"/>
      <c r="BW71" s="131"/>
      <c r="BX71" s="131"/>
      <c r="BY71" s="131"/>
      <c r="BZ71" s="131">
        <v>0.67261064708826557</v>
      </c>
      <c r="CA71" s="131">
        <v>0.23916666666666669</v>
      </c>
      <c r="CB71" s="131"/>
      <c r="CC71" s="131"/>
      <c r="CD71" s="131"/>
      <c r="CE71" s="131">
        <v>0.45409999999999995</v>
      </c>
      <c r="CF71" s="131">
        <v>1.5582563392766067</v>
      </c>
      <c r="CG71" s="131"/>
      <c r="CH71" s="131"/>
      <c r="CI71" s="131"/>
      <c r="CJ71" s="131"/>
      <c r="CK71" s="131">
        <v>0.23083804644118808</v>
      </c>
      <c r="CL71" s="131"/>
      <c r="CM71" s="131"/>
      <c r="CN71" s="131"/>
      <c r="CO71" s="131"/>
      <c r="CP71" s="131"/>
      <c r="CQ71" s="131">
        <v>0.45420000000000005</v>
      </c>
      <c r="CR71" s="131">
        <v>0.333505</v>
      </c>
      <c r="CS71" s="131">
        <v>0.93340000000000001</v>
      </c>
      <c r="CT71" s="131">
        <v>0.1993</v>
      </c>
      <c r="CU71" s="131"/>
      <c r="CV71" s="131">
        <v>0.38070000000000004</v>
      </c>
      <c r="CW71" s="131">
        <v>0.50170000000000003</v>
      </c>
      <c r="CX71" s="131">
        <v>0.62229999999999996</v>
      </c>
      <c r="CY71" s="131">
        <v>0.90810000000000002</v>
      </c>
    </row>
    <row r="72" spans="1:103" x14ac:dyDescent="0.2">
      <c r="A72" s="119">
        <v>38018</v>
      </c>
      <c r="AX72" s="111">
        <v>45.65</v>
      </c>
      <c r="AY72" s="131">
        <v>0.56040779555268516</v>
      </c>
      <c r="AZ72" s="131">
        <v>0.53918869865469732</v>
      </c>
      <c r="BA72" s="131">
        <v>0.55399113371329423</v>
      </c>
      <c r="BB72" s="131">
        <v>0.45947558553509177</v>
      </c>
      <c r="BC72" s="131">
        <v>0.42266953079479708</v>
      </c>
      <c r="BD72" s="131">
        <v>0.42106926754521906</v>
      </c>
      <c r="BE72" s="131">
        <v>0.50818359819412307</v>
      </c>
      <c r="BF72" s="131"/>
      <c r="BG72" s="131"/>
      <c r="BH72" s="131">
        <v>0.25394174642972939</v>
      </c>
      <c r="BI72" s="131"/>
      <c r="BJ72" s="131">
        <v>1.3419999999999999</v>
      </c>
      <c r="BK72" s="131">
        <v>0.27160000000000001</v>
      </c>
      <c r="BL72" s="131">
        <v>0.27140833333333331</v>
      </c>
      <c r="BM72" s="131"/>
      <c r="BN72" s="131"/>
      <c r="BO72" s="131">
        <v>0.22270833333333331</v>
      </c>
      <c r="BP72" s="131">
        <v>0.24590000000000001</v>
      </c>
      <c r="BQ72" s="131"/>
      <c r="BR72" s="131"/>
      <c r="BS72" s="131"/>
      <c r="BT72" s="131">
        <v>0.22070000000000001</v>
      </c>
      <c r="BU72" s="131">
        <v>0.32</v>
      </c>
      <c r="BV72" s="131"/>
      <c r="BW72" s="131"/>
      <c r="BX72" s="131">
        <v>0.80333333333333345</v>
      </c>
      <c r="BY72" s="131"/>
      <c r="BZ72" s="131">
        <v>0.61920186113359887</v>
      </c>
      <c r="CA72" s="131">
        <v>0.21500000000000002</v>
      </c>
      <c r="CB72" s="131"/>
      <c r="CC72" s="131"/>
      <c r="CD72" s="131"/>
      <c r="CE72" s="131">
        <v>0.44109999999999999</v>
      </c>
      <c r="CF72" s="131">
        <v>1.4588399848965714</v>
      </c>
      <c r="CG72" s="131"/>
      <c r="CH72" s="131"/>
      <c r="CI72" s="131"/>
      <c r="CJ72" s="131"/>
      <c r="CK72" s="131">
        <v>0.22983788159525573</v>
      </c>
      <c r="CL72" s="131"/>
      <c r="CM72" s="131"/>
      <c r="CN72" s="131"/>
      <c r="CO72" s="131"/>
      <c r="CP72" s="131"/>
      <c r="CQ72" s="131">
        <v>0.41210000000000002</v>
      </c>
      <c r="CR72" s="131">
        <v>0.32227</v>
      </c>
      <c r="CS72" s="131">
        <v>0.96209999999999996</v>
      </c>
      <c r="CT72" s="131">
        <v>0.22520000000000001</v>
      </c>
      <c r="CU72" s="131"/>
      <c r="CV72" s="131">
        <v>0.30690000000000001</v>
      </c>
      <c r="CW72" s="131">
        <v>0.47000000000000003</v>
      </c>
      <c r="CX72" s="131">
        <v>0.57490000000000008</v>
      </c>
      <c r="CY72" s="131">
        <v>0.77959999999999996</v>
      </c>
    </row>
    <row r="73" spans="1:103" x14ac:dyDescent="0.2">
      <c r="A73" s="119">
        <v>38047</v>
      </c>
      <c r="AX73" s="111">
        <v>55.525000000000006</v>
      </c>
      <c r="AY73" s="131">
        <v>0.51441536273301791</v>
      </c>
      <c r="AZ73" s="131">
        <v>0.50068236421172607</v>
      </c>
      <c r="BA73" s="131"/>
      <c r="BB73" s="131">
        <v>0.43877217974367599</v>
      </c>
      <c r="BC73" s="131">
        <v>0.4894805214646798</v>
      </c>
      <c r="BD73" s="131">
        <v>0.40806712864239758</v>
      </c>
      <c r="BE73" s="131"/>
      <c r="BF73" s="131"/>
      <c r="BG73" s="131"/>
      <c r="BH73" s="131">
        <v>0.24574039817953727</v>
      </c>
      <c r="BI73" s="131"/>
      <c r="BJ73" s="131">
        <v>1.3703999999999998</v>
      </c>
      <c r="BK73" s="131">
        <v>0.26480000000000004</v>
      </c>
      <c r="BL73" s="131">
        <v>0.25856666666666661</v>
      </c>
      <c r="BM73" s="131"/>
      <c r="BN73" s="131"/>
      <c r="BO73" s="131">
        <v>0.21291666666666664</v>
      </c>
      <c r="BP73" s="131">
        <v>0.2359</v>
      </c>
      <c r="BQ73" s="131"/>
      <c r="BR73" s="131"/>
      <c r="BS73" s="131"/>
      <c r="BT73" s="131">
        <v>0.21910000000000002</v>
      </c>
      <c r="BU73" s="131">
        <v>0.34</v>
      </c>
      <c r="BV73" s="131">
        <v>0.511625</v>
      </c>
      <c r="BW73" s="131"/>
      <c r="BX73" s="131">
        <v>0.50166666666666671</v>
      </c>
      <c r="BY73" s="131"/>
      <c r="BZ73" s="131">
        <v>0.62890345708416573</v>
      </c>
      <c r="CA73" s="131">
        <v>0.19083333333333335</v>
      </c>
      <c r="CB73" s="131"/>
      <c r="CC73" s="131"/>
      <c r="CD73" s="131"/>
      <c r="CE73" s="131">
        <v>0.43659999999999999</v>
      </c>
      <c r="CF73" s="131">
        <v>1.3251179871037073</v>
      </c>
      <c r="CG73" s="131">
        <v>0.96665901919822861</v>
      </c>
      <c r="CH73" s="131">
        <v>0.21875</v>
      </c>
      <c r="CI73" s="131"/>
      <c r="CJ73" s="131"/>
      <c r="CK73" s="131">
        <v>0.21743583750569448</v>
      </c>
      <c r="CL73" s="131"/>
      <c r="CM73" s="131">
        <v>1.2566666666666668</v>
      </c>
      <c r="CN73" s="131"/>
      <c r="CO73" s="131"/>
      <c r="CP73" s="131"/>
      <c r="CQ73" s="131">
        <v>0.40299999999999997</v>
      </c>
      <c r="CR73" s="131">
        <v>0.32933000000000001</v>
      </c>
      <c r="CS73" s="131">
        <v>0.95469999999999999</v>
      </c>
      <c r="CT73" s="131">
        <v>0.22170000000000001</v>
      </c>
      <c r="CU73" s="131">
        <v>0.57500000000000007</v>
      </c>
      <c r="CV73" s="131">
        <v>0.2752</v>
      </c>
      <c r="CW73" s="131">
        <v>0.4501</v>
      </c>
      <c r="CX73" s="131">
        <v>0.58520000000000005</v>
      </c>
      <c r="CY73" s="131">
        <v>1.6400000000000001</v>
      </c>
    </row>
    <row r="74" spans="1:103" x14ac:dyDescent="0.2">
      <c r="A74" s="119">
        <v>38078</v>
      </c>
      <c r="AX74" s="111">
        <v>53.88000000000001</v>
      </c>
      <c r="AY74" s="131">
        <v>0.5504094405918879</v>
      </c>
      <c r="AZ74" s="131">
        <v>0.51268433858356122</v>
      </c>
      <c r="BA74" s="131"/>
      <c r="BB74" s="131">
        <v>0.46717685242368606</v>
      </c>
      <c r="BC74" s="131">
        <v>0.44097254171184586</v>
      </c>
      <c r="BD74" s="131">
        <v>0.37726206108802052</v>
      </c>
      <c r="BE74" s="131"/>
      <c r="BF74" s="131"/>
      <c r="BG74" s="131">
        <v>1.5653999999999999</v>
      </c>
      <c r="BH74" s="131">
        <v>0.24253987203312083</v>
      </c>
      <c r="BI74" s="131"/>
      <c r="BJ74" s="131">
        <v>1.5640000000000001</v>
      </c>
      <c r="BK74" s="131">
        <v>0.26179999999999998</v>
      </c>
      <c r="BL74" s="131">
        <v>0.24389166666666667</v>
      </c>
      <c r="BM74" s="131"/>
      <c r="BN74" s="131">
        <v>0.42599999999999999</v>
      </c>
      <c r="BO74" s="131">
        <v>0.21153333333333332</v>
      </c>
      <c r="BP74" s="131">
        <v>0.22940000000000002</v>
      </c>
      <c r="BQ74" s="131"/>
      <c r="BR74" s="131"/>
      <c r="BS74" s="131"/>
      <c r="BT74" s="131">
        <v>0.21309999999999998</v>
      </c>
      <c r="BU74" s="131">
        <v>0.27</v>
      </c>
      <c r="BV74" s="131"/>
      <c r="BW74" s="131"/>
      <c r="BX74" s="131">
        <v>0.58166666666666678</v>
      </c>
      <c r="BY74" s="131"/>
      <c r="BZ74" s="131">
        <v>0.57339432561442771</v>
      </c>
      <c r="CA74" s="131">
        <v>0.18000000000000002</v>
      </c>
      <c r="CB74" s="131"/>
      <c r="CC74" s="131"/>
      <c r="CD74" s="131"/>
      <c r="CE74" s="131">
        <v>0.42399999999999999</v>
      </c>
      <c r="CF74" s="131">
        <v>0.70751638921968629</v>
      </c>
      <c r="CG74" s="131">
        <v>0.64020531628431054</v>
      </c>
      <c r="CH74" s="131">
        <v>0.17936000000000002</v>
      </c>
      <c r="CI74" s="131"/>
      <c r="CJ74" s="131"/>
      <c r="CK74" s="131">
        <v>0.21113479897632065</v>
      </c>
      <c r="CL74" s="131"/>
      <c r="CM74" s="131">
        <v>0.8450000000000002</v>
      </c>
      <c r="CN74" s="131">
        <v>0.97666666666666679</v>
      </c>
      <c r="CO74" s="131"/>
      <c r="CP74" s="131">
        <v>1.1816666666666669</v>
      </c>
      <c r="CQ74" s="131">
        <v>0.45939999999999998</v>
      </c>
      <c r="CR74" s="131">
        <v>0.32552999999999999</v>
      </c>
      <c r="CS74" s="131">
        <v>0.86069999999999991</v>
      </c>
      <c r="CT74" s="131">
        <v>0.23629999999999998</v>
      </c>
      <c r="CU74" s="131"/>
      <c r="CV74" s="131">
        <v>0.1517</v>
      </c>
      <c r="CW74" s="131">
        <v>0.35659999999999997</v>
      </c>
      <c r="CX74" s="131">
        <v>0.45150000000000001</v>
      </c>
      <c r="CY74" s="131"/>
    </row>
    <row r="75" spans="1:103" x14ac:dyDescent="0.2">
      <c r="A75" s="119">
        <v>38108</v>
      </c>
      <c r="AX75" s="111">
        <v>54.725000000000009</v>
      </c>
      <c r="AY75" s="131">
        <v>0.6597914438630097</v>
      </c>
      <c r="AZ75" s="131"/>
      <c r="BA75" s="131"/>
      <c r="BB75" s="131"/>
      <c r="BC75" s="131"/>
      <c r="BD75" s="131"/>
      <c r="BE75" s="131"/>
      <c r="BF75" s="131">
        <v>9.43</v>
      </c>
      <c r="BG75" s="131">
        <v>1.6078000000000001</v>
      </c>
      <c r="BH75" s="131">
        <v>0.25894256853350506</v>
      </c>
      <c r="BI75" s="131"/>
      <c r="BJ75" s="131"/>
      <c r="BK75" s="131">
        <v>0.27589999999999998</v>
      </c>
      <c r="BL75" s="131"/>
      <c r="BM75" s="131"/>
      <c r="BN75" s="131">
        <v>0.34700000000000003</v>
      </c>
      <c r="BO75" s="131">
        <v>0.32320833333333332</v>
      </c>
      <c r="BP75" s="131">
        <v>0.24300000000000002</v>
      </c>
      <c r="BQ75" s="131"/>
      <c r="BR75" s="131">
        <v>1.1660000000000001</v>
      </c>
      <c r="BS75" s="131">
        <v>1.2300000000000002</v>
      </c>
      <c r="BT75" s="131">
        <v>0.23149999999999998</v>
      </c>
      <c r="BU75" s="131">
        <v>0.32</v>
      </c>
      <c r="BV75" s="131"/>
      <c r="BW75" s="131"/>
      <c r="BX75" s="131">
        <v>0.60000000000000009</v>
      </c>
      <c r="BY75" s="131"/>
      <c r="BZ75" s="131">
        <v>0.6132008739476813</v>
      </c>
      <c r="CA75" s="131">
        <v>0.19583333333333336</v>
      </c>
      <c r="CB75" s="131">
        <v>0.37890000000000001</v>
      </c>
      <c r="CC75" s="131">
        <v>0.28140000000000004</v>
      </c>
      <c r="CD75" s="131"/>
      <c r="CE75" s="131">
        <v>0.54359999999999997</v>
      </c>
      <c r="CF75" s="131"/>
      <c r="CG75" s="131">
        <v>0.55009049204244775</v>
      </c>
      <c r="CH75" s="131">
        <v>0.17491000000000001</v>
      </c>
      <c r="CI75" s="131"/>
      <c r="CJ75" s="131"/>
      <c r="CK75" s="131">
        <v>0.2216365298586104</v>
      </c>
      <c r="CL75" s="131"/>
      <c r="CM75" s="131">
        <v>0.6133333333333334</v>
      </c>
      <c r="CN75" s="131">
        <v>0.87833333333333341</v>
      </c>
      <c r="CO75" s="131"/>
      <c r="CP75" s="131">
        <v>0.62833333333333341</v>
      </c>
      <c r="CQ75" s="131">
        <v>0.5524</v>
      </c>
      <c r="CR75" s="131">
        <v>0.31257000000000001</v>
      </c>
      <c r="CS75" s="131">
        <v>0.71010000000000006</v>
      </c>
      <c r="CT75" s="131">
        <v>0.15380000000000002</v>
      </c>
      <c r="CU75" s="131"/>
      <c r="CV75" s="131"/>
      <c r="CW75" s="131">
        <v>0.37740000000000001</v>
      </c>
      <c r="CX75" s="131">
        <v>0.40090000000000003</v>
      </c>
      <c r="CY75" s="131"/>
    </row>
    <row r="76" spans="1:103" x14ac:dyDescent="0.2">
      <c r="A76" s="119">
        <v>38139</v>
      </c>
      <c r="AX76" s="111">
        <v>61.274999999999999</v>
      </c>
      <c r="AY76" s="131">
        <v>0.70368422214090953</v>
      </c>
      <c r="AZ76" s="131"/>
      <c r="BA76" s="131"/>
      <c r="BB76" s="131"/>
      <c r="BC76" s="131"/>
      <c r="BD76" s="131"/>
      <c r="BE76" s="131"/>
      <c r="BF76" s="131">
        <v>6.65</v>
      </c>
      <c r="BG76" s="131">
        <v>1.3067</v>
      </c>
      <c r="BH76" s="131">
        <v>0.33085439038579945</v>
      </c>
      <c r="BI76" s="131">
        <v>0.70121527539142681</v>
      </c>
      <c r="BJ76" s="131"/>
      <c r="BK76" s="131">
        <v>0.26500000000000001</v>
      </c>
      <c r="BL76" s="131">
        <v>0.30933333333333329</v>
      </c>
      <c r="BM76" s="131"/>
      <c r="BN76" s="131">
        <v>0.32800000000000001</v>
      </c>
      <c r="BO76" s="131">
        <v>0.2725083333333333</v>
      </c>
      <c r="BP76" s="131">
        <v>0.23870000000000002</v>
      </c>
      <c r="BQ76" s="131">
        <v>1.0321697959778291</v>
      </c>
      <c r="BR76" s="131">
        <v>0.95399999999999996</v>
      </c>
      <c r="BS76" s="131">
        <v>0.80600000000000005</v>
      </c>
      <c r="BT76" s="131">
        <v>0.2747</v>
      </c>
      <c r="BU76" s="131">
        <v>0.39</v>
      </c>
      <c r="BV76" s="131">
        <v>0.54393749999999996</v>
      </c>
      <c r="BW76" s="131">
        <v>0.86064157891368409</v>
      </c>
      <c r="BX76" s="131">
        <v>0.40333333333333338</v>
      </c>
      <c r="BY76" s="131"/>
      <c r="BZ76" s="131">
        <v>0.66901005477671505</v>
      </c>
      <c r="CA76" s="131">
        <v>0.18750000000000003</v>
      </c>
      <c r="CB76" s="131">
        <v>0.34549999999999997</v>
      </c>
      <c r="CC76" s="131">
        <v>0.2636</v>
      </c>
      <c r="CD76" s="131">
        <v>0.3679</v>
      </c>
      <c r="CE76" s="131">
        <v>0.65890000000000004</v>
      </c>
      <c r="CF76" s="131"/>
      <c r="CG76" s="131">
        <v>0.6543076361712169</v>
      </c>
      <c r="CH76" s="131">
        <v>0.17471</v>
      </c>
      <c r="CI76" s="131">
        <v>1.2059014090338422</v>
      </c>
      <c r="CJ76" s="131"/>
      <c r="CK76" s="131">
        <v>0.30425014613262313</v>
      </c>
      <c r="CL76" s="131"/>
      <c r="CM76" s="131">
        <v>0.53166666666666673</v>
      </c>
      <c r="CN76" s="131">
        <v>0.79500000000000004</v>
      </c>
      <c r="CO76" s="131"/>
      <c r="CP76" s="131">
        <v>0.53833333333333344</v>
      </c>
      <c r="CQ76" s="131">
        <v>0.53239999999999998</v>
      </c>
      <c r="CR76" s="131">
        <v>0.32572000000000001</v>
      </c>
      <c r="CS76" s="131">
        <v>0.71909999999999996</v>
      </c>
      <c r="CT76" s="131">
        <v>0.1515</v>
      </c>
      <c r="CU76" s="131">
        <v>0.48499999999999999</v>
      </c>
      <c r="CV76" s="131"/>
      <c r="CW76" s="131">
        <v>0.37740000000000001</v>
      </c>
      <c r="CX76" s="131"/>
      <c r="CY76" s="131"/>
    </row>
    <row r="77" spans="1:103" x14ac:dyDescent="0.2">
      <c r="A77" s="119">
        <v>38169</v>
      </c>
      <c r="AX77" s="111">
        <v>52.7</v>
      </c>
      <c r="AY77" s="131">
        <v>1.0308303964581951</v>
      </c>
      <c r="AZ77" s="131"/>
      <c r="BA77" s="131"/>
      <c r="BB77" s="131"/>
      <c r="BC77" s="131"/>
      <c r="BD77" s="131"/>
      <c r="BE77" s="131"/>
      <c r="BF77" s="131">
        <v>3.93</v>
      </c>
      <c r="BG77" s="131">
        <v>1.5583000000000002</v>
      </c>
      <c r="BH77" s="131">
        <v>0.33315476855353632</v>
      </c>
      <c r="BI77" s="131">
        <v>0.55369102333004405</v>
      </c>
      <c r="BJ77" s="131"/>
      <c r="BK77" s="131">
        <v>0.25800000000000001</v>
      </c>
      <c r="BL77" s="131">
        <v>0.30859999999999999</v>
      </c>
      <c r="BM77" s="131"/>
      <c r="BN77" s="131">
        <v>0.32000000000000006</v>
      </c>
      <c r="BO77" s="131">
        <v>0.2452333333333333</v>
      </c>
      <c r="BP77" s="131">
        <v>0.22420000000000001</v>
      </c>
      <c r="BQ77" s="131">
        <v>1.0004645803455645</v>
      </c>
      <c r="BR77" s="131">
        <v>0.57199999999999995</v>
      </c>
      <c r="BS77" s="131">
        <v>0.626</v>
      </c>
      <c r="BT77" s="131">
        <v>0.24480000000000002</v>
      </c>
      <c r="BU77" s="131">
        <v>0.34</v>
      </c>
      <c r="BV77" s="131">
        <v>0.49737499999999996</v>
      </c>
      <c r="BW77" s="131">
        <v>0.75502420444153406</v>
      </c>
      <c r="BX77" s="131">
        <v>0.42666666666666675</v>
      </c>
      <c r="BY77" s="131">
        <v>1.2317026199095897</v>
      </c>
      <c r="BZ77" s="131">
        <v>0.88514560992284774</v>
      </c>
      <c r="CA77" s="131">
        <v>0.18000000000000002</v>
      </c>
      <c r="CB77" s="131">
        <v>0.33250000000000002</v>
      </c>
      <c r="CC77" s="131">
        <v>0.2233</v>
      </c>
      <c r="CD77" s="131">
        <v>0.32490000000000002</v>
      </c>
      <c r="CE77" s="131">
        <v>1.0192000000000001</v>
      </c>
      <c r="CF77" s="131"/>
      <c r="CG77" s="131">
        <v>0.54368943904413558</v>
      </c>
      <c r="CH77" s="131">
        <v>0.162635</v>
      </c>
      <c r="CI77" s="131">
        <v>1.1195013080797631</v>
      </c>
      <c r="CJ77" s="131"/>
      <c r="CK77" s="131">
        <v>0.35515853679058007</v>
      </c>
      <c r="CL77" s="131"/>
      <c r="CM77" s="131">
        <v>0.47166666666666673</v>
      </c>
      <c r="CN77" s="131">
        <v>0.67500000000000004</v>
      </c>
      <c r="CO77" s="131"/>
      <c r="CP77" s="131">
        <v>0.64166666666666672</v>
      </c>
      <c r="CQ77" s="131">
        <v>0.57340000000000002</v>
      </c>
      <c r="CR77" s="131">
        <v>0.34315499999999999</v>
      </c>
      <c r="CS77" s="131">
        <v>0.81480000000000008</v>
      </c>
      <c r="CT77" s="131">
        <v>0.1507</v>
      </c>
      <c r="CU77" s="131">
        <v>0.57850000000000001</v>
      </c>
      <c r="CV77" s="131"/>
      <c r="CW77" s="131">
        <v>0.43030000000000002</v>
      </c>
      <c r="CX77" s="131"/>
      <c r="CY77" s="131"/>
    </row>
    <row r="78" spans="1:103" x14ac:dyDescent="0.2">
      <c r="A78" s="119">
        <v>38200</v>
      </c>
      <c r="AX78" s="111">
        <v>46.25</v>
      </c>
      <c r="AY78" s="131">
        <v>0.63629530970513626</v>
      </c>
      <c r="AZ78" s="131"/>
      <c r="BA78" s="131">
        <v>0.82673600131324954</v>
      </c>
      <c r="BB78" s="131"/>
      <c r="BC78" s="131"/>
      <c r="BD78" s="131">
        <v>0.57669486856668239</v>
      </c>
      <c r="BE78" s="131"/>
      <c r="BF78" s="131">
        <v>5.3</v>
      </c>
      <c r="BG78" s="131">
        <v>1.3627</v>
      </c>
      <c r="BH78" s="131">
        <v>0.28064613646389153</v>
      </c>
      <c r="BI78" s="131">
        <v>0.65070697214329243</v>
      </c>
      <c r="BJ78" s="131">
        <v>3.4276</v>
      </c>
      <c r="BK78" s="131">
        <v>0.24859999999999999</v>
      </c>
      <c r="BL78" s="131">
        <v>0.28767499999999996</v>
      </c>
      <c r="BM78" s="131"/>
      <c r="BN78" s="131">
        <v>0.30299999999999999</v>
      </c>
      <c r="BO78" s="131">
        <v>0.24066666666666667</v>
      </c>
      <c r="BP78" s="131">
        <v>0.21929999999999999</v>
      </c>
      <c r="BQ78" s="131">
        <v>0.85734103596142941</v>
      </c>
      <c r="BR78" s="131">
        <v>0.50800000000000001</v>
      </c>
      <c r="BS78" s="131">
        <v>0.42599999999999999</v>
      </c>
      <c r="BT78" s="131">
        <v>0.2261</v>
      </c>
      <c r="BU78" s="131">
        <v>0.31</v>
      </c>
      <c r="BV78" s="131">
        <v>0.46365000000000001</v>
      </c>
      <c r="BW78" s="131">
        <v>0.55549138050977354</v>
      </c>
      <c r="BX78" s="131">
        <v>0.45833333333333337</v>
      </c>
      <c r="BY78" s="131">
        <v>1.0004645803455645</v>
      </c>
      <c r="BZ78" s="131">
        <v>0.78792961751098245</v>
      </c>
      <c r="CA78" s="131">
        <v>0.18083333333333335</v>
      </c>
      <c r="CB78" s="131">
        <v>0.34020000000000006</v>
      </c>
      <c r="CC78" s="131">
        <v>0.25180000000000002</v>
      </c>
      <c r="CD78" s="131"/>
      <c r="CE78" s="131">
        <v>0.90709999999999991</v>
      </c>
      <c r="CF78" s="131"/>
      <c r="CG78" s="131">
        <v>0.53698833668652757</v>
      </c>
      <c r="CH78" s="131">
        <v>0.15799000000000002</v>
      </c>
      <c r="CI78" s="131">
        <v>0.89300104342584052</v>
      </c>
      <c r="CJ78" s="131"/>
      <c r="CK78" s="131">
        <v>0.28554706351368803</v>
      </c>
      <c r="CL78" s="131">
        <v>0.18210000000000001</v>
      </c>
      <c r="CM78" s="131">
        <v>0.42000000000000004</v>
      </c>
      <c r="CN78" s="131">
        <v>0.63333333333333341</v>
      </c>
      <c r="CO78" s="131"/>
      <c r="CP78" s="131">
        <v>0.56666666666666676</v>
      </c>
      <c r="CQ78" s="131">
        <v>0.54590000000000005</v>
      </c>
      <c r="CR78" s="131">
        <v>0.32174000000000003</v>
      </c>
      <c r="CS78" s="131">
        <v>0.70860000000000001</v>
      </c>
      <c r="CT78" s="131">
        <v>0.15</v>
      </c>
      <c r="CU78" s="131">
        <v>0.37270000000000003</v>
      </c>
      <c r="CV78" s="131"/>
      <c r="CW78" s="131">
        <v>0.3931</v>
      </c>
      <c r="CX78" s="131"/>
      <c r="CY78" s="131">
        <v>1</v>
      </c>
    </row>
    <row r="79" spans="1:103" x14ac:dyDescent="0.2">
      <c r="A79" s="119">
        <v>38231</v>
      </c>
      <c r="AX79" s="111">
        <v>52.575000000000003</v>
      </c>
      <c r="AY79" s="131">
        <v>0.48701987014043346</v>
      </c>
      <c r="AZ79" s="131">
        <v>0.64000528337811324</v>
      </c>
      <c r="BA79" s="131">
        <v>0.62710316092839047</v>
      </c>
      <c r="BB79" s="131"/>
      <c r="BC79" s="131"/>
      <c r="BD79" s="131">
        <v>0.46877711567326408</v>
      </c>
      <c r="BE79" s="131"/>
      <c r="BF79" s="131">
        <v>5.19</v>
      </c>
      <c r="BG79" s="131">
        <v>1.3265</v>
      </c>
      <c r="BH79" s="131">
        <v>0.27664547878087103</v>
      </c>
      <c r="BI79" s="131">
        <v>1.0471721485306289</v>
      </c>
      <c r="BJ79" s="131">
        <v>2.508</v>
      </c>
      <c r="BK79" s="131">
        <v>0.2429</v>
      </c>
      <c r="BL79" s="131">
        <v>0.26996666666666663</v>
      </c>
      <c r="BM79" s="131"/>
      <c r="BN79" s="131">
        <v>0.32300000000000001</v>
      </c>
      <c r="BO79" s="131">
        <v>0.23194166666666663</v>
      </c>
      <c r="BP79" s="131">
        <v>0.219</v>
      </c>
      <c r="BQ79" s="131">
        <v>1.0763770682474223</v>
      </c>
      <c r="BR79" s="131">
        <v>0.63400000000000001</v>
      </c>
      <c r="BS79" s="131">
        <v>0.57400000000000007</v>
      </c>
      <c r="BT79" s="131">
        <v>0.21970000000000001</v>
      </c>
      <c r="BU79" s="131">
        <v>0.45</v>
      </c>
      <c r="BV79" s="131">
        <v>0.46273750000000002</v>
      </c>
      <c r="BW79" s="131">
        <v>0.74952329952110963</v>
      </c>
      <c r="BX79" s="131">
        <v>0.47000000000000003</v>
      </c>
      <c r="BY79" s="131">
        <v>1.0661753900313622</v>
      </c>
      <c r="BZ79" s="131">
        <v>0.67351079516615331</v>
      </c>
      <c r="CA79" s="131">
        <v>0.1866666666666667</v>
      </c>
      <c r="CB79" s="131">
        <v>0.38640000000000002</v>
      </c>
      <c r="CC79" s="131">
        <v>0.34420000000000001</v>
      </c>
      <c r="CD79" s="131"/>
      <c r="CE79" s="131">
        <v>0.65709999999999991</v>
      </c>
      <c r="CF79" s="131"/>
      <c r="CG79" s="131">
        <v>0.57559468758259758</v>
      </c>
      <c r="CH79" s="131">
        <v>0.15453500000000001</v>
      </c>
      <c r="CI79" s="131">
        <v>0.95860112007615983</v>
      </c>
      <c r="CJ79" s="131"/>
      <c r="CK79" s="131">
        <v>0.25784249728136177</v>
      </c>
      <c r="CL79" s="131">
        <v>0.15279999999999999</v>
      </c>
      <c r="CM79" s="131">
        <v>0.58333333333333337</v>
      </c>
      <c r="CN79" s="131">
        <v>0.58166666666666678</v>
      </c>
      <c r="CO79" s="131"/>
      <c r="CP79" s="131">
        <v>0.58333333333333337</v>
      </c>
      <c r="CQ79" s="131">
        <v>0.43979999999999997</v>
      </c>
      <c r="CR79" s="131">
        <v>0.32212000000000002</v>
      </c>
      <c r="CS79" s="131">
        <v>0.79790000000000005</v>
      </c>
      <c r="CT79" s="131">
        <v>0.14630000000000001</v>
      </c>
      <c r="CU79" s="131">
        <v>0.39420000000000005</v>
      </c>
      <c r="CV79" s="131"/>
      <c r="CW79" s="131">
        <v>0.36719999999999997</v>
      </c>
      <c r="CX79" s="131"/>
      <c r="CY79" s="131">
        <v>1.2418</v>
      </c>
    </row>
    <row r="80" spans="1:103" x14ac:dyDescent="0.2">
      <c r="A80" s="119">
        <v>38261</v>
      </c>
      <c r="AX80" s="111">
        <v>46.44</v>
      </c>
      <c r="AY80" s="131">
        <v>0.43542835854271966</v>
      </c>
      <c r="AZ80" s="131">
        <v>0.44867380860044009</v>
      </c>
      <c r="BA80" s="131">
        <v>0.57749500019147149</v>
      </c>
      <c r="BB80" s="131">
        <v>0.43877217974367599</v>
      </c>
      <c r="BC80" s="131">
        <v>0.44277283786762112</v>
      </c>
      <c r="BD80" s="131">
        <v>0.38156276857126142</v>
      </c>
      <c r="BE80" s="131">
        <v>0.4459733643667772</v>
      </c>
      <c r="BF80" s="131">
        <v>7.26</v>
      </c>
      <c r="BG80" s="131">
        <v>2.0203000000000002</v>
      </c>
      <c r="BH80" s="131">
        <v>0.26114293025916635</v>
      </c>
      <c r="BI80" s="131"/>
      <c r="BJ80" s="131">
        <v>1.8740000000000001</v>
      </c>
      <c r="BK80" s="131">
        <v>0.24110000000000001</v>
      </c>
      <c r="BL80" s="131">
        <v>0.25953333333333334</v>
      </c>
      <c r="BM80" s="131"/>
      <c r="BN80" s="131"/>
      <c r="BO80" s="131">
        <v>0.24235833333333331</v>
      </c>
      <c r="BP80" s="131">
        <v>0.22170000000000001</v>
      </c>
      <c r="BQ80" s="131">
        <v>0.87784440884664794</v>
      </c>
      <c r="BR80" s="131">
        <v>0.5</v>
      </c>
      <c r="BS80" s="131">
        <v>0.67400000000000004</v>
      </c>
      <c r="BT80" s="131">
        <v>0.21249999999999999</v>
      </c>
      <c r="BU80" s="131">
        <v>0.34</v>
      </c>
      <c r="BV80" s="131">
        <v>0.44490000000000002</v>
      </c>
      <c r="BW80" s="131">
        <v>0.63400429619219567</v>
      </c>
      <c r="BX80" s="131">
        <v>0.59666666666666679</v>
      </c>
      <c r="BY80" s="131">
        <v>1.0308695820875469</v>
      </c>
      <c r="BZ80" s="131">
        <v>0.64390592504895972</v>
      </c>
      <c r="CA80" s="131">
        <v>0.20500000000000002</v>
      </c>
      <c r="CB80" s="131"/>
      <c r="CC80" s="131">
        <v>0.28039999999999998</v>
      </c>
      <c r="CD80" s="131">
        <v>0.39369999999999999</v>
      </c>
      <c r="CE80" s="131">
        <v>0.53450000000000009</v>
      </c>
      <c r="CF80" s="131">
        <v>0.41886890557704931</v>
      </c>
      <c r="CG80" s="131">
        <v>0.51098405888088461</v>
      </c>
      <c r="CH80" s="131">
        <v>0.16313999999999998</v>
      </c>
      <c r="CI80" s="131">
        <v>1.0800012619259884</v>
      </c>
      <c r="CJ80" s="131"/>
      <c r="CK80" s="131">
        <v>0.24604055209935993</v>
      </c>
      <c r="CL80" s="131">
        <v>0.15970000000000001</v>
      </c>
      <c r="CM80" s="131">
        <v>0.57333333333333336</v>
      </c>
      <c r="CN80" s="131">
        <v>0.78166666666666684</v>
      </c>
      <c r="CO80" s="131">
        <v>1.8663999999999998</v>
      </c>
      <c r="CP80" s="131"/>
      <c r="CQ80" s="131">
        <v>0.47320000000000001</v>
      </c>
      <c r="CR80" s="131">
        <v>0.33944999999999997</v>
      </c>
      <c r="CS80" s="131">
        <v>0.86299999999999999</v>
      </c>
      <c r="CT80" s="131">
        <v>0.16519999999999999</v>
      </c>
      <c r="CU80" s="131">
        <v>0.5635</v>
      </c>
      <c r="CV80" s="131"/>
      <c r="CW80" s="131">
        <v>0.37430000000000002</v>
      </c>
      <c r="CX80" s="131">
        <v>0.75360000000000005</v>
      </c>
      <c r="CY80" s="131">
        <v>1.1416999999999999</v>
      </c>
    </row>
    <row r="81" spans="1:103" x14ac:dyDescent="0.2">
      <c r="A81" s="119">
        <v>38292</v>
      </c>
      <c r="AX81" s="111">
        <v>54.774999999999999</v>
      </c>
      <c r="AY81" s="131">
        <v>0.47042260090551002</v>
      </c>
      <c r="AZ81" s="131">
        <v>0.45707519066072477</v>
      </c>
      <c r="BA81" s="131">
        <v>0.5795953457065427</v>
      </c>
      <c r="BB81" s="131">
        <v>0.43427143935423784</v>
      </c>
      <c r="BC81" s="131">
        <v>0.50648331849144645</v>
      </c>
      <c r="BD81" s="131">
        <v>0.3708610080897084</v>
      </c>
      <c r="BE81" s="131">
        <v>0.42246949788859989</v>
      </c>
      <c r="BF81" s="131">
        <v>12.2</v>
      </c>
      <c r="BG81" s="131">
        <v>3.0435000000000003</v>
      </c>
      <c r="BH81" s="131">
        <v>0.24384008578010249</v>
      </c>
      <c r="BI81" s="131"/>
      <c r="BJ81" s="131">
        <v>1.4908000000000001</v>
      </c>
      <c r="BK81" s="131">
        <v>0.23100000000000001</v>
      </c>
      <c r="BL81" s="131">
        <v>0.24745833333333331</v>
      </c>
      <c r="BM81" s="131"/>
      <c r="BN81" s="131">
        <v>0.34700000000000003</v>
      </c>
      <c r="BO81" s="131">
        <v>0.241175</v>
      </c>
      <c r="BP81" s="131">
        <v>0.22219999999999998</v>
      </c>
      <c r="BQ81" s="131">
        <v>0.94155488947047328</v>
      </c>
      <c r="BR81" s="131">
        <v>0.56399999999999995</v>
      </c>
      <c r="BS81" s="131">
        <v>0.54</v>
      </c>
      <c r="BT81" s="131">
        <v>0.22409999999999999</v>
      </c>
      <c r="BU81" s="131">
        <v>0.28000000000000003</v>
      </c>
      <c r="BV81" s="131">
        <v>0.47922500000000001</v>
      </c>
      <c r="BW81" s="131"/>
      <c r="BX81" s="131">
        <v>0.46666666666666667</v>
      </c>
      <c r="BY81" s="131"/>
      <c r="BZ81" s="131">
        <v>0.65130714257825817</v>
      </c>
      <c r="CA81" s="131">
        <v>0.21000000000000002</v>
      </c>
      <c r="CB81" s="131"/>
      <c r="CC81" s="131">
        <v>0.25800000000000001</v>
      </c>
      <c r="CD81" s="131"/>
      <c r="CE81" s="131">
        <v>0.5625</v>
      </c>
      <c r="CF81" s="131"/>
      <c r="CG81" s="131"/>
      <c r="CH81" s="131"/>
      <c r="CI81" s="131"/>
      <c r="CJ81" s="131"/>
      <c r="CK81" s="131">
        <v>0.22703742002664512</v>
      </c>
      <c r="CL81" s="131"/>
      <c r="CM81" s="131">
        <v>0.53000000000000014</v>
      </c>
      <c r="CN81" s="131"/>
      <c r="CO81" s="131"/>
      <c r="CP81" s="131">
        <v>0.40833333333333338</v>
      </c>
      <c r="CQ81" s="131">
        <v>0.47789999999999999</v>
      </c>
      <c r="CR81" s="131">
        <v>0.34793499999999999</v>
      </c>
      <c r="CS81" s="131">
        <v>0.9244</v>
      </c>
      <c r="CT81" s="131">
        <v>0.15640000000000001</v>
      </c>
      <c r="CU81" s="131"/>
      <c r="CV81" s="131">
        <v>0.47070000000000001</v>
      </c>
      <c r="CW81" s="131">
        <v>0.49460000000000004</v>
      </c>
      <c r="CX81" s="131">
        <v>0.60650000000000004</v>
      </c>
      <c r="CY81" s="131">
        <v>1.2036</v>
      </c>
    </row>
    <row r="82" spans="1:103" x14ac:dyDescent="0.2">
      <c r="A82" s="119">
        <v>38322</v>
      </c>
      <c r="AX82" s="111">
        <v>66.533333333333346</v>
      </c>
      <c r="AY82" s="131">
        <v>0.46732311086766293</v>
      </c>
      <c r="AZ82" s="131">
        <v>0.50048233130552877</v>
      </c>
      <c r="BA82" s="131">
        <v>0.59069717200049021</v>
      </c>
      <c r="BB82" s="131">
        <v>0.44497319983579092</v>
      </c>
      <c r="BC82" s="131">
        <v>0.49248101505763869</v>
      </c>
      <c r="BD82" s="131">
        <v>0.37886232433759859</v>
      </c>
      <c r="BE82" s="131">
        <v>0.45617504258283709</v>
      </c>
      <c r="BF82" s="131"/>
      <c r="BG82" s="131"/>
      <c r="BH82" s="131">
        <v>0.23903929656047782</v>
      </c>
      <c r="BI82" s="131"/>
      <c r="BJ82" s="131">
        <v>1.4047999999999998</v>
      </c>
      <c r="BK82" s="131">
        <v>0.22870000000000001</v>
      </c>
      <c r="BL82" s="131">
        <v>0.25305833333333333</v>
      </c>
      <c r="BM82" s="131"/>
      <c r="BN82" s="131"/>
      <c r="BO82" s="131">
        <v>0.22291666666666665</v>
      </c>
      <c r="BP82" s="131">
        <v>0.22409999999999999</v>
      </c>
      <c r="BQ82" s="131">
        <v>1.8187991995985293</v>
      </c>
      <c r="BR82" s="131">
        <v>0.90200000000000002</v>
      </c>
      <c r="BS82" s="131"/>
      <c r="BT82" s="131">
        <v>0.22160000000000002</v>
      </c>
      <c r="BU82" s="131">
        <v>0.59</v>
      </c>
      <c r="BV82" s="131">
        <v>0.57706250000000003</v>
      </c>
      <c r="BW82" s="131"/>
      <c r="BX82" s="131"/>
      <c r="BY82" s="131"/>
      <c r="BZ82" s="131">
        <v>0.63580459234797093</v>
      </c>
      <c r="CA82" s="131">
        <v>0.22416666666666668</v>
      </c>
      <c r="CB82" s="131"/>
      <c r="CC82" s="131"/>
      <c r="CD82" s="131"/>
      <c r="CE82" s="131">
        <v>0.60599999999999998</v>
      </c>
      <c r="CF82" s="131"/>
      <c r="CG82" s="131"/>
      <c r="CH82" s="131"/>
      <c r="CI82" s="131"/>
      <c r="CJ82" s="131"/>
      <c r="CK82" s="131">
        <v>0.22783755190339103</v>
      </c>
      <c r="CL82" s="131"/>
      <c r="CM82" s="131"/>
      <c r="CN82" s="131"/>
      <c r="CO82" s="131"/>
      <c r="CP82" s="131"/>
      <c r="CQ82" s="131">
        <v>0.49080000000000001</v>
      </c>
      <c r="CR82" s="131">
        <v>0.40381499999999998</v>
      </c>
      <c r="CS82" s="131">
        <v>0.94850000000000001</v>
      </c>
      <c r="CT82" s="131">
        <v>0.19020000000000001</v>
      </c>
      <c r="CU82" s="131"/>
      <c r="CV82" s="131">
        <v>0.38530000000000003</v>
      </c>
      <c r="CW82" s="131">
        <v>0.48710000000000003</v>
      </c>
      <c r="CX82" s="131">
        <v>0.69379999999999997</v>
      </c>
      <c r="CY82" s="131">
        <v>1.2365000000000002</v>
      </c>
    </row>
    <row r="83" spans="1:103" x14ac:dyDescent="0.2">
      <c r="A83" s="119">
        <v>38353</v>
      </c>
      <c r="AX83" s="111">
        <v>69.400000000000006</v>
      </c>
      <c r="AY83" s="132">
        <v>0.45652488751000186</v>
      </c>
      <c r="AZ83" s="132">
        <v>0.49348117958862497</v>
      </c>
      <c r="BA83" s="132">
        <v>0.54168910998216302</v>
      </c>
      <c r="BB83" s="132">
        <v>0.38666360767929142</v>
      </c>
      <c r="BC83" s="132">
        <v>0.43727193294719663</v>
      </c>
      <c r="BD83" s="132">
        <v>0.35725877046829513</v>
      </c>
      <c r="BE83" s="132">
        <v>0.4046665692370443</v>
      </c>
      <c r="BF83" s="132"/>
      <c r="BG83" s="132"/>
      <c r="BH83" s="132">
        <v>0.24323998712764941</v>
      </c>
      <c r="BI83" s="132"/>
      <c r="BJ83" s="132">
        <v>1.4536000000000002</v>
      </c>
      <c r="BK83" s="132">
        <v>0.22839999999999999</v>
      </c>
      <c r="BL83" s="132">
        <v>0.25252499999999994</v>
      </c>
      <c r="BM83" s="132"/>
      <c r="BN83" s="132"/>
      <c r="BO83" s="132">
        <v>0.19807499999999997</v>
      </c>
      <c r="BP83" s="132">
        <v>0.21739999999999998</v>
      </c>
      <c r="BQ83" s="132"/>
      <c r="BR83" s="132"/>
      <c r="BS83" s="132"/>
      <c r="BT83" s="132">
        <v>0.2218</v>
      </c>
      <c r="BU83" s="132">
        <v>0.39</v>
      </c>
      <c r="BV83" s="132"/>
      <c r="BW83" s="132"/>
      <c r="BX83" s="132"/>
      <c r="BY83" s="132"/>
      <c r="BZ83" s="132">
        <v>0.57249417753654019</v>
      </c>
      <c r="CA83" s="132">
        <v>0.23750000000000004</v>
      </c>
      <c r="CB83" s="132"/>
      <c r="CC83" s="132"/>
      <c r="CD83" s="132"/>
      <c r="CE83" s="132">
        <v>0.56159999999999999</v>
      </c>
      <c r="CF83" s="132">
        <v>1.473942469314464</v>
      </c>
      <c r="CG83" s="132"/>
      <c r="CH83" s="132"/>
      <c r="CI83" s="132"/>
      <c r="CJ83" s="132"/>
      <c r="CK83" s="132">
        <v>0.21383524406033799</v>
      </c>
      <c r="CL83" s="132"/>
      <c r="CM83" s="132"/>
      <c r="CN83" s="132"/>
      <c r="CO83" s="132"/>
      <c r="CP83" s="132"/>
      <c r="CQ83" s="132">
        <v>0.43770000000000003</v>
      </c>
      <c r="CR83" s="132">
        <v>0.36629500000000004</v>
      </c>
      <c r="CS83" s="132">
        <v>0.9113</v>
      </c>
      <c r="CT83" s="132">
        <v>0.2009</v>
      </c>
      <c r="CU83" s="132"/>
      <c r="CV83" s="132">
        <v>0.41360000000000002</v>
      </c>
      <c r="CW83" s="132">
        <v>0.49130000000000001</v>
      </c>
      <c r="CX83" s="132">
        <v>0.63740000000000008</v>
      </c>
      <c r="CY83" s="132">
        <v>1.026</v>
      </c>
    </row>
    <row r="84" spans="1:103" x14ac:dyDescent="0.2">
      <c r="A84" s="119">
        <v>38384</v>
      </c>
      <c r="AX84" s="111">
        <v>79.5</v>
      </c>
      <c r="AY84" s="132">
        <v>0.43512840789389584</v>
      </c>
      <c r="AZ84" s="132">
        <v>0.52878698753244013</v>
      </c>
      <c r="BA84" s="132">
        <v>0.46867709922016543</v>
      </c>
      <c r="BB84" s="132">
        <v>0.39816549978563354</v>
      </c>
      <c r="BC84" s="132">
        <v>0.48127917231059242</v>
      </c>
      <c r="BD84" s="132">
        <v>0.40756704637690444</v>
      </c>
      <c r="BE84" s="132">
        <v>0.48577991270003068</v>
      </c>
      <c r="BF84" s="132"/>
      <c r="BG84" s="132"/>
      <c r="BH84" s="132">
        <v>0.24824080923142511</v>
      </c>
      <c r="BI84" s="132"/>
      <c r="BJ84" s="132">
        <v>1.4708000000000001</v>
      </c>
      <c r="BK84" s="132">
        <v>0.22239999999999999</v>
      </c>
      <c r="BL84" s="132">
        <v>0.27378333333333332</v>
      </c>
      <c r="BM84" s="132"/>
      <c r="BN84" s="132"/>
      <c r="BO84" s="132"/>
      <c r="BP84" s="132">
        <v>0.21190000000000001</v>
      </c>
      <c r="BQ84" s="132"/>
      <c r="BR84" s="132"/>
      <c r="BS84" s="132"/>
      <c r="BT84" s="132">
        <v>0.20910000000000001</v>
      </c>
      <c r="BU84" s="132">
        <v>0.46</v>
      </c>
      <c r="BV84" s="132"/>
      <c r="BW84" s="132"/>
      <c r="BX84" s="132">
        <v>1.1450000000000002</v>
      </c>
      <c r="BY84" s="132"/>
      <c r="BZ84" s="132">
        <v>0.60880015001134169</v>
      </c>
      <c r="CA84" s="132">
        <v>0.27750000000000002</v>
      </c>
      <c r="CB84" s="132"/>
      <c r="CC84" s="132"/>
      <c r="CD84" s="132"/>
      <c r="CE84" s="132">
        <v>0.62680000000000002</v>
      </c>
      <c r="CF84" s="132">
        <v>1.6638737137487565</v>
      </c>
      <c r="CG84" s="132"/>
      <c r="CH84" s="132"/>
      <c r="CI84" s="132"/>
      <c r="CJ84" s="132"/>
      <c r="CK84" s="132">
        <v>0.21103478249172744</v>
      </c>
      <c r="CL84" s="132"/>
      <c r="CM84" s="132"/>
      <c r="CN84" s="132"/>
      <c r="CO84" s="132"/>
      <c r="CP84" s="132"/>
      <c r="CQ84" s="132">
        <v>0.51130000000000009</v>
      </c>
      <c r="CR84" s="132">
        <v>0.39099</v>
      </c>
      <c r="CS84" s="132">
        <v>0.90390000000000004</v>
      </c>
      <c r="CT84" s="132">
        <v>0.18170000000000003</v>
      </c>
      <c r="CU84" s="132"/>
      <c r="CV84" s="132">
        <v>0.51180000000000003</v>
      </c>
      <c r="CW84" s="132">
        <v>0.56830000000000003</v>
      </c>
      <c r="CX84" s="132">
        <v>0.61099999999999999</v>
      </c>
      <c r="CY84" s="132"/>
    </row>
    <row r="85" spans="1:103" x14ac:dyDescent="0.2">
      <c r="A85" s="119">
        <v>38412</v>
      </c>
      <c r="AX85" s="111">
        <v>69.525000000000006</v>
      </c>
      <c r="AY85" s="132">
        <v>0.42353031613937098</v>
      </c>
      <c r="AZ85" s="132">
        <v>0.40426650342464976</v>
      </c>
      <c r="BA85" s="132">
        <v>0.42336964596648746</v>
      </c>
      <c r="BB85" s="132">
        <v>0.36936076129322898</v>
      </c>
      <c r="BC85" s="132">
        <v>0.48277941910707189</v>
      </c>
      <c r="BD85" s="132">
        <v>0.35695872110899923</v>
      </c>
      <c r="BE85" s="132">
        <v>0.46207601331565612</v>
      </c>
      <c r="BF85" s="132"/>
      <c r="BG85" s="132"/>
      <c r="BH85" s="132">
        <v>0.25114128605161501</v>
      </c>
      <c r="BI85" s="132"/>
      <c r="BJ85" s="132">
        <v>1.7063999999999999</v>
      </c>
      <c r="BK85" s="132">
        <v>0.23430000000000001</v>
      </c>
      <c r="BL85" s="132">
        <v>0.29731666666666662</v>
      </c>
      <c r="BM85" s="132"/>
      <c r="BN85" s="132"/>
      <c r="BO85" s="132"/>
      <c r="BP85" s="132">
        <v>0.2147</v>
      </c>
      <c r="BQ85" s="132"/>
      <c r="BR85" s="132"/>
      <c r="BS85" s="132"/>
      <c r="BT85" s="132">
        <v>0.22520000000000001</v>
      </c>
      <c r="BU85" s="132">
        <v>0.38</v>
      </c>
      <c r="BV85" s="132"/>
      <c r="BW85" s="132"/>
      <c r="BX85" s="132">
        <v>0.73000000000000009</v>
      </c>
      <c r="BY85" s="132"/>
      <c r="BZ85" s="132">
        <v>0.65020696159417324</v>
      </c>
      <c r="CA85" s="132">
        <v>0.34250000000000008</v>
      </c>
      <c r="CB85" s="132"/>
      <c r="CC85" s="132"/>
      <c r="CD85" s="132"/>
      <c r="CE85" s="132">
        <v>0.753</v>
      </c>
      <c r="CF85" s="132">
        <v>1.2938128372838371</v>
      </c>
      <c r="CG85" s="132">
        <v>1.1999974042773252</v>
      </c>
      <c r="CH85" s="132">
        <v>0.25</v>
      </c>
      <c r="CI85" s="132"/>
      <c r="CJ85" s="132"/>
      <c r="CK85" s="132">
        <v>0.20653404068503178</v>
      </c>
      <c r="CL85" s="132"/>
      <c r="CM85" s="132">
        <v>1.2316666666666667</v>
      </c>
      <c r="CN85" s="132">
        <v>1.2733333333333334</v>
      </c>
      <c r="CO85" s="132">
        <v>3.0160000000000005</v>
      </c>
      <c r="CP85" s="132"/>
      <c r="CQ85" s="132">
        <v>0.55069999999999997</v>
      </c>
      <c r="CR85" s="132">
        <v>0.39647000000000004</v>
      </c>
      <c r="CS85" s="132">
        <v>0.94059999999999999</v>
      </c>
      <c r="CT85" s="132">
        <v>0.18559999999999999</v>
      </c>
      <c r="CU85" s="132"/>
      <c r="CV85" s="132">
        <v>0.54220000000000002</v>
      </c>
      <c r="CW85" s="132">
        <v>0.5959000000000001</v>
      </c>
      <c r="CX85" s="132">
        <v>0.61130000000000007</v>
      </c>
      <c r="CY85" s="132"/>
    </row>
    <row r="86" spans="1:103" x14ac:dyDescent="0.2">
      <c r="A86" s="119">
        <v>38443</v>
      </c>
      <c r="AX86" s="111">
        <v>74.34</v>
      </c>
      <c r="AY86" s="132">
        <v>0.46062421304392875</v>
      </c>
      <c r="AZ86" s="132">
        <v>0.30124955673306408</v>
      </c>
      <c r="BA86" s="132"/>
      <c r="BB86" s="132">
        <v>0.29454845437545607</v>
      </c>
      <c r="BC86" s="132">
        <v>0.46797698404847504</v>
      </c>
      <c r="BD86" s="132">
        <v>0.39096431516253244</v>
      </c>
      <c r="BE86" s="132"/>
      <c r="BF86" s="132"/>
      <c r="BG86" s="132">
        <v>2.8214999999999999</v>
      </c>
      <c r="BH86" s="132">
        <v>0.24404011866425351</v>
      </c>
      <c r="BI86" s="132"/>
      <c r="BJ86" s="132"/>
      <c r="BK86" s="132">
        <v>0.22950000000000001</v>
      </c>
      <c r="BL86" s="132">
        <v>0.31718333333333332</v>
      </c>
      <c r="BM86" s="132"/>
      <c r="BN86" s="132">
        <v>0.504</v>
      </c>
      <c r="BO86" s="132">
        <v>0.24555000000000002</v>
      </c>
      <c r="BP86" s="132">
        <v>0.2152</v>
      </c>
      <c r="BQ86" s="132"/>
      <c r="BR86" s="132"/>
      <c r="BS86" s="132"/>
      <c r="BT86" s="132">
        <v>0.33049999999999996</v>
      </c>
      <c r="BU86" s="132">
        <v>0.34</v>
      </c>
      <c r="BV86" s="132"/>
      <c r="BW86" s="132"/>
      <c r="BX86" s="132">
        <v>0.64333333333333342</v>
      </c>
      <c r="BY86" s="132"/>
      <c r="BZ86" s="132">
        <v>0.36375983991970584</v>
      </c>
      <c r="CA86" s="132">
        <v>0.2525</v>
      </c>
      <c r="CB86" s="132"/>
      <c r="CC86" s="132"/>
      <c r="CD86" s="132"/>
      <c r="CE86" s="132">
        <v>0.91110000000000002</v>
      </c>
      <c r="CF86" s="132">
        <v>1.3228176086824388</v>
      </c>
      <c r="CG86" s="132">
        <v>0.68091201269545165</v>
      </c>
      <c r="CH86" s="132">
        <v>0.172765</v>
      </c>
      <c r="CI86" s="132"/>
      <c r="CJ86" s="132"/>
      <c r="CK86" s="132">
        <v>0.20883441983067622</v>
      </c>
      <c r="CL86" s="132"/>
      <c r="CM86" s="132">
        <v>1.0983333333333334</v>
      </c>
      <c r="CN86" s="132">
        <v>1.1483333333333334</v>
      </c>
      <c r="CO86" s="132">
        <v>2.5588000000000002</v>
      </c>
      <c r="CP86" s="132"/>
      <c r="CQ86" s="132">
        <v>0.66190000000000004</v>
      </c>
      <c r="CR86" s="132">
        <v>0.37842500000000001</v>
      </c>
      <c r="CS86" s="132">
        <v>0.88879999999999992</v>
      </c>
      <c r="CT86" s="132">
        <v>0.1678</v>
      </c>
      <c r="CU86" s="132"/>
      <c r="CV86" s="132">
        <v>0.25</v>
      </c>
      <c r="CW86" s="132">
        <v>0.52929999999999999</v>
      </c>
      <c r="CX86" s="132">
        <v>0.52790000000000004</v>
      </c>
      <c r="CY86" s="132"/>
    </row>
    <row r="87" spans="1:103" x14ac:dyDescent="0.2">
      <c r="A87" s="119">
        <v>38473</v>
      </c>
      <c r="AX87" s="111">
        <v>91.375</v>
      </c>
      <c r="AY87" s="132">
        <v>0.47382204159218111</v>
      </c>
      <c r="AZ87" s="132"/>
      <c r="BA87" s="132"/>
      <c r="BB87" s="132"/>
      <c r="BC87" s="132">
        <v>0.43357132418254746</v>
      </c>
      <c r="BD87" s="132">
        <v>0.47547821803087209</v>
      </c>
      <c r="BE87" s="132"/>
      <c r="BF87" s="132">
        <v>6.78</v>
      </c>
      <c r="BG87" s="132">
        <v>1.8024000000000002</v>
      </c>
      <c r="BH87" s="132">
        <v>0.22343673159669769</v>
      </c>
      <c r="BI87" s="132">
        <v>1.2902121027741273</v>
      </c>
      <c r="BJ87" s="132"/>
      <c r="BK87" s="132">
        <v>0.29609999999999997</v>
      </c>
      <c r="BL87" s="132">
        <v>0.34394166666666665</v>
      </c>
      <c r="BM87" s="132"/>
      <c r="BN87" s="132">
        <v>0.45100000000000001</v>
      </c>
      <c r="BO87" s="132">
        <v>0.41846666666666665</v>
      </c>
      <c r="BP87" s="132">
        <v>0.26960000000000001</v>
      </c>
      <c r="BQ87" s="132">
        <v>0.99206319828527978</v>
      </c>
      <c r="BR87" s="132">
        <v>0.88600000000000001</v>
      </c>
      <c r="BS87" s="132">
        <v>1.0960000000000001</v>
      </c>
      <c r="BT87" s="132">
        <v>0.2707</v>
      </c>
      <c r="BU87" s="132">
        <v>0.43</v>
      </c>
      <c r="BV87" s="132"/>
      <c r="BW87" s="132"/>
      <c r="BX87" s="132">
        <v>0.57500000000000007</v>
      </c>
      <c r="BY87" s="132"/>
      <c r="BZ87" s="132">
        <v>0.5497904426831518</v>
      </c>
      <c r="CA87" s="132">
        <v>0.21083333333333334</v>
      </c>
      <c r="CB87" s="132">
        <v>0.37579999999999997</v>
      </c>
      <c r="CC87" s="132">
        <v>0.31769999999999998</v>
      </c>
      <c r="CD87" s="132">
        <v>0.3654</v>
      </c>
      <c r="CE87" s="132">
        <v>1.1203000000000001</v>
      </c>
      <c r="CF87" s="132"/>
      <c r="CG87" s="132">
        <v>0.58949697456330663</v>
      </c>
      <c r="CH87" s="132">
        <v>0.17712</v>
      </c>
      <c r="CI87" s="132">
        <v>1.6516019298120024</v>
      </c>
      <c r="CJ87" s="132"/>
      <c r="CK87" s="132">
        <v>0.23123811237956104</v>
      </c>
      <c r="CL87" s="132"/>
      <c r="CM87" s="132">
        <v>0.77500000000000013</v>
      </c>
      <c r="CN87" s="132">
        <v>0.93166666666666675</v>
      </c>
      <c r="CO87" s="132">
        <v>1.7464</v>
      </c>
      <c r="CP87" s="132"/>
      <c r="CQ87" s="132">
        <v>0.85050000000000003</v>
      </c>
      <c r="CR87" s="132">
        <v>0.38743</v>
      </c>
      <c r="CS87" s="132">
        <v>0.83810000000000007</v>
      </c>
      <c r="CT87" s="132">
        <v>0.16880000000000001</v>
      </c>
      <c r="CU87" s="132"/>
      <c r="CV87" s="132"/>
      <c r="CW87" s="132">
        <v>0.49009999999999998</v>
      </c>
      <c r="CX87" s="132">
        <v>0.46250000000000002</v>
      </c>
      <c r="CY87" s="132"/>
    </row>
    <row r="88" spans="1:103" x14ac:dyDescent="0.2">
      <c r="A88" s="119">
        <v>38504</v>
      </c>
      <c r="AX88" s="111">
        <v>87.299999999999983</v>
      </c>
      <c r="AY88" s="132">
        <v>0.43192893430644069</v>
      </c>
      <c r="AZ88" s="132"/>
      <c r="BA88" s="132"/>
      <c r="BB88" s="132"/>
      <c r="BC88" s="132"/>
      <c r="BD88" s="132">
        <v>0.4383721139312815</v>
      </c>
      <c r="BE88" s="132"/>
      <c r="BF88" s="132">
        <v>6.72</v>
      </c>
      <c r="BG88" s="132">
        <v>1.7284000000000002</v>
      </c>
      <c r="BH88" s="132">
        <v>0.2475406941368965</v>
      </c>
      <c r="BI88" s="132">
        <v>0.62830328911837729</v>
      </c>
      <c r="BJ88" s="132"/>
      <c r="BK88" s="132">
        <v>0.34210000000000002</v>
      </c>
      <c r="BL88" s="132"/>
      <c r="BM88" s="132"/>
      <c r="BN88" s="132">
        <v>0.40900000000000003</v>
      </c>
      <c r="BO88" s="132">
        <v>0.3898833333333333</v>
      </c>
      <c r="BP88" s="132">
        <v>0.30370000000000003</v>
      </c>
      <c r="BQ88" s="132">
        <v>1.1072821522548979</v>
      </c>
      <c r="BR88" s="132">
        <v>0.79400000000000004</v>
      </c>
      <c r="BS88" s="132">
        <v>0.77400000000000002</v>
      </c>
      <c r="BT88" s="132"/>
      <c r="BU88" s="132">
        <v>0.42</v>
      </c>
      <c r="BV88" s="132">
        <v>0.73765000000000003</v>
      </c>
      <c r="BW88" s="132"/>
      <c r="BX88" s="132">
        <v>0.53000000000000014</v>
      </c>
      <c r="BY88" s="132"/>
      <c r="BZ88" s="132"/>
      <c r="CA88" s="132">
        <v>0.18916666666666668</v>
      </c>
      <c r="CB88" s="132">
        <v>0.32939999999999997</v>
      </c>
      <c r="CC88" s="132">
        <v>0.29199999999999998</v>
      </c>
      <c r="CD88" s="132"/>
      <c r="CE88" s="132">
        <v>1.7722</v>
      </c>
      <c r="CF88" s="132"/>
      <c r="CG88" s="132">
        <v>0.56539300936653769</v>
      </c>
      <c r="CH88" s="132">
        <v>0.17470500000000003</v>
      </c>
      <c r="CI88" s="132">
        <v>1.2588014708448465</v>
      </c>
      <c r="CJ88" s="132"/>
      <c r="CK88" s="132">
        <v>0.29174808555846865</v>
      </c>
      <c r="CL88" s="132"/>
      <c r="CM88" s="132">
        <v>0.6183333333333334</v>
      </c>
      <c r="CN88" s="132">
        <v>0.71000000000000008</v>
      </c>
      <c r="CO88" s="132">
        <v>1.3932</v>
      </c>
      <c r="CP88" s="132">
        <v>0.63666666666666671</v>
      </c>
      <c r="CQ88" s="132">
        <v>0.73699999999999999</v>
      </c>
      <c r="CR88" s="132">
        <v>0.38080000000000003</v>
      </c>
      <c r="CS88" s="132">
        <v>0.85670000000000002</v>
      </c>
      <c r="CT88" s="132">
        <v>0.2107</v>
      </c>
      <c r="CU88" s="132"/>
      <c r="CV88" s="132"/>
      <c r="CW88" s="132">
        <v>0.46329999999999999</v>
      </c>
      <c r="CX88" s="132">
        <v>0.42950000000000005</v>
      </c>
      <c r="CY88" s="132"/>
    </row>
    <row r="89" spans="1:103" x14ac:dyDescent="0.2">
      <c r="A89" s="119">
        <v>38534</v>
      </c>
      <c r="AX89" s="111">
        <v>58.54</v>
      </c>
      <c r="AY89" s="132">
        <v>0.46362371953216791</v>
      </c>
      <c r="AZ89" s="132"/>
      <c r="BA89" s="132"/>
      <c r="BB89" s="132"/>
      <c r="BC89" s="132"/>
      <c r="BD89" s="132">
        <v>0.39956573012901431</v>
      </c>
      <c r="BE89" s="132"/>
      <c r="BF89" s="132">
        <v>4.38</v>
      </c>
      <c r="BG89" s="132">
        <v>1.3243</v>
      </c>
      <c r="BH89" s="132">
        <v>0.28604702433596929</v>
      </c>
      <c r="BI89" s="132">
        <v>0.52868691281116564</v>
      </c>
      <c r="BJ89" s="132"/>
      <c r="BK89" s="132">
        <v>0.33909999999999996</v>
      </c>
      <c r="BL89" s="132">
        <v>0.36004999999999998</v>
      </c>
      <c r="BM89" s="132"/>
      <c r="BN89" s="132">
        <v>0.37000000000000005</v>
      </c>
      <c r="BO89" s="132">
        <v>0.31741666666666662</v>
      </c>
      <c r="BP89" s="132">
        <v>0.33539999999999998</v>
      </c>
      <c r="BQ89" s="132">
        <v>0.89584737040440066</v>
      </c>
      <c r="BR89" s="132">
        <v>0.53400000000000003</v>
      </c>
      <c r="BS89" s="132">
        <v>0.48200000000000004</v>
      </c>
      <c r="BT89" s="132">
        <v>0.32049999999999995</v>
      </c>
      <c r="BU89" s="132">
        <v>0.37</v>
      </c>
      <c r="BV89" s="132">
        <v>0.63487499999999997</v>
      </c>
      <c r="BW89" s="132">
        <v>0.63940518465952145</v>
      </c>
      <c r="BX89" s="132">
        <v>0.51500000000000001</v>
      </c>
      <c r="BY89" s="132">
        <v>1.331118974289625</v>
      </c>
      <c r="BZ89" s="132"/>
      <c r="CA89" s="132">
        <v>0.18750000000000003</v>
      </c>
      <c r="CB89" s="132">
        <v>0.3725</v>
      </c>
      <c r="CC89" s="132">
        <v>0.26119999999999999</v>
      </c>
      <c r="CD89" s="132">
        <v>0.36849999999999999</v>
      </c>
      <c r="CE89" s="132">
        <v>0.99349999999999994</v>
      </c>
      <c r="CF89" s="132"/>
      <c r="CG89" s="132">
        <v>0.59259748460936412</v>
      </c>
      <c r="CH89" s="132">
        <v>0.17747499999999999</v>
      </c>
      <c r="CI89" s="132">
        <v>0.85620100042688096</v>
      </c>
      <c r="CJ89" s="132"/>
      <c r="CK89" s="132">
        <v>0.36426003688856456</v>
      </c>
      <c r="CL89" s="132"/>
      <c r="CM89" s="132">
        <v>0.64</v>
      </c>
      <c r="CN89" s="132"/>
      <c r="CO89" s="132">
        <v>1.5448</v>
      </c>
      <c r="CP89" s="132">
        <v>0.6100000000000001</v>
      </c>
      <c r="CQ89" s="132">
        <v>0.62609999999999999</v>
      </c>
      <c r="CR89" s="132">
        <v>0.40042500000000003</v>
      </c>
      <c r="CS89" s="132">
        <v>0.87880000000000003</v>
      </c>
      <c r="CT89" s="132">
        <v>0.19539999999999999</v>
      </c>
      <c r="CU89" s="132">
        <v>0.53400000000000003</v>
      </c>
      <c r="CV89" s="132"/>
      <c r="CW89" s="132">
        <v>0.38380000000000003</v>
      </c>
      <c r="CX89" s="132"/>
      <c r="CY89" s="132">
        <v>1.35</v>
      </c>
    </row>
    <row r="90" spans="1:103" x14ac:dyDescent="0.2">
      <c r="A90" s="119">
        <v>38565</v>
      </c>
      <c r="AX90" s="111">
        <v>67.875</v>
      </c>
      <c r="AY90" s="132">
        <v>0.53351222070814064</v>
      </c>
      <c r="AZ90" s="132"/>
      <c r="BA90" s="132"/>
      <c r="BB90" s="132"/>
      <c r="BC90" s="132"/>
      <c r="BD90" s="132">
        <v>0.57769503309766868</v>
      </c>
      <c r="BE90" s="132"/>
      <c r="BF90" s="132">
        <v>5.91</v>
      </c>
      <c r="BG90" s="132">
        <v>2.0076000000000001</v>
      </c>
      <c r="BH90" s="132">
        <v>0.25724228901822133</v>
      </c>
      <c r="BI90" s="132">
        <v>0.79303036921674852</v>
      </c>
      <c r="BJ90" s="132">
        <v>2.5424000000000002</v>
      </c>
      <c r="BK90" s="132">
        <v>0.30330000000000001</v>
      </c>
      <c r="BL90" s="132">
        <v>0.29195833333333332</v>
      </c>
      <c r="BM90" s="132"/>
      <c r="BN90" s="132">
        <v>0.34100000000000003</v>
      </c>
      <c r="BO90" s="132">
        <v>0.26942499999999997</v>
      </c>
      <c r="BP90" s="132">
        <v>0.31690000000000002</v>
      </c>
      <c r="BQ90" s="132">
        <v>1.1068820864425035</v>
      </c>
      <c r="BR90" s="132">
        <v>0.40599999999999997</v>
      </c>
      <c r="BS90" s="132">
        <v>0.43200000000000005</v>
      </c>
      <c r="BT90" s="132">
        <v>0.30840000000000001</v>
      </c>
      <c r="BU90" s="132">
        <v>0.37</v>
      </c>
      <c r="BV90" s="132">
        <v>0.53896250000000001</v>
      </c>
      <c r="BW90" s="132">
        <v>0.66380919921558645</v>
      </c>
      <c r="BX90" s="132">
        <v>0.55833333333333346</v>
      </c>
      <c r="BY90" s="132">
        <v>1.2718092176021392</v>
      </c>
      <c r="BZ90" s="132">
        <v>0.96995956215048329</v>
      </c>
      <c r="CA90" s="132">
        <v>0.18583333333333335</v>
      </c>
      <c r="CB90" s="132">
        <v>0.35090000000000005</v>
      </c>
      <c r="CC90" s="132">
        <v>0.34289999999999998</v>
      </c>
      <c r="CD90" s="132"/>
      <c r="CE90" s="132">
        <v>1.0399</v>
      </c>
      <c r="CF90" s="132"/>
      <c r="CG90" s="132">
        <v>0.61370095621317444</v>
      </c>
      <c r="CH90" s="132">
        <v>0.17530000000000001</v>
      </c>
      <c r="CI90" s="132">
        <v>1.1575013524808626</v>
      </c>
      <c r="CJ90" s="132"/>
      <c r="CK90" s="132">
        <v>0.30735065715501342</v>
      </c>
      <c r="CL90" s="132">
        <v>0.19469999999999998</v>
      </c>
      <c r="CM90" s="132">
        <v>0.71833333333333338</v>
      </c>
      <c r="CN90" s="132">
        <v>0.80166666666666664</v>
      </c>
      <c r="CO90" s="132">
        <v>1.4124000000000001</v>
      </c>
      <c r="CP90" s="132"/>
      <c r="CQ90" s="132">
        <v>0.70090000000000008</v>
      </c>
      <c r="CR90" s="132">
        <v>0.43174000000000001</v>
      </c>
      <c r="CS90" s="132">
        <v>0.81489999999999996</v>
      </c>
      <c r="CT90" s="132">
        <v>0.15880000000000002</v>
      </c>
      <c r="CU90" s="132">
        <v>0.52829999999999999</v>
      </c>
      <c r="CV90" s="132"/>
      <c r="CW90" s="132">
        <v>0.439</v>
      </c>
      <c r="CX90" s="132"/>
      <c r="CY90" s="132">
        <v>1.1428</v>
      </c>
    </row>
    <row r="91" spans="1:103" x14ac:dyDescent="0.2">
      <c r="A91" s="119">
        <v>38596</v>
      </c>
      <c r="AX91" s="111">
        <v>77.38</v>
      </c>
      <c r="AY91" s="132">
        <v>0.45112577583117136</v>
      </c>
      <c r="AZ91" s="132">
        <v>0.57159402945865245</v>
      </c>
      <c r="BA91" s="132">
        <v>0.61730154852472496</v>
      </c>
      <c r="BB91" s="132">
        <v>0.4046665692370443</v>
      </c>
      <c r="BC91" s="132"/>
      <c r="BD91" s="132">
        <v>0.41976905365493689</v>
      </c>
      <c r="BE91" s="132"/>
      <c r="BF91" s="132">
        <v>4.82</v>
      </c>
      <c r="BG91" s="132">
        <v>1.3290999999999999</v>
      </c>
      <c r="BH91" s="132">
        <v>0.25434181219803143</v>
      </c>
      <c r="BI91" s="132">
        <v>0.75652436785918598</v>
      </c>
      <c r="BJ91" s="132">
        <v>2.1347999999999998</v>
      </c>
      <c r="BK91" s="132">
        <v>0.28320000000000001</v>
      </c>
      <c r="BL91" s="132">
        <v>0.28821666666666668</v>
      </c>
      <c r="BM91" s="132"/>
      <c r="BN91" s="132">
        <v>0.34800000000000003</v>
      </c>
      <c r="BO91" s="132">
        <v>0.26836666666666664</v>
      </c>
      <c r="BP91" s="132">
        <v>0.28460000000000002</v>
      </c>
      <c r="BQ91" s="132">
        <v>0.82533577096986876</v>
      </c>
      <c r="BR91" s="132">
        <v>0.48600000000000004</v>
      </c>
      <c r="BS91" s="132">
        <v>0.65</v>
      </c>
      <c r="BT91" s="132">
        <v>0.29249999999999998</v>
      </c>
      <c r="BU91" s="132">
        <v>0.28999999999999998</v>
      </c>
      <c r="BV91" s="132">
        <v>0.44403750000000003</v>
      </c>
      <c r="BW91" s="132">
        <v>0.67501104196263262</v>
      </c>
      <c r="BX91" s="132">
        <v>0.52500000000000002</v>
      </c>
      <c r="BY91" s="132">
        <v>1.0554736295498093</v>
      </c>
      <c r="BZ91" s="132">
        <v>0.86964305969256062</v>
      </c>
      <c r="CA91" s="132">
        <v>0.19416666666666668</v>
      </c>
      <c r="CB91" s="132">
        <v>0.35009999999999997</v>
      </c>
      <c r="CC91" s="132">
        <v>0.2918</v>
      </c>
      <c r="CD91" s="132">
        <v>0.36580000000000001</v>
      </c>
      <c r="CE91" s="132">
        <v>0.82350000000000001</v>
      </c>
      <c r="CF91" s="132"/>
      <c r="CG91" s="132">
        <v>0.5670932890692143</v>
      </c>
      <c r="CH91" s="132">
        <v>0.17594499999999999</v>
      </c>
      <c r="CI91" s="132">
        <v>1.0702012504751786</v>
      </c>
      <c r="CJ91" s="132"/>
      <c r="CK91" s="132">
        <v>0.28244655249129774</v>
      </c>
      <c r="CL91" s="132">
        <v>0.14960000000000001</v>
      </c>
      <c r="CM91" s="132">
        <v>0.65666666666666673</v>
      </c>
      <c r="CN91" s="132">
        <v>0.79333333333333333</v>
      </c>
      <c r="CO91" s="132">
        <v>1.5324000000000002</v>
      </c>
      <c r="CP91" s="132">
        <v>0.71666666666666667</v>
      </c>
      <c r="CQ91" s="132">
        <v>0.56090000000000007</v>
      </c>
      <c r="CR91" s="132">
        <v>0.41342000000000001</v>
      </c>
      <c r="CS91" s="132">
        <v>0.751</v>
      </c>
      <c r="CT91" s="132">
        <v>0.129</v>
      </c>
      <c r="CU91" s="132">
        <v>0.44420000000000004</v>
      </c>
      <c r="CV91" s="132"/>
      <c r="CW91" s="132">
        <v>0.3533</v>
      </c>
      <c r="CX91" s="132"/>
      <c r="CY91" s="132">
        <v>1.2484999999999999</v>
      </c>
    </row>
    <row r="92" spans="1:103" x14ac:dyDescent="0.2">
      <c r="A92" s="119">
        <v>38626</v>
      </c>
      <c r="AX92" s="111">
        <v>67.625</v>
      </c>
      <c r="AY92" s="132">
        <v>0.43932771697743062</v>
      </c>
      <c r="AZ92" s="132">
        <v>0.44697352889776343</v>
      </c>
      <c r="BA92" s="132">
        <v>0.50498307169496703</v>
      </c>
      <c r="BB92" s="132">
        <v>0.43647180132240759</v>
      </c>
      <c r="BC92" s="132">
        <v>0.37476164976055482</v>
      </c>
      <c r="BD92" s="132">
        <v>0.40796711218929893</v>
      </c>
      <c r="BE92" s="132">
        <v>0.44767364406945381</v>
      </c>
      <c r="BF92" s="132">
        <v>5.4</v>
      </c>
      <c r="BG92" s="132">
        <v>1.4776</v>
      </c>
      <c r="BH92" s="132">
        <v>0.2466405461582169</v>
      </c>
      <c r="BI92" s="132">
        <v>0.62280238480422412</v>
      </c>
      <c r="BJ92" s="132">
        <v>2.0036</v>
      </c>
      <c r="BK92" s="132">
        <v>0.2601</v>
      </c>
      <c r="BL92" s="132">
        <v>0.27065833333333333</v>
      </c>
      <c r="BM92" s="132"/>
      <c r="BN92" s="132"/>
      <c r="BO92" s="132">
        <v>0.24731666666666663</v>
      </c>
      <c r="BP92" s="132">
        <v>0.26619999999999999</v>
      </c>
      <c r="BQ92" s="132">
        <v>0.87604411269087268</v>
      </c>
      <c r="BR92" s="132">
        <v>0.44000000000000006</v>
      </c>
      <c r="BS92" s="132">
        <v>0.59400000000000008</v>
      </c>
      <c r="BT92" s="132">
        <v>0.2833</v>
      </c>
      <c r="BU92" s="132">
        <v>0.28999999999999998</v>
      </c>
      <c r="BV92" s="132">
        <v>0.41602499999999998</v>
      </c>
      <c r="BW92" s="132">
        <v>0.74972333242730682</v>
      </c>
      <c r="BX92" s="132">
        <v>0.43833333333333335</v>
      </c>
      <c r="BY92" s="132">
        <v>1.0287692365724759</v>
      </c>
      <c r="BZ92" s="132">
        <v>0.74022176938293738</v>
      </c>
      <c r="CA92" s="132">
        <v>0.18333333333333338</v>
      </c>
      <c r="CB92" s="132">
        <v>0.3417</v>
      </c>
      <c r="CC92" s="132">
        <v>0.28070000000000001</v>
      </c>
      <c r="CD92" s="132">
        <v>0.38790000000000002</v>
      </c>
      <c r="CE92" s="132">
        <v>0.74430000000000007</v>
      </c>
      <c r="CF92" s="132"/>
      <c r="CG92" s="132">
        <v>0.49158086697975101</v>
      </c>
      <c r="CH92" s="132">
        <v>0.166405</v>
      </c>
      <c r="CI92" s="132"/>
      <c r="CJ92" s="132"/>
      <c r="CK92" s="132">
        <v>0.26434356877992204</v>
      </c>
      <c r="CL92" s="132">
        <v>0.1331</v>
      </c>
      <c r="CM92" s="132">
        <v>0.6183333333333334</v>
      </c>
      <c r="CN92" s="132"/>
      <c r="CO92" s="132">
        <v>1.9356</v>
      </c>
      <c r="CP92" s="132"/>
      <c r="CQ92" s="132">
        <v>0.5323</v>
      </c>
      <c r="CR92" s="132">
        <v>0.365815</v>
      </c>
      <c r="CS92" s="132">
        <v>0.74480000000000002</v>
      </c>
      <c r="CT92" s="132">
        <v>0.12210000000000001</v>
      </c>
      <c r="CU92" s="132">
        <v>0.44380000000000003</v>
      </c>
      <c r="CV92" s="132">
        <v>0.50880000000000003</v>
      </c>
      <c r="CW92" s="132">
        <v>0.39069999999999999</v>
      </c>
      <c r="CX92" s="132">
        <v>0.57940000000000003</v>
      </c>
      <c r="CY92" s="132">
        <v>1.0974999999999999</v>
      </c>
    </row>
    <row r="93" spans="1:103" x14ac:dyDescent="0.2">
      <c r="A93" s="119">
        <v>38657</v>
      </c>
      <c r="AX93" s="111">
        <v>68.05</v>
      </c>
      <c r="AY93" s="132">
        <v>0.44802628579332426</v>
      </c>
      <c r="AZ93" s="132">
        <v>0.47107749409453253</v>
      </c>
      <c r="BA93" s="132">
        <v>0.64500610603304454</v>
      </c>
      <c r="BB93" s="132">
        <v>0.41626847779648496</v>
      </c>
      <c r="BC93" s="132">
        <v>0.42677020537184085</v>
      </c>
      <c r="BD93" s="132">
        <v>0.40086594401929643</v>
      </c>
      <c r="BE93" s="132">
        <v>0.45127423638100433</v>
      </c>
      <c r="BF93" s="132">
        <v>6.35</v>
      </c>
      <c r="BG93" s="132"/>
      <c r="BH93" s="132">
        <v>0.25114128605161501</v>
      </c>
      <c r="BI93" s="132"/>
      <c r="BJ93" s="132">
        <v>1.756</v>
      </c>
      <c r="BK93" s="132">
        <v>0.25620000000000004</v>
      </c>
      <c r="BL93" s="132">
        <v>0.26393333333333335</v>
      </c>
      <c r="BM93" s="132"/>
      <c r="BN93" s="132">
        <v>0.34700000000000003</v>
      </c>
      <c r="BO93" s="132">
        <v>0.24812499999999998</v>
      </c>
      <c r="BP93" s="132">
        <v>0.254</v>
      </c>
      <c r="BQ93" s="132">
        <v>0.92455209244370662</v>
      </c>
      <c r="BR93" s="132">
        <v>0.36800000000000005</v>
      </c>
      <c r="BS93" s="132">
        <v>0.39</v>
      </c>
      <c r="BT93" s="132">
        <v>0.26179999999999998</v>
      </c>
      <c r="BU93" s="132">
        <v>0.56999999999999995</v>
      </c>
      <c r="BV93" s="132">
        <v>0.46347499999999997</v>
      </c>
      <c r="BW93" s="132"/>
      <c r="BX93" s="132"/>
      <c r="BY93" s="132"/>
      <c r="BZ93" s="132">
        <v>0.69861492489390853</v>
      </c>
      <c r="CA93" s="132">
        <v>0.17916666666666667</v>
      </c>
      <c r="CB93" s="132"/>
      <c r="CC93" s="132"/>
      <c r="CD93" s="132"/>
      <c r="CE93" s="132">
        <v>0.7177</v>
      </c>
      <c r="CF93" s="132"/>
      <c r="CG93" s="132"/>
      <c r="CH93" s="132">
        <v>0.14765500000000001</v>
      </c>
      <c r="CI93" s="132"/>
      <c r="CJ93" s="132"/>
      <c r="CK93" s="132">
        <v>0.2526416400825135</v>
      </c>
      <c r="CL93" s="132"/>
      <c r="CM93" s="132">
        <v>0.43666666666666676</v>
      </c>
      <c r="CN93" s="132"/>
      <c r="CO93" s="132"/>
      <c r="CP93" s="132"/>
      <c r="CQ93" s="132">
        <v>0.54180000000000006</v>
      </c>
      <c r="CR93" s="132">
        <v>0.33618000000000003</v>
      </c>
      <c r="CS93" s="132">
        <v>0.81510000000000005</v>
      </c>
      <c r="CT93" s="132">
        <v>0.13570000000000002</v>
      </c>
      <c r="CU93" s="132"/>
      <c r="CV93" s="132">
        <v>0.46200000000000002</v>
      </c>
      <c r="CW93" s="132">
        <v>0.40529999999999999</v>
      </c>
      <c r="CX93" s="132">
        <v>0.57140000000000002</v>
      </c>
      <c r="CY93" s="132">
        <v>1.1003000000000001</v>
      </c>
    </row>
    <row r="94" spans="1:103" x14ac:dyDescent="0.2">
      <c r="A94" s="119">
        <v>38687</v>
      </c>
      <c r="AX94" s="111">
        <v>59.824999999999996</v>
      </c>
      <c r="AY94" s="132">
        <v>0.48681990304121747</v>
      </c>
      <c r="AZ94" s="132">
        <v>0.52378616487750884</v>
      </c>
      <c r="BA94" s="132">
        <v>0.65040699450037043</v>
      </c>
      <c r="BB94" s="132">
        <v>0.39186446324042001</v>
      </c>
      <c r="BC94" s="132">
        <v>0.50708341721003825</v>
      </c>
      <c r="BD94" s="132">
        <v>0.42326962951338887</v>
      </c>
      <c r="BE94" s="132">
        <v>0.46297616139354369</v>
      </c>
      <c r="BF94" s="132">
        <v>4.5999999999999996</v>
      </c>
      <c r="BG94" s="132"/>
      <c r="BH94" s="132">
        <v>0.25594207527123969</v>
      </c>
      <c r="BI94" s="132"/>
      <c r="BJ94" s="132">
        <v>1.8475999999999999</v>
      </c>
      <c r="BK94" s="132">
        <v>0.26650000000000001</v>
      </c>
      <c r="BL94" s="132">
        <v>0.27413333333333328</v>
      </c>
      <c r="BM94" s="132"/>
      <c r="BN94" s="132"/>
      <c r="BO94" s="132">
        <v>0.24657499999999996</v>
      </c>
      <c r="BP94" s="132">
        <v>0.25879999999999997</v>
      </c>
      <c r="BQ94" s="132">
        <v>1.1047817409274323</v>
      </c>
      <c r="BR94" s="132"/>
      <c r="BS94" s="132"/>
      <c r="BT94" s="132">
        <v>0.27250000000000002</v>
      </c>
      <c r="BU94" s="132">
        <v>0.63</v>
      </c>
      <c r="BV94" s="132"/>
      <c r="BW94" s="132"/>
      <c r="BX94" s="132"/>
      <c r="BY94" s="132"/>
      <c r="BZ94" s="132">
        <v>0.72521930141814339</v>
      </c>
      <c r="CA94" s="132">
        <v>0.22166666666666671</v>
      </c>
      <c r="CB94" s="132"/>
      <c r="CC94" s="132"/>
      <c r="CD94" s="132"/>
      <c r="CE94" s="132">
        <v>0.78290000000000004</v>
      </c>
      <c r="CF94" s="132"/>
      <c r="CG94" s="132"/>
      <c r="CH94" s="132"/>
      <c r="CI94" s="132"/>
      <c r="CJ94" s="132"/>
      <c r="CK94" s="132">
        <v>0.2549420192281579</v>
      </c>
      <c r="CL94" s="132"/>
      <c r="CM94" s="132"/>
      <c r="CN94" s="132">
        <v>0.72000000000000008</v>
      </c>
      <c r="CO94" s="132"/>
      <c r="CP94" s="132"/>
      <c r="CQ94" s="132">
        <v>0.51680000000000004</v>
      </c>
      <c r="CR94" s="132"/>
      <c r="CS94" s="132">
        <v>0.95189999999999997</v>
      </c>
      <c r="CT94" s="132">
        <v>0.18629999999999999</v>
      </c>
      <c r="CU94" s="132"/>
      <c r="CV94" s="132">
        <v>0.48110000000000003</v>
      </c>
      <c r="CW94" s="132">
        <v>0.36930000000000002</v>
      </c>
      <c r="CX94" s="132">
        <v>0.66020000000000001</v>
      </c>
      <c r="CY94" s="132">
        <v>1.1791</v>
      </c>
    </row>
    <row r="95" spans="1:103" x14ac:dyDescent="0.2">
      <c r="A95" s="119">
        <v>38718</v>
      </c>
      <c r="AX95" s="111">
        <v>69.733333333333334</v>
      </c>
      <c r="AY95" s="132">
        <v>0.49001937662867262</v>
      </c>
      <c r="AZ95" s="132">
        <v>0.51128410824018045</v>
      </c>
      <c r="BA95" s="132">
        <v>0.52388618133060749</v>
      </c>
      <c r="BB95" s="132">
        <v>0.42967068251170099</v>
      </c>
      <c r="BC95" s="132">
        <v>0.46077579942537394</v>
      </c>
      <c r="BD95" s="132">
        <v>0.45237441736508927</v>
      </c>
      <c r="BE95" s="132">
        <v>0.44267282141452247</v>
      </c>
      <c r="BF95" s="132"/>
      <c r="BG95" s="132"/>
      <c r="BH95" s="132">
        <v>0.25154135181991705</v>
      </c>
      <c r="BI95" s="132"/>
      <c r="BJ95" s="132">
        <v>2.0484</v>
      </c>
      <c r="BK95" s="132">
        <v>0.25579999999999997</v>
      </c>
      <c r="BL95" s="132">
        <v>0.27656666666666663</v>
      </c>
      <c r="BM95" s="132"/>
      <c r="BN95" s="132"/>
      <c r="BO95" s="132">
        <v>0.23980833333333329</v>
      </c>
      <c r="BP95" s="132">
        <v>0.24010000000000001</v>
      </c>
      <c r="BQ95" s="132">
        <v>1.7085810682838427</v>
      </c>
      <c r="BR95" s="132"/>
      <c r="BS95" s="132"/>
      <c r="BT95" s="132">
        <v>0.2606</v>
      </c>
      <c r="BU95" s="132">
        <v>0.46</v>
      </c>
      <c r="BV95" s="132"/>
      <c r="BW95" s="132"/>
      <c r="BX95" s="132"/>
      <c r="BY95" s="132"/>
      <c r="BZ95" s="132">
        <v>0.72201877491898725</v>
      </c>
      <c r="CA95" s="132">
        <v>0.21250000000000002</v>
      </c>
      <c r="CB95" s="132"/>
      <c r="CC95" s="132"/>
      <c r="CD95" s="132"/>
      <c r="CE95" s="132">
        <v>0.66</v>
      </c>
      <c r="CF95" s="132">
        <v>2.116448164020043</v>
      </c>
      <c r="CG95" s="132"/>
      <c r="CH95" s="132"/>
      <c r="CI95" s="132"/>
      <c r="CJ95" s="132"/>
      <c r="CK95" s="132">
        <v>0.24193987623103727</v>
      </c>
      <c r="CL95" s="132"/>
      <c r="CM95" s="132"/>
      <c r="CN95" s="132"/>
      <c r="CO95" s="132"/>
      <c r="CP95" s="132"/>
      <c r="CQ95" s="132">
        <v>0.49890000000000001</v>
      </c>
      <c r="CR95" s="132"/>
      <c r="CS95" s="132">
        <v>0.88529999999999998</v>
      </c>
      <c r="CT95" s="132">
        <v>0.13589999999999999</v>
      </c>
      <c r="CU95" s="132"/>
      <c r="CV95" s="132">
        <v>0.5242</v>
      </c>
      <c r="CW95" s="132">
        <v>0.40200000000000002</v>
      </c>
      <c r="CX95" s="132">
        <v>0.65650000000000008</v>
      </c>
      <c r="CY95" s="132">
        <v>1.1134999999999999</v>
      </c>
    </row>
    <row r="96" spans="1:103" x14ac:dyDescent="0.2">
      <c r="A96" s="119">
        <v>38749</v>
      </c>
      <c r="AX96" s="111">
        <v>67.774999999999991</v>
      </c>
      <c r="AY96" s="132">
        <v>0.48382039655297837</v>
      </c>
      <c r="AZ96" s="132">
        <v>0.46137589814396573</v>
      </c>
      <c r="BA96" s="132">
        <v>0.51048397661539147</v>
      </c>
      <c r="BB96" s="132">
        <v>0.42546999148155867</v>
      </c>
      <c r="BC96" s="132">
        <v>0.43737194940029522</v>
      </c>
      <c r="BD96" s="132">
        <v>0.48337951782566357</v>
      </c>
      <c r="BE96" s="132"/>
      <c r="BF96" s="132"/>
      <c r="BG96" s="132"/>
      <c r="BH96" s="132">
        <v>0.25144133537784158</v>
      </c>
      <c r="BI96" s="132"/>
      <c r="BJ96" s="132">
        <v>2.1996000000000002</v>
      </c>
      <c r="BK96" s="132">
        <v>0.252</v>
      </c>
      <c r="BL96" s="132">
        <v>0.27759999999999996</v>
      </c>
      <c r="BM96" s="132"/>
      <c r="BN96" s="132"/>
      <c r="BO96" s="132"/>
      <c r="BP96" s="132">
        <v>0.24610000000000001</v>
      </c>
      <c r="BQ96" s="132"/>
      <c r="BR96" s="132"/>
      <c r="BS96" s="132"/>
      <c r="BT96" s="132">
        <v>0.25209999999999999</v>
      </c>
      <c r="BU96" s="132">
        <v>0.55000000000000004</v>
      </c>
      <c r="BV96" s="132"/>
      <c r="BW96" s="132"/>
      <c r="BX96" s="132">
        <v>0.72499999999999998</v>
      </c>
      <c r="BY96" s="132"/>
      <c r="BZ96" s="132">
        <v>0.76652609654787629</v>
      </c>
      <c r="CA96" s="132">
        <v>0.22333333333333338</v>
      </c>
      <c r="CB96" s="132"/>
      <c r="CC96" s="132"/>
      <c r="CD96" s="132"/>
      <c r="CE96" s="132">
        <v>0.58340000000000003</v>
      </c>
      <c r="CF96" s="132">
        <v>1.8753084955992536</v>
      </c>
      <c r="CG96" s="132"/>
      <c r="CH96" s="132"/>
      <c r="CI96" s="132"/>
      <c r="CJ96" s="132"/>
      <c r="CK96" s="132">
        <v>0.24274000810778315</v>
      </c>
      <c r="CL96" s="132"/>
      <c r="CM96" s="132"/>
      <c r="CN96" s="132"/>
      <c r="CO96" s="132"/>
      <c r="CP96" s="132"/>
      <c r="CQ96" s="132">
        <v>0.40039999999999998</v>
      </c>
      <c r="CR96" s="132">
        <v>0.48499999999999999</v>
      </c>
      <c r="CS96" s="132">
        <v>0.86270000000000002</v>
      </c>
      <c r="CT96" s="132">
        <v>0.14319999999999999</v>
      </c>
      <c r="CU96" s="132"/>
      <c r="CV96" s="132">
        <v>0.47850000000000004</v>
      </c>
      <c r="CW96" s="132">
        <v>0.47750000000000004</v>
      </c>
      <c r="CX96" s="132">
        <v>0.59570000000000001</v>
      </c>
      <c r="CY96" s="132">
        <v>1.0586</v>
      </c>
    </row>
    <row r="97" spans="1:103" x14ac:dyDescent="0.2">
      <c r="A97" s="119">
        <v>38777</v>
      </c>
      <c r="AX97" s="111">
        <v>56.02</v>
      </c>
      <c r="AY97" s="132">
        <v>0.49841799479574234</v>
      </c>
      <c r="AZ97" s="132">
        <v>0.49508144283820293</v>
      </c>
      <c r="BA97" s="132">
        <v>0.55959205508681731</v>
      </c>
      <c r="BB97" s="132"/>
      <c r="BC97" s="132">
        <v>0.44187268978973343</v>
      </c>
      <c r="BD97" s="132">
        <v>0.46527653981481215</v>
      </c>
      <c r="BE97" s="132"/>
      <c r="BF97" s="132"/>
      <c r="BG97" s="132"/>
      <c r="BH97" s="132">
        <v>0.24794075990519857</v>
      </c>
      <c r="BI97" s="132"/>
      <c r="BJ97" s="132">
        <v>2.6212</v>
      </c>
      <c r="BK97" s="132">
        <v>0.25180000000000002</v>
      </c>
      <c r="BL97" s="132">
        <v>0.28407499999999997</v>
      </c>
      <c r="BM97" s="132"/>
      <c r="BN97" s="132"/>
      <c r="BO97" s="132"/>
      <c r="BP97" s="132">
        <v>0.24420000000000003</v>
      </c>
      <c r="BQ97" s="132"/>
      <c r="BR97" s="132"/>
      <c r="BS97" s="132"/>
      <c r="BT97" s="132">
        <v>0.27560000000000001</v>
      </c>
      <c r="BU97" s="132">
        <v>0.42</v>
      </c>
      <c r="BV97" s="132"/>
      <c r="BW97" s="132"/>
      <c r="BX97" s="132">
        <v>0.62333333333333341</v>
      </c>
      <c r="BY97" s="132"/>
      <c r="BZ97" s="132">
        <v>0.92755258603666546</v>
      </c>
      <c r="CA97" s="132">
        <v>0.22083333333333335</v>
      </c>
      <c r="CB97" s="132"/>
      <c r="CC97" s="132"/>
      <c r="CD97" s="132"/>
      <c r="CE97" s="132">
        <v>0.58760000000000001</v>
      </c>
      <c r="CF97" s="132">
        <v>1.6203665566508536</v>
      </c>
      <c r="CG97" s="132">
        <v>2.4029953021476089</v>
      </c>
      <c r="CH97" s="132"/>
      <c r="CI97" s="132"/>
      <c r="CJ97" s="132"/>
      <c r="CK97" s="132">
        <v>0.24534043670720729</v>
      </c>
      <c r="CL97" s="132"/>
      <c r="CM97" s="132">
        <v>1.2933333333333334</v>
      </c>
      <c r="CN97" s="132">
        <v>1.4033333333333335</v>
      </c>
      <c r="CO97" s="132"/>
      <c r="CP97" s="132">
        <v>1.2750000000000001</v>
      </c>
      <c r="CQ97" s="132">
        <v>0.41439999999999999</v>
      </c>
      <c r="CR97" s="132">
        <v>0.35990499999999997</v>
      </c>
      <c r="CS97" s="132">
        <v>0.86699999999999999</v>
      </c>
      <c r="CT97" s="132">
        <v>0.1641</v>
      </c>
      <c r="CU97" s="132"/>
      <c r="CV97" s="132">
        <v>0.42049999999999998</v>
      </c>
      <c r="CW97" s="132">
        <v>0.50009999999999999</v>
      </c>
      <c r="CX97" s="132">
        <v>0.60829999999999995</v>
      </c>
      <c r="CY97" s="132">
        <v>1.0678000000000001</v>
      </c>
    </row>
    <row r="98" spans="1:103" x14ac:dyDescent="0.2">
      <c r="A98" s="119">
        <v>38808</v>
      </c>
      <c r="AX98" s="111">
        <v>55.2</v>
      </c>
      <c r="AY98" s="132">
        <v>0.55270906223287131</v>
      </c>
      <c r="AZ98" s="132">
        <v>0.60539959060598836</v>
      </c>
      <c r="BA98" s="132"/>
      <c r="BB98" s="132"/>
      <c r="BC98" s="132">
        <v>0.48818030757439773</v>
      </c>
      <c r="BD98" s="132">
        <v>0.42987071541789823</v>
      </c>
      <c r="BE98" s="132"/>
      <c r="BF98" s="132"/>
      <c r="BG98" s="132">
        <v>1.3659000000000001</v>
      </c>
      <c r="BH98" s="132">
        <v>0.2642434399635073</v>
      </c>
      <c r="BI98" s="132"/>
      <c r="BJ98" s="132">
        <v>3.4131999999999998</v>
      </c>
      <c r="BK98" s="132">
        <v>0.30080000000000001</v>
      </c>
      <c r="BL98" s="132">
        <v>0.28975833333333328</v>
      </c>
      <c r="BM98" s="132"/>
      <c r="BN98" s="132">
        <v>0.47699999999999998</v>
      </c>
      <c r="BO98" s="132"/>
      <c r="BP98" s="132">
        <v>0.27879999999999999</v>
      </c>
      <c r="BQ98" s="132"/>
      <c r="BR98" s="132"/>
      <c r="BS98" s="132"/>
      <c r="BT98" s="132">
        <v>0.27179999999999999</v>
      </c>
      <c r="BU98" s="132">
        <v>0.3</v>
      </c>
      <c r="BV98" s="132"/>
      <c r="BW98" s="132"/>
      <c r="BX98" s="132">
        <v>0.52166666666666672</v>
      </c>
      <c r="BY98" s="132"/>
      <c r="BZ98" s="132">
        <v>0.96035798265301509</v>
      </c>
      <c r="CA98" s="132">
        <v>0.22250000000000003</v>
      </c>
      <c r="CB98" s="132">
        <v>0.55000000000000004</v>
      </c>
      <c r="CC98" s="132"/>
      <c r="CD98" s="132">
        <v>0.46610000000000001</v>
      </c>
      <c r="CE98" s="132">
        <v>0.61920000000000008</v>
      </c>
      <c r="CF98" s="132">
        <v>1.5983629369691559</v>
      </c>
      <c r="CG98" s="132">
        <v>1.0563737776276969</v>
      </c>
      <c r="CH98" s="132">
        <v>0.18693000000000001</v>
      </c>
      <c r="CI98" s="132"/>
      <c r="CJ98" s="132"/>
      <c r="CK98" s="132">
        <v>0.25744243134298878</v>
      </c>
      <c r="CL98" s="132"/>
      <c r="CM98" s="132">
        <v>1.155</v>
      </c>
      <c r="CN98" s="132">
        <v>1.2983333333333336</v>
      </c>
      <c r="CO98" s="132">
        <v>2.5980000000000003</v>
      </c>
      <c r="CP98" s="132">
        <v>1.1950000000000001</v>
      </c>
      <c r="CQ98" s="132">
        <v>0.45250000000000001</v>
      </c>
      <c r="CR98" s="132">
        <v>0.39247500000000002</v>
      </c>
      <c r="CS98" s="132">
        <v>0.87040000000000006</v>
      </c>
      <c r="CT98" s="132">
        <v>0.15060000000000001</v>
      </c>
      <c r="CU98" s="132"/>
      <c r="CV98" s="132">
        <v>0.30370000000000003</v>
      </c>
      <c r="CW98" s="132">
        <v>0.40500000000000003</v>
      </c>
      <c r="CX98" s="132">
        <v>0.62609999999999999</v>
      </c>
      <c r="CY98" s="132"/>
    </row>
    <row r="99" spans="1:103" x14ac:dyDescent="0.2">
      <c r="A99" s="119">
        <v>38838</v>
      </c>
      <c r="AX99" s="111">
        <v>63.674999999999997</v>
      </c>
      <c r="AY99" s="132">
        <v>0.5543087990265988</v>
      </c>
      <c r="AZ99" s="132"/>
      <c r="BA99" s="132"/>
      <c r="BB99" s="132"/>
      <c r="BC99" s="132">
        <v>0.42336964596648746</v>
      </c>
      <c r="BD99" s="132">
        <v>0.44477316692959362</v>
      </c>
      <c r="BE99" s="132"/>
      <c r="BF99" s="132">
        <v>10.199999999999999</v>
      </c>
      <c r="BG99" s="132">
        <v>1.7222999999999999</v>
      </c>
      <c r="BH99" s="132">
        <v>0.34625692246542855</v>
      </c>
      <c r="BI99" s="132">
        <v>1.3228174628907448</v>
      </c>
      <c r="BJ99" s="132"/>
      <c r="BK99" s="132">
        <v>0.33510000000000001</v>
      </c>
      <c r="BL99" s="132">
        <v>0.32939999999999997</v>
      </c>
      <c r="BM99" s="132"/>
      <c r="BN99" s="132">
        <v>0.40300000000000002</v>
      </c>
      <c r="BO99" s="132">
        <v>0.41881666666666661</v>
      </c>
      <c r="BP99" s="132">
        <v>0.31809999999999999</v>
      </c>
      <c r="BQ99" s="132"/>
      <c r="BR99" s="132">
        <v>1.29</v>
      </c>
      <c r="BS99" s="132">
        <v>1.4460000000000002</v>
      </c>
      <c r="BT99" s="132">
        <v>0.2782</v>
      </c>
      <c r="BU99" s="132">
        <v>0.33</v>
      </c>
      <c r="BV99" s="132"/>
      <c r="BW99" s="132"/>
      <c r="BX99" s="132">
        <v>0.52833333333333343</v>
      </c>
      <c r="BY99" s="132"/>
      <c r="BZ99" s="132">
        <v>0.85254024621269531</v>
      </c>
      <c r="CA99" s="132">
        <v>0.2166666666666667</v>
      </c>
      <c r="CB99" s="132">
        <v>0.42950000000000005</v>
      </c>
      <c r="CC99" s="132">
        <v>0.37609999999999999</v>
      </c>
      <c r="CD99" s="132">
        <v>0.39069999999999999</v>
      </c>
      <c r="CE99" s="132">
        <v>0.61380000000000001</v>
      </c>
      <c r="CF99" s="132"/>
      <c r="CG99" s="132">
        <v>0.65990855754474009</v>
      </c>
      <c r="CH99" s="132">
        <v>0.18230500000000002</v>
      </c>
      <c r="CI99" s="132"/>
      <c r="CJ99" s="132"/>
      <c r="CK99" s="132">
        <v>0.27714567880785623</v>
      </c>
      <c r="CL99" s="132"/>
      <c r="CM99" s="132">
        <v>0.80500000000000005</v>
      </c>
      <c r="CN99" s="132">
        <v>0.91333333333333355</v>
      </c>
      <c r="CO99" s="132">
        <v>1.8824000000000001</v>
      </c>
      <c r="CP99" s="132">
        <v>0.83333333333333348</v>
      </c>
      <c r="CQ99" s="132">
        <v>0.86920000000000008</v>
      </c>
      <c r="CR99" s="132">
        <v>0.40201500000000001</v>
      </c>
      <c r="CS99" s="132">
        <v>0.75019999999999998</v>
      </c>
      <c r="CT99" s="132">
        <v>0.15480000000000002</v>
      </c>
      <c r="CU99" s="132"/>
      <c r="CV99" s="132"/>
      <c r="CW99" s="132">
        <v>0.50659999999999994</v>
      </c>
      <c r="CX99" s="132">
        <v>0.54420000000000002</v>
      </c>
      <c r="CY99" s="132"/>
    </row>
    <row r="100" spans="1:103" x14ac:dyDescent="0.2">
      <c r="A100" s="119">
        <v>38869</v>
      </c>
      <c r="AX100" s="111">
        <v>65.88000000000001</v>
      </c>
      <c r="AY100" s="132">
        <v>0.56630682497955553</v>
      </c>
      <c r="AZ100" s="132"/>
      <c r="BA100" s="132"/>
      <c r="BB100" s="132"/>
      <c r="BC100" s="132"/>
      <c r="BD100" s="132">
        <v>0.47717849773354876</v>
      </c>
      <c r="BE100" s="132"/>
      <c r="BF100" s="132">
        <v>8.19</v>
      </c>
      <c r="BG100" s="132">
        <v>1.2852000000000001</v>
      </c>
      <c r="BH100" s="132">
        <v>0.4883802866547336</v>
      </c>
      <c r="BI100" s="132">
        <v>0.8787444600754637</v>
      </c>
      <c r="BJ100" s="132"/>
      <c r="BK100" s="132">
        <v>0.39770000000000005</v>
      </c>
      <c r="BL100" s="132">
        <v>0.33861666666666662</v>
      </c>
      <c r="BM100" s="132"/>
      <c r="BN100" s="132">
        <v>0.40599999999999997</v>
      </c>
      <c r="BO100" s="132">
        <v>0.35130833333333328</v>
      </c>
      <c r="BP100" s="132">
        <v>0.37880000000000003</v>
      </c>
      <c r="BQ100" s="132">
        <v>1.1708926164256246</v>
      </c>
      <c r="BR100" s="132">
        <v>1.0740000000000001</v>
      </c>
      <c r="BS100" s="132">
        <v>1.1140000000000001</v>
      </c>
      <c r="BT100" s="132">
        <v>0.33829999999999999</v>
      </c>
      <c r="BU100" s="132">
        <v>0.43</v>
      </c>
      <c r="BV100" s="132">
        <v>0.68275000000000008</v>
      </c>
      <c r="BW100" s="132">
        <v>0.82183519511141689</v>
      </c>
      <c r="BX100" s="132">
        <v>0.60000000000000009</v>
      </c>
      <c r="BY100" s="132"/>
      <c r="BZ100" s="132"/>
      <c r="CA100" s="132">
        <v>0.23083333333333336</v>
      </c>
      <c r="CB100" s="132">
        <v>0.42210000000000003</v>
      </c>
      <c r="CC100" s="132">
        <v>0.34909999999999997</v>
      </c>
      <c r="CD100" s="132">
        <v>0.35960000000000003</v>
      </c>
      <c r="CE100" s="132">
        <v>0.70319999999999994</v>
      </c>
      <c r="CF100" s="132"/>
      <c r="CG100" s="132">
        <v>0.669310104136011</v>
      </c>
      <c r="CH100" s="132">
        <v>0.171295</v>
      </c>
      <c r="CI100" s="132">
        <v>1.1605013559862127</v>
      </c>
      <c r="CJ100" s="132"/>
      <c r="CK100" s="132">
        <v>0.42416991115991276</v>
      </c>
      <c r="CL100" s="132"/>
      <c r="CM100" s="132">
        <v>0.64333333333333342</v>
      </c>
      <c r="CN100" s="132">
        <v>0.75000000000000011</v>
      </c>
      <c r="CO100" s="132">
        <v>1.9803999999999999</v>
      </c>
      <c r="CP100" s="132">
        <v>0.79166666666666674</v>
      </c>
      <c r="CQ100" s="132">
        <v>0.78150000000000008</v>
      </c>
      <c r="CR100" s="132">
        <v>0.41300999999999999</v>
      </c>
      <c r="CS100" s="132">
        <v>0.73680000000000012</v>
      </c>
      <c r="CT100" s="132">
        <v>0.16769999999999999</v>
      </c>
      <c r="CU100" s="132">
        <v>0.5917</v>
      </c>
      <c r="CV100" s="132"/>
      <c r="CW100" s="132">
        <v>0.49820000000000003</v>
      </c>
      <c r="CX100" s="132"/>
      <c r="CY100" s="132"/>
    </row>
    <row r="101" spans="1:103" x14ac:dyDescent="0.2">
      <c r="A101" s="119">
        <v>38899</v>
      </c>
      <c r="AX101" s="111">
        <v>48.225000000000009</v>
      </c>
      <c r="AY101" s="132">
        <v>0.54621013150835318</v>
      </c>
      <c r="AZ101" s="132"/>
      <c r="BA101" s="132"/>
      <c r="BB101" s="132"/>
      <c r="BC101" s="132"/>
      <c r="BD101" s="132"/>
      <c r="BE101" s="132"/>
      <c r="BF101" s="132">
        <v>4.79</v>
      </c>
      <c r="BG101" s="132">
        <v>1.7668000000000001</v>
      </c>
      <c r="BH101" s="132">
        <v>0.39776539013431816</v>
      </c>
      <c r="BI101" s="132">
        <v>0.65050693925914149</v>
      </c>
      <c r="BJ101" s="132"/>
      <c r="BK101" s="132">
        <v>0.40079999999999999</v>
      </c>
      <c r="BL101" s="132">
        <v>0.34339999999999998</v>
      </c>
      <c r="BM101" s="132"/>
      <c r="BN101" s="132">
        <v>0.378</v>
      </c>
      <c r="BO101" s="132">
        <v>0.31705833333333333</v>
      </c>
      <c r="BP101" s="132">
        <v>0.39510000000000001</v>
      </c>
      <c r="BQ101" s="132">
        <v>1.0456720171461438</v>
      </c>
      <c r="BR101" s="132">
        <v>0.55199999999999994</v>
      </c>
      <c r="BS101" s="132">
        <v>0.75600000000000001</v>
      </c>
      <c r="BT101" s="132">
        <v>0.33850000000000002</v>
      </c>
      <c r="BU101" s="132">
        <v>0.34</v>
      </c>
      <c r="BV101" s="132">
        <v>0.57911250000000003</v>
      </c>
      <c r="BW101" s="132">
        <v>0.69471428322306206</v>
      </c>
      <c r="BX101" s="132">
        <v>0.62000000000000011</v>
      </c>
      <c r="BY101" s="132">
        <v>1.7434868104152634</v>
      </c>
      <c r="BZ101" s="132">
        <v>0.97456031899302009</v>
      </c>
      <c r="CA101" s="132">
        <v>0.25166666666666671</v>
      </c>
      <c r="CB101" s="132">
        <v>0.39670000000000005</v>
      </c>
      <c r="CC101" s="132">
        <v>0.33100000000000002</v>
      </c>
      <c r="CD101" s="132">
        <v>0.36170000000000002</v>
      </c>
      <c r="CE101" s="132">
        <v>0.76010000000000011</v>
      </c>
      <c r="CF101" s="132"/>
      <c r="CG101" s="132">
        <v>0.68381248983531184</v>
      </c>
      <c r="CH101" s="132">
        <v>0.17829</v>
      </c>
      <c r="CI101" s="132">
        <v>0.8978010490344005</v>
      </c>
      <c r="CJ101" s="132"/>
      <c r="CK101" s="132">
        <v>0.44987414770037432</v>
      </c>
      <c r="CL101" s="132">
        <v>0.20760000000000001</v>
      </c>
      <c r="CM101" s="132">
        <v>0.68333333333333335</v>
      </c>
      <c r="CN101" s="132">
        <v>0.74666666666666681</v>
      </c>
      <c r="CO101" s="132">
        <v>2.0300000000000002</v>
      </c>
      <c r="CP101" s="132">
        <v>0.79333333333333333</v>
      </c>
      <c r="CQ101" s="132">
        <v>0.56920000000000004</v>
      </c>
      <c r="CR101" s="132">
        <v>0.39447000000000004</v>
      </c>
      <c r="CS101" s="132">
        <v>0.75049999999999994</v>
      </c>
      <c r="CT101" s="132">
        <v>0.16339999999999999</v>
      </c>
      <c r="CU101" s="132">
        <v>0.47850000000000004</v>
      </c>
      <c r="CV101" s="132"/>
      <c r="CW101" s="132">
        <v>0.3654</v>
      </c>
      <c r="CX101" s="132"/>
      <c r="CY101" s="132">
        <v>1.3375000000000001</v>
      </c>
    </row>
    <row r="102" spans="1:103" x14ac:dyDescent="0.2">
      <c r="A102" s="119">
        <v>38930</v>
      </c>
      <c r="AX102" s="111">
        <v>50.400000000000006</v>
      </c>
      <c r="AY102" s="132">
        <v>0.53081266486872536</v>
      </c>
      <c r="AZ102" s="132"/>
      <c r="BA102" s="132"/>
      <c r="BB102" s="132"/>
      <c r="BC102" s="132"/>
      <c r="BD102" s="132">
        <v>0.63560455944177363</v>
      </c>
      <c r="BE102" s="132"/>
      <c r="BF102" s="132">
        <v>5.14</v>
      </c>
      <c r="BG102" s="132">
        <v>1.8406</v>
      </c>
      <c r="BH102" s="132">
        <v>0.31465172676956626</v>
      </c>
      <c r="BI102" s="132">
        <v>0.77162685061258862</v>
      </c>
      <c r="BJ102" s="132">
        <v>3.2916000000000003</v>
      </c>
      <c r="BK102" s="132">
        <v>0.37490000000000001</v>
      </c>
      <c r="BL102" s="132">
        <v>0.31939999999999996</v>
      </c>
      <c r="BM102" s="132"/>
      <c r="BN102" s="132">
        <v>0.34300000000000003</v>
      </c>
      <c r="BO102" s="132">
        <v>0.30868333333333331</v>
      </c>
      <c r="BP102" s="132">
        <v>0.35670000000000002</v>
      </c>
      <c r="BQ102" s="132">
        <v>1.047772362661215</v>
      </c>
      <c r="BR102" s="132">
        <v>0.56399999999999995</v>
      </c>
      <c r="BS102" s="132"/>
      <c r="BT102" s="132">
        <v>0.33390000000000003</v>
      </c>
      <c r="BU102" s="132">
        <v>0.42</v>
      </c>
      <c r="BV102" s="132">
        <v>0.51416249999999997</v>
      </c>
      <c r="BW102" s="132">
        <v>0.86604246738100998</v>
      </c>
      <c r="BX102" s="132">
        <v>0.75166666666666671</v>
      </c>
      <c r="BY102" s="132">
        <v>1.5816601893016851</v>
      </c>
      <c r="BZ102" s="132">
        <v>0.93925451104920477</v>
      </c>
      <c r="CA102" s="132">
        <v>0.27083333333333337</v>
      </c>
      <c r="CB102" s="132">
        <v>0.37200000000000005</v>
      </c>
      <c r="CC102" s="132">
        <v>0.38670000000000004</v>
      </c>
      <c r="CD102" s="132">
        <v>0.39219999999999999</v>
      </c>
      <c r="CE102" s="132">
        <v>0.86290000000000011</v>
      </c>
      <c r="CF102" s="132"/>
      <c r="CG102" s="132">
        <v>0.59869848824838034</v>
      </c>
      <c r="CH102" s="132">
        <v>0.18396500000000002</v>
      </c>
      <c r="CI102" s="132">
        <v>1.1135013010690631</v>
      </c>
      <c r="CJ102" s="132"/>
      <c r="CK102" s="132">
        <v>0.41266801543169063</v>
      </c>
      <c r="CL102" s="132">
        <v>0.19800000000000001</v>
      </c>
      <c r="CM102" s="132">
        <v>0.66666666666666674</v>
      </c>
      <c r="CN102" s="132">
        <v>0.72499999999999998</v>
      </c>
      <c r="CO102" s="132">
        <v>1.9419999999999999</v>
      </c>
      <c r="CP102" s="132">
        <v>0.76500000000000001</v>
      </c>
      <c r="CQ102" s="132">
        <v>0.66980000000000006</v>
      </c>
      <c r="CR102" s="132">
        <v>0.37520500000000001</v>
      </c>
      <c r="CS102" s="132">
        <v>0.71660000000000001</v>
      </c>
      <c r="CT102" s="132">
        <v>0.16010000000000002</v>
      </c>
      <c r="CU102" s="132">
        <v>0.42979999999999996</v>
      </c>
      <c r="CV102" s="132"/>
      <c r="CW102" s="132">
        <v>0.36909999999999998</v>
      </c>
      <c r="CX102" s="132"/>
      <c r="CY102" s="132">
        <v>1.3159000000000001</v>
      </c>
    </row>
    <row r="103" spans="1:103" x14ac:dyDescent="0.2">
      <c r="A103" s="119">
        <v>38961</v>
      </c>
      <c r="AX103" s="111">
        <v>53.3</v>
      </c>
      <c r="AY103" s="132">
        <v>0.48971942597984869</v>
      </c>
      <c r="AZ103" s="132">
        <v>0.63590460880106958</v>
      </c>
      <c r="BA103" s="132">
        <v>0.64320580987726939</v>
      </c>
      <c r="BB103" s="132">
        <v>0.65310743873403332</v>
      </c>
      <c r="BC103" s="132"/>
      <c r="BD103" s="132">
        <v>0.46737688532988325</v>
      </c>
      <c r="BE103" s="132">
        <v>0.54919034396456001</v>
      </c>
      <c r="BF103" s="132">
        <v>5.97</v>
      </c>
      <c r="BG103" s="132">
        <v>1.5656999999999999</v>
      </c>
      <c r="BH103" s="132">
        <v>0.29734888229050238</v>
      </c>
      <c r="BI103" s="132"/>
      <c r="BJ103" s="132">
        <v>2.8295999999999997</v>
      </c>
      <c r="BK103" s="132">
        <v>0.3483</v>
      </c>
      <c r="BL103" s="132">
        <v>0.30514999999999998</v>
      </c>
      <c r="BM103" s="132"/>
      <c r="BN103" s="132"/>
      <c r="BO103" s="132">
        <v>0.28025833333333333</v>
      </c>
      <c r="BP103" s="132">
        <v>0.33409999999999995</v>
      </c>
      <c r="BQ103" s="132">
        <v>0.90724924605764412</v>
      </c>
      <c r="BR103" s="132">
        <v>0.71</v>
      </c>
      <c r="BS103" s="132">
        <v>0.68800000000000006</v>
      </c>
      <c r="BT103" s="132">
        <v>0.31120000000000003</v>
      </c>
      <c r="BU103" s="132">
        <v>0.35</v>
      </c>
      <c r="BV103" s="132">
        <v>0.4869</v>
      </c>
      <c r="BW103" s="132">
        <v>0.77182696856210353</v>
      </c>
      <c r="BX103" s="132">
        <v>0.57500000000000007</v>
      </c>
      <c r="BY103" s="132">
        <v>1.489244986638554</v>
      </c>
      <c r="BZ103" s="132">
        <v>0.89804773237257063</v>
      </c>
      <c r="CA103" s="132">
        <v>0.2416666666666667</v>
      </c>
      <c r="CB103" s="132">
        <v>0.36200000000000004</v>
      </c>
      <c r="CC103" s="132">
        <v>0.30559999999999998</v>
      </c>
      <c r="CD103" s="132">
        <v>0.37390000000000001</v>
      </c>
      <c r="CE103" s="132">
        <v>0.83560000000000001</v>
      </c>
      <c r="CF103" s="132"/>
      <c r="CG103" s="132">
        <v>0.53818853412371115</v>
      </c>
      <c r="CH103" s="132">
        <v>0.18282000000000001</v>
      </c>
      <c r="CI103" s="132">
        <v>1.0535012309620637</v>
      </c>
      <c r="CJ103" s="132"/>
      <c r="CK103" s="132">
        <v>0.35795899835919071</v>
      </c>
      <c r="CL103" s="132">
        <v>0.17989999999999998</v>
      </c>
      <c r="CM103" s="132">
        <v>0.79000000000000015</v>
      </c>
      <c r="CN103" s="132">
        <v>0.88333333333333341</v>
      </c>
      <c r="CO103" s="132">
        <v>2.0503999999999998</v>
      </c>
      <c r="CP103" s="132">
        <v>0.87333333333333352</v>
      </c>
      <c r="CQ103" s="132">
        <v>0.70110000000000006</v>
      </c>
      <c r="CR103" s="132">
        <v>0.37323000000000001</v>
      </c>
      <c r="CS103" s="132">
        <v>0.77939999999999998</v>
      </c>
      <c r="CT103" s="132">
        <v>0.13350000000000001</v>
      </c>
      <c r="CU103" s="132">
        <v>0.4294</v>
      </c>
      <c r="CV103" s="132"/>
      <c r="CW103" s="132">
        <v>0.41830000000000001</v>
      </c>
      <c r="CX103" s="132"/>
      <c r="CY103" s="132">
        <v>1.1218000000000001</v>
      </c>
    </row>
    <row r="104" spans="1:103" x14ac:dyDescent="0.2">
      <c r="A104" s="119">
        <v>38991</v>
      </c>
      <c r="AX104" s="111">
        <v>52.55</v>
      </c>
      <c r="AY104" s="132">
        <v>0.4513257429303873</v>
      </c>
      <c r="AZ104" s="132">
        <v>0.46467644109622042</v>
      </c>
      <c r="BA104" s="132">
        <v>0.57429447369231545</v>
      </c>
      <c r="BB104" s="132">
        <v>0.49268104796383588</v>
      </c>
      <c r="BC104" s="132">
        <v>0.49388124540101946</v>
      </c>
      <c r="BD104" s="132">
        <v>0.39446489102098431</v>
      </c>
      <c r="BE104" s="132">
        <v>0.47827867871763363</v>
      </c>
      <c r="BF104" s="132">
        <v>5.85</v>
      </c>
      <c r="BG104" s="132">
        <v>1.2323000000000002</v>
      </c>
      <c r="BH104" s="132">
        <v>0.27894585694860785</v>
      </c>
      <c r="BI104" s="132"/>
      <c r="BJ104" s="132">
        <v>2.3968000000000003</v>
      </c>
      <c r="BK104" s="132">
        <v>0.318</v>
      </c>
      <c r="BL104" s="132">
        <v>0.29512499999999997</v>
      </c>
      <c r="BM104" s="132"/>
      <c r="BN104" s="132">
        <v>0.37200000000000005</v>
      </c>
      <c r="BO104" s="132">
        <v>0.27660000000000001</v>
      </c>
      <c r="BP104" s="132">
        <v>0.3019</v>
      </c>
      <c r="BQ104" s="132">
        <v>0.90164832468412115</v>
      </c>
      <c r="BR104" s="132"/>
      <c r="BS104" s="132">
        <v>0.64800000000000013</v>
      </c>
      <c r="BT104" s="132">
        <v>0.29410000000000003</v>
      </c>
      <c r="BU104" s="132">
        <v>0.33</v>
      </c>
      <c r="BV104" s="132">
        <v>0.46487499999999998</v>
      </c>
      <c r="BW104" s="132">
        <v>0.65870836010755651</v>
      </c>
      <c r="BX104" s="132">
        <v>0.55666666666666675</v>
      </c>
      <c r="BY104" s="132">
        <v>1.1925961867480266</v>
      </c>
      <c r="BZ104" s="132">
        <v>0.81543414211310483</v>
      </c>
      <c r="CA104" s="132">
        <v>0.22750000000000004</v>
      </c>
      <c r="CB104" s="132">
        <v>0.373</v>
      </c>
      <c r="CC104" s="132">
        <v>0.24600000000000002</v>
      </c>
      <c r="CD104" s="132">
        <v>0.39170000000000005</v>
      </c>
      <c r="CE104" s="132">
        <v>0.82430000000000003</v>
      </c>
      <c r="CF104" s="132"/>
      <c r="CG104" s="132">
        <v>0.74182203263251545</v>
      </c>
      <c r="CH104" s="132">
        <v>0.18787000000000001</v>
      </c>
      <c r="CI104" s="132">
        <v>1.2125014167456121</v>
      </c>
      <c r="CJ104" s="132"/>
      <c r="CK104" s="132">
        <v>0.31655217373759109</v>
      </c>
      <c r="CL104" s="132">
        <v>0.19020000000000001</v>
      </c>
      <c r="CM104" s="132">
        <v>0.65833333333333344</v>
      </c>
      <c r="CN104" s="132">
        <v>0.80833333333333335</v>
      </c>
      <c r="CO104" s="132"/>
      <c r="CP104" s="132"/>
      <c r="CQ104" s="132">
        <v>0.99329999999999996</v>
      </c>
      <c r="CR104" s="132">
        <v>0.40153</v>
      </c>
      <c r="CS104" s="132">
        <v>0.76639999999999997</v>
      </c>
      <c r="CT104" s="132">
        <v>0.17500000000000002</v>
      </c>
      <c r="CU104" s="132">
        <v>0.44729999999999998</v>
      </c>
      <c r="CV104" s="132">
        <v>0.79780000000000006</v>
      </c>
      <c r="CW104" s="132">
        <v>0.42210000000000003</v>
      </c>
      <c r="CX104" s="132">
        <v>1.05</v>
      </c>
      <c r="CY104" s="132">
        <v>1.1440999999999999</v>
      </c>
    </row>
    <row r="105" spans="1:103" x14ac:dyDescent="0.2">
      <c r="A105" s="119">
        <v>39022</v>
      </c>
      <c r="AX105" s="111">
        <v>47.724999999999994</v>
      </c>
      <c r="AY105" s="132">
        <v>0.48492021559866605</v>
      </c>
      <c r="AZ105" s="132">
        <v>0.49058070244876473</v>
      </c>
      <c r="BA105" s="132">
        <v>0.58139564186231796</v>
      </c>
      <c r="BB105" s="132">
        <v>0.49978221613383839</v>
      </c>
      <c r="BC105" s="132">
        <v>0.57849516472245777</v>
      </c>
      <c r="BD105" s="132">
        <v>0.37586183074463969</v>
      </c>
      <c r="BE105" s="132">
        <v>0.46377629301833273</v>
      </c>
      <c r="BF105" s="132">
        <v>5.75</v>
      </c>
      <c r="BG105" s="132">
        <v>1.8507</v>
      </c>
      <c r="BH105" s="132">
        <v>0.26244314400614804</v>
      </c>
      <c r="BI105" s="132"/>
      <c r="BJ105" s="132">
        <v>2.4076</v>
      </c>
      <c r="BK105" s="132">
        <v>0.30510000000000004</v>
      </c>
      <c r="BL105" s="132">
        <v>0.28341666666666665</v>
      </c>
      <c r="BM105" s="132"/>
      <c r="BN105" s="132">
        <v>0.40199999999999997</v>
      </c>
      <c r="BO105" s="132">
        <v>0.26755000000000001</v>
      </c>
      <c r="BP105" s="132">
        <v>0.26600000000000001</v>
      </c>
      <c r="BQ105" s="132">
        <v>1.1252851138126507</v>
      </c>
      <c r="BR105" s="132">
        <v>0.35800000000000004</v>
      </c>
      <c r="BS105" s="132"/>
      <c r="BT105" s="132">
        <v>0.2717</v>
      </c>
      <c r="BU105" s="132">
        <v>0.47</v>
      </c>
      <c r="BV105" s="132">
        <v>0.48231250000000003</v>
      </c>
      <c r="BW105" s="132"/>
      <c r="BX105" s="132"/>
      <c r="BY105" s="132"/>
      <c r="BZ105" s="132">
        <v>0.77522752796745686</v>
      </c>
      <c r="CA105" s="132">
        <v>0.23500000000000001</v>
      </c>
      <c r="CB105" s="132"/>
      <c r="CC105" s="132"/>
      <c r="CD105" s="132">
        <v>0.46760000000000002</v>
      </c>
      <c r="CE105" s="132">
        <v>0.78260000000000007</v>
      </c>
      <c r="CF105" s="132"/>
      <c r="CG105" s="132"/>
      <c r="CH105" s="132"/>
      <c r="CI105" s="132"/>
      <c r="CJ105" s="132"/>
      <c r="CK105" s="132">
        <v>0.29144803610468895</v>
      </c>
      <c r="CL105" s="132"/>
      <c r="CM105" s="132">
        <v>0.45000000000000007</v>
      </c>
      <c r="CN105" s="132"/>
      <c r="CO105" s="132"/>
      <c r="CP105" s="132"/>
      <c r="CQ105" s="132">
        <v>0.89360000000000006</v>
      </c>
      <c r="CR105" s="132">
        <v>0.48412500000000003</v>
      </c>
      <c r="CS105" s="132">
        <v>0.80640000000000001</v>
      </c>
      <c r="CT105" s="132">
        <v>0.16250000000000001</v>
      </c>
      <c r="CU105" s="132"/>
      <c r="CV105" s="132">
        <v>0.56289999999999996</v>
      </c>
      <c r="CW105" s="132">
        <v>0.46100000000000002</v>
      </c>
      <c r="CX105" s="132">
        <v>0.87849999999999995</v>
      </c>
      <c r="CY105" s="132">
        <v>1.147</v>
      </c>
    </row>
    <row r="106" spans="1:103" x14ac:dyDescent="0.2">
      <c r="A106" s="119">
        <v>39052</v>
      </c>
      <c r="AX106" s="111">
        <v>54.4</v>
      </c>
      <c r="AY106" s="132">
        <v>0.50511689261947645</v>
      </c>
      <c r="AZ106" s="132">
        <v>0.50878369691271486</v>
      </c>
      <c r="BA106" s="132">
        <v>0.64440600731445297</v>
      </c>
      <c r="BB106" s="132">
        <v>0.49378122894792076</v>
      </c>
      <c r="BC106" s="132">
        <v>0.55169075529202571</v>
      </c>
      <c r="BD106" s="132">
        <v>0.37136109035520154</v>
      </c>
      <c r="BE106" s="132">
        <v>0.50038231485243023</v>
      </c>
      <c r="BF106" s="132"/>
      <c r="BG106" s="132"/>
      <c r="BH106" s="132">
        <v>0.27724557743332406</v>
      </c>
      <c r="BI106" s="132"/>
      <c r="BJ106" s="132">
        <v>2.5832000000000002</v>
      </c>
      <c r="BK106" s="132">
        <v>0.29949999999999999</v>
      </c>
      <c r="BL106" s="132">
        <v>0.28981666666666661</v>
      </c>
      <c r="BM106" s="132"/>
      <c r="BN106" s="132">
        <v>0.31900000000000001</v>
      </c>
      <c r="BO106" s="132">
        <v>0.26104166666666667</v>
      </c>
      <c r="BP106" s="132">
        <v>0.2545</v>
      </c>
      <c r="BQ106" s="132">
        <v>1.0923797007432026</v>
      </c>
      <c r="BR106" s="132"/>
      <c r="BS106" s="132"/>
      <c r="BT106" s="132">
        <v>0.28440000000000004</v>
      </c>
      <c r="BU106" s="132">
        <v>0.36</v>
      </c>
      <c r="BV106" s="132"/>
      <c r="BW106" s="132"/>
      <c r="BX106" s="132"/>
      <c r="BY106" s="132"/>
      <c r="BZ106" s="132">
        <v>0.74692287174054539</v>
      </c>
      <c r="CA106" s="132">
        <v>0.24833333333333335</v>
      </c>
      <c r="CB106" s="132"/>
      <c r="CC106" s="132"/>
      <c r="CD106" s="132"/>
      <c r="CE106" s="132">
        <v>0.83050000000000002</v>
      </c>
      <c r="CF106" s="132"/>
      <c r="CG106" s="132"/>
      <c r="CH106" s="132"/>
      <c r="CI106" s="132"/>
      <c r="CJ106" s="132"/>
      <c r="CK106" s="132">
        <v>0.28564707999828126</v>
      </c>
      <c r="CL106" s="132"/>
      <c r="CM106" s="132"/>
      <c r="CN106" s="132"/>
      <c r="CO106" s="132"/>
      <c r="CP106" s="132"/>
      <c r="CQ106" s="132">
        <v>0.89230000000000009</v>
      </c>
      <c r="CR106" s="132">
        <v>0.460615</v>
      </c>
      <c r="CS106" s="132">
        <v>0.83079999999999998</v>
      </c>
      <c r="CT106" s="132">
        <v>0.1241</v>
      </c>
      <c r="CU106" s="132"/>
      <c r="CV106" s="132">
        <v>0.50659999999999994</v>
      </c>
      <c r="CW106" s="132">
        <v>0.52249999999999996</v>
      </c>
      <c r="CX106" s="132">
        <v>0.77980000000000005</v>
      </c>
      <c r="CY106" s="132">
        <v>1.2363</v>
      </c>
    </row>
    <row r="107" spans="1:103" x14ac:dyDescent="0.2">
      <c r="A107" s="119">
        <v>39083</v>
      </c>
      <c r="AX107" s="111">
        <v>62.866666666666667</v>
      </c>
      <c r="AY107" s="132">
        <v>0.49121917922396835</v>
      </c>
      <c r="AZ107" s="132">
        <v>0.54028887963878236</v>
      </c>
      <c r="BA107" s="132">
        <v>0.59959863632626809</v>
      </c>
      <c r="BB107" s="132">
        <v>0.52698669137666487</v>
      </c>
      <c r="BC107" s="132">
        <v>0.53238757984399077</v>
      </c>
      <c r="BD107" s="132">
        <v>0.40976740834507425</v>
      </c>
      <c r="BE107" s="132">
        <v>0.50658333494454499</v>
      </c>
      <c r="BF107" s="132"/>
      <c r="BG107" s="132"/>
      <c r="BH107" s="132">
        <v>0.26574379956422739</v>
      </c>
      <c r="BI107" s="132"/>
      <c r="BJ107" s="132">
        <v>0.57409437751344883</v>
      </c>
      <c r="BK107" s="132">
        <v>0.30659999999999998</v>
      </c>
      <c r="BL107" s="132">
        <v>0.27335833333333331</v>
      </c>
      <c r="BM107" s="132">
        <v>0.72430000000000005</v>
      </c>
      <c r="BN107" s="132"/>
      <c r="BO107" s="132">
        <v>0.26214166666666666</v>
      </c>
      <c r="BP107" s="132">
        <v>0.23719999999999999</v>
      </c>
      <c r="BQ107" s="132"/>
      <c r="BR107" s="132"/>
      <c r="BS107" s="132"/>
      <c r="BT107" s="132">
        <v>0.29520000000000002</v>
      </c>
      <c r="BU107" s="132">
        <v>0.38</v>
      </c>
      <c r="BV107" s="132"/>
      <c r="BW107" s="132"/>
      <c r="BX107" s="132"/>
      <c r="BY107" s="132"/>
      <c r="BZ107" s="132">
        <v>0.74092188455462771</v>
      </c>
      <c r="CA107" s="132">
        <v>0.27250000000000002</v>
      </c>
      <c r="CB107" s="132"/>
      <c r="CC107" s="132"/>
      <c r="CD107" s="132"/>
      <c r="CE107" s="132">
        <v>0.79010000000000002</v>
      </c>
      <c r="CF107" s="132">
        <v>2.4430018833870597</v>
      </c>
      <c r="CG107" s="132"/>
      <c r="CH107" s="132"/>
      <c r="CI107" s="132"/>
      <c r="CJ107" s="132"/>
      <c r="CK107" s="132">
        <v>0.27774577771541564</v>
      </c>
      <c r="CL107" s="132"/>
      <c r="CM107" s="132"/>
      <c r="CN107" s="132"/>
      <c r="CO107" s="132"/>
      <c r="CP107" s="132"/>
      <c r="CQ107" s="132">
        <v>0.83860000000000001</v>
      </c>
      <c r="CR107" s="132">
        <v>0.44478500000000004</v>
      </c>
      <c r="CS107" s="132">
        <v>0.90939999999999999</v>
      </c>
      <c r="CT107" s="132">
        <v>0.1358</v>
      </c>
      <c r="CU107" s="132"/>
      <c r="CV107" s="132">
        <v>0.49330000000000002</v>
      </c>
      <c r="CW107" s="132">
        <v>0.43270000000000003</v>
      </c>
      <c r="CX107" s="132">
        <v>0.66700000000000004</v>
      </c>
      <c r="CY107" s="132">
        <v>1.0415000000000001</v>
      </c>
    </row>
    <row r="108" spans="1:103" x14ac:dyDescent="0.2">
      <c r="A108" s="119">
        <v>39114</v>
      </c>
      <c r="AX108" s="111">
        <v>61.574999999999996</v>
      </c>
      <c r="AY108" s="132">
        <v>0.50181743548241331</v>
      </c>
      <c r="AZ108" s="132">
        <v>0.64810661607910203</v>
      </c>
      <c r="BA108" s="132"/>
      <c r="BB108" s="132">
        <v>0.50838363110032025</v>
      </c>
      <c r="BC108" s="132">
        <v>0.53878863284230283</v>
      </c>
      <c r="BD108" s="132">
        <v>0.38246291664914911</v>
      </c>
      <c r="BE108" s="132">
        <v>0.51478468409863243</v>
      </c>
      <c r="BF108" s="132"/>
      <c r="BG108" s="132"/>
      <c r="BH108" s="132">
        <v>0.25674231595083619</v>
      </c>
      <c r="BI108" s="132"/>
      <c r="BJ108" s="132">
        <v>0.50238258854530549</v>
      </c>
      <c r="BK108" s="132">
        <v>0.30480000000000002</v>
      </c>
      <c r="BL108" s="132">
        <v>0.28506666666666663</v>
      </c>
      <c r="BM108" s="132">
        <v>0.69819999999999993</v>
      </c>
      <c r="BN108" s="132"/>
      <c r="BO108" s="132">
        <v>0.2518333333333333</v>
      </c>
      <c r="BP108" s="132">
        <v>0.24510000000000001</v>
      </c>
      <c r="BQ108" s="132"/>
      <c r="BR108" s="132"/>
      <c r="BS108" s="132"/>
      <c r="BT108" s="132">
        <v>0.29380000000000001</v>
      </c>
      <c r="BU108" s="132">
        <v>0.34</v>
      </c>
      <c r="BV108" s="132">
        <v>0.61172499999999996</v>
      </c>
      <c r="BW108" s="132"/>
      <c r="BX108" s="132"/>
      <c r="BY108" s="132"/>
      <c r="BZ108" s="132">
        <v>0.75892484611238054</v>
      </c>
      <c r="CA108" s="132">
        <v>0.28583333333333338</v>
      </c>
      <c r="CB108" s="132"/>
      <c r="CC108" s="132"/>
      <c r="CD108" s="132"/>
      <c r="CE108" s="132">
        <v>0.70110000000000006</v>
      </c>
      <c r="CF108" s="132">
        <v>2.3133805601712392</v>
      </c>
      <c r="CG108" s="132"/>
      <c r="CH108" s="132"/>
      <c r="CI108" s="132"/>
      <c r="CJ108" s="132"/>
      <c r="CK108" s="132">
        <v>0.26694399737934621</v>
      </c>
      <c r="CL108" s="132"/>
      <c r="CM108" s="132"/>
      <c r="CN108" s="132"/>
      <c r="CO108" s="132"/>
      <c r="CP108" s="132"/>
      <c r="CQ108" s="132">
        <v>0.52629999999999999</v>
      </c>
      <c r="CR108" s="132">
        <v>0.45087500000000003</v>
      </c>
      <c r="CS108" s="132">
        <v>0.9598000000000001</v>
      </c>
      <c r="CT108" s="132">
        <v>0.12740000000000001</v>
      </c>
      <c r="CU108" s="132"/>
      <c r="CV108" s="132">
        <v>0.47649999999999998</v>
      </c>
      <c r="CW108" s="132">
        <v>0.47610000000000002</v>
      </c>
      <c r="CX108" s="132">
        <v>0.6522</v>
      </c>
      <c r="CY108" s="132">
        <v>0.7279000000000001</v>
      </c>
    </row>
    <row r="109" spans="1:103" x14ac:dyDescent="0.2">
      <c r="A109" s="119">
        <v>39142</v>
      </c>
      <c r="AX109" s="111">
        <v>56.879999999999995</v>
      </c>
      <c r="AY109" s="132">
        <v>0.47372205804257317</v>
      </c>
      <c r="AZ109" s="132">
        <v>0.67191053191657535</v>
      </c>
      <c r="BA109" s="132"/>
      <c r="BB109" s="132">
        <v>0.65970852463854268</v>
      </c>
      <c r="BC109" s="132">
        <v>0.51058399306849012</v>
      </c>
      <c r="BD109" s="132">
        <v>0.39886561495732392</v>
      </c>
      <c r="BE109" s="132">
        <v>0.47377793832819542</v>
      </c>
      <c r="BF109" s="132"/>
      <c r="BG109" s="132"/>
      <c r="BH109" s="132">
        <v>0.25724239837380231</v>
      </c>
      <c r="BI109" s="132"/>
      <c r="BJ109" s="132">
        <v>0.47187757371227385</v>
      </c>
      <c r="BK109" s="132">
        <v>0.3009</v>
      </c>
      <c r="BL109" s="132">
        <v>0.31453333333333333</v>
      </c>
      <c r="BM109" s="132">
        <v>0.66980000000000006</v>
      </c>
      <c r="BN109" s="132"/>
      <c r="BO109" s="132">
        <v>0.24677499999999997</v>
      </c>
      <c r="BP109" s="132">
        <v>0.25170000000000003</v>
      </c>
      <c r="BQ109" s="132"/>
      <c r="BR109" s="132"/>
      <c r="BS109" s="132"/>
      <c r="BT109" s="132">
        <v>0.30299999999999999</v>
      </c>
      <c r="BU109" s="132">
        <v>0.34</v>
      </c>
      <c r="BV109" s="132"/>
      <c r="BW109" s="132"/>
      <c r="BX109" s="132">
        <v>0.7400000000000001</v>
      </c>
      <c r="BY109" s="132"/>
      <c r="BZ109" s="132">
        <v>0.72972004180758154</v>
      </c>
      <c r="CA109" s="132">
        <v>0.26250000000000001</v>
      </c>
      <c r="CB109" s="132"/>
      <c r="CC109" s="132"/>
      <c r="CD109" s="132"/>
      <c r="CE109" s="132">
        <v>0.67510000000000003</v>
      </c>
      <c r="CF109" s="132">
        <v>2.0721408752973511</v>
      </c>
      <c r="CG109" s="132">
        <v>1.3230176415886361</v>
      </c>
      <c r="CH109" s="132"/>
      <c r="CI109" s="132"/>
      <c r="CJ109" s="132"/>
      <c r="CK109" s="132">
        <v>0.26894432707121091</v>
      </c>
      <c r="CL109" s="132"/>
      <c r="CM109" s="132"/>
      <c r="CN109" s="132"/>
      <c r="CO109" s="132"/>
      <c r="CP109" s="132"/>
      <c r="CQ109" s="132">
        <v>0.44170000000000004</v>
      </c>
      <c r="CR109" s="132">
        <v>0.46750000000000003</v>
      </c>
      <c r="CS109" s="132">
        <v>0.88379999999999992</v>
      </c>
      <c r="CT109" s="132">
        <v>8.5000000000000006E-2</v>
      </c>
      <c r="CU109" s="132"/>
      <c r="CV109" s="132">
        <v>0.58590000000000009</v>
      </c>
      <c r="CW109" s="132">
        <v>0.60489999999999999</v>
      </c>
      <c r="CX109" s="132">
        <v>0.6623</v>
      </c>
      <c r="CY109" s="132"/>
    </row>
    <row r="110" spans="1:103" x14ac:dyDescent="0.2">
      <c r="A110" s="119">
        <v>39173</v>
      </c>
      <c r="AX110" s="111">
        <v>58.900000000000006</v>
      </c>
      <c r="AY110" s="132">
        <v>0.60340072188411331</v>
      </c>
      <c r="AZ110" s="132">
        <v>0.70301564883024825</v>
      </c>
      <c r="BA110" s="132"/>
      <c r="BB110" s="132"/>
      <c r="BC110" s="132">
        <v>0.46827703340777094</v>
      </c>
      <c r="BD110" s="132">
        <v>0.3976654175201404</v>
      </c>
      <c r="BE110" s="132">
        <v>0.38946406836605296</v>
      </c>
      <c r="BF110" s="132"/>
      <c r="BG110" s="132">
        <v>2.177</v>
      </c>
      <c r="BH110" s="132">
        <v>0.27914600849972093</v>
      </c>
      <c r="BI110" s="132"/>
      <c r="BJ110" s="132">
        <v>0.47967885619416389</v>
      </c>
      <c r="BK110" s="132">
        <v>0.39229999999999998</v>
      </c>
      <c r="BL110" s="132">
        <v>0.32175833333333331</v>
      </c>
      <c r="BM110" s="132">
        <v>0.67249999999999999</v>
      </c>
      <c r="BN110" s="132">
        <v>0.496</v>
      </c>
      <c r="BO110" s="132">
        <v>0.25619999999999998</v>
      </c>
      <c r="BP110" s="132">
        <v>0.2782</v>
      </c>
      <c r="BQ110" s="132"/>
      <c r="BR110" s="132"/>
      <c r="BS110" s="132"/>
      <c r="BT110" s="132">
        <v>0.3412</v>
      </c>
      <c r="BU110" s="132">
        <v>0.34</v>
      </c>
      <c r="BV110" s="132"/>
      <c r="BW110" s="132"/>
      <c r="BX110" s="132">
        <v>0.66</v>
      </c>
      <c r="BY110" s="132"/>
      <c r="BZ110" s="132">
        <v>0.67261064708826557</v>
      </c>
      <c r="CA110" s="132">
        <v>0.28916666666666674</v>
      </c>
      <c r="CB110" s="132">
        <v>0.62</v>
      </c>
      <c r="CC110" s="132">
        <v>0.46030000000000004</v>
      </c>
      <c r="CD110" s="132"/>
      <c r="CE110" s="132">
        <v>0.63600000000000001</v>
      </c>
      <c r="CF110" s="132">
        <v>1.7035802456289113</v>
      </c>
      <c r="CG110" s="132">
        <v>1.0142668508731749</v>
      </c>
      <c r="CH110" s="132">
        <v>0.20169000000000001</v>
      </c>
      <c r="CI110" s="132"/>
      <c r="CJ110" s="132"/>
      <c r="CK110" s="132">
        <v>0.2616431236959047</v>
      </c>
      <c r="CL110" s="132"/>
      <c r="CM110" s="132">
        <v>1.1816666666666669</v>
      </c>
      <c r="CN110" s="132"/>
      <c r="CO110" s="132">
        <v>2.8160000000000003</v>
      </c>
      <c r="CP110" s="132">
        <v>1.2000000000000002</v>
      </c>
      <c r="CQ110" s="132">
        <v>0.62240000000000006</v>
      </c>
      <c r="CR110" s="132">
        <v>0.44477</v>
      </c>
      <c r="CS110" s="132">
        <v>0.73939999999999995</v>
      </c>
      <c r="CT110" s="132">
        <v>0.10929999999999999</v>
      </c>
      <c r="CU110" s="132"/>
      <c r="CV110" s="132">
        <v>0.32790000000000002</v>
      </c>
      <c r="CW110" s="132">
        <v>0.52060000000000006</v>
      </c>
      <c r="CX110" s="132">
        <v>0.60740000000000005</v>
      </c>
      <c r="CY110" s="132"/>
    </row>
    <row r="111" spans="1:103" x14ac:dyDescent="0.2">
      <c r="A111" s="119">
        <v>39203</v>
      </c>
      <c r="AX111" s="111">
        <v>57.55</v>
      </c>
      <c r="AY111" s="132">
        <v>0.61419894524177432</v>
      </c>
      <c r="AZ111" s="132"/>
      <c r="BA111" s="132"/>
      <c r="BB111" s="132"/>
      <c r="BC111" s="132">
        <v>0.48367956718495947</v>
      </c>
      <c r="BD111" s="132">
        <v>0.42236948143550118</v>
      </c>
      <c r="BE111" s="132"/>
      <c r="BF111" s="132">
        <v>7.08</v>
      </c>
      <c r="BG111" s="132">
        <v>1.5738000000000001</v>
      </c>
      <c r="BH111" s="132"/>
      <c r="BI111" s="132">
        <v>0.96405859141766426</v>
      </c>
      <c r="BJ111" s="132"/>
      <c r="BK111" s="132">
        <v>0.51159999999999994</v>
      </c>
      <c r="BL111" s="132"/>
      <c r="BM111" s="132">
        <v>0.67579999999999996</v>
      </c>
      <c r="BN111" s="132">
        <v>0.41200000000000003</v>
      </c>
      <c r="BO111" s="132">
        <v>0.35165000000000002</v>
      </c>
      <c r="BP111" s="132">
        <v>0.28250000000000003</v>
      </c>
      <c r="BQ111" s="132"/>
      <c r="BR111" s="132">
        <v>0.95199999999999996</v>
      </c>
      <c r="BS111" s="132">
        <v>1.262</v>
      </c>
      <c r="BT111" s="132">
        <v>0.40740000000000004</v>
      </c>
      <c r="BU111" s="132">
        <v>0.47</v>
      </c>
      <c r="BV111" s="132"/>
      <c r="BW111" s="132"/>
      <c r="BX111" s="132">
        <v>0.57833333333333348</v>
      </c>
      <c r="BY111" s="132"/>
      <c r="BZ111" s="132">
        <v>0.70361574754883993</v>
      </c>
      <c r="CA111" s="132">
        <v>0.27166666666666667</v>
      </c>
      <c r="CB111" s="132">
        <v>0.43880000000000002</v>
      </c>
      <c r="CC111" s="132">
        <v>0.27039999999999997</v>
      </c>
      <c r="CD111" s="132">
        <v>0.40020000000000006</v>
      </c>
      <c r="CE111" s="132">
        <v>0.76959999999999995</v>
      </c>
      <c r="CF111" s="132"/>
      <c r="CG111" s="132">
        <v>1.034370157945999</v>
      </c>
      <c r="CH111" s="132">
        <v>0.196885</v>
      </c>
      <c r="CI111" s="132">
        <v>1.9703023021970141</v>
      </c>
      <c r="CJ111" s="132">
        <v>0.91760000000000008</v>
      </c>
      <c r="CK111" s="132">
        <v>0.27524536560058477</v>
      </c>
      <c r="CL111" s="132"/>
      <c r="CM111" s="132">
        <v>0.67</v>
      </c>
      <c r="CN111" s="132">
        <v>0.78500000000000003</v>
      </c>
      <c r="CO111" s="132">
        <v>1.6919999999999999</v>
      </c>
      <c r="CP111" s="132"/>
      <c r="CQ111" s="132">
        <v>0.68469999999999998</v>
      </c>
      <c r="CR111" s="132">
        <v>0.64995000000000003</v>
      </c>
      <c r="CS111" s="132">
        <v>0.77370000000000005</v>
      </c>
      <c r="CT111" s="132">
        <v>0.15329999999999999</v>
      </c>
      <c r="CU111" s="132"/>
      <c r="CV111" s="132"/>
      <c r="CW111" s="132">
        <v>0.51369999999999993</v>
      </c>
      <c r="CX111" s="132">
        <v>0.4</v>
      </c>
      <c r="CY111" s="132"/>
    </row>
    <row r="112" spans="1:103" x14ac:dyDescent="0.2">
      <c r="A112" s="119">
        <v>39234</v>
      </c>
      <c r="AX112" s="111">
        <v>55.7</v>
      </c>
      <c r="AY112" s="132">
        <v>0.73377927057290926</v>
      </c>
      <c r="AZ112" s="132"/>
      <c r="BA112" s="132"/>
      <c r="BB112" s="132"/>
      <c r="BC112" s="132"/>
      <c r="BD112" s="132">
        <v>0.39196447969351861</v>
      </c>
      <c r="BE112" s="132"/>
      <c r="BF112" s="132">
        <v>5.27</v>
      </c>
      <c r="BG112" s="132">
        <v>1.4633</v>
      </c>
      <c r="BH112" s="132">
        <v>0.47537835127164951</v>
      </c>
      <c r="BI112" s="132">
        <v>0.87034317486425083</v>
      </c>
      <c r="BJ112" s="132"/>
      <c r="BK112" s="132">
        <v>0.54880000000000007</v>
      </c>
      <c r="BL112" s="132">
        <v>0.43815833333333326</v>
      </c>
      <c r="BM112" s="132">
        <v>0.70810000000000006</v>
      </c>
      <c r="BN112" s="132">
        <v>0.36200000000000004</v>
      </c>
      <c r="BO112" s="132">
        <v>0.28686666666666666</v>
      </c>
      <c r="BP112" s="132">
        <v>0.28000000000000003</v>
      </c>
      <c r="BQ112" s="132">
        <v>1.1917960551232376</v>
      </c>
      <c r="BR112" s="132">
        <v>0.87400000000000011</v>
      </c>
      <c r="BS112" s="132">
        <v>1.1080000000000001</v>
      </c>
      <c r="BT112" s="132">
        <v>0.40549999999999997</v>
      </c>
      <c r="BU112" s="132">
        <v>0.42</v>
      </c>
      <c r="BV112" s="132">
        <v>0.62866250000000001</v>
      </c>
      <c r="BW112" s="132">
        <v>0.68861327958404583</v>
      </c>
      <c r="BX112" s="132">
        <v>0.53000000000000014</v>
      </c>
      <c r="BY112" s="132"/>
      <c r="BZ112" s="132"/>
      <c r="CA112" s="132">
        <v>0.25333333333333335</v>
      </c>
      <c r="CB112" s="132">
        <v>0.37820000000000004</v>
      </c>
      <c r="CC112" s="132">
        <v>0.27429999999999999</v>
      </c>
      <c r="CD112" s="132">
        <v>0.37570000000000003</v>
      </c>
      <c r="CE112" s="132">
        <v>0.96519999999999995</v>
      </c>
      <c r="CF112" s="132"/>
      <c r="CG112" s="132">
        <v>1.0412712932098043</v>
      </c>
      <c r="CH112" s="132">
        <v>0.19107499999999999</v>
      </c>
      <c r="CI112" s="132">
        <v>1.900502220639205</v>
      </c>
      <c r="CJ112" s="132">
        <v>0.68709999999999993</v>
      </c>
      <c r="CK112" s="132">
        <v>0.35405835546005449</v>
      </c>
      <c r="CL112" s="132"/>
      <c r="CM112" s="132">
        <v>0.67500000000000004</v>
      </c>
      <c r="CN112" s="132">
        <v>0.82000000000000006</v>
      </c>
      <c r="CO112" s="132">
        <v>1.7996000000000001</v>
      </c>
      <c r="CP112" s="132"/>
      <c r="CQ112" s="132">
        <v>0.66260000000000008</v>
      </c>
      <c r="CR112" s="132">
        <v>0.60642999999999991</v>
      </c>
      <c r="CS112" s="132">
        <v>0.82519999999999993</v>
      </c>
      <c r="CT112" s="132">
        <v>0.1333</v>
      </c>
      <c r="CU112" s="132">
        <v>0.9</v>
      </c>
      <c r="CV112" s="132"/>
      <c r="CW112" s="132">
        <v>0.55359999999999998</v>
      </c>
      <c r="CX112" s="132"/>
      <c r="CY112" s="132"/>
    </row>
    <row r="113" spans="1:103" x14ac:dyDescent="0.2">
      <c r="A113" s="119">
        <v>39264</v>
      </c>
      <c r="AX113" s="111">
        <v>52.625</v>
      </c>
      <c r="AY113" s="132">
        <v>0.81246632411438358</v>
      </c>
      <c r="AZ113" s="132"/>
      <c r="BA113" s="132"/>
      <c r="BB113" s="132"/>
      <c r="BC113" s="132"/>
      <c r="BD113" s="132"/>
      <c r="BE113" s="132"/>
      <c r="BF113" s="132">
        <v>5.98</v>
      </c>
      <c r="BG113" s="132">
        <v>1.8993000000000002</v>
      </c>
      <c r="BH113" s="132">
        <v>0.3864636964682629</v>
      </c>
      <c r="BI113" s="132">
        <v>0.85204016394720217</v>
      </c>
      <c r="BJ113" s="132"/>
      <c r="BK113" s="132">
        <v>0.5181</v>
      </c>
      <c r="BL113" s="132">
        <v>0.474775</v>
      </c>
      <c r="BM113" s="132">
        <v>0.81220000000000003</v>
      </c>
      <c r="BN113" s="132">
        <v>0.40599999999999997</v>
      </c>
      <c r="BO113" s="132">
        <v>0.40707499999999996</v>
      </c>
      <c r="BP113" s="132">
        <v>0.34320000000000001</v>
      </c>
      <c r="BQ113" s="132">
        <v>2.4438020150118489</v>
      </c>
      <c r="BR113" s="132">
        <v>0.73399999999999999</v>
      </c>
      <c r="BS113" s="132">
        <v>0.99600000000000011</v>
      </c>
      <c r="BT113" s="132">
        <v>0.39290000000000003</v>
      </c>
      <c r="BU113" s="132">
        <v>0.76</v>
      </c>
      <c r="BV113" s="132">
        <v>0.56033750000000004</v>
      </c>
      <c r="BW113" s="132">
        <v>0.90784934477623591</v>
      </c>
      <c r="BX113" s="132">
        <v>0.48666666666666669</v>
      </c>
      <c r="BY113" s="132">
        <v>1.6787761652604518</v>
      </c>
      <c r="BZ113" s="132">
        <v>1.0492726094576943</v>
      </c>
      <c r="CA113" s="132">
        <v>0.23583333333333337</v>
      </c>
      <c r="CB113" s="132">
        <v>0.40210000000000001</v>
      </c>
      <c r="CC113" s="132">
        <v>0.3125</v>
      </c>
      <c r="CD113" s="132">
        <v>0.3649</v>
      </c>
      <c r="CE113" s="132">
        <v>1.3833000000000002</v>
      </c>
      <c r="CF113" s="132"/>
      <c r="CG113" s="132">
        <v>0.99176314892598394</v>
      </c>
      <c r="CH113" s="132">
        <v>0.20002500000000001</v>
      </c>
      <c r="CI113" s="132">
        <v>1.3976016330257051</v>
      </c>
      <c r="CJ113" s="132">
        <v>0.64900000000000002</v>
      </c>
      <c r="CK113" s="132">
        <v>0.45687530162190088</v>
      </c>
      <c r="CL113" s="132">
        <v>0.2029</v>
      </c>
      <c r="CM113" s="132">
        <v>0.69666666666666666</v>
      </c>
      <c r="CN113" s="132">
        <v>0.80333333333333345</v>
      </c>
      <c r="CO113" s="132">
        <v>2.0300000000000002</v>
      </c>
      <c r="CP113" s="132"/>
      <c r="CQ113" s="132">
        <v>0.77670000000000006</v>
      </c>
      <c r="CR113" s="132">
        <v>0.50700000000000001</v>
      </c>
      <c r="CS113" s="132">
        <v>0.83010000000000006</v>
      </c>
      <c r="CT113" s="132">
        <v>0.1195</v>
      </c>
      <c r="CU113" s="132">
        <v>0.52529999999999999</v>
      </c>
      <c r="CV113" s="132"/>
      <c r="CW113" s="132">
        <v>0.48369999999999996</v>
      </c>
      <c r="CX113" s="132"/>
      <c r="CY113" s="132"/>
    </row>
    <row r="114" spans="1:103" x14ac:dyDescent="0.2">
      <c r="A114" s="119">
        <v>39295</v>
      </c>
      <c r="AX114" s="111">
        <v>57.239999999999995</v>
      </c>
      <c r="AY114" s="132">
        <v>0.64059460233827892</v>
      </c>
      <c r="AZ114" s="132">
        <v>0.92895281638004623</v>
      </c>
      <c r="BA114" s="132"/>
      <c r="BB114" s="132"/>
      <c r="BC114" s="132"/>
      <c r="BD114" s="132">
        <v>0.53658827087413308</v>
      </c>
      <c r="BE114" s="132"/>
      <c r="BF114" s="132">
        <v>5.63</v>
      </c>
      <c r="BG114" s="132">
        <v>1.5330000000000001</v>
      </c>
      <c r="BH114" s="132">
        <v>0.36716051494176843</v>
      </c>
      <c r="BI114" s="132">
        <v>0.97165984185316001</v>
      </c>
      <c r="BJ114" s="132">
        <v>0.98576205309626341</v>
      </c>
      <c r="BK114" s="132">
        <v>0.45329999999999998</v>
      </c>
      <c r="BL114" s="132">
        <v>0.55246666666666666</v>
      </c>
      <c r="BM114" s="132">
        <v>0.80269999999999997</v>
      </c>
      <c r="BN114" s="132">
        <v>0.53300000000000003</v>
      </c>
      <c r="BO114" s="132">
        <v>0.55435000000000001</v>
      </c>
      <c r="BP114" s="132">
        <v>0.40870000000000001</v>
      </c>
      <c r="BQ114" s="132">
        <v>1.6220668363535304</v>
      </c>
      <c r="BR114" s="132"/>
      <c r="BS114" s="132">
        <v>0.7400000000000001</v>
      </c>
      <c r="BT114" s="132">
        <v>0.36509999999999998</v>
      </c>
      <c r="BU114" s="132">
        <v>0.54</v>
      </c>
      <c r="BV114" s="132">
        <v>0.50316249999999996</v>
      </c>
      <c r="BW114" s="132">
        <v>0.87794442529974659</v>
      </c>
      <c r="BX114" s="132">
        <v>0.47333333333333338</v>
      </c>
      <c r="BY114" s="132">
        <v>1.7296845398876528</v>
      </c>
      <c r="BZ114" s="132">
        <v>0.94385526789174168</v>
      </c>
      <c r="CA114" s="132">
        <v>0.22583333333333336</v>
      </c>
      <c r="CB114" s="132">
        <v>0.40600000000000003</v>
      </c>
      <c r="CC114" s="132">
        <v>0.34789999999999999</v>
      </c>
      <c r="CD114" s="132">
        <v>0.36920000000000003</v>
      </c>
      <c r="CE114" s="132">
        <v>1.2896000000000001</v>
      </c>
      <c r="CF114" s="132"/>
      <c r="CG114" s="132">
        <v>0.90774932832313737</v>
      </c>
      <c r="CH114" s="132">
        <v>0.20977999999999999</v>
      </c>
      <c r="CI114" s="132">
        <v>1.7036019905714022</v>
      </c>
      <c r="CJ114" s="132"/>
      <c r="CK114" s="132">
        <v>0.41466834512355538</v>
      </c>
      <c r="CL114" s="132">
        <v>0.22289999999999999</v>
      </c>
      <c r="CM114" s="132">
        <v>0.69000000000000006</v>
      </c>
      <c r="CN114" s="132">
        <v>0.70666666666666678</v>
      </c>
      <c r="CO114" s="132">
        <v>1.7636000000000003</v>
      </c>
      <c r="CP114" s="132">
        <v>0.75666666666666671</v>
      </c>
      <c r="CQ114" s="132">
        <v>0.87159999999999993</v>
      </c>
      <c r="CR114" s="132">
        <v>0.46465000000000001</v>
      </c>
      <c r="CS114" s="132">
        <v>0.72230000000000005</v>
      </c>
      <c r="CT114" s="132">
        <v>0.1394</v>
      </c>
      <c r="CU114" s="132">
        <v>0.40520000000000006</v>
      </c>
      <c r="CV114" s="132"/>
      <c r="CW114" s="132">
        <v>0.41930000000000001</v>
      </c>
      <c r="CX114" s="132"/>
      <c r="CY114" s="132">
        <v>1.2825</v>
      </c>
    </row>
    <row r="115" spans="1:103" x14ac:dyDescent="0.2">
      <c r="A115" s="119">
        <v>39326</v>
      </c>
      <c r="AX115" s="111">
        <v>65.375</v>
      </c>
      <c r="AY115" s="132">
        <v>0.53541190815069206</v>
      </c>
      <c r="AZ115" s="132">
        <v>0.60930023227683483</v>
      </c>
      <c r="BA115" s="132">
        <v>0.71421749157729442</v>
      </c>
      <c r="BB115" s="132"/>
      <c r="BC115" s="132"/>
      <c r="BD115" s="132">
        <v>0.4483737592411442</v>
      </c>
      <c r="BE115" s="132">
        <v>0.48597994560622793</v>
      </c>
      <c r="BF115" s="132">
        <v>7.9</v>
      </c>
      <c r="BG115" s="132">
        <v>1.5427000000000002</v>
      </c>
      <c r="BH115" s="132">
        <v>0.37396163589410847</v>
      </c>
      <c r="BI115" s="132">
        <v>0.92065145077286026</v>
      </c>
      <c r="BJ115" s="132">
        <v>0.6475064459968759</v>
      </c>
      <c r="BK115" s="132">
        <v>0.41500000000000004</v>
      </c>
      <c r="BL115" s="132">
        <v>0.5038083333333333</v>
      </c>
      <c r="BM115" s="132">
        <v>0.76010000000000011</v>
      </c>
      <c r="BN115" s="132"/>
      <c r="BO115" s="132">
        <v>0.51011666666666666</v>
      </c>
      <c r="BP115" s="132">
        <v>0.4219</v>
      </c>
      <c r="BQ115" s="132">
        <v>1.7464873040082223</v>
      </c>
      <c r="BR115" s="132"/>
      <c r="BS115" s="132"/>
      <c r="BT115" s="132">
        <v>0.34570000000000001</v>
      </c>
      <c r="BU115" s="132">
        <v>0.6</v>
      </c>
      <c r="BV115" s="132">
        <v>0.482325</v>
      </c>
      <c r="BW115" s="132">
        <v>0.99936439936147958</v>
      </c>
      <c r="BX115" s="132">
        <v>0.51333333333333342</v>
      </c>
      <c r="BY115" s="132">
        <v>1.6014634470152134</v>
      </c>
      <c r="BZ115" s="132">
        <v>0.87364371781650552</v>
      </c>
      <c r="CA115" s="132">
        <v>0.23166666666666669</v>
      </c>
      <c r="CB115" s="132">
        <v>0.39</v>
      </c>
      <c r="CC115" s="132">
        <v>0.28220000000000001</v>
      </c>
      <c r="CD115" s="132">
        <v>0.36930000000000002</v>
      </c>
      <c r="CE115" s="132">
        <v>0.99620000000000009</v>
      </c>
      <c r="CF115" s="132"/>
      <c r="CG115" s="132">
        <v>0.94435535015723482</v>
      </c>
      <c r="CH115" s="132">
        <v>0.20124500000000001</v>
      </c>
      <c r="CI115" s="132">
        <v>1.402601638867955</v>
      </c>
      <c r="CJ115" s="132">
        <v>0.59210000000000007</v>
      </c>
      <c r="CK115" s="132">
        <v>0.36416002040397127</v>
      </c>
      <c r="CL115" s="132">
        <v>0.16120000000000001</v>
      </c>
      <c r="CM115" s="132">
        <v>0.8600000000000001</v>
      </c>
      <c r="CN115" s="132">
        <v>0.82666666666666677</v>
      </c>
      <c r="CO115" s="132">
        <v>1.9868000000000001</v>
      </c>
      <c r="CP115" s="132">
        <v>0.90333333333333343</v>
      </c>
      <c r="CQ115" s="132">
        <v>0.86</v>
      </c>
      <c r="CR115" s="132">
        <v>0.46557999999999999</v>
      </c>
      <c r="CS115" s="132">
        <v>0.72120000000000006</v>
      </c>
      <c r="CT115" s="132">
        <v>0.15480000000000002</v>
      </c>
      <c r="CU115" s="132">
        <v>0.49710000000000004</v>
      </c>
      <c r="CV115" s="132">
        <v>0.4</v>
      </c>
      <c r="CW115" s="132">
        <v>0.44979999999999998</v>
      </c>
      <c r="CX115" s="132"/>
      <c r="CY115" s="132">
        <v>1.25</v>
      </c>
    </row>
    <row r="116" spans="1:103" x14ac:dyDescent="0.2">
      <c r="A116" s="119">
        <v>39356</v>
      </c>
      <c r="AX116" s="111">
        <v>57.375</v>
      </c>
      <c r="AY116" s="132">
        <v>0.52321391509851944</v>
      </c>
      <c r="AZ116" s="132">
        <v>0.55549138050977354</v>
      </c>
      <c r="BA116" s="132">
        <v>0.74032178583603592</v>
      </c>
      <c r="BB116" s="132">
        <v>0.53918869865469732</v>
      </c>
      <c r="BC116" s="132">
        <v>0.58669651387654509</v>
      </c>
      <c r="BD116" s="132">
        <v>0.44787367697565106</v>
      </c>
      <c r="BE116" s="132">
        <v>0.51288437148975852</v>
      </c>
      <c r="BF116" s="132">
        <v>8.9700000000000006</v>
      </c>
      <c r="BG116" s="132">
        <v>1.7494000000000001</v>
      </c>
      <c r="BH116" s="132">
        <v>0.35795899835919071</v>
      </c>
      <c r="BI116" s="132">
        <v>0.91154995354088519</v>
      </c>
      <c r="BJ116" s="132">
        <v>0.66630953710707264</v>
      </c>
      <c r="BK116" s="132">
        <v>0.38290000000000002</v>
      </c>
      <c r="BL116" s="132">
        <v>0.44002499999999994</v>
      </c>
      <c r="BM116" s="132">
        <v>0.75319999999999998</v>
      </c>
      <c r="BN116" s="132">
        <v>0.46399999999999997</v>
      </c>
      <c r="BO116" s="132">
        <v>0.39412499999999995</v>
      </c>
      <c r="BP116" s="132">
        <v>0.41700000000000004</v>
      </c>
      <c r="BQ116" s="132">
        <v>1.0708761633269976</v>
      </c>
      <c r="BR116" s="132"/>
      <c r="BS116" s="132"/>
      <c r="BT116" s="132">
        <v>0.33200000000000002</v>
      </c>
      <c r="BU116" s="132">
        <v>0.42</v>
      </c>
      <c r="BV116" s="132">
        <v>0.47086250000000002</v>
      </c>
      <c r="BW116" s="132">
        <v>0.87334366845720968</v>
      </c>
      <c r="BX116" s="132">
        <v>0.63166666666666671</v>
      </c>
      <c r="BY116" s="132">
        <v>1.5831604360981644</v>
      </c>
      <c r="BZ116" s="132">
        <v>0.88684588962552435</v>
      </c>
      <c r="CA116" s="132">
        <v>0.23583333333333337</v>
      </c>
      <c r="CB116" s="132">
        <v>0.38490000000000002</v>
      </c>
      <c r="CC116" s="132">
        <v>0.26129999999999998</v>
      </c>
      <c r="CD116" s="132">
        <v>0.40439999999999998</v>
      </c>
      <c r="CE116" s="132">
        <v>0.86580000000000001</v>
      </c>
      <c r="CF116" s="132"/>
      <c r="CG116" s="132"/>
      <c r="CH116" s="132">
        <v>0.19994499999999998</v>
      </c>
      <c r="CI116" s="132">
        <v>1.2093014130065722</v>
      </c>
      <c r="CJ116" s="132"/>
      <c r="CK116" s="132">
        <v>0.3422564102780527</v>
      </c>
      <c r="CL116" s="132">
        <v>0.1489</v>
      </c>
      <c r="CM116" s="132">
        <v>0.91000000000000014</v>
      </c>
      <c r="CN116" s="132"/>
      <c r="CO116" s="132">
        <v>2.2160000000000002</v>
      </c>
      <c r="CP116" s="132"/>
      <c r="CQ116" s="132">
        <v>0.80379999999999996</v>
      </c>
      <c r="CR116" s="132">
        <v>0.48161500000000002</v>
      </c>
      <c r="CS116" s="132">
        <v>0.80780000000000007</v>
      </c>
      <c r="CT116" s="132">
        <v>0.1118</v>
      </c>
      <c r="CU116" s="132">
        <v>0.52500000000000002</v>
      </c>
      <c r="CV116" s="132">
        <v>0.42820000000000003</v>
      </c>
      <c r="CW116" s="132">
        <v>0.42979999999999996</v>
      </c>
      <c r="CX116" s="132"/>
      <c r="CY116" s="132">
        <v>1.0339</v>
      </c>
    </row>
    <row r="117" spans="1:103" x14ac:dyDescent="0.2">
      <c r="A117" s="119">
        <v>39387</v>
      </c>
      <c r="AX117" s="111">
        <v>51.739999999999995</v>
      </c>
      <c r="AY117" s="132">
        <v>0.53471202330343626</v>
      </c>
      <c r="AZ117" s="132">
        <v>0.57809509891006317</v>
      </c>
      <c r="BA117" s="132">
        <v>0.68241225949193107</v>
      </c>
      <c r="BB117" s="132">
        <v>0.49558152510369607</v>
      </c>
      <c r="BC117" s="132">
        <v>0.64890674770389101</v>
      </c>
      <c r="BD117" s="132">
        <v>0.44317290368001561</v>
      </c>
      <c r="BE117" s="132">
        <v>0.51018392725609563</v>
      </c>
      <c r="BF117" s="132">
        <v>8.85</v>
      </c>
      <c r="BG117" s="132">
        <v>1.9877000000000002</v>
      </c>
      <c r="BH117" s="132">
        <v>0.35805901484378394</v>
      </c>
      <c r="BI117" s="132"/>
      <c r="BJ117" s="132">
        <v>0.6174014969321463</v>
      </c>
      <c r="BK117" s="132">
        <v>0.37430000000000002</v>
      </c>
      <c r="BL117" s="132">
        <v>0.35122500000000001</v>
      </c>
      <c r="BM117" s="132">
        <v>0.74180000000000013</v>
      </c>
      <c r="BN117" s="132">
        <v>0.41300000000000003</v>
      </c>
      <c r="BO117" s="132">
        <v>0.36737500000000001</v>
      </c>
      <c r="BP117" s="132">
        <v>0.37979999999999997</v>
      </c>
      <c r="BQ117" s="132">
        <v>1.061174567376431</v>
      </c>
      <c r="BR117" s="132">
        <v>0.72599999999999998</v>
      </c>
      <c r="BS117" s="132">
        <v>0.78</v>
      </c>
      <c r="BT117" s="132">
        <v>0.3019</v>
      </c>
      <c r="BU117" s="132">
        <v>0.44</v>
      </c>
      <c r="BV117" s="132">
        <v>0.45524999999999999</v>
      </c>
      <c r="BW117" s="132"/>
      <c r="BX117" s="132"/>
      <c r="BY117" s="132"/>
      <c r="BZ117" s="132">
        <v>0.89304690971763923</v>
      </c>
      <c r="CA117" s="132">
        <v>0.25</v>
      </c>
      <c r="CB117" s="132"/>
      <c r="CC117" s="132"/>
      <c r="CD117" s="132">
        <v>0.33890000000000003</v>
      </c>
      <c r="CE117" s="132">
        <v>0.88600000000000001</v>
      </c>
      <c r="CF117" s="132"/>
      <c r="CG117" s="132"/>
      <c r="CH117" s="132">
        <v>0.20200000000000001</v>
      </c>
      <c r="CI117" s="132"/>
      <c r="CJ117" s="132"/>
      <c r="CK117" s="132">
        <v>0.34525690481584981</v>
      </c>
      <c r="CL117" s="132"/>
      <c r="CM117" s="132">
        <v>0.72833333333333339</v>
      </c>
      <c r="CN117" s="132">
        <v>0.64666666666666672</v>
      </c>
      <c r="CO117" s="132">
        <v>1.0728</v>
      </c>
      <c r="CP117" s="132"/>
      <c r="CQ117" s="132">
        <v>0.75530000000000008</v>
      </c>
      <c r="CR117" s="132">
        <v>0.49112</v>
      </c>
      <c r="CS117" s="132">
        <v>0.876</v>
      </c>
      <c r="CT117" s="132">
        <v>0.1216</v>
      </c>
      <c r="CU117" s="132"/>
      <c r="CV117" s="132">
        <v>0.45400000000000001</v>
      </c>
      <c r="CW117" s="132">
        <v>0.47439999999999999</v>
      </c>
      <c r="CX117" s="132"/>
      <c r="CY117" s="132">
        <v>1.1939</v>
      </c>
    </row>
    <row r="118" spans="1:103" x14ac:dyDescent="0.2">
      <c r="A118" s="119">
        <v>39417</v>
      </c>
      <c r="AX118" s="111">
        <v>53.1</v>
      </c>
      <c r="AY118" s="132">
        <v>0.56870643017014688</v>
      </c>
      <c r="AZ118" s="132">
        <v>0.58339597092429041</v>
      </c>
      <c r="BA118" s="132">
        <v>0.65710809685797844</v>
      </c>
      <c r="BB118" s="132">
        <v>0.46427637528382587</v>
      </c>
      <c r="BC118" s="132">
        <v>0.47847871162383093</v>
      </c>
      <c r="BD118" s="132">
        <v>0.43507157097902682</v>
      </c>
      <c r="BE118" s="132">
        <v>0.47587828384326658</v>
      </c>
      <c r="BF118" s="132"/>
      <c r="BG118" s="132"/>
      <c r="BH118" s="132">
        <v>0.35495850382139366</v>
      </c>
      <c r="BI118" s="132"/>
      <c r="BJ118" s="132">
        <v>0.69501425598274491</v>
      </c>
      <c r="BK118" s="132">
        <v>0.39789999999999998</v>
      </c>
      <c r="BL118" s="132">
        <v>0.34619166666666668</v>
      </c>
      <c r="BM118" s="132">
        <v>0.7399</v>
      </c>
      <c r="BN118" s="132">
        <v>0.54900000000000004</v>
      </c>
      <c r="BO118" s="132">
        <v>0.35230833333333328</v>
      </c>
      <c r="BP118" s="132">
        <v>0.36950000000000005</v>
      </c>
      <c r="BQ118" s="132">
        <v>1.1130831065346183</v>
      </c>
      <c r="BR118" s="132">
        <v>0.72599999999999998</v>
      </c>
      <c r="BS118" s="132">
        <v>0.72599999999999998</v>
      </c>
      <c r="BT118" s="132">
        <v>0.31510000000000005</v>
      </c>
      <c r="BU118" s="132">
        <v>0.48</v>
      </c>
      <c r="BV118" s="132">
        <v>0.44871250000000007</v>
      </c>
      <c r="BW118" s="132"/>
      <c r="BX118" s="132"/>
      <c r="BY118" s="132"/>
      <c r="BZ118" s="132">
        <v>0.83683766307621099</v>
      </c>
      <c r="CA118" s="132">
        <v>0.28500000000000003</v>
      </c>
      <c r="CB118" s="132"/>
      <c r="CC118" s="132"/>
      <c r="CD118" s="132"/>
      <c r="CE118" s="132">
        <v>0.91900000000000004</v>
      </c>
      <c r="CF118" s="132">
        <v>2.358988062784213</v>
      </c>
      <c r="CG118" s="132"/>
      <c r="CH118" s="132"/>
      <c r="CI118" s="132"/>
      <c r="CJ118" s="132"/>
      <c r="CK118" s="132">
        <v>0.34545693778503622</v>
      </c>
      <c r="CL118" s="132"/>
      <c r="CM118" s="132"/>
      <c r="CN118" s="132"/>
      <c r="CO118" s="132"/>
      <c r="CP118" s="132"/>
      <c r="CQ118" s="132">
        <v>0.75309999999999999</v>
      </c>
      <c r="CR118" s="132">
        <v>0.48710000000000003</v>
      </c>
      <c r="CS118" s="132">
        <v>0.90390000000000004</v>
      </c>
      <c r="CT118" s="132">
        <v>0.11750000000000001</v>
      </c>
      <c r="CU118" s="132"/>
      <c r="CV118" s="132">
        <v>0.45540000000000003</v>
      </c>
      <c r="CW118" s="132">
        <v>0.46689999999999998</v>
      </c>
      <c r="CX118" s="132">
        <v>0.74340000000000006</v>
      </c>
      <c r="CY118" s="132">
        <v>1.4238</v>
      </c>
    </row>
    <row r="119" spans="1:103" x14ac:dyDescent="0.2">
      <c r="A119" s="119">
        <v>39448</v>
      </c>
      <c r="AX119" s="111">
        <v>78.533333333333331</v>
      </c>
      <c r="AY119" s="132">
        <v>0.68288764382245137</v>
      </c>
      <c r="AZ119" s="132">
        <v>0.64690641864191856</v>
      </c>
      <c r="BA119" s="132">
        <v>0.75402403991054789</v>
      </c>
      <c r="BB119" s="132">
        <v>0.5115841575994764</v>
      </c>
      <c r="BC119" s="132">
        <v>0.5428893074193466</v>
      </c>
      <c r="BD119" s="132">
        <v>0.44487318338269222</v>
      </c>
      <c r="BE119" s="132">
        <v>0.50958382853750384</v>
      </c>
      <c r="BF119" s="132"/>
      <c r="BG119" s="132"/>
      <c r="BH119" s="132">
        <v>0.33815573440973007</v>
      </c>
      <c r="BI119" s="132"/>
      <c r="BJ119" s="132">
        <v>0.57689483789156326</v>
      </c>
      <c r="BK119" s="132">
        <v>0.36969999999999997</v>
      </c>
      <c r="BL119" s="132">
        <v>0.36890833333333328</v>
      </c>
      <c r="BM119" s="132">
        <v>0.85409999999999997</v>
      </c>
      <c r="BN119" s="132">
        <v>0.49900000000000005</v>
      </c>
      <c r="BO119" s="132">
        <v>0.38059166666666661</v>
      </c>
      <c r="BP119" s="132">
        <v>0.3543</v>
      </c>
      <c r="BQ119" s="132">
        <v>0.99206319828527978</v>
      </c>
      <c r="BR119" s="132">
        <v>1.1279999999999999</v>
      </c>
      <c r="BS119" s="132"/>
      <c r="BT119" s="132">
        <v>0.3342</v>
      </c>
      <c r="BU119" s="132">
        <v>0.36</v>
      </c>
      <c r="BV119" s="132"/>
      <c r="BW119" s="132"/>
      <c r="BX119" s="132"/>
      <c r="BY119" s="132"/>
      <c r="BZ119" s="132">
        <v>0.9109498548222934</v>
      </c>
      <c r="CA119" s="132">
        <v>0.32083333333333336</v>
      </c>
      <c r="CB119" s="132"/>
      <c r="CC119" s="132"/>
      <c r="CD119" s="132"/>
      <c r="CE119" s="132">
        <v>0.90910000000000002</v>
      </c>
      <c r="CF119" s="132">
        <v>2.4225985269549399</v>
      </c>
      <c r="CG119" s="132"/>
      <c r="CH119" s="132"/>
      <c r="CI119" s="132"/>
      <c r="CJ119" s="132"/>
      <c r="CK119" s="132">
        <v>0.33125459697279674</v>
      </c>
      <c r="CL119" s="132"/>
      <c r="CM119" s="132"/>
      <c r="CN119" s="132"/>
      <c r="CO119" s="132"/>
      <c r="CP119" s="132"/>
      <c r="CQ119" s="132">
        <v>0.72870000000000001</v>
      </c>
      <c r="CR119" s="132">
        <v>0.53682500000000011</v>
      </c>
      <c r="CS119" s="132">
        <v>0.78230000000000011</v>
      </c>
      <c r="CT119" s="132">
        <v>0.1129</v>
      </c>
      <c r="CU119" s="132"/>
      <c r="CV119" s="132">
        <v>0.50690000000000002</v>
      </c>
      <c r="CW119" s="132">
        <v>0.56110000000000004</v>
      </c>
      <c r="CX119" s="132">
        <v>0.64900000000000002</v>
      </c>
      <c r="CY119" s="132">
        <v>1.1736</v>
      </c>
    </row>
    <row r="120" spans="1:103" x14ac:dyDescent="0.2">
      <c r="A120" s="119">
        <v>39479</v>
      </c>
      <c r="AX120" s="111">
        <v>90.539999999999992</v>
      </c>
      <c r="AY120" s="132">
        <v>0.68038805508225197</v>
      </c>
      <c r="AZ120" s="132">
        <v>0.60419939316880478</v>
      </c>
      <c r="BA120" s="132"/>
      <c r="BB120" s="132">
        <v>0.57389440787992096</v>
      </c>
      <c r="BC120" s="132">
        <v>0.54729003135568621</v>
      </c>
      <c r="BD120" s="132">
        <v>0.45667512484833023</v>
      </c>
      <c r="BE120" s="132">
        <v>0.49178089988594825</v>
      </c>
      <c r="BF120" s="132"/>
      <c r="BG120" s="132"/>
      <c r="BH120" s="132">
        <v>0.36926086111822637</v>
      </c>
      <c r="BI120" s="132"/>
      <c r="BJ120" s="132">
        <v>0.5429892640279641</v>
      </c>
      <c r="BK120" s="132">
        <v>0.37070000000000003</v>
      </c>
      <c r="BL120" s="132">
        <v>0.35769999999999996</v>
      </c>
      <c r="BM120" s="132">
        <v>0.83579999999999999</v>
      </c>
      <c r="BN120" s="132"/>
      <c r="BO120" s="132">
        <v>0.38499999999999995</v>
      </c>
      <c r="BP120" s="132">
        <v>0.3543</v>
      </c>
      <c r="BQ120" s="132"/>
      <c r="BR120" s="132"/>
      <c r="BS120" s="132"/>
      <c r="BT120" s="132">
        <v>0.32069999999999999</v>
      </c>
      <c r="BU120" s="132">
        <v>0.42</v>
      </c>
      <c r="BV120" s="132"/>
      <c r="BW120" s="132"/>
      <c r="BX120" s="132"/>
      <c r="BY120" s="132"/>
      <c r="BZ120" s="132">
        <v>0.90914955866651825</v>
      </c>
      <c r="CA120" s="132">
        <v>0.3066666666666667</v>
      </c>
      <c r="CB120" s="132"/>
      <c r="CC120" s="132"/>
      <c r="CD120" s="132"/>
      <c r="CE120" s="132">
        <v>0.83849999999999991</v>
      </c>
      <c r="CF120" s="132">
        <v>2.1844593521271092</v>
      </c>
      <c r="CG120" s="132">
        <v>3.0644041064888281</v>
      </c>
      <c r="CH120" s="132"/>
      <c r="CI120" s="132"/>
      <c r="CJ120" s="132"/>
      <c r="CK120" s="132">
        <v>0.32345331117452442</v>
      </c>
      <c r="CL120" s="132"/>
      <c r="CM120" s="132"/>
      <c r="CN120" s="132"/>
      <c r="CO120" s="132"/>
      <c r="CP120" s="132"/>
      <c r="CQ120" s="132">
        <v>0.79670000000000007</v>
      </c>
      <c r="CR120" s="132">
        <v>0.42851499999999998</v>
      </c>
      <c r="CS120" s="132">
        <v>0.92489999999999994</v>
      </c>
      <c r="CT120" s="132">
        <v>0.14499999999999999</v>
      </c>
      <c r="CU120" s="132"/>
      <c r="CV120" s="132">
        <v>0.46899999999999997</v>
      </c>
      <c r="CW120" s="132">
        <v>0.59560000000000002</v>
      </c>
      <c r="CX120" s="132">
        <v>0.73129999999999995</v>
      </c>
      <c r="CY120" s="132">
        <v>1.1654</v>
      </c>
    </row>
    <row r="121" spans="1:103" x14ac:dyDescent="0.2">
      <c r="A121" s="119">
        <v>39508</v>
      </c>
      <c r="AX121" s="111">
        <v>85.1</v>
      </c>
      <c r="AY121" s="132">
        <v>0.69108629489030515</v>
      </c>
      <c r="AZ121" s="132">
        <v>0.66510941310586857</v>
      </c>
      <c r="BA121" s="132">
        <v>0.77482746215506226</v>
      </c>
      <c r="BB121" s="132">
        <v>0.54729003135568621</v>
      </c>
      <c r="BC121" s="132">
        <v>0.56319264739836783</v>
      </c>
      <c r="BD121" s="132">
        <v>0.48627999496552377</v>
      </c>
      <c r="BE121" s="132">
        <v>0.5188853586756762</v>
      </c>
      <c r="BF121" s="132"/>
      <c r="BG121" s="132"/>
      <c r="BH121" s="132">
        <v>0.35695883351325836</v>
      </c>
      <c r="BI121" s="132"/>
      <c r="BJ121" s="132">
        <v>0.49348112520058485</v>
      </c>
      <c r="BK121" s="132">
        <v>0.36700000000000005</v>
      </c>
      <c r="BL121" s="132">
        <v>0.3531333333333333</v>
      </c>
      <c r="BM121" s="132">
        <v>0.83230000000000004</v>
      </c>
      <c r="BN121" s="132"/>
      <c r="BO121" s="132">
        <v>0.37185833333333335</v>
      </c>
      <c r="BP121" s="132">
        <v>0.33840000000000003</v>
      </c>
      <c r="BQ121" s="132"/>
      <c r="BR121" s="132"/>
      <c r="BS121" s="132"/>
      <c r="BT121" s="132">
        <v>0.29670000000000002</v>
      </c>
      <c r="BU121" s="132">
        <v>0.43</v>
      </c>
      <c r="BV121" s="132"/>
      <c r="BW121" s="132"/>
      <c r="BX121" s="132">
        <v>0.71000000000000008</v>
      </c>
      <c r="BY121" s="132"/>
      <c r="BZ121" s="132">
        <v>0.81753448762817593</v>
      </c>
      <c r="CA121" s="132">
        <v>0.28500000000000003</v>
      </c>
      <c r="CB121" s="132"/>
      <c r="CC121" s="132"/>
      <c r="CD121" s="132"/>
      <c r="CE121" s="132">
        <v>0.81420000000000003</v>
      </c>
      <c r="CF121" s="132">
        <v>2.3145807576084225</v>
      </c>
      <c r="CG121" s="132">
        <v>1.3684251112954127</v>
      </c>
      <c r="CH121" s="132"/>
      <c r="CI121" s="132"/>
      <c r="CJ121" s="132"/>
      <c r="CK121" s="132">
        <v>0.31935263530620173</v>
      </c>
      <c r="CL121" s="132"/>
      <c r="CM121" s="132"/>
      <c r="CN121" s="132"/>
      <c r="CO121" s="132"/>
      <c r="CP121" s="132"/>
      <c r="CQ121" s="132">
        <v>0.80449999999999999</v>
      </c>
      <c r="CR121" s="132">
        <v>0.47469499999999998</v>
      </c>
      <c r="CS121" s="132">
        <v>0.88159999999999994</v>
      </c>
      <c r="CT121" s="132">
        <v>0.1671</v>
      </c>
      <c r="CU121" s="132"/>
      <c r="CV121" s="132">
        <v>0.39159999999999995</v>
      </c>
      <c r="CW121" s="132">
        <v>0.63</v>
      </c>
      <c r="CX121" s="132">
        <v>0.73280000000000001</v>
      </c>
      <c r="CY121" s="132">
        <v>1.07</v>
      </c>
    </row>
    <row r="122" spans="1:103" x14ac:dyDescent="0.2">
      <c r="A122" s="119">
        <v>39539</v>
      </c>
      <c r="AX122" s="111">
        <v>76.95</v>
      </c>
      <c r="AY122" s="132">
        <v>0.79686889037553987</v>
      </c>
      <c r="AZ122" s="132">
        <v>0.74202206553871264</v>
      </c>
      <c r="BA122" s="132">
        <v>0.48347953427876228</v>
      </c>
      <c r="BB122" s="132">
        <v>0.49158086697975101</v>
      </c>
      <c r="BC122" s="132">
        <v>0.53198751403159628</v>
      </c>
      <c r="BD122" s="132">
        <v>0.55809180829033789</v>
      </c>
      <c r="BE122" s="132"/>
      <c r="BF122" s="132"/>
      <c r="BG122" s="132">
        <v>3.9156</v>
      </c>
      <c r="BH122" s="132">
        <v>0.37666208097812576</v>
      </c>
      <c r="BI122" s="132"/>
      <c r="BJ122" s="132">
        <v>0.62530279585611193</v>
      </c>
      <c r="BK122" s="132">
        <v>0.36530000000000001</v>
      </c>
      <c r="BL122" s="132">
        <v>0.32827499999999998</v>
      </c>
      <c r="BM122" s="132">
        <v>0.7259000000000001</v>
      </c>
      <c r="BN122" s="132">
        <v>0.51700000000000002</v>
      </c>
      <c r="BO122" s="132"/>
      <c r="BP122" s="132">
        <v>0.36460000000000004</v>
      </c>
      <c r="BQ122" s="132"/>
      <c r="BR122" s="132"/>
      <c r="BS122" s="132"/>
      <c r="BT122" s="132">
        <v>0.30469999999999997</v>
      </c>
      <c r="BU122" s="132">
        <v>0.54</v>
      </c>
      <c r="BV122" s="132"/>
      <c r="BW122" s="132"/>
      <c r="BX122" s="132">
        <v>0.63666666666666671</v>
      </c>
      <c r="BY122" s="132"/>
      <c r="BZ122" s="132">
        <v>0.86674258255270031</v>
      </c>
      <c r="CA122" s="132">
        <v>0.25166666666666671</v>
      </c>
      <c r="CB122" s="132"/>
      <c r="CC122" s="132"/>
      <c r="CD122" s="132"/>
      <c r="CE122" s="132">
        <v>0.81940000000000002</v>
      </c>
      <c r="CF122" s="132">
        <v>2.0150314805780352</v>
      </c>
      <c r="CG122" s="132">
        <v>1.0417713754752973</v>
      </c>
      <c r="CH122" s="132">
        <v>0.21360000000000001</v>
      </c>
      <c r="CI122" s="132"/>
      <c r="CJ122" s="132"/>
      <c r="CK122" s="132">
        <v>0.32575369032016882</v>
      </c>
      <c r="CL122" s="132"/>
      <c r="CM122" s="132">
        <v>1.1016666666666668</v>
      </c>
      <c r="CN122" s="132">
        <v>1.2466666666666668</v>
      </c>
      <c r="CO122" s="132"/>
      <c r="CP122" s="132"/>
      <c r="CQ122" s="132">
        <v>0.76879999999999993</v>
      </c>
      <c r="CR122" s="132">
        <v>0.43476999999999999</v>
      </c>
      <c r="CS122" s="132">
        <v>0.8287000000000001</v>
      </c>
      <c r="CT122" s="132">
        <v>0.12840000000000001</v>
      </c>
      <c r="CU122" s="132"/>
      <c r="CV122" s="132">
        <v>0.36320000000000002</v>
      </c>
      <c r="CW122" s="132">
        <v>0.73959999999999992</v>
      </c>
      <c r="CX122" s="132">
        <v>0.69469999999999998</v>
      </c>
      <c r="CY122" s="132">
        <v>1.1462000000000001</v>
      </c>
    </row>
    <row r="123" spans="1:103" ht="12.75" x14ac:dyDescent="0.2">
      <c r="A123" s="119">
        <v>39569</v>
      </c>
      <c r="B123" s="51"/>
      <c r="C123" s="51"/>
      <c r="D123" s="51"/>
      <c r="E123" s="51"/>
      <c r="F123" s="51"/>
      <c r="G123" s="51"/>
      <c r="H123" s="51"/>
      <c r="I123" s="51"/>
      <c r="J123" s="51"/>
      <c r="K123" s="51"/>
      <c r="AX123" s="111">
        <v>68.88</v>
      </c>
      <c r="AY123" s="132">
        <v>0.90895044948607684</v>
      </c>
      <c r="AZ123" s="132"/>
      <c r="BA123" s="132"/>
      <c r="BB123" s="132"/>
      <c r="BC123" s="132">
        <v>0.55119067302653257</v>
      </c>
      <c r="BD123" s="132">
        <v>0.85984144728889511</v>
      </c>
      <c r="BE123" s="132"/>
      <c r="BF123" s="132">
        <v>7.45</v>
      </c>
      <c r="BG123" s="132">
        <v>2.2278000000000002</v>
      </c>
      <c r="BH123" s="132">
        <v>0.37436170183248135</v>
      </c>
      <c r="BI123" s="132"/>
      <c r="BJ123" s="132"/>
      <c r="BK123" s="132">
        <v>0.47710000000000002</v>
      </c>
      <c r="BL123" s="132"/>
      <c r="BM123" s="132">
        <v>0.77099999999999991</v>
      </c>
      <c r="BN123" s="132">
        <v>0.47199999999999998</v>
      </c>
      <c r="BO123" s="132">
        <v>0.4786333333333333</v>
      </c>
      <c r="BP123" s="132">
        <v>0.50380000000000003</v>
      </c>
      <c r="BQ123" s="132">
        <v>1.5211502351770159</v>
      </c>
      <c r="BR123" s="132"/>
      <c r="BS123" s="132">
        <v>1.4720000000000002</v>
      </c>
      <c r="BT123" s="132">
        <v>0.41539999999999999</v>
      </c>
      <c r="BU123" s="132">
        <v>0.42</v>
      </c>
      <c r="BV123" s="132"/>
      <c r="BW123" s="132"/>
      <c r="BX123" s="132">
        <v>0.65833333333333344</v>
      </c>
      <c r="BY123" s="132"/>
      <c r="BZ123" s="132">
        <v>0.96975952924428599</v>
      </c>
      <c r="CA123" s="132">
        <v>0.30750000000000005</v>
      </c>
      <c r="CB123" s="132">
        <v>0.56299999999999994</v>
      </c>
      <c r="CC123" s="132">
        <v>0.52270000000000005</v>
      </c>
      <c r="CD123" s="132">
        <v>0.52869999999999995</v>
      </c>
      <c r="CE123" s="132">
        <v>0.95760000000000012</v>
      </c>
      <c r="CF123" s="132"/>
      <c r="CG123" s="132">
        <v>0.92795265184905995</v>
      </c>
      <c r="CH123" s="132">
        <v>0.21979499999999999</v>
      </c>
      <c r="CI123" s="132"/>
      <c r="CJ123" s="132">
        <v>0.7127</v>
      </c>
      <c r="CK123" s="132">
        <v>0.35995932805105546</v>
      </c>
      <c r="CL123" s="132"/>
      <c r="CM123" s="132">
        <v>0.98000000000000009</v>
      </c>
      <c r="CN123" s="132">
        <v>0.93166666666666675</v>
      </c>
      <c r="CO123" s="132"/>
      <c r="CP123" s="132">
        <v>1.0400000000000003</v>
      </c>
      <c r="CQ123" s="132">
        <v>0.90300000000000002</v>
      </c>
      <c r="CR123" s="132">
        <v>0.48782999999999999</v>
      </c>
      <c r="CS123" s="132">
        <v>0.77650000000000008</v>
      </c>
      <c r="CT123" s="132">
        <v>0.16589999999999999</v>
      </c>
      <c r="CU123" s="132"/>
      <c r="CV123" s="132"/>
      <c r="CW123" s="132">
        <v>0.63100000000000001</v>
      </c>
      <c r="CX123" s="132"/>
      <c r="CY123" s="132"/>
    </row>
    <row r="124" spans="1:103" ht="12.75" x14ac:dyDescent="0.2">
      <c r="A124" s="119">
        <v>39600</v>
      </c>
      <c r="B124" s="51"/>
      <c r="C124" s="51"/>
      <c r="D124" s="51"/>
      <c r="E124" s="51"/>
      <c r="F124" s="51"/>
      <c r="G124" s="51"/>
      <c r="H124" s="51"/>
      <c r="I124" s="51"/>
      <c r="J124" s="51"/>
      <c r="K124" s="51"/>
      <c r="AX124" s="111">
        <v>60.949999999999996</v>
      </c>
      <c r="AY124" s="132">
        <v>0.91954870574452197</v>
      </c>
      <c r="AZ124" s="132"/>
      <c r="BA124" s="132"/>
      <c r="BB124" s="132"/>
      <c r="BC124" s="132">
        <v>0.44097254171184586</v>
      </c>
      <c r="BD124" s="132"/>
      <c r="BE124" s="132"/>
      <c r="BF124" s="132">
        <v>8.08</v>
      </c>
      <c r="BG124" s="132">
        <v>1.7242</v>
      </c>
      <c r="BH124" s="132">
        <v>0.40066603728050237</v>
      </c>
      <c r="BI124" s="132">
        <v>0.8748439152536891</v>
      </c>
      <c r="BJ124" s="132"/>
      <c r="BK124" s="132">
        <v>0.52010000000000001</v>
      </c>
      <c r="BL124" s="132"/>
      <c r="BM124" s="132">
        <v>0.6925</v>
      </c>
      <c r="BN124" s="132">
        <v>0.46100000000000008</v>
      </c>
      <c r="BO124" s="132">
        <v>0.36664999999999998</v>
      </c>
      <c r="BP124" s="132">
        <v>0.52310000000000001</v>
      </c>
      <c r="BQ124" s="132">
        <v>1.6231670173376151</v>
      </c>
      <c r="BR124" s="132"/>
      <c r="BS124" s="132"/>
      <c r="BT124" s="132">
        <v>0.5171</v>
      </c>
      <c r="BU124" s="132">
        <v>0.67</v>
      </c>
      <c r="BV124" s="132">
        <v>0.81722499999999998</v>
      </c>
      <c r="BW124" s="132">
        <v>0.9645586736831574</v>
      </c>
      <c r="BX124" s="132">
        <v>0.64666666666666672</v>
      </c>
      <c r="BY124" s="132"/>
      <c r="BZ124" s="132"/>
      <c r="CA124" s="132">
        <v>0.26750000000000002</v>
      </c>
      <c r="CB124" s="132">
        <v>0.47439999999999999</v>
      </c>
      <c r="CC124" s="132">
        <v>0.35859999999999997</v>
      </c>
      <c r="CD124" s="132">
        <v>0.48499999999999999</v>
      </c>
      <c r="CE124" s="132">
        <v>0.71959999999999991</v>
      </c>
      <c r="CF124" s="132"/>
      <c r="CG124" s="132">
        <v>0.94325516917314989</v>
      </c>
      <c r="CH124" s="132">
        <v>0.21617</v>
      </c>
      <c r="CI124" s="132">
        <v>1.684401968137162</v>
      </c>
      <c r="CJ124" s="132">
        <v>0.63549999999999995</v>
      </c>
      <c r="CK124" s="132">
        <v>0.44487332347071257</v>
      </c>
      <c r="CL124" s="132"/>
      <c r="CM124" s="132">
        <v>0.83666666666666667</v>
      </c>
      <c r="CN124" s="132">
        <v>0.8633333333333334</v>
      </c>
      <c r="CO124" s="132">
        <v>1.9432</v>
      </c>
      <c r="CP124" s="132">
        <v>0.88000000000000012</v>
      </c>
      <c r="CQ124" s="132">
        <v>0.94629999999999992</v>
      </c>
      <c r="CR124" s="132">
        <v>0.51263499999999995</v>
      </c>
      <c r="CS124" s="132">
        <v>0.8</v>
      </c>
      <c r="CT124" s="132">
        <v>0.14910000000000001</v>
      </c>
      <c r="CU124" s="132"/>
      <c r="CV124" s="132"/>
      <c r="CW124" s="132">
        <v>0.58250000000000002</v>
      </c>
      <c r="CX124" s="132"/>
      <c r="CY124" s="132"/>
    </row>
    <row r="125" spans="1:103" ht="12.75" x14ac:dyDescent="0.2">
      <c r="A125" s="119">
        <v>39630</v>
      </c>
      <c r="B125" s="51"/>
      <c r="C125" s="51"/>
      <c r="D125" s="51"/>
      <c r="E125" s="51"/>
      <c r="F125" s="51"/>
      <c r="G125" s="51"/>
      <c r="H125" s="51"/>
      <c r="I125" s="51"/>
      <c r="J125" s="51"/>
      <c r="K125" s="51"/>
      <c r="AX125" s="111">
        <v>63.274999999999999</v>
      </c>
      <c r="AY125" s="132">
        <v>0.92629203437837082</v>
      </c>
      <c r="AZ125" s="132"/>
      <c r="BA125" s="132"/>
      <c r="BB125" s="132"/>
      <c r="BC125" s="132"/>
      <c r="BD125" s="132"/>
      <c r="BE125" s="132"/>
      <c r="BF125" s="132">
        <v>5.508689532777451</v>
      </c>
      <c r="BG125" s="132">
        <v>2.0459950550534214</v>
      </c>
      <c r="BH125" s="132">
        <v>0.42132341302977244</v>
      </c>
      <c r="BI125" s="132">
        <v>0.65906912857355249</v>
      </c>
      <c r="BJ125" s="132"/>
      <c r="BK125" s="132">
        <v>0.45777614858084853</v>
      </c>
      <c r="BL125" s="132">
        <v>0.39514338627567991</v>
      </c>
      <c r="BM125" s="132">
        <v>0.6443607001430478</v>
      </c>
      <c r="BN125" s="132">
        <v>0.36729052823315117</v>
      </c>
      <c r="BO125" s="132">
        <v>0.28915527388453477</v>
      </c>
      <c r="BP125" s="132">
        <v>0.45874196816333251</v>
      </c>
      <c r="BQ125" s="132">
        <v>1.0395067531709559</v>
      </c>
      <c r="BR125" s="132">
        <v>0.82173764892727097</v>
      </c>
      <c r="BS125" s="132">
        <v>0.81614154202974754</v>
      </c>
      <c r="BT125" s="132">
        <v>0.44869444561593325</v>
      </c>
      <c r="BU125" s="132">
        <v>0.37224094025707605</v>
      </c>
      <c r="BV125" s="132">
        <v>0.60163314163684845</v>
      </c>
      <c r="BW125" s="132">
        <v>0.63361807981771867</v>
      </c>
      <c r="BX125" s="132">
        <v>0.5153767087833826</v>
      </c>
      <c r="BY125" s="132">
        <v>2.1474394428061521</v>
      </c>
      <c r="BZ125" s="132">
        <v>1.1767920845254474</v>
      </c>
      <c r="CA125" s="132">
        <v>0.25275034013238734</v>
      </c>
      <c r="CB125" s="132">
        <v>0.4326071147139679</v>
      </c>
      <c r="CC125" s="132">
        <v>0.28357180207515231</v>
      </c>
      <c r="CD125" s="132">
        <v>0.41972185153587194</v>
      </c>
      <c r="CE125" s="132">
        <v>1.2325616475980576</v>
      </c>
      <c r="CF125" s="132"/>
      <c r="CG125" s="132">
        <v>0.96647387313361122</v>
      </c>
      <c r="CH125" s="132">
        <v>0.22290119760479041</v>
      </c>
      <c r="CI125" s="132">
        <v>1.3202549508223602</v>
      </c>
      <c r="CJ125" s="132">
        <v>0.63842324062996381</v>
      </c>
      <c r="CK125" s="132">
        <v>0.56584863913761729</v>
      </c>
      <c r="CL125" s="132"/>
      <c r="CM125" s="132">
        <v>0.81673333368974299</v>
      </c>
      <c r="CN125" s="132">
        <v>0.86527083079020184</v>
      </c>
      <c r="CO125" s="132">
        <v>2.0650886502928429</v>
      </c>
      <c r="CP125" s="132">
        <v>0.86953125000000009</v>
      </c>
      <c r="CQ125" s="132">
        <v>0.8703296725653904</v>
      </c>
      <c r="CR125" s="132">
        <v>0.46947368421052632</v>
      </c>
      <c r="CS125" s="132">
        <v>0.78062305295950152</v>
      </c>
      <c r="CT125" s="132">
        <v>0.14397991869823043</v>
      </c>
      <c r="CU125" s="132">
        <v>0.61957516339869279</v>
      </c>
      <c r="CV125" s="132"/>
      <c r="CW125" s="132">
        <v>0.49719560552526404</v>
      </c>
      <c r="CX125" s="132"/>
      <c r="CY125" s="132"/>
    </row>
    <row r="126" spans="1:103" ht="12.75" x14ac:dyDescent="0.2">
      <c r="A126" s="119">
        <v>39661</v>
      </c>
      <c r="B126" s="51"/>
      <c r="C126" s="51"/>
      <c r="D126" s="51"/>
      <c r="E126" s="51"/>
      <c r="F126" s="51"/>
      <c r="G126" s="51"/>
      <c r="H126" s="51"/>
      <c r="I126" s="51"/>
      <c r="J126" s="51"/>
      <c r="K126" s="51"/>
      <c r="AX126" s="111">
        <v>66.460000000000008</v>
      </c>
      <c r="AY126" s="132">
        <v>0.77803357231066761</v>
      </c>
      <c r="AZ126" s="132"/>
      <c r="BA126" s="132"/>
      <c r="BB126" s="132"/>
      <c r="BC126" s="132"/>
      <c r="BD126" s="132"/>
      <c r="BE126" s="132"/>
      <c r="BF126" s="132">
        <v>6.352674374613609</v>
      </c>
      <c r="BG126" s="132">
        <v>1.4807434304723059</v>
      </c>
      <c r="BH126" s="132">
        <v>0.4196925429302063</v>
      </c>
      <c r="BI126" s="132">
        <v>0.71380601488712958</v>
      </c>
      <c r="BJ126" s="132">
        <v>1.1620068431365052</v>
      </c>
      <c r="BK126" s="132">
        <v>0.35302154895792354</v>
      </c>
      <c r="BL126" s="132">
        <v>0.34469292184019651</v>
      </c>
      <c r="BM126" s="132">
        <v>0.61432165060832999</v>
      </c>
      <c r="BN126" s="132">
        <v>0.3708609648885422</v>
      </c>
      <c r="BO126" s="132">
        <v>0.29614814899585862</v>
      </c>
      <c r="BP126" s="132">
        <v>0.33461452746705489</v>
      </c>
      <c r="BQ126" s="132">
        <v>1.1640567606986676</v>
      </c>
      <c r="BR126" s="132">
        <v>0.82644561339261247</v>
      </c>
      <c r="BS126" s="132">
        <v>0.6338111111111111</v>
      </c>
      <c r="BT126" s="132">
        <v>0.38007885461688118</v>
      </c>
      <c r="BU126" s="132">
        <v>0.40871468809364875</v>
      </c>
      <c r="BV126" s="132">
        <v>0.53423061515711523</v>
      </c>
      <c r="BW126" s="132">
        <v>0.6026089083205296</v>
      </c>
      <c r="BX126" s="132">
        <v>0.58085776953573476</v>
      </c>
      <c r="BY126" s="132">
        <v>1.5845629620529287</v>
      </c>
      <c r="BZ126" s="132">
        <v>1.0087417873493463</v>
      </c>
      <c r="CA126" s="132">
        <v>0.25725555873302869</v>
      </c>
      <c r="CB126" s="132">
        <v>0.39874927588673531</v>
      </c>
      <c r="CC126" s="132">
        <v>0.29482706915041446</v>
      </c>
      <c r="CD126" s="132">
        <v>0.36688801843826085</v>
      </c>
      <c r="CE126" s="132">
        <v>1.0728676470588234</v>
      </c>
      <c r="CF126" s="132"/>
      <c r="CG126" s="132">
        <v>0.95589936523934393</v>
      </c>
      <c r="CH126" s="132">
        <v>0.22397580645161291</v>
      </c>
      <c r="CI126" s="132">
        <v>1.2540917172865205</v>
      </c>
      <c r="CJ126" s="132">
        <v>0.58094387891341226</v>
      </c>
      <c r="CK126" s="132">
        <v>0.47157340284350602</v>
      </c>
      <c r="CL126" s="132">
        <v>0.20443436302273429</v>
      </c>
      <c r="CM126" s="132">
        <v>0.67364758846325334</v>
      </c>
      <c r="CN126" s="132">
        <v>0.78296536664426075</v>
      </c>
      <c r="CO126" s="132">
        <v>1.895720935200536</v>
      </c>
      <c r="CP126" s="132"/>
      <c r="CQ126" s="132">
        <v>0.83811616223267837</v>
      </c>
      <c r="CR126" s="132">
        <v>0.42275641025641031</v>
      </c>
      <c r="CS126" s="132">
        <v>0.68767716535433066</v>
      </c>
      <c r="CT126" s="132">
        <v>0.16355913992851012</v>
      </c>
      <c r="CU126" s="132">
        <v>0.49752475247524752</v>
      </c>
      <c r="CV126" s="132"/>
      <c r="CW126" s="132">
        <v>0.46065289247791297</v>
      </c>
      <c r="CX126" s="132"/>
      <c r="CY126" s="132"/>
    </row>
    <row r="127" spans="1:103" ht="12.75" x14ac:dyDescent="0.2">
      <c r="A127" s="119">
        <v>39692</v>
      </c>
      <c r="B127" s="51"/>
      <c r="C127" s="51"/>
      <c r="D127" s="51"/>
      <c r="E127" s="51"/>
      <c r="F127" s="51"/>
      <c r="G127" s="51"/>
      <c r="H127" s="51"/>
      <c r="I127" s="51"/>
      <c r="J127" s="51"/>
      <c r="K127" s="51"/>
      <c r="AX127" s="111">
        <v>66.75</v>
      </c>
      <c r="AY127" s="132">
        <v>0.64082510908630885</v>
      </c>
      <c r="AZ127" s="132">
        <v>0.80589930672669552</v>
      </c>
      <c r="BA127" s="132"/>
      <c r="BB127" s="132"/>
      <c r="BC127" s="132"/>
      <c r="BD127" s="132">
        <v>0.63061981927521726</v>
      </c>
      <c r="BE127" s="132">
        <v>0.73745867742218563</v>
      </c>
      <c r="BF127" s="132">
        <v>6.232644081554187</v>
      </c>
      <c r="BG127" s="132">
        <v>1.8268630141352633</v>
      </c>
      <c r="BH127" s="132">
        <v>0.36229223580508529</v>
      </c>
      <c r="BI127" s="132">
        <v>0.82279667621484598</v>
      </c>
      <c r="BJ127" s="132">
        <v>0.82826655940596294</v>
      </c>
      <c r="BK127" s="132">
        <v>0.31511830480792391</v>
      </c>
      <c r="BL127" s="132">
        <v>0.32271103912617732</v>
      </c>
      <c r="BM127" s="132">
        <v>0.73807692438109318</v>
      </c>
      <c r="BN127" s="132">
        <v>0.43077849117174954</v>
      </c>
      <c r="BO127" s="132">
        <v>0.29148075698960757</v>
      </c>
      <c r="BP127" s="132">
        <v>0.3065399225180041</v>
      </c>
      <c r="BQ127" s="132">
        <v>1.0693806232866014</v>
      </c>
      <c r="BR127" s="132">
        <v>0.96162162162162168</v>
      </c>
      <c r="BS127" s="132">
        <v>1.1188888888888888</v>
      </c>
      <c r="BT127" s="132">
        <v>0.34613290150664844</v>
      </c>
      <c r="BU127" s="132">
        <v>0.54591534274930842</v>
      </c>
      <c r="BV127" s="132">
        <v>0.49600751862490089</v>
      </c>
      <c r="BW127" s="132">
        <v>0.97493275589589623</v>
      </c>
      <c r="BX127" s="132">
        <v>0.80093427320787813</v>
      </c>
      <c r="BY127" s="132">
        <v>1.6711203389009472</v>
      </c>
      <c r="BZ127" s="132">
        <v>0.94598554490309228</v>
      </c>
      <c r="CA127" s="132">
        <v>0.2617619054885138</v>
      </c>
      <c r="CB127" s="132">
        <v>0.42232504094926226</v>
      </c>
      <c r="CC127" s="132">
        <v>0.32798972153082129</v>
      </c>
      <c r="CD127" s="132">
        <v>0.42575689856749177</v>
      </c>
      <c r="CE127" s="132">
        <v>0.90286805470784504</v>
      </c>
      <c r="CF127" s="132"/>
      <c r="CG127" s="132">
        <v>0.92979962143590655</v>
      </c>
      <c r="CH127" s="132">
        <v>0.19836769221379205</v>
      </c>
      <c r="CI127" s="132">
        <v>1.2264916344835213</v>
      </c>
      <c r="CJ127" s="132">
        <v>0.68055172755800442</v>
      </c>
      <c r="CK127" s="132">
        <v>0.44149332233085453</v>
      </c>
      <c r="CL127" s="132">
        <v>0.176091549027134</v>
      </c>
      <c r="CM127" s="132">
        <v>0.75705238196963365</v>
      </c>
      <c r="CN127" s="132">
        <v>0.8946666666666665</v>
      </c>
      <c r="CO127" s="132">
        <v>1.8754782756860706</v>
      </c>
      <c r="CP127" s="132"/>
      <c r="CQ127" s="132">
        <v>0.80985294117647055</v>
      </c>
      <c r="CR127" s="132">
        <v>0.45046296296296301</v>
      </c>
      <c r="CS127" s="132">
        <v>0.83437777777777788</v>
      </c>
      <c r="CT127" s="132">
        <v>0.14866666640358411</v>
      </c>
      <c r="CU127" s="132">
        <v>0.55462209302325582</v>
      </c>
      <c r="CV127" s="132">
        <v>0.54500000000000004</v>
      </c>
      <c r="CW127" s="132">
        <v>0.51678693186153057</v>
      </c>
      <c r="CX127" s="132"/>
      <c r="CY127" s="132">
        <v>1.05</v>
      </c>
    </row>
    <row r="128" spans="1:103" ht="12.75" x14ac:dyDescent="0.2">
      <c r="A128" s="119">
        <v>39722</v>
      </c>
      <c r="B128" s="51"/>
      <c r="C128" s="51"/>
      <c r="D128" s="51"/>
      <c r="E128" s="51"/>
      <c r="F128" s="51"/>
      <c r="G128" s="51"/>
      <c r="H128" s="51"/>
      <c r="I128" s="51"/>
      <c r="J128" s="51"/>
      <c r="K128" s="51"/>
      <c r="AX128" s="111">
        <v>58.760000000000005</v>
      </c>
      <c r="AY128" s="132">
        <v>0.57637410245860643</v>
      </c>
      <c r="AZ128" s="132">
        <v>0.59682424022158354</v>
      </c>
      <c r="BA128" s="132">
        <v>0.70364735844724813</v>
      </c>
      <c r="BB128" s="132"/>
      <c r="BC128" s="132">
        <v>0.59835092610766205</v>
      </c>
      <c r="BD128" s="132">
        <v>0.57958212066461889</v>
      </c>
      <c r="BE128" s="132">
        <v>0.63062564607989358</v>
      </c>
      <c r="BF128" s="132">
        <v>8.6260901131891909</v>
      </c>
      <c r="BG128" s="132">
        <v>2.1594954282200276</v>
      </c>
      <c r="BH128" s="132">
        <v>0.36718789216703579</v>
      </c>
      <c r="BI128" s="132">
        <v>0.83775662393750927</v>
      </c>
      <c r="BJ128" s="132">
        <v>0.60418614982349006</v>
      </c>
      <c r="BK128" s="132">
        <v>0.31231600097656254</v>
      </c>
      <c r="BL128" s="132">
        <v>0.33440402870210911</v>
      </c>
      <c r="BM128" s="132">
        <v>0.78216115715089918</v>
      </c>
      <c r="BN128" s="132">
        <v>0.50818858560794034</v>
      </c>
      <c r="BO128" s="132">
        <v>0.3021934713025306</v>
      </c>
      <c r="BP128" s="132">
        <v>0.29646096715847309</v>
      </c>
      <c r="BQ128" s="132">
        <v>1.2598185769377335</v>
      </c>
      <c r="BR128" s="132">
        <v>0.57199999999999995</v>
      </c>
      <c r="BS128" s="132">
        <v>0.79736585663586124</v>
      </c>
      <c r="BT128" s="132">
        <v>0.32629741751254382</v>
      </c>
      <c r="BU128" s="132">
        <v>0.45330564908976795</v>
      </c>
      <c r="BV128" s="132">
        <v>0.50245222891530672</v>
      </c>
      <c r="BW128" s="132">
        <v>1.0962853776265593</v>
      </c>
      <c r="BX128" s="132">
        <v>0.74461929645944169</v>
      </c>
      <c r="BY128" s="132">
        <v>1.271791716931449</v>
      </c>
      <c r="BZ128" s="132">
        <v>0.88385275063665147</v>
      </c>
      <c r="CA128" s="132">
        <v>0.30947326948057935</v>
      </c>
      <c r="CB128" s="132">
        <v>0.45215841869955109</v>
      </c>
      <c r="CC128" s="132">
        <v>0.40161241286889948</v>
      </c>
      <c r="CD128" s="132">
        <v>0.45344230720630058</v>
      </c>
      <c r="CE128" s="132">
        <v>0.85448205253405451</v>
      </c>
      <c r="CF128" s="132"/>
      <c r="CG128" s="132">
        <v>0.90113952640646555</v>
      </c>
      <c r="CH128" s="132">
        <v>0.21112894736842105</v>
      </c>
      <c r="CI128" s="132"/>
      <c r="CJ128" s="132">
        <v>0.69635211461026902</v>
      </c>
      <c r="CK128" s="132">
        <v>0.41537632306591127</v>
      </c>
      <c r="CL128" s="132">
        <v>0.1874710763978564</v>
      </c>
      <c r="CM128" s="132">
        <v>0.9901767898538979</v>
      </c>
      <c r="CN128" s="132"/>
      <c r="CO128" s="132"/>
      <c r="CP128" s="132"/>
      <c r="CQ128" s="132">
        <v>0.83657657657657658</v>
      </c>
      <c r="CR128" s="132">
        <v>0.47250000000000003</v>
      </c>
      <c r="CS128" s="132">
        <v>0.80023809523809519</v>
      </c>
      <c r="CT128" s="132">
        <v>0.17962376264062258</v>
      </c>
      <c r="CU128" s="132">
        <v>0.51369863013698625</v>
      </c>
      <c r="CV128" s="132">
        <v>0.49008733624454154</v>
      </c>
      <c r="CW128" s="132">
        <v>0.52914728603313754</v>
      </c>
      <c r="CX128" s="132"/>
      <c r="CY128" s="132">
        <v>1.0932051282051283</v>
      </c>
    </row>
    <row r="129" spans="1:106" ht="12.75" x14ac:dyDescent="0.2">
      <c r="A129" s="119">
        <v>39753</v>
      </c>
      <c r="B129" s="51"/>
      <c r="C129" s="51"/>
      <c r="D129" s="51"/>
      <c r="E129" s="51"/>
      <c r="F129" s="51"/>
      <c r="G129" s="51"/>
      <c r="H129" s="51"/>
      <c r="I129" s="51"/>
      <c r="J129" s="51"/>
      <c r="K129" s="51"/>
      <c r="AX129" s="111">
        <v>61.65</v>
      </c>
      <c r="AY129" s="132">
        <v>0.58452200867922821</v>
      </c>
      <c r="AZ129" s="132">
        <v>0.5680169134849038</v>
      </c>
      <c r="BA129" s="132">
        <v>0.74445209274658652</v>
      </c>
      <c r="BB129" s="132">
        <v>0.53373269287607739</v>
      </c>
      <c r="BC129" s="132">
        <v>0.58217420225277949</v>
      </c>
      <c r="BD129" s="132">
        <v>0.51934867737144619</v>
      </c>
      <c r="BE129" s="132">
        <v>0.6640047856571043</v>
      </c>
      <c r="BF129" s="132">
        <v>8.6465381153756553</v>
      </c>
      <c r="BG129" s="132">
        <v>1.3814702759248698</v>
      </c>
      <c r="BH129" s="132">
        <v>0.34775098841024193</v>
      </c>
      <c r="BI129" s="132"/>
      <c r="BJ129" s="132">
        <v>0.50483125144843544</v>
      </c>
      <c r="BK129" s="132">
        <v>0.28869697257101856</v>
      </c>
      <c r="BL129" s="132">
        <v>0.32473142166299679</v>
      </c>
      <c r="BM129" s="132">
        <v>0.76313551287784764</v>
      </c>
      <c r="BN129" s="132">
        <v>0.45181818181818179</v>
      </c>
      <c r="BO129" s="132">
        <v>0.29494810595762744</v>
      </c>
      <c r="BP129" s="132">
        <v>0.2772014665300514</v>
      </c>
      <c r="BQ129" s="132">
        <v>1.2281808696916829</v>
      </c>
      <c r="BR129" s="132">
        <v>0.63074285016741083</v>
      </c>
      <c r="BS129" s="132">
        <v>0.78</v>
      </c>
      <c r="BT129" s="132">
        <v>0.31333354225641558</v>
      </c>
      <c r="BU129" s="132">
        <v>0.51438012945240941</v>
      </c>
      <c r="BV129" s="132">
        <v>0.50607264271282937</v>
      </c>
      <c r="BW129" s="132"/>
      <c r="BX129" s="132">
        <v>0.45315198618307428</v>
      </c>
      <c r="BY129" s="132"/>
      <c r="BZ129" s="132">
        <v>0.88600316701087611</v>
      </c>
      <c r="CA129" s="132">
        <v>0.3071236567343435</v>
      </c>
      <c r="CB129" s="132">
        <v>0.43828571592058452</v>
      </c>
      <c r="CC129" s="132">
        <v>0.51033783165184221</v>
      </c>
      <c r="CD129" s="132"/>
      <c r="CE129" s="132">
        <v>0.76406752509702824</v>
      </c>
      <c r="CF129" s="132"/>
      <c r="CG129" s="132"/>
      <c r="CH129" s="132">
        <v>0.2026</v>
      </c>
      <c r="CI129" s="132"/>
      <c r="CJ129" s="132"/>
      <c r="CK129" s="132">
        <v>0.37583168884055618</v>
      </c>
      <c r="CL129" s="132"/>
      <c r="CM129" s="132">
        <v>0.71171177672071917</v>
      </c>
      <c r="CN129" s="132">
        <v>0.82811728395061723</v>
      </c>
      <c r="CO129" s="132"/>
      <c r="CP129" s="132"/>
      <c r="CQ129" s="132">
        <v>0.82691358024691353</v>
      </c>
      <c r="CR129" s="132">
        <v>0.45624999999999999</v>
      </c>
      <c r="CS129" s="132">
        <v>0.85032863849765261</v>
      </c>
      <c r="CT129" s="132">
        <v>0.16282426842086983</v>
      </c>
      <c r="CU129" s="132">
        <v>0.42333333333333334</v>
      </c>
      <c r="CV129" s="132">
        <v>0.52671280276816612</v>
      </c>
      <c r="CW129" s="132">
        <v>0.50525704182369613</v>
      </c>
      <c r="CX129" s="132">
        <v>0.67500000000000004</v>
      </c>
      <c r="CY129" s="132">
        <v>1.0407241379310346</v>
      </c>
    </row>
    <row r="130" spans="1:106" ht="12.75" x14ac:dyDescent="0.2">
      <c r="A130" s="119">
        <v>39783</v>
      </c>
      <c r="B130" s="51"/>
      <c r="C130" s="51"/>
      <c r="D130" s="51"/>
      <c r="E130" s="51"/>
      <c r="F130" s="51"/>
      <c r="G130" s="51"/>
      <c r="H130" s="51"/>
      <c r="I130" s="51"/>
      <c r="J130" s="51"/>
      <c r="K130" s="51"/>
      <c r="AX130" s="111">
        <v>61.70000000000001</v>
      </c>
      <c r="AY130" s="132">
        <v>0.62774543162646912</v>
      </c>
      <c r="AZ130" s="132">
        <v>0.63330552975908461</v>
      </c>
      <c r="BA130" s="132">
        <v>0.74868320334285365</v>
      </c>
      <c r="BB130" s="132">
        <v>0.58694580047547895</v>
      </c>
      <c r="BC130" s="132">
        <v>0.59538765689054574</v>
      </c>
      <c r="BD130" s="132">
        <v>0.59442750720729465</v>
      </c>
      <c r="BE130" s="132">
        <v>0.70308470237835496</v>
      </c>
      <c r="BF130" s="132">
        <v>7.5663715537016953</v>
      </c>
      <c r="BG130" s="132"/>
      <c r="BH130" s="132">
        <v>0.34967775871523343</v>
      </c>
      <c r="BI130" s="132"/>
      <c r="BJ130" s="132">
        <v>0.52292450612187125</v>
      </c>
      <c r="BK130" s="132">
        <v>0.30038613589847729</v>
      </c>
      <c r="BL130" s="132">
        <v>0.33184558113448853</v>
      </c>
      <c r="BM130" s="132">
        <v>0.80080882352941174</v>
      </c>
      <c r="BN130" s="132"/>
      <c r="BO130" s="132">
        <v>0.33039056875449963</v>
      </c>
      <c r="BP130" s="132">
        <v>0.28732627887490358</v>
      </c>
      <c r="BQ130" s="132">
        <v>1.4922029534559438</v>
      </c>
      <c r="BR130" s="132">
        <v>0.86199999999999999</v>
      </c>
      <c r="BS130" s="132">
        <v>0.88327273282137786</v>
      </c>
      <c r="BT130" s="132">
        <v>0.30563863379305062</v>
      </c>
      <c r="BU130" s="132">
        <v>0.54869565327962244</v>
      </c>
      <c r="BV130" s="132"/>
      <c r="BW130" s="132"/>
      <c r="BX130" s="132"/>
      <c r="BY130" s="132"/>
      <c r="BZ130" s="132">
        <v>0.87090146291974413</v>
      </c>
      <c r="CA130" s="132">
        <v>0.36127499898274745</v>
      </c>
      <c r="CB130" s="132"/>
      <c r="CC130" s="132"/>
      <c r="CD130" s="132"/>
      <c r="CE130" s="132">
        <v>0.79939639804599527</v>
      </c>
      <c r="CF130" s="132">
        <v>2.4838749025515625</v>
      </c>
      <c r="CG130" s="132"/>
      <c r="CH130" s="132"/>
      <c r="CI130" s="132"/>
      <c r="CJ130" s="132"/>
      <c r="CK130" s="132">
        <v>0.36979267657864207</v>
      </c>
      <c r="CL130" s="132"/>
      <c r="CM130" s="132">
        <v>0.83474509856280177</v>
      </c>
      <c r="CN130" s="132"/>
      <c r="CO130" s="132"/>
      <c r="CP130" s="132"/>
      <c r="CQ130" s="132">
        <v>0.80832579185520359</v>
      </c>
      <c r="CR130" s="132">
        <v>0.46344086021505376</v>
      </c>
      <c r="CS130" s="132">
        <v>0.98647540983606563</v>
      </c>
      <c r="CT130" s="132">
        <v>0.2098214295932225</v>
      </c>
      <c r="CU130" s="132"/>
      <c r="CV130" s="132">
        <v>0.56751893939393938</v>
      </c>
      <c r="CW130" s="132">
        <v>0.51775000254313153</v>
      </c>
      <c r="CX130" s="132">
        <v>0.77928571428571436</v>
      </c>
      <c r="CY130" s="132">
        <v>1.3077777777777777</v>
      </c>
    </row>
    <row r="131" spans="1:106" ht="12.75" x14ac:dyDescent="0.2">
      <c r="A131" s="119">
        <v>39814</v>
      </c>
      <c r="B131" s="51"/>
      <c r="C131" s="51"/>
      <c r="D131" s="51"/>
      <c r="E131" s="51"/>
      <c r="F131" s="51"/>
      <c r="G131" s="51"/>
      <c r="H131" s="51"/>
      <c r="I131" s="51"/>
      <c r="J131" s="51"/>
      <c r="K131" s="51"/>
      <c r="AX131" s="111">
        <v>70.424999999999997</v>
      </c>
      <c r="AY131" s="132">
        <v>0.63590956868612125</v>
      </c>
      <c r="AZ131" s="132">
        <v>0.67884245495729112</v>
      </c>
      <c r="BA131" s="132">
        <v>0.73270812798797502</v>
      </c>
      <c r="BB131" s="132">
        <v>0.6277014711775869</v>
      </c>
      <c r="BC131" s="132">
        <v>0.63763700819701052</v>
      </c>
      <c r="BD131" s="132">
        <v>0.67073177455607758</v>
      </c>
      <c r="BE131" s="132">
        <v>0.69313816177550069</v>
      </c>
      <c r="BF131" s="132"/>
      <c r="BG131" s="132"/>
      <c r="BH131" s="132">
        <v>0.32788971283789103</v>
      </c>
      <c r="BI131" s="132"/>
      <c r="BJ131" s="132">
        <v>0.5014769390052578</v>
      </c>
      <c r="BK131" s="132">
        <v>0.30153448572834651</v>
      </c>
      <c r="BL131" s="132">
        <v>0.3685247201434636</v>
      </c>
      <c r="BM131" s="132">
        <v>1.696108438882483</v>
      </c>
      <c r="BN131" s="132"/>
      <c r="BO131" s="132">
        <v>0.38414215686274505</v>
      </c>
      <c r="BP131" s="132">
        <v>0.27612599991216308</v>
      </c>
      <c r="BQ131" s="132">
        <v>1.3962610398958488</v>
      </c>
      <c r="BR131" s="132"/>
      <c r="BS131" s="132"/>
      <c r="BT131" s="132">
        <v>0.31585086663740064</v>
      </c>
      <c r="BU131" s="132">
        <v>0.65539873491359668</v>
      </c>
      <c r="BV131" s="132"/>
      <c r="BW131" s="132"/>
      <c r="BX131" s="132"/>
      <c r="BY131" s="132"/>
      <c r="BZ131" s="132">
        <v>1.2331616413534645</v>
      </c>
      <c r="CA131" s="132">
        <v>0.39596045169004174</v>
      </c>
      <c r="CB131" s="132"/>
      <c r="CC131" s="132"/>
      <c r="CD131" s="132"/>
      <c r="CE131" s="132">
        <v>0.80316724504743309</v>
      </c>
      <c r="CF131" s="132">
        <v>2.3358979550219305</v>
      </c>
      <c r="CG131" s="132"/>
      <c r="CH131" s="132"/>
      <c r="CI131" s="132"/>
      <c r="CJ131" s="132"/>
      <c r="CK131" s="132">
        <v>0.35500705655571452</v>
      </c>
      <c r="CL131" s="132"/>
      <c r="CM131" s="132"/>
      <c r="CN131" s="132"/>
      <c r="CO131" s="132"/>
      <c r="CP131" s="132"/>
      <c r="CQ131" s="132">
        <v>0.91478709362399191</v>
      </c>
      <c r="CR131" s="132">
        <v>0.5182692307692307</v>
      </c>
      <c r="CS131" s="132">
        <v>0.876</v>
      </c>
      <c r="CT131" s="132">
        <v>0.15573170731707317</v>
      </c>
      <c r="CU131" s="132"/>
      <c r="CV131" s="132">
        <v>0.58604166666666668</v>
      </c>
      <c r="CW131" s="132"/>
      <c r="CX131" s="132">
        <v>0.8447107438016529</v>
      </c>
      <c r="CY131" s="132">
        <v>0.90129870129870127</v>
      </c>
    </row>
    <row r="132" spans="1:106" ht="12.75" x14ac:dyDescent="0.2">
      <c r="A132" s="119">
        <v>39845</v>
      </c>
      <c r="B132" s="51"/>
      <c r="C132" s="51"/>
      <c r="D132" s="51"/>
      <c r="E132" s="51"/>
      <c r="F132" s="51"/>
      <c r="G132" s="51"/>
      <c r="H132" s="51"/>
      <c r="I132" s="51"/>
      <c r="J132" s="51"/>
      <c r="K132" s="51"/>
      <c r="AX132" s="111">
        <v>75.099999999999994</v>
      </c>
      <c r="AY132" s="132">
        <v>0.61633242702466395</v>
      </c>
      <c r="AZ132" s="132">
        <v>0.77003201713172487</v>
      </c>
      <c r="BA132" s="132">
        <v>0.7266270009376411</v>
      </c>
      <c r="BB132" s="132">
        <v>0.83870145582758826</v>
      </c>
      <c r="BC132" s="132">
        <v>0.66822336621114709</v>
      </c>
      <c r="BD132" s="132">
        <v>0.63349021248759585</v>
      </c>
      <c r="BE132" s="132">
        <v>0.56409585032863174</v>
      </c>
      <c r="BF132" s="132"/>
      <c r="BG132" s="132"/>
      <c r="BH132" s="132">
        <v>0.33753642393108452</v>
      </c>
      <c r="BI132" s="132"/>
      <c r="BJ132" s="132">
        <v>0.50069737693954286</v>
      </c>
      <c r="BK132" s="132">
        <v>0.29240674769390063</v>
      </c>
      <c r="BL132" s="132">
        <v>0.39395074141652953</v>
      </c>
      <c r="BM132" s="132">
        <v>1.7560779165292715</v>
      </c>
      <c r="BN132" s="132"/>
      <c r="BO132" s="132"/>
      <c r="BP132" s="132">
        <v>0.28677781582359507</v>
      </c>
      <c r="BQ132" s="132"/>
      <c r="BR132" s="132"/>
      <c r="BS132" s="132"/>
      <c r="BT132" s="132">
        <v>0.35627054391905316</v>
      </c>
      <c r="BU132" s="132">
        <v>0.68092087411295021</v>
      </c>
      <c r="BV132" s="132"/>
      <c r="BW132" s="132"/>
      <c r="BX132" s="132"/>
      <c r="BY132" s="132"/>
      <c r="BZ132" s="132">
        <v>1.3222950922393035</v>
      </c>
      <c r="CA132" s="132">
        <v>0.40127976235889257</v>
      </c>
      <c r="CB132" s="132"/>
      <c r="CC132" s="132"/>
      <c r="CD132" s="132"/>
      <c r="CE132" s="132">
        <v>0.80017241379310355</v>
      </c>
      <c r="CF132" s="132">
        <v>2.7444465752711116</v>
      </c>
      <c r="CG132" s="132"/>
      <c r="CH132" s="132"/>
      <c r="CI132" s="132"/>
      <c r="CJ132" s="132"/>
      <c r="CK132" s="132">
        <v>0.35036670351130111</v>
      </c>
      <c r="CL132" s="132"/>
      <c r="CM132" s="132"/>
      <c r="CN132" s="132"/>
      <c r="CO132" s="132"/>
      <c r="CP132" s="132"/>
      <c r="CQ132" s="132">
        <v>0.92739251680463275</v>
      </c>
      <c r="CR132" s="132">
        <v>0.48191489361702128</v>
      </c>
      <c r="CS132" s="132">
        <v>0.93289156626506031</v>
      </c>
      <c r="CT132" s="132">
        <v>0.27399999618530274</v>
      </c>
      <c r="CU132" s="132"/>
      <c r="CV132" s="132">
        <v>0.57042772861356927</v>
      </c>
      <c r="CW132" s="132">
        <v>0.66324561403508764</v>
      </c>
      <c r="CX132" s="132">
        <v>0.83250681198910093</v>
      </c>
      <c r="CY132" s="132">
        <v>0.87037037037037035</v>
      </c>
    </row>
    <row r="133" spans="1:106" ht="12.75" x14ac:dyDescent="0.2">
      <c r="A133" s="119">
        <v>39873</v>
      </c>
      <c r="B133" s="51"/>
      <c r="C133" s="51"/>
      <c r="D133" s="51"/>
      <c r="E133" s="51"/>
      <c r="F133" s="51"/>
      <c r="G133" s="51"/>
      <c r="H133" s="51"/>
      <c r="I133" s="51"/>
      <c r="J133" s="51"/>
      <c r="K133" s="51"/>
      <c r="AX133" s="111">
        <v>109.625</v>
      </c>
      <c r="AY133" s="132">
        <v>0.58791595876002567</v>
      </c>
      <c r="AZ133" s="132">
        <v>0.76584488419718766</v>
      </c>
      <c r="BA133" s="132">
        <v>0.82553671459343758</v>
      </c>
      <c r="BB133" s="132"/>
      <c r="BC133" s="132">
        <v>0.61190725170821214</v>
      </c>
      <c r="BD133" s="132">
        <v>0.82421220465149914</v>
      </c>
      <c r="BE133" s="132"/>
      <c r="BF133" s="132"/>
      <c r="BG133" s="132"/>
      <c r="BH133" s="132">
        <v>0.33059215804063974</v>
      </c>
      <c r="BI133" s="132"/>
      <c r="BJ133" s="132">
        <v>0.4950733385472903</v>
      </c>
      <c r="BK133" s="132">
        <v>0.2868003009218158</v>
      </c>
      <c r="BL133" s="132">
        <v>0.38307440984568952</v>
      </c>
      <c r="BM133" s="132">
        <v>1.6037414965986394</v>
      </c>
      <c r="BN133" s="132"/>
      <c r="BO133" s="132"/>
      <c r="BP133" s="132">
        <v>0.2719496662497074</v>
      </c>
      <c r="BQ133" s="132"/>
      <c r="BR133" s="132"/>
      <c r="BS133" s="132"/>
      <c r="BT133" s="132">
        <v>0.43089061022924152</v>
      </c>
      <c r="BU133" s="132">
        <v>0.48986474631344468</v>
      </c>
      <c r="BV133" s="132"/>
      <c r="BW133" s="132"/>
      <c r="BX133" s="132">
        <v>0.86290409121395051</v>
      </c>
      <c r="BY133" s="132"/>
      <c r="BZ133" s="132">
        <v>1.1965571227986387</v>
      </c>
      <c r="CA133" s="132">
        <v>0.34267472367514384</v>
      </c>
      <c r="CB133" s="132"/>
      <c r="CC133" s="132"/>
      <c r="CD133" s="132"/>
      <c r="CE133" s="132">
        <v>0.80754878098402572</v>
      </c>
      <c r="CF133" s="132">
        <v>2.6395304198797178</v>
      </c>
      <c r="CG133" s="132">
        <v>1.3793422354709688</v>
      </c>
      <c r="CH133" s="132"/>
      <c r="CI133" s="132"/>
      <c r="CJ133" s="132"/>
      <c r="CK133" s="132">
        <v>0.33914489912843437</v>
      </c>
      <c r="CL133" s="132"/>
      <c r="CM133" s="132"/>
      <c r="CN133" s="132">
        <v>1.9545454545454546</v>
      </c>
      <c r="CO133" s="132"/>
      <c r="CP133" s="132"/>
      <c r="CQ133" s="132">
        <v>0.8850497930376362</v>
      </c>
      <c r="CR133" s="132">
        <v>0.46796052631578949</v>
      </c>
      <c r="CS133" s="132">
        <v>0.94460317460317456</v>
      </c>
      <c r="CT133" s="132">
        <v>0.17584444681803388</v>
      </c>
      <c r="CU133" s="132"/>
      <c r="CV133" s="132">
        <v>0.48881465517241379</v>
      </c>
      <c r="CW133" s="132">
        <v>0.62844445220425604</v>
      </c>
      <c r="CX133" s="132">
        <v>0.81146131805157595</v>
      </c>
      <c r="CY133" s="132"/>
    </row>
    <row r="134" spans="1:106" ht="12.75" x14ac:dyDescent="0.2">
      <c r="A134" s="119">
        <v>39904</v>
      </c>
      <c r="B134" s="51"/>
      <c r="C134" s="51"/>
      <c r="D134" s="51"/>
      <c r="E134" s="51"/>
      <c r="F134" s="51"/>
      <c r="G134" s="51"/>
      <c r="H134" s="51"/>
      <c r="I134" s="51"/>
      <c r="J134" s="51"/>
      <c r="K134" s="51"/>
      <c r="AX134" s="111">
        <v>101.95</v>
      </c>
      <c r="AY134" s="132">
        <v>0.59798773653385606</v>
      </c>
      <c r="AZ134" s="132">
        <v>0.81343289420813603</v>
      </c>
      <c r="BA134" s="132">
        <v>0.74146276250042642</v>
      </c>
      <c r="BB134" s="132"/>
      <c r="BC134" s="132">
        <v>0.59292187176040612</v>
      </c>
      <c r="BD134" s="132">
        <v>0.71692704018054265</v>
      </c>
      <c r="BE134" s="132"/>
      <c r="BF134" s="132"/>
      <c r="BG134" s="132">
        <v>3.0888699420102479</v>
      </c>
      <c r="BH134" s="132">
        <v>0.31919179067112619</v>
      </c>
      <c r="BI134" s="132"/>
      <c r="BJ134" s="132">
        <v>0.50880238088776808</v>
      </c>
      <c r="BK134" s="132">
        <v>0.29769973812726586</v>
      </c>
      <c r="BL134" s="132">
        <v>0.35349999705742369</v>
      </c>
      <c r="BM134" s="132">
        <v>1.0835612262025172</v>
      </c>
      <c r="BN134" s="132">
        <v>0.62809090909090914</v>
      </c>
      <c r="BO134" s="132"/>
      <c r="BP134" s="132">
        <v>0.27381437403513287</v>
      </c>
      <c r="BQ134" s="132"/>
      <c r="BR134" s="132"/>
      <c r="BS134" s="132"/>
      <c r="BT134" s="132">
        <v>0.52821772599266226</v>
      </c>
      <c r="BU134" s="132">
        <v>0.40147472464158607</v>
      </c>
      <c r="BV134" s="132"/>
      <c r="BW134" s="132"/>
      <c r="BX134" s="132">
        <v>0.69384492791745278</v>
      </c>
      <c r="BY134" s="132"/>
      <c r="BZ134" s="132">
        <v>0.97940734113819061</v>
      </c>
      <c r="CA134" s="132">
        <v>0.28565909970124304</v>
      </c>
      <c r="CB134" s="132"/>
      <c r="CC134" s="132"/>
      <c r="CD134" s="132"/>
      <c r="CE134" s="132">
        <v>0.80121296823760613</v>
      </c>
      <c r="CF134" s="132">
        <v>1.4233595061583808</v>
      </c>
      <c r="CG134" s="132">
        <v>0.8856450073830695</v>
      </c>
      <c r="CH134" s="132"/>
      <c r="CI134" s="132"/>
      <c r="CJ134" s="132">
        <v>0.52140000104904172</v>
      </c>
      <c r="CK134" s="132">
        <v>0.32657840327666882</v>
      </c>
      <c r="CL134" s="132"/>
      <c r="CM134" s="132">
        <v>1.5085763931274416</v>
      </c>
      <c r="CN134" s="132">
        <v>1.700209704491038</v>
      </c>
      <c r="CO134" s="132"/>
      <c r="CP134" s="132"/>
      <c r="CQ134" s="132">
        <v>0.84068493150684931</v>
      </c>
      <c r="CR134" s="132">
        <v>0.44275000000000003</v>
      </c>
      <c r="CS134" s="132">
        <v>0.77556561085972842</v>
      </c>
      <c r="CT134" s="132">
        <v>0.12700000012305476</v>
      </c>
      <c r="CU134" s="132"/>
      <c r="CV134" s="132">
        <v>0.402860467600268</v>
      </c>
      <c r="CW134" s="132">
        <v>0.62881976903871051</v>
      </c>
      <c r="CX134" s="132">
        <v>0.7546273291925466</v>
      </c>
      <c r="CY134" s="132"/>
    </row>
    <row r="135" spans="1:106" ht="12.75" x14ac:dyDescent="0.2">
      <c r="A135" s="119">
        <v>39934</v>
      </c>
      <c r="B135" s="51"/>
      <c r="C135" s="51"/>
      <c r="D135" s="51"/>
      <c r="E135" s="51"/>
      <c r="F135" s="51"/>
      <c r="G135" s="51"/>
      <c r="H135" s="51"/>
      <c r="I135" s="51"/>
      <c r="J135" s="51"/>
      <c r="K135" s="51"/>
      <c r="AX135" s="111">
        <v>88.56</v>
      </c>
      <c r="AY135" s="132">
        <v>0.64053550730993392</v>
      </c>
      <c r="AZ135" s="132"/>
      <c r="BA135" s="132"/>
      <c r="BB135" s="132"/>
      <c r="BC135" s="132">
        <v>0.56418298956557145</v>
      </c>
      <c r="BD135" s="132">
        <v>0.56679800217790011</v>
      </c>
      <c r="BE135" s="132"/>
      <c r="BF135" s="132">
        <v>7.7416884678717812</v>
      </c>
      <c r="BG135" s="132">
        <v>2.7996631077270844</v>
      </c>
      <c r="BH135" s="132">
        <v>0.35508055188216481</v>
      </c>
      <c r="BI135" s="132"/>
      <c r="BJ135" s="132"/>
      <c r="BK135" s="132">
        <v>0.31381120340401786</v>
      </c>
      <c r="BL135" s="132">
        <v>0.40881390301809062</v>
      </c>
      <c r="BM135" s="132">
        <v>0.80825581691061799</v>
      </c>
      <c r="BN135" s="132">
        <v>0.51270792290715894</v>
      </c>
      <c r="BO135" s="132">
        <v>0.48501111111111106</v>
      </c>
      <c r="BP135" s="132">
        <v>0.29643151591247296</v>
      </c>
      <c r="BQ135" s="132">
        <v>1.4786719598881068</v>
      </c>
      <c r="BR135" s="132"/>
      <c r="BS135" s="132">
        <v>0.9677391251273777</v>
      </c>
      <c r="BT135" s="132">
        <v>0.67495986657796514</v>
      </c>
      <c r="BU135" s="132">
        <v>0.4469429044987504</v>
      </c>
      <c r="BV135" s="132"/>
      <c r="BW135" s="132"/>
      <c r="BX135" s="132">
        <v>0.60985423680797102</v>
      </c>
      <c r="BY135" s="132"/>
      <c r="BZ135" s="132">
        <v>0.89902549298939816</v>
      </c>
      <c r="CA135" s="132">
        <v>0.26717102397866804</v>
      </c>
      <c r="CB135" s="132">
        <v>0.44716023020819362</v>
      </c>
      <c r="CC135" s="132">
        <v>0.30582278333132779</v>
      </c>
      <c r="CD135" s="132">
        <v>0.43626865273091325</v>
      </c>
      <c r="CE135" s="132">
        <v>0.89867058877383965</v>
      </c>
      <c r="CF135" s="132">
        <v>2.2046226945723926</v>
      </c>
      <c r="CG135" s="132">
        <v>0.87718579962628973</v>
      </c>
      <c r="CH135" s="132">
        <v>0.23270249999999998</v>
      </c>
      <c r="CI135" s="132"/>
      <c r="CJ135" s="132">
        <v>0.59735417246818556</v>
      </c>
      <c r="CK135" s="132">
        <v>0.32746369677114823</v>
      </c>
      <c r="CL135" s="132"/>
      <c r="CM135" s="132">
        <v>0.85032480611993055</v>
      </c>
      <c r="CN135" s="132">
        <v>0.9592857142857143</v>
      </c>
      <c r="CO135" s="132">
        <v>2.1282149527214766</v>
      </c>
      <c r="CP135" s="132"/>
      <c r="CQ135" s="132">
        <v>1.0610181759920987</v>
      </c>
      <c r="CR135" s="132">
        <v>0.41668604651162794</v>
      </c>
      <c r="CS135" s="132">
        <v>0.79368644067796612</v>
      </c>
      <c r="CT135" s="132">
        <v>0.14396992561512423</v>
      </c>
      <c r="CU135" s="132"/>
      <c r="CV135" s="132"/>
      <c r="CW135" s="132">
        <v>0.62056084567276892</v>
      </c>
      <c r="CX135" s="132">
        <v>0.69184782608695661</v>
      </c>
      <c r="CY135" s="132"/>
    </row>
    <row r="136" spans="1:106" ht="12.75" x14ac:dyDescent="0.2">
      <c r="A136" s="119">
        <v>39965</v>
      </c>
      <c r="B136" s="51"/>
      <c r="C136" s="51"/>
      <c r="D136" s="51"/>
      <c r="E136" s="51"/>
      <c r="F136" s="51"/>
      <c r="G136" s="51"/>
      <c r="H136" s="51"/>
      <c r="I136" s="51"/>
      <c r="J136" s="51"/>
      <c r="K136" s="51"/>
      <c r="AX136" s="111">
        <v>93.674999999999997</v>
      </c>
      <c r="AY136" s="132">
        <v>0.56993817169673</v>
      </c>
      <c r="AZ136" s="132"/>
      <c r="BA136" s="132"/>
      <c r="BB136" s="132"/>
      <c r="BC136" s="132"/>
      <c r="BD136" s="132"/>
      <c r="BE136" s="132"/>
      <c r="BF136" s="132">
        <v>7.9582543518388995</v>
      </c>
      <c r="BG136" s="132">
        <v>2.2823104794946136</v>
      </c>
      <c r="BH136" s="132">
        <v>0.47241928873211425</v>
      </c>
      <c r="BI136" s="132">
        <v>1.2647869168886596</v>
      </c>
      <c r="BJ136" s="132"/>
      <c r="BK136" s="132">
        <v>0.33264254143931882</v>
      </c>
      <c r="BL136" s="132">
        <v>0.44867785378535857</v>
      </c>
      <c r="BM136" s="132">
        <v>0.73101880353196225</v>
      </c>
      <c r="BN136" s="132">
        <v>0.4768271673769805</v>
      </c>
      <c r="BO136" s="132">
        <v>0.40054021834026976</v>
      </c>
      <c r="BP136" s="132">
        <v>0.28172369825860027</v>
      </c>
      <c r="BQ136" s="132">
        <v>1.1918741487816442</v>
      </c>
      <c r="BR136" s="132">
        <v>0.99221924807298645</v>
      </c>
      <c r="BS136" s="132">
        <v>0.95470993382452007</v>
      </c>
      <c r="BT136" s="132">
        <v>0.47205618440435176</v>
      </c>
      <c r="BU136" s="132">
        <v>0.46752660267234292</v>
      </c>
      <c r="BV136" s="132"/>
      <c r="BW136" s="132"/>
      <c r="BX136" s="132">
        <v>0.59806419374486675</v>
      </c>
      <c r="BY136" s="132"/>
      <c r="BZ136" s="132"/>
      <c r="CA136" s="132">
        <v>0.26082152376762119</v>
      </c>
      <c r="CB136" s="132">
        <v>0.43683321481192106</v>
      </c>
      <c r="CC136" s="132">
        <v>0.30005092535862721</v>
      </c>
      <c r="CD136" s="132">
        <v>0.43309483964510648</v>
      </c>
      <c r="CE136" s="132">
        <v>0.86142857142857143</v>
      </c>
      <c r="CF136" s="132"/>
      <c r="CG136" s="132">
        <v>0.91652853594582628</v>
      </c>
      <c r="CH136" s="132">
        <v>0.22735593220338984</v>
      </c>
      <c r="CI136" s="132">
        <v>1.5157967152102121</v>
      </c>
      <c r="CJ136" s="132">
        <v>0.54577020624850658</v>
      </c>
      <c r="CK136" s="132">
        <v>0.37690579920255729</v>
      </c>
      <c r="CL136" s="132"/>
      <c r="CM136" s="132">
        <v>0.65807787655899952</v>
      </c>
      <c r="CN136" s="132">
        <v>0.86567251343011409</v>
      </c>
      <c r="CO136" s="132">
        <v>1.8919722153080836</v>
      </c>
      <c r="CP136" s="132"/>
      <c r="CQ136" s="132">
        <v>1.128058817246381</v>
      </c>
      <c r="CR136" s="132">
        <v>0.45424342105263155</v>
      </c>
      <c r="CS136" s="132">
        <v>0.83493096323691651</v>
      </c>
      <c r="CT136" s="132">
        <v>0.15258749985694886</v>
      </c>
      <c r="CU136" s="132">
        <v>0.90695999145507811</v>
      </c>
      <c r="CV136" s="132"/>
      <c r="CW136" s="132">
        <v>0.57329553138759137</v>
      </c>
      <c r="CX136" s="132"/>
      <c r="CY136" s="132"/>
    </row>
    <row r="137" spans="1:106" ht="12.75" x14ac:dyDescent="0.2">
      <c r="A137" s="119">
        <v>39995</v>
      </c>
      <c r="B137" s="51"/>
      <c r="C137" s="51"/>
      <c r="D137" s="51"/>
      <c r="E137" s="51"/>
      <c r="F137" s="51"/>
      <c r="G137" s="51"/>
      <c r="H137" s="51"/>
      <c r="I137" s="51"/>
      <c r="J137" s="51"/>
      <c r="K137" s="51"/>
      <c r="AX137" s="111">
        <v>67.760000000000005</v>
      </c>
      <c r="AY137" s="132">
        <v>0.59583713735380983</v>
      </c>
      <c r="AZ137" s="132"/>
      <c r="BA137" s="132"/>
      <c r="BB137" s="132"/>
      <c r="BC137" s="132"/>
      <c r="BD137" s="132"/>
      <c r="BE137" s="132"/>
      <c r="BF137" s="132">
        <v>5.492575598843386</v>
      </c>
      <c r="BG137" s="132">
        <v>1.7741638120957175</v>
      </c>
      <c r="BH137" s="132">
        <v>0.39649370896361025</v>
      </c>
      <c r="BI137" s="132">
        <v>0.76669815704927824</v>
      </c>
      <c r="BJ137" s="132"/>
      <c r="BK137" s="132">
        <v>0.35573478530322428</v>
      </c>
      <c r="BL137" s="132">
        <v>0.3606603549636957</v>
      </c>
      <c r="BM137" s="132">
        <v>0.72117736010281552</v>
      </c>
      <c r="BN137" s="132">
        <v>0.4065444518285814</v>
      </c>
      <c r="BO137" s="132">
        <v>0.30940635578399556</v>
      </c>
      <c r="BP137" s="132">
        <v>0.27108104927797011</v>
      </c>
      <c r="BQ137" s="132">
        <v>0.99965609711809689</v>
      </c>
      <c r="BR137" s="132">
        <v>0.6343243243243244</v>
      </c>
      <c r="BS137" s="132">
        <v>0.56309291351298529</v>
      </c>
      <c r="BT137" s="132">
        <v>0.35531779693182847</v>
      </c>
      <c r="BU137" s="132">
        <v>0.41446216736066233</v>
      </c>
      <c r="BV137" s="132">
        <v>0.59403728116074705</v>
      </c>
      <c r="BW137" s="132">
        <v>0.65429429503361647</v>
      </c>
      <c r="BX137" s="132">
        <v>0.58023925063443049</v>
      </c>
      <c r="BY137" s="132">
        <v>1.4894888030830871</v>
      </c>
      <c r="BZ137" s="132">
        <v>1.0478714625736778</v>
      </c>
      <c r="CA137" s="132">
        <v>0.24532323462841268</v>
      </c>
      <c r="CB137" s="132">
        <v>0.39936375007641273</v>
      </c>
      <c r="CC137" s="132">
        <v>0.26297114184838721</v>
      </c>
      <c r="CD137" s="132">
        <v>0.42048164488515727</v>
      </c>
      <c r="CE137" s="132">
        <v>1.1141477272727274</v>
      </c>
      <c r="CF137" s="132"/>
      <c r="CG137" s="132">
        <v>0.9770010179794707</v>
      </c>
      <c r="CH137" s="132">
        <v>0.21807871536523932</v>
      </c>
      <c r="CI137" s="132">
        <v>1.0872403295628235</v>
      </c>
      <c r="CJ137" s="132">
        <v>0.54960983635949301</v>
      </c>
      <c r="CK137" s="132">
        <v>0.40433431926072716</v>
      </c>
      <c r="CL137" s="132">
        <v>0.23333333333333334</v>
      </c>
      <c r="CM137" s="132">
        <v>0.62943912419832104</v>
      </c>
      <c r="CN137" s="132">
        <v>0.80037330643009752</v>
      </c>
      <c r="CO137" s="132">
        <v>2.0161162031012405</v>
      </c>
      <c r="CP137" s="132">
        <v>0.72944085758988586</v>
      </c>
      <c r="CQ137" s="132">
        <v>0.95220833333333332</v>
      </c>
      <c r="CR137" s="132">
        <v>0.46377499999999999</v>
      </c>
      <c r="CS137" s="132">
        <v>0.73310773480662994</v>
      </c>
      <c r="CT137" s="132">
        <v>0.15888171749730265</v>
      </c>
      <c r="CU137" s="132">
        <v>0.64455833244323724</v>
      </c>
      <c r="CV137" s="132"/>
      <c r="CW137" s="132">
        <v>0.53172674312147983</v>
      </c>
      <c r="CX137" s="132"/>
      <c r="CY137" s="132"/>
    </row>
    <row r="138" spans="1:106" x14ac:dyDescent="0.2">
      <c r="A138" s="119">
        <v>40026</v>
      </c>
      <c r="AX138" s="111">
        <v>64</v>
      </c>
      <c r="AY138" s="132">
        <v>0.59462990648000347</v>
      </c>
      <c r="AZ138" s="132"/>
      <c r="BA138" s="132"/>
      <c r="BB138" s="132"/>
      <c r="BC138" s="132"/>
      <c r="BD138" s="132">
        <v>0.85039361377817035</v>
      </c>
      <c r="BE138" s="132"/>
      <c r="BF138" s="132">
        <v>6.5494002154877489</v>
      </c>
      <c r="BG138" s="132">
        <v>1.6777926005503201</v>
      </c>
      <c r="BH138" s="132">
        <v>0.32860877305424924</v>
      </c>
      <c r="BI138" s="132">
        <v>0.69002610126556418</v>
      </c>
      <c r="BJ138" s="132">
        <v>0.87673866704480974</v>
      </c>
      <c r="BK138" s="132">
        <v>0.30435638093763973</v>
      </c>
      <c r="BL138" s="132">
        <v>0.31350954835923356</v>
      </c>
      <c r="BM138" s="132">
        <v>0.72486086969790253</v>
      </c>
      <c r="BN138" s="132">
        <v>0.36049557616647365</v>
      </c>
      <c r="BO138" s="132">
        <v>0.28677735379884789</v>
      </c>
      <c r="BP138" s="132">
        <v>0.25100662243108085</v>
      </c>
      <c r="BQ138" s="132">
        <v>0.97137621554153408</v>
      </c>
      <c r="BR138" s="132">
        <v>0.52631896604340656</v>
      </c>
      <c r="BS138" s="132">
        <v>0.4684511296551927</v>
      </c>
      <c r="BT138" s="132">
        <v>0.30368247480304805</v>
      </c>
      <c r="BU138" s="132">
        <v>0.49570465881089132</v>
      </c>
      <c r="BV138" s="132">
        <v>0.53384643743435545</v>
      </c>
      <c r="BW138" s="132">
        <v>0.579542849462235</v>
      </c>
      <c r="BX138" s="132">
        <v>0.71333565787381903</v>
      </c>
      <c r="BY138" s="132">
        <v>1.2723382812925936</v>
      </c>
      <c r="BZ138" s="132">
        <v>0.93361398161111142</v>
      </c>
      <c r="CA138" s="132">
        <v>0.23982057736056106</v>
      </c>
      <c r="CB138" s="132">
        <v>0.39815985456275238</v>
      </c>
      <c r="CC138" s="132">
        <v>0.26265530495670253</v>
      </c>
      <c r="CD138" s="132">
        <v>0.41015699374800518</v>
      </c>
      <c r="CE138" s="132">
        <v>0.92814235049210414</v>
      </c>
      <c r="CF138" s="132"/>
      <c r="CG138" s="132">
        <v>0.88914962229495365</v>
      </c>
      <c r="CH138" s="132">
        <v>0.21106818181818182</v>
      </c>
      <c r="CI138" s="132">
        <v>1.4363366252253622</v>
      </c>
      <c r="CJ138" s="132">
        <v>0.53140298833894495</v>
      </c>
      <c r="CK138" s="132">
        <v>0.35192256447206666</v>
      </c>
      <c r="CL138" s="132">
        <v>0.1953750000930414</v>
      </c>
      <c r="CM138" s="132">
        <v>0.54033580212668053</v>
      </c>
      <c r="CN138" s="132">
        <v>0.60959364533834037</v>
      </c>
      <c r="CO138" s="132"/>
      <c r="CP138" s="132">
        <v>0.63635157748043658</v>
      </c>
      <c r="CQ138" s="132">
        <v>0.85850420270647321</v>
      </c>
      <c r="CR138" s="132">
        <v>0.44776315789473681</v>
      </c>
      <c r="CS138" s="132">
        <v>0.72810169491525434</v>
      </c>
      <c r="CT138" s="132">
        <v>0.15366486399882548</v>
      </c>
      <c r="CU138" s="132">
        <v>0.59785365853658545</v>
      </c>
      <c r="CV138" s="132"/>
      <c r="CW138" s="132">
        <v>0.54661000264485682</v>
      </c>
      <c r="CX138" s="132"/>
      <c r="CY138" s="132"/>
      <c r="CZ138" s="132"/>
      <c r="DA138" s="132"/>
      <c r="DB138" s="132"/>
    </row>
    <row r="139" spans="1:106" x14ac:dyDescent="0.2">
      <c r="A139" s="119">
        <v>40057</v>
      </c>
      <c r="AX139" s="111">
        <v>66.849999999999994</v>
      </c>
      <c r="AY139" s="132">
        <v>0.55565095184256563</v>
      </c>
      <c r="AZ139" s="132">
        <v>0.72195760829946032</v>
      </c>
      <c r="BA139" s="132">
        <v>0.76473173971723019</v>
      </c>
      <c r="BB139" s="132"/>
      <c r="BC139" s="132"/>
      <c r="BD139" s="132">
        <v>0.53179241656422072</v>
      </c>
      <c r="BE139" s="132">
        <v>0.61426059765348595</v>
      </c>
      <c r="BF139" s="132">
        <v>7.3336351629537679</v>
      </c>
      <c r="BG139" s="132">
        <v>1.6814420151289853</v>
      </c>
      <c r="BH139" s="132">
        <v>0.33064587920030936</v>
      </c>
      <c r="BI139" s="132">
        <v>0.76725996800641527</v>
      </c>
      <c r="BJ139" s="132">
        <v>0.68524107938727818</v>
      </c>
      <c r="BK139" s="132">
        <v>0.29827481214735246</v>
      </c>
      <c r="BL139" s="132">
        <v>0.30213703795265834</v>
      </c>
      <c r="BM139" s="132">
        <v>0.71650672262559556</v>
      </c>
      <c r="BN139" s="132">
        <v>0.39136470839556525</v>
      </c>
      <c r="BO139" s="132">
        <v>0.28100574699651942</v>
      </c>
      <c r="BP139" s="132">
        <v>0.24682225305261749</v>
      </c>
      <c r="BQ139" s="132">
        <v>1.0231095611970942</v>
      </c>
      <c r="BR139" s="132">
        <v>0.48067500152587894</v>
      </c>
      <c r="BS139" s="132">
        <v>0.44145454730409561</v>
      </c>
      <c r="BT139" s="132">
        <v>0.27533710782255838</v>
      </c>
      <c r="BU139" s="132">
        <v>0.41392391382537269</v>
      </c>
      <c r="BV139" s="132">
        <v>0.51435308468806273</v>
      </c>
      <c r="BW139" s="132">
        <v>0.77659373964347822</v>
      </c>
      <c r="BX139" s="132">
        <v>0.63151699822908258</v>
      </c>
      <c r="BY139" s="132">
        <v>1.3899567459563786</v>
      </c>
      <c r="BZ139" s="132">
        <v>0.89443762691172879</v>
      </c>
      <c r="CA139" s="132">
        <v>0.25912411418314474</v>
      </c>
      <c r="CB139" s="132">
        <v>0.41381561566811076</v>
      </c>
      <c r="CC139" s="132">
        <v>0.27926204305495661</v>
      </c>
      <c r="CD139" s="132">
        <v>0.41785922142015497</v>
      </c>
      <c r="CE139" s="132">
        <v>0.80190506367743764</v>
      </c>
      <c r="CF139" s="132"/>
      <c r="CG139" s="132">
        <v>0.9199420575834063</v>
      </c>
      <c r="CH139" s="132">
        <v>0.21012175324675325</v>
      </c>
      <c r="CI139" s="132">
        <v>1.5314340694388249</v>
      </c>
      <c r="CJ139" s="132">
        <v>0.48838044000708536</v>
      </c>
      <c r="CK139" s="132">
        <v>0.32157318528834616</v>
      </c>
      <c r="CL139" s="132">
        <v>0.17912662270781282</v>
      </c>
      <c r="CM139" s="132">
        <v>0.66161227780665521</v>
      </c>
      <c r="CN139" s="132">
        <v>0.77254762050083703</v>
      </c>
      <c r="CO139" s="132">
        <v>2.0713186599978983</v>
      </c>
      <c r="CP139" s="132"/>
      <c r="CQ139" s="132">
        <v>0.86738281250000004</v>
      </c>
      <c r="CR139" s="132">
        <v>0.46026315789473682</v>
      </c>
      <c r="CS139" s="132">
        <v>0.78882470119521919</v>
      </c>
      <c r="CT139" s="132">
        <v>0.15306097604394928</v>
      </c>
      <c r="CU139" s="132">
        <v>0.62693548387096776</v>
      </c>
      <c r="CV139" s="132"/>
      <c r="CW139" s="132">
        <v>0.54581250214576726</v>
      </c>
      <c r="CX139" s="132"/>
      <c r="CY139" s="132">
        <v>1</v>
      </c>
      <c r="CZ139" s="132"/>
      <c r="DA139" s="132"/>
      <c r="DB139" s="132"/>
    </row>
    <row r="140" spans="1:106" x14ac:dyDescent="0.2">
      <c r="A140" s="119">
        <v>40087</v>
      </c>
      <c r="AX140" s="111">
        <v>64.58</v>
      </c>
      <c r="AY140" s="132">
        <v>0.53700283984276664</v>
      </c>
      <c r="AZ140" s="132">
        <v>0.55153904142175314</v>
      </c>
      <c r="BA140" s="132">
        <v>0.61194583339264619</v>
      </c>
      <c r="BB140" s="132">
        <v>0.59342153080127713</v>
      </c>
      <c r="BC140" s="132">
        <v>0.51003944356471431</v>
      </c>
      <c r="BD140" s="132">
        <v>0.50883301269566017</v>
      </c>
      <c r="BE140" s="132">
        <v>0.57578836157929603</v>
      </c>
      <c r="BF140" s="132">
        <v>7.8357942600107569</v>
      </c>
      <c r="BG140" s="132">
        <v>2.1657689632417196</v>
      </c>
      <c r="BH140" s="132">
        <v>0.28610388905209477</v>
      </c>
      <c r="BI140" s="132">
        <v>0.83214104811480671</v>
      </c>
      <c r="BJ140" s="132">
        <v>0.59993293097059797</v>
      </c>
      <c r="BK140" s="132">
        <v>0.27794430379746837</v>
      </c>
      <c r="BL140" s="132">
        <v>0.2793479052823315</v>
      </c>
      <c r="BM140" s="132">
        <v>0.63926126126126126</v>
      </c>
      <c r="BN140" s="132">
        <v>0.35759575971731455</v>
      </c>
      <c r="BO140" s="132">
        <v>0.28898809523809521</v>
      </c>
      <c r="BP140" s="132">
        <v>0.24730833333333338</v>
      </c>
      <c r="BQ140" s="132">
        <v>1.0793269474200071</v>
      </c>
      <c r="BR140" s="132">
        <v>0.5640909090909092</v>
      </c>
      <c r="BS140" s="132">
        <v>0.57867647058823524</v>
      </c>
      <c r="BT140" s="132">
        <v>0.26812397276355954</v>
      </c>
      <c r="BU140" s="132">
        <v>0.54475848563968665</v>
      </c>
      <c r="BV140" s="132">
        <v>0.50631101190476191</v>
      </c>
      <c r="BW140" s="132">
        <v>0.78251134707267722</v>
      </c>
      <c r="BX140" s="132">
        <v>0.5544363538295578</v>
      </c>
      <c r="BY140" s="132">
        <v>1.5505845773669724</v>
      </c>
      <c r="BZ140" s="132">
        <v>0.86768741881449607</v>
      </c>
      <c r="CA140" s="132">
        <v>0.24850857142857144</v>
      </c>
      <c r="CB140" s="132">
        <v>0.38379944289693591</v>
      </c>
      <c r="CC140" s="132">
        <v>0.29413052781740368</v>
      </c>
      <c r="CD140" s="132">
        <v>0.38603090727816541</v>
      </c>
      <c r="CE140" s="132">
        <v>0.75084297520661158</v>
      </c>
      <c r="CF140" s="132"/>
      <c r="CG140" s="132">
        <v>0.93255536904203218</v>
      </c>
      <c r="CH140" s="132">
        <v>0.19654111842105262</v>
      </c>
      <c r="CI140" s="132">
        <v>1.0636201839109416</v>
      </c>
      <c r="CJ140" s="132">
        <v>0.55976744186046512</v>
      </c>
      <c r="CK140" s="132">
        <v>0.3006563473941769</v>
      </c>
      <c r="CL140" s="132">
        <v>0.17123255813953484</v>
      </c>
      <c r="CM140" s="132">
        <v>0.63975098814229259</v>
      </c>
      <c r="CN140" s="132">
        <v>0.58065134099616866</v>
      </c>
      <c r="CO140" s="132">
        <v>2.3182101910828026</v>
      </c>
      <c r="CP140" s="132">
        <v>0.39651741293532344</v>
      </c>
      <c r="CQ140" s="132">
        <v>0.87023166023166032</v>
      </c>
      <c r="CR140" s="132">
        <v>0.26334415584415588</v>
      </c>
      <c r="CS140" s="132">
        <v>0.87465085388994301</v>
      </c>
      <c r="CT140" s="132">
        <v>0.14782836644591613</v>
      </c>
      <c r="CU140" s="132">
        <v>0.59928571428571431</v>
      </c>
      <c r="CV140" s="132">
        <v>0.520625</v>
      </c>
      <c r="CW140" s="132">
        <v>0.55856687898089175</v>
      </c>
      <c r="CX140" s="132"/>
      <c r="CY140" s="132">
        <v>1.0322727272727275</v>
      </c>
      <c r="CZ140" s="132"/>
      <c r="DA140" s="132"/>
      <c r="DB140" s="132"/>
    </row>
    <row r="141" spans="1:106" x14ac:dyDescent="0.2">
      <c r="A141" s="119">
        <v>40118</v>
      </c>
      <c r="AX141" s="111">
        <v>55.475000000000001</v>
      </c>
      <c r="AY141" s="132">
        <v>0.52908067432424111</v>
      </c>
      <c r="AZ141" s="132">
        <v>0.53143420113585815</v>
      </c>
      <c r="BA141" s="132">
        <v>0.67848614270019969</v>
      </c>
      <c r="BB141" s="132">
        <v>0.56503805025822529</v>
      </c>
      <c r="BC141" s="132">
        <v>0.4960669755577044</v>
      </c>
      <c r="BD141" s="132">
        <v>0.49429437708559509</v>
      </c>
      <c r="BE141" s="132">
        <v>0.54206108881464876</v>
      </c>
      <c r="BF141" s="132">
        <v>7.6983455175067332</v>
      </c>
      <c r="BG141" s="132">
        <v>2.690234948604993</v>
      </c>
      <c r="BH141" s="132">
        <v>0.29727871832586156</v>
      </c>
      <c r="BI141" s="132">
        <v>0.8068918795966521</v>
      </c>
      <c r="BJ141" s="132">
        <v>0.53505925415086431</v>
      </c>
      <c r="BK141" s="132">
        <v>0.29628135593220339</v>
      </c>
      <c r="BL141" s="132">
        <v>0.29061728395061726</v>
      </c>
      <c r="BM141" s="132">
        <v>0.65990521327014207</v>
      </c>
      <c r="BN141" s="132">
        <v>0.40454347826086956</v>
      </c>
      <c r="BO141" s="132">
        <v>0.28816860465116279</v>
      </c>
      <c r="BP141" s="132">
        <v>0.24648193548387096</v>
      </c>
      <c r="BQ141" s="132">
        <v>0.89095762115083288</v>
      </c>
      <c r="BR141" s="132">
        <v>0.68524705882352954</v>
      </c>
      <c r="BS141" s="132">
        <v>0.58401785714285714</v>
      </c>
      <c r="BT141" s="132">
        <v>0.2614603174603175</v>
      </c>
      <c r="BU141" s="132">
        <v>0.40913316582914577</v>
      </c>
      <c r="BV141" s="132">
        <v>0.51118452380952384</v>
      </c>
      <c r="BW141" s="132">
        <v>0.80553518875243735</v>
      </c>
      <c r="BX141" s="132">
        <v>0.61529239766081878</v>
      </c>
      <c r="BY141" s="132"/>
      <c r="BZ141" s="132">
        <v>0.86314037621243267</v>
      </c>
      <c r="CA141" s="132">
        <v>0.27031512605042018</v>
      </c>
      <c r="CB141" s="132">
        <v>0.38100000000000001</v>
      </c>
      <c r="CC141" s="132">
        <v>0.31102369668246449</v>
      </c>
      <c r="CD141" s="132">
        <v>0.41235483870967743</v>
      </c>
      <c r="CE141" s="132">
        <v>0.7749772727272729</v>
      </c>
      <c r="CF141" s="132"/>
      <c r="CG141" s="132"/>
      <c r="CH141" s="132">
        <v>0.19547872340425532</v>
      </c>
      <c r="CI141" s="132">
        <v>0.92153225593278798</v>
      </c>
      <c r="CJ141" s="132">
        <v>0.56056097560975615</v>
      </c>
      <c r="CK141" s="132">
        <v>0.29775903084479993</v>
      </c>
      <c r="CL141" s="132">
        <v>0.15988888888888889</v>
      </c>
      <c r="CM141" s="132">
        <v>0.49191847826086965</v>
      </c>
      <c r="CN141" s="132">
        <v>0.77542168674698797</v>
      </c>
      <c r="CO141" s="132">
        <v>1.9089743589743589</v>
      </c>
      <c r="CP141" s="132">
        <v>0.8214285714285714</v>
      </c>
      <c r="CQ141" s="132">
        <v>0.8941946902654867</v>
      </c>
      <c r="CR141" s="132">
        <v>0.46281944444444445</v>
      </c>
      <c r="CS141" s="132">
        <v>0.92021666666666679</v>
      </c>
      <c r="CT141" s="132">
        <v>0.1365967741935484</v>
      </c>
      <c r="CU141" s="132">
        <v>0.625</v>
      </c>
      <c r="CV141" s="132">
        <v>0.60529166666666667</v>
      </c>
      <c r="CW141" s="132">
        <v>0.58082075471698114</v>
      </c>
      <c r="CX141" s="132"/>
      <c r="CY141" s="132">
        <v>1.1597282608695652</v>
      </c>
      <c r="CZ141" s="132"/>
      <c r="DA141" s="132"/>
      <c r="DB141" s="132"/>
    </row>
    <row r="142" spans="1:106" x14ac:dyDescent="0.2">
      <c r="A142" s="119">
        <v>40148</v>
      </c>
      <c r="AX142" s="111">
        <v>55.733333333333327</v>
      </c>
      <c r="AY142" s="132">
        <v>0.52608712264183199</v>
      </c>
      <c r="AZ142" s="132">
        <v>0.56018896050514888</v>
      </c>
      <c r="BA142" s="132">
        <v>0.70780236316535938</v>
      </c>
      <c r="BB142" s="132">
        <v>0.49937083489358336</v>
      </c>
      <c r="BC142" s="132">
        <v>0.54909899409013374</v>
      </c>
      <c r="BD142" s="132">
        <v>0.48179686208340189</v>
      </c>
      <c r="BE142" s="132">
        <v>0.52173063294867938</v>
      </c>
      <c r="BF142" s="132"/>
      <c r="BG142" s="132">
        <v>2.5770925110132157</v>
      </c>
      <c r="BH142" s="132">
        <v>0.29363427637683626</v>
      </c>
      <c r="BI142" s="132"/>
      <c r="BJ142" s="132">
        <v>0.49132464708590906</v>
      </c>
      <c r="BK142" s="132">
        <v>0.27695111111111109</v>
      </c>
      <c r="BL142" s="132">
        <v>0.29631336405529951</v>
      </c>
      <c r="BM142" s="132">
        <v>0.6508955223880597</v>
      </c>
      <c r="BN142" s="132">
        <v>0.45100000000000001</v>
      </c>
      <c r="BO142" s="132">
        <v>0.27771153846153845</v>
      </c>
      <c r="BP142" s="132">
        <v>0.26372508287292817</v>
      </c>
      <c r="BQ142" s="132">
        <v>0.97630383780751373</v>
      </c>
      <c r="BR142" s="132">
        <v>0.86527586206896556</v>
      </c>
      <c r="BS142" s="132">
        <v>0.66782456140350888</v>
      </c>
      <c r="BT142" s="132">
        <v>0.24843382352941176</v>
      </c>
      <c r="BU142" s="132">
        <v>0.38488808664259927</v>
      </c>
      <c r="BV142" s="132">
        <v>0.50453124999999999</v>
      </c>
      <c r="BW142" s="132"/>
      <c r="BX142" s="132"/>
      <c r="BY142" s="132"/>
      <c r="BZ142" s="132">
        <v>0.84719610724678862</v>
      </c>
      <c r="CA142" s="132">
        <v>0.2874897119341564</v>
      </c>
      <c r="CB142" s="132"/>
      <c r="CC142" s="132"/>
      <c r="CD142" s="132">
        <v>0.52727272727272723</v>
      </c>
      <c r="CE142" s="132">
        <v>0.73808597285067878</v>
      </c>
      <c r="CF142" s="132"/>
      <c r="CG142" s="132"/>
      <c r="CH142" s="132">
        <v>0.14533333333333334</v>
      </c>
      <c r="CI142" s="132"/>
      <c r="CJ142" s="132">
        <v>0.49422222222222217</v>
      </c>
      <c r="CK142" s="132">
        <v>0.29716475757003291</v>
      </c>
      <c r="CL142" s="132"/>
      <c r="CM142" s="132">
        <v>0.4288333333333334</v>
      </c>
      <c r="CN142" s="132"/>
      <c r="CO142" s="132"/>
      <c r="CP142" s="132"/>
      <c r="CQ142" s="132">
        <v>0.89127906976744187</v>
      </c>
      <c r="CR142" s="132">
        <v>0.44622352941176474</v>
      </c>
      <c r="CS142" s="132">
        <v>0.97908333333333331</v>
      </c>
      <c r="CT142" s="132">
        <v>0.19021428571428572</v>
      </c>
      <c r="CU142" s="132"/>
      <c r="CV142" s="132">
        <v>0.58111842105263156</v>
      </c>
      <c r="CW142" s="132">
        <v>0.5892391304347826</v>
      </c>
      <c r="CX142" s="132">
        <v>0.94571428571428573</v>
      </c>
      <c r="CY142" s="132">
        <v>1.3230882352941178</v>
      </c>
      <c r="CZ142" s="132"/>
      <c r="DA142" s="132"/>
      <c r="DB142" s="132"/>
    </row>
    <row r="143" spans="1:106" x14ac:dyDescent="0.2">
      <c r="A143" s="119">
        <v>40179</v>
      </c>
      <c r="AX143" s="111">
        <v>54.75</v>
      </c>
      <c r="AY143" s="132">
        <v>0.55501481430816824</v>
      </c>
      <c r="AZ143" s="132">
        <v>0.63017353268689924</v>
      </c>
      <c r="BA143" s="132">
        <v>0.65689233850429363</v>
      </c>
      <c r="BB143" s="132">
        <v>0.52190511764135095</v>
      </c>
      <c r="BC143" s="132">
        <v>0.53881456143771445</v>
      </c>
      <c r="BD143" s="132">
        <v>0.50331670754960378</v>
      </c>
      <c r="BE143" s="132">
        <v>0.57629260664250193</v>
      </c>
      <c r="BF143" s="132"/>
      <c r="BG143" s="132">
        <v>1.4317180616740088</v>
      </c>
      <c r="BH143" s="132">
        <v>0.35389728024313277</v>
      </c>
      <c r="BI143" s="132"/>
      <c r="BJ143" s="132">
        <v>0.5422900576538191</v>
      </c>
      <c r="BK143" s="132">
        <v>0.30846641509433964</v>
      </c>
      <c r="BL143" s="132">
        <v>0.35703147353361947</v>
      </c>
      <c r="BM143" s="132">
        <v>0.75225984251968514</v>
      </c>
      <c r="BN143" s="132">
        <v>0.44569999999999999</v>
      </c>
      <c r="BO143" s="132">
        <v>0.28925757575757577</v>
      </c>
      <c r="BP143" s="132">
        <v>0.27404494023904385</v>
      </c>
      <c r="BQ143" s="132">
        <v>1.10782286747901</v>
      </c>
      <c r="BR143" s="132"/>
      <c r="BS143" s="132"/>
      <c r="BT143" s="132">
        <v>0.31210181818181826</v>
      </c>
      <c r="BU143" s="132">
        <v>0.61386046511627901</v>
      </c>
      <c r="BV143" s="132">
        <v>0.47343750000000001</v>
      </c>
      <c r="BW143" s="132"/>
      <c r="BX143" s="132"/>
      <c r="BY143" s="132"/>
      <c r="BZ143" s="132">
        <v>1.0320237114676591</v>
      </c>
      <c r="CA143" s="132">
        <v>0.32569288389513112</v>
      </c>
      <c r="CB143" s="132"/>
      <c r="CC143" s="132"/>
      <c r="CD143" s="132">
        <v>0.56388888888888888</v>
      </c>
      <c r="CE143" s="132">
        <v>0.77677606177606184</v>
      </c>
      <c r="CF143" s="132">
        <v>2.562873797899202</v>
      </c>
      <c r="CG143" s="132"/>
      <c r="CH143" s="132">
        <v>0.15</v>
      </c>
      <c r="CI143" s="132"/>
      <c r="CJ143" s="132">
        <v>0.44400000000000001</v>
      </c>
      <c r="CK143" s="132">
        <v>0.35311634926713847</v>
      </c>
      <c r="CL143" s="132"/>
      <c r="CM143" s="132"/>
      <c r="CN143" s="132"/>
      <c r="CO143" s="132"/>
      <c r="CP143" s="132"/>
      <c r="CQ143" s="132">
        <v>0.90518229166666675</v>
      </c>
      <c r="CR143" s="132">
        <v>0.51223529411764712</v>
      </c>
      <c r="CS143" s="132">
        <v>0.8835744680851062</v>
      </c>
      <c r="CT143" s="132">
        <v>0.15336666666666668</v>
      </c>
      <c r="CU143" s="132"/>
      <c r="CV143" s="132">
        <v>0.57095876288659797</v>
      </c>
      <c r="CW143" s="132">
        <v>0.56775641025641033</v>
      </c>
      <c r="CX143" s="132">
        <v>0.82730158730158732</v>
      </c>
      <c r="CY143" s="132">
        <v>1.2631034482758621</v>
      </c>
      <c r="CZ143" s="132">
        <v>138.5</v>
      </c>
      <c r="DA143" s="132">
        <v>119</v>
      </c>
      <c r="DB143" s="132">
        <v>144.5</v>
      </c>
    </row>
    <row r="144" spans="1:106" x14ac:dyDescent="0.2">
      <c r="A144" s="119">
        <v>40210</v>
      </c>
      <c r="AX144" s="111">
        <v>58.875</v>
      </c>
      <c r="AY144" s="132">
        <v>0.53325702094871374</v>
      </c>
      <c r="AZ144" s="132">
        <v>0.70662613817578368</v>
      </c>
      <c r="BA144" s="132">
        <v>0.68304335854228204</v>
      </c>
      <c r="BB144" s="132">
        <v>0.65007911689144082</v>
      </c>
      <c r="BC144" s="132">
        <v>0.58811550529907053</v>
      </c>
      <c r="BD144" s="132">
        <v>0.5048282017451946</v>
      </c>
      <c r="BE144" s="132">
        <v>0.57010163111870693</v>
      </c>
      <c r="BF144" s="132"/>
      <c r="BG144" s="132"/>
      <c r="BH144" s="132">
        <v>0.34156567013711792</v>
      </c>
      <c r="BI144" s="132"/>
      <c r="BJ144" s="132">
        <v>0.50140133129183406</v>
      </c>
      <c r="BK144" s="132">
        <v>0.31595968992248064</v>
      </c>
      <c r="BL144" s="132">
        <v>0.36140437158469946</v>
      </c>
      <c r="BM144" s="132">
        <v>1.0171830985915491</v>
      </c>
      <c r="BN144" s="132"/>
      <c r="BO144" s="132"/>
      <c r="BP144" s="132">
        <v>0.27381408450704225</v>
      </c>
      <c r="BQ144" s="132">
        <v>0.83334735105883717</v>
      </c>
      <c r="BR144" s="132"/>
      <c r="BS144" s="132"/>
      <c r="BT144" s="132">
        <v>0.29633082706766917</v>
      </c>
      <c r="BU144" s="132">
        <v>0.74866666666666659</v>
      </c>
      <c r="BV144" s="132"/>
      <c r="BW144" s="132"/>
      <c r="BX144" s="132">
        <v>1.2861111111111112</v>
      </c>
      <c r="BY144" s="132"/>
      <c r="BZ144" s="132">
        <v>0.99389827770840888</v>
      </c>
      <c r="CA144" s="132">
        <v>0.29947208737864084</v>
      </c>
      <c r="CB144" s="132"/>
      <c r="CC144" s="132"/>
      <c r="CD144" s="132">
        <v>0.65390625000000002</v>
      </c>
      <c r="CE144" s="132">
        <v>0.72692307692307689</v>
      </c>
      <c r="CF144" s="132">
        <v>2.6597705179723943</v>
      </c>
      <c r="CG144" s="132"/>
      <c r="CH144" s="132"/>
      <c r="CI144" s="132"/>
      <c r="CJ144" s="132"/>
      <c r="CK144" s="132">
        <v>0.33469686644396102</v>
      </c>
      <c r="CL144" s="132"/>
      <c r="CM144" s="132">
        <v>2.1</v>
      </c>
      <c r="CN144" s="132">
        <v>2.4000000000000004</v>
      </c>
      <c r="CO144" s="132"/>
      <c r="CP144" s="132"/>
      <c r="CQ144" s="132">
        <v>0.75560606060606061</v>
      </c>
      <c r="CR144" s="132">
        <v>0.54902439024390248</v>
      </c>
      <c r="CS144" s="132">
        <v>0.9335</v>
      </c>
      <c r="CT144" s="132">
        <v>0.1573921568627451</v>
      </c>
      <c r="CU144" s="132"/>
      <c r="CV144" s="132">
        <v>0.57935064935064939</v>
      </c>
      <c r="CW144" s="132">
        <v>0.52687499999999998</v>
      </c>
      <c r="CX144" s="132">
        <v>0.80206666666666671</v>
      </c>
      <c r="CY144" s="132">
        <v>1.091</v>
      </c>
      <c r="CZ144" s="132">
        <v>124</v>
      </c>
      <c r="DA144" s="132">
        <v>121</v>
      </c>
      <c r="DB144" s="132">
        <v>144.5</v>
      </c>
    </row>
    <row r="145" spans="1:106" x14ac:dyDescent="0.2">
      <c r="A145" s="119">
        <v>40238</v>
      </c>
      <c r="AX145" s="111">
        <v>72.925000000000011</v>
      </c>
      <c r="AY145" s="132">
        <v>0.59933051832703799</v>
      </c>
      <c r="AZ145" s="132">
        <v>0.84384709491771259</v>
      </c>
      <c r="BA145" s="132">
        <v>0.77030997973336746</v>
      </c>
      <c r="BB145" s="132">
        <v>0.6543548764753625</v>
      </c>
      <c r="BC145" s="132">
        <v>0.64773423981999445</v>
      </c>
      <c r="BD145" s="132">
        <v>0.51082568629662262</v>
      </c>
      <c r="BE145" s="132">
        <v>0.58601252664547865</v>
      </c>
      <c r="BF145" s="132"/>
      <c r="BG145" s="132"/>
      <c r="BH145" s="132">
        <v>0.3127589632186259</v>
      </c>
      <c r="BI145" s="132"/>
      <c r="BJ145" s="132">
        <v>0.54308011472282114</v>
      </c>
      <c r="BK145" s="132">
        <v>0.33992867796610171</v>
      </c>
      <c r="BL145" s="132">
        <v>0.36055463576158941</v>
      </c>
      <c r="BM145" s="132">
        <v>1.2682131147540985</v>
      </c>
      <c r="BN145" s="132"/>
      <c r="BO145" s="132">
        <v>0.32249999999999995</v>
      </c>
      <c r="BP145" s="132">
        <v>0.29289838805970153</v>
      </c>
      <c r="BQ145" s="132"/>
      <c r="BR145" s="132">
        <v>1.2000000000000002</v>
      </c>
      <c r="BS145" s="132"/>
      <c r="BT145" s="132">
        <v>0.28454437869822485</v>
      </c>
      <c r="BU145" s="132">
        <v>0.60761538461538456</v>
      </c>
      <c r="BV145" s="132"/>
      <c r="BW145" s="132"/>
      <c r="BX145" s="132">
        <v>0.94787878787878799</v>
      </c>
      <c r="BY145" s="132"/>
      <c r="BZ145" s="132">
        <v>1.0683895175162079</v>
      </c>
      <c r="CA145" s="132">
        <v>0.37261333333333341</v>
      </c>
      <c r="CB145" s="132"/>
      <c r="CC145" s="132"/>
      <c r="CD145" s="132">
        <v>0.65119047619047621</v>
      </c>
      <c r="CE145" s="132">
        <v>0.6897969230769232</v>
      </c>
      <c r="CF145" s="132">
        <v>3.0030724099422508</v>
      </c>
      <c r="CG145" s="132">
        <v>2.2898012231474785</v>
      </c>
      <c r="CH145" s="132"/>
      <c r="CI145" s="132"/>
      <c r="CJ145" s="132"/>
      <c r="CK145" s="132">
        <v>0.31072957575226556</v>
      </c>
      <c r="CL145" s="132"/>
      <c r="CM145" s="132">
        <v>1.9090996168582379</v>
      </c>
      <c r="CN145" s="132">
        <v>1.9429545454545458</v>
      </c>
      <c r="CO145" s="132">
        <v>3.6779487179487176</v>
      </c>
      <c r="CP145" s="132">
        <v>1.7155797101449277</v>
      </c>
      <c r="CQ145" s="132">
        <v>0.79981052631578964</v>
      </c>
      <c r="CR145" s="132">
        <v>0.51021428571428573</v>
      </c>
      <c r="CS145" s="132">
        <v>0.92441666666666666</v>
      </c>
      <c r="CT145" s="132">
        <v>0.17514583333333333</v>
      </c>
      <c r="CU145" s="132"/>
      <c r="CV145" s="132">
        <v>0.43504918032786888</v>
      </c>
      <c r="CW145" s="132">
        <v>0.51</v>
      </c>
      <c r="CX145" s="132">
        <v>0.83638297872340428</v>
      </c>
      <c r="CY145" s="132">
        <v>1.1200000000000001</v>
      </c>
      <c r="CZ145" s="132">
        <v>134</v>
      </c>
      <c r="DA145" s="132">
        <v>121</v>
      </c>
      <c r="DB145" s="132">
        <v>144.5</v>
      </c>
    </row>
    <row r="146" spans="1:106" x14ac:dyDescent="0.2">
      <c r="A146" s="119">
        <v>40269</v>
      </c>
      <c r="AX146" s="111">
        <v>77.08</v>
      </c>
      <c r="AY146" s="132">
        <v>0.61517723709199312</v>
      </c>
      <c r="AZ146" s="132">
        <v>0.75221150551361093</v>
      </c>
      <c r="BA146" s="132">
        <v>0.71699626111128145</v>
      </c>
      <c r="BB146" s="132">
        <v>0.5311190048239437</v>
      </c>
      <c r="BC146" s="132">
        <v>0.5770760243462606</v>
      </c>
      <c r="BD146" s="132">
        <v>0.5263197220956759</v>
      </c>
      <c r="BE146" s="132">
        <v>0.56381182236539984</v>
      </c>
      <c r="BF146" s="132"/>
      <c r="BG146" s="132">
        <v>4.5025998411208201</v>
      </c>
      <c r="BH146" s="132">
        <v>0.31237166996331628</v>
      </c>
      <c r="BI146" s="132"/>
      <c r="BJ146" s="132">
        <v>0.57090140590136118</v>
      </c>
      <c r="BK146" s="132">
        <v>0.35064630541871922</v>
      </c>
      <c r="BL146" s="132">
        <v>0.34099278499278496</v>
      </c>
      <c r="BM146" s="132">
        <v>1.1573163265306123</v>
      </c>
      <c r="BN146" s="132">
        <v>0.48285714285714287</v>
      </c>
      <c r="BO146" s="132">
        <v>0.28738095238095235</v>
      </c>
      <c r="BP146" s="132">
        <v>0.29591519434628977</v>
      </c>
      <c r="BQ146" s="132"/>
      <c r="BR146" s="132">
        <v>2.9000000000000004</v>
      </c>
      <c r="BS146" s="132"/>
      <c r="BT146" s="132">
        <v>0.34559440559440563</v>
      </c>
      <c r="BU146" s="132">
        <v>0.42599665551839466</v>
      </c>
      <c r="BV146" s="132"/>
      <c r="BW146" s="132"/>
      <c r="BX146" s="132">
        <v>0.70757234726688112</v>
      </c>
      <c r="BY146" s="132"/>
      <c r="BZ146" s="132">
        <v>1.0172496214313893</v>
      </c>
      <c r="CA146" s="132">
        <v>0.37749642346208873</v>
      </c>
      <c r="CB146" s="132"/>
      <c r="CC146" s="132"/>
      <c r="CD146" s="132">
        <v>0.66874358974358972</v>
      </c>
      <c r="CE146" s="132">
        <v>0.656984126984127</v>
      </c>
      <c r="CF146" s="132">
        <v>2.8424934337703553</v>
      </c>
      <c r="CG146" s="132">
        <v>1.3500429375106995</v>
      </c>
      <c r="CH146" s="132">
        <v>0.25173287671232875</v>
      </c>
      <c r="CI146" s="132"/>
      <c r="CJ146" s="132">
        <v>1.125</v>
      </c>
      <c r="CK146" s="132">
        <v>0.30132642019389588</v>
      </c>
      <c r="CL146" s="132"/>
      <c r="CM146" s="132">
        <v>1.5551146384479719</v>
      </c>
      <c r="CN146" s="132">
        <v>1.6287572815533982</v>
      </c>
      <c r="CO146" s="132">
        <v>3.1830746705710111</v>
      </c>
      <c r="CP146" s="132">
        <v>1.4960317460317463</v>
      </c>
      <c r="CQ146" s="132">
        <v>0.83330000000000015</v>
      </c>
      <c r="CR146" s="132">
        <v>0.49675000000000002</v>
      </c>
      <c r="CS146" s="132">
        <v>0.93507971014492752</v>
      </c>
      <c r="CT146" s="132">
        <v>0.14746666666666666</v>
      </c>
      <c r="CU146" s="132"/>
      <c r="CV146" s="132">
        <v>0.28409638554216871</v>
      </c>
      <c r="CW146" s="132"/>
      <c r="CX146" s="132">
        <v>0.74450000000000005</v>
      </c>
      <c r="CY146" s="132"/>
      <c r="CZ146" s="132">
        <v>137</v>
      </c>
      <c r="DA146" s="132">
        <v>121</v>
      </c>
      <c r="DB146" s="132">
        <v>144.5</v>
      </c>
    </row>
    <row r="147" spans="1:106" x14ac:dyDescent="0.2">
      <c r="A147" s="119">
        <v>40299</v>
      </c>
      <c r="AX147" s="111">
        <v>82.524999999999991</v>
      </c>
      <c r="AY147" s="132">
        <v>0.59076747336898716</v>
      </c>
      <c r="AZ147" s="132"/>
      <c r="BA147" s="132">
        <v>0.61554727468147519</v>
      </c>
      <c r="BB147" s="132">
        <v>0.50164667330774493</v>
      </c>
      <c r="BC147" s="132">
        <v>0.54193048701542856</v>
      </c>
      <c r="BD147" s="132">
        <v>0.50144765483749043</v>
      </c>
      <c r="BE147" s="132">
        <v>0.46297075058824294</v>
      </c>
      <c r="BF147" s="132">
        <v>16.017699115044248</v>
      </c>
      <c r="BG147" s="132">
        <v>3.537712242276239</v>
      </c>
      <c r="BH147" s="132">
        <v>0.31044372251269098</v>
      </c>
      <c r="BI147" s="132"/>
      <c r="BJ147" s="132">
        <v>0.41226443028572102</v>
      </c>
      <c r="BK147" s="132">
        <v>0.44007609756097565</v>
      </c>
      <c r="BL147" s="132">
        <v>0.44282222222222217</v>
      </c>
      <c r="BM147" s="132">
        <v>0.80740350877192979</v>
      </c>
      <c r="BN147" s="132">
        <v>0.46441919191919195</v>
      </c>
      <c r="BO147" s="132">
        <v>0.42653935185185182</v>
      </c>
      <c r="BP147" s="132">
        <v>0.34579333333333334</v>
      </c>
      <c r="BQ147" s="132"/>
      <c r="BR147" s="132">
        <v>1.7553636363636362</v>
      </c>
      <c r="BS147" s="132">
        <v>2.0215000000000001</v>
      </c>
      <c r="BT147" s="132">
        <v>0.40967889908256883</v>
      </c>
      <c r="BU147" s="132">
        <v>0.55198765432098762</v>
      </c>
      <c r="BV147" s="132">
        <v>1.0131250000000001</v>
      </c>
      <c r="BW147" s="132"/>
      <c r="BX147" s="132">
        <v>0.87476950354609939</v>
      </c>
      <c r="BY147" s="132"/>
      <c r="BZ147" s="132">
        <v>0.95894255573274445</v>
      </c>
      <c r="CA147" s="132">
        <v>0.34933018301830193</v>
      </c>
      <c r="CB147" s="132">
        <v>0.69995652173913026</v>
      </c>
      <c r="CC147" s="132">
        <v>0.51245312499999984</v>
      </c>
      <c r="CD147" s="132">
        <v>0.58923501577287074</v>
      </c>
      <c r="CE147" s="132">
        <v>0.62830645161290322</v>
      </c>
      <c r="CF147" s="132"/>
      <c r="CG147" s="132">
        <v>0.95663216872801216</v>
      </c>
      <c r="CH147" s="132">
        <v>0.23552155172413794</v>
      </c>
      <c r="CI147" s="132">
        <v>3.9683207193277954</v>
      </c>
      <c r="CJ147" s="132">
        <v>1.0853333333333333</v>
      </c>
      <c r="CK147" s="132">
        <v>0.27515318131918387</v>
      </c>
      <c r="CL147" s="132"/>
      <c r="CM147" s="132">
        <v>0.9626659425537053</v>
      </c>
      <c r="CN147" s="132">
        <v>1.1400756013745705</v>
      </c>
      <c r="CO147" s="132">
        <v>2.4073766233766234</v>
      </c>
      <c r="CP147" s="132">
        <v>0.98630952380952408</v>
      </c>
      <c r="CQ147" s="132">
        <v>1.1024</v>
      </c>
      <c r="CR147" s="132">
        <v>0.52049242424242426</v>
      </c>
      <c r="CS147" s="132">
        <v>0.93533333333333335</v>
      </c>
      <c r="CT147" s="132">
        <v>0.18660000000000002</v>
      </c>
      <c r="CU147" s="132"/>
      <c r="CV147" s="132">
        <v>0.30515625000000002</v>
      </c>
      <c r="CW147" s="132">
        <v>0.72087999999999997</v>
      </c>
      <c r="CX147" s="132">
        <v>0.76666666666666672</v>
      </c>
      <c r="CY147" s="132"/>
      <c r="CZ147" s="132">
        <v>135</v>
      </c>
      <c r="DA147" s="132">
        <v>123</v>
      </c>
      <c r="DB147" s="132">
        <v>151.16999999999999</v>
      </c>
    </row>
    <row r="148" spans="1:106" x14ac:dyDescent="0.2">
      <c r="A148" s="119">
        <v>40330</v>
      </c>
      <c r="AX148" s="111">
        <v>93.5</v>
      </c>
      <c r="AY148" s="132">
        <v>0.58005835191048527</v>
      </c>
      <c r="AZ148" s="132"/>
      <c r="BA148" s="132"/>
      <c r="BB148" s="132">
        <v>0.44886116580841073</v>
      </c>
      <c r="BC148" s="132">
        <v>0.52029093875631116</v>
      </c>
      <c r="BD148" s="132">
        <v>0.36791759831545534</v>
      </c>
      <c r="BE148" s="132"/>
      <c r="BF148" s="132">
        <v>8.0959878386448771</v>
      </c>
      <c r="BG148" s="132">
        <v>2.3378622265794093</v>
      </c>
      <c r="BH148" s="132">
        <v>0.33146882872331296</v>
      </c>
      <c r="BI148" s="132">
        <v>1.1995902841134654</v>
      </c>
      <c r="BJ148" s="132"/>
      <c r="BK148" s="132">
        <v>0.45799999999999996</v>
      </c>
      <c r="BL148" s="132">
        <v>0.39629943502824855</v>
      </c>
      <c r="BM148" s="132">
        <v>0.71463636363636374</v>
      </c>
      <c r="BN148" s="132">
        <v>0.41658119658119663</v>
      </c>
      <c r="BO148" s="132">
        <v>0.38552013422818793</v>
      </c>
      <c r="BP148" s="132">
        <v>0.35025804511278197</v>
      </c>
      <c r="BQ148" s="132">
        <v>1.287648149563285</v>
      </c>
      <c r="BR148" s="132">
        <v>1.3375454545454546</v>
      </c>
      <c r="BS148" s="132">
        <v>1.2014285714285713</v>
      </c>
      <c r="BT148" s="132">
        <v>0.43982692307692306</v>
      </c>
      <c r="BU148" s="132">
        <v>0.47898545454545449</v>
      </c>
      <c r="BV148" s="132">
        <v>0.75663109756097557</v>
      </c>
      <c r="BW148" s="132">
        <v>0.9914875393422049</v>
      </c>
      <c r="BX148" s="132">
        <v>0.64443548387096783</v>
      </c>
      <c r="BY148" s="132"/>
      <c r="BZ148" s="132">
        <v>0.95780831907411834</v>
      </c>
      <c r="CA148" s="132">
        <v>0.29178336620644313</v>
      </c>
      <c r="CB148" s="132">
        <v>0.47361820715281</v>
      </c>
      <c r="CC148" s="132">
        <v>0.36232481426448743</v>
      </c>
      <c r="CD148" s="132">
        <v>0.47469455511288183</v>
      </c>
      <c r="CE148" s="132">
        <v>0.64912500000000006</v>
      </c>
      <c r="CF148" s="132"/>
      <c r="CG148" s="132">
        <v>0.80501168304624604</v>
      </c>
      <c r="CH148" s="132">
        <v>0.23682055749128922</v>
      </c>
      <c r="CI148" s="132">
        <v>1.8542943083456185</v>
      </c>
      <c r="CJ148" s="132">
        <v>0.84049107142857138</v>
      </c>
      <c r="CK148" s="132">
        <v>0.33101168985645868</v>
      </c>
      <c r="CL148" s="132"/>
      <c r="CM148" s="132">
        <v>0.84337264150943425</v>
      </c>
      <c r="CN148" s="132">
        <v>0.94613464187327845</v>
      </c>
      <c r="CO148" s="132">
        <v>2.1420970873786409</v>
      </c>
      <c r="CP148" s="132">
        <v>0.84060846560846569</v>
      </c>
      <c r="CQ148" s="132">
        <v>1.0890677966101696</v>
      </c>
      <c r="CR148" s="132">
        <v>0.52654545454545454</v>
      </c>
      <c r="CS148" s="132">
        <v>0.89624999999999999</v>
      </c>
      <c r="CT148" s="132">
        <v>0.17308888888888888</v>
      </c>
      <c r="CU148" s="132"/>
      <c r="CV148" s="132"/>
      <c r="CW148" s="132">
        <v>0.66372222222222221</v>
      </c>
      <c r="CX148" s="132"/>
      <c r="CY148" s="132"/>
      <c r="CZ148" s="132">
        <v>135</v>
      </c>
      <c r="DA148" s="132"/>
      <c r="DB148" s="132">
        <v>150.66999999999999</v>
      </c>
    </row>
    <row r="149" spans="1:106" x14ac:dyDescent="0.2">
      <c r="A149" s="119">
        <v>40360</v>
      </c>
      <c r="AX149" s="111">
        <v>79.3</v>
      </c>
      <c r="AY149" s="132">
        <v>0.53868148621888767</v>
      </c>
      <c r="AZ149" s="132"/>
      <c r="BA149" s="132"/>
      <c r="BB149" s="132"/>
      <c r="BC149" s="132"/>
      <c r="BD149" s="132">
        <v>0.37087441848197961</v>
      </c>
      <c r="BE149" s="132"/>
      <c r="BF149" s="132">
        <v>5.7776548672566372</v>
      </c>
      <c r="BG149" s="132">
        <v>1.775233117269327</v>
      </c>
      <c r="BH149" s="132">
        <v>0.39110577940849711</v>
      </c>
      <c r="BI149" s="132">
        <v>0.95389023702787012</v>
      </c>
      <c r="BJ149" s="132"/>
      <c r="BK149" s="132">
        <v>0.43968224299065428</v>
      </c>
      <c r="BL149" s="132">
        <v>0.40521014492753621</v>
      </c>
      <c r="BM149" s="132">
        <v>0.65471111111111102</v>
      </c>
      <c r="BN149" s="132">
        <v>0.41426724137931042</v>
      </c>
      <c r="BO149" s="132">
        <v>0.35960865561694288</v>
      </c>
      <c r="BP149" s="132">
        <v>0.35421699346405233</v>
      </c>
      <c r="BQ149" s="132">
        <v>0.99328883176345673</v>
      </c>
      <c r="BR149" s="132">
        <v>0.72163963963963962</v>
      </c>
      <c r="BS149" s="132">
        <v>0.93979619565217387</v>
      </c>
      <c r="BT149" s="132">
        <v>0.35611627906976745</v>
      </c>
      <c r="BU149" s="132">
        <v>0.45633815028901731</v>
      </c>
      <c r="BV149" s="132">
        <v>0.62110526315789472</v>
      </c>
      <c r="BW149" s="132">
        <v>0.77239820542896176</v>
      </c>
      <c r="BX149" s="132">
        <v>0.67994288681204584</v>
      </c>
      <c r="BY149" s="132">
        <v>2.147440222594573</v>
      </c>
      <c r="BZ149" s="132">
        <v>1.1185233528874954</v>
      </c>
      <c r="CA149" s="132">
        <v>0.252485903814262</v>
      </c>
      <c r="CB149" s="132">
        <v>0.43202443729903556</v>
      </c>
      <c r="CC149" s="132">
        <v>0.26369625000000008</v>
      </c>
      <c r="CD149" s="132">
        <v>0.45503225806451608</v>
      </c>
      <c r="CE149" s="132">
        <v>0.89864383561643835</v>
      </c>
      <c r="CF149" s="132"/>
      <c r="CG149" s="132">
        <v>0.95763591456801067</v>
      </c>
      <c r="CH149" s="132">
        <v>0.23383850129198969</v>
      </c>
      <c r="CI149" s="132">
        <v>1.1858404382048973</v>
      </c>
      <c r="CJ149" s="132">
        <v>0.55433962264150949</v>
      </c>
      <c r="CK149" s="132">
        <v>0.44155441654742617</v>
      </c>
      <c r="CL149" s="132">
        <v>0.29666666666666669</v>
      </c>
      <c r="CM149" s="132">
        <v>0.86221746827972856</v>
      </c>
      <c r="CN149" s="132">
        <v>0.99028901734104058</v>
      </c>
      <c r="CO149" s="132">
        <v>2.3655319148936171</v>
      </c>
      <c r="CP149" s="132">
        <v>0.98005952380952399</v>
      </c>
      <c r="CQ149" s="132">
        <v>1.0462222222222222</v>
      </c>
      <c r="CR149" s="132">
        <v>0.51996000000000009</v>
      </c>
      <c r="CS149" s="132">
        <v>0.81557083333333324</v>
      </c>
      <c r="CT149" s="132">
        <v>0.18023529411764705</v>
      </c>
      <c r="CU149" s="132">
        <v>0.55179347826086955</v>
      </c>
      <c r="CV149" s="132"/>
      <c r="CW149" s="132">
        <v>0.52797810218978103</v>
      </c>
      <c r="CX149" s="132"/>
      <c r="CY149" s="132"/>
      <c r="CZ149" s="132">
        <v>135</v>
      </c>
      <c r="DA149" s="132"/>
      <c r="DB149" s="132">
        <v>150.66999999999999</v>
      </c>
    </row>
    <row r="150" spans="1:106" x14ac:dyDescent="0.2">
      <c r="A150" s="119">
        <v>40391</v>
      </c>
      <c r="AX150" s="111">
        <v>75.350000000000009</v>
      </c>
      <c r="AY150" s="132">
        <v>0.62402737976550238</v>
      </c>
      <c r="AZ150" s="132"/>
      <c r="BA150" s="132"/>
      <c r="BB150" s="132"/>
      <c r="BC150" s="132"/>
      <c r="BD150" s="132">
        <v>0.7111949272704754</v>
      </c>
      <c r="BE150" s="132"/>
      <c r="BF150" s="132">
        <v>6.579681415929203</v>
      </c>
      <c r="BG150" s="132">
        <v>2.3348096795953861</v>
      </c>
      <c r="BH150" s="132">
        <v>0.3705050250893428</v>
      </c>
      <c r="BI150" s="132">
        <v>1.1247056354515887</v>
      </c>
      <c r="BJ150" s="132">
        <v>1.1368347630452535</v>
      </c>
      <c r="BK150" s="132">
        <v>0.41683145299145302</v>
      </c>
      <c r="BL150" s="132">
        <v>0.34401282051282051</v>
      </c>
      <c r="BM150" s="132">
        <v>0.55903409090909095</v>
      </c>
      <c r="BN150" s="132">
        <v>0.39481578947368423</v>
      </c>
      <c r="BO150" s="132">
        <v>0.30774410774410771</v>
      </c>
      <c r="BP150" s="132">
        <v>0.34359608391608398</v>
      </c>
      <c r="BQ150" s="132">
        <v>1.0040224616205218</v>
      </c>
      <c r="BR150" s="132">
        <v>0.54876146788990832</v>
      </c>
      <c r="BS150" s="132">
        <v>0.4948118279569893</v>
      </c>
      <c r="BT150" s="132">
        <v>0.30641250000000003</v>
      </c>
      <c r="BU150" s="132">
        <v>0.57873553719008275</v>
      </c>
      <c r="BV150" s="132">
        <v>0.51774653979238761</v>
      </c>
      <c r="BW150" s="132">
        <v>0.70642115206224332</v>
      </c>
      <c r="BX150" s="132">
        <v>0.6927967479674797</v>
      </c>
      <c r="BY150" s="132">
        <v>1.4171824125959191</v>
      </c>
      <c r="BZ150" s="132">
        <v>0.99800304657721439</v>
      </c>
      <c r="CA150" s="132">
        <v>0.2551195499296765</v>
      </c>
      <c r="CB150" s="132">
        <v>0.41438650306748465</v>
      </c>
      <c r="CC150" s="132">
        <v>0.32837287024901712</v>
      </c>
      <c r="CD150" s="132">
        <v>0.44416171003717464</v>
      </c>
      <c r="CE150" s="132">
        <v>1.0868553459119497</v>
      </c>
      <c r="CF150" s="132"/>
      <c r="CG150" s="132">
        <v>0.92205873297681185</v>
      </c>
      <c r="CH150" s="132">
        <v>0.22179440789473687</v>
      </c>
      <c r="CI150" s="132">
        <v>1.2087380047490341</v>
      </c>
      <c r="CJ150" s="132">
        <v>0.68414634146341469</v>
      </c>
      <c r="CK150" s="132">
        <v>0.37902803780440553</v>
      </c>
      <c r="CL150" s="132">
        <v>0.18825806451612906</v>
      </c>
      <c r="CM150" s="132">
        <v>0.84082676940639289</v>
      </c>
      <c r="CN150" s="132">
        <v>0.91189939939939957</v>
      </c>
      <c r="CO150" s="132">
        <v>2.0533065326633166</v>
      </c>
      <c r="CP150" s="132">
        <v>0.86578282828282849</v>
      </c>
      <c r="CQ150" s="132">
        <v>0.95063492063492061</v>
      </c>
      <c r="CR150" s="132">
        <v>0.50491071428571432</v>
      </c>
      <c r="CS150" s="132">
        <v>0.83003333333333329</v>
      </c>
      <c r="CT150" s="132">
        <v>0.16701041666666666</v>
      </c>
      <c r="CU150" s="132">
        <v>0.56640449438202245</v>
      </c>
      <c r="CV150" s="132"/>
      <c r="CW150" s="132">
        <v>0.56092473118279562</v>
      </c>
      <c r="CX150" s="132"/>
      <c r="CY150" s="132">
        <v>0.80769230769230771</v>
      </c>
      <c r="CZ150" s="132">
        <v>152</v>
      </c>
      <c r="DA150" s="132"/>
      <c r="DB150" s="132">
        <v>150.66999999999999</v>
      </c>
    </row>
    <row r="151" spans="1:106" x14ac:dyDescent="0.2">
      <c r="A151" s="119">
        <v>40422</v>
      </c>
      <c r="AX151" s="111">
        <v>73.95</v>
      </c>
      <c r="AY151" s="132">
        <v>0.61383695513906633</v>
      </c>
      <c r="AZ151" s="132">
        <v>0.86654442603204085</v>
      </c>
      <c r="BA151" s="132">
        <v>0.85345052005128885</v>
      </c>
      <c r="BB151" s="132">
        <v>0.76720867240337387</v>
      </c>
      <c r="BC151" s="132"/>
      <c r="BD151" s="132">
        <v>0.66492529849390269</v>
      </c>
      <c r="BE151" s="132">
        <v>0.85980282252102258</v>
      </c>
      <c r="BF151" s="132">
        <v>7.7059980334316602</v>
      </c>
      <c r="BG151" s="132">
        <v>1.9580026821431165</v>
      </c>
      <c r="BH151" s="132">
        <v>0.37266754432550692</v>
      </c>
      <c r="BI151" s="132">
        <v>1.2252909119605608</v>
      </c>
      <c r="BJ151" s="132">
        <v>0.76984481999577836</v>
      </c>
      <c r="BK151" s="132">
        <v>0.39422780952380954</v>
      </c>
      <c r="BL151" s="132">
        <v>0.31486309523809525</v>
      </c>
      <c r="BM151" s="132">
        <v>0.56566000000000005</v>
      </c>
      <c r="BN151" s="132">
        <v>0.39809756097560983</v>
      </c>
      <c r="BO151" s="132">
        <v>0.29376398210290827</v>
      </c>
      <c r="BP151" s="132">
        <v>0.32346429629629625</v>
      </c>
      <c r="BQ151" s="132">
        <v>0.9341712200438026</v>
      </c>
      <c r="BR151" s="132">
        <v>0.75085000000000013</v>
      </c>
      <c r="BS151" s="132">
        <v>0.69887063655030801</v>
      </c>
      <c r="BT151" s="132">
        <v>0.29360000000000003</v>
      </c>
      <c r="BU151" s="132">
        <v>0.38777428571428563</v>
      </c>
      <c r="BV151" s="132">
        <v>0.4908678343949045</v>
      </c>
      <c r="BW151" s="132">
        <v>0.96770406834264378</v>
      </c>
      <c r="BX151" s="132">
        <v>0.63787581699346418</v>
      </c>
      <c r="BY151" s="132">
        <v>1.1748433951832127</v>
      </c>
      <c r="BZ151" s="132">
        <v>0.95425013368312384</v>
      </c>
      <c r="CA151" s="132">
        <v>0.27938280499519702</v>
      </c>
      <c r="CB151" s="132">
        <v>0.43379487179487181</v>
      </c>
      <c r="CC151" s="132">
        <v>0.3722829512893982</v>
      </c>
      <c r="CD151" s="132">
        <v>0.45608597285067881</v>
      </c>
      <c r="CE151" s="132">
        <v>0.95025225225225218</v>
      </c>
      <c r="CF151" s="132"/>
      <c r="CG151" s="132">
        <v>0.94174129663306883</v>
      </c>
      <c r="CH151" s="132">
        <v>0.21257386363636363</v>
      </c>
      <c r="CI151" s="132">
        <v>1.2256323888340535</v>
      </c>
      <c r="CJ151" s="132">
        <v>0.7944444444444444</v>
      </c>
      <c r="CK151" s="132">
        <v>0.35501423013739414</v>
      </c>
      <c r="CL151" s="132">
        <v>0.18199085365853657</v>
      </c>
      <c r="CM151" s="132">
        <v>0.99847355342563004</v>
      </c>
      <c r="CN151" s="132">
        <v>0.98488975356679653</v>
      </c>
      <c r="CO151" s="132">
        <v>2.111356097560976</v>
      </c>
      <c r="CP151" s="132">
        <v>0.98926767676767668</v>
      </c>
      <c r="CQ151" s="132">
        <v>0.95092307692307698</v>
      </c>
      <c r="CR151" s="132">
        <v>0.50873529411764706</v>
      </c>
      <c r="CS151" s="132">
        <v>0.87760256410256421</v>
      </c>
      <c r="CT151" s="132">
        <v>0.17476923076923079</v>
      </c>
      <c r="CU151" s="132">
        <v>0.60985915492957743</v>
      </c>
      <c r="CV151" s="132"/>
      <c r="CW151" s="132">
        <v>0.58036231884057965</v>
      </c>
      <c r="CX151" s="132"/>
      <c r="CY151" s="132">
        <v>0.95857142857142863</v>
      </c>
      <c r="CZ151" s="132">
        <v>171</v>
      </c>
      <c r="DA151" s="132">
        <v>141</v>
      </c>
      <c r="DB151" s="132">
        <v>150.66999999999999</v>
      </c>
    </row>
    <row r="152" spans="1:106" x14ac:dyDescent="0.2">
      <c r="A152" s="119">
        <v>40452</v>
      </c>
      <c r="AX152" s="111">
        <v>60.340000000000011</v>
      </c>
      <c r="AY152" s="132">
        <v>0.55744648462656909</v>
      </c>
      <c r="AZ152" s="132">
        <v>0.61913480270102628</v>
      </c>
      <c r="BA152" s="132">
        <v>0.73810187290132545</v>
      </c>
      <c r="BB152" s="132">
        <v>0.61694470233621868</v>
      </c>
      <c r="BC152" s="132">
        <v>0.76941329502522271</v>
      </c>
      <c r="BD152" s="132">
        <v>0.53863430593509543</v>
      </c>
      <c r="BE152" s="132">
        <v>0.60356554779068983</v>
      </c>
      <c r="BF152" s="132">
        <v>7.5221238938053094</v>
      </c>
      <c r="BG152" s="132">
        <v>1.7818522256395948</v>
      </c>
      <c r="BH152" s="132">
        <v>0.33754546403916547</v>
      </c>
      <c r="BI152" s="132">
        <v>0.75735271244687352</v>
      </c>
      <c r="BJ152" s="132">
        <v>0.61454571370600153</v>
      </c>
      <c r="BK152" s="132">
        <v>0.35311500000000001</v>
      </c>
      <c r="BL152" s="132">
        <v>0.31958923512747872</v>
      </c>
      <c r="BM152" s="132">
        <v>0.59941960784313719</v>
      </c>
      <c r="BN152" s="132">
        <v>0.38224999999999998</v>
      </c>
      <c r="BO152" s="132">
        <v>0.29602981029810299</v>
      </c>
      <c r="BP152" s="132">
        <v>0.27923385444743937</v>
      </c>
      <c r="BQ152" s="132">
        <v>1.0138910811638351</v>
      </c>
      <c r="BR152" s="132">
        <v>0.66</v>
      </c>
      <c r="BS152" s="132">
        <v>0.72878787878787876</v>
      </c>
      <c r="BT152" s="132">
        <v>0.26015458937198066</v>
      </c>
      <c r="BU152" s="132">
        <v>0.46179402985074625</v>
      </c>
      <c r="BV152" s="132">
        <v>0.47283232628398791</v>
      </c>
      <c r="BW152" s="132">
        <v>0.92909494872419351</v>
      </c>
      <c r="BX152" s="132">
        <v>0.64338006230529599</v>
      </c>
      <c r="BY152" s="132">
        <v>1.6726302245611135</v>
      </c>
      <c r="BZ152" s="132">
        <v>0.90512006530346978</v>
      </c>
      <c r="CA152" s="132">
        <v>0.28373629385964916</v>
      </c>
      <c r="CB152" s="132">
        <v>0.43193406593406591</v>
      </c>
      <c r="CC152" s="132">
        <v>0.49032077922077927</v>
      </c>
      <c r="CD152" s="132">
        <v>0.4551711711711714</v>
      </c>
      <c r="CE152" s="132">
        <v>0.85553221957040582</v>
      </c>
      <c r="CF152" s="132"/>
      <c r="CG152" s="132">
        <v>1.0080636938403529</v>
      </c>
      <c r="CH152" s="132">
        <v>0.2321086956521739</v>
      </c>
      <c r="CI152" s="132">
        <v>1.6613571947174086</v>
      </c>
      <c r="CJ152" s="132">
        <v>0.86558620689655175</v>
      </c>
      <c r="CK152" s="132">
        <v>0.32720496498826507</v>
      </c>
      <c r="CL152" s="132">
        <v>0.19426829268292684</v>
      </c>
      <c r="CM152" s="132">
        <v>1.1091794149221685</v>
      </c>
      <c r="CN152" s="132">
        <v>1.1022614201718681</v>
      </c>
      <c r="CO152" s="132">
        <v>2.5278048780487805</v>
      </c>
      <c r="CP152" s="132">
        <v>1.0520833333333335</v>
      </c>
      <c r="CQ152" s="132">
        <v>0.86853278688524593</v>
      </c>
      <c r="CR152" s="132">
        <v>0.50360000000000005</v>
      </c>
      <c r="CS152" s="132">
        <v>0.89693243243243248</v>
      </c>
      <c r="CT152" s="132">
        <v>0.16221348314606743</v>
      </c>
      <c r="CU152" s="132">
        <v>0.6248780487804878</v>
      </c>
      <c r="CV152" s="132"/>
      <c r="CW152" s="132"/>
      <c r="CX152" s="132"/>
      <c r="CY152" s="132"/>
      <c r="CZ152" s="132">
        <v>175</v>
      </c>
      <c r="DA152" s="132">
        <v>143</v>
      </c>
      <c r="DB152" s="132">
        <v>150.66999999999999</v>
      </c>
    </row>
    <row r="153" spans="1:106" x14ac:dyDescent="0.2">
      <c r="A153" s="119">
        <v>40483</v>
      </c>
      <c r="AX153" s="111">
        <v>62.9</v>
      </c>
      <c r="AY153" s="132">
        <v>0.57481715134386069</v>
      </c>
      <c r="AZ153" s="132">
        <v>0.64373657784411131</v>
      </c>
      <c r="BA153" s="132">
        <v>0.73827957702175506</v>
      </c>
      <c r="BB153" s="132">
        <v>0.60387014686580576</v>
      </c>
      <c r="BC153" s="132">
        <v>0.6613199798085162</v>
      </c>
      <c r="BD153" s="132">
        <v>0.50306651873999542</v>
      </c>
      <c r="BE153" s="132">
        <v>0.60425665206086188</v>
      </c>
      <c r="BF153" s="132">
        <v>6.6772240335351656</v>
      </c>
      <c r="BG153" s="132">
        <v>1.5956173048684059</v>
      </c>
      <c r="BH153" s="132">
        <v>0.32505293179695421</v>
      </c>
      <c r="BI153" s="132"/>
      <c r="BJ153" s="132">
        <v>0.55412974864199305</v>
      </c>
      <c r="BK153" s="132">
        <v>0.34575466666666665</v>
      </c>
      <c r="BL153" s="132">
        <v>0.32630868544600938</v>
      </c>
      <c r="BM153" s="132">
        <v>0.67040206185566997</v>
      </c>
      <c r="BN153" s="132">
        <v>0.41185714285714287</v>
      </c>
      <c r="BO153" s="132">
        <v>0.30496273712737126</v>
      </c>
      <c r="BP153" s="132">
        <v>0.28026012578616349</v>
      </c>
      <c r="BQ153" s="132">
        <v>1.091206545125446</v>
      </c>
      <c r="BR153" s="132">
        <v>0.60078947368421054</v>
      </c>
      <c r="BS153" s="132">
        <v>0.51847826086956528</v>
      </c>
      <c r="BT153" s="132">
        <v>0.25604218749999996</v>
      </c>
      <c r="BU153" s="132">
        <v>0.47448343373493979</v>
      </c>
      <c r="BV153" s="132">
        <v>0.51359529702970297</v>
      </c>
      <c r="BW153" s="132"/>
      <c r="BX153" s="132"/>
      <c r="BY153" s="132"/>
      <c r="BZ153" s="132">
        <v>0.90877989195453168</v>
      </c>
      <c r="CA153" s="132">
        <v>0.32629629629629631</v>
      </c>
      <c r="CB153" s="132">
        <v>0.42499999999999999</v>
      </c>
      <c r="CC153" s="132">
        <v>0.56755319148936179</v>
      </c>
      <c r="CD153" s="132">
        <v>0.54480000000000006</v>
      </c>
      <c r="CE153" s="132">
        <v>0.79246176470588225</v>
      </c>
      <c r="CF153" s="132"/>
      <c r="CG153" s="132"/>
      <c r="CH153" s="132">
        <v>0.20159433962264151</v>
      </c>
      <c r="CI153" s="132"/>
      <c r="CJ153" s="132">
        <v>0.84421052631578952</v>
      </c>
      <c r="CK153" s="132">
        <v>0.31593487306793</v>
      </c>
      <c r="CL153" s="132"/>
      <c r="CM153" s="132">
        <v>1.0164420803782508</v>
      </c>
      <c r="CN153" s="132">
        <v>1.1086419753086421</v>
      </c>
      <c r="CO153" s="132">
        <v>2.72</v>
      </c>
      <c r="CP153" s="132">
        <v>1.1190476190476193</v>
      </c>
      <c r="CQ153" s="132">
        <v>0.82473417721518982</v>
      </c>
      <c r="CR153" s="132">
        <v>0.50679347826086962</v>
      </c>
      <c r="CS153" s="132">
        <v>0.88905555555555549</v>
      </c>
      <c r="CT153" s="132">
        <v>0.15573015873015872</v>
      </c>
      <c r="CU153" s="132">
        <v>0.51095238095238094</v>
      </c>
      <c r="CV153" s="132">
        <v>0.48700000000000004</v>
      </c>
      <c r="CW153" s="132">
        <v>0.61150892857142858</v>
      </c>
      <c r="CX153" s="132">
        <v>0.75</v>
      </c>
      <c r="CY153" s="132">
        <v>1.0610714285714287</v>
      </c>
      <c r="CZ153" s="132">
        <v>175</v>
      </c>
      <c r="DA153" s="132">
        <v>166</v>
      </c>
      <c r="DB153" s="132">
        <v>150.66999999999999</v>
      </c>
    </row>
    <row r="154" spans="1:106" x14ac:dyDescent="0.2">
      <c r="A154" s="119">
        <v>40513</v>
      </c>
      <c r="AX154" s="111">
        <v>68.533333333333331</v>
      </c>
      <c r="AY154" s="132">
        <v>0.60812157643457865</v>
      </c>
      <c r="AZ154" s="132">
        <v>0.68591394290803442</v>
      </c>
      <c r="BA154" s="132">
        <v>0.73097515221429388</v>
      </c>
      <c r="BB154" s="132">
        <v>0.63779102557907408</v>
      </c>
      <c r="BC154" s="132">
        <v>0.6496287992381059</v>
      </c>
      <c r="BD154" s="132">
        <v>0.50403820640850872</v>
      </c>
      <c r="BE154" s="132">
        <v>0.55218399825634612</v>
      </c>
      <c r="BF154" s="132"/>
      <c r="BG154" s="132">
        <v>1.7861741782446625</v>
      </c>
      <c r="BH154" s="132">
        <v>0.33056669082778484</v>
      </c>
      <c r="BI154" s="132"/>
      <c r="BJ154" s="132">
        <v>0.68265708414084947</v>
      </c>
      <c r="BK154" s="132">
        <v>0.35409402061855672</v>
      </c>
      <c r="BL154" s="132">
        <v>0.36413443830570902</v>
      </c>
      <c r="BM154" s="132">
        <v>0.75462121212121225</v>
      </c>
      <c r="BN154" s="132">
        <v>0.39364705882352941</v>
      </c>
      <c r="BO154" s="132">
        <v>0.34571929824561404</v>
      </c>
      <c r="BP154" s="132">
        <v>0.30857686098654707</v>
      </c>
      <c r="BQ154" s="132">
        <v>1.1961914909047815</v>
      </c>
      <c r="BR154" s="132">
        <v>0.72027777777777791</v>
      </c>
      <c r="BS154" s="132">
        <v>1.4000000000000001</v>
      </c>
      <c r="BT154" s="132">
        <v>0.359981220657277</v>
      </c>
      <c r="BU154" s="132">
        <v>0.70762105263157893</v>
      </c>
      <c r="BV154" s="132">
        <v>0.62469202898550724</v>
      </c>
      <c r="BW154" s="132"/>
      <c r="BX154" s="132"/>
      <c r="BY154" s="132"/>
      <c r="BZ154" s="132">
        <v>1.0938860774452144</v>
      </c>
      <c r="CA154" s="132">
        <v>0.33666376306620222</v>
      </c>
      <c r="CB154" s="132"/>
      <c r="CC154" s="132"/>
      <c r="CD154" s="132">
        <v>0.57779999999999998</v>
      </c>
      <c r="CE154" s="132">
        <v>0.8806529680365297</v>
      </c>
      <c r="CF154" s="132"/>
      <c r="CG154" s="132"/>
      <c r="CH154" s="132"/>
      <c r="CI154" s="132"/>
      <c r="CJ154" s="132">
        <v>1.5</v>
      </c>
      <c r="CK154" s="132">
        <v>0.33445242724083724</v>
      </c>
      <c r="CL154" s="132"/>
      <c r="CM154" s="132">
        <v>0.89998039215686287</v>
      </c>
      <c r="CN154" s="132">
        <v>1.1166666666666669</v>
      </c>
      <c r="CO154" s="132">
        <v>2.3000000000000003</v>
      </c>
      <c r="CP154" s="132">
        <v>0.95833333333333348</v>
      </c>
      <c r="CQ154" s="132">
        <v>1.0386046511627907</v>
      </c>
      <c r="CR154" s="132">
        <v>0.5462765957446809</v>
      </c>
      <c r="CS154" s="132">
        <v>0.8598958333333333</v>
      </c>
      <c r="CT154" s="132">
        <v>0.14134615384615384</v>
      </c>
      <c r="CU154" s="132"/>
      <c r="CV154" s="132">
        <v>0.5508333333333334</v>
      </c>
      <c r="CW154" s="132">
        <v>0.62105263157894741</v>
      </c>
      <c r="CX154" s="132">
        <v>0.74687500000000007</v>
      </c>
      <c r="CY154" s="132">
        <v>1.0705303030303031</v>
      </c>
      <c r="CZ154" s="132">
        <v>168.5</v>
      </c>
      <c r="DA154" s="132">
        <v>159</v>
      </c>
      <c r="DB154" s="132"/>
    </row>
    <row r="155" spans="1:106" x14ac:dyDescent="0.2">
      <c r="A155" s="119">
        <v>40544</v>
      </c>
      <c r="B155" s="120">
        <v>113.69684516035638</v>
      </c>
      <c r="C155" s="120">
        <v>148.46876809089565</v>
      </c>
      <c r="D155" s="120">
        <v>122.55550792643511</v>
      </c>
      <c r="E155" s="120">
        <v>141.51857835218098</v>
      </c>
      <c r="F155" s="120">
        <v>118.37851552328991</v>
      </c>
      <c r="G155" s="120"/>
      <c r="H155" s="120">
        <v>99.586620730454115</v>
      </c>
      <c r="I155" s="120">
        <v>124.19232528505972</v>
      </c>
      <c r="J155" s="120">
        <v>105.16246786674121</v>
      </c>
      <c r="K155" s="120">
        <v>118.93808241299831</v>
      </c>
      <c r="L155" s="120"/>
      <c r="M155" s="120">
        <v>62.023408229490812</v>
      </c>
      <c r="N155" s="120">
        <v>103.57933408436912</v>
      </c>
      <c r="O155" s="120">
        <v>96.798080082551337</v>
      </c>
      <c r="P155" s="120">
        <v>103.91334371506399</v>
      </c>
      <c r="Q155" s="120"/>
      <c r="R155" s="120"/>
      <c r="S155" s="120">
        <v>90.426842383010381</v>
      </c>
      <c r="T155" s="120">
        <v>81.31420813776937</v>
      </c>
      <c r="U155" s="120">
        <v>80.033006058182636</v>
      </c>
      <c r="V155" s="120">
        <v>90.822059698607887</v>
      </c>
      <c r="W155" s="120">
        <v>61.872248367633283</v>
      </c>
      <c r="X155" s="120">
        <v>103.8740006623956</v>
      </c>
      <c r="Y155" s="120">
        <v>136.37035780338869</v>
      </c>
      <c r="Z155" s="120">
        <v>104.04966289053689</v>
      </c>
      <c r="AA155" s="120">
        <v>89.876512143959118</v>
      </c>
      <c r="AB155" s="120">
        <v>84.808299276253109</v>
      </c>
      <c r="AC155" s="121">
        <v>90.852169494204389</v>
      </c>
      <c r="AD155" s="121">
        <v>79.446084245951852</v>
      </c>
      <c r="AE155" s="121">
        <v>81.09999999999998</v>
      </c>
      <c r="AF155" s="121">
        <v>120.85919914357386</v>
      </c>
      <c r="AG155" s="121">
        <v>123.33117966030946</v>
      </c>
      <c r="AH155" s="121">
        <v>122.07874230091311</v>
      </c>
      <c r="AI155" s="121">
        <v>119.9871535680176</v>
      </c>
      <c r="AJ155" s="121">
        <v>129.28730512249447</v>
      </c>
      <c r="AK155" s="121">
        <v>130.98659777167765</v>
      </c>
      <c r="AL155" s="121">
        <v>124.81320268869048</v>
      </c>
      <c r="AM155" s="121">
        <v>145.1247109820776</v>
      </c>
      <c r="AN155" s="121">
        <v>129.34438350357846</v>
      </c>
      <c r="AO155" s="121">
        <v>151.35387001020356</v>
      </c>
      <c r="AP155" s="121">
        <v>113.12202785940187</v>
      </c>
      <c r="AQ155" s="121">
        <v>115.30774203131932</v>
      </c>
      <c r="AR155" s="121">
        <v>128.42171485618439</v>
      </c>
      <c r="AS155" s="121">
        <v>119.25291488590675</v>
      </c>
      <c r="AT155" s="121">
        <v>93.866560159050763</v>
      </c>
      <c r="AU155" s="121">
        <v>94.616090547568007</v>
      </c>
      <c r="AV155" s="121">
        <v>99.696458741704603</v>
      </c>
      <c r="AW155" s="121">
        <v>98.425650445299937</v>
      </c>
      <c r="AX155" s="111">
        <v>94.55</v>
      </c>
      <c r="AY155" s="132">
        <v>0.58502893878529461</v>
      </c>
      <c r="AZ155" s="132">
        <v>0.71359152592867803</v>
      </c>
      <c r="BA155" s="132">
        <v>0.67799239704543923</v>
      </c>
      <c r="BB155" s="132">
        <v>0.66613252683008606</v>
      </c>
      <c r="BC155" s="132">
        <v>0.62400405514067525</v>
      </c>
      <c r="BD155" s="132">
        <v>0.54260856365616827</v>
      </c>
      <c r="BE155" s="132">
        <v>0.59164543190736785</v>
      </c>
      <c r="BF155" s="132"/>
      <c r="BG155" s="132"/>
      <c r="BH155" s="132">
        <v>0.33247500007396447</v>
      </c>
      <c r="BI155" s="132"/>
      <c r="BJ155" s="132">
        <v>0.65556028391117505</v>
      </c>
      <c r="BK155" s="132">
        <v>0.42387461538461535</v>
      </c>
      <c r="BL155" s="132">
        <v>0.39566265060240963</v>
      </c>
      <c r="BM155" s="132">
        <v>1.1377118644067796</v>
      </c>
      <c r="BN155" s="132"/>
      <c r="BO155" s="132">
        <v>0.39999999999999997</v>
      </c>
      <c r="BP155" s="132">
        <v>0.38862730158730158</v>
      </c>
      <c r="BQ155" s="132"/>
      <c r="BR155" s="132"/>
      <c r="BS155" s="132"/>
      <c r="BT155" s="132">
        <v>0.37923248407643317</v>
      </c>
      <c r="BU155" s="132">
        <v>0.62833333333333341</v>
      </c>
      <c r="BV155" s="132"/>
      <c r="BW155" s="132"/>
      <c r="BX155" s="132"/>
      <c r="BY155" s="132"/>
      <c r="BZ155" s="132">
        <v>1.2354013526527803</v>
      </c>
      <c r="CA155" s="132">
        <v>0.38253472222222229</v>
      </c>
      <c r="CB155" s="132"/>
      <c r="CC155" s="132"/>
      <c r="CD155" s="132">
        <v>0.67007692307692313</v>
      </c>
      <c r="CE155" s="132">
        <v>0.85885507246376824</v>
      </c>
      <c r="CF155" s="132">
        <v>3.2253628957647593</v>
      </c>
      <c r="CG155" s="132"/>
      <c r="CH155" s="132"/>
      <c r="CI155" s="132"/>
      <c r="CJ155" s="132"/>
      <c r="CK155" s="132">
        <v>0.33421788865303509</v>
      </c>
      <c r="CL155" s="132"/>
      <c r="CM155" s="132"/>
      <c r="CN155" s="132"/>
      <c r="CO155" s="132"/>
      <c r="CP155" s="132"/>
      <c r="CQ155" s="132">
        <v>1.0125714285714285</v>
      </c>
      <c r="CR155" s="132">
        <v>0.55714285714285716</v>
      </c>
      <c r="CS155" s="132">
        <v>0.86244897959183675</v>
      </c>
      <c r="CT155" s="132">
        <v>0.22773913043478261</v>
      </c>
      <c r="CU155" s="132"/>
      <c r="CV155" s="132">
        <v>0.67048387096774198</v>
      </c>
      <c r="CW155" s="132">
        <v>0.57916666666666661</v>
      </c>
      <c r="CX155" s="132">
        <v>0.86936363636363634</v>
      </c>
      <c r="CY155" s="132">
        <v>1.1797029702970299</v>
      </c>
      <c r="CZ155" s="132">
        <v>189</v>
      </c>
      <c r="DA155" s="132">
        <v>181.5</v>
      </c>
      <c r="DB155" s="132">
        <v>150.16999999999999</v>
      </c>
    </row>
    <row r="156" spans="1:106" x14ac:dyDescent="0.2">
      <c r="A156" s="119">
        <v>40575</v>
      </c>
      <c r="B156" s="120">
        <v>117.28765769073739</v>
      </c>
      <c r="C156" s="120">
        <v>158.91146690804553</v>
      </c>
      <c r="D156" s="120">
        <v>122.16669960865994</v>
      </c>
      <c r="E156" s="120">
        <v>139.57996768982235</v>
      </c>
      <c r="F156" s="120">
        <v>106.54066397096089</v>
      </c>
      <c r="G156" s="120"/>
      <c r="H156" s="120">
        <v>112.42234966867952</v>
      </c>
      <c r="I156" s="120">
        <v>117.15829551078255</v>
      </c>
      <c r="J156" s="120">
        <v>108.55232215400099</v>
      </c>
      <c r="K156" s="120">
        <v>114.49717544678859</v>
      </c>
      <c r="L156" s="120"/>
      <c r="M156" s="120">
        <v>73.71589939390644</v>
      </c>
      <c r="N156" s="120">
        <v>125.39556609026337</v>
      </c>
      <c r="O156" s="120">
        <v>100.01139324314725</v>
      </c>
      <c r="P156" s="120">
        <v>102.13821768717803</v>
      </c>
      <c r="Q156" s="120"/>
      <c r="R156" s="120"/>
      <c r="S156" s="120">
        <v>92.1175867739164</v>
      </c>
      <c r="T156" s="120">
        <v>82.740272154394347</v>
      </c>
      <c r="U156" s="120">
        <v>80.32975824908894</v>
      </c>
      <c r="V156" s="120">
        <v>99.022564604052704</v>
      </c>
      <c r="W156" s="120">
        <v>60.178208189182669</v>
      </c>
      <c r="X156" s="120">
        <v>102.53653456271154</v>
      </c>
      <c r="Y156" s="120">
        <v>143.93417488594153</v>
      </c>
      <c r="Z156" s="120">
        <v>106.76135636785192</v>
      </c>
      <c r="AA156" s="120">
        <v>104.54474131553428</v>
      </c>
      <c r="AB156" s="120">
        <v>81.956330667319406</v>
      </c>
      <c r="AC156" s="121">
        <v>92.593269027275809</v>
      </c>
      <c r="AD156" s="121">
        <v>80.637775509641116</v>
      </c>
      <c r="AE156" s="121">
        <v>81.59999999999998</v>
      </c>
      <c r="AF156" s="121">
        <v>122.95869922531722</v>
      </c>
      <c r="AG156" s="121">
        <v>124.51553337458867</v>
      </c>
      <c r="AH156" s="121">
        <v>126.94546768912976</v>
      </c>
      <c r="AI156" s="121">
        <v>125.97652895410833</v>
      </c>
      <c r="AJ156" s="121">
        <v>129.28730512249447</v>
      </c>
      <c r="AK156" s="121">
        <v>130.98659777167765</v>
      </c>
      <c r="AL156" s="121">
        <v>123.76455664617197</v>
      </c>
      <c r="AM156" s="121">
        <v>138.41214353885772</v>
      </c>
      <c r="AN156" s="121">
        <v>131.56582131637003</v>
      </c>
      <c r="AO156" s="121">
        <v>158.05228518430178</v>
      </c>
      <c r="AP156" s="121">
        <v>116.02896463939483</v>
      </c>
      <c r="AQ156" s="121">
        <v>115.88035433490676</v>
      </c>
      <c r="AR156" s="121">
        <v>140.08095887566023</v>
      </c>
      <c r="AS156" s="121">
        <v>127.44393122767463</v>
      </c>
      <c r="AT156" s="121">
        <v>93.594548954511083</v>
      </c>
      <c r="AU156" s="121">
        <v>95.809115937595564</v>
      </c>
      <c r="AV156" s="121">
        <v>99.847330956841915</v>
      </c>
      <c r="AW156" s="121">
        <v>98.342800571187723</v>
      </c>
      <c r="AX156" s="111">
        <v>101.67500000000001</v>
      </c>
      <c r="AY156" s="132">
        <v>0.60444958418161898</v>
      </c>
      <c r="AZ156" s="132">
        <v>0.88729500116761872</v>
      </c>
      <c r="BA156" s="132">
        <v>0.78443042268663998</v>
      </c>
      <c r="BB156" s="132">
        <v>0.85046323941391755</v>
      </c>
      <c r="BC156" s="132">
        <v>0.69804330845350804</v>
      </c>
      <c r="BD156" s="132">
        <v>0.53333931535884649</v>
      </c>
      <c r="BE156" s="132">
        <v>0.58964717475176986</v>
      </c>
      <c r="BF156" s="132"/>
      <c r="BG156" s="132"/>
      <c r="BH156" s="132">
        <v>0.32167508405288692</v>
      </c>
      <c r="BI156" s="132"/>
      <c r="BJ156" s="132">
        <v>0.70053520905251165</v>
      </c>
      <c r="BK156" s="132">
        <v>0.50500444444444448</v>
      </c>
      <c r="BL156" s="132">
        <v>0.44174999999999998</v>
      </c>
      <c r="BM156" s="132">
        <v>1.2644782608695655</v>
      </c>
      <c r="BN156" s="132"/>
      <c r="BO156" s="132"/>
      <c r="BP156" s="132">
        <v>0.45535544715447152</v>
      </c>
      <c r="BQ156" s="132"/>
      <c r="BR156" s="132"/>
      <c r="BS156" s="132"/>
      <c r="BT156" s="132">
        <v>0.39145683453237412</v>
      </c>
      <c r="BU156" s="132">
        <v>0.5655</v>
      </c>
      <c r="BV156" s="132"/>
      <c r="BW156" s="132"/>
      <c r="BX156" s="132">
        <v>0.62333333333333341</v>
      </c>
      <c r="BY156" s="132"/>
      <c r="BZ156" s="132">
        <v>1.0045730413557588</v>
      </c>
      <c r="CA156" s="132">
        <v>0.36086864406779667</v>
      </c>
      <c r="CB156" s="132"/>
      <c r="CC156" s="132"/>
      <c r="CD156" s="132">
        <v>0.59861538461538466</v>
      </c>
      <c r="CE156" s="132">
        <v>0.79765942028985504</v>
      </c>
      <c r="CF156" s="132">
        <v>2.8073923833989585</v>
      </c>
      <c r="CG156" s="132">
        <v>2.5683853544538242</v>
      </c>
      <c r="CH156" s="132"/>
      <c r="CI156" s="132"/>
      <c r="CJ156" s="132"/>
      <c r="CK156" s="132">
        <v>0.32853422679200056</v>
      </c>
      <c r="CL156" s="132"/>
      <c r="CM156" s="132"/>
      <c r="CN156" s="132"/>
      <c r="CO156" s="132"/>
      <c r="CP156" s="132"/>
      <c r="CQ156" s="132">
        <v>0.96844155844155855</v>
      </c>
      <c r="CR156" s="132">
        <v>0.5237385321100918</v>
      </c>
      <c r="CS156" s="132">
        <v>0.85</v>
      </c>
      <c r="CT156" s="132">
        <v>0.25281481481481477</v>
      </c>
      <c r="CU156" s="132"/>
      <c r="CV156" s="132">
        <v>0.6222395833333334</v>
      </c>
      <c r="CW156" s="132">
        <v>0.79566666666666663</v>
      </c>
      <c r="CX156" s="132">
        <v>0.85595833333333338</v>
      </c>
      <c r="CY156" s="132">
        <v>1.1266326530612245</v>
      </c>
      <c r="CZ156" s="132">
        <v>191.5</v>
      </c>
      <c r="DA156" s="132">
        <v>181.5</v>
      </c>
      <c r="DB156" s="132">
        <v>150.66999999999999</v>
      </c>
    </row>
    <row r="157" spans="1:106" x14ac:dyDescent="0.2">
      <c r="A157" s="119">
        <v>40603</v>
      </c>
      <c r="B157" s="120">
        <v>124.79572025426128</v>
      </c>
      <c r="C157" s="120">
        <v>156.06688078472592</v>
      </c>
      <c r="D157" s="120">
        <v>123.55306723132266</v>
      </c>
      <c r="E157" s="120">
        <v>147.33441033925695</v>
      </c>
      <c r="F157" s="120">
        <v>108.66294380145334</v>
      </c>
      <c r="G157" s="120">
        <v>167.18622027415054</v>
      </c>
      <c r="H157" s="120">
        <v>115.49515203931367</v>
      </c>
      <c r="I157" s="120">
        <v>108.77520703573056</v>
      </c>
      <c r="J157" s="120">
        <v>107.90828323021059</v>
      </c>
      <c r="K157" s="120">
        <v>129.1524003392224</v>
      </c>
      <c r="L157" s="120"/>
      <c r="M157" s="120">
        <v>49.534906744971835</v>
      </c>
      <c r="N157" s="120">
        <v>125.46747859644765</v>
      </c>
      <c r="O157" s="120">
        <v>102.04090750546766</v>
      </c>
      <c r="P157" s="120">
        <v>106.25148274170415</v>
      </c>
      <c r="Q157" s="120"/>
      <c r="R157" s="120"/>
      <c r="S157" s="120">
        <v>96.841750409036933</v>
      </c>
      <c r="T157" s="120">
        <v>85.879583015722631</v>
      </c>
      <c r="U157" s="120">
        <v>82.931639065785475</v>
      </c>
      <c r="V157" s="120">
        <v>107.0567108180983</v>
      </c>
      <c r="W157" s="120">
        <v>59.873119992072937</v>
      </c>
      <c r="X157" s="120">
        <v>103.5092371806636</v>
      </c>
      <c r="Y157" s="120">
        <v>153.16036934927521</v>
      </c>
      <c r="Z157" s="120">
        <v>119.68489064754357</v>
      </c>
      <c r="AA157" s="120">
        <v>119.37727855318617</v>
      </c>
      <c r="AB157" s="120">
        <v>83.105358148607294</v>
      </c>
      <c r="AC157" s="121">
        <v>99.001195957644214</v>
      </c>
      <c r="AD157" s="121">
        <v>81.200518606383284</v>
      </c>
      <c r="AE157" s="121">
        <v>82.3</v>
      </c>
      <c r="AF157" s="121">
        <v>131.23128716760448</v>
      </c>
      <c r="AG157" s="121">
        <v>126.77267392949983</v>
      </c>
      <c r="AH157" s="121">
        <v>131.25417487447916</v>
      </c>
      <c r="AI157" s="121">
        <v>130.76802926298092</v>
      </c>
      <c r="AJ157" s="121">
        <v>129.28730512249447</v>
      </c>
      <c r="AK157" s="121">
        <v>130.98659777167765</v>
      </c>
      <c r="AL157" s="121">
        <v>124.51133481946707</v>
      </c>
      <c r="AM157" s="121">
        <v>133.72102024560917</v>
      </c>
      <c r="AN157" s="121">
        <v>128.31169388636283</v>
      </c>
      <c r="AO157" s="121">
        <v>153.570509862211</v>
      </c>
      <c r="AP157" s="121">
        <v>109.22935124843792</v>
      </c>
      <c r="AQ157" s="121">
        <v>112.07962193763095</v>
      </c>
      <c r="AR157" s="121">
        <v>105.12022988142787</v>
      </c>
      <c r="AS157" s="121">
        <v>115.23517535332388</v>
      </c>
      <c r="AT157" s="121">
        <v>94.227992147660729</v>
      </c>
      <c r="AU157" s="121">
        <v>96.910370143774813</v>
      </c>
      <c r="AV157" s="121">
        <v>100.65736636303524</v>
      </c>
      <c r="AW157" s="121">
        <v>99.005599564085372</v>
      </c>
      <c r="AX157" s="111">
        <v>72.724999999999994</v>
      </c>
      <c r="AY157" s="132">
        <v>0.61671557720671166</v>
      </c>
      <c r="AZ157" s="132">
        <v>0.9286248675807508</v>
      </c>
      <c r="BA157" s="132">
        <v>0.79516574441294874</v>
      </c>
      <c r="BB157" s="132">
        <v>0.78354492603127335</v>
      </c>
      <c r="BC157" s="132">
        <v>0.69051101171695073</v>
      </c>
      <c r="BD157" s="132">
        <v>0.5548177199927451</v>
      </c>
      <c r="BE157" s="132">
        <v>0.43621464876853272</v>
      </c>
      <c r="BF157" s="132"/>
      <c r="BG157" s="132"/>
      <c r="BH157" s="132">
        <v>0.34417474896113465</v>
      </c>
      <c r="BI157" s="132"/>
      <c r="BJ157" s="132">
        <v>0.67794821134740446</v>
      </c>
      <c r="BK157" s="132">
        <v>0.5396121599999999</v>
      </c>
      <c r="BL157" s="132">
        <v>0.39457351598173512</v>
      </c>
      <c r="BM157" s="132">
        <v>1.1554824561403507</v>
      </c>
      <c r="BN157" s="132"/>
      <c r="BO157" s="132"/>
      <c r="BP157" s="132">
        <v>0.52208951048951047</v>
      </c>
      <c r="BQ157" s="132"/>
      <c r="BR157" s="132"/>
      <c r="BS157" s="132"/>
      <c r="BT157" s="132">
        <v>0.38913432835820899</v>
      </c>
      <c r="BU157" s="132">
        <v>0.57676470588235296</v>
      </c>
      <c r="BV157" s="132"/>
      <c r="BW157" s="132"/>
      <c r="BX157" s="132">
        <v>0.69434626436781621</v>
      </c>
      <c r="BY157" s="132"/>
      <c r="BZ157" s="132">
        <v>1.0239254802193292</v>
      </c>
      <c r="CA157" s="132">
        <v>0.33504722222222222</v>
      </c>
      <c r="CB157" s="132"/>
      <c r="CC157" s="132"/>
      <c r="CD157" s="132">
        <v>0.54166666666666685</v>
      </c>
      <c r="CE157" s="132">
        <v>0.76625373134328356</v>
      </c>
      <c r="CF157" s="132">
        <v>2.3011361010719331</v>
      </c>
      <c r="CG157" s="132">
        <v>1.5466275624046797</v>
      </c>
      <c r="CH157" s="132"/>
      <c r="CI157" s="132"/>
      <c r="CJ157" s="132"/>
      <c r="CK157" s="132">
        <v>0.31143147306157759</v>
      </c>
      <c r="CL157" s="132"/>
      <c r="CM157" s="132">
        <v>1.3926086956521744</v>
      </c>
      <c r="CN157" s="132">
        <v>1.5772222222222223</v>
      </c>
      <c r="CO157" s="132"/>
      <c r="CP157" s="132"/>
      <c r="CQ157" s="132">
        <v>0.9805174825174825</v>
      </c>
      <c r="CR157" s="132">
        <v>0.51192786069651741</v>
      </c>
      <c r="CS157" s="132">
        <v>0.81236842105263163</v>
      </c>
      <c r="CT157" s="132">
        <v>0.2835833333333333</v>
      </c>
      <c r="CU157" s="132"/>
      <c r="CV157" s="132">
        <v>0.4083838383838384</v>
      </c>
      <c r="CW157" s="132">
        <v>0.78350000000000009</v>
      </c>
      <c r="CX157" s="132">
        <v>0.85650375939849621</v>
      </c>
      <c r="CY157" s="132">
        <v>1.1491935483870968</v>
      </c>
      <c r="CZ157" s="132">
        <v>193.5</v>
      </c>
      <c r="DA157" s="132"/>
      <c r="DB157" s="132">
        <v>150.66999999999999</v>
      </c>
    </row>
    <row r="158" spans="1:106" x14ac:dyDescent="0.2">
      <c r="A158" s="119">
        <v>40634</v>
      </c>
      <c r="B158" s="120">
        <v>129.54266560692406</v>
      </c>
      <c r="C158" s="120">
        <v>154.73077569475299</v>
      </c>
      <c r="D158" s="120">
        <v>118.65270086021002</v>
      </c>
      <c r="E158" s="120">
        <v>133.76413570274644</v>
      </c>
      <c r="F158" s="120">
        <v>88.923939570260814</v>
      </c>
      <c r="G158" s="120">
        <v>145.78282365551107</v>
      </c>
      <c r="H158" s="120">
        <v>122.04116547801934</v>
      </c>
      <c r="I158" s="120">
        <v>98.745703466042244</v>
      </c>
      <c r="J158" s="120">
        <v>108.13902451550072</v>
      </c>
      <c r="K158" s="120">
        <v>125.31804805249298</v>
      </c>
      <c r="L158" s="120"/>
      <c r="M158" s="120">
        <v>97.496415884491782</v>
      </c>
      <c r="N158" s="120">
        <v>129.56371643878626</v>
      </c>
      <c r="O158" s="120">
        <v>101.60822065828002</v>
      </c>
      <c r="P158" s="120">
        <v>95.474928048972046</v>
      </c>
      <c r="Q158" s="120">
        <v>161.68802180783027</v>
      </c>
      <c r="R158" s="120"/>
      <c r="S158" s="120">
        <v>101.34059604769445</v>
      </c>
      <c r="T158" s="120">
        <v>88.842490479966969</v>
      </c>
      <c r="U158" s="120">
        <v>85.469930127287782</v>
      </c>
      <c r="V158" s="120">
        <v>113.81870233320851</v>
      </c>
      <c r="W158" s="120">
        <v>76.997436697454233</v>
      </c>
      <c r="X158" s="120">
        <v>107.78760885181205</v>
      </c>
      <c r="Y158" s="120">
        <v>166.8749827407172</v>
      </c>
      <c r="Z158" s="120">
        <v>136.91274228098311</v>
      </c>
      <c r="AA158" s="120">
        <v>125.74048183942961</v>
      </c>
      <c r="AB158" s="120">
        <v>90.594636871264655</v>
      </c>
      <c r="AC158" s="121">
        <v>104.41863617895827</v>
      </c>
      <c r="AD158" s="121">
        <v>81.200518606383284</v>
      </c>
      <c r="AE158" s="121">
        <v>82.5</v>
      </c>
      <c r="AF158" s="121">
        <v>137.53965394256775</v>
      </c>
      <c r="AG158" s="121">
        <v>121.77606159185333</v>
      </c>
      <c r="AH158" s="121">
        <v>128.71155348764611</v>
      </c>
      <c r="AI158" s="121">
        <v>129.96944587816884</v>
      </c>
      <c r="AJ158" s="121">
        <v>134.2984409799555</v>
      </c>
      <c r="AK158" s="121">
        <v>130.98659777167765</v>
      </c>
      <c r="AL158" s="121">
        <v>119.46475863603951</v>
      </c>
      <c r="AM158" s="121">
        <v>139.16168673996123</v>
      </c>
      <c r="AN158" s="121">
        <v>125.2862213050803</v>
      </c>
      <c r="AO158" s="121">
        <v>156.70697334498087</v>
      </c>
      <c r="AP158" s="121">
        <v>98.001091539498887</v>
      </c>
      <c r="AQ158" s="121">
        <v>117.31065510150569</v>
      </c>
      <c r="AR158" s="121">
        <v>135.51004941819156</v>
      </c>
      <c r="AS158" s="121">
        <v>124.07088910491291</v>
      </c>
      <c r="AT158" s="121">
        <v>94.341968155930829</v>
      </c>
      <c r="AU158" s="121">
        <v>98.195166717650622</v>
      </c>
      <c r="AV158" s="121">
        <v>100.71254097538863</v>
      </c>
      <c r="AW158" s="121">
        <v>98.674200067636519</v>
      </c>
      <c r="AX158" s="111">
        <v>79.540000000000006</v>
      </c>
      <c r="AY158" s="132">
        <v>0.61410050130003391</v>
      </c>
      <c r="AZ158" s="132">
        <v>1.0072985874663143</v>
      </c>
      <c r="BA158" s="132">
        <v>1.0141264060504369</v>
      </c>
      <c r="BB158" s="132">
        <v>0.78194609536464577</v>
      </c>
      <c r="BC158" s="132">
        <v>0.63128520844862057</v>
      </c>
      <c r="BD158" s="132">
        <v>0.49854534289534813</v>
      </c>
      <c r="BE158" s="132">
        <v>0.66138678655463279</v>
      </c>
      <c r="BF158" s="132"/>
      <c r="BG158" s="132">
        <v>3.3975411016095136</v>
      </c>
      <c r="BH158" s="132">
        <v>0.39274641459133075</v>
      </c>
      <c r="BI158" s="132"/>
      <c r="BJ158" s="132">
        <v>0.54839987718488292</v>
      </c>
      <c r="BK158" s="132">
        <v>0.51209811320754717</v>
      </c>
      <c r="BL158" s="132">
        <v>0.40218855218855215</v>
      </c>
      <c r="BM158" s="132">
        <v>0.9915391304347827</v>
      </c>
      <c r="BN158" s="132">
        <v>0.62794117647058834</v>
      </c>
      <c r="BO158" s="132"/>
      <c r="BP158" s="132">
        <v>0.54464446700507618</v>
      </c>
      <c r="BQ158" s="132"/>
      <c r="BR158" s="132"/>
      <c r="BS158" s="132">
        <v>2.5</v>
      </c>
      <c r="BT158" s="132">
        <v>0.38996641791044784</v>
      </c>
      <c r="BU158" s="132">
        <v>0.47199337748344378</v>
      </c>
      <c r="BV158" s="132"/>
      <c r="BW158" s="132"/>
      <c r="BX158" s="132">
        <v>0.71950000000000014</v>
      </c>
      <c r="BY158" s="132"/>
      <c r="BZ158" s="132">
        <v>0.89509119376878499</v>
      </c>
      <c r="CA158" s="132">
        <v>0.30415454545454551</v>
      </c>
      <c r="CB158" s="132">
        <v>0.6</v>
      </c>
      <c r="CC158" s="132">
        <v>0.33</v>
      </c>
      <c r="CD158" s="132">
        <v>0.53131506849315069</v>
      </c>
      <c r="CE158" s="132">
        <v>0.75372549019607848</v>
      </c>
      <c r="CF158" s="132">
        <v>2.0216389442353275</v>
      </c>
      <c r="CG158" s="132">
        <v>1.0009524416028039</v>
      </c>
      <c r="CH158" s="132">
        <v>0.26955797101449275</v>
      </c>
      <c r="CI158" s="132"/>
      <c r="CJ158" s="132">
        <v>0.77991666666666659</v>
      </c>
      <c r="CK158" s="132">
        <v>0.3013476353123799</v>
      </c>
      <c r="CL158" s="132"/>
      <c r="CM158" s="132">
        <v>1.2143251253989968</v>
      </c>
      <c r="CN158" s="132">
        <v>1.461111111111111</v>
      </c>
      <c r="CO158" s="132">
        <v>2.84</v>
      </c>
      <c r="CP158" s="132">
        <v>1.6875000000000002</v>
      </c>
      <c r="CQ158" s="132">
        <v>1.0257499999999999</v>
      </c>
      <c r="CR158" s="132">
        <v>0.52352393617021276</v>
      </c>
      <c r="CS158" s="132">
        <v>0.89090909090909098</v>
      </c>
      <c r="CT158" s="132">
        <v>0.2490487804878049</v>
      </c>
      <c r="CU158" s="132"/>
      <c r="CV158" s="132">
        <v>0.30714285714285716</v>
      </c>
      <c r="CW158" s="132">
        <v>0.65883333333333338</v>
      </c>
      <c r="CX158" s="132">
        <v>0.74520689655172423</v>
      </c>
      <c r="CY158" s="132">
        <v>0.87413793103448267</v>
      </c>
      <c r="CZ158" s="132">
        <v>166.5</v>
      </c>
      <c r="DA158" s="132"/>
      <c r="DB158" s="132">
        <v>155.66999999999999</v>
      </c>
    </row>
    <row r="159" spans="1:106" x14ac:dyDescent="0.2">
      <c r="A159" s="119">
        <v>40664</v>
      </c>
      <c r="B159" s="120">
        <v>127.55790124366632</v>
      </c>
      <c r="C159" s="120">
        <v>152.67513511137267</v>
      </c>
      <c r="D159" s="120">
        <v>116.3526008028621</v>
      </c>
      <c r="E159" s="120">
        <v>131.82552504038779</v>
      </c>
      <c r="F159" s="120">
        <v>126.20732144772398</v>
      </c>
      <c r="G159" s="120">
        <v>106.56958064488953</v>
      </c>
      <c r="H159" s="120">
        <v>140.61168131565293</v>
      </c>
      <c r="I159" s="120">
        <v>87.000706958650483</v>
      </c>
      <c r="J159" s="120">
        <v>122.59213361041728</v>
      </c>
      <c r="K159" s="120">
        <v>134.76235196413828</v>
      </c>
      <c r="L159" s="120"/>
      <c r="M159" s="120">
        <v>55.189703635547239</v>
      </c>
      <c r="N159" s="120">
        <v>118.5371360220355</v>
      </c>
      <c r="O159" s="120">
        <v>105.34130903637592</v>
      </c>
      <c r="P159" s="120">
        <v>86.537521427198627</v>
      </c>
      <c r="Q159" s="120">
        <v>93.838363633510298</v>
      </c>
      <c r="R159" s="120">
        <v>131.0913842683444</v>
      </c>
      <c r="S159" s="120">
        <v>103.97284849500768</v>
      </c>
      <c r="T159" s="120">
        <v>88.546074861290421</v>
      </c>
      <c r="U159" s="120">
        <v>84.982408670798819</v>
      </c>
      <c r="V159" s="120">
        <v>114.06334746761918</v>
      </c>
      <c r="W159" s="120">
        <v>84.102865846248179</v>
      </c>
      <c r="X159" s="120">
        <v>113.04628238011537</v>
      </c>
      <c r="Y159" s="120">
        <v>174.0786180574342</v>
      </c>
      <c r="Z159" s="120">
        <v>140.35328605390814</v>
      </c>
      <c r="AA159" s="120">
        <v>120.19881888356971</v>
      </c>
      <c r="AB159" s="120">
        <v>90.02698982871604</v>
      </c>
      <c r="AC159" s="121">
        <v>106.22946766370912</v>
      </c>
      <c r="AD159" s="121">
        <v>81.200518606383284</v>
      </c>
      <c r="AE159" s="121">
        <v>82.199999999999989</v>
      </c>
      <c r="AF159" s="121">
        <v>138.60886677425671</v>
      </c>
      <c r="AG159" s="121">
        <v>118.73682067214087</v>
      </c>
      <c r="AH159" s="121">
        <v>125.33277014356875</v>
      </c>
      <c r="AI159" s="121">
        <v>125.37759141549927</v>
      </c>
      <c r="AJ159" s="121">
        <v>136.13585746102453</v>
      </c>
      <c r="AK159" s="121">
        <v>130.98659777167765</v>
      </c>
      <c r="AL159" s="121">
        <v>116.6544507802531</v>
      </c>
      <c r="AM159" s="121">
        <v>136.49285157126295</v>
      </c>
      <c r="AN159" s="121">
        <v>119.28469443432404</v>
      </c>
      <c r="AO159" s="121">
        <v>154.44271722045283</v>
      </c>
      <c r="AP159" s="121">
        <v>96.484821840946367</v>
      </c>
      <c r="AQ159" s="121">
        <v>116.72407911847182</v>
      </c>
      <c r="AR159" s="121">
        <v>117.59950739694015</v>
      </c>
      <c r="AS159" s="121">
        <v>116.49143797203322</v>
      </c>
      <c r="AT159" s="121">
        <v>94.547124970816952</v>
      </c>
      <c r="AU159" s="121">
        <v>98.837565004588498</v>
      </c>
      <c r="AV159" s="121">
        <v>101.1026966147822</v>
      </c>
      <c r="AW159" s="121">
        <v>99.17129931230977</v>
      </c>
      <c r="AX159" s="111">
        <v>82.275000000000006</v>
      </c>
      <c r="AY159" s="132">
        <v>0.6366625679274569</v>
      </c>
      <c r="AZ159" s="132"/>
      <c r="BA159" s="132"/>
      <c r="BB159" s="132">
        <v>0.7215128580595993</v>
      </c>
      <c r="BC159" s="132">
        <v>0.55115565546219403</v>
      </c>
      <c r="BD159" s="132">
        <v>0.4518765206202297</v>
      </c>
      <c r="BE159" s="132"/>
      <c r="BF159" s="132">
        <v>9.6954947707160102</v>
      </c>
      <c r="BG159" s="132">
        <v>1.971820137248973</v>
      </c>
      <c r="BH159" s="132">
        <v>0.43605035870920517</v>
      </c>
      <c r="BI159" s="132">
        <v>1.7562860041814257</v>
      </c>
      <c r="BJ159" s="132"/>
      <c r="BK159" s="132">
        <v>0.5528630000000001</v>
      </c>
      <c r="BL159" s="132">
        <v>0.41666666666666663</v>
      </c>
      <c r="BM159" s="132">
        <v>0.89265789473684198</v>
      </c>
      <c r="BN159" s="132">
        <v>0.55098557692307693</v>
      </c>
      <c r="BO159" s="132">
        <v>0.48179166666666662</v>
      </c>
      <c r="BP159" s="132">
        <v>0.6756713978494624</v>
      </c>
      <c r="BQ159" s="132">
        <v>1.6755131926050695</v>
      </c>
      <c r="BR159" s="132">
        <v>1.4533333333333334</v>
      </c>
      <c r="BS159" s="132">
        <v>1.5242857142857142</v>
      </c>
      <c r="BT159" s="132">
        <v>0.44208661417322836</v>
      </c>
      <c r="BU159" s="132">
        <v>0.66988732394366191</v>
      </c>
      <c r="BV159" s="132"/>
      <c r="BW159" s="132">
        <v>0.81571037008404701</v>
      </c>
      <c r="BX159" s="132">
        <v>0.69667816091954038</v>
      </c>
      <c r="BY159" s="132"/>
      <c r="BZ159" s="132">
        <v>0.87569483192253472</v>
      </c>
      <c r="CA159" s="132">
        <v>0.28916023166023169</v>
      </c>
      <c r="CB159" s="132">
        <v>0.48568868980963054</v>
      </c>
      <c r="CC159" s="132">
        <v>0.28778127340823961</v>
      </c>
      <c r="CD159" s="132">
        <v>0.46579166666666666</v>
      </c>
      <c r="CE159" s="132">
        <v>0.75756410256410267</v>
      </c>
      <c r="CF159" s="132"/>
      <c r="CG159" s="132">
        <v>0.94461839848233675</v>
      </c>
      <c r="CH159" s="132">
        <v>0.24851459854014599</v>
      </c>
      <c r="CI159" s="132">
        <v>2.0097709458099255</v>
      </c>
      <c r="CJ159" s="132">
        <v>0.77570754716981127</v>
      </c>
      <c r="CK159" s="132">
        <v>0.28465083860423707</v>
      </c>
      <c r="CL159" s="132"/>
      <c r="CM159" s="132">
        <v>0.88566075331019445</v>
      </c>
      <c r="CN159" s="132">
        <v>1.2364035087719301</v>
      </c>
      <c r="CO159" s="132">
        <v>2.0087272727272727</v>
      </c>
      <c r="CP159" s="132">
        <v>1.2833333333333334</v>
      </c>
      <c r="CQ159" s="132">
        <v>0.97045454545454546</v>
      </c>
      <c r="CR159" s="132">
        <v>0.54096311475409831</v>
      </c>
      <c r="CS159" s="132">
        <v>0.81347368421052635</v>
      </c>
      <c r="CT159" s="132">
        <v>0.28942857142857142</v>
      </c>
      <c r="CU159" s="132"/>
      <c r="CV159" s="132"/>
      <c r="CW159" s="132">
        <v>0.72505555555555545</v>
      </c>
      <c r="CX159" s="132">
        <v>0.58158730158730154</v>
      </c>
      <c r="CY159" s="132">
        <v>0.70000000000000007</v>
      </c>
      <c r="CZ159" s="132">
        <v>169.5</v>
      </c>
      <c r="DA159" s="132"/>
      <c r="DB159" s="132">
        <v>155.66999999999999</v>
      </c>
    </row>
    <row r="160" spans="1:106" x14ac:dyDescent="0.2">
      <c r="A160" s="119">
        <v>40695</v>
      </c>
      <c r="B160" s="120">
        <v>113.02350431143738</v>
      </c>
      <c r="C160" s="120">
        <v>154.5833751102858</v>
      </c>
      <c r="D160" s="120">
        <v>119.14378557880561</v>
      </c>
      <c r="E160" s="120">
        <v>133.76413570274644</v>
      </c>
      <c r="F160" s="120">
        <v>108.298469434198</v>
      </c>
      <c r="G160" s="120">
        <v>86.846069676993736</v>
      </c>
      <c r="H160" s="120">
        <v>135.21640863619189</v>
      </c>
      <c r="I160" s="120">
        <v>80.462857391598419</v>
      </c>
      <c r="J160" s="120">
        <v>124.39014650488393</v>
      </c>
      <c r="K160" s="120">
        <v>121.95916010665675</v>
      </c>
      <c r="L160" s="120">
        <v>125.32841273073433</v>
      </c>
      <c r="M160" s="120">
        <v>48.159017504289963</v>
      </c>
      <c r="N160" s="120">
        <v>118.5371360220355</v>
      </c>
      <c r="O160" s="120">
        <v>104.27399310856028</v>
      </c>
      <c r="P160" s="120">
        <v>82.788047725750573</v>
      </c>
      <c r="Q160" s="120">
        <v>103.52154424508586</v>
      </c>
      <c r="R160" s="120">
        <v>86.717938430745448</v>
      </c>
      <c r="S160" s="120">
        <v>102.69263813443492</v>
      </c>
      <c r="T160" s="120">
        <v>89.732082944319714</v>
      </c>
      <c r="U160" s="120">
        <v>86.497964502927559</v>
      </c>
      <c r="V160" s="120">
        <v>113.2021965944937</v>
      </c>
      <c r="W160" s="120">
        <v>84.025380250296223</v>
      </c>
      <c r="X160" s="120">
        <v>115.69081762267251</v>
      </c>
      <c r="Y160" s="120">
        <v>174.54962498198876</v>
      </c>
      <c r="Z160" s="120">
        <v>118.30920224929596</v>
      </c>
      <c r="AA160" s="120">
        <v>113.82067850041025</v>
      </c>
      <c r="AB160" s="120">
        <v>89.50512077346977</v>
      </c>
      <c r="AC160" s="121">
        <v>104.07951408751389</v>
      </c>
      <c r="AD160" s="121">
        <v>81.200518606383284</v>
      </c>
      <c r="AE160" s="121">
        <v>82.199999999999989</v>
      </c>
      <c r="AF160" s="121">
        <v>135.09205836058297</v>
      </c>
      <c r="AG160" s="121">
        <v>117.55357661365355</v>
      </c>
      <c r="AH160" s="121">
        <v>127.87967358710304</v>
      </c>
      <c r="AI160" s="121">
        <v>127.37404987752952</v>
      </c>
      <c r="AJ160" s="121">
        <v>139.47661469933189</v>
      </c>
      <c r="AK160" s="121">
        <v>130.98659777167765</v>
      </c>
      <c r="AL160" s="121">
        <v>112.79924220587755</v>
      </c>
      <c r="AM160" s="121">
        <v>134.9587558531864</v>
      </c>
      <c r="AN160" s="121">
        <v>124.65752769416905</v>
      </c>
      <c r="AO160" s="121">
        <v>156.48985483187249</v>
      </c>
      <c r="AP160" s="121">
        <v>99.160127706255111</v>
      </c>
      <c r="AQ160" s="121">
        <v>122.00857276142304</v>
      </c>
      <c r="AR160" s="121">
        <v>121.54664729936687</v>
      </c>
      <c r="AS160" s="121">
        <v>128.97629552082554</v>
      </c>
      <c r="AT160" s="121">
        <v>94.951915069625869</v>
      </c>
      <c r="AU160" s="121">
        <v>99.663505659222977</v>
      </c>
      <c r="AV160" s="121">
        <v>100.3436894109436</v>
      </c>
      <c r="AW160" s="121">
        <v>98.839899815860932</v>
      </c>
      <c r="AX160" s="111">
        <v>62.325000000000003</v>
      </c>
      <c r="AY160" s="132">
        <v>0.63021191617830952</v>
      </c>
      <c r="AZ160" s="132"/>
      <c r="BA160" s="132"/>
      <c r="BB160" s="132"/>
      <c r="BC160" s="132"/>
      <c r="BD160" s="132">
        <v>0.43229774019730349</v>
      </c>
      <c r="BE160" s="132"/>
      <c r="BF160" s="132">
        <v>6.4136428436936805</v>
      </c>
      <c r="BG160" s="132">
        <v>2.1752922544428954</v>
      </c>
      <c r="BH160" s="132">
        <v>0.46913844482793887</v>
      </c>
      <c r="BI160" s="132">
        <v>1.1364477814148228</v>
      </c>
      <c r="BJ160" s="132"/>
      <c r="BK160" s="132">
        <v>0.54182461538461535</v>
      </c>
      <c r="BL160" s="132">
        <v>0.43987500000000002</v>
      </c>
      <c r="BM160" s="132">
        <v>0.78807462686567165</v>
      </c>
      <c r="BN160" s="132">
        <v>0.46284700315457417</v>
      </c>
      <c r="BO160" s="132">
        <v>0.3826338028169014</v>
      </c>
      <c r="BP160" s="132">
        <v>0.74065575129533689</v>
      </c>
      <c r="BQ160" s="132">
        <v>1.1083740231344721</v>
      </c>
      <c r="BR160" s="132">
        <v>0.82540849673202621</v>
      </c>
      <c r="BS160" s="132">
        <v>0.85144859813084095</v>
      </c>
      <c r="BT160" s="132">
        <v>0.44857053291536053</v>
      </c>
      <c r="BU160" s="132">
        <v>0.57483013698630148</v>
      </c>
      <c r="BV160" s="132">
        <v>0.68455128205128202</v>
      </c>
      <c r="BW160" s="132">
        <v>0.99182081246467291</v>
      </c>
      <c r="BX160" s="132">
        <v>0.55316326530612259</v>
      </c>
      <c r="BY160" s="132"/>
      <c r="BZ160" s="132">
        <v>1.3313401067255926</v>
      </c>
      <c r="CA160" s="132">
        <v>0.27559216192937125</v>
      </c>
      <c r="CB160" s="132">
        <v>0.4296677215189873</v>
      </c>
      <c r="CC160" s="132">
        <v>0.27491032542206989</v>
      </c>
      <c r="CD160" s="132">
        <v>0.45220738636363644</v>
      </c>
      <c r="CE160" s="132">
        <v>1.0262686567164179</v>
      </c>
      <c r="CF160" s="132"/>
      <c r="CG160" s="132">
        <v>1.4676704943935335</v>
      </c>
      <c r="CH160" s="132">
        <v>0.23485326086956523</v>
      </c>
      <c r="CI160" s="132">
        <v>1.4622496981650042</v>
      </c>
      <c r="CJ160" s="132">
        <v>0.74847619047619052</v>
      </c>
      <c r="CK160" s="132">
        <v>0.53678205204618901</v>
      </c>
      <c r="CL160" s="132"/>
      <c r="CM160" s="132">
        <v>0.72140899572065964</v>
      </c>
      <c r="CN160" s="132">
        <v>0.76073542210617939</v>
      </c>
      <c r="CO160" s="132">
        <v>1.6373737373737374</v>
      </c>
      <c r="CP160" s="132">
        <v>0.77710843373493987</v>
      </c>
      <c r="CQ160" s="132">
        <v>0.98923913043478262</v>
      </c>
      <c r="CR160" s="132">
        <v>0.5273728813559323</v>
      </c>
      <c r="CS160" s="132">
        <v>0.99359375000000005</v>
      </c>
      <c r="CT160" s="132">
        <v>0.22719148936170211</v>
      </c>
      <c r="CU160" s="132">
        <v>0.81666666666666676</v>
      </c>
      <c r="CV160" s="132"/>
      <c r="CW160" s="132">
        <v>0.70676229508196731</v>
      </c>
      <c r="CX160" s="132">
        <v>0.5</v>
      </c>
      <c r="CY160" s="132"/>
      <c r="CZ160" s="132">
        <v>181.5</v>
      </c>
      <c r="DA160" s="132"/>
      <c r="DB160" s="132">
        <v>155.66999999999999</v>
      </c>
    </row>
    <row r="161" spans="1:106" x14ac:dyDescent="0.2">
      <c r="A161" s="119">
        <v>40725</v>
      </c>
      <c r="B161" s="120">
        <v>61.662315349787789</v>
      </c>
      <c r="C161" s="120">
        <v>152.6910703096934</v>
      </c>
      <c r="D161" s="120">
        <v>118.40218332525868</v>
      </c>
      <c r="E161" s="120">
        <v>141.51857835218098</v>
      </c>
      <c r="F161" s="120">
        <v>86.93079697740697</v>
      </c>
      <c r="G161" s="120">
        <v>89.134568875946641</v>
      </c>
      <c r="H161" s="120">
        <v>108.52217310426283</v>
      </c>
      <c r="I161" s="120">
        <v>76.619019508033958</v>
      </c>
      <c r="J161" s="120">
        <v>101.87135679128502</v>
      </c>
      <c r="K161" s="120">
        <v>101.88620591159088</v>
      </c>
      <c r="L161" s="120">
        <v>97.413699685547883</v>
      </c>
      <c r="M161" s="120">
        <v>45.038172305710269</v>
      </c>
      <c r="N161" s="120">
        <v>118.5371360220355</v>
      </c>
      <c r="O161" s="120">
        <v>109.75378790536097</v>
      </c>
      <c r="P161" s="120">
        <v>94.790863886261022</v>
      </c>
      <c r="Q161" s="120">
        <v>119.75098882169394</v>
      </c>
      <c r="R161" s="120">
        <v>99.273793814359351</v>
      </c>
      <c r="S161" s="120">
        <v>102.93295002562131</v>
      </c>
      <c r="T161" s="120">
        <v>94.320337618443503</v>
      </c>
      <c r="U161" s="120">
        <v>91.224802972364031</v>
      </c>
      <c r="V161" s="120">
        <v>115.86393565688152</v>
      </c>
      <c r="W161" s="120">
        <v>82.765978628103042</v>
      </c>
      <c r="X161" s="120">
        <v>115.85800088513304</v>
      </c>
      <c r="Y161" s="120">
        <v>174.16173692647325</v>
      </c>
      <c r="Z161" s="120">
        <v>110.5947650006612</v>
      </c>
      <c r="AA161" s="120">
        <v>111.96847848281828</v>
      </c>
      <c r="AB161" s="120">
        <v>87.468000338517101</v>
      </c>
      <c r="AC161" s="121">
        <v>103.0109526493044</v>
      </c>
      <c r="AD161" s="121">
        <v>81.200518606383284</v>
      </c>
      <c r="AE161" s="121">
        <v>82.09999999999998</v>
      </c>
      <c r="AF161" s="121">
        <v>133.94037834819423</v>
      </c>
      <c r="AG161" s="121">
        <v>133.48742054796111</v>
      </c>
      <c r="AH161" s="121">
        <v>135.65015931269542</v>
      </c>
      <c r="AI161" s="121">
        <v>131.36696680159</v>
      </c>
      <c r="AJ161" s="121">
        <v>139.47661469933189</v>
      </c>
      <c r="AK161" s="121">
        <v>130.98659777167765</v>
      </c>
      <c r="AL161" s="121">
        <v>118.05403301646001</v>
      </c>
      <c r="AM161" s="121">
        <v>136.34052978891265</v>
      </c>
      <c r="AN161" s="121">
        <v>114.1779781894537</v>
      </c>
      <c r="AO161" s="121">
        <v>146.2417564977093</v>
      </c>
      <c r="AP161" s="121">
        <v>99.111812315480094</v>
      </c>
      <c r="AQ161" s="121">
        <v>111.17804031782512</v>
      </c>
      <c r="AR161" s="121">
        <v>110.51991726794765</v>
      </c>
      <c r="AS161" s="121">
        <v>106.13624467210052</v>
      </c>
      <c r="AT161" s="121">
        <v>95.202662287820061</v>
      </c>
      <c r="AU161" s="121">
        <v>99.755276843071243</v>
      </c>
      <c r="AV161" s="121">
        <v>99.952754637308473</v>
      </c>
      <c r="AW161" s="121">
        <v>99.088449438197543</v>
      </c>
      <c r="AX161" s="111">
        <v>56.5</v>
      </c>
      <c r="AY161" s="132">
        <v>0.66333073973348211</v>
      </c>
      <c r="AZ161" s="132"/>
      <c r="BA161" s="132"/>
      <c r="BB161" s="132"/>
      <c r="BC161" s="132"/>
      <c r="BD161" s="132">
        <v>0.49497333703443491</v>
      </c>
      <c r="BE161" s="132"/>
      <c r="BF161" s="132">
        <v>7.3422716082240997</v>
      </c>
      <c r="BG161" s="132">
        <v>2.5163206397790385</v>
      </c>
      <c r="BH161" s="132">
        <v>0.44677352316241514</v>
      </c>
      <c r="BI161" s="132">
        <v>0.8640650929232635</v>
      </c>
      <c r="BJ161" s="132"/>
      <c r="BK161" s="132">
        <v>0.45733643153526971</v>
      </c>
      <c r="BL161" s="132">
        <v>0.38482697740112992</v>
      </c>
      <c r="BM161" s="132">
        <v>0.72989694656488557</v>
      </c>
      <c r="BN161" s="132">
        <v>0.41095833333333331</v>
      </c>
      <c r="BO161" s="132">
        <v>0.34369502314814809</v>
      </c>
      <c r="BP161" s="132">
        <v>0.41445368421052631</v>
      </c>
      <c r="BQ161" s="132">
        <v>0.91898469201420763</v>
      </c>
      <c r="BR161" s="132">
        <v>0.87445797807551784</v>
      </c>
      <c r="BS161" s="132">
        <v>0.7533761061946902</v>
      </c>
      <c r="BT161" s="132">
        <v>0.36736421725239615</v>
      </c>
      <c r="BU161" s="132">
        <v>0.4614141104294478</v>
      </c>
      <c r="BV161" s="132">
        <v>0.59575</v>
      </c>
      <c r="BW161" s="132">
        <v>0.86717169813377726</v>
      </c>
      <c r="BX161" s="132">
        <v>0.6385819892473118</v>
      </c>
      <c r="BY161" s="132">
        <v>2.0217300443436685</v>
      </c>
      <c r="BZ161" s="132">
        <v>1.1653347619620216</v>
      </c>
      <c r="CA161" s="132">
        <v>0.26593680089485466</v>
      </c>
      <c r="CB161" s="132">
        <v>0.44036009002250565</v>
      </c>
      <c r="CC161" s="132">
        <v>0.25256845238095232</v>
      </c>
      <c r="CD161" s="132">
        <v>0.45545007396449705</v>
      </c>
      <c r="CE161" s="132">
        <v>1.5329820359281436</v>
      </c>
      <c r="CF161" s="132"/>
      <c r="CG161" s="132">
        <v>1.3246632496422786</v>
      </c>
      <c r="CH161" s="132">
        <v>0.22624354838709679</v>
      </c>
      <c r="CI161" s="132">
        <v>1.2452821866004278</v>
      </c>
      <c r="CJ161" s="132">
        <v>0.66749999999999998</v>
      </c>
      <c r="CK161" s="132">
        <v>0.5478961950207526</v>
      </c>
      <c r="CL161" s="132">
        <v>0.27899999999999997</v>
      </c>
      <c r="CM161" s="132">
        <v>0.66809803264028633</v>
      </c>
      <c r="CN161" s="132">
        <v>0.76033687943262407</v>
      </c>
      <c r="CO161" s="132">
        <v>2.14656</v>
      </c>
      <c r="CP161" s="132">
        <v>0.83333333333333348</v>
      </c>
      <c r="CQ161" s="132">
        <v>0.96824742268041242</v>
      </c>
      <c r="CR161" s="132">
        <v>0.50478494623655923</v>
      </c>
      <c r="CS161" s="132">
        <v>0.97912499999999991</v>
      </c>
      <c r="CT161" s="132">
        <v>0.23072727272727275</v>
      </c>
      <c r="CU161" s="132">
        <v>0.78500000000000003</v>
      </c>
      <c r="CV161" s="132"/>
      <c r="CW161" s="132">
        <v>0.70093396226415094</v>
      </c>
      <c r="CX161" s="132"/>
      <c r="CY161" s="132">
        <v>1.6</v>
      </c>
      <c r="CZ161" s="132">
        <v>176</v>
      </c>
      <c r="DA161" s="132"/>
      <c r="DB161" s="132">
        <v>155.66999999999999</v>
      </c>
    </row>
    <row r="162" spans="1:106" x14ac:dyDescent="0.2">
      <c r="A162" s="119">
        <v>40756</v>
      </c>
      <c r="B162" s="120">
        <v>91.165856688477078</v>
      </c>
      <c r="C162" s="120">
        <v>149.87054020691573</v>
      </c>
      <c r="D162" s="120">
        <v>111.48461879754909</v>
      </c>
      <c r="E162" s="120">
        <v>126.00969305331185</v>
      </c>
      <c r="F162" s="120">
        <v>85.48219345606897</v>
      </c>
      <c r="G162" s="120">
        <v>83.579120741576006</v>
      </c>
      <c r="H162" s="120">
        <v>97.081387097153055</v>
      </c>
      <c r="I162" s="120">
        <v>76.884433686600744</v>
      </c>
      <c r="J162" s="120">
        <v>85.069168671022553</v>
      </c>
      <c r="K162" s="120">
        <v>97.342702968415551</v>
      </c>
      <c r="L162" s="120">
        <v>82.274299205827731</v>
      </c>
      <c r="M162" s="120">
        <v>59.609368862910415</v>
      </c>
      <c r="N162" s="120">
        <v>98.754501511220511</v>
      </c>
      <c r="O162" s="120">
        <v>107.2371445466746</v>
      </c>
      <c r="P162" s="120">
        <v>136.4492606334347</v>
      </c>
      <c r="Q162" s="120">
        <v>74.630155769179154</v>
      </c>
      <c r="R162" s="120">
        <v>103.56802735315709</v>
      </c>
      <c r="S162" s="120">
        <v>102.14365200507622</v>
      </c>
      <c r="T162" s="120">
        <v>97.263144008212464</v>
      </c>
      <c r="U162" s="120">
        <v>94.563265120060152</v>
      </c>
      <c r="V162" s="120">
        <v>116.29451109344426</v>
      </c>
      <c r="W162" s="120">
        <v>83.712591077736946</v>
      </c>
      <c r="X162" s="120">
        <v>112.9398930312769</v>
      </c>
      <c r="Y162" s="120">
        <v>174.60503756134815</v>
      </c>
      <c r="Z162" s="120">
        <v>104.54570438028962</v>
      </c>
      <c r="AA162" s="120">
        <v>98.37572028919972</v>
      </c>
      <c r="AB162" s="120">
        <v>87.417644552484575</v>
      </c>
      <c r="AC162" s="121">
        <v>103.18101452993032</v>
      </c>
      <c r="AD162" s="121">
        <v>81.994979448842813</v>
      </c>
      <c r="AE162" s="121">
        <v>83.09999999999998</v>
      </c>
      <c r="AF162" s="121">
        <v>135.42194476747957</v>
      </c>
      <c r="AG162" s="121">
        <v>137.956628001101</v>
      </c>
      <c r="AH162" s="121">
        <v>141.81792139064561</v>
      </c>
      <c r="AI162" s="121">
        <v>137.75563388008678</v>
      </c>
      <c r="AJ162" s="121">
        <v>139.47661469933189</v>
      </c>
      <c r="AK162" s="121">
        <v>131.37413208461163</v>
      </c>
      <c r="AL162" s="121">
        <v>117.9464981625712</v>
      </c>
      <c r="AM162" s="121">
        <v>130.66555094477656</v>
      </c>
      <c r="AN162" s="121">
        <v>114.23206650655436</v>
      </c>
      <c r="AO162" s="121">
        <v>142.14556695798933</v>
      </c>
      <c r="AP162" s="121">
        <v>96.790906633827575</v>
      </c>
      <c r="AQ162" s="121">
        <v>113.43535349159681</v>
      </c>
      <c r="AR162" s="121">
        <v>111.36618406302792</v>
      </c>
      <c r="AS162" s="121">
        <v>111.69969341209902</v>
      </c>
      <c r="AT162" s="121">
        <v>95.582424891865884</v>
      </c>
      <c r="AU162" s="121">
        <v>100.03059039461606</v>
      </c>
      <c r="AV162" s="121">
        <v>100.09697988497831</v>
      </c>
      <c r="AW162" s="121">
        <v>99.751248431095235</v>
      </c>
      <c r="AX162" s="111">
        <v>59.25</v>
      </c>
      <c r="AY162" s="132">
        <v>0.6481206323410863</v>
      </c>
      <c r="AZ162" s="132">
        <v>1.0927259951772195</v>
      </c>
      <c r="BA162" s="132"/>
      <c r="BB162" s="132"/>
      <c r="BC162" s="132"/>
      <c r="BD162" s="132">
        <v>0.71250269385298415</v>
      </c>
      <c r="BE162" s="132"/>
      <c r="BF162" s="132">
        <v>7.6598723342521389</v>
      </c>
      <c r="BG162" s="132">
        <v>1.5681991702926952</v>
      </c>
      <c r="BH162" s="132">
        <v>0.42928276715744135</v>
      </c>
      <c r="BI162" s="132">
        <v>0.84896575351488834</v>
      </c>
      <c r="BJ162" s="132">
        <v>0.82831179257029619</v>
      </c>
      <c r="BK162" s="132">
        <v>0.35610454545454545</v>
      </c>
      <c r="BL162" s="132">
        <v>0.37806680161943318</v>
      </c>
      <c r="BM162" s="132">
        <v>0.7094911504424779</v>
      </c>
      <c r="BN162" s="132">
        <v>0.40058571428571432</v>
      </c>
      <c r="BO162" s="132">
        <v>0.32949940047961629</v>
      </c>
      <c r="BP162" s="132">
        <v>0.32697254901960782</v>
      </c>
      <c r="BQ162" s="132">
        <v>0.96606832145830657</v>
      </c>
      <c r="BR162" s="132">
        <v>0.84914490861618808</v>
      </c>
      <c r="BS162" s="132">
        <v>0.94481630309988507</v>
      </c>
      <c r="BT162" s="132">
        <v>0.30677287066246062</v>
      </c>
      <c r="BU162" s="132">
        <v>0.45372516556291387</v>
      </c>
      <c r="BV162" s="132">
        <v>0.5780483870967742</v>
      </c>
      <c r="BW162" s="132">
        <v>0.77589418565326074</v>
      </c>
      <c r="BX162" s="132">
        <v>0.64837121212121218</v>
      </c>
      <c r="BY162" s="132">
        <v>1.7040143949686102</v>
      </c>
      <c r="BZ162" s="132">
        <v>1.0006496431793348</v>
      </c>
      <c r="CA162" s="132">
        <v>0.26412903225806456</v>
      </c>
      <c r="CB162" s="132">
        <v>0.42756774619960353</v>
      </c>
      <c r="CC162" s="132">
        <v>0.25227228623408127</v>
      </c>
      <c r="CD162" s="132">
        <v>0.43989053948397183</v>
      </c>
      <c r="CE162" s="132">
        <v>1.1520000000000001</v>
      </c>
      <c r="CF162" s="132"/>
      <c r="CG162" s="132">
        <v>0.95344917889000813</v>
      </c>
      <c r="CH162" s="132">
        <v>0.21661320754716984</v>
      </c>
      <c r="CI162" s="132">
        <v>1.2114140918560377</v>
      </c>
      <c r="CJ162" s="132">
        <v>0.6305952380952381</v>
      </c>
      <c r="CK162" s="132">
        <v>0.42897697436008303</v>
      </c>
      <c r="CL162" s="132">
        <v>0.21059210526315791</v>
      </c>
      <c r="CM162" s="132">
        <v>0.63899436497615969</v>
      </c>
      <c r="CN162" s="132">
        <v>0.61096618357487931</v>
      </c>
      <c r="CO162" s="132">
        <v>1.8019000000000001</v>
      </c>
      <c r="CP162" s="132">
        <v>0.8195652173913045</v>
      </c>
      <c r="CQ162" s="132">
        <v>0.76123318385650229</v>
      </c>
      <c r="CR162" s="132">
        <v>0.49421568627450979</v>
      </c>
      <c r="CS162" s="132">
        <v>0.90928571428571436</v>
      </c>
      <c r="CT162" s="132">
        <v>0.19743617021276597</v>
      </c>
      <c r="CU162" s="132">
        <v>0.69290697674418611</v>
      </c>
      <c r="CV162" s="132"/>
      <c r="CW162" s="132">
        <v>0.6586206896551724</v>
      </c>
      <c r="CX162" s="132"/>
      <c r="CY162" s="132">
        <v>1.1133333333333333</v>
      </c>
      <c r="CZ162" s="132">
        <v>176</v>
      </c>
      <c r="DA162" s="132"/>
      <c r="DB162" s="132">
        <v>155.66999999999999</v>
      </c>
    </row>
    <row r="163" spans="1:106" x14ac:dyDescent="0.2">
      <c r="A163" s="119">
        <v>40787</v>
      </c>
      <c r="B163" s="120">
        <v>78.836040177907435</v>
      </c>
      <c r="C163" s="120">
        <v>147.7670940285731</v>
      </c>
      <c r="D163" s="120">
        <v>110.7844328534097</v>
      </c>
      <c r="E163" s="120">
        <v>126.00969305331185</v>
      </c>
      <c r="F163" s="120">
        <v>88.89378712106992</v>
      </c>
      <c r="G163" s="120">
        <v>90.720918332375263</v>
      </c>
      <c r="H163" s="120">
        <v>91.27507852013342</v>
      </c>
      <c r="I163" s="120">
        <v>96.137382073859484</v>
      </c>
      <c r="J163" s="120">
        <v>78.758281768451226</v>
      </c>
      <c r="K163" s="120">
        <v>82.929360055438167</v>
      </c>
      <c r="L163" s="120">
        <v>71.578021281987347</v>
      </c>
      <c r="M163" s="120">
        <v>66.080610048527802</v>
      </c>
      <c r="N163" s="120">
        <v>101.05806323157023</v>
      </c>
      <c r="O163" s="120">
        <v>95.692437275772988</v>
      </c>
      <c r="P163" s="120">
        <v>105.75111363458403</v>
      </c>
      <c r="Q163" s="120">
        <v>87.086204456389737</v>
      </c>
      <c r="R163" s="120">
        <v>100.1461250079479</v>
      </c>
      <c r="S163" s="120">
        <v>99.513603375888408</v>
      </c>
      <c r="T163" s="120">
        <v>97.841078603948844</v>
      </c>
      <c r="U163" s="120">
        <v>95.718479006088373</v>
      </c>
      <c r="V163" s="120">
        <v>113.00648048696519</v>
      </c>
      <c r="W163" s="120">
        <v>79.403052288743609</v>
      </c>
      <c r="X163" s="120">
        <v>110.44734257277472</v>
      </c>
      <c r="Y163" s="120">
        <v>179.64758228305001</v>
      </c>
      <c r="Z163" s="120">
        <v>100.74933351204859</v>
      </c>
      <c r="AA163" s="120">
        <v>89.025097619743448</v>
      </c>
      <c r="AB163" s="120">
        <v>88.411026876944618</v>
      </c>
      <c r="AC163" s="121">
        <v>103.56438981081362</v>
      </c>
      <c r="AD163" s="121">
        <v>88.118948442801582</v>
      </c>
      <c r="AE163" s="121">
        <v>91.299999999999983</v>
      </c>
      <c r="AF163" s="121">
        <v>134.226403116163</v>
      </c>
      <c r="AG163" s="121">
        <v>139.78172524286785</v>
      </c>
      <c r="AH163" s="121">
        <v>141.93839875498244</v>
      </c>
      <c r="AI163" s="121">
        <v>137.75563388008678</v>
      </c>
      <c r="AJ163" s="121">
        <v>149.66592427616931</v>
      </c>
      <c r="AK163" s="121">
        <v>130.98659777167765</v>
      </c>
      <c r="AL163" s="121">
        <v>125.98751235357743</v>
      </c>
      <c r="AM163" s="121">
        <v>131.19697360468567</v>
      </c>
      <c r="AN163" s="121">
        <v>117.72342247103083</v>
      </c>
      <c r="AO163" s="121">
        <v>146.17753875737759</v>
      </c>
      <c r="AP163" s="121">
        <v>97.396407314541875</v>
      </c>
      <c r="AQ163" s="121">
        <v>110.03983652005198</v>
      </c>
      <c r="AR163" s="121">
        <v>109.18736283688837</v>
      </c>
      <c r="AS163" s="121">
        <v>106.61482090779931</v>
      </c>
      <c r="AT163" s="121">
        <v>95.62801529517391</v>
      </c>
      <c r="AU163" s="121">
        <v>99.938819210767775</v>
      </c>
      <c r="AV163" s="121">
        <v>100.09412480295833</v>
      </c>
      <c r="AW163" s="121">
        <v>99.668398556983021</v>
      </c>
      <c r="AX163" s="111">
        <v>64.66</v>
      </c>
      <c r="AY163" s="132">
        <v>0.57834664676696634</v>
      </c>
      <c r="AZ163" s="132">
        <v>0.72057506220930212</v>
      </c>
      <c r="BA163" s="132">
        <v>0.75213288023384806</v>
      </c>
      <c r="BB163" s="132">
        <v>0.6793890304490191</v>
      </c>
      <c r="BC163" s="132"/>
      <c r="BD163" s="132">
        <v>0.55220492212862426</v>
      </c>
      <c r="BE163" s="132">
        <v>0.52506762110365013</v>
      </c>
      <c r="BF163" s="132">
        <v>7.4067890635318969</v>
      </c>
      <c r="BG163" s="132">
        <v>1.8299374048586752</v>
      </c>
      <c r="BH163" s="132">
        <v>0.34737111943928001</v>
      </c>
      <c r="BI163" s="132">
        <v>0.99093377606858779</v>
      </c>
      <c r="BJ163" s="132">
        <v>0.71730819340215957</v>
      </c>
      <c r="BK163" s="132">
        <v>0.31146864197530866</v>
      </c>
      <c r="BL163" s="132">
        <v>0.35113224637681156</v>
      </c>
      <c r="BM163" s="132">
        <v>0.73098739495798315</v>
      </c>
      <c r="BN163" s="132">
        <v>0.37849621212121215</v>
      </c>
      <c r="BO163" s="132">
        <v>0.31617886178861787</v>
      </c>
      <c r="BP163" s="132">
        <v>0.28957387755102043</v>
      </c>
      <c r="BQ163" s="132">
        <v>0.99484259853884405</v>
      </c>
      <c r="BR163" s="132">
        <v>1.0275000000000001</v>
      </c>
      <c r="BS163" s="132">
        <v>1.0321904761904761</v>
      </c>
      <c r="BT163" s="132">
        <v>0.28401481481481478</v>
      </c>
      <c r="BU163" s="132">
        <v>0.47183333333333322</v>
      </c>
      <c r="BV163" s="132">
        <v>0.53215740740740747</v>
      </c>
      <c r="BW163" s="132">
        <v>0.91264365377190682</v>
      </c>
      <c r="BX163" s="132">
        <v>0.67168044077134981</v>
      </c>
      <c r="BY163" s="132">
        <v>1.5250000679282332</v>
      </c>
      <c r="BZ163" s="132">
        <v>0.86741879157831836</v>
      </c>
      <c r="CA163" s="132">
        <v>0.28002465483234718</v>
      </c>
      <c r="CB163" s="132">
        <v>0.45840229885057471</v>
      </c>
      <c r="CC163" s="132">
        <v>0.35452429210134123</v>
      </c>
      <c r="CD163" s="132">
        <v>0.46422849638870661</v>
      </c>
      <c r="CE163" s="132">
        <v>0.94892934782608707</v>
      </c>
      <c r="CF163" s="132"/>
      <c r="CG163" s="132">
        <v>0.91766752591496903</v>
      </c>
      <c r="CH163" s="132">
        <v>0.22050558659217875</v>
      </c>
      <c r="CI163" s="132">
        <v>1.4578067086975026</v>
      </c>
      <c r="CJ163" s="132">
        <v>0.59214552238805973</v>
      </c>
      <c r="CK163" s="132">
        <v>0.35524814588934933</v>
      </c>
      <c r="CL163" s="132">
        <v>0.17596551724137929</v>
      </c>
      <c r="CM163" s="132">
        <v>0.69105597099478822</v>
      </c>
      <c r="CN163" s="132">
        <v>0.77617647058823536</v>
      </c>
      <c r="CO163" s="132">
        <v>1.9617324840764332</v>
      </c>
      <c r="CP163" s="132">
        <v>0.85833333333333361</v>
      </c>
      <c r="CQ163" s="132">
        <v>0.71354166666666674</v>
      </c>
      <c r="CR163" s="132">
        <v>0.48658798283261806</v>
      </c>
      <c r="CS163" s="132">
        <v>0.97630434782608699</v>
      </c>
      <c r="CT163" s="132">
        <v>0.20807751937984495</v>
      </c>
      <c r="CU163" s="132">
        <v>0.66164948453608252</v>
      </c>
      <c r="CV163" s="132"/>
      <c r="CW163" s="132">
        <v>0.65459032258064531</v>
      </c>
      <c r="CX163" s="132"/>
      <c r="CY163" s="132">
        <v>0.92435897435897429</v>
      </c>
      <c r="CZ163" s="132">
        <v>176</v>
      </c>
      <c r="DA163" s="132"/>
      <c r="DB163" s="132">
        <v>155.66999999999999</v>
      </c>
    </row>
    <row r="164" spans="1:106" x14ac:dyDescent="0.2">
      <c r="A164" s="119">
        <v>40817</v>
      </c>
      <c r="B164" s="120">
        <v>71.280372145230743</v>
      </c>
      <c r="C164" s="120">
        <v>144.85095273587072</v>
      </c>
      <c r="D164" s="120">
        <v>107.5788312316966</v>
      </c>
      <c r="E164" s="120">
        <v>122.13247172859458</v>
      </c>
      <c r="F164" s="120">
        <v>69.728822471982014</v>
      </c>
      <c r="G164" s="120">
        <v>96.451611571926307</v>
      </c>
      <c r="H164" s="120">
        <v>86.313241488067447</v>
      </c>
      <c r="I164" s="120">
        <v>89.506603710907712</v>
      </c>
      <c r="J164" s="120">
        <v>73.328783351976909</v>
      </c>
      <c r="K164" s="120">
        <v>74.424691524373728</v>
      </c>
      <c r="L164" s="120">
        <v>76.303022824530828</v>
      </c>
      <c r="M164" s="120">
        <v>67.501947085397546</v>
      </c>
      <c r="N164" s="120">
        <v>97.942714032056003</v>
      </c>
      <c r="O164" s="120">
        <v>96.260200721560395</v>
      </c>
      <c r="P164" s="120">
        <v>98.654759435750321</v>
      </c>
      <c r="Q164" s="120">
        <v>96.876008671108281</v>
      </c>
      <c r="R164" s="120">
        <v>99.09855269573967</v>
      </c>
      <c r="S164" s="120">
        <v>100.03153948505009</v>
      </c>
      <c r="T164" s="120">
        <v>97.368301432065891</v>
      </c>
      <c r="U164" s="120">
        <v>95.53300888677191</v>
      </c>
      <c r="V164" s="120">
        <v>110.39367045145949</v>
      </c>
      <c r="W164" s="120">
        <v>83.661157167429451</v>
      </c>
      <c r="X164" s="120">
        <v>110.58412887842424</v>
      </c>
      <c r="Y164" s="120">
        <v>178.92721875137832</v>
      </c>
      <c r="Z164" s="120">
        <v>101.93321920092518</v>
      </c>
      <c r="AA164" s="120">
        <v>90.488933117517746</v>
      </c>
      <c r="AB164" s="120">
        <v>90.100234608399731</v>
      </c>
      <c r="AC164" s="121">
        <v>104.00222542204818</v>
      </c>
      <c r="AD164" s="121">
        <v>89.443049846900792</v>
      </c>
      <c r="AE164" s="121">
        <v>92.6</v>
      </c>
      <c r="AF164" s="121">
        <v>134.27121553691202</v>
      </c>
      <c r="AG164" s="121">
        <v>136.92760306512423</v>
      </c>
      <c r="AH164" s="121">
        <v>141.28566789642784</v>
      </c>
      <c r="AI164" s="121">
        <v>139.15315480350793</v>
      </c>
      <c r="AJ164" s="121">
        <v>149.66592427616931</v>
      </c>
      <c r="AK164" s="121">
        <v>134.87122316000966</v>
      </c>
      <c r="AL164" s="121">
        <v>130.10629042690221</v>
      </c>
      <c r="AM164" s="121">
        <v>131.29012339155287</v>
      </c>
      <c r="AN164" s="121">
        <v>112.25819033927525</v>
      </c>
      <c r="AO164" s="121">
        <v>141.25915245706491</v>
      </c>
      <c r="AP164" s="121">
        <v>93.163352941565677</v>
      </c>
      <c r="AQ164" s="121">
        <v>103.45623321007822</v>
      </c>
      <c r="AR164" s="121">
        <v>102.5624832246554</v>
      </c>
      <c r="AS164" s="121">
        <v>98.347416436102606</v>
      </c>
      <c r="AT164" s="121">
        <v>95.74927485695315</v>
      </c>
      <c r="AU164" s="121">
        <v>99.847048026919509</v>
      </c>
      <c r="AV164" s="121">
        <v>100.07600910954353</v>
      </c>
      <c r="AW164" s="121">
        <v>99.668398556983021</v>
      </c>
      <c r="AX164" s="111">
        <v>60.225000000000001</v>
      </c>
      <c r="AY164" s="132">
        <v>0.58177809960039872</v>
      </c>
      <c r="AZ164" s="132">
        <v>0.64706882158372192</v>
      </c>
      <c r="BA164" s="132">
        <v>0.7257516107891806</v>
      </c>
      <c r="BB164" s="132">
        <v>0.61641963316274284</v>
      </c>
      <c r="BC164" s="132">
        <v>0.69340630558624605</v>
      </c>
      <c r="BD164" s="132">
        <v>0.51514959870853516</v>
      </c>
      <c r="BE164" s="132">
        <v>0.53678926848684971</v>
      </c>
      <c r="BF164" s="132">
        <v>7.3293108071869124</v>
      </c>
      <c r="BG164" s="132">
        <v>2.0356499976922247</v>
      </c>
      <c r="BH164" s="132">
        <v>0.32228858197803462</v>
      </c>
      <c r="BI164" s="132"/>
      <c r="BJ164" s="132">
        <v>0.5654930268318582</v>
      </c>
      <c r="BK164" s="132">
        <v>0.30097825095057035</v>
      </c>
      <c r="BL164" s="132">
        <v>0.3200110375275938</v>
      </c>
      <c r="BM164" s="132">
        <v>0.64391534391534389</v>
      </c>
      <c r="BN164" s="132">
        <v>0.40809722222222222</v>
      </c>
      <c r="BO164" s="132">
        <v>0.30805333333333329</v>
      </c>
      <c r="BP164" s="132">
        <v>0.27066666666666667</v>
      </c>
      <c r="BQ164" s="132">
        <v>0.88241348525414043</v>
      </c>
      <c r="BR164" s="132">
        <v>0.51</v>
      </c>
      <c r="BS164" s="132">
        <v>0.45030303030303032</v>
      </c>
      <c r="BT164" s="132">
        <v>0.26443518518518522</v>
      </c>
      <c r="BU164" s="132">
        <v>0.3701089108910891</v>
      </c>
      <c r="BV164" s="132">
        <v>0.53537066246056786</v>
      </c>
      <c r="BW164" s="132">
        <v>0.91433048870141576</v>
      </c>
      <c r="BX164" s="132">
        <v>0.66398550724637684</v>
      </c>
      <c r="BY164" s="132">
        <v>1.9236676657717062</v>
      </c>
      <c r="BZ164" s="132">
        <v>0.78006769076217142</v>
      </c>
      <c r="CA164" s="132">
        <v>0.3038292011019284</v>
      </c>
      <c r="CB164" s="132">
        <v>0.45767129629629622</v>
      </c>
      <c r="CC164" s="132">
        <v>0.3088776699029126</v>
      </c>
      <c r="CD164" s="132">
        <v>0.50252802690582965</v>
      </c>
      <c r="CE164" s="132">
        <v>0.84249659863945581</v>
      </c>
      <c r="CF164" s="132"/>
      <c r="CG164" s="132">
        <v>1.1023113109243881</v>
      </c>
      <c r="CH164" s="132">
        <v>0.22066788617886182</v>
      </c>
      <c r="CI164" s="132">
        <v>0.16534669663865814</v>
      </c>
      <c r="CJ164" s="132">
        <v>0.58168750000000002</v>
      </c>
      <c r="CK164" s="132">
        <v>0.31074033868797324</v>
      </c>
      <c r="CL164" s="132">
        <v>0.18328859060402686</v>
      </c>
      <c r="CM164" s="132">
        <v>0.7537954545454546</v>
      </c>
      <c r="CN164" s="132">
        <v>0.85928571428571443</v>
      </c>
      <c r="CO164" s="132">
        <v>2.090782608695652</v>
      </c>
      <c r="CP164" s="132">
        <v>1.07280701754386</v>
      </c>
      <c r="CQ164" s="132">
        <v>0.72133480176211451</v>
      </c>
      <c r="CR164" s="132">
        <v>0.50402097902097909</v>
      </c>
      <c r="CS164" s="132">
        <v>0.95754901960784311</v>
      </c>
      <c r="CT164" s="132">
        <v>0.15764864864864864</v>
      </c>
      <c r="CU164" s="132">
        <v>0.55909090909090908</v>
      </c>
      <c r="CV164" s="132">
        <v>0.57789473684210524</v>
      </c>
      <c r="CW164" s="132">
        <v>0.64017460317460317</v>
      </c>
      <c r="CX164" s="132"/>
      <c r="CY164" s="132">
        <v>0.93491666666666662</v>
      </c>
      <c r="CZ164" s="132">
        <v>178</v>
      </c>
      <c r="DA164" s="132">
        <v>159.5</v>
      </c>
      <c r="DB164" s="132">
        <v>155.66999999999999</v>
      </c>
    </row>
    <row r="165" spans="1:106" x14ac:dyDescent="0.2">
      <c r="A165" s="119">
        <v>40848</v>
      </c>
      <c r="B165" s="120">
        <v>74.667161236385567</v>
      </c>
      <c r="C165" s="120">
        <v>142.45668918817384</v>
      </c>
      <c r="D165" s="120">
        <v>108.25375235414792</v>
      </c>
      <c r="E165" s="120">
        <v>124.07108239095319</v>
      </c>
      <c r="F165" s="120">
        <v>65.683084676242643</v>
      </c>
      <c r="G165" s="120">
        <v>81.453347008275685</v>
      </c>
      <c r="H165" s="120">
        <v>85.329113664320772</v>
      </c>
      <c r="I165" s="120">
        <v>91.249231857117138</v>
      </c>
      <c r="J165" s="120">
        <v>71.591822170438178</v>
      </c>
      <c r="K165" s="120">
        <v>61.629045927515008</v>
      </c>
      <c r="L165" s="120"/>
      <c r="M165" s="120">
        <v>56.347597735055011</v>
      </c>
      <c r="N165" s="120">
        <v>96.896618479631385</v>
      </c>
      <c r="O165" s="120">
        <v>97.591806551579793</v>
      </c>
      <c r="P165" s="120">
        <v>102.51354917110962</v>
      </c>
      <c r="Q165" s="120">
        <v>118.41469133941176</v>
      </c>
      <c r="R165" s="120">
        <v>93.391909622834589</v>
      </c>
      <c r="S165" s="120">
        <v>103.35186530103871</v>
      </c>
      <c r="T165" s="120">
        <v>99.825907206849521</v>
      </c>
      <c r="U165" s="120">
        <v>98.256770067590679</v>
      </c>
      <c r="V165" s="120">
        <v>111.33310776759639</v>
      </c>
      <c r="W165" s="120">
        <v>89.139429583125036</v>
      </c>
      <c r="X165" s="120">
        <v>112.02038508774407</v>
      </c>
      <c r="Y165" s="120">
        <v>190.89633589300044</v>
      </c>
      <c r="Z165" s="120">
        <v>110.55111334956293</v>
      </c>
      <c r="AA165" s="120">
        <v>97.643802540312578</v>
      </c>
      <c r="AB165" s="120">
        <v>94.000519126556256</v>
      </c>
      <c r="AC165" s="121">
        <v>102.53193799739682</v>
      </c>
      <c r="AD165" s="121">
        <v>89.906485338335514</v>
      </c>
      <c r="AE165" s="121">
        <v>93.5</v>
      </c>
      <c r="AF165" s="121">
        <v>132.17375543802311</v>
      </c>
      <c r="AG165" s="121">
        <v>135.2938876288151</v>
      </c>
      <c r="AH165" s="121">
        <v>140.49257856802541</v>
      </c>
      <c r="AI165" s="121">
        <v>139.15315480350793</v>
      </c>
      <c r="AJ165" s="121">
        <v>146.32516703786195</v>
      </c>
      <c r="AK165" s="121">
        <v>130.60138402349182</v>
      </c>
      <c r="AL165" s="121">
        <v>127.28136815007817</v>
      </c>
      <c r="AM165" s="121">
        <v>123.09859990275098</v>
      </c>
      <c r="AN165" s="121">
        <v>110.63956531156397</v>
      </c>
      <c r="AO165" s="121">
        <v>137.79080450332904</v>
      </c>
      <c r="AP165" s="121">
        <v>90.849628400254545</v>
      </c>
      <c r="AQ165" s="121">
        <v>102.4155097970166</v>
      </c>
      <c r="AR165" s="121">
        <v>101.14151285978178</v>
      </c>
      <c r="AS165" s="121">
        <v>96.451058102146121</v>
      </c>
      <c r="AT165" s="121">
        <v>95.940565642621564</v>
      </c>
      <c r="AU165" s="121">
        <v>99.663505659222977</v>
      </c>
      <c r="AV165" s="121">
        <v>100.17971136678285</v>
      </c>
      <c r="AW165" s="121">
        <v>99.751248431095235</v>
      </c>
      <c r="AX165" s="111">
        <v>59.349999999999994</v>
      </c>
      <c r="AY165" s="132">
        <v>0.58982606857821507</v>
      </c>
      <c r="AZ165" s="132">
        <v>0.61824655874194778</v>
      </c>
      <c r="BA165" s="132">
        <v>0.7213566120778655</v>
      </c>
      <c r="BB165" s="132">
        <v>0.6000863359613684</v>
      </c>
      <c r="BC165" s="132">
        <v>0.67958314938869813</v>
      </c>
      <c r="BD165" s="132">
        <v>0.53529919914383461</v>
      </c>
      <c r="BE165" s="132">
        <v>0.54257411039677317</v>
      </c>
      <c r="BF165" s="132">
        <v>6.9072485307032352</v>
      </c>
      <c r="BG165" s="132">
        <v>2.4882410976505129</v>
      </c>
      <c r="BH165" s="132">
        <v>0.32702460639141301</v>
      </c>
      <c r="BI165" s="132">
        <v>1.1574268764706073</v>
      </c>
      <c r="BJ165" s="132">
        <v>0.52032166520400236</v>
      </c>
      <c r="BK165" s="132">
        <v>0.28930385454545449</v>
      </c>
      <c r="BL165" s="132">
        <v>0.3119141914191419</v>
      </c>
      <c r="BM165" s="132">
        <v>0.65577319587628868</v>
      </c>
      <c r="BN165" s="132">
        <v>0.4097637795275591</v>
      </c>
      <c r="BO165" s="132">
        <v>0.29688559322033892</v>
      </c>
      <c r="BP165" s="132">
        <v>0.26874529032258071</v>
      </c>
      <c r="BQ165" s="132">
        <v>0.89119740560812222</v>
      </c>
      <c r="BR165" s="132">
        <v>0.41827419354838713</v>
      </c>
      <c r="BS165" s="132">
        <v>0.51891891891891895</v>
      </c>
      <c r="BT165" s="132">
        <v>0.25817142857142855</v>
      </c>
      <c r="BU165" s="132">
        <v>0.34863481228668947</v>
      </c>
      <c r="BV165" s="132">
        <v>0.50095999999999996</v>
      </c>
      <c r="BW165" s="132"/>
      <c r="BX165" s="132">
        <v>0.66323529411764715</v>
      </c>
      <c r="BY165" s="132"/>
      <c r="BZ165" s="132">
        <v>0.75704498845180013</v>
      </c>
      <c r="CA165" s="132">
        <v>0.31160130718954254</v>
      </c>
      <c r="CB165" s="132">
        <v>0.44228571428571428</v>
      </c>
      <c r="CC165" s="132">
        <v>0.3</v>
      </c>
      <c r="CD165" s="132">
        <v>0.48701234567901242</v>
      </c>
      <c r="CE165" s="132">
        <v>0.83442711864406771</v>
      </c>
      <c r="CF165" s="132"/>
      <c r="CG165" s="132">
        <v>1.1023113109243881</v>
      </c>
      <c r="CH165" s="132">
        <v>0.20158661417322835</v>
      </c>
      <c r="CI165" s="132"/>
      <c r="CJ165" s="132">
        <v>0.55234899328859055</v>
      </c>
      <c r="CK165" s="132">
        <v>0.30022681596675388</v>
      </c>
      <c r="CL165" s="132">
        <v>0.25</v>
      </c>
      <c r="CM165" s="132">
        <v>0.617759286058852</v>
      </c>
      <c r="CN165" s="132">
        <v>0.60086956521739143</v>
      </c>
      <c r="CO165" s="132">
        <v>1.9555555555555555</v>
      </c>
      <c r="CP165" s="132">
        <v>0.75000000000000011</v>
      </c>
      <c r="CQ165" s="132">
        <v>0.82050666666666672</v>
      </c>
      <c r="CR165" s="132">
        <v>0.49378378378378379</v>
      </c>
      <c r="CS165" s="132">
        <v>1.0368181818181819</v>
      </c>
      <c r="CT165" s="132">
        <v>0.15925531914893618</v>
      </c>
      <c r="CU165" s="132">
        <v>0.61555555555555563</v>
      </c>
      <c r="CV165" s="132">
        <v>0.59301075268817205</v>
      </c>
      <c r="CW165" s="132">
        <v>0.63305050505050509</v>
      </c>
      <c r="CX165" s="132"/>
      <c r="CY165" s="132">
        <v>0.93</v>
      </c>
      <c r="CZ165" s="132">
        <v>169.5</v>
      </c>
      <c r="DA165" s="132">
        <v>159.5</v>
      </c>
      <c r="DB165" s="132">
        <v>155.66999999999999</v>
      </c>
    </row>
    <row r="166" spans="1:106" x14ac:dyDescent="0.2">
      <c r="A166" s="119">
        <v>40878</v>
      </c>
      <c r="B166" s="120">
        <v>79.679337060042357</v>
      </c>
      <c r="C166" s="120">
        <v>139.3292650810497</v>
      </c>
      <c r="D166" s="120">
        <v>108.87541803124591</v>
      </c>
      <c r="E166" s="120">
        <v>126.00969305331185</v>
      </c>
      <c r="F166" s="120">
        <v>99.311133979820056</v>
      </c>
      <c r="G166" s="120"/>
      <c r="H166" s="120">
        <v>85.843239479847355</v>
      </c>
      <c r="I166" s="120">
        <v>98.204888743891786</v>
      </c>
      <c r="J166" s="120">
        <v>72.818674541918512</v>
      </c>
      <c r="K166" s="120">
        <v>55.557176953134565</v>
      </c>
      <c r="L166" s="120"/>
      <c r="M166" s="120">
        <v>56.049951735205141</v>
      </c>
      <c r="N166" s="120">
        <v>100.98277121476009</v>
      </c>
      <c r="O166" s="120">
        <v>94.878970130842191</v>
      </c>
      <c r="P166" s="120">
        <v>105.85320491286566</v>
      </c>
      <c r="Q166" s="120"/>
      <c r="R166" s="120">
        <v>98.890172024827876</v>
      </c>
      <c r="S166" s="120">
        <v>102.45040441242087</v>
      </c>
      <c r="T166" s="120">
        <v>101.54761971641062</v>
      </c>
      <c r="U166" s="120">
        <v>100.87984746935194</v>
      </c>
      <c r="V166" s="120">
        <v>108.05486296649372</v>
      </c>
      <c r="W166" s="120">
        <v>85.381378179455382</v>
      </c>
      <c r="X166" s="120">
        <v>112.27115998143483</v>
      </c>
      <c r="Y166" s="120">
        <v>189.84349688517256</v>
      </c>
      <c r="Z166" s="120">
        <v>121.18624288986192</v>
      </c>
      <c r="AA166" s="120">
        <v>110.23577524055479</v>
      </c>
      <c r="AB166" s="120">
        <v>99.040675528540206</v>
      </c>
      <c r="AC166" s="121">
        <v>101.54233999820765</v>
      </c>
      <c r="AD166" s="121">
        <v>89.906485338335514</v>
      </c>
      <c r="AE166" s="121">
        <v>93.5</v>
      </c>
      <c r="AF166" s="121">
        <v>129.91450207940235</v>
      </c>
      <c r="AG166" s="121">
        <v>133.97792620773714</v>
      </c>
      <c r="AH166" s="121">
        <v>138.64111249963202</v>
      </c>
      <c r="AI166" s="121">
        <v>137.1566963414777</v>
      </c>
      <c r="AJ166" s="121">
        <v>146.32516703786195</v>
      </c>
      <c r="AK166" s="121">
        <v>130.60138402349182</v>
      </c>
      <c r="AL166" s="121">
        <v>127.19734423921474</v>
      </c>
      <c r="AM166" s="121">
        <v>119.69860142378072</v>
      </c>
      <c r="AN166" s="121">
        <v>111.54216203415598</v>
      </c>
      <c r="AO166" s="121">
        <v>136.96554329980242</v>
      </c>
      <c r="AP166" s="121">
        <v>89.79685546830153</v>
      </c>
      <c r="AQ166" s="121">
        <v>101.27900928569518</v>
      </c>
      <c r="AR166" s="121">
        <v>99.442663845777346</v>
      </c>
      <c r="AS166" s="121">
        <v>94.225678606146715</v>
      </c>
      <c r="AT166" s="121">
        <v>95.910014616895126</v>
      </c>
      <c r="AU166" s="121">
        <v>99.755276843071243</v>
      </c>
      <c r="AV166" s="121">
        <v>99.938930547494564</v>
      </c>
      <c r="AW166" s="121">
        <v>99.668398556983021</v>
      </c>
      <c r="AX166" s="111">
        <v>63.1</v>
      </c>
      <c r="AY166" s="132">
        <v>0.57343020813378565</v>
      </c>
      <c r="AZ166" s="132">
        <v>0.67222799358207397</v>
      </c>
      <c r="BA166" s="132">
        <v>0.67948092764674428</v>
      </c>
      <c r="BB166" s="132">
        <v>0.6439597696390662</v>
      </c>
      <c r="BC166" s="132">
        <v>0.67252199911922494</v>
      </c>
      <c r="BD166" s="132">
        <v>0.55273801633856634</v>
      </c>
      <c r="BE166" s="132">
        <v>0.5503648080351915</v>
      </c>
      <c r="BF166" s="132">
        <v>7.3138990109318049</v>
      </c>
      <c r="BG166" s="132"/>
      <c r="BH166" s="132">
        <v>0.32364598851170623</v>
      </c>
      <c r="BI166" s="132"/>
      <c r="BJ166" s="132">
        <v>0.50954841398075701</v>
      </c>
      <c r="BK166" s="132">
        <v>0.27829180952380955</v>
      </c>
      <c r="BL166" s="132">
        <v>0.32271396396396396</v>
      </c>
      <c r="BM166" s="132">
        <v>0.68439436619718308</v>
      </c>
      <c r="BN166" s="132">
        <v>0.45</v>
      </c>
      <c r="BO166" s="132">
        <v>0.31010416666666663</v>
      </c>
      <c r="BP166" s="132">
        <v>0.26635873684210526</v>
      </c>
      <c r="BQ166" s="132">
        <v>0.98105706672270532</v>
      </c>
      <c r="BR166" s="132">
        <v>0.9</v>
      </c>
      <c r="BS166" s="132">
        <v>0.59444444444444444</v>
      </c>
      <c r="BT166" s="132">
        <v>0.26259565217391301</v>
      </c>
      <c r="BU166" s="132">
        <v>0.5271268656716418</v>
      </c>
      <c r="BV166" s="132">
        <v>0.57306390977443611</v>
      </c>
      <c r="BW166" s="132"/>
      <c r="BX166" s="132">
        <v>0.4</v>
      </c>
      <c r="BY166" s="132"/>
      <c r="BZ166" s="132">
        <v>0.77610065031149744</v>
      </c>
      <c r="CA166" s="132">
        <v>0.30248873873873877</v>
      </c>
      <c r="CB166" s="132"/>
      <c r="CC166" s="132"/>
      <c r="CD166" s="132">
        <v>0.51759999999999995</v>
      </c>
      <c r="CE166" s="132">
        <v>0.85191891891891891</v>
      </c>
      <c r="CF166" s="132"/>
      <c r="CG166" s="132"/>
      <c r="CH166" s="132"/>
      <c r="CI166" s="132"/>
      <c r="CJ166" s="132">
        <v>0.89259259259259249</v>
      </c>
      <c r="CK166" s="132">
        <v>0.28537068268082705</v>
      </c>
      <c r="CL166" s="132"/>
      <c r="CM166" s="132">
        <v>0.60000000000000009</v>
      </c>
      <c r="CN166" s="132">
        <v>0.41666666666666674</v>
      </c>
      <c r="CO166" s="132"/>
      <c r="CP166" s="132"/>
      <c r="CQ166" s="132">
        <v>0.86402380952380964</v>
      </c>
      <c r="CR166" s="132">
        <v>0.51429687499999999</v>
      </c>
      <c r="CS166" s="132">
        <v>1.135892857142857</v>
      </c>
      <c r="CT166" s="132">
        <v>0.18647058823529414</v>
      </c>
      <c r="CU166" s="132"/>
      <c r="CV166" s="132">
        <v>0.55698113207547173</v>
      </c>
      <c r="CW166" s="132">
        <v>0.64274074074074083</v>
      </c>
      <c r="CX166" s="132">
        <v>0.94807692307692304</v>
      </c>
      <c r="CY166" s="132">
        <v>1.0141666666666667</v>
      </c>
      <c r="CZ166" s="132">
        <v>168.5</v>
      </c>
      <c r="DA166" s="132">
        <v>159</v>
      </c>
      <c r="DB166" s="132">
        <v>155.66999999999999</v>
      </c>
    </row>
    <row r="167" spans="1:106" x14ac:dyDescent="0.2">
      <c r="A167" s="119">
        <v>40909</v>
      </c>
      <c r="B167" s="120">
        <v>78.8140144152255</v>
      </c>
      <c r="C167" s="120">
        <v>139.5692055505161</v>
      </c>
      <c r="D167" s="120">
        <v>107.4438722325081</v>
      </c>
      <c r="E167" s="120">
        <v>122.13247172859458</v>
      </c>
      <c r="F167" s="120">
        <v>118.71763700012052</v>
      </c>
      <c r="G167" s="120"/>
      <c r="H167" s="120">
        <v>83.228520060114093</v>
      </c>
      <c r="I167" s="120">
        <v>100.59589868633266</v>
      </c>
      <c r="J167" s="120">
        <v>78.750183592134789</v>
      </c>
      <c r="K167" s="120">
        <v>50.264669520512989</v>
      </c>
      <c r="L167" s="120"/>
      <c r="M167" s="120">
        <v>57.126102825646939</v>
      </c>
      <c r="N167" s="120">
        <v>104.24376280817532</v>
      </c>
      <c r="O167" s="120">
        <v>101.3846606629654</v>
      </c>
      <c r="P167" s="120">
        <v>99.079590399363724</v>
      </c>
      <c r="Q167" s="120"/>
      <c r="R167" s="120"/>
      <c r="S167" s="120">
        <v>101.34621851368398</v>
      </c>
      <c r="T167" s="120">
        <v>99.433847771674607</v>
      </c>
      <c r="U167" s="120">
        <v>97.271128862080388</v>
      </c>
      <c r="V167" s="120">
        <v>114.56242354181688</v>
      </c>
      <c r="W167" s="120">
        <v>98.969029618969486</v>
      </c>
      <c r="X167" s="120">
        <v>109.01868560265765</v>
      </c>
      <c r="Y167" s="120">
        <v>194.74751015847608</v>
      </c>
      <c r="Z167" s="120">
        <v>117.23510707681801</v>
      </c>
      <c r="AA167" s="120">
        <v>116.10605432856809</v>
      </c>
      <c r="AB167" s="120">
        <v>90.397791525864719</v>
      </c>
      <c r="AC167" s="121">
        <v>102.26347816923703</v>
      </c>
      <c r="AD167" s="121">
        <v>89.906485338335514</v>
      </c>
      <c r="AE167" s="121">
        <v>93.59999999999998</v>
      </c>
      <c r="AF167" s="121">
        <v>132.48597302026067</v>
      </c>
      <c r="AG167" s="121">
        <v>130.26911213423989</v>
      </c>
      <c r="AH167" s="121">
        <v>138.04020615525485</v>
      </c>
      <c r="AI167" s="121">
        <v>137.1566963414777</v>
      </c>
      <c r="AJ167" s="121">
        <v>149.24832962138089</v>
      </c>
      <c r="AK167" s="121">
        <v>132.15616240472386</v>
      </c>
      <c r="AL167" s="121">
        <v>125.87261207857499</v>
      </c>
      <c r="AM167" s="121">
        <v>119.90014214242372</v>
      </c>
      <c r="AN167" s="121">
        <v>115.57459281773669</v>
      </c>
      <c r="AO167" s="121">
        <v>138.51728014070019</v>
      </c>
      <c r="AP167" s="121">
        <v>96.680111418954766</v>
      </c>
      <c r="AQ167" s="121">
        <v>102.20156790003604</v>
      </c>
      <c r="AR167" s="121">
        <v>101.88673287335995</v>
      </c>
      <c r="AS167" s="121">
        <v>97.509908023629706</v>
      </c>
      <c r="AT167" s="121">
        <v>96.03313821526541</v>
      </c>
      <c r="AU167" s="121">
        <v>100.03059039461606</v>
      </c>
      <c r="AV167" s="121">
        <v>101.64793539926748</v>
      </c>
      <c r="AW167" s="121">
        <v>101.41114565893326</v>
      </c>
      <c r="AX167" s="111">
        <v>76.924999999999997</v>
      </c>
      <c r="AY167" s="132">
        <v>0.61274934777816437</v>
      </c>
      <c r="AZ167" s="132">
        <v>0.70607228576246328</v>
      </c>
      <c r="BA167" s="132">
        <v>0.71494074441037592</v>
      </c>
      <c r="BB167" s="132">
        <v>0.68426417457740241</v>
      </c>
      <c r="BC167" s="132">
        <v>0.65140863908117852</v>
      </c>
      <c r="BD167" s="132">
        <v>0.5173679559543094</v>
      </c>
      <c r="BE167" s="132">
        <v>0.55220285120757195</v>
      </c>
      <c r="BF167" s="132"/>
      <c r="BG167" s="132"/>
      <c r="BH167" s="132">
        <v>0.3143007075059584</v>
      </c>
      <c r="BI167" s="132"/>
      <c r="BJ167" s="132">
        <v>0.49070608686109879</v>
      </c>
      <c r="BK167" s="132">
        <v>0.25787549999999998</v>
      </c>
      <c r="BL167" s="132">
        <v>0.31234076433121016</v>
      </c>
      <c r="BM167" s="132">
        <v>0.71768548387096776</v>
      </c>
      <c r="BN167" s="132">
        <v>0.43125000000000002</v>
      </c>
      <c r="BO167" s="132">
        <v>0.35520833333333329</v>
      </c>
      <c r="BP167" s="132">
        <v>0.23503412844036703</v>
      </c>
      <c r="BQ167" s="132">
        <v>1.0141264060504369</v>
      </c>
      <c r="BR167" s="132"/>
      <c r="BS167" s="132"/>
      <c r="BT167" s="132">
        <v>0.28398561151079138</v>
      </c>
      <c r="BU167" s="132">
        <v>0.63013333333333332</v>
      </c>
      <c r="BV167" s="132"/>
      <c r="BW167" s="132"/>
      <c r="BX167" s="132"/>
      <c r="BY167" s="132"/>
      <c r="BZ167" s="132">
        <v>0.73770474000546005</v>
      </c>
      <c r="CA167" s="132">
        <v>0.30985347985347989</v>
      </c>
      <c r="CB167" s="132"/>
      <c r="CC167" s="132"/>
      <c r="CD167" s="132">
        <v>0.50949999999999995</v>
      </c>
      <c r="CE167" s="132">
        <v>0.78629375000000012</v>
      </c>
      <c r="CF167" s="132">
        <v>3.3069339327731635</v>
      </c>
      <c r="CG167" s="132"/>
      <c r="CH167" s="132"/>
      <c r="CI167" s="132"/>
      <c r="CJ167" s="132"/>
      <c r="CK167" s="132">
        <v>0.27659107641853919</v>
      </c>
      <c r="CL167" s="132"/>
      <c r="CM167" s="132"/>
      <c r="CN167" s="132"/>
      <c r="CO167" s="132"/>
      <c r="CP167" s="132"/>
      <c r="CQ167" s="132">
        <v>0.80591358024691362</v>
      </c>
      <c r="CR167" s="132">
        <v>0.50057377049180329</v>
      </c>
      <c r="CS167" s="132">
        <v>1.1630952380952382</v>
      </c>
      <c r="CT167" s="132"/>
      <c r="CU167" s="132"/>
      <c r="CV167" s="132">
        <v>0.51968283582089558</v>
      </c>
      <c r="CW167" s="132">
        <v>0.58299999999999996</v>
      </c>
      <c r="CX167" s="132">
        <v>0.82975225225225235</v>
      </c>
      <c r="CY167" s="132">
        <v>1.1587499999999999</v>
      </c>
      <c r="CZ167" s="132">
        <v>177</v>
      </c>
      <c r="DA167" s="132">
        <v>159</v>
      </c>
      <c r="DB167" s="132">
        <v>155.66999999999999</v>
      </c>
    </row>
    <row r="168" spans="1:106" x14ac:dyDescent="0.2">
      <c r="A168" s="119">
        <v>40940</v>
      </c>
      <c r="B168" s="120">
        <v>80.847448026179876</v>
      </c>
      <c r="C168" s="120">
        <v>141.15000292587007</v>
      </c>
      <c r="D168" s="120">
        <v>109.93614439474611</v>
      </c>
      <c r="E168" s="120">
        <v>122.13247172859458</v>
      </c>
      <c r="F168" s="120">
        <v>173.39372062471088</v>
      </c>
      <c r="G168" s="120"/>
      <c r="H168" s="120">
        <v>83.547889779700284</v>
      </c>
      <c r="I168" s="120">
        <v>110.97836107527965</v>
      </c>
      <c r="J168" s="120">
        <v>83.06216388428696</v>
      </c>
      <c r="K168" s="120">
        <v>54.818086307118385</v>
      </c>
      <c r="L168" s="120"/>
      <c r="M168" s="120">
        <v>49.870555246199629</v>
      </c>
      <c r="N168" s="120">
        <v>106.74949871010151</v>
      </c>
      <c r="O168" s="120">
        <v>100.81280009258853</v>
      </c>
      <c r="P168" s="120">
        <v>102.73644498731885</v>
      </c>
      <c r="Q168" s="120"/>
      <c r="R168" s="120"/>
      <c r="S168" s="120">
        <v>104.49579778637636</v>
      </c>
      <c r="T168" s="120">
        <v>102.49323206533333</v>
      </c>
      <c r="U168" s="120">
        <v>99.533864317741134</v>
      </c>
      <c r="V168" s="120">
        <v>122.3421388160754</v>
      </c>
      <c r="W168" s="120">
        <v>85.32363554830485</v>
      </c>
      <c r="X168" s="120">
        <v>106.13097470561247</v>
      </c>
      <c r="Y168" s="120">
        <v>192.55871327378122</v>
      </c>
      <c r="Z168" s="120">
        <v>116.68880004943696</v>
      </c>
      <c r="AA168" s="120">
        <v>119.46690113468257</v>
      </c>
      <c r="AB168" s="120">
        <v>89.156063620289672</v>
      </c>
      <c r="AC168" s="121">
        <v>102.72299737279002</v>
      </c>
      <c r="AD168" s="121">
        <v>88.780999144851194</v>
      </c>
      <c r="AE168" s="121">
        <v>92.699999999999989</v>
      </c>
      <c r="AF168" s="121">
        <v>135.20438240815631</v>
      </c>
      <c r="AG168" s="121">
        <v>126.01467358390185</v>
      </c>
      <c r="AH168" s="121">
        <v>128.30352108492039</v>
      </c>
      <c r="AI168" s="121">
        <v>127.37404987752952</v>
      </c>
      <c r="AJ168" s="121">
        <v>125.11135857461028</v>
      </c>
      <c r="AK168" s="121">
        <v>135.82265470673377</v>
      </c>
      <c r="AL168" s="121">
        <v>125.27893560295178</v>
      </c>
      <c r="AM168" s="121">
        <v>120.68750730752204</v>
      </c>
      <c r="AN168" s="121">
        <v>119.23475070767066</v>
      </c>
      <c r="AO168" s="121">
        <v>144.02323223059824</v>
      </c>
      <c r="AP168" s="121">
        <v>102.03282891732225</v>
      </c>
      <c r="AQ168" s="121">
        <v>107.42405970914984</v>
      </c>
      <c r="AR168" s="121">
        <v>113.28607291156825</v>
      </c>
      <c r="AS168" s="121">
        <v>113.96694832872205</v>
      </c>
      <c r="AT168" s="121">
        <v>95.995241108057243</v>
      </c>
      <c r="AU168" s="121">
        <v>100.30590394616085</v>
      </c>
      <c r="AV168" s="121">
        <v>100.50377604828432</v>
      </c>
      <c r="AW168" s="121">
        <v>99.784740492705069</v>
      </c>
      <c r="AX168" s="111">
        <v>88.800000000000011</v>
      </c>
      <c r="AY168" s="132">
        <v>0.60929313271340868</v>
      </c>
      <c r="AZ168" s="132">
        <v>0.75255536691240543</v>
      </c>
      <c r="BA168" s="132">
        <v>0.87759184643525068</v>
      </c>
      <c r="BB168" s="132">
        <v>0.67957219469154151</v>
      </c>
      <c r="BC168" s="132">
        <v>0.66872839392642047</v>
      </c>
      <c r="BD168" s="132">
        <v>0.53646310335819514</v>
      </c>
      <c r="BE168" s="132">
        <v>0.62883931441758023</v>
      </c>
      <c r="BF168" s="132"/>
      <c r="BG168" s="132"/>
      <c r="BH168" s="132">
        <v>0.32769078225181086</v>
      </c>
      <c r="BI168" s="132"/>
      <c r="BJ168" s="132">
        <v>0.48768089580813129</v>
      </c>
      <c r="BK168" s="132">
        <v>0.27053468354430382</v>
      </c>
      <c r="BL168" s="132">
        <v>0.31078051643192489</v>
      </c>
      <c r="BM168" s="132">
        <v>0.81550270270270264</v>
      </c>
      <c r="BN168" s="132">
        <v>0.47500000000000003</v>
      </c>
      <c r="BO168" s="132">
        <v>0.37999999999999995</v>
      </c>
      <c r="BP168" s="132">
        <v>0.23883012345679006</v>
      </c>
      <c r="BQ168" s="132"/>
      <c r="BR168" s="132"/>
      <c r="BS168" s="132"/>
      <c r="BT168" s="132">
        <v>0.29953529411764707</v>
      </c>
      <c r="BU168" s="132">
        <v>0.92034482758620684</v>
      </c>
      <c r="BV168" s="132"/>
      <c r="BW168" s="132"/>
      <c r="BX168" s="132">
        <v>1.2677777777777779</v>
      </c>
      <c r="BY168" s="132"/>
      <c r="BZ168" s="132">
        <v>0.86479870554392435</v>
      </c>
      <c r="CA168" s="132">
        <v>0.34183333333333338</v>
      </c>
      <c r="CB168" s="132"/>
      <c r="CC168" s="132"/>
      <c r="CD168" s="132">
        <v>0.54849999999999988</v>
      </c>
      <c r="CE168" s="132">
        <v>0.83322302158273376</v>
      </c>
      <c r="CF168" s="132">
        <v>3.1732786863235818</v>
      </c>
      <c r="CG168" s="132"/>
      <c r="CH168" s="132"/>
      <c r="CI168" s="132"/>
      <c r="CJ168" s="132"/>
      <c r="CK168" s="132">
        <v>0.28068999612958684</v>
      </c>
      <c r="CL168" s="132"/>
      <c r="CM168" s="132"/>
      <c r="CN168" s="132"/>
      <c r="CO168" s="132"/>
      <c r="CP168" s="132"/>
      <c r="CQ168" s="132">
        <v>0.88535064935064944</v>
      </c>
      <c r="CR168" s="132">
        <v>0.53665581395348838</v>
      </c>
      <c r="CS168" s="132">
        <v>1.0114634146341464</v>
      </c>
      <c r="CT168" s="132">
        <v>0.8163636363636364</v>
      </c>
      <c r="CU168" s="132"/>
      <c r="CV168" s="132">
        <v>0.50737037037037036</v>
      </c>
      <c r="CW168" s="132"/>
      <c r="CX168" s="132">
        <v>0.83003787878787882</v>
      </c>
      <c r="CY168" s="132">
        <v>1.0363636363636364</v>
      </c>
      <c r="CZ168" s="132">
        <v>171.5</v>
      </c>
      <c r="DA168" s="132">
        <v>164</v>
      </c>
      <c r="DB168" s="132">
        <v>155.66999999999999</v>
      </c>
    </row>
    <row r="169" spans="1:106" x14ac:dyDescent="0.2">
      <c r="A169" s="119">
        <v>40969</v>
      </c>
      <c r="B169" s="120">
        <v>82.608850384832678</v>
      </c>
      <c r="C169" s="120">
        <v>145.18140380361248</v>
      </c>
      <c r="D169" s="120">
        <v>113.5690921184421</v>
      </c>
      <c r="E169" s="120">
        <v>124.07108239095319</v>
      </c>
      <c r="F169" s="120">
        <v>86.021796042487651</v>
      </c>
      <c r="G169" s="120">
        <v>77.406762011975161</v>
      </c>
      <c r="H169" s="120">
        <v>85.457580482997415</v>
      </c>
      <c r="I169" s="120">
        <v>117.12774743167869</v>
      </c>
      <c r="J169" s="120">
        <v>80.859518816852798</v>
      </c>
      <c r="K169" s="120">
        <v>48.392675100132202</v>
      </c>
      <c r="L169" s="120"/>
      <c r="M169" s="120">
        <v>60.295697369811954</v>
      </c>
      <c r="N169" s="120">
        <v>113.36132655810165</v>
      </c>
      <c r="O169" s="120">
        <v>98.034439355378041</v>
      </c>
      <c r="P169" s="120">
        <v>99.340260887056175</v>
      </c>
      <c r="Q169" s="120">
        <v>94.340850012450076</v>
      </c>
      <c r="R169" s="120"/>
      <c r="S169" s="120">
        <v>106.69444783819827</v>
      </c>
      <c r="T169" s="120">
        <v>103.8442144437859</v>
      </c>
      <c r="U169" s="120">
        <v>100.41352259792772</v>
      </c>
      <c r="V169" s="120">
        <v>128.31148009569515</v>
      </c>
      <c r="W169" s="120">
        <v>83.680411380617585</v>
      </c>
      <c r="X169" s="120">
        <v>107.79520809101483</v>
      </c>
      <c r="Y169" s="120">
        <v>202.47756497910694</v>
      </c>
      <c r="Z169" s="120">
        <v>120.00897108751536</v>
      </c>
      <c r="AA169" s="120">
        <v>124.48576569848019</v>
      </c>
      <c r="AB169" s="120">
        <v>90.397791525864719</v>
      </c>
      <c r="AC169" s="121">
        <v>107.88419059308499</v>
      </c>
      <c r="AD169" s="121">
        <v>87.78792309177679</v>
      </c>
      <c r="AE169" s="121">
        <v>92.2</v>
      </c>
      <c r="AF169" s="121">
        <v>142.50031232525961</v>
      </c>
      <c r="AG169" s="121">
        <v>125.89151461232315</v>
      </c>
      <c r="AH169" s="121">
        <v>125.16059797230055</v>
      </c>
      <c r="AI169" s="121">
        <v>123.38113295346901</v>
      </c>
      <c r="AJ169" s="121">
        <v>125.11135857461028</v>
      </c>
      <c r="AK169" s="121">
        <v>135.82265470673377</v>
      </c>
      <c r="AL169" s="121">
        <v>127.12405828568669</v>
      </c>
      <c r="AM169" s="121">
        <v>118.7369652911335</v>
      </c>
      <c r="AN169" s="121">
        <v>123.43630600569712</v>
      </c>
      <c r="AO169" s="121">
        <v>145.36840628206983</v>
      </c>
      <c r="AP169" s="121">
        <v>102.55036100884693</v>
      </c>
      <c r="AQ169" s="121">
        <v>112.81008981455899</v>
      </c>
      <c r="AR169" s="121">
        <v>120.31513964980972</v>
      </c>
      <c r="AS169" s="121">
        <v>132.67329694159875</v>
      </c>
      <c r="AT169" s="121">
        <v>95.966055000207277</v>
      </c>
      <c r="AU169" s="121">
        <v>101.31538696849185</v>
      </c>
      <c r="AV169" s="121">
        <v>100.76127540841006</v>
      </c>
      <c r="AW169" s="121">
        <v>100.16742406122935</v>
      </c>
      <c r="AX169" s="111">
        <v>97.6</v>
      </c>
      <c r="AY169" s="132">
        <v>0.59250125592962544</v>
      </c>
      <c r="AZ169" s="132">
        <v>0.79946816924826891</v>
      </c>
      <c r="BA169" s="132">
        <v>0.96931616950402233</v>
      </c>
      <c r="BB169" s="132">
        <v>0.73192193003279749</v>
      </c>
      <c r="BC169" s="132">
        <v>0.62662444588860378</v>
      </c>
      <c r="BD169" s="132">
        <v>0.51872910971818198</v>
      </c>
      <c r="BE169" s="132">
        <v>0.56545743811162319</v>
      </c>
      <c r="BF169" s="132"/>
      <c r="BG169" s="132">
        <v>1.9823788546255505</v>
      </c>
      <c r="BH169" s="132">
        <v>0.3242866744954363</v>
      </c>
      <c r="BI169" s="132"/>
      <c r="BJ169" s="132">
        <v>0.47806869989180278</v>
      </c>
      <c r="BK169" s="132">
        <v>0.28229570370370366</v>
      </c>
      <c r="BL169" s="132">
        <v>0.31136986301369862</v>
      </c>
      <c r="BM169" s="132">
        <v>0.87763999999999998</v>
      </c>
      <c r="BN169" s="132"/>
      <c r="BO169" s="132"/>
      <c r="BP169" s="132">
        <v>0.2404622933333333</v>
      </c>
      <c r="BQ169" s="132"/>
      <c r="BR169" s="132"/>
      <c r="BS169" s="132"/>
      <c r="BT169" s="132">
        <v>0.29159220779220779</v>
      </c>
      <c r="BU169" s="132">
        <v>0.45658928571428575</v>
      </c>
      <c r="BV169" s="132"/>
      <c r="BW169" s="132"/>
      <c r="BX169" s="132">
        <v>0.96615615615615635</v>
      </c>
      <c r="BY169" s="132"/>
      <c r="BZ169" s="132">
        <v>0.88695338200729412</v>
      </c>
      <c r="CA169" s="132">
        <v>0.36077455048409407</v>
      </c>
      <c r="CB169" s="132"/>
      <c r="CC169" s="132"/>
      <c r="CD169" s="132">
        <v>0.65452727272727274</v>
      </c>
      <c r="CE169" s="132">
        <v>0.76900895522388057</v>
      </c>
      <c r="CF169" s="132">
        <v>2.7962360816416547</v>
      </c>
      <c r="CG169" s="132">
        <v>1.7869238670111092</v>
      </c>
      <c r="CH169" s="132">
        <v>0.27980769230769231</v>
      </c>
      <c r="CI169" s="132"/>
      <c r="CJ169" s="132">
        <v>1.1796470588235295</v>
      </c>
      <c r="CK169" s="132">
        <v>0.28618930077686278</v>
      </c>
      <c r="CL169" s="132"/>
      <c r="CM169" s="132">
        <v>0.64477401129943512</v>
      </c>
      <c r="CN169" s="132">
        <v>2.5000000000000004</v>
      </c>
      <c r="CO169" s="132"/>
      <c r="CP169" s="132"/>
      <c r="CQ169" s="132">
        <v>0.82651000000000008</v>
      </c>
      <c r="CR169" s="132">
        <v>0.50239583333333337</v>
      </c>
      <c r="CS169" s="132">
        <v>1.1987121212121212</v>
      </c>
      <c r="CT169" s="132">
        <v>1.33</v>
      </c>
      <c r="CU169" s="132"/>
      <c r="CV169" s="132">
        <v>0.45767716535433073</v>
      </c>
      <c r="CW169" s="132"/>
      <c r="CX169" s="132">
        <v>0.82069852941176469</v>
      </c>
      <c r="CY169" s="132">
        <v>1.2</v>
      </c>
      <c r="CZ169" s="132">
        <v>173.5</v>
      </c>
      <c r="DA169" s="132">
        <v>164</v>
      </c>
      <c r="DB169" s="132">
        <v>155.66999999999999</v>
      </c>
    </row>
    <row r="170" spans="1:106" x14ac:dyDescent="0.2">
      <c r="A170" s="119">
        <v>41000</v>
      </c>
      <c r="B170" s="120">
        <v>84.49946758832877</v>
      </c>
      <c r="C170" s="120">
        <v>148.7510925248811</v>
      </c>
      <c r="D170" s="120">
        <v>109.17719399938247</v>
      </c>
      <c r="E170" s="120">
        <v>122.13247172859458</v>
      </c>
      <c r="F170" s="120">
        <v>93.873848808601423</v>
      </c>
      <c r="G170" s="120">
        <v>109.06571519191212</v>
      </c>
      <c r="H170" s="120">
        <v>124.40771759017426</v>
      </c>
      <c r="I170" s="120">
        <v>113.09821363627373</v>
      </c>
      <c r="J170" s="120">
        <v>84.415429708560794</v>
      </c>
      <c r="K170" s="120">
        <v>60.793205209857952</v>
      </c>
      <c r="L170" s="120"/>
      <c r="M170" s="120">
        <v>66.286615127621985</v>
      </c>
      <c r="N170" s="120">
        <v>126.04882112640458</v>
      </c>
      <c r="O170" s="120">
        <v>108.94364367032838</v>
      </c>
      <c r="P170" s="120">
        <v>104.72770284194496</v>
      </c>
      <c r="Q170" s="120">
        <v>97.834955568466739</v>
      </c>
      <c r="R170" s="120"/>
      <c r="S170" s="120">
        <v>107.93192312630094</v>
      </c>
      <c r="T170" s="120">
        <v>102.75728612258287</v>
      </c>
      <c r="U170" s="120">
        <v>99.608052365467685</v>
      </c>
      <c r="V170" s="120">
        <v>125.63016942255446</v>
      </c>
      <c r="W170" s="120">
        <v>113.39242111608587</v>
      </c>
      <c r="X170" s="120">
        <v>111.07807942660298</v>
      </c>
      <c r="Y170" s="120">
        <v>212.23017894635461</v>
      </c>
      <c r="Z170" s="120">
        <v>117.83829352835733</v>
      </c>
      <c r="AA170" s="120">
        <v>126.26328023149185</v>
      </c>
      <c r="AB170" s="120">
        <v>94.371320823704934</v>
      </c>
      <c r="AC170" s="121">
        <v>112.51031331335025</v>
      </c>
      <c r="AD170" s="121">
        <v>87.78792309177679</v>
      </c>
      <c r="AE170" s="121">
        <v>91.799999999999983</v>
      </c>
      <c r="AF170" s="121">
        <v>147.65715822383368</v>
      </c>
      <c r="AG170" s="121">
        <v>124.86217385057091</v>
      </c>
      <c r="AH170" s="121">
        <v>123.23147602804707</v>
      </c>
      <c r="AI170" s="121">
        <v>123.38113295346901</v>
      </c>
      <c r="AJ170" s="121">
        <v>121.77060133630293</v>
      </c>
      <c r="AK170" s="121">
        <v>135.82265470673377</v>
      </c>
      <c r="AL170" s="121">
        <v>127.12405828568669</v>
      </c>
      <c r="AM170" s="121">
        <v>117.35008026203714</v>
      </c>
      <c r="AN170" s="121">
        <v>126.6734393449743</v>
      </c>
      <c r="AO170" s="121">
        <v>149.37197124064477</v>
      </c>
      <c r="AP170" s="121">
        <v>117.53070119144965</v>
      </c>
      <c r="AQ170" s="121">
        <v>111.05730889124597</v>
      </c>
      <c r="AR170" s="121">
        <v>111.70090152675371</v>
      </c>
      <c r="AS170" s="121">
        <v>110.95191804381965</v>
      </c>
      <c r="AT170" s="121">
        <v>96.330778226671541</v>
      </c>
      <c r="AU170" s="121">
        <v>101.59070052003666</v>
      </c>
      <c r="AV170" s="121">
        <v>101.18643108974479</v>
      </c>
      <c r="AW170" s="121">
        <v>100.64577852188472</v>
      </c>
      <c r="AX170" s="111">
        <v>82.75</v>
      </c>
      <c r="AY170" s="132">
        <v>0.65843438412725586</v>
      </c>
      <c r="AZ170" s="132">
        <v>0.84269125460221794</v>
      </c>
      <c r="BA170" s="132"/>
      <c r="BB170" s="132">
        <v>0.80980693154570749</v>
      </c>
      <c r="BC170" s="132">
        <v>0.82267233625830638</v>
      </c>
      <c r="BD170" s="132">
        <v>0.54686093606898212</v>
      </c>
      <c r="BE170" s="132">
        <v>0.5545206057797526</v>
      </c>
      <c r="BF170" s="132"/>
      <c r="BG170" s="132">
        <v>2.0558002936857558</v>
      </c>
      <c r="BH170" s="132">
        <v>0.35519994092245005</v>
      </c>
      <c r="BI170" s="132"/>
      <c r="BJ170" s="132">
        <v>0.58175041837764629</v>
      </c>
      <c r="BK170" s="132">
        <v>0.29198885017421605</v>
      </c>
      <c r="BL170" s="132">
        <v>0.31980326460481096</v>
      </c>
      <c r="BM170" s="132">
        <v>0.79257777777777783</v>
      </c>
      <c r="BN170" s="132">
        <v>0.39394897959183678</v>
      </c>
      <c r="BO170" s="132"/>
      <c r="BP170" s="132">
        <v>0.23561425454545457</v>
      </c>
      <c r="BQ170" s="132"/>
      <c r="BR170" s="132"/>
      <c r="BS170" s="132">
        <v>1</v>
      </c>
      <c r="BT170" s="132">
        <v>0.30441538461538459</v>
      </c>
      <c r="BU170" s="132">
        <v>0.49826666666666664</v>
      </c>
      <c r="BV170" s="132"/>
      <c r="BW170" s="132"/>
      <c r="BX170" s="132">
        <v>0.59896184062850744</v>
      </c>
      <c r="BY170" s="132"/>
      <c r="BZ170" s="132">
        <v>0.8342818207298266</v>
      </c>
      <c r="CA170" s="132">
        <v>0.34836286089238849</v>
      </c>
      <c r="CB170" s="132"/>
      <c r="CC170" s="132"/>
      <c r="CD170" s="132">
        <v>0.56330000000000002</v>
      </c>
      <c r="CE170" s="132">
        <v>0.75863940520446105</v>
      </c>
      <c r="CF170" s="132">
        <v>1.8077905499159961</v>
      </c>
      <c r="CG170" s="132">
        <v>1.1987428587797258</v>
      </c>
      <c r="CH170" s="132">
        <v>0.24521929824561403</v>
      </c>
      <c r="CI170" s="132"/>
      <c r="CJ170" s="132">
        <v>1.3165373134328358</v>
      </c>
      <c r="CK170" s="132">
        <v>0.28748244755637509</v>
      </c>
      <c r="CL170" s="132"/>
      <c r="CM170" s="132">
        <v>0.90848314606741587</v>
      </c>
      <c r="CN170" s="132">
        <v>1.2578947368421054</v>
      </c>
      <c r="CO170" s="132"/>
      <c r="CP170" s="132"/>
      <c r="CQ170" s="132">
        <v>0.68934210526315798</v>
      </c>
      <c r="CR170" s="132">
        <v>0.53724137931034488</v>
      </c>
      <c r="CS170" s="132">
        <v>1.0254761904761904</v>
      </c>
      <c r="CT170" s="132">
        <v>0.44</v>
      </c>
      <c r="CU170" s="132"/>
      <c r="CV170" s="132">
        <v>0.35989130434782612</v>
      </c>
      <c r="CW170" s="132">
        <v>0.5</v>
      </c>
      <c r="CX170" s="132">
        <v>0.77752032520325198</v>
      </c>
      <c r="CY170" s="132"/>
      <c r="CZ170" s="132">
        <v>187</v>
      </c>
      <c r="DA170" s="132">
        <v>164</v>
      </c>
      <c r="DB170" s="132">
        <v>161.16999999999999</v>
      </c>
    </row>
    <row r="171" spans="1:106" x14ac:dyDescent="0.2">
      <c r="A171" s="119">
        <v>41030</v>
      </c>
      <c r="B171" s="120">
        <v>93.308107812892572</v>
      </c>
      <c r="C171" s="120">
        <v>149.44028985225475</v>
      </c>
      <c r="D171" s="120">
        <v>107.74107681163876</v>
      </c>
      <c r="E171" s="120">
        <v>122.13247172859458</v>
      </c>
      <c r="F171" s="120">
        <v>124.78621701291574</v>
      </c>
      <c r="G171" s="120">
        <v>113.50384522139036</v>
      </c>
      <c r="H171" s="120">
        <v>132.54776698525683</v>
      </c>
      <c r="I171" s="120">
        <v>111.83852753668501</v>
      </c>
      <c r="J171" s="120">
        <v>134.84386451867573</v>
      </c>
      <c r="K171" s="120">
        <v>68.594506277080072</v>
      </c>
      <c r="L171" s="120"/>
      <c r="M171" s="120">
        <v>65.323697140642594</v>
      </c>
      <c r="N171" s="120">
        <v>122.25990095152575</v>
      </c>
      <c r="O171" s="120">
        <v>117.74933554350798</v>
      </c>
      <c r="P171" s="120">
        <v>97.510766967001217</v>
      </c>
      <c r="Q171" s="120">
        <v>104.57461819339491</v>
      </c>
      <c r="R171" s="120">
        <v>130.83189310124749</v>
      </c>
      <c r="S171" s="120">
        <v>107.24969923348911</v>
      </c>
      <c r="T171" s="120">
        <v>101.21898738243566</v>
      </c>
      <c r="U171" s="120">
        <v>98.14548799600081</v>
      </c>
      <c r="V171" s="120">
        <v>123.00757358167236</v>
      </c>
      <c r="W171" s="120">
        <v>112.88876474239817</v>
      </c>
      <c r="X171" s="120">
        <v>113.20586640337312</v>
      </c>
      <c r="Y171" s="120">
        <v>211.26045880756581</v>
      </c>
      <c r="Z171" s="120">
        <v>110.35269675366183</v>
      </c>
      <c r="AA171" s="120">
        <v>111.32618331542751</v>
      </c>
      <c r="AB171" s="120">
        <v>93.130737367812429</v>
      </c>
      <c r="AC171" s="121">
        <v>110.02327801994869</v>
      </c>
      <c r="AD171" s="121">
        <v>87.721718021571817</v>
      </c>
      <c r="AE171" s="121">
        <v>91.5</v>
      </c>
      <c r="AF171" s="121">
        <v>142.38159168651421</v>
      </c>
      <c r="AG171" s="121">
        <v>124.27739064378014</v>
      </c>
      <c r="AH171" s="121">
        <v>120.42498481073849</v>
      </c>
      <c r="AI171" s="121">
        <v>119.18857018320551</v>
      </c>
      <c r="AJ171" s="121">
        <v>126.78173719376396</v>
      </c>
      <c r="AK171" s="121">
        <v>135.82265470673377</v>
      </c>
      <c r="AL171" s="121">
        <v>127.38545798981471</v>
      </c>
      <c r="AM171" s="121">
        <v>108.01683814897986</v>
      </c>
      <c r="AN171" s="121">
        <v>122.82906072923873</v>
      </c>
      <c r="AO171" s="121">
        <v>142.58871773102967</v>
      </c>
      <c r="AP171" s="121">
        <v>119.55592743399602</v>
      </c>
      <c r="AQ171" s="121">
        <v>109.00693414863636</v>
      </c>
      <c r="AR171" s="121">
        <v>106.64856245164752</v>
      </c>
      <c r="AS171" s="121">
        <v>102.04441785687581</v>
      </c>
      <c r="AT171" s="121">
        <v>96.438872180374887</v>
      </c>
      <c r="AU171" s="121">
        <v>101.22361578464358</v>
      </c>
      <c r="AV171" s="121">
        <v>101.13324087554757</v>
      </c>
      <c r="AW171" s="121">
        <v>100.55010762975361</v>
      </c>
      <c r="AX171" s="111">
        <v>78.049999999999983</v>
      </c>
      <c r="AY171" s="132">
        <v>0.71165428856588919</v>
      </c>
      <c r="AZ171" s="132">
        <v>0.85612845148460792</v>
      </c>
      <c r="BA171" s="132"/>
      <c r="BB171" s="132">
        <v>0.7441726156199745</v>
      </c>
      <c r="BC171" s="132">
        <v>0.89336207798694278</v>
      </c>
      <c r="BD171" s="132">
        <v>0.50917596637115681</v>
      </c>
      <c r="BE171" s="132">
        <v>0.48547627318628245</v>
      </c>
      <c r="BF171" s="132">
        <v>9.6763028515240901</v>
      </c>
      <c r="BG171" s="132">
        <v>2.1974204367436632</v>
      </c>
      <c r="BH171" s="132">
        <v>0.32036379781823554</v>
      </c>
      <c r="BI171" s="132"/>
      <c r="BJ171" s="132"/>
      <c r="BK171" s="132">
        <v>0.29296531249999996</v>
      </c>
      <c r="BL171" s="132">
        <v>0.3596380952380952</v>
      </c>
      <c r="BM171" s="132">
        <v>0.72157142857142864</v>
      </c>
      <c r="BN171" s="132">
        <v>0.52669811320754722</v>
      </c>
      <c r="BO171" s="132">
        <v>0.56222222222222218</v>
      </c>
      <c r="BP171" s="132">
        <v>0.22953156250000004</v>
      </c>
      <c r="BQ171" s="132"/>
      <c r="BR171" s="132">
        <v>1.4000000000000001</v>
      </c>
      <c r="BS171" s="132"/>
      <c r="BT171" s="132">
        <v>0.48626829268292682</v>
      </c>
      <c r="BU171" s="132">
        <v>0.6623443396226415</v>
      </c>
      <c r="BV171" s="132">
        <v>0.6</v>
      </c>
      <c r="BW171" s="132"/>
      <c r="BX171" s="132">
        <v>0.77401709401709406</v>
      </c>
      <c r="BY171" s="132"/>
      <c r="BZ171" s="132">
        <v>0.96211040894285638</v>
      </c>
      <c r="CA171" s="132">
        <v>0.32634904371584705</v>
      </c>
      <c r="CB171" s="132">
        <v>0.58494890510948905</v>
      </c>
      <c r="CC171" s="132">
        <v>0.39840625000000002</v>
      </c>
      <c r="CD171" s="132">
        <v>0.52440104166666668</v>
      </c>
      <c r="CE171" s="132">
        <v>0.81045849802371539</v>
      </c>
      <c r="CF171" s="132">
        <v>2.6835768864454219</v>
      </c>
      <c r="CG171" s="132">
        <v>0.92359433829891402</v>
      </c>
      <c r="CH171" s="132">
        <v>0.2333320610687023</v>
      </c>
      <c r="CI171" s="132">
        <v>2.4451269078686413</v>
      </c>
      <c r="CJ171" s="132">
        <v>0.86835714285714294</v>
      </c>
      <c r="CK171" s="132">
        <v>0.32038687098817581</v>
      </c>
      <c r="CL171" s="132"/>
      <c r="CM171" s="132">
        <v>0.9641447182101387</v>
      </c>
      <c r="CN171" s="132">
        <v>1.1645454545454548</v>
      </c>
      <c r="CO171" s="132">
        <v>1.9503030303030304</v>
      </c>
      <c r="CP171" s="132">
        <v>1.5833333333333335</v>
      </c>
      <c r="CQ171" s="132">
        <v>1.7117500000000001</v>
      </c>
      <c r="CR171" s="132">
        <v>0.5567134831460675</v>
      </c>
      <c r="CS171" s="132">
        <v>1.0535810810810811</v>
      </c>
      <c r="CT171" s="132">
        <v>0.28846153846153849</v>
      </c>
      <c r="CU171" s="132">
        <v>1.75</v>
      </c>
      <c r="CV171" s="132">
        <v>0.32500000000000001</v>
      </c>
      <c r="CW171" s="132">
        <v>0.85936363636363644</v>
      </c>
      <c r="CX171" s="132">
        <v>0.73073529411764715</v>
      </c>
      <c r="CY171" s="132"/>
      <c r="CZ171" s="132">
        <v>195</v>
      </c>
      <c r="DA171" s="132">
        <v>171</v>
      </c>
      <c r="DB171" s="132">
        <v>161.16999999999999</v>
      </c>
    </row>
    <row r="172" spans="1:106" x14ac:dyDescent="0.2">
      <c r="A172" s="119">
        <v>41061</v>
      </c>
      <c r="B172" s="120">
        <v>118.32695576222073</v>
      </c>
      <c r="C172" s="120">
        <v>148.66344893411681</v>
      </c>
      <c r="D172" s="120">
        <v>106.31806982480653</v>
      </c>
      <c r="E172" s="120">
        <v>118.25525040387728</v>
      </c>
      <c r="F172" s="120">
        <v>109.14079086511512</v>
      </c>
      <c r="G172" s="120">
        <v>96.79359296862269</v>
      </c>
      <c r="H172" s="120">
        <v>150.50655812943009</v>
      </c>
      <c r="I172" s="120">
        <v>119.02938470121076</v>
      </c>
      <c r="J172" s="120">
        <v>181.90148662128726</v>
      </c>
      <c r="K172" s="120">
        <v>79.688106871469074</v>
      </c>
      <c r="L172" s="120">
        <v>211.82917003492045</v>
      </c>
      <c r="M172" s="120">
        <v>67.164598400907138</v>
      </c>
      <c r="N172" s="120">
        <v>122.25990095152575</v>
      </c>
      <c r="O172" s="120">
        <v>139.41027719977455</v>
      </c>
      <c r="P172" s="120">
        <v>75.996123632950642</v>
      </c>
      <c r="Q172" s="120">
        <v>108.04346123267794</v>
      </c>
      <c r="R172" s="120">
        <v>119.21556191186797</v>
      </c>
      <c r="S172" s="120">
        <v>109.67130067474916</v>
      </c>
      <c r="T172" s="120">
        <v>104.29809524596762</v>
      </c>
      <c r="U172" s="120">
        <v>101.30907831691289</v>
      </c>
      <c r="V172" s="120">
        <v>125.63016942255446</v>
      </c>
      <c r="W172" s="120">
        <v>120.26539347702396</v>
      </c>
      <c r="X172" s="120">
        <v>113.82900401799864</v>
      </c>
      <c r="Y172" s="120">
        <v>214.08650035489322</v>
      </c>
      <c r="Z172" s="120">
        <v>111.99955449964096</v>
      </c>
      <c r="AA172" s="120">
        <v>108.93624780885723</v>
      </c>
      <c r="AB172" s="120">
        <v>93.080381581779875</v>
      </c>
      <c r="AC172" s="121">
        <v>102.9379625469799</v>
      </c>
      <c r="AD172" s="121">
        <v>87.721718021571817</v>
      </c>
      <c r="AE172" s="121">
        <v>91.09999999999998</v>
      </c>
      <c r="AF172" s="121">
        <v>131.80450310813487</v>
      </c>
      <c r="AG172" s="121">
        <v>124.01678852448563</v>
      </c>
      <c r="AH172" s="121">
        <v>119.89808511222485</v>
      </c>
      <c r="AI172" s="121">
        <v>117.79104925978433</v>
      </c>
      <c r="AJ172" s="121">
        <v>127.61692650334079</v>
      </c>
      <c r="AK172" s="121">
        <v>135.82265470673377</v>
      </c>
      <c r="AL172" s="121">
        <v>127.35616839891321</v>
      </c>
      <c r="AM172" s="121">
        <v>107.30192524124118</v>
      </c>
      <c r="AN172" s="121">
        <v>125.33626643547476</v>
      </c>
      <c r="AO172" s="121">
        <v>140.59169489420168</v>
      </c>
      <c r="AP172" s="121">
        <v>124.89856888697132</v>
      </c>
      <c r="AQ172" s="121">
        <v>111.68499552654193</v>
      </c>
      <c r="AR172" s="121">
        <v>110.98094320855105</v>
      </c>
      <c r="AS172" s="121">
        <v>105.42436252149855</v>
      </c>
      <c r="AT172" s="121">
        <v>96.593574240644671</v>
      </c>
      <c r="AU172" s="121">
        <v>100.85653104925048</v>
      </c>
      <c r="AV172" s="121">
        <v>100.30411205372766</v>
      </c>
      <c r="AW172" s="121">
        <v>99.689069600574001</v>
      </c>
      <c r="AX172" s="111">
        <v>77.099999999999994</v>
      </c>
      <c r="AY172" s="132">
        <v>0.84256884492329465</v>
      </c>
      <c r="AZ172" s="132"/>
      <c r="BA172" s="132"/>
      <c r="BB172" s="132"/>
      <c r="BC172" s="132"/>
      <c r="BD172" s="132">
        <v>0.3968320719327797</v>
      </c>
      <c r="BE172" s="132"/>
      <c r="BF172" s="132">
        <v>8.817161124322638</v>
      </c>
      <c r="BG172" s="132">
        <v>2.2703110359928984</v>
      </c>
      <c r="BH172" s="132">
        <v>0.35135557906635106</v>
      </c>
      <c r="BI172" s="132">
        <v>1.2716556012798426</v>
      </c>
      <c r="BJ172" s="132"/>
      <c r="BK172" s="132">
        <v>0.29547621052631579</v>
      </c>
      <c r="BL172" s="132">
        <v>0.49057870370370366</v>
      </c>
      <c r="BM172" s="132">
        <v>0.74897785977859765</v>
      </c>
      <c r="BN172" s="132">
        <v>0.52063934426229508</v>
      </c>
      <c r="BO172" s="132">
        <v>0.44484402852049915</v>
      </c>
      <c r="BP172" s="132">
        <v>0.2213657142857143</v>
      </c>
      <c r="BQ172" s="132">
        <v>2.16846143372211</v>
      </c>
      <c r="BR172" s="132">
        <v>1.5</v>
      </c>
      <c r="BS172" s="132">
        <v>1.5297368421052633</v>
      </c>
      <c r="BT172" s="132">
        <v>0.65596551724137941</v>
      </c>
      <c r="BU172" s="132">
        <v>0.57930103806228372</v>
      </c>
      <c r="BV172" s="132">
        <v>0.81800555555555565</v>
      </c>
      <c r="BW172" s="132"/>
      <c r="BX172" s="132">
        <v>0.71100564971751423</v>
      </c>
      <c r="BY172" s="132"/>
      <c r="BZ172" s="132">
        <v>1.3752005744824984</v>
      </c>
      <c r="CA172" s="132">
        <v>0.29833118001722658</v>
      </c>
      <c r="CB172" s="132">
        <v>0.5576886403766923</v>
      </c>
      <c r="CC172" s="132">
        <v>0.452536231884058</v>
      </c>
      <c r="CD172" s="132">
        <v>0.58822816901408448</v>
      </c>
      <c r="CE172" s="132">
        <v>1.1577123287671232</v>
      </c>
      <c r="CF172" s="132">
        <v>4.8060773156303309</v>
      </c>
      <c r="CG172" s="132">
        <v>0.92437551923477601</v>
      </c>
      <c r="CH172" s="132">
        <v>0.24199070631970263</v>
      </c>
      <c r="CI172" s="132">
        <v>1.9959939957958801</v>
      </c>
      <c r="CJ172" s="132">
        <v>0.87014084507042255</v>
      </c>
      <c r="CK172" s="132">
        <v>0.48197249794798713</v>
      </c>
      <c r="CL172" s="132"/>
      <c r="CM172" s="132">
        <v>0.78201825168107597</v>
      </c>
      <c r="CN172" s="132">
        <v>1.0437595129375952</v>
      </c>
      <c r="CO172" s="132">
        <v>1.9954285714285711</v>
      </c>
      <c r="CP172" s="132">
        <v>1.1931818181818183</v>
      </c>
      <c r="CQ172" s="132">
        <v>1.536</v>
      </c>
      <c r="CR172" s="132">
        <v>0.58316617647058833</v>
      </c>
      <c r="CS172" s="132">
        <v>1.0451363636363638</v>
      </c>
      <c r="CT172" s="132">
        <v>0.32200000000000001</v>
      </c>
      <c r="CU172" s="132"/>
      <c r="CV172" s="132"/>
      <c r="CW172" s="132">
        <v>0.68627906976744191</v>
      </c>
      <c r="CX172" s="132"/>
      <c r="CY172" s="132"/>
      <c r="CZ172" s="132">
        <v>188</v>
      </c>
      <c r="DA172" s="132">
        <v>177</v>
      </c>
      <c r="DB172" s="132">
        <v>161.16999999999999</v>
      </c>
    </row>
    <row r="173" spans="1:106" x14ac:dyDescent="0.2">
      <c r="A173" s="119">
        <v>41091</v>
      </c>
      <c r="B173" s="120">
        <v>108.38314922316353</v>
      </c>
      <c r="C173" s="120">
        <v>147.94238121010162</v>
      </c>
      <c r="D173" s="120">
        <v>106.47592705222793</v>
      </c>
      <c r="E173" s="120">
        <v>116.31663974151864</v>
      </c>
      <c r="F173" s="120">
        <v>127.66456333611195</v>
      </c>
      <c r="G173" s="120">
        <v>107.35216643570692</v>
      </c>
      <c r="H173" s="120">
        <v>142.27647692504061</v>
      </c>
      <c r="I173" s="120">
        <v>100.06733104837775</v>
      </c>
      <c r="J173" s="120">
        <v>152.30024213075052</v>
      </c>
      <c r="K173" s="120">
        <v>98.86383414148348</v>
      </c>
      <c r="L173" s="120">
        <v>163.14483439199827</v>
      </c>
      <c r="M173" s="120">
        <v>84.398680081186299</v>
      </c>
      <c r="N173" s="120">
        <v>122.25990095152575</v>
      </c>
      <c r="O173" s="120">
        <v>145.12342565253735</v>
      </c>
      <c r="P173" s="120">
        <v>75.996123632950642</v>
      </c>
      <c r="Q173" s="120">
        <v>83.149077088664342</v>
      </c>
      <c r="R173" s="120">
        <v>63.825967380278058</v>
      </c>
      <c r="S173" s="120">
        <v>106.41787975237619</v>
      </c>
      <c r="T173" s="120">
        <v>102.56108158019296</v>
      </c>
      <c r="U173" s="120">
        <v>100.50890723071905</v>
      </c>
      <c r="V173" s="120">
        <v>116.75444394613628</v>
      </c>
      <c r="W173" s="120">
        <v>110.03616213903959</v>
      </c>
      <c r="X173" s="120">
        <v>114.33055380538019</v>
      </c>
      <c r="Y173" s="120">
        <v>199.5544151574596</v>
      </c>
      <c r="Z173" s="120">
        <v>110.49952503462865</v>
      </c>
      <c r="AA173" s="120">
        <v>101.7365670953142</v>
      </c>
      <c r="AB173" s="120">
        <v>93.501539064961122</v>
      </c>
      <c r="AC173" s="121">
        <v>101.49859405371349</v>
      </c>
      <c r="AD173" s="121">
        <v>87.721718021571817</v>
      </c>
      <c r="AE173" s="121">
        <v>91.199999999999989</v>
      </c>
      <c r="AF173" s="121">
        <v>129.88518744551516</v>
      </c>
      <c r="AG173" s="121">
        <v>125.43140079115533</v>
      </c>
      <c r="AH173" s="121">
        <v>122.21426140372702</v>
      </c>
      <c r="AI173" s="121">
        <v>117.79104925978433</v>
      </c>
      <c r="AJ173" s="121">
        <v>127.61692650334079</v>
      </c>
      <c r="AK173" s="121">
        <v>134.87122316000966</v>
      </c>
      <c r="AL173" s="121">
        <v>127.35616839891323</v>
      </c>
      <c r="AM173" s="121">
        <v>99.650980073226776</v>
      </c>
      <c r="AN173" s="121">
        <v>129.25920878522686</v>
      </c>
      <c r="AO173" s="121">
        <v>146.15949241259719</v>
      </c>
      <c r="AP173" s="121">
        <v>131.04394351890235</v>
      </c>
      <c r="AQ173" s="121">
        <v>115.83586488790385</v>
      </c>
      <c r="AR173" s="121">
        <v>117.08795806558565</v>
      </c>
      <c r="AS173" s="121">
        <v>112.70470350706648</v>
      </c>
      <c r="AT173" s="121">
        <v>96.591538834127874</v>
      </c>
      <c r="AU173" s="121">
        <v>100.30590394616085</v>
      </c>
      <c r="AV173" s="121">
        <v>100.44027802618183</v>
      </c>
      <c r="AW173" s="121">
        <v>99.976082276967219</v>
      </c>
      <c r="AX173" s="111">
        <v>73.824999999999989</v>
      </c>
      <c r="AY173" s="132">
        <v>0.87709801299762258</v>
      </c>
      <c r="AZ173" s="132"/>
      <c r="BA173" s="132"/>
      <c r="BB173" s="132"/>
      <c r="BC173" s="132"/>
      <c r="BD173" s="132"/>
      <c r="BE173" s="132"/>
      <c r="BF173" s="132">
        <v>4.7205568575326176</v>
      </c>
      <c r="BG173" s="132">
        <v>1.7472067739525894</v>
      </c>
      <c r="BH173" s="132">
        <v>0.42792106842919692</v>
      </c>
      <c r="BI173" s="132">
        <v>0.9765927059134617</v>
      </c>
      <c r="BJ173" s="132"/>
      <c r="BK173" s="132">
        <v>0.28430031746031742</v>
      </c>
      <c r="BL173" s="132">
        <v>0.59881260794473223</v>
      </c>
      <c r="BM173" s="132">
        <v>1.0350277777777779</v>
      </c>
      <c r="BN173" s="132">
        <v>0.63997402597402597</v>
      </c>
      <c r="BO173" s="132">
        <v>0.53312499999999996</v>
      </c>
      <c r="BP173" s="132">
        <v>0.21948032786885247</v>
      </c>
      <c r="BQ173" s="132">
        <v>2.3470897660147543</v>
      </c>
      <c r="BR173" s="132">
        <v>0.7177464788732395</v>
      </c>
      <c r="BS173" s="132">
        <v>0.73975789473684228</v>
      </c>
      <c r="BT173" s="132">
        <v>0.54921874999999998</v>
      </c>
      <c r="BU173" s="132">
        <v>0.67762211981566822</v>
      </c>
      <c r="BV173" s="132">
        <v>0.71977888086642594</v>
      </c>
      <c r="BW173" s="132">
        <v>0.99632908888496663</v>
      </c>
      <c r="BX173" s="132">
        <v>0.71861714975845403</v>
      </c>
      <c r="BY173" s="132">
        <v>2.0241916651658891</v>
      </c>
      <c r="BZ173" s="132">
        <v>1.2315042191542875</v>
      </c>
      <c r="CA173" s="132">
        <v>0.28923976608187135</v>
      </c>
      <c r="CB173" s="132">
        <v>0.49018866517524201</v>
      </c>
      <c r="CC173" s="132">
        <v>0.36614811260396674</v>
      </c>
      <c r="CD173" s="132">
        <v>0.49822829581993577</v>
      </c>
      <c r="CE173" s="132">
        <v>1.4769402985074627</v>
      </c>
      <c r="CF173" s="132"/>
      <c r="CG173" s="132">
        <v>0.98908606397389776</v>
      </c>
      <c r="CH173" s="132">
        <v>0.25363989637305701</v>
      </c>
      <c r="CI173" s="132">
        <v>1.6035229223804275</v>
      </c>
      <c r="CJ173" s="132">
        <v>0.84048999999999996</v>
      </c>
      <c r="CK173" s="132">
        <v>0.8688621002798238</v>
      </c>
      <c r="CL173" s="132"/>
      <c r="CM173" s="132">
        <v>0.82232319575187052</v>
      </c>
      <c r="CN173" s="132">
        <v>0.94642857142857162</v>
      </c>
      <c r="CO173" s="132">
        <v>2.4707368421052633</v>
      </c>
      <c r="CP173" s="132">
        <v>0.98397435897435903</v>
      </c>
      <c r="CQ173" s="132">
        <v>1.2190129870129871</v>
      </c>
      <c r="CR173" s="132">
        <v>0.53933249999999999</v>
      </c>
      <c r="CS173" s="132">
        <v>0.97946428571428568</v>
      </c>
      <c r="CT173" s="132">
        <v>0.26687500000000003</v>
      </c>
      <c r="CU173" s="132">
        <v>0.71730769230769231</v>
      </c>
      <c r="CV173" s="132"/>
      <c r="CW173" s="132">
        <v>0.62225210084033622</v>
      </c>
      <c r="CX173" s="132"/>
      <c r="CY173" s="132"/>
      <c r="CZ173" s="132">
        <v>194</v>
      </c>
      <c r="DA173" s="132">
        <v>177</v>
      </c>
      <c r="DB173" s="132">
        <v>161.16999999999999</v>
      </c>
    </row>
    <row r="174" spans="1:106" x14ac:dyDescent="0.2">
      <c r="A174" s="119">
        <v>41122</v>
      </c>
      <c r="B174" s="120">
        <v>133.36308128300209</v>
      </c>
      <c r="C174" s="120">
        <v>142.28538580622552</v>
      </c>
      <c r="D174" s="120">
        <v>110.56871997599519</v>
      </c>
      <c r="E174" s="120">
        <v>114.37802907915999</v>
      </c>
      <c r="F174" s="120">
        <v>91.695221046195883</v>
      </c>
      <c r="G174" s="120">
        <v>104.5553434481259</v>
      </c>
      <c r="H174" s="120">
        <v>126.06709478773577</v>
      </c>
      <c r="I174" s="120">
        <v>113.35380927892032</v>
      </c>
      <c r="J174" s="120">
        <v>129.18939858901095</v>
      </c>
      <c r="K174" s="120">
        <v>96.848907360136053</v>
      </c>
      <c r="L174" s="120">
        <v>101.13147303537629</v>
      </c>
      <c r="M174" s="120">
        <v>91.067365535934641</v>
      </c>
      <c r="N174" s="120">
        <v>151.02475901418029</v>
      </c>
      <c r="O174" s="120">
        <v>142.9998452869896</v>
      </c>
      <c r="P174" s="120">
        <v>202.91220889201969</v>
      </c>
      <c r="Q174" s="120">
        <v>86.431346830196659</v>
      </c>
      <c r="R174" s="120">
        <v>89.879882966411529</v>
      </c>
      <c r="S174" s="120">
        <v>104.82491472474163</v>
      </c>
      <c r="T174" s="120">
        <v>103.56233638620024</v>
      </c>
      <c r="U174" s="120">
        <v>101.61112965408537</v>
      </c>
      <c r="V174" s="120">
        <v>117.4981651547446</v>
      </c>
      <c r="W174" s="120">
        <v>95.678577086862134</v>
      </c>
      <c r="X174" s="120">
        <v>114.29255760936645</v>
      </c>
      <c r="Y174" s="120">
        <v>196.81238292228267</v>
      </c>
      <c r="Z174" s="120">
        <v>110.06168574634022</v>
      </c>
      <c r="AA174" s="120">
        <v>88.084060514031393</v>
      </c>
      <c r="AB174" s="120">
        <v>93.625139630677339</v>
      </c>
      <c r="AC174" s="121">
        <v>104.20812994825719</v>
      </c>
      <c r="AD174" s="121">
        <v>87.721718021571817</v>
      </c>
      <c r="AE174" s="121">
        <v>91.5</v>
      </c>
      <c r="AF174" s="121">
        <v>134.76316702966136</v>
      </c>
      <c r="AG174" s="121">
        <v>125.28589087256489</v>
      </c>
      <c r="AH174" s="121">
        <v>123.3331837475522</v>
      </c>
      <c r="AI174" s="121">
        <v>118.98892433700249</v>
      </c>
      <c r="AJ174" s="121">
        <v>127.61692650334079</v>
      </c>
      <c r="AK174" s="121">
        <v>134.87122316000966</v>
      </c>
      <c r="AL174" s="121">
        <v>123.18154888818192</v>
      </c>
      <c r="AM174" s="121">
        <v>96.440471065930382</v>
      </c>
      <c r="AN174" s="121">
        <v>143.40669202937437</v>
      </c>
      <c r="AO174" s="121">
        <v>152.09930762907166</v>
      </c>
      <c r="AP174" s="121">
        <v>147.80711752230641</v>
      </c>
      <c r="AQ174" s="121">
        <v>135.03240235972126</v>
      </c>
      <c r="AR174" s="121">
        <v>153.08587397571716</v>
      </c>
      <c r="AS174" s="121">
        <v>147.04254841845514</v>
      </c>
      <c r="AT174" s="121">
        <v>96.504204675561738</v>
      </c>
      <c r="AU174" s="121">
        <v>100.58121749770567</v>
      </c>
      <c r="AV174" s="121">
        <v>100.05974047368956</v>
      </c>
      <c r="AW174" s="121">
        <v>99.784740492705069</v>
      </c>
      <c r="AX174" s="111">
        <v>70.319999999999993</v>
      </c>
      <c r="AY174" s="132">
        <v>0.86426350257528584</v>
      </c>
      <c r="AZ174" s="132"/>
      <c r="BA174" s="132"/>
      <c r="BB174" s="132"/>
      <c r="BC174" s="132"/>
      <c r="BD174" s="132">
        <v>1.059554993409745</v>
      </c>
      <c r="BE174" s="132"/>
      <c r="BF174" s="132">
        <v>6.6474996824321471</v>
      </c>
      <c r="BG174" s="132">
        <v>1.8161769192282815</v>
      </c>
      <c r="BH174" s="132">
        <v>0.42562615623881833</v>
      </c>
      <c r="BI174" s="132">
        <v>0.96292619301769578</v>
      </c>
      <c r="BJ174" s="132">
        <v>0.97370832464987589</v>
      </c>
      <c r="BK174" s="132">
        <v>0.35006857142857134</v>
      </c>
      <c r="BL174" s="132">
        <v>0.44771296296296298</v>
      </c>
      <c r="BM174" s="132">
        <v>0.84118828451882854</v>
      </c>
      <c r="BN174" s="132">
        <v>0.47762857142857151</v>
      </c>
      <c r="BO174" s="132">
        <v>0.41358679446219382</v>
      </c>
      <c r="BP174" s="132">
        <v>0.24216967741935488</v>
      </c>
      <c r="BQ174" s="132">
        <v>1.3282182161977292</v>
      </c>
      <c r="BR174" s="132">
        <v>0.66917777777777787</v>
      </c>
      <c r="BS174" s="132">
        <v>0.85345000000000004</v>
      </c>
      <c r="BT174" s="132">
        <v>0.4658773946360153</v>
      </c>
      <c r="BU174" s="132">
        <v>0.48670287539936097</v>
      </c>
      <c r="BV174" s="132">
        <v>0.71065039062500002</v>
      </c>
      <c r="BW174" s="132">
        <v>0.73182237299535524</v>
      </c>
      <c r="BX174" s="132">
        <v>0.58651234567901234</v>
      </c>
      <c r="BY174" s="132">
        <v>1.7609832346870498</v>
      </c>
      <c r="BZ174" s="132">
        <v>1.1273773143475929</v>
      </c>
      <c r="CA174" s="132">
        <v>0.29539490049751244</v>
      </c>
      <c r="CB174" s="132">
        <v>0.49560646108663725</v>
      </c>
      <c r="CC174" s="132">
        <v>0.44159111791730482</v>
      </c>
      <c r="CD174" s="132">
        <v>0.51872183098591551</v>
      </c>
      <c r="CE174" s="132">
        <v>1.3812698412698412</v>
      </c>
      <c r="CF174" s="132"/>
      <c r="CG174" s="132">
        <v>1.1341424375466975</v>
      </c>
      <c r="CH174" s="132">
        <v>0.23407766990291262</v>
      </c>
      <c r="CI174" s="132">
        <v>1.2088559242992996</v>
      </c>
      <c r="CJ174" s="132">
        <v>0.72863636363636364</v>
      </c>
      <c r="CK174" s="132">
        <v>0.59963018132343804</v>
      </c>
      <c r="CL174" s="132">
        <v>0.23516417910447762</v>
      </c>
      <c r="CM174" s="132">
        <v>0.78656112104949327</v>
      </c>
      <c r="CN174" s="132">
        <v>0.95792880258899671</v>
      </c>
      <c r="CO174" s="132">
        <v>2.3080769230769231</v>
      </c>
      <c r="CP174" s="132">
        <v>0.98055555555555574</v>
      </c>
      <c r="CQ174" s="132">
        <v>0.95590178571428586</v>
      </c>
      <c r="CR174" s="132">
        <v>0.53043478260869559</v>
      </c>
      <c r="CS174" s="132">
        <v>0.83519999999999994</v>
      </c>
      <c r="CT174" s="132">
        <v>0.25</v>
      </c>
      <c r="CU174" s="132">
        <v>0.60535714285714282</v>
      </c>
      <c r="CV174" s="132"/>
      <c r="CW174" s="132">
        <v>0.54424561403508764</v>
      </c>
      <c r="CX174" s="132"/>
      <c r="CY174" s="132">
        <v>1.015625</v>
      </c>
      <c r="CZ174" s="132">
        <v>211.5</v>
      </c>
      <c r="DA174" s="132" t="s">
        <v>543</v>
      </c>
      <c r="DB174" s="132">
        <v>161.16999999999999</v>
      </c>
    </row>
    <row r="175" spans="1:106" x14ac:dyDescent="0.2">
      <c r="A175" s="119">
        <v>41153</v>
      </c>
      <c r="B175" s="120">
        <v>136.99469850122833</v>
      </c>
      <c r="C175" s="120">
        <v>150.00997319222253</v>
      </c>
      <c r="D175" s="120">
        <v>104.26165418091654</v>
      </c>
      <c r="E175" s="120">
        <v>110.50080775444269</v>
      </c>
      <c r="F175" s="120">
        <v>113.48766048930217</v>
      </c>
      <c r="G175" s="120">
        <v>113.44325487389615</v>
      </c>
      <c r="H175" s="120">
        <v>118.21675020986578</v>
      </c>
      <c r="I175" s="120">
        <v>104.54585843073757</v>
      </c>
      <c r="J175" s="120">
        <v>115.21243511147992</v>
      </c>
      <c r="K175" s="120">
        <v>89.319182140550623</v>
      </c>
      <c r="L175" s="120">
        <v>100.64081996745398</v>
      </c>
      <c r="M175" s="120">
        <v>93.699584363505252</v>
      </c>
      <c r="N175" s="120">
        <v>130.87100888142163</v>
      </c>
      <c r="O175" s="120">
        <v>124.09558593317547</v>
      </c>
      <c r="P175" s="120">
        <v>143.81543046708794</v>
      </c>
      <c r="Q175" s="120">
        <v>87.844371862684014</v>
      </c>
      <c r="R175" s="120">
        <v>98.110184191128312</v>
      </c>
      <c r="S175" s="120">
        <v>103.67078318062433</v>
      </c>
      <c r="T175" s="120">
        <v>103.09011262159494</v>
      </c>
      <c r="U175" s="120">
        <v>101.80189891966803</v>
      </c>
      <c r="V175" s="120">
        <v>113.30005464825794</v>
      </c>
      <c r="W175" s="120">
        <v>82.375926161520979</v>
      </c>
      <c r="X175" s="120">
        <v>116.19996664925678</v>
      </c>
      <c r="Y175" s="120">
        <v>202.18062034395555</v>
      </c>
      <c r="Z175" s="120">
        <v>104.63829879171016</v>
      </c>
      <c r="AA175" s="120">
        <v>82.183907232186002</v>
      </c>
      <c r="AB175" s="120">
        <v>94.472032395770015</v>
      </c>
      <c r="AC175" s="121">
        <v>107.5372833000679</v>
      </c>
      <c r="AD175" s="121">
        <v>87.721718021571817</v>
      </c>
      <c r="AE175" s="121">
        <v>91.7</v>
      </c>
      <c r="AF175" s="121">
        <v>141.31106130181317</v>
      </c>
      <c r="AG175" s="121">
        <v>125.37005542672054</v>
      </c>
      <c r="AH175" s="121">
        <v>124.18347268463164</v>
      </c>
      <c r="AI175" s="121">
        <v>120.18679941422063</v>
      </c>
      <c r="AJ175" s="121">
        <v>123.77505567928736</v>
      </c>
      <c r="AK175" s="121">
        <v>128.07196844805461</v>
      </c>
      <c r="AL175" s="121">
        <v>121.21901022449167</v>
      </c>
      <c r="AM175" s="121">
        <v>92.018890984953657</v>
      </c>
      <c r="AN175" s="121">
        <v>138.18995954244528</v>
      </c>
      <c r="AO175" s="121">
        <v>145.99235344997948</v>
      </c>
      <c r="AP175" s="121">
        <v>149.09513674366465</v>
      </c>
      <c r="AQ175" s="121">
        <v>122.13896985213771</v>
      </c>
      <c r="AR175" s="121">
        <v>124.54015820136726</v>
      </c>
      <c r="AS175" s="121">
        <v>120.3619232782472</v>
      </c>
      <c r="AT175" s="121">
        <v>96.681193085856336</v>
      </c>
      <c r="AU175" s="121">
        <v>100.76475986540221</v>
      </c>
      <c r="AV175" s="121">
        <v>100.09890577713212</v>
      </c>
      <c r="AW175" s="121">
        <v>99.784740492705069</v>
      </c>
      <c r="AX175" s="111">
        <v>77.424999999999997</v>
      </c>
      <c r="AY175" s="132">
        <v>0.75000980272037077</v>
      </c>
      <c r="AZ175" s="132">
        <v>0.98117276120431818</v>
      </c>
      <c r="BA175" s="132">
        <v>0.94703045704601285</v>
      </c>
      <c r="BB175" s="132">
        <v>0.78925489862186182</v>
      </c>
      <c r="BC175" s="132"/>
      <c r="BD175" s="132">
        <v>0.75096692462632764</v>
      </c>
      <c r="BE175" s="132"/>
      <c r="BF175" s="132">
        <v>7.2562112536084413</v>
      </c>
      <c r="BG175" s="132">
        <v>1.8458687329557371</v>
      </c>
      <c r="BH175" s="132">
        <v>0.39004919778575953</v>
      </c>
      <c r="BI175" s="132">
        <v>1.0879357138282006</v>
      </c>
      <c r="BJ175" s="132">
        <v>0.93516385572176264</v>
      </c>
      <c r="BK175" s="132">
        <v>0.34992108474576278</v>
      </c>
      <c r="BL175" s="132">
        <v>0.39457746478873235</v>
      </c>
      <c r="BM175" s="132">
        <v>0.77037377049180333</v>
      </c>
      <c r="BN175" s="132">
        <v>0.45682608695652177</v>
      </c>
      <c r="BO175" s="132">
        <v>0.35365432098765431</v>
      </c>
      <c r="BP175" s="132">
        <v>0.25120531561461795</v>
      </c>
      <c r="BQ175" s="132">
        <v>1.6126411640803193</v>
      </c>
      <c r="BR175" s="132">
        <v>0.625</v>
      </c>
      <c r="BS175" s="132">
        <v>0.83741379310344832</v>
      </c>
      <c r="BT175" s="132">
        <v>0.41547425474254746</v>
      </c>
      <c r="BU175" s="132">
        <v>0.60237349397590356</v>
      </c>
      <c r="BV175" s="132">
        <v>0.67451774691358024</v>
      </c>
      <c r="BW175" s="132">
        <v>0.87707773043748005</v>
      </c>
      <c r="BX175" s="132">
        <v>0.66498236331569671</v>
      </c>
      <c r="BY175" s="132">
        <v>1.7290606814977207</v>
      </c>
      <c r="BZ175" s="132">
        <v>1.0329991360211581</v>
      </c>
      <c r="CA175" s="132">
        <v>0.28636054421768714</v>
      </c>
      <c r="CB175" s="132">
        <v>0.49869745649263714</v>
      </c>
      <c r="CC175" s="132">
        <v>0.38915183537263626</v>
      </c>
      <c r="CD175" s="132">
        <v>0.52732295586725975</v>
      </c>
      <c r="CE175" s="132">
        <v>1.1514465408805032</v>
      </c>
      <c r="CF175" s="132"/>
      <c r="CG175" s="132">
        <v>1.1185340056889355</v>
      </c>
      <c r="CH175" s="132">
        <v>0.23592673992673993</v>
      </c>
      <c r="CI175" s="132">
        <v>1.6379261839702703</v>
      </c>
      <c r="CJ175" s="132">
        <v>0.74108374384236453</v>
      </c>
      <c r="CK175" s="132">
        <v>0.49006789792530059</v>
      </c>
      <c r="CL175" s="132">
        <v>0.20548459383753503</v>
      </c>
      <c r="CM175" s="132">
        <v>0.8860365135453474</v>
      </c>
      <c r="CN175" s="132">
        <v>0.95875000000000021</v>
      </c>
      <c r="CO175" s="132">
        <v>2.3624680851063831</v>
      </c>
      <c r="CP175" s="132">
        <v>0.96491228070175439</v>
      </c>
      <c r="CQ175" s="132">
        <v>1.0063114754098361</v>
      </c>
      <c r="CR175" s="132">
        <v>0.5347826086956522</v>
      </c>
      <c r="CS175" s="132">
        <v>1.0132474226804125</v>
      </c>
      <c r="CT175" s="132">
        <v>0.1912837837837838</v>
      </c>
      <c r="CU175" s="132">
        <v>0.51918478260869561</v>
      </c>
      <c r="CV175" s="132">
        <v>0.65</v>
      </c>
      <c r="CW175" s="132">
        <v>0.57425925925925925</v>
      </c>
      <c r="CX175" s="132"/>
      <c r="CY175" s="132">
        <v>0.87159340659340656</v>
      </c>
      <c r="CZ175" s="132">
        <v>235</v>
      </c>
      <c r="DA175" s="132">
        <v>180.5</v>
      </c>
      <c r="DB175" s="132">
        <v>173.83</v>
      </c>
    </row>
    <row r="176" spans="1:106" x14ac:dyDescent="0.2">
      <c r="A176" s="119">
        <v>41183</v>
      </c>
      <c r="B176" s="120">
        <v>130.04430000492266</v>
      </c>
      <c r="C176" s="120">
        <v>149.79484801489204</v>
      </c>
      <c r="D176" s="120">
        <v>105.87312793787555</v>
      </c>
      <c r="E176" s="120">
        <v>112.43941841680135</v>
      </c>
      <c r="F176" s="120">
        <v>142.7854300090012</v>
      </c>
      <c r="G176" s="120">
        <v>136.70113905642293</v>
      </c>
      <c r="H176" s="120">
        <v>121.19050293197037</v>
      </c>
      <c r="I176" s="120">
        <v>107.48719925056518</v>
      </c>
      <c r="J176" s="120">
        <v>100.64223733447633</v>
      </c>
      <c r="K176" s="120">
        <v>84.20099295412146</v>
      </c>
      <c r="L176" s="120">
        <v>111.2276507308532</v>
      </c>
      <c r="M176" s="120">
        <v>79.127716665815697</v>
      </c>
      <c r="N176" s="120">
        <v>127.24793491825749</v>
      </c>
      <c r="O176" s="120">
        <v>148.93617487667339</v>
      </c>
      <c r="P176" s="120">
        <v>129.0127706204008</v>
      </c>
      <c r="Q176" s="120">
        <v>103.10015694393827</v>
      </c>
      <c r="R176" s="120">
        <v>94.09867386020035</v>
      </c>
      <c r="S176" s="120">
        <v>100.59727745788356</v>
      </c>
      <c r="T176" s="120">
        <v>99.348424924203258</v>
      </c>
      <c r="U176" s="120">
        <v>98.982753106057942</v>
      </c>
      <c r="V176" s="120">
        <v>104.32647111807549</v>
      </c>
      <c r="W176" s="120">
        <v>84.281082716937661</v>
      </c>
      <c r="X176" s="120">
        <v>119.87039918418526</v>
      </c>
      <c r="Y176" s="120">
        <v>199.81776116985762</v>
      </c>
      <c r="Z176" s="120">
        <v>96.901374328873274</v>
      </c>
      <c r="AA176" s="120">
        <v>75.67133297678194</v>
      </c>
      <c r="AB176" s="120">
        <v>95.364703148164992</v>
      </c>
      <c r="AC176" s="121">
        <v>106.43349668874046</v>
      </c>
      <c r="AD176" s="121">
        <v>87.324487600342067</v>
      </c>
      <c r="AE176" s="121">
        <v>91.6</v>
      </c>
      <c r="AF176" s="121">
        <v>139.5920738143935</v>
      </c>
      <c r="AG176" s="121">
        <v>122.16191238543875</v>
      </c>
      <c r="AH176" s="121">
        <v>122.39166514507025</v>
      </c>
      <c r="AI176" s="121">
        <v>120.18679941422063</v>
      </c>
      <c r="AJ176" s="121">
        <v>122.77282850779515</v>
      </c>
      <c r="AK176" s="121">
        <v>124.97981592120134</v>
      </c>
      <c r="AL176" s="121">
        <v>120.02368944001107</v>
      </c>
      <c r="AM176" s="121">
        <v>87.814876821131747</v>
      </c>
      <c r="AN176" s="121">
        <v>137.54360491234272</v>
      </c>
      <c r="AO176" s="121">
        <v>149.61100165053682</v>
      </c>
      <c r="AP176" s="121">
        <v>142.82530629101984</v>
      </c>
      <c r="AQ176" s="121">
        <v>120.69824258639061</v>
      </c>
      <c r="AR176" s="121">
        <v>130.16088542242289</v>
      </c>
      <c r="AS176" s="121">
        <v>124.53750093471923</v>
      </c>
      <c r="AT176" s="121">
        <v>96.538539821365518</v>
      </c>
      <c r="AU176" s="121">
        <v>100.85653104925048</v>
      </c>
      <c r="AV176" s="121">
        <v>100.32162386851121</v>
      </c>
      <c r="AW176" s="121">
        <v>99.689069600574001</v>
      </c>
      <c r="AX176" s="111">
        <v>65.025000000000006</v>
      </c>
      <c r="AY176" s="132">
        <v>0.90014153442437472</v>
      </c>
      <c r="AZ176" s="132">
        <v>0.87815528373328888</v>
      </c>
      <c r="BA176" s="132">
        <v>0.86833912131282132</v>
      </c>
      <c r="BB176" s="132">
        <v>0.80804718664367858</v>
      </c>
      <c r="BC176" s="132">
        <v>0.7670789887197359</v>
      </c>
      <c r="BD176" s="132">
        <v>0.67367126931832344</v>
      </c>
      <c r="BE176" s="132">
        <v>0.59671785631373531</v>
      </c>
      <c r="BF176" s="132">
        <v>6.9595206842528681</v>
      </c>
      <c r="BG176" s="132">
        <v>2.1664376673229735</v>
      </c>
      <c r="BH176" s="132">
        <v>0.36651156354216402</v>
      </c>
      <c r="BI176" s="132">
        <v>1.2166250765017317</v>
      </c>
      <c r="BJ176" s="132">
        <v>1.0013628013976281</v>
      </c>
      <c r="BK176" s="132">
        <v>0.36355801652892566</v>
      </c>
      <c r="BL176" s="132">
        <v>0.44961384976525814</v>
      </c>
      <c r="BM176" s="132">
        <v>0.72068076923076918</v>
      </c>
      <c r="BN176" s="132">
        <v>0.47769736842105265</v>
      </c>
      <c r="BO176" s="132">
        <v>0.37781609195402294</v>
      </c>
      <c r="BP176" s="132">
        <v>0.28730598540145985</v>
      </c>
      <c r="BQ176" s="132">
        <v>1.631809324730938</v>
      </c>
      <c r="BR176" s="132">
        <v>0.62531250000000005</v>
      </c>
      <c r="BS176" s="132">
        <v>0.76771428571428579</v>
      </c>
      <c r="BT176" s="132">
        <v>0.36293181818181813</v>
      </c>
      <c r="BU176" s="132">
        <v>0.75788114754098357</v>
      </c>
      <c r="BV176" s="132">
        <v>0.6330247440273038</v>
      </c>
      <c r="BW176" s="132">
        <v>1.1133344240336318</v>
      </c>
      <c r="BX176" s="132">
        <v>0.71589506172839512</v>
      </c>
      <c r="BY176" s="132">
        <v>1.9226146448039532</v>
      </c>
      <c r="BZ176" s="132">
        <v>0.98981113641920215</v>
      </c>
      <c r="CA176" s="132">
        <v>0.29761799410029499</v>
      </c>
      <c r="CB176" s="132">
        <v>0.50202764976958525</v>
      </c>
      <c r="CC176" s="132">
        <v>0.40483809523809527</v>
      </c>
      <c r="CD176" s="132">
        <v>0.53207920792079211</v>
      </c>
      <c r="CE176" s="132">
        <v>0.90864220183486244</v>
      </c>
      <c r="CF176" s="132"/>
      <c r="CG176" s="132">
        <v>1.1023113109243881</v>
      </c>
      <c r="CH176" s="132">
        <v>0.24190656565656565</v>
      </c>
      <c r="CI176" s="132">
        <v>1.7322034885954662</v>
      </c>
      <c r="CJ176" s="132">
        <v>1</v>
      </c>
      <c r="CK176" s="132">
        <v>0.52182021306395587</v>
      </c>
      <c r="CL176" s="132">
        <v>0.25681034482758619</v>
      </c>
      <c r="CM176" s="132">
        <v>1.0118843069874</v>
      </c>
      <c r="CN176" s="132">
        <v>1.1444444444444446</v>
      </c>
      <c r="CO176" s="132">
        <v>3.2926984126984129</v>
      </c>
      <c r="CP176" s="132">
        <v>1</v>
      </c>
      <c r="CQ176" s="132">
        <v>1.0034021739130434</v>
      </c>
      <c r="CR176" s="132">
        <v>0.54697916666666668</v>
      </c>
      <c r="CS176" s="132">
        <v>1.0673571428571429</v>
      </c>
      <c r="CT176" s="132">
        <v>0.22755102040816325</v>
      </c>
      <c r="CU176" s="132">
        <v>0.52514285714285713</v>
      </c>
      <c r="CV176" s="132">
        <v>0.55278688524590169</v>
      </c>
      <c r="CW176" s="132">
        <v>0.62654545454545463</v>
      </c>
      <c r="CX176" s="132"/>
      <c r="CY176" s="132">
        <v>0.87006849315068491</v>
      </c>
      <c r="CZ176" s="132">
        <v>221</v>
      </c>
      <c r="DA176" s="132">
        <v>186</v>
      </c>
      <c r="DB176" s="132">
        <v>173.83</v>
      </c>
    </row>
    <row r="177" spans="1:106" x14ac:dyDescent="0.2">
      <c r="A177" s="119">
        <v>41214</v>
      </c>
      <c r="B177" s="120">
        <v>147.52910874660751</v>
      </c>
      <c r="C177" s="120">
        <v>147.16554029196371</v>
      </c>
      <c r="D177" s="120">
        <v>112.43467734750907</v>
      </c>
      <c r="E177" s="120">
        <v>112.43941841680135</v>
      </c>
      <c r="F177" s="120">
        <v>112.76195725094756</v>
      </c>
      <c r="G177" s="120">
        <v>102.54489712341585</v>
      </c>
      <c r="H177" s="120">
        <v>120.31900205448682</v>
      </c>
      <c r="I177" s="120">
        <v>125.67760435524217</v>
      </c>
      <c r="J177" s="120">
        <v>104.05342720061718</v>
      </c>
      <c r="K177" s="120">
        <v>86.713277660198614</v>
      </c>
      <c r="L177" s="120"/>
      <c r="M177" s="120">
        <v>83.794767482428554</v>
      </c>
      <c r="N177" s="120">
        <v>116.35284221554635</v>
      </c>
      <c r="O177" s="120">
        <v>155.17493159508459</v>
      </c>
      <c r="P177" s="120">
        <v>128.75958928677593</v>
      </c>
      <c r="Q177" s="120">
        <v>82.777286506987039</v>
      </c>
      <c r="R177" s="120">
        <v>97.920718643337068</v>
      </c>
      <c r="S177" s="120">
        <v>101.72934832766552</v>
      </c>
      <c r="T177" s="120">
        <v>101.43060226013743</v>
      </c>
      <c r="U177" s="120">
        <v>101.85489038232988</v>
      </c>
      <c r="V177" s="120">
        <v>104.19925564818197</v>
      </c>
      <c r="W177" s="120">
        <v>77.268636283286042</v>
      </c>
      <c r="X177" s="120">
        <v>121.77780822407561</v>
      </c>
      <c r="Y177" s="120">
        <v>199.37446053498272</v>
      </c>
      <c r="Z177" s="120">
        <v>94.433071875863561</v>
      </c>
      <c r="AA177" s="120">
        <v>72.728724884317259</v>
      </c>
      <c r="AB177" s="120">
        <v>95.987283775476371</v>
      </c>
      <c r="AC177" s="121">
        <v>102.60478545544845</v>
      </c>
      <c r="AD177" s="121">
        <v>88.913409285261125</v>
      </c>
      <c r="AE177" s="121">
        <v>93.09999999999998</v>
      </c>
      <c r="AF177" s="121">
        <v>133.30019234744003</v>
      </c>
      <c r="AG177" s="121">
        <v>122.05960420304544</v>
      </c>
      <c r="AH177" s="121">
        <v>122.12015487422217</v>
      </c>
      <c r="AI177" s="121">
        <v>120.18679941422063</v>
      </c>
      <c r="AJ177" s="121">
        <v>121.93763919821829</v>
      </c>
      <c r="AK177" s="121">
        <v>124.97981592120134</v>
      </c>
      <c r="AL177" s="121">
        <v>120.26394986331141</v>
      </c>
      <c r="AM177" s="121">
        <v>90.625748115032494</v>
      </c>
      <c r="AN177" s="121">
        <v>146.66690660041326</v>
      </c>
      <c r="AO177" s="121">
        <v>164.1147295878697</v>
      </c>
      <c r="AP177" s="121">
        <v>144.82660838976616</v>
      </c>
      <c r="AQ177" s="121">
        <v>131.99599728313706</v>
      </c>
      <c r="AR177" s="121">
        <v>172.0826688981164</v>
      </c>
      <c r="AS177" s="121">
        <v>164.07388020638598</v>
      </c>
      <c r="AT177" s="121">
        <v>96.418681758528706</v>
      </c>
      <c r="AU177" s="121">
        <v>100.58121749770567</v>
      </c>
      <c r="AV177" s="121">
        <v>100.34295770171083</v>
      </c>
      <c r="AW177" s="121">
        <v>99.689069600574001</v>
      </c>
      <c r="AX177" s="111">
        <v>63.48</v>
      </c>
      <c r="AY177" s="132">
        <v>0.93784737754852632</v>
      </c>
      <c r="AZ177" s="132">
        <v>0.76897012661014374</v>
      </c>
      <c r="BA177" s="132">
        <v>0.83576273426517278</v>
      </c>
      <c r="BB177" s="132">
        <v>0.72382102259486691</v>
      </c>
      <c r="BC177" s="132">
        <v>0.78278326447385405</v>
      </c>
      <c r="BD177" s="132">
        <v>0.6723492219770365</v>
      </c>
      <c r="BE177" s="132">
        <v>0.68742889127522133</v>
      </c>
      <c r="BF177" s="132">
        <v>7.2421984163949693</v>
      </c>
      <c r="BG177" s="132">
        <v>1.7393943598459884</v>
      </c>
      <c r="BH177" s="132">
        <v>0.38173874378134937</v>
      </c>
      <c r="BI177" s="132"/>
      <c r="BJ177" s="132">
        <v>0.93931594740579494</v>
      </c>
      <c r="BK177" s="132">
        <v>0.36926611570247936</v>
      </c>
      <c r="BL177" s="132">
        <v>0.45849571078431367</v>
      </c>
      <c r="BM177" s="132">
        <v>0.70948148148148149</v>
      </c>
      <c r="BN177" s="132">
        <v>0.4599102564102564</v>
      </c>
      <c r="BO177" s="132">
        <v>0.38112562189054727</v>
      </c>
      <c r="BP177" s="132">
        <v>0.29755783783783779</v>
      </c>
      <c r="BQ177" s="132">
        <v>1.176757850562921</v>
      </c>
      <c r="BR177" s="132">
        <v>0.63506666666666678</v>
      </c>
      <c r="BS177" s="132">
        <v>0.6899360000000001</v>
      </c>
      <c r="BT177" s="132">
        <v>0.37523310810810812</v>
      </c>
      <c r="BU177" s="132">
        <v>0.59852158273381295</v>
      </c>
      <c r="BV177" s="132">
        <v>0.63274865591397844</v>
      </c>
      <c r="BW177" s="132"/>
      <c r="BX177" s="132">
        <v>0.53125000000000011</v>
      </c>
      <c r="BY177" s="132"/>
      <c r="BZ177" s="132">
        <v>0.99160165709232306</v>
      </c>
      <c r="CA177" s="132">
        <v>0.34464559386973181</v>
      </c>
      <c r="CB177" s="132">
        <v>0.54630000000000001</v>
      </c>
      <c r="CC177" s="132">
        <v>0.52128712871287131</v>
      </c>
      <c r="CD177" s="132">
        <v>0.56831012658227842</v>
      </c>
      <c r="CE177" s="132">
        <v>1.0025169491525425</v>
      </c>
      <c r="CF177" s="132"/>
      <c r="CG177" s="132"/>
      <c r="CH177" s="132">
        <v>0.21390624999999999</v>
      </c>
      <c r="CI177" s="132"/>
      <c r="CJ177" s="132">
        <v>0.80859259259259264</v>
      </c>
      <c r="CK177" s="132">
        <v>0.50280101938498534</v>
      </c>
      <c r="CL177" s="132">
        <v>0.28333333333333333</v>
      </c>
      <c r="CM177" s="132">
        <v>0.7839471199244572</v>
      </c>
      <c r="CN177" s="132">
        <v>0.95326086956521738</v>
      </c>
      <c r="CO177" s="132">
        <v>2.41740206185567</v>
      </c>
      <c r="CP177" s="132">
        <v>1.0606060606060608</v>
      </c>
      <c r="CQ177" s="132">
        <v>1.0050243902439027</v>
      </c>
      <c r="CR177" s="132">
        <v>0.55618055555555557</v>
      </c>
      <c r="CS177" s="132">
        <v>1.124122807017544</v>
      </c>
      <c r="CT177" s="132">
        <v>0.26072950819672136</v>
      </c>
      <c r="CU177" s="132"/>
      <c r="CV177" s="132">
        <v>0.56418032786885253</v>
      </c>
      <c r="CW177" s="132">
        <v>0.56004597701149428</v>
      </c>
      <c r="CX177" s="132"/>
      <c r="CY177" s="132">
        <v>0.98843749999999997</v>
      </c>
      <c r="CZ177" s="132"/>
      <c r="DA177" s="132">
        <v>198.5</v>
      </c>
      <c r="DB177" s="132">
        <v>173.83</v>
      </c>
    </row>
    <row r="178" spans="1:106" x14ac:dyDescent="0.2">
      <c r="A178" s="119">
        <v>41244</v>
      </c>
      <c r="B178" s="120">
        <v>158.71422257495007</v>
      </c>
      <c r="C178" s="120">
        <v>145.17762430144666</v>
      </c>
      <c r="D178" s="120">
        <v>114.81705345097417</v>
      </c>
      <c r="E178" s="120">
        <v>114.37802907915999</v>
      </c>
      <c r="F178" s="120">
        <v>123.01533326205019</v>
      </c>
      <c r="G178" s="120"/>
      <c r="H178" s="120">
        <v>121.46129817453529</v>
      </c>
      <c r="I178" s="120">
        <v>119.68470575096444</v>
      </c>
      <c r="J178" s="120">
        <v>109.85772380342114</v>
      </c>
      <c r="K178" s="120">
        <v>79.843615848110773</v>
      </c>
      <c r="L178" s="120"/>
      <c r="M178" s="120">
        <v>88.633657010604381</v>
      </c>
      <c r="N178" s="120">
        <v>124.41054749834157</v>
      </c>
      <c r="O178" s="120">
        <v>167.44377696020391</v>
      </c>
      <c r="P178" s="120">
        <v>127.79223961860092</v>
      </c>
      <c r="Q178" s="120">
        <v>57.652741674275056</v>
      </c>
      <c r="R178" s="120">
        <v>48.699010693223073</v>
      </c>
      <c r="S178" s="120">
        <v>102.76317212389171</v>
      </c>
      <c r="T178" s="120">
        <v>106.24388180251681</v>
      </c>
      <c r="U178" s="120">
        <v>106.45984848764411</v>
      </c>
      <c r="V178" s="120">
        <v>108.28972229552792</v>
      </c>
      <c r="W178" s="120">
        <v>74.944068404727503</v>
      </c>
      <c r="X178" s="120">
        <v>122.30975496826812</v>
      </c>
      <c r="Y178" s="120">
        <v>190.39762267876617</v>
      </c>
      <c r="Z178" s="120">
        <v>93.183047321686644</v>
      </c>
      <c r="AA178" s="120">
        <v>75.596647492201612</v>
      </c>
      <c r="AB178" s="120">
        <v>99.837212507600341</v>
      </c>
      <c r="AC178" s="121">
        <v>103.66383366519045</v>
      </c>
      <c r="AD178" s="121">
        <v>93.382251524095892</v>
      </c>
      <c r="AE178" s="121">
        <v>97.799999999999983</v>
      </c>
      <c r="AF178" s="121">
        <v>128.91579246015928</v>
      </c>
      <c r="AG178" s="121">
        <v>121.66935622816101</v>
      </c>
      <c r="AH178" s="121">
        <v>121.54164664245552</v>
      </c>
      <c r="AI178" s="121">
        <v>120.18679941422063</v>
      </c>
      <c r="AJ178" s="121">
        <v>116.09131403118043</v>
      </c>
      <c r="AK178" s="121">
        <v>121.11027420373202</v>
      </c>
      <c r="AL178" s="121">
        <v>120.02572389821506</v>
      </c>
      <c r="AM178" s="121">
        <v>91.870634645201562</v>
      </c>
      <c r="AN178" s="121">
        <v>157.40307711557358</v>
      </c>
      <c r="AO178" s="121">
        <v>186.58083205644641</v>
      </c>
      <c r="AP178" s="121">
        <v>148.989955720404</v>
      </c>
      <c r="AQ178" s="121">
        <v>133.19440607064919</v>
      </c>
      <c r="AR178" s="121">
        <v>181.30318771018517</v>
      </c>
      <c r="AS178" s="121">
        <v>172.7839676961041</v>
      </c>
      <c r="AT178" s="121">
        <v>96.509862565144758</v>
      </c>
      <c r="AU178" s="121">
        <v>100.30590394616085</v>
      </c>
      <c r="AV178" s="121">
        <v>100.43676020429736</v>
      </c>
      <c r="AW178" s="121">
        <v>99.880411384836151</v>
      </c>
      <c r="AX178" s="111">
        <v>66.050000000000011</v>
      </c>
      <c r="AY178" s="132">
        <v>1.0119979141909412</v>
      </c>
      <c r="AZ178" s="132">
        <v>0.86784287957372319</v>
      </c>
      <c r="BA178" s="132">
        <v>0.87917293777618066</v>
      </c>
      <c r="BB178" s="132">
        <v>0.79254986948614414</v>
      </c>
      <c r="BC178" s="132">
        <v>0.72955717625376049</v>
      </c>
      <c r="BD178" s="132">
        <v>0.66729797258753554</v>
      </c>
      <c r="BE178" s="132">
        <v>0.75030656563586673</v>
      </c>
      <c r="BF178" s="132">
        <v>3.6017699115044248</v>
      </c>
      <c r="BG178" s="132">
        <v>1.2114537444933919</v>
      </c>
      <c r="BH178" s="132">
        <v>0.37127977546525948</v>
      </c>
      <c r="BI178" s="132"/>
      <c r="BJ178" s="132">
        <v>0.90104719788671006</v>
      </c>
      <c r="BK178" s="132">
        <v>0.37244503311258276</v>
      </c>
      <c r="BL178" s="132">
        <v>0.45146351575456056</v>
      </c>
      <c r="BM178" s="132">
        <v>0.79783050847457615</v>
      </c>
      <c r="BN178" s="132">
        <v>0.44938144329896912</v>
      </c>
      <c r="BO178" s="132">
        <v>0.38372739018087854</v>
      </c>
      <c r="BP178" s="132">
        <v>0.28815661375661378</v>
      </c>
      <c r="BQ178" s="132">
        <v>1.3199766638128902</v>
      </c>
      <c r="BR178" s="132">
        <v>0.6428571428571429</v>
      </c>
      <c r="BS178" s="132">
        <v>0.67083333333333339</v>
      </c>
      <c r="BT178" s="132">
        <v>0.39616431924882628</v>
      </c>
      <c r="BU178" s="132">
        <v>0.65294478527607369</v>
      </c>
      <c r="BV178" s="132">
        <v>0.64371753246753249</v>
      </c>
      <c r="BW178" s="132"/>
      <c r="BX178" s="132"/>
      <c r="BY178" s="132"/>
      <c r="BZ178" s="132">
        <v>0.97416642805181852</v>
      </c>
      <c r="CA178" s="132">
        <v>0.36865044247787615</v>
      </c>
      <c r="CB178" s="132">
        <v>0.5</v>
      </c>
      <c r="CC178" s="132"/>
      <c r="CD178" s="132">
        <v>0.6511351351351351</v>
      </c>
      <c r="CE178" s="132">
        <v>0.99212499999999992</v>
      </c>
      <c r="CF178" s="132"/>
      <c r="CG178" s="132"/>
      <c r="CH178" s="132"/>
      <c r="CI178" s="132"/>
      <c r="CJ178" s="132"/>
      <c r="CK178" s="132">
        <v>0.50404949476136118</v>
      </c>
      <c r="CL178" s="132"/>
      <c r="CM178" s="132">
        <v>0.54166666666666674</v>
      </c>
      <c r="CN178" s="132">
        <v>0.58333333333333337</v>
      </c>
      <c r="CO178" s="132"/>
      <c r="CP178" s="132"/>
      <c r="CQ178" s="132">
        <v>0.97770469798657722</v>
      </c>
      <c r="CR178" s="132">
        <v>0.5576704545454545</v>
      </c>
      <c r="CS178" s="132">
        <v>1.175</v>
      </c>
      <c r="CT178" s="132">
        <v>0.50878378378378375</v>
      </c>
      <c r="CU178" s="132"/>
      <c r="CV178" s="132">
        <v>0.62245454545454548</v>
      </c>
      <c r="CW178" s="132">
        <v>0.62868421052631585</v>
      </c>
      <c r="CX178" s="132">
        <v>1.05</v>
      </c>
      <c r="CY178" s="132">
        <v>1.0364935064935066</v>
      </c>
      <c r="CZ178" s="132"/>
      <c r="DA178" s="132">
        <v>198.5</v>
      </c>
      <c r="DB178" s="132">
        <v>173.83</v>
      </c>
    </row>
    <row r="179" spans="1:106" x14ac:dyDescent="0.2">
      <c r="A179" s="119">
        <v>41275</v>
      </c>
      <c r="B179" s="120">
        <v>160.0522372180065</v>
      </c>
      <c r="C179" s="120">
        <v>145.42461987541873</v>
      </c>
      <c r="D179" s="120">
        <v>120.26113182197821</v>
      </c>
      <c r="E179" s="120">
        <v>120.19386106623591</v>
      </c>
      <c r="F179" s="120">
        <v>96.339088149054533</v>
      </c>
      <c r="G179" s="120"/>
      <c r="H179" s="120">
        <v>111.86685583528678</v>
      </c>
      <c r="I179" s="120">
        <v>124.35014434233403</v>
      </c>
      <c r="J179" s="120">
        <v>112.65451765005733</v>
      </c>
      <c r="K179" s="120">
        <v>80.564362873326246</v>
      </c>
      <c r="L179" s="120"/>
      <c r="M179" s="120">
        <v>75.532526528031539</v>
      </c>
      <c r="N179" s="120">
        <v>123.8637393605984</v>
      </c>
      <c r="O179" s="120">
        <v>157.83239971941271</v>
      </c>
      <c r="P179" s="120">
        <v>123.01811540584177</v>
      </c>
      <c r="Q179" s="120"/>
      <c r="R179" s="120"/>
      <c r="S179" s="120">
        <v>103.87278555844556</v>
      </c>
      <c r="T179" s="120">
        <v>106.52567694795925</v>
      </c>
      <c r="U179" s="120">
        <v>105.41061752693957</v>
      </c>
      <c r="V179" s="120">
        <v>115.43336022031876</v>
      </c>
      <c r="W179" s="120">
        <v>75.562790888403839</v>
      </c>
      <c r="X179" s="120">
        <v>121.07107897821982</v>
      </c>
      <c r="Y179" s="120">
        <v>165.43425567737381</v>
      </c>
      <c r="Z179" s="120">
        <v>87.880033101903237</v>
      </c>
      <c r="AA179" s="120">
        <v>71.220078095794761</v>
      </c>
      <c r="AB179" s="120">
        <v>92.755357871933526</v>
      </c>
      <c r="AC179" s="121">
        <v>104.4642163402623</v>
      </c>
      <c r="AD179" s="121">
        <v>93.382251524095892</v>
      </c>
      <c r="AE179" s="121">
        <v>97.699999999999974</v>
      </c>
      <c r="AF179" s="121">
        <v>130.36099424987933</v>
      </c>
      <c r="AG179" s="121">
        <v>118.39689729022936</v>
      </c>
      <c r="AH179" s="121">
        <v>120.71101685967251</v>
      </c>
      <c r="AI179" s="121">
        <v>120.18679941422063</v>
      </c>
      <c r="AJ179" s="121">
        <v>110.07795100222719</v>
      </c>
      <c r="AK179" s="121">
        <v>127.70067808835739</v>
      </c>
      <c r="AL179" s="121">
        <v>116.76679176165261</v>
      </c>
      <c r="AM179" s="121">
        <v>90.102412096854295</v>
      </c>
      <c r="AN179" s="121">
        <v>156.81574485852235</v>
      </c>
      <c r="AO179" s="121">
        <v>182.26610732191375</v>
      </c>
      <c r="AP179" s="121">
        <v>146.9672767002958</v>
      </c>
      <c r="AQ179" s="121">
        <v>133.22359541382792</v>
      </c>
      <c r="AR179" s="121">
        <v>185.98923220234619</v>
      </c>
      <c r="AS179" s="121">
        <v>177.37231735586633</v>
      </c>
      <c r="AT179" s="121">
        <v>97.09331795716173</v>
      </c>
      <c r="AU179" s="121">
        <v>100.94830223309877</v>
      </c>
      <c r="AV179" s="121">
        <v>100.66622520184163</v>
      </c>
      <c r="AW179" s="121">
        <v>100.16742406122935</v>
      </c>
      <c r="AX179" s="111">
        <v>78.474999999999994</v>
      </c>
      <c r="AY179" s="132">
        <v>0.95390860268135491</v>
      </c>
      <c r="AZ179" s="132">
        <v>0.85801047349109461</v>
      </c>
      <c r="BA179" s="132">
        <v>0.79170264966114645</v>
      </c>
      <c r="BB179" s="132">
        <v>0.79939321335444402</v>
      </c>
      <c r="BC179" s="132">
        <v>0.74957169142858382</v>
      </c>
      <c r="BD179" s="132">
        <v>0.64236873261519278</v>
      </c>
      <c r="BE179" s="132">
        <v>0.73322340290424626</v>
      </c>
      <c r="BF179" s="132"/>
      <c r="BG179" s="132"/>
      <c r="BH179" s="132">
        <v>0.37047669961510798</v>
      </c>
      <c r="BI179" s="132"/>
      <c r="BJ179" s="132">
        <v>0.82279388467009273</v>
      </c>
      <c r="BK179" s="132">
        <v>0.37490113207547171</v>
      </c>
      <c r="BL179" s="132">
        <v>0.43706456456456455</v>
      </c>
      <c r="BM179" s="132">
        <v>1.023493670886076</v>
      </c>
      <c r="BN179" s="132">
        <v>0.45999999999999996</v>
      </c>
      <c r="BO179" s="132">
        <v>0.40359999999999996</v>
      </c>
      <c r="BP179" s="132">
        <v>0.29596090909090911</v>
      </c>
      <c r="BQ179" s="132"/>
      <c r="BR179" s="132"/>
      <c r="BS179" s="132"/>
      <c r="BT179" s="132">
        <v>0.40625000000000006</v>
      </c>
      <c r="BU179" s="132">
        <v>0.51135174418604645</v>
      </c>
      <c r="BV179" s="132"/>
      <c r="BW179" s="132"/>
      <c r="BX179" s="132"/>
      <c r="BY179" s="132"/>
      <c r="BZ179" s="132">
        <v>1.0980857842325109</v>
      </c>
      <c r="CA179" s="132">
        <v>0.38302083333333342</v>
      </c>
      <c r="CB179" s="132"/>
      <c r="CC179" s="132"/>
      <c r="CD179" s="132">
        <v>0.60659459459459464</v>
      </c>
      <c r="CE179" s="132">
        <v>0.97390983606557391</v>
      </c>
      <c r="CF179" s="132">
        <v>3.7413742729610111</v>
      </c>
      <c r="CG179" s="132"/>
      <c r="CH179" s="132"/>
      <c r="CI179" s="132"/>
      <c r="CJ179" s="132"/>
      <c r="CK179" s="132">
        <v>0.50711569404002443</v>
      </c>
      <c r="CL179" s="132"/>
      <c r="CM179" s="132"/>
      <c r="CN179" s="132"/>
      <c r="CO179" s="132"/>
      <c r="CP179" s="132"/>
      <c r="CQ179" s="132">
        <v>0.90185897435897433</v>
      </c>
      <c r="CR179" s="132">
        <v>0.61947115384615381</v>
      </c>
      <c r="CS179" s="132">
        <v>0.98405172413793107</v>
      </c>
      <c r="CT179" s="132">
        <v>0.19</v>
      </c>
      <c r="CU179" s="132"/>
      <c r="CV179" s="132">
        <v>0.53455696202531644</v>
      </c>
      <c r="CW179" s="132">
        <v>1.1931818181818181</v>
      </c>
      <c r="CX179" s="132">
        <v>0.87721428571428572</v>
      </c>
      <c r="CY179" s="132">
        <v>1.058695652173913</v>
      </c>
      <c r="CZ179" s="132">
        <v>234</v>
      </c>
      <c r="DA179" s="132">
        <v>203.5</v>
      </c>
      <c r="DB179" s="132">
        <v>178.33</v>
      </c>
    </row>
    <row r="180" spans="1:106" x14ac:dyDescent="0.2">
      <c r="A180" s="119">
        <v>41306</v>
      </c>
      <c r="B180" s="120">
        <v>162.61613177094904</v>
      </c>
      <c r="C180" s="120">
        <v>149.13353728457975</v>
      </c>
      <c r="D180" s="120">
        <v>121.20832479482115</v>
      </c>
      <c r="E180" s="120">
        <v>122.13247172859458</v>
      </c>
      <c r="F180" s="120">
        <v>90.406635896832796</v>
      </c>
      <c r="G180" s="120"/>
      <c r="H180" s="120">
        <v>115.05258657924968</v>
      </c>
      <c r="I180" s="120">
        <v>123.15246359905701</v>
      </c>
      <c r="J180" s="120">
        <v>111.9022675121322</v>
      </c>
      <c r="K180" s="120">
        <v>88.155406427610544</v>
      </c>
      <c r="L180" s="120"/>
      <c r="M180" s="120">
        <v>73.939898077257595</v>
      </c>
      <c r="N180" s="120">
        <v>134.90727872465007</v>
      </c>
      <c r="O180" s="120">
        <v>161.38488623005864</v>
      </c>
      <c r="P180" s="120">
        <v>133.36929428040366</v>
      </c>
      <c r="Q180" s="120"/>
      <c r="R180" s="120"/>
      <c r="S180" s="120">
        <v>106.22544942850372</v>
      </c>
      <c r="T180" s="120">
        <v>107.89596112184989</v>
      </c>
      <c r="U180" s="120">
        <v>105.77625861930632</v>
      </c>
      <c r="V180" s="120">
        <v>123.22286129995372</v>
      </c>
      <c r="W180" s="120">
        <v>68.400549300657929</v>
      </c>
      <c r="X180" s="120">
        <v>118.70771558616444</v>
      </c>
      <c r="Y180" s="120">
        <v>172.00064633145811</v>
      </c>
      <c r="Z180" s="120">
        <v>95.180441053757718</v>
      </c>
      <c r="AA180" s="120">
        <v>74.207497479007628</v>
      </c>
      <c r="AB180" s="120">
        <v>91.514774416040993</v>
      </c>
      <c r="AC180" s="121">
        <v>107.20979367995801</v>
      </c>
      <c r="AD180" s="121">
        <v>94.474635182477741</v>
      </c>
      <c r="AE180" s="121">
        <v>98.999999999999986</v>
      </c>
      <c r="AF180" s="121">
        <v>137.01177042437521</v>
      </c>
      <c r="AG180" s="121">
        <v>118.01619559789279</v>
      </c>
      <c r="AH180" s="121">
        <v>120.04039661965584</v>
      </c>
      <c r="AI180" s="121">
        <v>120.18679941422063</v>
      </c>
      <c r="AJ180" s="121">
        <v>107.5723830734967</v>
      </c>
      <c r="AK180" s="121">
        <v>124.77676650574192</v>
      </c>
      <c r="AL180" s="121">
        <v>116.67517261273254</v>
      </c>
      <c r="AM180" s="121">
        <v>93.119054626390437</v>
      </c>
      <c r="AN180" s="121">
        <v>157.85275096640825</v>
      </c>
      <c r="AO180" s="121">
        <v>184.34403631791722</v>
      </c>
      <c r="AP180" s="121">
        <v>147.76782561769895</v>
      </c>
      <c r="AQ180" s="121">
        <v>136.54326449878366</v>
      </c>
      <c r="AR180" s="121">
        <v>183.26728452563268</v>
      </c>
      <c r="AS180" s="121">
        <v>180.66252897629556</v>
      </c>
      <c r="AT180" s="121">
        <v>96.972951042695726</v>
      </c>
      <c r="AU180" s="121">
        <v>101.13184460079532</v>
      </c>
      <c r="AV180" s="121">
        <v>100.69777738630755</v>
      </c>
      <c r="AW180" s="121">
        <v>100.35876584549148</v>
      </c>
      <c r="AX180" s="111">
        <v>78.25</v>
      </c>
      <c r="AY180" s="132">
        <v>0.97537914643180779</v>
      </c>
      <c r="AZ180" s="132">
        <v>0.9247852086870989</v>
      </c>
      <c r="BA180" s="132">
        <v>0.86313206581608215</v>
      </c>
      <c r="BB180" s="132">
        <v>0.91063162185809143</v>
      </c>
      <c r="BC180" s="132">
        <v>0.79804833657946306</v>
      </c>
      <c r="BD180" s="132">
        <v>0.69641990737745663</v>
      </c>
      <c r="BE180" s="132">
        <v>0.71926348140394436</v>
      </c>
      <c r="BF180" s="132"/>
      <c r="BG180" s="132"/>
      <c r="BH180" s="132">
        <v>0.35374535554120667</v>
      </c>
      <c r="BI180" s="132"/>
      <c r="BJ180" s="132">
        <v>0.75348054535350639</v>
      </c>
      <c r="BK180" s="132">
        <v>0.37143039999999999</v>
      </c>
      <c r="BL180" s="132">
        <v>0.39508112094395281</v>
      </c>
      <c r="BM180" s="132">
        <v>1.4252115384615385</v>
      </c>
      <c r="BN180" s="132"/>
      <c r="BO180" s="132">
        <v>0.4770833333333333</v>
      </c>
      <c r="BP180" s="132">
        <v>0.286465401459854</v>
      </c>
      <c r="BQ180" s="132"/>
      <c r="BR180" s="132"/>
      <c r="BS180" s="132"/>
      <c r="BT180" s="132">
        <v>0.40353726708074533</v>
      </c>
      <c r="BU180" s="132">
        <v>0.47986328125</v>
      </c>
      <c r="BV180" s="132"/>
      <c r="BW180" s="132"/>
      <c r="BX180" s="132">
        <v>1.0416666666666667</v>
      </c>
      <c r="BY180" s="132"/>
      <c r="BZ180" s="132">
        <v>1.1206769383589417</v>
      </c>
      <c r="CA180" s="132">
        <v>0.37933176100628935</v>
      </c>
      <c r="CB180" s="132"/>
      <c r="CC180" s="132"/>
      <c r="CD180" s="132">
        <v>0.6015403726708074</v>
      </c>
      <c r="CE180" s="132">
        <v>0.91954838709677422</v>
      </c>
      <c r="CF180" s="132">
        <v>3.2127067288615536</v>
      </c>
      <c r="CG180" s="132"/>
      <c r="CH180" s="132"/>
      <c r="CI180" s="132"/>
      <c r="CJ180" s="132">
        <v>2</v>
      </c>
      <c r="CK180" s="132">
        <v>0.4813296678441315</v>
      </c>
      <c r="CL180" s="132"/>
      <c r="CM180" s="132"/>
      <c r="CN180" s="132"/>
      <c r="CO180" s="132"/>
      <c r="CP180" s="132"/>
      <c r="CQ180" s="132">
        <v>0.8795172413793102</v>
      </c>
      <c r="CR180" s="132">
        <v>0.59592592592592597</v>
      </c>
      <c r="CS180" s="132">
        <v>1.1851960784313726</v>
      </c>
      <c r="CT180" s="132"/>
      <c r="CU180" s="132"/>
      <c r="CV180" s="132">
        <v>0.45420792079207922</v>
      </c>
      <c r="CW180" s="132">
        <v>1.6187500000000001</v>
      </c>
      <c r="CX180" s="132">
        <v>0.80484649122807017</v>
      </c>
      <c r="CY180" s="132">
        <v>1.1402173913043478</v>
      </c>
      <c r="CZ180" s="132">
        <v>238</v>
      </c>
      <c r="DA180" s="132">
        <v>209</v>
      </c>
      <c r="DB180" s="132">
        <v>178.33</v>
      </c>
    </row>
    <row r="181" spans="1:106" x14ac:dyDescent="0.2">
      <c r="A181" s="119">
        <v>41334</v>
      </c>
      <c r="B181" s="120">
        <v>172.34804982203849</v>
      </c>
      <c r="C181" s="120">
        <v>151.75089360876754</v>
      </c>
      <c r="D181" s="120">
        <v>120.9879789505413</v>
      </c>
      <c r="E181" s="120">
        <v>122.13247172859458</v>
      </c>
      <c r="F181" s="120">
        <v>126.14159548435607</v>
      </c>
      <c r="G181" s="120">
        <v>172.82564515149045</v>
      </c>
      <c r="H181" s="120">
        <v>124.85333025328015</v>
      </c>
      <c r="I181" s="120">
        <v>115.29235525386305</v>
      </c>
      <c r="J181" s="120">
        <v>105.36592902643332</v>
      </c>
      <c r="K181" s="120">
        <v>84.821892222014128</v>
      </c>
      <c r="L181" s="120"/>
      <c r="M181" s="120">
        <v>77.133238451251685</v>
      </c>
      <c r="N181" s="120">
        <v>132.15489382641331</v>
      </c>
      <c r="O181" s="120">
        <v>166.3369673836456</v>
      </c>
      <c r="P181" s="120">
        <v>148.07512408807423</v>
      </c>
      <c r="Q181" s="120"/>
      <c r="R181" s="120"/>
      <c r="S181" s="120">
        <v>113.69953435003127</v>
      </c>
      <c r="T181" s="120">
        <v>112.33822234752486</v>
      </c>
      <c r="U181" s="120">
        <v>110.26463550676449</v>
      </c>
      <c r="V181" s="120">
        <v>127.98854851827306</v>
      </c>
      <c r="W181" s="120">
        <v>67.048286177223659</v>
      </c>
      <c r="X181" s="120">
        <v>119.27765852637071</v>
      </c>
      <c r="Y181" s="120">
        <v>180.42335839408111</v>
      </c>
      <c r="Z181" s="120">
        <v>114.95596177856736</v>
      </c>
      <c r="AA181" s="120">
        <v>84.558905641840212</v>
      </c>
      <c r="AB181" s="120">
        <v>97.946581632015068</v>
      </c>
      <c r="AC181" s="121">
        <v>110.02962942871501</v>
      </c>
      <c r="AD181" s="121">
        <v>94.474635182477741</v>
      </c>
      <c r="AE181" s="121">
        <v>98.899999999999991</v>
      </c>
      <c r="AF181" s="121">
        <v>141.90750009616588</v>
      </c>
      <c r="AG181" s="121">
        <v>120.08661070704896</v>
      </c>
      <c r="AH181" s="121">
        <v>122.29398393142989</v>
      </c>
      <c r="AI181" s="121">
        <v>121.78396618384483</v>
      </c>
      <c r="AJ181" s="121">
        <v>110.91314031180404</v>
      </c>
      <c r="AK181" s="121">
        <v>128.65210963508147</v>
      </c>
      <c r="AL181" s="121">
        <v>118.5203586553385</v>
      </c>
      <c r="AM181" s="121">
        <v>93.119054626390437</v>
      </c>
      <c r="AN181" s="121">
        <v>156.43915655113403</v>
      </c>
      <c r="AO181" s="121">
        <v>176.81919077249276</v>
      </c>
      <c r="AP181" s="121">
        <v>151.50301361572284</v>
      </c>
      <c r="AQ181" s="121">
        <v>136.09811972357807</v>
      </c>
      <c r="AR181" s="121">
        <v>173.59837062064824</v>
      </c>
      <c r="AS181" s="121">
        <v>177.54580124130715</v>
      </c>
      <c r="AT181" s="121">
        <v>97.466752182984251</v>
      </c>
      <c r="AU181" s="121">
        <v>101.68247170388493</v>
      </c>
      <c r="AV181" s="121">
        <v>101.40210137535482</v>
      </c>
      <c r="AW181" s="121">
        <v>101.3154747668022</v>
      </c>
      <c r="AX181" s="111">
        <v>70.519082944608186</v>
      </c>
      <c r="AY181" s="132">
        <v>1.0053085704409506</v>
      </c>
      <c r="AZ181" s="132">
        <v>1.0142684950253866</v>
      </c>
      <c r="BA181" s="132">
        <v>0.93210895013106609</v>
      </c>
      <c r="BB181" s="132">
        <v>0.68540365422048055</v>
      </c>
      <c r="BC181" s="132">
        <v>0.83197379036773789</v>
      </c>
      <c r="BD181" s="132">
        <v>0.77320994130411391</v>
      </c>
      <c r="BE181" s="132">
        <v>0.83187760264427146</v>
      </c>
      <c r="BF181" s="132"/>
      <c r="BG181" s="132"/>
      <c r="BH181" s="132">
        <v>0.36224114931336132</v>
      </c>
      <c r="BI181" s="132"/>
      <c r="BJ181" s="132">
        <v>0.89146495591991437</v>
      </c>
      <c r="BK181" s="132">
        <v>0.38705226480836241</v>
      </c>
      <c r="BL181" s="132">
        <v>0.44581424936386771</v>
      </c>
      <c r="BM181" s="132">
        <v>1.5817476635514021</v>
      </c>
      <c r="BN181" s="132"/>
      <c r="BO181" s="132">
        <v>0.42854166666666665</v>
      </c>
      <c r="BP181" s="132">
        <v>0.31208071641791046</v>
      </c>
      <c r="BQ181" s="132"/>
      <c r="BR181" s="132"/>
      <c r="BS181" s="132"/>
      <c r="BT181" s="132">
        <v>0.3799661971830986</v>
      </c>
      <c r="BU181" s="132">
        <v>0.66953846153846153</v>
      </c>
      <c r="BV181" s="132"/>
      <c r="BW181" s="132"/>
      <c r="BX181" s="132">
        <v>1.1124000000000003</v>
      </c>
      <c r="BY181" s="132"/>
      <c r="BZ181" s="132">
        <v>1.4417408643837191</v>
      </c>
      <c r="CA181" s="132">
        <v>0.35512121212121212</v>
      </c>
      <c r="CB181" s="132"/>
      <c r="CC181" s="132"/>
      <c r="CD181" s="132">
        <v>0.54709944751381212</v>
      </c>
      <c r="CE181" s="132">
        <v>0.96392500000000003</v>
      </c>
      <c r="CF181" s="132">
        <v>3.243278622128519</v>
      </c>
      <c r="CG181" s="132">
        <v>2.2029895680548135</v>
      </c>
      <c r="CH181" s="132"/>
      <c r="CI181" s="132"/>
      <c r="CJ181" s="132">
        <v>1.0045454545454546</v>
      </c>
      <c r="CK181" s="132">
        <v>0.47350813698301497</v>
      </c>
      <c r="CL181" s="132"/>
      <c r="CM181" s="132">
        <v>1.4395833333333334</v>
      </c>
      <c r="CN181" s="132">
        <v>2.2500000000000004</v>
      </c>
      <c r="CO181" s="132"/>
      <c r="CP181" s="132"/>
      <c r="CQ181" s="132">
        <v>0.89615272727272743</v>
      </c>
      <c r="CR181" s="132">
        <v>0.56230514705882351</v>
      </c>
      <c r="CS181" s="132">
        <v>1.2503076923076923</v>
      </c>
      <c r="CT181" s="132"/>
      <c r="CU181" s="132"/>
      <c r="CV181" s="132">
        <v>0.5044827586206897</v>
      </c>
      <c r="CW181" s="132"/>
      <c r="CX181" s="132">
        <v>0.91212598425196845</v>
      </c>
      <c r="CY181" s="132"/>
      <c r="CZ181" s="132">
        <v>225.5</v>
      </c>
      <c r="DA181" s="132">
        <v>209</v>
      </c>
      <c r="DB181" s="132">
        <v>178.33</v>
      </c>
    </row>
    <row r="182" spans="1:106" x14ac:dyDescent="0.2">
      <c r="A182" s="119">
        <v>41365</v>
      </c>
      <c r="B182" s="120">
        <v>191.05019841777283</v>
      </c>
      <c r="C182" s="120">
        <v>153.25676985008101</v>
      </c>
      <c r="D182" s="120">
        <v>122.09890439841975</v>
      </c>
      <c r="E182" s="120">
        <v>127.94830371567051</v>
      </c>
      <c r="F182" s="120">
        <v>86.4305953722872</v>
      </c>
      <c r="G182" s="120">
        <v>152.13325483475145</v>
      </c>
      <c r="H182" s="120">
        <v>139.65368395500909</v>
      </c>
      <c r="I182" s="120">
        <v>108.22128719534183</v>
      </c>
      <c r="J182" s="120">
        <v>115.65659052157314</v>
      </c>
      <c r="K182" s="120">
        <v>94.217184704023524</v>
      </c>
      <c r="L182" s="120"/>
      <c r="M182" s="120">
        <v>79.583373977298152</v>
      </c>
      <c r="N182" s="120">
        <v>128.08497479141644</v>
      </c>
      <c r="O182" s="120">
        <v>169.10959552764859</v>
      </c>
      <c r="P182" s="120">
        <v>145.32592063143193</v>
      </c>
      <c r="Q182" s="120">
        <v>171.05830512674109</v>
      </c>
      <c r="R182" s="120"/>
      <c r="S182" s="120">
        <v>114.24575341860584</v>
      </c>
      <c r="T182" s="120">
        <v>112.5978820256114</v>
      </c>
      <c r="U182" s="120">
        <v>110.75215696325343</v>
      </c>
      <c r="V182" s="120">
        <v>126.37389063116282</v>
      </c>
      <c r="W182" s="120">
        <v>82.057246113116662</v>
      </c>
      <c r="X182" s="120">
        <v>122.3021557290654</v>
      </c>
      <c r="Y182" s="120">
        <v>182.61215527877587</v>
      </c>
      <c r="Z182" s="120">
        <v>121.60027218664221</v>
      </c>
      <c r="AA182" s="120">
        <v>92.132013778284829</v>
      </c>
      <c r="AB182" s="120">
        <v>99.214631880288948</v>
      </c>
      <c r="AC182" s="121">
        <v>108.09696551848431</v>
      </c>
      <c r="AD182" s="121">
        <v>94.474635182477741</v>
      </c>
      <c r="AE182" s="121">
        <v>98.7</v>
      </c>
      <c r="AF182" s="121">
        <v>137.90600734934895</v>
      </c>
      <c r="AG182" s="121">
        <v>118.61754266671271</v>
      </c>
      <c r="AH182" s="121">
        <v>120.12289365675956</v>
      </c>
      <c r="AI182" s="121">
        <v>121.78396618384483</v>
      </c>
      <c r="AJ182" s="121">
        <v>110.91314031180404</v>
      </c>
      <c r="AK182" s="121">
        <v>128.65210963508147</v>
      </c>
      <c r="AL182" s="121">
        <v>118.5203586553385</v>
      </c>
      <c r="AM182" s="121">
        <v>94.552094671455933</v>
      </c>
      <c r="AN182" s="121">
        <v>156.48202445794035</v>
      </c>
      <c r="AO182" s="121">
        <v>175.56081138545085</v>
      </c>
      <c r="AP182" s="121">
        <v>158.83098454569486</v>
      </c>
      <c r="AQ182" s="121">
        <v>134.85466411587495</v>
      </c>
      <c r="AR182" s="121">
        <v>169.09547341995986</v>
      </c>
      <c r="AS182" s="121">
        <v>166.75390712629928</v>
      </c>
      <c r="AT182" s="121">
        <v>97.671400146241183</v>
      </c>
      <c r="AU182" s="121">
        <v>101.13184460079532</v>
      </c>
      <c r="AV182" s="121">
        <v>101.06834224528173</v>
      </c>
      <c r="AW182" s="121">
        <v>100.93279119827791</v>
      </c>
      <c r="AX182" s="111">
        <v>77.335825223038725</v>
      </c>
      <c r="AY182" s="132">
        <v>1.0220658005363097</v>
      </c>
      <c r="AZ182" s="132">
        <v>0.89074428241943815</v>
      </c>
      <c r="BA182" s="132"/>
      <c r="BB182" s="132">
        <v>0.81884583336845429</v>
      </c>
      <c r="BC182" s="132">
        <v>0.77240528286916044</v>
      </c>
      <c r="BD182" s="132">
        <v>0.75885431299426287</v>
      </c>
      <c r="BE182" s="132"/>
      <c r="BF182" s="132"/>
      <c r="BG182" s="132">
        <v>3.5944383259911894</v>
      </c>
      <c r="BH182" s="132">
        <v>0.37576810331808586</v>
      </c>
      <c r="BI182" s="132"/>
      <c r="BJ182" s="132"/>
      <c r="BK182" s="132">
        <v>0.3979670588235294</v>
      </c>
      <c r="BL182" s="132">
        <v>0.48074940047961628</v>
      </c>
      <c r="BM182" s="132">
        <v>1.8742666666666667</v>
      </c>
      <c r="BN182" s="132"/>
      <c r="BO182" s="132">
        <v>0.43999999999999995</v>
      </c>
      <c r="BP182" s="132">
        <v>0.33084677966101694</v>
      </c>
      <c r="BQ182" s="132"/>
      <c r="BR182" s="132"/>
      <c r="BS182" s="132"/>
      <c r="BT182" s="132">
        <v>0.41707594936708864</v>
      </c>
      <c r="BU182" s="132">
        <v>0.45875912408759129</v>
      </c>
      <c r="BV182" s="132"/>
      <c r="BW182" s="132"/>
      <c r="BX182" s="132">
        <v>0.66167456556082149</v>
      </c>
      <c r="BY182" s="132"/>
      <c r="BZ182" s="132">
        <v>1.6341870500821336</v>
      </c>
      <c r="CA182" s="132">
        <v>0.33334104938271608</v>
      </c>
      <c r="CB182" s="132"/>
      <c r="CC182" s="132"/>
      <c r="CD182" s="132">
        <v>0.52359999999999995</v>
      </c>
      <c r="CE182" s="132">
        <v>0.97616528925619839</v>
      </c>
      <c r="CF182" s="132">
        <v>4.2549216601681374</v>
      </c>
      <c r="CG182" s="132">
        <v>2.1768782940845868</v>
      </c>
      <c r="CH182" s="132"/>
      <c r="CI182" s="132"/>
      <c r="CJ182" s="132"/>
      <c r="CK182" s="132">
        <v>0.48914906949225295</v>
      </c>
      <c r="CL182" s="132"/>
      <c r="CM182" s="132">
        <v>1.2672222222222225</v>
      </c>
      <c r="CN182" s="132">
        <v>1.666666666666667</v>
      </c>
      <c r="CO182" s="132"/>
      <c r="CP182" s="132">
        <v>1.6</v>
      </c>
      <c r="CQ182" s="132">
        <v>0.77966666666666673</v>
      </c>
      <c r="CR182" s="132">
        <v>0.54222321428571429</v>
      </c>
      <c r="CS182" s="132">
        <v>1.1284482758620689</v>
      </c>
      <c r="CT182" s="132">
        <v>0.115</v>
      </c>
      <c r="CU182" s="132"/>
      <c r="CV182" s="132">
        <v>0.53452380952380951</v>
      </c>
      <c r="CW182" s="132">
        <v>0.59</v>
      </c>
      <c r="CX182" s="132">
        <v>0.8640000000000001</v>
      </c>
      <c r="CY182" s="132"/>
      <c r="CZ182" s="132"/>
      <c r="DA182" s="132">
        <v>209</v>
      </c>
      <c r="DB182" s="132">
        <v>178.33</v>
      </c>
    </row>
    <row r="183" spans="1:106" x14ac:dyDescent="0.2">
      <c r="A183" s="119">
        <v>41395</v>
      </c>
      <c r="B183" s="120">
        <v>206.99846719070342</v>
      </c>
      <c r="C183" s="120">
        <v>150.60355932967155</v>
      </c>
      <c r="D183" s="120">
        <v>123.52349904558341</v>
      </c>
      <c r="E183" s="120">
        <v>129.88691437802913</v>
      </c>
      <c r="F183" s="120">
        <v>96.293533482144284</v>
      </c>
      <c r="G183" s="120">
        <v>125.37057102390654</v>
      </c>
      <c r="H183" s="120">
        <v>149.01916995664649</v>
      </c>
      <c r="I183" s="120">
        <v>149.62565548759207</v>
      </c>
      <c r="J183" s="120">
        <v>130.77303428061674</v>
      </c>
      <c r="K183" s="120">
        <v>115.78778500557353</v>
      </c>
      <c r="L183" s="120">
        <v>111.2276507308532</v>
      </c>
      <c r="M183" s="120">
        <v>79.123577515967582</v>
      </c>
      <c r="N183" s="120">
        <v>126.76888157912133</v>
      </c>
      <c r="O183" s="120">
        <v>177.66319731399949</v>
      </c>
      <c r="P183" s="120">
        <v>166.55817096221685</v>
      </c>
      <c r="Q183" s="120">
        <v>105.95383209974315</v>
      </c>
      <c r="R183" s="120"/>
      <c r="S183" s="120">
        <v>112.45051491150437</v>
      </c>
      <c r="T183" s="120">
        <v>112.11330709822373</v>
      </c>
      <c r="U183" s="120">
        <v>110.05796880238329</v>
      </c>
      <c r="V183" s="120">
        <v>127.12739764514761</v>
      </c>
      <c r="W183" s="120">
        <v>95.454505653209083</v>
      </c>
      <c r="X183" s="120">
        <v>124.67311836032354</v>
      </c>
      <c r="Y183" s="120">
        <v>179.95235146952652</v>
      </c>
      <c r="Z183" s="120">
        <v>125.40590249602529</v>
      </c>
      <c r="AA183" s="120">
        <v>90.130442791532232</v>
      </c>
      <c r="AB183" s="120">
        <v>98.592051252977598</v>
      </c>
      <c r="AC183" s="121">
        <v>105.04335944101192</v>
      </c>
      <c r="AD183" s="121">
        <v>94.474635182477741</v>
      </c>
      <c r="AE183" s="121">
        <v>98.4</v>
      </c>
      <c r="AF183" s="121">
        <v>133.21167100842024</v>
      </c>
      <c r="AG183" s="121">
        <v>115.17198265455538</v>
      </c>
      <c r="AH183" s="121">
        <v>108.76182687011848</v>
      </c>
      <c r="AI183" s="121">
        <v>107.01017356482103</v>
      </c>
      <c r="AJ183" s="121">
        <v>110.91314031180404</v>
      </c>
      <c r="AK183" s="121">
        <v>128.65210963508147</v>
      </c>
      <c r="AL183" s="121">
        <v>118.66678675158224</v>
      </c>
      <c r="AM183" s="121">
        <v>91.139468963535279</v>
      </c>
      <c r="AN183" s="121">
        <v>154.117941603047</v>
      </c>
      <c r="AO183" s="121">
        <v>172.52128603597231</v>
      </c>
      <c r="AP183" s="121">
        <v>152.10064744970313</v>
      </c>
      <c r="AQ183" s="121">
        <v>142.23275880601597</v>
      </c>
      <c r="AR183" s="121">
        <v>166.97980643225912</v>
      </c>
      <c r="AS183" s="121">
        <v>170.37313990877144</v>
      </c>
      <c r="AT183" s="121">
        <v>97.918809568014638</v>
      </c>
      <c r="AU183" s="121">
        <v>101.04007341694704</v>
      </c>
      <c r="AV183" s="121">
        <v>101.12884138192391</v>
      </c>
      <c r="AW183" s="121">
        <v>100.93279119827791</v>
      </c>
      <c r="AX183" s="111">
        <v>80.300235879440649</v>
      </c>
      <c r="AY183" s="132">
        <v>1.0737621210789616</v>
      </c>
      <c r="AZ183" s="132"/>
      <c r="BA183" s="132"/>
      <c r="BB183" s="132">
        <v>0.77161791764707166</v>
      </c>
      <c r="BC183" s="132"/>
      <c r="BD183" s="132">
        <v>0.86972362431934236</v>
      </c>
      <c r="BE183" s="132"/>
      <c r="BF183" s="132"/>
      <c r="BG183" s="132">
        <v>2.2264017792224458</v>
      </c>
      <c r="BH183" s="132">
        <v>0.42376863076919535</v>
      </c>
      <c r="BI183" s="132"/>
      <c r="BJ183" s="132"/>
      <c r="BK183" s="132">
        <v>0.46243621052631584</v>
      </c>
      <c r="BL183" s="132">
        <v>0.28333333333333333</v>
      </c>
      <c r="BM183" s="132">
        <v>1.3544597701149426</v>
      </c>
      <c r="BN183" s="132">
        <v>0.91999999999999993</v>
      </c>
      <c r="BO183" s="132">
        <v>0.5741666666666666</v>
      </c>
      <c r="BP183" s="132">
        <v>0.35982935779816511</v>
      </c>
      <c r="BQ183" s="132"/>
      <c r="BR183" s="132"/>
      <c r="BS183" s="132"/>
      <c r="BT183" s="132">
        <v>0.4715882352941177</v>
      </c>
      <c r="BU183" s="132">
        <v>0.5111099476439791</v>
      </c>
      <c r="BV183" s="132"/>
      <c r="BW183" s="132"/>
      <c r="BX183" s="132">
        <v>0.74607279693486606</v>
      </c>
      <c r="BY183" s="132"/>
      <c r="BZ183" s="132">
        <v>1.242044645171009</v>
      </c>
      <c r="CA183" s="132">
        <v>0.3483155270655271</v>
      </c>
      <c r="CB183" s="132">
        <v>0.68599999999999994</v>
      </c>
      <c r="CC183" s="132">
        <v>0.59499999999999997</v>
      </c>
      <c r="CD183" s="132">
        <v>0.71510994764397906</v>
      </c>
      <c r="CE183" s="132">
        <v>1.0210095238095236</v>
      </c>
      <c r="CF183" s="132">
        <v>3.747858457142919</v>
      </c>
      <c r="CG183" s="132">
        <v>1.1767232508166814</v>
      </c>
      <c r="CH183" s="132">
        <v>0.29883928571428575</v>
      </c>
      <c r="CI183" s="132"/>
      <c r="CJ183" s="132">
        <v>0.80645161290322576</v>
      </c>
      <c r="CK183" s="132">
        <v>0.55788249312047478</v>
      </c>
      <c r="CL183" s="132"/>
      <c r="CM183" s="132">
        <v>1.0748924731182796</v>
      </c>
      <c r="CN183" s="132">
        <v>1.2670833333333336</v>
      </c>
      <c r="CO183" s="132">
        <v>2.0640000000000001</v>
      </c>
      <c r="CP183" s="132"/>
      <c r="CQ183" s="132">
        <v>1.0087692307692309</v>
      </c>
      <c r="CR183" s="132">
        <v>0.52375000000000005</v>
      </c>
      <c r="CS183" s="132">
        <v>0.95702247191011236</v>
      </c>
      <c r="CT183" s="132">
        <v>1.45</v>
      </c>
      <c r="CU183" s="132">
        <v>0.57500000000000007</v>
      </c>
      <c r="CV183" s="132"/>
      <c r="CW183" s="132">
        <v>0.8969534883720931</v>
      </c>
      <c r="CX183" s="132">
        <v>0.73492537313432837</v>
      </c>
      <c r="CY183" s="132"/>
      <c r="CZ183" s="132">
        <v>229.5</v>
      </c>
      <c r="DA183" s="132"/>
      <c r="DB183" s="132">
        <v>178.33</v>
      </c>
    </row>
    <row r="184" spans="1:106" x14ac:dyDescent="0.2">
      <c r="A184" s="119">
        <v>41426</v>
      </c>
      <c r="B184" s="120">
        <v>197.47973083130464</v>
      </c>
      <c r="C184" s="120">
        <v>150.47607774310529</v>
      </c>
      <c r="D184" s="120">
        <v>124.57522485251623</v>
      </c>
      <c r="E184" s="120">
        <v>129.88691437802913</v>
      </c>
      <c r="F184" s="120">
        <v>132.15454650850873</v>
      </c>
      <c r="G184" s="120">
        <v>103.26071391963441</v>
      </c>
      <c r="H184" s="120">
        <v>131.39218221205687</v>
      </c>
      <c r="I184" s="120">
        <v>119.58558540757551</v>
      </c>
      <c r="J184" s="120">
        <v>163.81700012743718</v>
      </c>
      <c r="K184" s="120">
        <v>136.03692228987043</v>
      </c>
      <c r="L184" s="120">
        <v>172.54454445826295</v>
      </c>
      <c r="M184" s="120">
        <v>75.265586490535441</v>
      </c>
      <c r="N184" s="120">
        <v>126.76888157912133</v>
      </c>
      <c r="O184" s="120">
        <v>185.91551232555076</v>
      </c>
      <c r="P184" s="120">
        <v>189.99030908237657</v>
      </c>
      <c r="Q184" s="120">
        <v>84.766851468214142</v>
      </c>
      <c r="R184" s="120">
        <v>113.84653007069518</v>
      </c>
      <c r="S184" s="120">
        <v>115.29670359076113</v>
      </c>
      <c r="T184" s="120">
        <v>113.23270472647201</v>
      </c>
      <c r="U184" s="120">
        <v>110.98531939896556</v>
      </c>
      <c r="V184" s="120">
        <v>129.45641932473697</v>
      </c>
      <c r="W184" s="120">
        <v>110.79665365169548</v>
      </c>
      <c r="X184" s="120">
        <v>126.74771066267439</v>
      </c>
      <c r="Y184" s="120">
        <v>185.21654650866583</v>
      </c>
      <c r="Z184" s="120">
        <v>124.51302781447033</v>
      </c>
      <c r="AA184" s="120">
        <v>87.12808631140328</v>
      </c>
      <c r="AB184" s="120">
        <v>99.535077791405115</v>
      </c>
      <c r="AC184" s="121">
        <v>105.81493752552869</v>
      </c>
      <c r="AD184" s="121">
        <v>94.474635182477741</v>
      </c>
      <c r="AE184" s="121">
        <v>98.4</v>
      </c>
      <c r="AF184" s="121">
        <v>134.49217547227653</v>
      </c>
      <c r="AG184" s="121">
        <v>114.4242930938951</v>
      </c>
      <c r="AH184" s="121">
        <v>110.16323333037163</v>
      </c>
      <c r="AI184" s="121">
        <v>108.20804864203916</v>
      </c>
      <c r="AJ184" s="121">
        <v>110.91314031180404</v>
      </c>
      <c r="AK184" s="121">
        <v>128.65210963508147</v>
      </c>
      <c r="AL184" s="121">
        <v>117.00924553481597</v>
      </c>
      <c r="AM184" s="121">
        <v>87.748231091538344</v>
      </c>
      <c r="AN184" s="121">
        <v>153.16100956907232</v>
      </c>
      <c r="AO184" s="121">
        <v>162.6638138877812</v>
      </c>
      <c r="AP184" s="121">
        <v>155.23464721783796</v>
      </c>
      <c r="AQ184" s="121">
        <v>144.54286231249569</v>
      </c>
      <c r="AR184" s="121">
        <v>168.62181663166865</v>
      </c>
      <c r="AS184" s="121">
        <v>177.37231735586633</v>
      </c>
      <c r="AT184" s="121">
        <v>98.078375979592749</v>
      </c>
      <c r="AU184" s="121">
        <v>100.85653104925048</v>
      </c>
      <c r="AV184" s="121">
        <v>101.12503482243559</v>
      </c>
      <c r="AW184" s="121">
        <v>101.02846209040898</v>
      </c>
      <c r="AX184" s="111">
        <v>71.095886841167925</v>
      </c>
      <c r="AY184" s="132">
        <v>1.1236375224258945</v>
      </c>
      <c r="AZ184" s="132"/>
      <c r="BA184" s="132"/>
      <c r="BB184" s="132"/>
      <c r="BC184" s="132"/>
      <c r="BD184" s="132">
        <v>0.99208017983194918</v>
      </c>
      <c r="BE184" s="132"/>
      <c r="BF184" s="132">
        <v>8.4200685127033967</v>
      </c>
      <c r="BG184" s="132">
        <v>1.7812009739322514</v>
      </c>
      <c r="BH184" s="132">
        <v>0.52553856161676793</v>
      </c>
      <c r="BI184" s="132">
        <v>2.2245833942357849</v>
      </c>
      <c r="BJ184" s="132"/>
      <c r="BK184" s="132">
        <v>0.59127589743589737</v>
      </c>
      <c r="BL184" s="132">
        <v>0.46269547325102872</v>
      </c>
      <c r="BM184" s="132">
        <v>0.88021388888888896</v>
      </c>
      <c r="BN184" s="132">
        <v>0.58737142857142866</v>
      </c>
      <c r="BO184" s="132">
        <v>0.46132505175983429</v>
      </c>
      <c r="BP184" s="132">
        <v>0.39954967741935482</v>
      </c>
      <c r="BQ184" s="132">
        <v>1.7080594011411765</v>
      </c>
      <c r="BR184" s="132">
        <v>1.2377894736842108</v>
      </c>
      <c r="BS184" s="132">
        <v>1.175263157894737</v>
      </c>
      <c r="BT184" s="132">
        <v>0.59075</v>
      </c>
      <c r="BU184" s="132">
        <v>0.70145419847328239</v>
      </c>
      <c r="BV184" s="132">
        <v>0.97896484375000004</v>
      </c>
      <c r="BW184" s="132">
        <v>0.79834896693698798</v>
      </c>
      <c r="BX184" s="132">
        <v>0.6901348435814455</v>
      </c>
      <c r="BY184" s="132"/>
      <c r="BZ184" s="132">
        <v>1.1513814961993742</v>
      </c>
      <c r="CA184" s="132">
        <v>0.31542849631966358</v>
      </c>
      <c r="CB184" s="132">
        <v>0.55036030534351144</v>
      </c>
      <c r="CC184" s="132">
        <v>0.4546568345323741</v>
      </c>
      <c r="CD184" s="132">
        <v>0.55904424778761075</v>
      </c>
      <c r="CE184" s="132">
        <v>1.0339411764705881</v>
      </c>
      <c r="CF184" s="132"/>
      <c r="CG184" s="132">
        <v>0.95964293510209031</v>
      </c>
      <c r="CH184" s="132">
        <v>0.31044623655913978</v>
      </c>
      <c r="CI184" s="132">
        <v>2.1803532467679188</v>
      </c>
      <c r="CJ184" s="132">
        <v>0.88392134831460667</v>
      </c>
      <c r="CK184" s="132">
        <v>0.80731180771509925</v>
      </c>
      <c r="CL184" s="132"/>
      <c r="CM184" s="132">
        <v>0.80155589123867066</v>
      </c>
      <c r="CN184" s="132">
        <v>0.87380837359098229</v>
      </c>
      <c r="CO184" s="132">
        <v>2.3820186915887853</v>
      </c>
      <c r="CP184" s="132">
        <v>0.90833333333333344</v>
      </c>
      <c r="CQ184" s="132">
        <v>1.3078275862068967</v>
      </c>
      <c r="CR184" s="132">
        <v>0.52580685714285713</v>
      </c>
      <c r="CS184" s="132">
        <v>1.1020089285714287</v>
      </c>
      <c r="CT184" s="132">
        <v>0.64111111111111119</v>
      </c>
      <c r="CU184" s="132">
        <v>0.40161290322580651</v>
      </c>
      <c r="CV184" s="132"/>
      <c r="CW184" s="132">
        <v>0.71024025974025973</v>
      </c>
      <c r="CX184" s="132"/>
      <c r="CY184" s="132"/>
      <c r="CZ184" s="132">
        <v>223</v>
      </c>
      <c r="DA184" s="132"/>
      <c r="DB184" s="132">
        <v>178.33</v>
      </c>
    </row>
    <row r="185" spans="1:106" x14ac:dyDescent="0.2">
      <c r="A185" s="119">
        <v>41456</v>
      </c>
      <c r="B185" s="120">
        <v>103.83386257416922</v>
      </c>
      <c r="C185" s="120">
        <v>131.01123299427516</v>
      </c>
      <c r="D185" s="120">
        <v>125.82950521175785</v>
      </c>
      <c r="E185" s="120">
        <v>131.82552504038779</v>
      </c>
      <c r="F185" s="120">
        <v>71.958477886093931</v>
      </c>
      <c r="G185" s="120">
        <v>107.1651958659323</v>
      </c>
      <c r="H185" s="120">
        <v>114.14480732201827</v>
      </c>
      <c r="I185" s="120">
        <v>87.344176274137084</v>
      </c>
      <c r="J185" s="120">
        <v>134.14128888461204</v>
      </c>
      <c r="K185" s="120">
        <v>131.08769343960444</v>
      </c>
      <c r="L185" s="120">
        <v>155.5571149381795</v>
      </c>
      <c r="M185" s="120">
        <v>89.621493983122875</v>
      </c>
      <c r="N185" s="120">
        <v>126.76888157912133</v>
      </c>
      <c r="O185" s="120">
        <v>203.75031638527517</v>
      </c>
      <c r="P185" s="120">
        <v>189.99030908237657</v>
      </c>
      <c r="Q185" s="120">
        <v>81.376448739179111</v>
      </c>
      <c r="R185" s="120">
        <v>87.125029082468544</v>
      </c>
      <c r="S185" s="120">
        <v>114.85841346853185</v>
      </c>
      <c r="T185" s="120">
        <v>111.78597887105808</v>
      </c>
      <c r="U185" s="120">
        <v>109.89899441439775</v>
      </c>
      <c r="V185" s="120">
        <v>125.4148817042731</v>
      </c>
      <c r="W185" s="120">
        <v>102.34297513333756</v>
      </c>
      <c r="X185" s="120">
        <v>128.08517676235849</v>
      </c>
      <c r="Y185" s="120">
        <v>193.33448938481234</v>
      </c>
      <c r="Z185" s="120">
        <v>120.21400156994649</v>
      </c>
      <c r="AA185" s="120">
        <v>83.812050796036999</v>
      </c>
      <c r="AB185" s="120">
        <v>100.70241646761393</v>
      </c>
      <c r="AC185" s="121">
        <v>105.66681147661514</v>
      </c>
      <c r="AD185" s="121">
        <v>94.838763068605019</v>
      </c>
      <c r="AE185" s="121">
        <v>98.7</v>
      </c>
      <c r="AF185" s="121">
        <v>134.2967352362347</v>
      </c>
      <c r="AG185" s="121">
        <v>113.6818318755317</v>
      </c>
      <c r="AH185" s="121">
        <v>111.95072782836952</v>
      </c>
      <c r="AI185" s="121">
        <v>108.20804864203916</v>
      </c>
      <c r="AJ185" s="121">
        <v>104.23162583518933</v>
      </c>
      <c r="AK185" s="121">
        <v>120.90142337640235</v>
      </c>
      <c r="AL185" s="121">
        <v>110.06102649041837</v>
      </c>
      <c r="AM185" s="121">
        <v>89.694496641505694</v>
      </c>
      <c r="AN185" s="121">
        <v>148.156354500492</v>
      </c>
      <c r="AO185" s="121">
        <v>148.65409083962743</v>
      </c>
      <c r="AP185" s="121">
        <v>153.14856831942839</v>
      </c>
      <c r="AQ185" s="121">
        <v>147.22023316869164</v>
      </c>
      <c r="AR185" s="121">
        <v>165.43884301435176</v>
      </c>
      <c r="AS185" s="121">
        <v>179.96261123158604</v>
      </c>
      <c r="AT185" s="121">
        <v>97.918809568014638</v>
      </c>
      <c r="AU185" s="121">
        <v>101.04007341694704</v>
      </c>
      <c r="AV185" s="121">
        <v>100.98620507890827</v>
      </c>
      <c r="AW185" s="121">
        <v>101.02846209040898</v>
      </c>
      <c r="AX185" s="111">
        <v>71.388030992136748</v>
      </c>
      <c r="AY185" s="132">
        <v>1.2314276406142515</v>
      </c>
      <c r="AZ185" s="132"/>
      <c r="BA185" s="132"/>
      <c r="BB185" s="132"/>
      <c r="BC185" s="132"/>
      <c r="BD185" s="132"/>
      <c r="BE185" s="132"/>
      <c r="BF185" s="132">
        <v>6.4437511937352765</v>
      </c>
      <c r="BG185" s="132">
        <v>1.7099586364102037</v>
      </c>
      <c r="BH185" s="132">
        <v>0.5804248188419926</v>
      </c>
      <c r="BI185" s="132">
        <v>1.2997825086242714</v>
      </c>
      <c r="BJ185" s="132"/>
      <c r="BK185" s="132">
        <v>0.7136857971014493</v>
      </c>
      <c r="BL185" s="132">
        <v>0.38588178294573638</v>
      </c>
      <c r="BM185" s="132">
        <v>0.59207831325301208</v>
      </c>
      <c r="BN185" s="132">
        <v>0.45501081081081085</v>
      </c>
      <c r="BO185" s="132">
        <v>0.34145833333333331</v>
      </c>
      <c r="BP185" s="132">
        <v>0.36476503703703705</v>
      </c>
      <c r="BQ185" s="132">
        <v>0.97069654511183123</v>
      </c>
      <c r="BR185" s="132">
        <v>1.04</v>
      </c>
      <c r="BS185" s="132">
        <v>0.84454901960784312</v>
      </c>
      <c r="BT185" s="132">
        <v>0.48373469387755108</v>
      </c>
      <c r="BU185" s="132">
        <v>0.38194354838709677</v>
      </c>
      <c r="BV185" s="132">
        <v>0.80504562043795613</v>
      </c>
      <c r="BW185" s="132">
        <v>0.73990843900197567</v>
      </c>
      <c r="BX185" s="132">
        <v>0.77126602564102564</v>
      </c>
      <c r="BY185" s="132">
        <v>2.5612075133594328</v>
      </c>
      <c r="BZ185" s="132">
        <v>1.1534550563502926</v>
      </c>
      <c r="CA185" s="132">
        <v>0.29325396825396832</v>
      </c>
      <c r="CB185" s="132">
        <v>0.44005419580419564</v>
      </c>
      <c r="CC185" s="132">
        <v>0.30852936507936513</v>
      </c>
      <c r="CD185" s="132">
        <v>0.46930281690140846</v>
      </c>
      <c r="CE185" s="132">
        <v>1.2035140186915887</v>
      </c>
      <c r="CF185" s="132"/>
      <c r="CG185" s="132">
        <v>1.0769388119781986</v>
      </c>
      <c r="CH185" s="132">
        <v>0.27850205761316876</v>
      </c>
      <c r="CI185" s="132">
        <v>1.3033832080609578</v>
      </c>
      <c r="CJ185" s="132">
        <v>0.83163793103448269</v>
      </c>
      <c r="CK185" s="132">
        <v>0.73737862013722189</v>
      </c>
      <c r="CL185" s="132"/>
      <c r="CM185" s="132">
        <v>0.8572248563218392</v>
      </c>
      <c r="CN185" s="132">
        <v>1.0574829059829061</v>
      </c>
      <c r="CO185" s="132">
        <v>2.2309999999999999</v>
      </c>
      <c r="CP185" s="132">
        <v>1.1604166666666669</v>
      </c>
      <c r="CQ185" s="132">
        <v>1.0987790697674418</v>
      </c>
      <c r="CR185" s="132">
        <v>0.54682894736842103</v>
      </c>
      <c r="CS185" s="132">
        <v>0.95426724137931029</v>
      </c>
      <c r="CT185" s="132">
        <v>1.085</v>
      </c>
      <c r="CU185" s="132">
        <v>0.85476190476190483</v>
      </c>
      <c r="CV185" s="132"/>
      <c r="CW185" s="132">
        <v>0.59535483870967743</v>
      </c>
      <c r="CX185" s="132"/>
      <c r="CY185" s="132"/>
      <c r="CZ185" s="132">
        <v>197.5</v>
      </c>
      <c r="DA185" s="132"/>
      <c r="DB185" s="132">
        <v>178.33</v>
      </c>
    </row>
    <row r="186" spans="1:106" x14ac:dyDescent="0.2">
      <c r="A186" s="119">
        <v>41487</v>
      </c>
      <c r="B186" s="120">
        <v>121.36259235941272</v>
      </c>
      <c r="C186" s="120">
        <v>120.45814790634002</v>
      </c>
      <c r="D186" s="120">
        <v>116.93801097851239</v>
      </c>
      <c r="E186" s="120">
        <v>124.07108239095319</v>
      </c>
      <c r="F186" s="120">
        <v>67.521862470125029</v>
      </c>
      <c r="G186" s="120">
        <v>94.699174413018511</v>
      </c>
      <c r="H186" s="120">
        <v>99.342664646859347</v>
      </c>
      <c r="I186" s="120">
        <v>94.607330533094924</v>
      </c>
      <c r="J186" s="120">
        <v>106.30129803928703</v>
      </c>
      <c r="K186" s="120">
        <v>131.84550792061304</v>
      </c>
      <c r="L186" s="120">
        <v>108.78302604439477</v>
      </c>
      <c r="M186" s="120">
        <v>85.957344076071209</v>
      </c>
      <c r="N186" s="120">
        <v>88.097776091605184</v>
      </c>
      <c r="O186" s="120">
        <v>216.30559855190538</v>
      </c>
      <c r="P186" s="120">
        <v>82.329133935696518</v>
      </c>
      <c r="Q186" s="120">
        <v>86.018846619929477</v>
      </c>
      <c r="R186" s="120">
        <v>73.427867212218743</v>
      </c>
      <c r="S186" s="120">
        <v>116.35764547799928</v>
      </c>
      <c r="T186" s="120">
        <v>109.8785971324522</v>
      </c>
      <c r="U186" s="120">
        <v>109.08822503567156</v>
      </c>
      <c r="V186" s="120">
        <v>116.62722847624273</v>
      </c>
      <c r="W186" s="120">
        <v>87.798928773156277</v>
      </c>
      <c r="X186" s="120">
        <v>127.5912262141797</v>
      </c>
      <c r="Y186" s="120">
        <v>205.27590023675475</v>
      </c>
      <c r="Z186" s="120">
        <v>111.23234366215669</v>
      </c>
      <c r="AA186" s="120">
        <v>74.536113611161042</v>
      </c>
      <c r="AB186" s="120">
        <v>99.837212507600341</v>
      </c>
      <c r="AC186" s="121">
        <v>107.90121302967619</v>
      </c>
      <c r="AD186" s="121">
        <v>94.838763068605019</v>
      </c>
      <c r="AE186" s="121">
        <v>98.7</v>
      </c>
      <c r="AF186" s="121">
        <v>137.97594268687936</v>
      </c>
      <c r="AG186" s="121">
        <v>114.07596780619387</v>
      </c>
      <c r="AH186" s="121">
        <v>111.79260634651281</v>
      </c>
      <c r="AI186" s="121">
        <v>108.20804864203916</v>
      </c>
      <c r="AJ186" s="121">
        <v>102.56124721603565</v>
      </c>
      <c r="AK186" s="121">
        <v>118.9753546354731</v>
      </c>
      <c r="AL186" s="121">
        <v>112.38413292007232</v>
      </c>
      <c r="AM186" s="121">
        <v>89.694496641505694</v>
      </c>
      <c r="AN186" s="121">
        <v>136.1086534575725</v>
      </c>
      <c r="AO186" s="121">
        <v>138.57171810128412</v>
      </c>
      <c r="AP186" s="121">
        <v>141.49119041390762</v>
      </c>
      <c r="AQ186" s="121">
        <v>131.21651618883021</v>
      </c>
      <c r="AR186" s="121">
        <v>132.46601512544007</v>
      </c>
      <c r="AS186" s="121">
        <v>149.5550736558738</v>
      </c>
      <c r="AT186" s="121">
        <v>98.101171181246769</v>
      </c>
      <c r="AU186" s="121">
        <v>101.13184460079532</v>
      </c>
      <c r="AV186" s="121">
        <v>100.61152946391427</v>
      </c>
      <c r="AW186" s="121">
        <v>100.64577852188472</v>
      </c>
      <c r="AX186" s="111">
        <v>71.519994349429524</v>
      </c>
      <c r="AY186" s="132">
        <v>1.307309346076069</v>
      </c>
      <c r="AZ186" s="132"/>
      <c r="BA186" s="132"/>
      <c r="BB186" s="132"/>
      <c r="BC186" s="132"/>
      <c r="BD186" s="132">
        <v>0.42990141126051129</v>
      </c>
      <c r="BE186" s="132"/>
      <c r="BF186" s="132">
        <v>5.4307116104868909</v>
      </c>
      <c r="BG186" s="132">
        <v>1.8075090760378254</v>
      </c>
      <c r="BH186" s="132">
        <v>0.445564854317687</v>
      </c>
      <c r="BI186" s="132">
        <v>1.1102907952318082</v>
      </c>
      <c r="BJ186" s="132">
        <v>1.2271406188371767</v>
      </c>
      <c r="BK186" s="132">
        <v>0.52249338521400779</v>
      </c>
      <c r="BL186" s="132">
        <v>0.34892992424242419</v>
      </c>
      <c r="BM186" s="132">
        <v>0.48998387096774199</v>
      </c>
      <c r="BN186" s="132">
        <v>0.41198275862068967</v>
      </c>
      <c r="BO186" s="132">
        <v>0.32518779342723003</v>
      </c>
      <c r="BP186" s="132">
        <v>0.32612477611940294</v>
      </c>
      <c r="BQ186" s="132">
        <v>0.99013253776111354</v>
      </c>
      <c r="BR186" s="132">
        <v>0.82702702702702702</v>
      </c>
      <c r="BS186" s="132">
        <v>0.76207207207207217</v>
      </c>
      <c r="BT186" s="132">
        <v>0.38333928571428572</v>
      </c>
      <c r="BU186" s="132">
        <v>0.35839473684210532</v>
      </c>
      <c r="BV186" s="132">
        <v>0.72177353896103902</v>
      </c>
      <c r="BW186" s="132">
        <v>0.73089575036763499</v>
      </c>
      <c r="BX186" s="132">
        <v>0.81671875000000005</v>
      </c>
      <c r="BY186" s="132">
        <v>1.8443209097038347</v>
      </c>
      <c r="BZ186" s="132">
        <v>1.0166245011641553</v>
      </c>
      <c r="CA186" s="132">
        <v>0.29121478873239437</v>
      </c>
      <c r="CB186" s="132">
        <v>0.41451102941176471</v>
      </c>
      <c r="CC186" s="132">
        <v>0.35934375000000013</v>
      </c>
      <c r="CD186" s="132">
        <v>0.48455000000000009</v>
      </c>
      <c r="CE186" s="132">
        <v>1.2307976190476191</v>
      </c>
      <c r="CF186" s="132"/>
      <c r="CG186" s="132">
        <v>1.3732091502827881</v>
      </c>
      <c r="CH186" s="132">
        <v>0.27357112676056333</v>
      </c>
      <c r="CI186" s="132">
        <v>1.281526402859462</v>
      </c>
      <c r="CJ186" s="132">
        <v>0.74261538461538468</v>
      </c>
      <c r="CK186" s="132">
        <v>0.49658185497704482</v>
      </c>
      <c r="CL186" s="132">
        <v>0.22041040462427744</v>
      </c>
      <c r="CM186" s="132">
        <v>0.69591118421052645</v>
      </c>
      <c r="CN186" s="132">
        <v>0.91178034682080933</v>
      </c>
      <c r="CO186" s="132">
        <v>2.1600275862068967</v>
      </c>
      <c r="CP186" s="132">
        <v>0.99019607843137269</v>
      </c>
      <c r="CQ186" s="132">
        <v>0.6388071748878924</v>
      </c>
      <c r="CR186" s="132">
        <v>0.52407222222222216</v>
      </c>
      <c r="CS186" s="132">
        <v>0.95707364341085266</v>
      </c>
      <c r="CT186" s="132">
        <v>0.27374999999999999</v>
      </c>
      <c r="CU186" s="132">
        <v>0.68495412844036696</v>
      </c>
      <c r="CV186" s="132"/>
      <c r="CW186" s="132">
        <v>0.52265234375000003</v>
      </c>
      <c r="CX186" s="132"/>
      <c r="CY186" s="132"/>
      <c r="CZ186" s="132">
        <v>182</v>
      </c>
      <c r="DA186" s="132"/>
      <c r="DB186" s="132">
        <v>178.33</v>
      </c>
    </row>
    <row r="187" spans="1:106" x14ac:dyDescent="0.2">
      <c r="A187" s="119">
        <v>41518</v>
      </c>
      <c r="B187" s="120">
        <v>112.92282275675583</v>
      </c>
      <c r="C187" s="120">
        <v>128.15484869527572</v>
      </c>
      <c r="D187" s="120">
        <v>108.68034657226575</v>
      </c>
      <c r="E187" s="120">
        <v>114.37802907915999</v>
      </c>
      <c r="F187" s="120">
        <v>107.58810830517425</v>
      </c>
      <c r="G187" s="120">
        <v>96.928072860614222</v>
      </c>
      <c r="H187" s="120">
        <v>93.424162213532284</v>
      </c>
      <c r="I187" s="120">
        <v>101.4584613605779</v>
      </c>
      <c r="J187" s="120">
        <v>102.5071929217717</v>
      </c>
      <c r="K187" s="120">
        <v>111.35734237869404</v>
      </c>
      <c r="L187" s="120">
        <v>90.595848430244089</v>
      </c>
      <c r="M187" s="120">
        <v>83.280448934519924</v>
      </c>
      <c r="N187" s="120">
        <v>136.78173806935584</v>
      </c>
      <c r="O187" s="120">
        <v>132.06607145037981</v>
      </c>
      <c r="P187" s="120">
        <v>159.09313506785512</v>
      </c>
      <c r="Q187" s="120">
        <v>106.0601549210205</v>
      </c>
      <c r="R187" s="120">
        <v>90.395719608061029</v>
      </c>
      <c r="S187" s="120">
        <v>107.52406879757297</v>
      </c>
      <c r="T187" s="120">
        <v>108.86102733479758</v>
      </c>
      <c r="U187" s="120">
        <v>108.10788297642743</v>
      </c>
      <c r="V187" s="120">
        <v>116.22601045580926</v>
      </c>
      <c r="W187" s="120">
        <v>79.291010337632002</v>
      </c>
      <c r="X187" s="120">
        <v>129.24026112117653</v>
      </c>
      <c r="Y187" s="120">
        <v>209.40413739902715</v>
      </c>
      <c r="Z187" s="120">
        <v>103.58007694690428</v>
      </c>
      <c r="AA187" s="120">
        <v>68.680771620063823</v>
      </c>
      <c r="AB187" s="120">
        <v>100.33161477046524</v>
      </c>
      <c r="AC187" s="121">
        <v>108.28112552033404</v>
      </c>
      <c r="AD187" s="121">
        <v>94.838763068605019</v>
      </c>
      <c r="AE187" s="121">
        <v>98.8</v>
      </c>
      <c r="AF187" s="121">
        <v>138.89454244455013</v>
      </c>
      <c r="AG187" s="121">
        <v>112.25544694206855</v>
      </c>
      <c r="AH187" s="121">
        <v>111.43841026364552</v>
      </c>
      <c r="AI187" s="121">
        <v>108.20804864203916</v>
      </c>
      <c r="AJ187" s="121">
        <v>96.714922048997806</v>
      </c>
      <c r="AK187" s="121">
        <v>112.19930557099912</v>
      </c>
      <c r="AL187" s="121">
        <v>106.03138762933433</v>
      </c>
      <c r="AM187" s="121">
        <v>91.982092459223892</v>
      </c>
      <c r="AN187" s="121">
        <v>131.89704063438677</v>
      </c>
      <c r="AO187" s="121">
        <v>135.5603775704011</v>
      </c>
      <c r="AP187" s="121">
        <v>138.5279724560005</v>
      </c>
      <c r="AQ187" s="121">
        <v>123.64056265738655</v>
      </c>
      <c r="AR187" s="121">
        <v>125.67693449326615</v>
      </c>
      <c r="AS187" s="121">
        <v>126.22448216555749</v>
      </c>
      <c r="AT187" s="121">
        <v>98.534280012673079</v>
      </c>
      <c r="AU187" s="121">
        <v>100.76475986540221</v>
      </c>
      <c r="AV187" s="121">
        <v>100.56359279415211</v>
      </c>
      <c r="AW187" s="121">
        <v>100.55010762975361</v>
      </c>
      <c r="AX187" s="111">
        <v>70.793109301856873</v>
      </c>
      <c r="AY187" s="132">
        <v>0.7981818809243697</v>
      </c>
      <c r="AZ187" s="132">
        <v>1.0373643201726268</v>
      </c>
      <c r="BA187" s="132">
        <v>0.99672776265638718</v>
      </c>
      <c r="BB187" s="132">
        <v>1.0934928204369929</v>
      </c>
      <c r="BC187" s="132"/>
      <c r="BD187" s="132">
        <v>0.83074314058677845</v>
      </c>
      <c r="BE187" s="132"/>
      <c r="BF187" s="132">
        <v>6.685650865971553</v>
      </c>
      <c r="BG187" s="132">
        <v>2.2286359345500317</v>
      </c>
      <c r="BH187" s="132">
        <v>0.39013743709029686</v>
      </c>
      <c r="BI187" s="132">
        <v>1.2306428947928012</v>
      </c>
      <c r="BJ187" s="132">
        <v>0.93468426035244334</v>
      </c>
      <c r="BK187" s="132">
        <v>0.40980376899696047</v>
      </c>
      <c r="BL187" s="132">
        <v>0.33214427860696516</v>
      </c>
      <c r="BM187" s="132">
        <v>0.52581027667984193</v>
      </c>
      <c r="BN187" s="132">
        <v>0.40988687782805439</v>
      </c>
      <c r="BO187" s="132">
        <v>0.32567136150234738</v>
      </c>
      <c r="BP187" s="132">
        <v>0.30799571045576407</v>
      </c>
      <c r="BQ187" s="132">
        <v>1.1730342048729019</v>
      </c>
      <c r="BR187" s="132">
        <v>0.76929133858267729</v>
      </c>
      <c r="BS187" s="132">
        <v>0.62144162436548223</v>
      </c>
      <c r="BT187" s="132">
        <v>0.36965714285714291</v>
      </c>
      <c r="BU187" s="132">
        <v>0.57105965909090906</v>
      </c>
      <c r="BV187" s="132">
        <v>0.64674727520435971</v>
      </c>
      <c r="BW187" s="132">
        <v>1.0009251522727598</v>
      </c>
      <c r="BX187" s="132">
        <v>0.72927363184079608</v>
      </c>
      <c r="BY187" s="132">
        <v>1.4924869547093462</v>
      </c>
      <c r="BZ187" s="132">
        <v>0.93659623261369851</v>
      </c>
      <c r="CA187" s="132">
        <v>0.30916079812206576</v>
      </c>
      <c r="CB187" s="132">
        <v>0.4546749226006192</v>
      </c>
      <c r="CC187" s="132">
        <v>0.382035652173913</v>
      </c>
      <c r="CD187" s="132">
        <v>0.50502167182662538</v>
      </c>
      <c r="CE187" s="132">
        <v>1.1610370370370371</v>
      </c>
      <c r="CF187" s="132"/>
      <c r="CG187" s="132">
        <v>1.1117679816444233</v>
      </c>
      <c r="CH187" s="132">
        <v>0.25512328767123288</v>
      </c>
      <c r="CI187" s="132">
        <v>1.4481173081285756</v>
      </c>
      <c r="CJ187" s="132">
        <v>0.75</v>
      </c>
      <c r="CK187" s="132">
        <v>0.44021318061738524</v>
      </c>
      <c r="CL187" s="132">
        <v>0.16326972010178117</v>
      </c>
      <c r="CM187" s="132">
        <v>0.75009968847352038</v>
      </c>
      <c r="CN187" s="132">
        <v>0.73504999999999998</v>
      </c>
      <c r="CO187" s="132">
        <v>2.0472842809364549</v>
      </c>
      <c r="CP187" s="132">
        <v>0.92638888888888904</v>
      </c>
      <c r="CQ187" s="132">
        <v>0.70021498371335511</v>
      </c>
      <c r="CR187" s="132">
        <v>0.51508977777777787</v>
      </c>
      <c r="CS187" s="132">
        <v>0.95680327868852455</v>
      </c>
      <c r="CT187" s="132">
        <v>0.24243055555555557</v>
      </c>
      <c r="CU187" s="132">
        <v>0.55745370370370373</v>
      </c>
      <c r="CV187" s="132"/>
      <c r="CW187" s="132">
        <v>0.58389565217391304</v>
      </c>
      <c r="CX187" s="132"/>
      <c r="CY187" s="132">
        <v>1.25</v>
      </c>
      <c r="CZ187" s="132">
        <v>179</v>
      </c>
      <c r="DA187" s="132"/>
      <c r="DB187" s="132">
        <v>184.17</v>
      </c>
    </row>
    <row r="188" spans="1:106" x14ac:dyDescent="0.2">
      <c r="A188" s="119">
        <v>41548</v>
      </c>
      <c r="B188" s="120">
        <v>94.995963230080974</v>
      </c>
      <c r="C188" s="120">
        <v>115.90068118659757</v>
      </c>
      <c r="D188" s="120">
        <v>107.95759007880943</v>
      </c>
      <c r="E188" s="120">
        <v>110.50080775444269</v>
      </c>
      <c r="F188" s="120">
        <v>76.312248119550929</v>
      </c>
      <c r="G188" s="120">
        <v>97.849152701810965</v>
      </c>
      <c r="H188" s="120">
        <v>87.673938623164887</v>
      </c>
      <c r="I188" s="120">
        <v>93.721470682728182</v>
      </c>
      <c r="J188" s="120">
        <v>90.832769065057079</v>
      </c>
      <c r="K188" s="120">
        <v>100.49941026697206</v>
      </c>
      <c r="L188" s="120">
        <v>79.220036728103196</v>
      </c>
      <c r="M188" s="120">
        <v>78.209860993814544</v>
      </c>
      <c r="N188" s="120">
        <v>104.59086792909244</v>
      </c>
      <c r="O188" s="120">
        <v>105.07391651871161</v>
      </c>
      <c r="P188" s="120">
        <v>117.13668311076233</v>
      </c>
      <c r="Q188" s="120">
        <v>73.979855425208058</v>
      </c>
      <c r="R188" s="120">
        <v>92.726329088346105</v>
      </c>
      <c r="S188" s="120">
        <v>107.17722129895873</v>
      </c>
      <c r="T188" s="120">
        <v>104.4708658078554</v>
      </c>
      <c r="U188" s="120">
        <v>105.30463460161589</v>
      </c>
      <c r="V188" s="120">
        <v>103.16196027828084</v>
      </c>
      <c r="W188" s="120">
        <v>83.134295896848798</v>
      </c>
      <c r="X188" s="120">
        <v>130.60812417767161</v>
      </c>
      <c r="Y188" s="120">
        <v>199.3190479556234</v>
      </c>
      <c r="Z188" s="120">
        <v>103.80098075700751</v>
      </c>
      <c r="AA188" s="120">
        <v>69.323066787454593</v>
      </c>
      <c r="AB188" s="120">
        <v>100.70241646761393</v>
      </c>
      <c r="AC188" s="121">
        <v>105.16035732456061</v>
      </c>
      <c r="AD188" s="121">
        <v>94.838763068605019</v>
      </c>
      <c r="AE188" s="121">
        <v>98.7</v>
      </c>
      <c r="AF188" s="121">
        <v>133.32204085937576</v>
      </c>
      <c r="AG188" s="121">
        <v>102.24423870601262</v>
      </c>
      <c r="AH188" s="121">
        <v>100.70956367218193</v>
      </c>
      <c r="AI188" s="121">
        <v>99.223985562903067</v>
      </c>
      <c r="AJ188" s="121">
        <v>90.033407572383098</v>
      </c>
      <c r="AK188" s="121">
        <v>104.44861931231992</v>
      </c>
      <c r="AL188" s="121">
        <v>100.4752487802569</v>
      </c>
      <c r="AM188" s="121">
        <v>87.818047020177573</v>
      </c>
      <c r="AN188" s="121">
        <v>126.13685157866313</v>
      </c>
      <c r="AO188" s="121">
        <v>135.68602751158889</v>
      </c>
      <c r="AP188" s="121">
        <v>124.7755849792842</v>
      </c>
      <c r="AQ188" s="121">
        <v>119.67868901108181</v>
      </c>
      <c r="AR188" s="121">
        <v>131.06399103209816</v>
      </c>
      <c r="AS188" s="121">
        <v>132.85276302998579</v>
      </c>
      <c r="AT188" s="121">
        <v>98.785027230867257</v>
      </c>
      <c r="AU188" s="121">
        <v>100.67298868155396</v>
      </c>
      <c r="AV188" s="121">
        <v>100.6398680230273</v>
      </c>
      <c r="AW188" s="121">
        <v>100.64577852188472</v>
      </c>
      <c r="AX188" s="111">
        <v>60.866530078842594</v>
      </c>
      <c r="AY188" s="132">
        <v>0.6350464990889545</v>
      </c>
      <c r="AZ188" s="132">
        <v>0.72243207578503765</v>
      </c>
      <c r="BA188" s="132">
        <v>0.74994793487603162</v>
      </c>
      <c r="BB188" s="132">
        <v>0.66212254615252686</v>
      </c>
      <c r="BC188" s="132">
        <v>0.48428210259944771</v>
      </c>
      <c r="BD188" s="132">
        <v>0.61165741666885176</v>
      </c>
      <c r="BE188" s="132">
        <v>0.71297974856376778</v>
      </c>
      <c r="BF188" s="132">
        <v>6.8580223162754903</v>
      </c>
      <c r="BG188" s="132">
        <v>1.5545344465714874</v>
      </c>
      <c r="BH188" s="132">
        <v>0.3726675617616238</v>
      </c>
      <c r="BI188" s="132">
        <v>1.4342294945471759</v>
      </c>
      <c r="BJ188" s="132">
        <v>0.74456276110064112</v>
      </c>
      <c r="BK188" s="132">
        <v>0.34302273381294962</v>
      </c>
      <c r="BL188" s="132">
        <v>0.32528322440087143</v>
      </c>
      <c r="BM188" s="132">
        <v>0.58415625000000004</v>
      </c>
      <c r="BN188" s="132">
        <v>0.38370786516853939</v>
      </c>
      <c r="BO188" s="132">
        <v>0.32464852607709749</v>
      </c>
      <c r="BP188" s="132">
        <v>0.27633777777777779</v>
      </c>
      <c r="BQ188" s="132">
        <v>1.0383488081472658</v>
      </c>
      <c r="BR188" s="132">
        <v>0.59092105263157901</v>
      </c>
      <c r="BS188" s="132">
        <v>0.51447368421052642</v>
      </c>
      <c r="BT188" s="132">
        <v>0.32755732484076433</v>
      </c>
      <c r="BU188" s="132">
        <v>0.40505263157894733</v>
      </c>
      <c r="BV188" s="132">
        <v>0.58725534539473689</v>
      </c>
      <c r="BW188" s="132">
        <v>0.93376791148404914</v>
      </c>
      <c r="BX188" s="132">
        <v>0.60274000000000005</v>
      </c>
      <c r="BY188" s="132">
        <v>1.4891645646740626</v>
      </c>
      <c r="BZ188" s="132">
        <v>0.87234817505963824</v>
      </c>
      <c r="CA188" s="132">
        <v>0.30194347319347326</v>
      </c>
      <c r="CB188" s="132">
        <v>0.49207870370370366</v>
      </c>
      <c r="CC188" s="132">
        <v>0.32273854961832071</v>
      </c>
      <c r="CD188" s="132">
        <v>0.49528260869565216</v>
      </c>
      <c r="CE188" s="132">
        <v>0.94315079365079368</v>
      </c>
      <c r="CF188" s="132"/>
      <c r="CG188" s="132">
        <v>1.0600560440056199</v>
      </c>
      <c r="CH188" s="132">
        <v>0.2540952380952381</v>
      </c>
      <c r="CI188" s="132">
        <v>2.3148537529412141</v>
      </c>
      <c r="CJ188" s="132">
        <v>0.69902777777777769</v>
      </c>
      <c r="CK188" s="132">
        <v>0.38914891129788037</v>
      </c>
      <c r="CL188" s="132">
        <v>0.18122916666666666</v>
      </c>
      <c r="CM188" s="132">
        <v>0.77377806122448989</v>
      </c>
      <c r="CN188" s="132">
        <v>0.81800813008130091</v>
      </c>
      <c r="CO188" s="132">
        <v>2.0682236024844722</v>
      </c>
      <c r="CP188" s="132">
        <v>0.85357142857142865</v>
      </c>
      <c r="CQ188" s="132">
        <v>0.69025468164794013</v>
      </c>
      <c r="CR188" s="132">
        <v>0.50972000000000006</v>
      </c>
      <c r="CS188" s="132">
        <v>1.0173364485981309</v>
      </c>
      <c r="CT188" s="132">
        <v>0.20646341463414633</v>
      </c>
      <c r="CU188" s="132">
        <v>0.65454545454545454</v>
      </c>
      <c r="CV188" s="132">
        <v>0.52500000000000002</v>
      </c>
      <c r="CW188" s="132">
        <v>0.64294495412844044</v>
      </c>
      <c r="CX188" s="132"/>
      <c r="CY188" s="132">
        <v>1.2228301886792452</v>
      </c>
      <c r="CZ188" s="132">
        <v>184.5</v>
      </c>
      <c r="DA188" s="132">
        <v>171</v>
      </c>
      <c r="DB188" s="132">
        <v>184.67</v>
      </c>
    </row>
    <row r="189" spans="1:106" x14ac:dyDescent="0.2">
      <c r="A189" s="119">
        <v>41579</v>
      </c>
      <c r="B189" s="120">
        <v>98.811201543610778</v>
      </c>
      <c r="C189" s="120">
        <v>117.66948820020389</v>
      </c>
      <c r="D189" s="120">
        <v>109.41608235452092</v>
      </c>
      <c r="E189" s="120">
        <v>112.43941841680135</v>
      </c>
      <c r="F189" s="120">
        <v>100.56917709633433</v>
      </c>
      <c r="G189" s="120">
        <v>87.879943018854703</v>
      </c>
      <c r="H189" s="120">
        <v>87.704303354660411</v>
      </c>
      <c r="I189" s="120">
        <v>90.742717616657202</v>
      </c>
      <c r="J189" s="120">
        <v>84.629698955833035</v>
      </c>
      <c r="K189" s="120">
        <v>102.73575745181735</v>
      </c>
      <c r="L189" s="120"/>
      <c r="M189" s="120">
        <v>83.783232489914838</v>
      </c>
      <c r="N189" s="120">
        <v>103.03006875505194</v>
      </c>
      <c r="O189" s="120">
        <v>100.18288527443676</v>
      </c>
      <c r="P189" s="120">
        <v>114.58347859051749</v>
      </c>
      <c r="Q189" s="120">
        <v>72.531373243402754</v>
      </c>
      <c r="R189" s="120">
        <v>102.92320181630306</v>
      </c>
      <c r="S189" s="120">
        <v>107.13847449998003</v>
      </c>
      <c r="T189" s="120">
        <v>103.34326876446893</v>
      </c>
      <c r="U189" s="120">
        <v>105.76036118050776</v>
      </c>
      <c r="V189" s="120">
        <v>96.869687421239021</v>
      </c>
      <c r="W189" s="120">
        <v>81.724058050523269</v>
      </c>
      <c r="X189" s="120">
        <v>130.37254776238635</v>
      </c>
      <c r="Y189" s="120">
        <v>196.74236301541308</v>
      </c>
      <c r="Z189" s="120">
        <v>105.68990674998598</v>
      </c>
      <c r="AA189" s="120">
        <v>68.068350646505181</v>
      </c>
      <c r="AB189" s="120">
        <v>101.82397715652044</v>
      </c>
      <c r="AC189" s="121">
        <v>103.42554378674126</v>
      </c>
      <c r="AD189" s="121">
        <v>94.838763068605019</v>
      </c>
      <c r="AE189" s="121">
        <v>98.59999999999998</v>
      </c>
      <c r="AF189" s="121">
        <v>128.39757951921516</v>
      </c>
      <c r="AG189" s="121">
        <v>100.68356586759718</v>
      </c>
      <c r="AH189" s="121">
        <v>101.44411267321496</v>
      </c>
      <c r="AI189" s="121">
        <v>101.22044402493333</v>
      </c>
      <c r="AJ189" s="121">
        <v>83.351893095768403</v>
      </c>
      <c r="AK189" s="121">
        <v>96.689811077022412</v>
      </c>
      <c r="AL189" s="121">
        <v>95.089501532498659</v>
      </c>
      <c r="AM189" s="121">
        <v>91.333654662727199</v>
      </c>
      <c r="AN189" s="121">
        <v>124.91325845375782</v>
      </c>
      <c r="AO189" s="121">
        <v>133.92580852570197</v>
      </c>
      <c r="AP189" s="121">
        <v>122.28711398853096</v>
      </c>
      <c r="AQ189" s="121">
        <v>119.55671852065743</v>
      </c>
      <c r="AR189" s="121">
        <v>132.83230970838528</v>
      </c>
      <c r="AS189" s="121">
        <v>134.49786884020043</v>
      </c>
      <c r="AT189" s="121">
        <v>98.899003239137329</v>
      </c>
      <c r="AU189" s="121">
        <v>101.04007341694704</v>
      </c>
      <c r="AV189" s="121">
        <v>100.58873318684006</v>
      </c>
      <c r="AW189" s="121">
        <v>100.45443673762256</v>
      </c>
      <c r="AX189" s="111">
        <v>60.370804188701428</v>
      </c>
      <c r="AY189" s="132">
        <v>0.60548604896470015</v>
      </c>
      <c r="AZ189" s="132">
        <v>0.65500452791958375</v>
      </c>
      <c r="BA189" s="132">
        <v>0.66669780213582142</v>
      </c>
      <c r="BB189" s="132">
        <v>0.63249315932330386</v>
      </c>
      <c r="BC189" s="132">
        <v>0.68860009704307856</v>
      </c>
      <c r="BD189" s="132">
        <v>0.59832524403422549</v>
      </c>
      <c r="BE189" s="132">
        <v>0.68665820227160035</v>
      </c>
      <c r="BF189" s="132">
        <v>7.6121811556480994</v>
      </c>
      <c r="BG189" s="132">
        <v>1.524097573804984</v>
      </c>
      <c r="BH189" s="132">
        <v>0.37188956753507529</v>
      </c>
      <c r="BI189" s="132"/>
      <c r="BJ189" s="132">
        <v>0.61334659873003927</v>
      </c>
      <c r="BK189" s="132">
        <v>0.32729281138790034</v>
      </c>
      <c r="BL189" s="132">
        <v>0.32606249999999998</v>
      </c>
      <c r="BM189" s="132">
        <v>0.5842583025830258</v>
      </c>
      <c r="BN189" s="132">
        <v>0.39127777777777784</v>
      </c>
      <c r="BO189" s="132">
        <v>0.32660344827586202</v>
      </c>
      <c r="BP189" s="132">
        <v>0.27495119266055051</v>
      </c>
      <c r="BQ189" s="132">
        <v>1.0002384026305673</v>
      </c>
      <c r="BR189" s="132">
        <v>0.48567307692307687</v>
      </c>
      <c r="BS189" s="132">
        <v>0.46160000000000007</v>
      </c>
      <c r="BT189" s="132">
        <v>0.30518807339449544</v>
      </c>
      <c r="BU189" s="132">
        <v>0.53380434782608699</v>
      </c>
      <c r="BV189" s="132">
        <v>0.5805104166666667</v>
      </c>
      <c r="BW189" s="132"/>
      <c r="BX189" s="132">
        <v>0.57454954954954962</v>
      </c>
      <c r="BY189" s="132">
        <v>1.4516960699086827</v>
      </c>
      <c r="BZ189" s="132">
        <v>0.82133316906454212</v>
      </c>
      <c r="CA189" s="132">
        <v>0.29765701415701418</v>
      </c>
      <c r="CB189" s="132">
        <v>0.4732950819672132</v>
      </c>
      <c r="CC189" s="132">
        <v>0.29194444444444445</v>
      </c>
      <c r="CD189" s="132">
        <v>0.54360215053763439</v>
      </c>
      <c r="CE189" s="132">
        <v>0.90720529801324501</v>
      </c>
      <c r="CF189" s="132"/>
      <c r="CG189" s="132">
        <v>1.0471957453781686</v>
      </c>
      <c r="CH189" s="132">
        <v>0.20291569767441861</v>
      </c>
      <c r="CI189" s="132"/>
      <c r="CJ189" s="132">
        <v>0.64902439024390246</v>
      </c>
      <c r="CK189" s="132">
        <v>0.35788904815248063</v>
      </c>
      <c r="CL189" s="132"/>
      <c r="CM189" s="132">
        <v>0.68950694444444449</v>
      </c>
      <c r="CN189" s="132">
        <v>0.92307692307692313</v>
      </c>
      <c r="CO189" s="132">
        <v>1.9452873563218389</v>
      </c>
      <c r="CP189" s="132">
        <v>1</v>
      </c>
      <c r="CQ189" s="132">
        <v>0.77094871794871811</v>
      </c>
      <c r="CR189" s="132">
        <v>0.53023728813559323</v>
      </c>
      <c r="CS189" s="132">
        <v>1.0876960784313725</v>
      </c>
      <c r="CT189" s="132">
        <v>0.18036231884057974</v>
      </c>
      <c r="CU189" s="132">
        <v>0.45</v>
      </c>
      <c r="CV189" s="132">
        <v>0.49405555555555558</v>
      </c>
      <c r="CW189" s="132">
        <v>0.62970175438596498</v>
      </c>
      <c r="CX189" s="132"/>
      <c r="CY189" s="132">
        <v>1.2465573770491805</v>
      </c>
      <c r="CZ189" s="132">
        <v>192</v>
      </c>
      <c r="DA189" s="132">
        <v>171</v>
      </c>
      <c r="DB189" s="132">
        <v>184.67</v>
      </c>
    </row>
    <row r="190" spans="1:106" x14ac:dyDescent="0.2">
      <c r="A190" s="119">
        <v>41609</v>
      </c>
      <c r="B190" s="120">
        <v>103.98659611864856</v>
      </c>
      <c r="C190" s="120">
        <v>117.39062222959028</v>
      </c>
      <c r="D190" s="120">
        <v>112.33815837611239</v>
      </c>
      <c r="E190" s="120">
        <v>118.25525040387728</v>
      </c>
      <c r="F190" s="120">
        <v>150.20928271363715</v>
      </c>
      <c r="G190" s="120"/>
      <c r="H190" s="120">
        <v>87.064612629790957</v>
      </c>
      <c r="I190" s="120">
        <v>101.23910704955195</v>
      </c>
      <c r="J190" s="120">
        <v>83.284016394380842</v>
      </c>
      <c r="K190" s="120">
        <v>99.121460939655506</v>
      </c>
      <c r="L190" s="120"/>
      <c r="M190" s="120">
        <v>94.16391891514462</v>
      </c>
      <c r="N190" s="120">
        <v>100.32999693531333</v>
      </c>
      <c r="O190" s="120">
        <v>102.87889118014219</v>
      </c>
      <c r="P190" s="120">
        <v>114.56736510189313</v>
      </c>
      <c r="Q190" s="120">
        <v>55.032162507262541</v>
      </c>
      <c r="R190" s="120">
        <v>86.613759210265968</v>
      </c>
      <c r="S190" s="120">
        <v>106.07792568509308</v>
      </c>
      <c r="T190" s="120">
        <v>106.31824326841797</v>
      </c>
      <c r="U190" s="120">
        <v>108.16617358535545</v>
      </c>
      <c r="V190" s="120">
        <v>98.611560778242819</v>
      </c>
      <c r="W190" s="120">
        <v>83.320261327133466</v>
      </c>
      <c r="X190" s="120">
        <v>130.18256678231759</v>
      </c>
      <c r="Y190" s="120">
        <v>199.23592908658432</v>
      </c>
      <c r="Z190" s="120">
        <v>105.08804307575265</v>
      </c>
      <c r="AA190" s="120">
        <v>73.953566831434529</v>
      </c>
      <c r="AB190" s="120">
        <v>104.10829872290553</v>
      </c>
      <c r="AC190" s="121">
        <v>108.10642426648303</v>
      </c>
      <c r="AD190" s="121">
        <v>100.99583459766632</v>
      </c>
      <c r="AE190" s="121">
        <v>104.89999999999998</v>
      </c>
      <c r="AF190" s="121">
        <v>127.85258397413104</v>
      </c>
      <c r="AG190" s="121">
        <v>102.59049600991747</v>
      </c>
      <c r="AH190" s="121">
        <v>104.34988629777901</v>
      </c>
      <c r="AI190" s="121">
        <v>104.41477756418172</v>
      </c>
      <c r="AJ190" s="121">
        <v>84.187082405345251</v>
      </c>
      <c r="AK190" s="121">
        <v>97.658646859357319</v>
      </c>
      <c r="AL190" s="121">
        <v>95.867717098886189</v>
      </c>
      <c r="AM190" s="121">
        <v>90.734288905627267</v>
      </c>
      <c r="AN190" s="121">
        <v>125.86993962604855</v>
      </c>
      <c r="AO190" s="121">
        <v>135.57635218034744</v>
      </c>
      <c r="AP190" s="121">
        <v>120.82537520507002</v>
      </c>
      <c r="AQ190" s="121">
        <v>119.50867445876189</v>
      </c>
      <c r="AR190" s="121">
        <v>134.31011888785383</v>
      </c>
      <c r="AS190" s="121">
        <v>136.64547969789876</v>
      </c>
      <c r="AT190" s="121">
        <v>98.944593642445383</v>
      </c>
      <c r="AU190" s="121">
        <v>101.40715815234013</v>
      </c>
      <c r="AV190" s="121">
        <v>100.74828837050384</v>
      </c>
      <c r="AW190" s="121">
        <v>100.64577852188472</v>
      </c>
      <c r="AX190" s="111">
        <v>69.613445233771415</v>
      </c>
      <c r="AY190" s="132">
        <v>0.62178018902025323</v>
      </c>
      <c r="AZ190" s="132">
        <v>0.640248722622629</v>
      </c>
      <c r="BA190" s="132">
        <v>0.68914517012486565</v>
      </c>
      <c r="BB190" s="132">
        <v>0.61492436479916979</v>
      </c>
      <c r="BC190" s="132">
        <v>0.7123555619311841</v>
      </c>
      <c r="BD190" s="132">
        <v>0.59824110357059135</v>
      </c>
      <c r="BE190" s="132">
        <v>0.64809781130626654</v>
      </c>
      <c r="BF190" s="132">
        <v>6.4059377676277478</v>
      </c>
      <c r="BG190" s="132">
        <v>1.1563876651982379</v>
      </c>
      <c r="BH190" s="132">
        <v>0.36048496034716704</v>
      </c>
      <c r="BI190" s="132"/>
      <c r="BJ190" s="132">
        <v>0.6094174012083432</v>
      </c>
      <c r="BK190" s="132">
        <v>0.30315211267605635</v>
      </c>
      <c r="BL190" s="132">
        <v>0.33710987261146491</v>
      </c>
      <c r="BM190" s="132">
        <v>0.6388907563025209</v>
      </c>
      <c r="BN190" s="132">
        <v>0.42800806451612905</v>
      </c>
      <c r="BO190" s="132">
        <v>0.32819642857142856</v>
      </c>
      <c r="BP190" s="132">
        <v>0.24995925925925921</v>
      </c>
      <c r="BQ190" s="132">
        <v>2.0600820512038154</v>
      </c>
      <c r="BR190" s="132">
        <v>0.52619047619047621</v>
      </c>
      <c r="BS190" s="132">
        <v>0.50305555555555548</v>
      </c>
      <c r="BT190" s="132">
        <v>0.3003353293413174</v>
      </c>
      <c r="BU190" s="132">
        <v>0.79728571428571426</v>
      </c>
      <c r="BV190" s="132">
        <v>0.56740259740259735</v>
      </c>
      <c r="BW190" s="132"/>
      <c r="BX190" s="132"/>
      <c r="BY190" s="132"/>
      <c r="BZ190" s="132">
        <v>0.86415405137993473</v>
      </c>
      <c r="CA190" s="132">
        <v>0.31183467741935483</v>
      </c>
      <c r="CB190" s="132"/>
      <c r="CC190" s="132"/>
      <c r="CD190" s="132">
        <v>0.57450581395348832</v>
      </c>
      <c r="CE190" s="132">
        <v>0.92883999999999989</v>
      </c>
      <c r="CF190" s="132"/>
      <c r="CG190" s="132"/>
      <c r="CH190" s="132"/>
      <c r="CI190" s="132"/>
      <c r="CJ190" s="132">
        <v>0.70000000000000007</v>
      </c>
      <c r="CK190" s="132">
        <v>0.34742626177294939</v>
      </c>
      <c r="CL190" s="132"/>
      <c r="CM190" s="132">
        <v>0.90833333333333344</v>
      </c>
      <c r="CN190" s="132">
        <v>0.90833333333333344</v>
      </c>
      <c r="CO190" s="132">
        <v>1.6475</v>
      </c>
      <c r="CP190" s="132">
        <v>0.90833333333333344</v>
      </c>
      <c r="CQ190" s="132">
        <v>0.7324673202614379</v>
      </c>
      <c r="CR190" s="132">
        <v>0.53717857142857151</v>
      </c>
      <c r="CS190" s="132">
        <v>1.1173076923076923</v>
      </c>
      <c r="CT190" s="132">
        <v>0.7583333333333333</v>
      </c>
      <c r="CU190" s="132"/>
      <c r="CV190" s="132">
        <v>0.60406779661016952</v>
      </c>
      <c r="CW190" s="132">
        <v>0.65053846153846151</v>
      </c>
      <c r="CX190" s="132"/>
      <c r="CY190" s="132">
        <v>1.5050000000000001</v>
      </c>
      <c r="CZ190" s="132">
        <v>191</v>
      </c>
      <c r="DA190" s="132">
        <v>171</v>
      </c>
      <c r="DB190" s="132">
        <v>184.67</v>
      </c>
    </row>
    <row r="191" spans="1:106" x14ac:dyDescent="0.2">
      <c r="A191" s="119">
        <v>41640</v>
      </c>
      <c r="B191" s="120">
        <v>107.64008654158269</v>
      </c>
      <c r="C191" s="120">
        <v>116.37873713622089</v>
      </c>
      <c r="D191" s="120">
        <v>114.29548933296499</v>
      </c>
      <c r="E191" s="120">
        <v>120.19386106623591</v>
      </c>
      <c r="F191" s="120">
        <v>94.200410230734661</v>
      </c>
      <c r="G191" s="120"/>
      <c r="H191" s="120">
        <v>89.727493113812244</v>
      </c>
      <c r="I191" s="120">
        <v>107.13659430963123</v>
      </c>
      <c r="J191" s="120">
        <v>74.349315269921846</v>
      </c>
      <c r="K191" s="120">
        <v>117.47151483813782</v>
      </c>
      <c r="L191" s="120"/>
      <c r="M191" s="120">
        <v>94.269203716624958</v>
      </c>
      <c r="N191" s="120">
        <v>110.04122974822965</v>
      </c>
      <c r="O191" s="120">
        <v>115.82103305603032</v>
      </c>
      <c r="P191" s="120">
        <v>112.98913599663899</v>
      </c>
      <c r="Q191" s="120">
        <v>88.040977694952034</v>
      </c>
      <c r="R191" s="120"/>
      <c r="S191" s="120">
        <v>106.05291159728779</v>
      </c>
      <c r="T191" s="120">
        <v>102.36410386307115</v>
      </c>
      <c r="U191" s="120">
        <v>102.51728366560292</v>
      </c>
      <c r="V191" s="120">
        <v>102.94667255999944</v>
      </c>
      <c r="W191" s="120">
        <v>79.05080499018095</v>
      </c>
      <c r="X191" s="120">
        <v>127.59882545338243</v>
      </c>
      <c r="Y191" s="120">
        <v>182.16885464390097</v>
      </c>
      <c r="Z191" s="120">
        <v>106.10261326946026</v>
      </c>
      <c r="AA191" s="120">
        <v>77.792400738863066</v>
      </c>
      <c r="AB191" s="120">
        <v>97.974048424396457</v>
      </c>
      <c r="AC191" s="121">
        <v>109.18233463892285</v>
      </c>
      <c r="AD191" s="121">
        <v>100.83032192215389</v>
      </c>
      <c r="AE191" s="121">
        <v>104.19999999999999</v>
      </c>
      <c r="AF191" s="121">
        <v>128.56439826642571</v>
      </c>
      <c r="AG191" s="121">
        <v>106.87837621544192</v>
      </c>
      <c r="AH191" s="121">
        <v>110.73259630262027</v>
      </c>
      <c r="AI191" s="121">
        <v>112.40061141230268</v>
      </c>
      <c r="AJ191" s="121">
        <v>94.209354120267292</v>
      </c>
      <c r="AK191" s="121">
        <v>101.92152430163087</v>
      </c>
      <c r="AL191" s="121">
        <v>103.41001518941573</v>
      </c>
      <c r="AM191" s="121">
        <v>98.636670485463085</v>
      </c>
      <c r="AN191" s="121">
        <v>125.67696214028217</v>
      </c>
      <c r="AO191" s="121">
        <v>132.12968082898891</v>
      </c>
      <c r="AP191" s="121">
        <v>122.82749393465355</v>
      </c>
      <c r="AQ191" s="121">
        <v>120.26389737003205</v>
      </c>
      <c r="AR191" s="121">
        <v>151.88594344537947</v>
      </c>
      <c r="AS191" s="121">
        <v>138.08719060794141</v>
      </c>
      <c r="AT191" s="121">
        <v>100.01596812018411</v>
      </c>
      <c r="AU191" s="121">
        <v>101.31538696849185</v>
      </c>
      <c r="AV191" s="121">
        <v>100.89381864341297</v>
      </c>
      <c r="AW191" s="121">
        <v>100.74144941401578</v>
      </c>
      <c r="AX191" s="111">
        <v>74.540934722664574</v>
      </c>
      <c r="AY191" s="132">
        <v>0.6849211366592034</v>
      </c>
      <c r="AZ191" s="132">
        <v>0.70372631536558938</v>
      </c>
      <c r="BA191" s="132">
        <v>0.67715744044782356</v>
      </c>
      <c r="BB191" s="132"/>
      <c r="BC191" s="132">
        <v>0.68533673419928465</v>
      </c>
      <c r="BD191" s="132">
        <v>0.59767495648130053</v>
      </c>
      <c r="BE191" s="132">
        <v>0.66600271516912857</v>
      </c>
      <c r="BF191" s="132"/>
      <c r="BG191" s="132"/>
      <c r="BH191" s="132">
        <v>0.34845285328665371</v>
      </c>
      <c r="BI191" s="132"/>
      <c r="BJ191" s="132">
        <v>0.55080052939553004</v>
      </c>
      <c r="BK191" s="132">
        <v>0.30917013698630136</v>
      </c>
      <c r="BL191" s="132">
        <v>0.31984100877192978</v>
      </c>
      <c r="BM191" s="132">
        <v>0.73949999999999982</v>
      </c>
      <c r="BN191" s="132"/>
      <c r="BO191" s="132">
        <v>0.32017094017094017</v>
      </c>
      <c r="BP191" s="132">
        <v>0.23914177215189877</v>
      </c>
      <c r="BQ191" s="132">
        <v>2.4030386578151655</v>
      </c>
      <c r="BR191" s="132"/>
      <c r="BS191" s="132"/>
      <c r="BT191" s="132">
        <v>0.26811538461538459</v>
      </c>
      <c r="BU191" s="132">
        <v>0.5350962343096235</v>
      </c>
      <c r="BV191" s="132"/>
      <c r="BW191" s="132"/>
      <c r="BX191" s="132"/>
      <c r="BY191" s="132"/>
      <c r="BZ191" s="132">
        <v>0.81790095052359113</v>
      </c>
      <c r="CA191" s="132">
        <v>0.34178921568627452</v>
      </c>
      <c r="CB191" s="132"/>
      <c r="CC191" s="132"/>
      <c r="CD191" s="132">
        <v>0.65328934010152273</v>
      </c>
      <c r="CE191" s="132">
        <v>0.88311038961038957</v>
      </c>
      <c r="CF191" s="132">
        <v>3.2478883877706055</v>
      </c>
      <c r="CG191" s="132"/>
      <c r="CH191" s="132"/>
      <c r="CI191" s="132"/>
      <c r="CJ191" s="132">
        <v>1.2</v>
      </c>
      <c r="CK191" s="132">
        <v>0.33274285863481229</v>
      </c>
      <c r="CL191" s="132"/>
      <c r="CM191" s="132"/>
      <c r="CN191" s="132"/>
      <c r="CO191" s="132"/>
      <c r="CP191" s="132"/>
      <c r="CQ191" s="132">
        <v>0.82976388888888886</v>
      </c>
      <c r="CR191" s="132">
        <v>0.50545454545454549</v>
      </c>
      <c r="CS191" s="132">
        <v>1.0484939759036145</v>
      </c>
      <c r="CT191" s="132">
        <v>0.46500000000000002</v>
      </c>
      <c r="CU191" s="132"/>
      <c r="CV191" s="132">
        <v>0.55653846153846154</v>
      </c>
      <c r="CW191" s="132"/>
      <c r="CX191" s="132">
        <v>0.4952551020408163</v>
      </c>
      <c r="CY191" s="132">
        <v>1.4566176470588235</v>
      </c>
      <c r="CZ191" s="132">
        <v>181</v>
      </c>
      <c r="DA191" s="132">
        <v>179</v>
      </c>
      <c r="DB191" s="132">
        <v>184.67</v>
      </c>
    </row>
    <row r="192" spans="1:106" x14ac:dyDescent="0.2">
      <c r="A192" s="119">
        <v>41671</v>
      </c>
      <c r="B192" s="120">
        <v>105.38902792878702</v>
      </c>
      <c r="C192" s="120">
        <v>115.26327325376643</v>
      </c>
      <c r="D192" s="120">
        <v>117.58015434422077</v>
      </c>
      <c r="E192" s="120">
        <v>124.07108239095319</v>
      </c>
      <c r="F192" s="120">
        <v>112.33752171553472</v>
      </c>
      <c r="G192" s="120"/>
      <c r="H192" s="120">
        <v>90.051294776729591</v>
      </c>
      <c r="I192" s="120">
        <v>109.1774593856876</v>
      </c>
      <c r="J192" s="120">
        <v>77.900782033862384</v>
      </c>
      <c r="K192" s="120">
        <v>97.651643643322927</v>
      </c>
      <c r="L192" s="120"/>
      <c r="M192" s="120">
        <v>102.04321279274245</v>
      </c>
      <c r="N192" s="120">
        <v>106.13188861204006</v>
      </c>
      <c r="O192" s="120">
        <v>111.44744910661097</v>
      </c>
      <c r="P192" s="120">
        <v>104.27565338900379</v>
      </c>
      <c r="Q192" s="120"/>
      <c r="R192" s="120"/>
      <c r="S192" s="120">
        <v>104.81094155799428</v>
      </c>
      <c r="T192" s="120">
        <v>99.796106771885675</v>
      </c>
      <c r="U192" s="120">
        <v>99.11523176271254</v>
      </c>
      <c r="V192" s="120">
        <v>106.37170444174851</v>
      </c>
      <c r="W192" s="120">
        <v>65.087900599639283</v>
      </c>
      <c r="X192" s="120">
        <v>124.75670999155378</v>
      </c>
      <c r="Y192" s="120">
        <v>177.23713508091782</v>
      </c>
      <c r="Z192" s="120">
        <v>110.07491351940031</v>
      </c>
      <c r="AA192" s="120">
        <v>86.859218566914123</v>
      </c>
      <c r="AB192" s="120">
        <v>96.481686038341266</v>
      </c>
      <c r="AC192" s="121">
        <v>108.18316984756513</v>
      </c>
      <c r="AD192" s="121">
        <v>101.06203966787128</v>
      </c>
      <c r="AE192" s="121">
        <v>104.4</v>
      </c>
      <c r="AF192" s="121">
        <v>127.68722050079239</v>
      </c>
      <c r="AG192" s="121">
        <v>109.47262994598678</v>
      </c>
      <c r="AH192" s="121">
        <v>116.45519042837944</v>
      </c>
      <c r="AI192" s="121">
        <v>119.38821602940853</v>
      </c>
      <c r="AJ192" s="121">
        <v>96.714922048997806</v>
      </c>
      <c r="AK192" s="121">
        <v>101.92152430163087</v>
      </c>
      <c r="AL192" s="121">
        <v>104.10555750937598</v>
      </c>
      <c r="AM192" s="121">
        <v>96.856350545618056</v>
      </c>
      <c r="AN192" s="121">
        <v>127.34653446341079</v>
      </c>
      <c r="AO192" s="121">
        <v>132.95236907940392</v>
      </c>
      <c r="AP192" s="121">
        <v>126.53035558541859</v>
      </c>
      <c r="AQ192" s="121">
        <v>123.62351471647058</v>
      </c>
      <c r="AR192" s="121">
        <v>149.41029729857743</v>
      </c>
      <c r="AS192" s="121">
        <v>148.08345173110001</v>
      </c>
      <c r="AT192" s="121">
        <v>99.99701956658005</v>
      </c>
      <c r="AU192" s="121">
        <v>102.1413276231263</v>
      </c>
      <c r="AV192" s="121">
        <v>101.25066278816406</v>
      </c>
      <c r="AW192" s="121">
        <v>101.12413298254002</v>
      </c>
      <c r="AX192" s="111">
        <v>66.561616156877022</v>
      </c>
      <c r="AY192" s="132">
        <v>0.67356690159107391</v>
      </c>
      <c r="AZ192" s="132">
        <v>0.68002210195782742</v>
      </c>
      <c r="BA192" s="132">
        <v>0.69779197289870276</v>
      </c>
      <c r="BB192" s="132"/>
      <c r="BC192" s="132">
        <v>0.70037291307128813</v>
      </c>
      <c r="BD192" s="132">
        <v>0.54450045092248789</v>
      </c>
      <c r="BE192" s="132">
        <v>0.62938531130935904</v>
      </c>
      <c r="BF192" s="132"/>
      <c r="BG192" s="132"/>
      <c r="BH192" s="132">
        <v>0.34943166301079448</v>
      </c>
      <c r="BI192" s="132"/>
      <c r="BJ192" s="132">
        <v>0.51354438527000523</v>
      </c>
      <c r="BK192" s="132">
        <v>0.31214477611940294</v>
      </c>
      <c r="BL192" s="132">
        <v>0.33503265765765766</v>
      </c>
      <c r="BM192" s="132">
        <v>0.77262765957446822</v>
      </c>
      <c r="BN192" s="132"/>
      <c r="BO192" s="132">
        <v>0.30736111111111108</v>
      </c>
      <c r="BP192" s="132">
        <v>0.24536374999999996</v>
      </c>
      <c r="BQ192" s="132"/>
      <c r="BR192" s="132"/>
      <c r="BS192" s="132"/>
      <c r="BT192" s="132">
        <v>0.28092253521126764</v>
      </c>
      <c r="BU192" s="132">
        <v>0.59626875000000001</v>
      </c>
      <c r="BV192" s="132"/>
      <c r="BW192" s="132"/>
      <c r="BX192" s="132">
        <v>0.98934599156118141</v>
      </c>
      <c r="BY192" s="132"/>
      <c r="BZ192" s="132">
        <v>0.76874045565361948</v>
      </c>
      <c r="CA192" s="132">
        <v>0.33628623188405804</v>
      </c>
      <c r="CB192" s="132"/>
      <c r="CC192" s="132"/>
      <c r="CD192" s="132">
        <v>0.60512500000000002</v>
      </c>
      <c r="CE192" s="132">
        <v>0.86632394366197185</v>
      </c>
      <c r="CF192" s="132">
        <v>2.5844301079795011</v>
      </c>
      <c r="CG192" s="132"/>
      <c r="CH192" s="132"/>
      <c r="CI192" s="132"/>
      <c r="CJ192" s="132"/>
      <c r="CK192" s="132">
        <v>0.31664267342123081</v>
      </c>
      <c r="CL192" s="132"/>
      <c r="CM192" s="132"/>
      <c r="CN192" s="132"/>
      <c r="CO192" s="132"/>
      <c r="CP192" s="132"/>
      <c r="CQ192" s="132">
        <v>0.89358441558441559</v>
      </c>
      <c r="CR192" s="132">
        <v>0.51750000000000007</v>
      </c>
      <c r="CS192" s="132">
        <v>1.0043150684931506</v>
      </c>
      <c r="CT192" s="132"/>
      <c r="CU192" s="132"/>
      <c r="CV192" s="132">
        <v>0.50944881889763782</v>
      </c>
      <c r="CW192" s="132"/>
      <c r="CX192" s="132">
        <v>0.44304000000000004</v>
      </c>
      <c r="CY192" s="132">
        <v>1.5</v>
      </c>
      <c r="CZ192" s="132">
        <v>186</v>
      </c>
      <c r="DA192" s="132"/>
      <c r="DB192" s="132">
        <v>184.67</v>
      </c>
    </row>
    <row r="193" spans="1:106" x14ac:dyDescent="0.2">
      <c r="A193" s="119">
        <v>41699</v>
      </c>
      <c r="B193" s="120">
        <v>107.02801622390409</v>
      </c>
      <c r="C193" s="120">
        <v>117.95632176997786</v>
      </c>
      <c r="D193" s="120">
        <v>120.18886081692941</v>
      </c>
      <c r="E193" s="120">
        <v>127.94830371567051</v>
      </c>
      <c r="F193" s="120">
        <v>95.635924446817199</v>
      </c>
      <c r="G193" s="120">
        <v>134.05867699160473</v>
      </c>
      <c r="H193" s="120">
        <v>95.716251050433854</v>
      </c>
      <c r="I193" s="120">
        <v>101.17049285075248</v>
      </c>
      <c r="J193" s="120">
        <v>77.921402094561557</v>
      </c>
      <c r="K193" s="120">
        <v>95.247029140736117</v>
      </c>
      <c r="L193" s="120"/>
      <c r="M193" s="120">
        <v>98.036199279929235</v>
      </c>
      <c r="N193" s="120">
        <v>120.60228519788637</v>
      </c>
      <c r="O193" s="120">
        <v>116.06699656409558</v>
      </c>
      <c r="P193" s="120">
        <v>106.15896243437545</v>
      </c>
      <c r="Q193" s="120">
        <v>93.142870964672923</v>
      </c>
      <c r="R193" s="120"/>
      <c r="S193" s="120">
        <v>106.92624694184084</v>
      </c>
      <c r="T193" s="120">
        <v>100.63584423180491</v>
      </c>
      <c r="U193" s="120">
        <v>99.157624932842026</v>
      </c>
      <c r="V193" s="120">
        <v>111.93004189555835</v>
      </c>
      <c r="W193" s="120">
        <v>66.002230631872308</v>
      </c>
      <c r="X193" s="120">
        <v>123.70041574237146</v>
      </c>
      <c r="Y193" s="120">
        <v>176.29512123180868</v>
      </c>
      <c r="Z193" s="120">
        <v>120.49178480420804</v>
      </c>
      <c r="AA193" s="120">
        <v>100.06361224071499</v>
      </c>
      <c r="AB193" s="120">
        <v>96.554930818024957</v>
      </c>
      <c r="AC193" s="121">
        <v>105.53362870467481</v>
      </c>
      <c r="AD193" s="121">
        <v>100.76411685194893</v>
      </c>
      <c r="AE193" s="121">
        <v>104</v>
      </c>
      <c r="AF193" s="121">
        <v>129.33423983036272</v>
      </c>
      <c r="AG193" s="121">
        <v>109.88911484576572</v>
      </c>
      <c r="AH193" s="121">
        <v>116.93099976602647</v>
      </c>
      <c r="AI193" s="121">
        <v>119.38821602940853</v>
      </c>
      <c r="AJ193" s="121">
        <v>96.714922048997806</v>
      </c>
      <c r="AK193" s="121">
        <v>101.92152430163087</v>
      </c>
      <c r="AL193" s="121">
        <v>103.99897752874193</v>
      </c>
      <c r="AM193" s="121">
        <v>96.856350545618056</v>
      </c>
      <c r="AN193" s="121">
        <v>129.76887115901377</v>
      </c>
      <c r="AO193" s="121">
        <v>135.15713677898322</v>
      </c>
      <c r="AP193" s="121">
        <v>127.559594465754</v>
      </c>
      <c r="AQ193" s="121">
        <v>125.67335359089905</v>
      </c>
      <c r="AR193" s="121">
        <v>153.93845619464133</v>
      </c>
      <c r="AS193" s="121">
        <v>152.24706498167953</v>
      </c>
      <c r="AT193" s="121">
        <v>99.969868865246895</v>
      </c>
      <c r="AU193" s="121">
        <v>102.32486999082283</v>
      </c>
      <c r="AV193" s="121">
        <v>100.56561725430652</v>
      </c>
      <c r="AW193" s="121">
        <v>100.26309495336042</v>
      </c>
      <c r="AX193" s="111">
        <v>76.510604124458879</v>
      </c>
      <c r="AY193" s="132">
        <v>0.70148655603479548</v>
      </c>
      <c r="AZ193" s="132">
        <v>0.84882643782604617</v>
      </c>
      <c r="BA193" s="132">
        <v>0.77232481269875619</v>
      </c>
      <c r="BB193" s="132">
        <v>0.69988103787979572</v>
      </c>
      <c r="BC193" s="132">
        <v>0.79171285945727388</v>
      </c>
      <c r="BD193" s="132">
        <v>0.55433460291390002</v>
      </c>
      <c r="BE193" s="132">
        <v>0.70433283522824697</v>
      </c>
      <c r="BF193" s="132"/>
      <c r="BG193" s="132">
        <v>1.9572057898049084</v>
      </c>
      <c r="BH193" s="132">
        <v>0.35547183037871238</v>
      </c>
      <c r="BI193" s="132"/>
      <c r="BJ193" s="132">
        <v>0.50854411191255844</v>
      </c>
      <c r="BK193" s="132">
        <v>0.3263513846153846</v>
      </c>
      <c r="BL193" s="132">
        <v>0.34343120805369121</v>
      </c>
      <c r="BM193" s="132">
        <v>0.9458526315789475</v>
      </c>
      <c r="BN193" s="132"/>
      <c r="BO193" s="132">
        <v>0.31545454545454543</v>
      </c>
      <c r="BP193" s="132">
        <v>0.25853883870967737</v>
      </c>
      <c r="BQ193" s="132"/>
      <c r="BR193" s="132">
        <v>1</v>
      </c>
      <c r="BS193" s="132"/>
      <c r="BT193" s="132">
        <v>0.28099689440993786</v>
      </c>
      <c r="BU193" s="132">
        <v>0.50761946902654875</v>
      </c>
      <c r="BV193" s="132"/>
      <c r="BW193" s="132"/>
      <c r="BX193" s="132">
        <v>0.66036858974358981</v>
      </c>
      <c r="BY193" s="132"/>
      <c r="BZ193" s="132">
        <v>0.77047265914221519</v>
      </c>
      <c r="CA193" s="132">
        <v>0.31162333333333331</v>
      </c>
      <c r="CB193" s="132"/>
      <c r="CC193" s="132"/>
      <c r="CD193" s="132">
        <v>0.55493749999999997</v>
      </c>
      <c r="CE193" s="132">
        <v>0.82140492957746492</v>
      </c>
      <c r="CF193" s="132">
        <v>2.4383126197647464</v>
      </c>
      <c r="CG193" s="132">
        <v>1.2889402556452496</v>
      </c>
      <c r="CH193" s="132"/>
      <c r="CI193" s="132"/>
      <c r="CJ193" s="132">
        <v>1.125</v>
      </c>
      <c r="CK193" s="132">
        <v>0.3133214549617927</v>
      </c>
      <c r="CL193" s="132"/>
      <c r="CM193" s="132">
        <v>1.1166666666666667</v>
      </c>
      <c r="CN193" s="132"/>
      <c r="CO193" s="132"/>
      <c r="CP193" s="132"/>
      <c r="CQ193" s="132">
        <v>0.88145833333333334</v>
      </c>
      <c r="CR193" s="132">
        <v>0.52434210526315794</v>
      </c>
      <c r="CS193" s="132">
        <v>1.1203070175438596</v>
      </c>
      <c r="CT193" s="132"/>
      <c r="CU193" s="132"/>
      <c r="CV193" s="132">
        <v>0.44045871559633032</v>
      </c>
      <c r="CW193" s="132"/>
      <c r="CX193" s="132">
        <v>0.36414414414414414</v>
      </c>
      <c r="CY193" s="132"/>
      <c r="CZ193" s="132">
        <v>178</v>
      </c>
      <c r="DA193" s="132">
        <v>181</v>
      </c>
      <c r="DB193" s="132">
        <v>184.67</v>
      </c>
    </row>
    <row r="194" spans="1:106" x14ac:dyDescent="0.2">
      <c r="A194" s="119">
        <v>41730</v>
      </c>
      <c r="B194" s="120">
        <v>109.36748499369777</v>
      </c>
      <c r="C194" s="120">
        <v>124.26666030500591</v>
      </c>
      <c r="D194" s="120">
        <v>121.7288576562338</v>
      </c>
      <c r="E194" s="120">
        <v>129.88691437802913</v>
      </c>
      <c r="F194" s="120">
        <v>78.903198932485495</v>
      </c>
      <c r="G194" s="120">
        <v>143.86955012218635</v>
      </c>
      <c r="H194" s="120">
        <v>92.908879113163792</v>
      </c>
      <c r="I194" s="120">
        <v>98.478066940082783</v>
      </c>
      <c r="J194" s="120">
        <v>74.556373399893616</v>
      </c>
      <c r="K194" s="120">
        <v>118.10643025419159</v>
      </c>
      <c r="L194" s="120"/>
      <c r="M194" s="120">
        <v>100.0271942917331</v>
      </c>
      <c r="N194" s="120">
        <v>116.74951417277913</v>
      </c>
      <c r="O194" s="120">
        <v>116.21176486570613</v>
      </c>
      <c r="P194" s="120">
        <v>102.94162100721836</v>
      </c>
      <c r="Q194" s="120">
        <v>76.06857692489379</v>
      </c>
      <c r="R194" s="120"/>
      <c r="S194" s="120">
        <v>108.72439105003811</v>
      </c>
      <c r="T194" s="120">
        <v>98.022225192102653</v>
      </c>
      <c r="U194" s="120">
        <v>96.32788082669957</v>
      </c>
      <c r="V194" s="120">
        <v>110.56002914285874</v>
      </c>
      <c r="W194" s="120">
        <v>77.997000885234399</v>
      </c>
      <c r="X194" s="120">
        <v>124.22476324736125</v>
      </c>
      <c r="Y194" s="120">
        <v>182.50133012005716</v>
      </c>
      <c r="Z194" s="120">
        <v>127.12948132575285</v>
      </c>
      <c r="AA194" s="120">
        <v>111.56517686608456</v>
      </c>
      <c r="AB194" s="120">
        <v>100.70241646761393</v>
      </c>
      <c r="AC194" s="121">
        <v>104.26661200655634</v>
      </c>
      <c r="AD194" s="121">
        <v>100.1682712201043</v>
      </c>
      <c r="AE194" s="121">
        <v>103.4</v>
      </c>
      <c r="AF194" s="121">
        <v>129.678048272605</v>
      </c>
      <c r="AG194" s="121">
        <v>107.45526198621567</v>
      </c>
      <c r="AH194" s="121">
        <v>113.5055058499793</v>
      </c>
      <c r="AI194" s="121">
        <v>119.38821602940853</v>
      </c>
      <c r="AJ194" s="121">
        <v>96.714922048997806</v>
      </c>
      <c r="AK194" s="121">
        <v>101.92152430163087</v>
      </c>
      <c r="AL194" s="121">
        <v>103.99897752874193</v>
      </c>
      <c r="AM194" s="121">
        <v>96.902505561587191</v>
      </c>
      <c r="AN194" s="121">
        <v>132.7075239244007</v>
      </c>
      <c r="AO194" s="121">
        <v>138.66259233452163</v>
      </c>
      <c r="AP194" s="121">
        <v>131.73011402957886</v>
      </c>
      <c r="AQ194" s="121">
        <v>128.83888419835137</v>
      </c>
      <c r="AR194" s="121">
        <v>159.14868086584463</v>
      </c>
      <c r="AS194" s="121">
        <v>155.98594182307636</v>
      </c>
      <c r="AT194" s="121">
        <v>99.504011964566232</v>
      </c>
      <c r="AU194" s="121">
        <v>101.86601407158149</v>
      </c>
      <c r="AV194" s="121">
        <v>100.61065995417511</v>
      </c>
      <c r="AW194" s="121">
        <v>100.16742406122935</v>
      </c>
      <c r="AX194" s="111">
        <v>83.785771263434327</v>
      </c>
      <c r="AY194" s="132">
        <v>0.70236150774653117</v>
      </c>
      <c r="AZ194" s="132">
        <v>0.80471319371153094</v>
      </c>
      <c r="BA194" s="132">
        <v>0.81421974456131962</v>
      </c>
      <c r="BB194" s="132">
        <v>0.62566501063498925</v>
      </c>
      <c r="BC194" s="132">
        <v>0.75324018347134003</v>
      </c>
      <c r="BD194" s="132">
        <v>0.53753447938627907</v>
      </c>
      <c r="BE194" s="132">
        <v>0.58422499478992562</v>
      </c>
      <c r="BF194" s="132"/>
      <c r="BG194" s="132">
        <v>1.5984246312966865</v>
      </c>
      <c r="BH194" s="132">
        <v>0.16068369437939112</v>
      </c>
      <c r="BI194" s="132"/>
      <c r="BJ194" s="132">
        <v>0.2465</v>
      </c>
      <c r="BK194" s="132">
        <v>0.33726766666666663</v>
      </c>
      <c r="BL194" s="132">
        <v>0.35062500000000002</v>
      </c>
      <c r="BM194" s="132">
        <v>0.82670719178082186</v>
      </c>
      <c r="BN194" s="132">
        <v>0.5326162790697675</v>
      </c>
      <c r="BO194" s="132">
        <v>0.290066091954023</v>
      </c>
      <c r="BP194" s="132">
        <v>0.25159835616438359</v>
      </c>
      <c r="BQ194" s="132"/>
      <c r="BR194" s="132"/>
      <c r="BS194" s="132"/>
      <c r="BT194" s="132">
        <v>0.26886206896551723</v>
      </c>
      <c r="BU194" s="132">
        <v>0.41880496453900706</v>
      </c>
      <c r="BV194" s="132"/>
      <c r="BW194" s="132"/>
      <c r="BX194" s="132">
        <v>0.63602240896358542</v>
      </c>
      <c r="BY194" s="132"/>
      <c r="BZ194" s="132">
        <v>0.34154861111111112</v>
      </c>
      <c r="CA194" s="132">
        <v>0.30333017676767676</v>
      </c>
      <c r="CB194" s="132">
        <v>0.66666666666666663</v>
      </c>
      <c r="CC194" s="132"/>
      <c r="CD194" s="132">
        <v>0.54522058823529418</v>
      </c>
      <c r="CE194" s="132">
        <v>0.79575337837837845</v>
      </c>
      <c r="CF194" s="132">
        <v>2.8421994840874412</v>
      </c>
      <c r="CG194" s="132">
        <v>1.0413428279014536</v>
      </c>
      <c r="CH194" s="132">
        <v>0.2875625</v>
      </c>
      <c r="CI194" s="132"/>
      <c r="CJ194" s="132">
        <v>0.96156249999999988</v>
      </c>
      <c r="CK194" s="132">
        <v>0.29072703743686418</v>
      </c>
      <c r="CL194" s="132"/>
      <c r="CM194" s="132">
        <v>1.1983881578947368</v>
      </c>
      <c r="CN194" s="132">
        <v>2.1083333333333334</v>
      </c>
      <c r="CO194" s="132">
        <v>2</v>
      </c>
      <c r="CP194" s="132"/>
      <c r="CQ194" s="132">
        <v>0.86297468354430373</v>
      </c>
      <c r="CR194" s="132">
        <v>0.54165624999999995</v>
      </c>
      <c r="CS194" s="132">
        <v>0.98430147058823536</v>
      </c>
      <c r="CT194" s="132">
        <v>1.1000000000000001</v>
      </c>
      <c r="CU194" s="132"/>
      <c r="CV194" s="132">
        <v>0.38897058823529412</v>
      </c>
      <c r="CW194" s="132">
        <v>0.64581395348837212</v>
      </c>
      <c r="CX194" s="132">
        <v>0.70071428571428584</v>
      </c>
      <c r="CY194" s="132"/>
      <c r="CZ194" s="132">
        <v>189.5</v>
      </c>
      <c r="DA194" s="132">
        <v>190.5</v>
      </c>
      <c r="DB194" s="132">
        <v>184.67</v>
      </c>
    </row>
    <row r="195" spans="1:106" x14ac:dyDescent="0.2">
      <c r="A195" s="119">
        <v>41760</v>
      </c>
      <c r="B195" s="120">
        <v>112.74627933459296</v>
      </c>
      <c r="C195" s="120">
        <v>125.0713878202052</v>
      </c>
      <c r="D195" s="120">
        <v>117.61643838531823</v>
      </c>
      <c r="E195" s="120">
        <v>126.00969305331185</v>
      </c>
      <c r="F195" s="120">
        <v>105.50445945842283</v>
      </c>
      <c r="G195" s="120">
        <v>106.33488278405089</v>
      </c>
      <c r="H195" s="120">
        <v>99.336544329098601</v>
      </c>
      <c r="I195" s="120">
        <v>96.636160413754212</v>
      </c>
      <c r="J195" s="120">
        <v>83.191028418503848</v>
      </c>
      <c r="K195" s="120">
        <v>126.82207725281013</v>
      </c>
      <c r="L195" s="120">
        <v>79.220036728103196</v>
      </c>
      <c r="M195" s="120">
        <v>95.04227740921047</v>
      </c>
      <c r="N195" s="120">
        <v>118.2885890147444</v>
      </c>
      <c r="O195" s="120">
        <v>115.82103305603032</v>
      </c>
      <c r="P195" s="120">
        <v>97.668575183535395</v>
      </c>
      <c r="Q195" s="120">
        <v>89.468669225140431</v>
      </c>
      <c r="R195" s="120">
        <v>116.8201919410505</v>
      </c>
      <c r="S195" s="120">
        <v>107.55506623808738</v>
      </c>
      <c r="T195" s="120">
        <v>94.400481792237215</v>
      </c>
      <c r="U195" s="120">
        <v>92.236939909205233</v>
      </c>
      <c r="V195" s="120">
        <v>109.97288082027318</v>
      </c>
      <c r="W195" s="120">
        <v>89.643085956812712</v>
      </c>
      <c r="X195" s="120">
        <v>124.81750390517578</v>
      </c>
      <c r="Y195" s="120">
        <v>168.89754188733394</v>
      </c>
      <c r="Z195" s="120">
        <v>129.12290672590589</v>
      </c>
      <c r="AA195" s="120">
        <v>109.83247362382106</v>
      </c>
      <c r="AB195" s="120">
        <v>97.722269494233771</v>
      </c>
      <c r="AC195" s="121">
        <v>103.97840308425603</v>
      </c>
      <c r="AD195" s="121">
        <v>100.1682712201043</v>
      </c>
      <c r="AE195" s="121">
        <v>103.4</v>
      </c>
      <c r="AF195" s="121">
        <v>130.25368196613394</v>
      </c>
      <c r="AG195" s="121">
        <v>104.55556563474995</v>
      </c>
      <c r="AH195" s="121">
        <v>112.85829656233784</v>
      </c>
      <c r="AI195" s="121">
        <v>119.38821602940853</v>
      </c>
      <c r="AJ195" s="121">
        <v>90.033407572383098</v>
      </c>
      <c r="AK195" s="121">
        <v>101.92152430163087</v>
      </c>
      <c r="AL195" s="121">
        <v>100.12343765224168</v>
      </c>
      <c r="AM195" s="121">
        <v>100.96069056930149</v>
      </c>
      <c r="AN195" s="121">
        <v>127.26630687091439</v>
      </c>
      <c r="AO195" s="121">
        <v>136.96315570121169</v>
      </c>
      <c r="AP195" s="121">
        <v>123.76588487348882</v>
      </c>
      <c r="AQ195" s="121">
        <v>126.86542036669948</v>
      </c>
      <c r="AR195" s="121">
        <v>146.0125992705685</v>
      </c>
      <c r="AS195" s="121">
        <v>142.91482838555299</v>
      </c>
      <c r="AT195" s="121">
        <v>99.663578376144343</v>
      </c>
      <c r="AU195" s="121">
        <v>102.1413276231263</v>
      </c>
      <c r="AV195" s="121">
        <v>100.57149465073256</v>
      </c>
      <c r="AW195" s="121">
        <v>100.16742406122935</v>
      </c>
      <c r="AX195" s="111">
        <v>76.408608571310992</v>
      </c>
      <c r="AY195" s="132">
        <v>0.70228426395060295</v>
      </c>
      <c r="AZ195" s="132">
        <v>0.90959698021375457</v>
      </c>
      <c r="BA195" s="132">
        <v>0.76733586217001915</v>
      </c>
      <c r="BB195" s="132">
        <v>0.72311621996639841</v>
      </c>
      <c r="BC195" s="132">
        <v>0.72311621996639841</v>
      </c>
      <c r="BD195" s="132">
        <v>0.50546222707363786</v>
      </c>
      <c r="BE195" s="132"/>
      <c r="BF195" s="132">
        <v>8.638801906058541</v>
      </c>
      <c r="BG195" s="132">
        <v>1.8753472808485165</v>
      </c>
      <c r="BH195" s="132">
        <v>0.15733135554541308</v>
      </c>
      <c r="BI195" s="132">
        <v>1.7636980974790206</v>
      </c>
      <c r="BJ195" s="132"/>
      <c r="BK195" s="132">
        <v>0.38621072340425538</v>
      </c>
      <c r="BL195" s="132"/>
      <c r="BM195" s="132">
        <v>0.73373047858942053</v>
      </c>
      <c r="BN195" s="132">
        <v>0.47655414012738845</v>
      </c>
      <c r="BO195" s="132">
        <v>0.3967243867243867</v>
      </c>
      <c r="BP195" s="132">
        <v>0.28123439252336446</v>
      </c>
      <c r="BQ195" s="132">
        <v>0.59005555555555544</v>
      </c>
      <c r="BR195" s="132">
        <v>1.1413913043478261</v>
      </c>
      <c r="BS195" s="132">
        <v>1.0634117647058823</v>
      </c>
      <c r="BT195" s="132">
        <v>0.30325655976676386</v>
      </c>
      <c r="BU195" s="132">
        <v>0.56399653979238751</v>
      </c>
      <c r="BV195" s="132"/>
      <c r="BW195" s="132">
        <v>0.52500000000000002</v>
      </c>
      <c r="BX195" s="132">
        <v>0.57587254901960783</v>
      </c>
      <c r="BY195" s="132"/>
      <c r="BZ195" s="132">
        <v>0.36266829268292688</v>
      </c>
      <c r="CA195" s="132">
        <v>0.29764652014652015</v>
      </c>
      <c r="CB195" s="132">
        <v>0.52751388888888884</v>
      </c>
      <c r="CC195" s="132">
        <v>0.32835969387755098</v>
      </c>
      <c r="CD195" s="132">
        <v>0.51525609756097568</v>
      </c>
      <c r="CE195" s="132">
        <v>0.8149971181556197</v>
      </c>
      <c r="CF195" s="132"/>
      <c r="CG195" s="132">
        <v>0.99329627811690446</v>
      </c>
      <c r="CH195" s="132">
        <v>0.25347039473684213</v>
      </c>
      <c r="CI195" s="132">
        <v>1.3072222222222223</v>
      </c>
      <c r="CJ195" s="132">
        <v>0.89714432989690718</v>
      </c>
      <c r="CK195" s="132">
        <v>0.28435880386442025</v>
      </c>
      <c r="CL195" s="132"/>
      <c r="CM195" s="132">
        <v>0.84543246187363841</v>
      </c>
      <c r="CN195" s="132">
        <v>1.0185374149659863</v>
      </c>
      <c r="CO195" s="132">
        <v>2.3135714285714286</v>
      </c>
      <c r="CP195" s="132"/>
      <c r="CQ195" s="132">
        <v>0.98081967213114751</v>
      </c>
      <c r="CR195" s="132">
        <v>0.55761111111111117</v>
      </c>
      <c r="CS195" s="132">
        <v>1.0177477477477477</v>
      </c>
      <c r="CT195" s="132">
        <v>0.32500000000000001</v>
      </c>
      <c r="CU195" s="132">
        <v>0.5</v>
      </c>
      <c r="CV195" s="132"/>
      <c r="CW195" s="132">
        <v>0.64213414634146337</v>
      </c>
      <c r="CX195" s="132">
        <v>0.59017857142857133</v>
      </c>
      <c r="CY195" s="132"/>
      <c r="CZ195" s="132">
        <v>178</v>
      </c>
      <c r="DA195" s="132">
        <v>187</v>
      </c>
      <c r="DB195" s="132">
        <v>179.5</v>
      </c>
    </row>
    <row r="196" spans="1:106" x14ac:dyDescent="0.2">
      <c r="A196" s="119">
        <v>41791</v>
      </c>
      <c r="B196" s="120">
        <v>103.85212428968448</v>
      </c>
      <c r="C196" s="120">
        <v>119.70520978568325</v>
      </c>
      <c r="D196" s="120">
        <v>114.87298163866703</v>
      </c>
      <c r="E196" s="120">
        <v>124.07108239095319</v>
      </c>
      <c r="F196" s="120">
        <v>103.62045125380813</v>
      </c>
      <c r="G196" s="120">
        <v>112.36999065584286</v>
      </c>
      <c r="H196" s="120">
        <v>98.102954894779842</v>
      </c>
      <c r="I196" s="120">
        <v>104.98768138204028</v>
      </c>
      <c r="J196" s="120">
        <v>91.510131260354257</v>
      </c>
      <c r="K196" s="120">
        <v>121.61880333794535</v>
      </c>
      <c r="L196" s="120">
        <v>148.6181629689882</v>
      </c>
      <c r="M196" s="120">
        <v>97.368292510643599</v>
      </c>
      <c r="N196" s="120">
        <v>118.2885890147444</v>
      </c>
      <c r="O196" s="120">
        <v>109.20268830997145</v>
      </c>
      <c r="P196" s="120">
        <v>157.03574833431182</v>
      </c>
      <c r="Q196" s="120">
        <v>72.812268039608981</v>
      </c>
      <c r="R196" s="120">
        <v>68.821154743049419</v>
      </c>
      <c r="S196" s="120">
        <v>106.33554205754662</v>
      </c>
      <c r="T196" s="120">
        <v>93.519867412278671</v>
      </c>
      <c r="U196" s="120">
        <v>91.214204679831639</v>
      </c>
      <c r="V196" s="120">
        <v>110.29581239769524</v>
      </c>
      <c r="W196" s="120">
        <v>84.389562551270402</v>
      </c>
      <c r="X196" s="120">
        <v>124.68071759952626</v>
      </c>
      <c r="Y196" s="120">
        <v>159.75446629303926</v>
      </c>
      <c r="Z196" s="120">
        <v>133.40209131083964</v>
      </c>
      <c r="AA196" s="120">
        <v>107.8159655401524</v>
      </c>
      <c r="AB196" s="120">
        <v>98.642407039010138</v>
      </c>
      <c r="AC196" s="121">
        <v>102.76766833592559</v>
      </c>
      <c r="AD196" s="121">
        <v>100.1682712201043</v>
      </c>
      <c r="AE196" s="121">
        <v>103.29999999999998</v>
      </c>
      <c r="AF196" s="121">
        <v>128.75744538204165</v>
      </c>
      <c r="AG196" s="121">
        <v>100.90584132659924</v>
      </c>
      <c r="AH196" s="121">
        <v>100.35886806471193</v>
      </c>
      <c r="AI196" s="121">
        <v>101.42008987113633</v>
      </c>
      <c r="AJ196" s="121">
        <v>90.033407572383098</v>
      </c>
      <c r="AK196" s="121">
        <v>104.2467301792346</v>
      </c>
      <c r="AL196" s="121">
        <v>100.10988133782512</v>
      </c>
      <c r="AM196" s="121">
        <v>100.92469560096878</v>
      </c>
      <c r="AN196" s="121">
        <v>123.27167080377271</v>
      </c>
      <c r="AO196" s="121">
        <v>130.58372259534755</v>
      </c>
      <c r="AP196" s="121">
        <v>116.83264059714939</v>
      </c>
      <c r="AQ196" s="121">
        <v>125.64166702358746</v>
      </c>
      <c r="AR196" s="121">
        <v>137.22784470372767</v>
      </c>
      <c r="AS196" s="121">
        <v>132.80490540641594</v>
      </c>
      <c r="AT196" s="121">
        <v>99.868735191030495</v>
      </c>
      <c r="AU196" s="121">
        <v>101.86601407158149</v>
      </c>
      <c r="AV196" s="121">
        <v>100.47358139212616</v>
      </c>
      <c r="AW196" s="121">
        <v>100.16742406122935</v>
      </c>
      <c r="AX196" s="111">
        <v>73.8125719927381</v>
      </c>
      <c r="AY196" s="132">
        <v>0.65824190883697309</v>
      </c>
      <c r="AZ196" s="132"/>
      <c r="BA196" s="132"/>
      <c r="BB196" s="132"/>
      <c r="BC196" s="132"/>
      <c r="BD196" s="132">
        <v>0.81571037008404701</v>
      </c>
      <c r="BE196" s="132"/>
      <c r="BF196" s="132">
        <v>5.0894645048769451</v>
      </c>
      <c r="BG196" s="132">
        <v>1.5339600135547269</v>
      </c>
      <c r="BH196" s="132">
        <v>0.1841498993963783</v>
      </c>
      <c r="BI196" s="132">
        <v>1.4138103292646904</v>
      </c>
      <c r="BJ196" s="132"/>
      <c r="BK196" s="132">
        <v>0.41011657142857144</v>
      </c>
      <c r="BL196" s="132">
        <v>0.44243288590604024</v>
      </c>
      <c r="BM196" s="132">
        <v>0.61611029411764706</v>
      </c>
      <c r="BN196" s="132">
        <v>0.43490869565217388</v>
      </c>
      <c r="BO196" s="132">
        <v>0.34747459349593496</v>
      </c>
      <c r="BP196" s="132">
        <v>0.297029696969697</v>
      </c>
      <c r="BQ196" s="132">
        <v>0.55411250000000001</v>
      </c>
      <c r="BR196" s="132">
        <v>1.1499999999999999</v>
      </c>
      <c r="BS196" s="132">
        <v>0.78</v>
      </c>
      <c r="BT196" s="132">
        <v>0.33292035398230091</v>
      </c>
      <c r="BU196" s="132">
        <v>0.54816666666666669</v>
      </c>
      <c r="BV196" s="132">
        <v>0.65135613207547172</v>
      </c>
      <c r="BW196" s="132">
        <v>0.34733333333333327</v>
      </c>
      <c r="BX196" s="132">
        <v>0.6226940639269406</v>
      </c>
      <c r="BY196" s="132">
        <v>3.5273961949580417</v>
      </c>
      <c r="BZ196" s="132">
        <v>0.55158333333333331</v>
      </c>
      <c r="CA196" s="132">
        <v>0.30105292792792787</v>
      </c>
      <c r="CB196" s="132">
        <v>0.52567382812499996</v>
      </c>
      <c r="CC196" s="132">
        <v>0.37858481012658229</v>
      </c>
      <c r="CD196" s="132">
        <v>0.50473125000000008</v>
      </c>
      <c r="CE196" s="132">
        <v>0.85544174757281555</v>
      </c>
      <c r="CF196" s="132"/>
      <c r="CG196" s="132">
        <v>1.0431071725158307</v>
      </c>
      <c r="CH196" s="132">
        <v>0.24973750000000003</v>
      </c>
      <c r="CI196" s="132">
        <v>0.75154135338345851</v>
      </c>
      <c r="CJ196" s="132">
        <v>0.75057692307692314</v>
      </c>
      <c r="CK196" s="132">
        <v>0.29621882574071784</v>
      </c>
      <c r="CL196" s="132"/>
      <c r="CM196" s="132">
        <v>0.90779320987654322</v>
      </c>
      <c r="CN196" s="132">
        <v>1.0831920903954801</v>
      </c>
      <c r="CO196" s="132">
        <v>2.3042816901408449</v>
      </c>
      <c r="CP196" s="132"/>
      <c r="CQ196" s="132">
        <v>0.90935064935064935</v>
      </c>
      <c r="CR196" s="132">
        <v>0.53577380952380949</v>
      </c>
      <c r="CS196" s="132">
        <v>0.97774038461538459</v>
      </c>
      <c r="CT196" s="132">
        <v>0.94500000000000017</v>
      </c>
      <c r="CU196" s="132">
        <v>0.45</v>
      </c>
      <c r="CV196" s="132"/>
      <c r="CW196" s="132">
        <v>0.6326063829787234</v>
      </c>
      <c r="CX196" s="132">
        <v>0.50454545454545452</v>
      </c>
      <c r="CY196" s="132"/>
      <c r="CZ196" s="132">
        <v>138</v>
      </c>
      <c r="DA196" s="132">
        <v>197.5</v>
      </c>
      <c r="DB196" s="132">
        <v>179.5</v>
      </c>
    </row>
    <row r="197" spans="1:106" x14ac:dyDescent="0.2">
      <c r="A197" s="119">
        <v>41821</v>
      </c>
      <c r="B197" s="120">
        <v>63.412614005933499</v>
      </c>
      <c r="C197" s="120">
        <v>102.12470223828508</v>
      </c>
      <c r="D197" s="120">
        <v>112.48367420337631</v>
      </c>
      <c r="E197" s="120">
        <v>120.19386106623591</v>
      </c>
      <c r="F197" s="120">
        <v>99.852434844578752</v>
      </c>
      <c r="G197" s="120">
        <v>105.60955500375138</v>
      </c>
      <c r="H197" s="120">
        <v>93.726240439904529</v>
      </c>
      <c r="I197" s="120">
        <v>90.332938163668771</v>
      </c>
      <c r="J197" s="120">
        <v>85.964062699120632</v>
      </c>
      <c r="K197" s="120">
        <v>117.5508666994636</v>
      </c>
      <c r="L197" s="120">
        <v>109.78085699419823</v>
      </c>
      <c r="M197" s="120">
        <v>98.392882248169997</v>
      </c>
      <c r="N197" s="120">
        <v>118.2885890147444</v>
      </c>
      <c r="O197" s="120">
        <v>110.85727449648616</v>
      </c>
      <c r="P197" s="120">
        <v>99.583645285173347</v>
      </c>
      <c r="Q197" s="120">
        <v>107.07686476413085</v>
      </c>
      <c r="R197" s="120">
        <v>78.420962182649632</v>
      </c>
      <c r="S197" s="120">
        <v>101.99335984974758</v>
      </c>
      <c r="T197" s="120">
        <v>93.610671306327021</v>
      </c>
      <c r="U197" s="120">
        <v>91.818307354176653</v>
      </c>
      <c r="V197" s="120">
        <v>106.55763474390058</v>
      </c>
      <c r="W197" s="120">
        <v>80.8717164950518</v>
      </c>
      <c r="X197" s="120">
        <v>122.72771312441942</v>
      </c>
      <c r="Y197" s="120">
        <v>162.99610218556191</v>
      </c>
      <c r="Z197" s="120">
        <v>108.89102783052374</v>
      </c>
      <c r="AA197" s="120">
        <v>93.177610562409342</v>
      </c>
      <c r="AB197" s="120">
        <v>97.722269494233771</v>
      </c>
      <c r="AC197" s="121">
        <v>103.10391048746274</v>
      </c>
      <c r="AD197" s="121">
        <v>100.1682712201043</v>
      </c>
      <c r="AE197" s="121">
        <v>103.29999999999998</v>
      </c>
      <c r="AF197" s="121">
        <v>129.07303502957038</v>
      </c>
      <c r="AG197" s="121">
        <v>105.82522694419291</v>
      </c>
      <c r="AH197" s="121">
        <v>104.53700882089554</v>
      </c>
      <c r="AI197" s="121">
        <v>101.42008987113633</v>
      </c>
      <c r="AJ197" s="121">
        <v>91.369710467706028</v>
      </c>
      <c r="AK197" s="121">
        <v>104.2467301792346</v>
      </c>
      <c r="AL197" s="121">
        <v>100.10988133782513</v>
      </c>
      <c r="AM197" s="121">
        <v>100.44382153702404</v>
      </c>
      <c r="AN197" s="121">
        <v>113.94252558323656</v>
      </c>
      <c r="AO197" s="121">
        <v>126.63953269994407</v>
      </c>
      <c r="AP197" s="121">
        <v>104.07700309911351</v>
      </c>
      <c r="AQ197" s="121">
        <v>121.71319154846638</v>
      </c>
      <c r="AR197" s="121">
        <v>135.30795585518732</v>
      </c>
      <c r="AS197" s="121">
        <v>132.35624018544829</v>
      </c>
      <c r="AT197" s="121">
        <v>99.868735191030495</v>
      </c>
      <c r="AU197" s="121">
        <v>101.95778525542976</v>
      </c>
      <c r="AV197" s="121">
        <v>100.60685339468681</v>
      </c>
      <c r="AW197" s="121">
        <v>100.26309495336042</v>
      </c>
      <c r="AX197" s="111">
        <v>66.175992410031199</v>
      </c>
      <c r="AY197" s="132">
        <v>0.67417449032112153</v>
      </c>
      <c r="AZ197" s="132"/>
      <c r="BA197" s="132"/>
      <c r="BB197" s="132"/>
      <c r="BC197" s="132"/>
      <c r="BD197" s="132">
        <v>0.52337741042689934</v>
      </c>
      <c r="BE197" s="132"/>
      <c r="BF197" s="132">
        <v>5.8041948296285959</v>
      </c>
      <c r="BG197" s="132">
        <v>2.2475445702628387</v>
      </c>
      <c r="BH197" s="132">
        <v>0.17128639133378468</v>
      </c>
      <c r="BI197" s="132">
        <v>1.0350843631403048</v>
      </c>
      <c r="BJ197" s="132"/>
      <c r="BK197" s="132">
        <v>0.3719735294117647</v>
      </c>
      <c r="BL197" s="132">
        <v>0.40616725768321515</v>
      </c>
      <c r="BM197" s="132">
        <v>0.52847345132743362</v>
      </c>
      <c r="BN197" s="132">
        <v>0.43573863636363636</v>
      </c>
      <c r="BO197" s="132">
        <v>0.33900974025974029</v>
      </c>
      <c r="BP197" s="132">
        <v>0.27933352112676058</v>
      </c>
      <c r="BQ197" s="132">
        <v>0.60813688212927752</v>
      </c>
      <c r="BR197" s="132">
        <v>0.68004761904761901</v>
      </c>
      <c r="BS197" s="132">
        <v>0.77417684210526305</v>
      </c>
      <c r="BT197" s="132">
        <v>0.31165599999999993</v>
      </c>
      <c r="BU197" s="132">
        <v>0.52727272727272723</v>
      </c>
      <c r="BV197" s="132">
        <v>0.59131500000000004</v>
      </c>
      <c r="BW197" s="132">
        <v>0.36944727272727274</v>
      </c>
      <c r="BX197" s="132">
        <v>0.69371031746031742</v>
      </c>
      <c r="BY197" s="132">
        <v>1.8284915826703052</v>
      </c>
      <c r="BZ197" s="132">
        <v>0.44079807692307693</v>
      </c>
      <c r="CA197" s="132">
        <v>0.29305686936936937</v>
      </c>
      <c r="CB197" s="132">
        <v>0.45885664335664339</v>
      </c>
      <c r="CC197" s="132">
        <v>0.31662982456140354</v>
      </c>
      <c r="CD197" s="132">
        <v>0.47877557251908398</v>
      </c>
      <c r="CE197" s="132">
        <v>1.0911777777777778</v>
      </c>
      <c r="CF197" s="132"/>
      <c r="CG197" s="132">
        <v>1.2232948119970717</v>
      </c>
      <c r="CH197" s="132">
        <v>0.24562323943661973</v>
      </c>
      <c r="CI197" s="132">
        <v>0.69930252100840351</v>
      </c>
      <c r="CJ197" s="132">
        <v>0.83895652173913038</v>
      </c>
      <c r="CK197" s="132">
        <v>0.33539377316160079</v>
      </c>
      <c r="CL197" s="132"/>
      <c r="CM197" s="132">
        <v>0.8568948948948949</v>
      </c>
      <c r="CN197" s="132">
        <v>1.0165116279069766</v>
      </c>
      <c r="CO197" s="132">
        <v>2.0971782945736432</v>
      </c>
      <c r="CP197" s="132">
        <v>0.82166666666666666</v>
      </c>
      <c r="CQ197" s="132">
        <v>0.89671951219512203</v>
      </c>
      <c r="CR197" s="132">
        <v>0.56011718749999995</v>
      </c>
      <c r="CS197" s="132">
        <v>0.99588541666666675</v>
      </c>
      <c r="CT197" s="132">
        <v>0.27999999999999997</v>
      </c>
      <c r="CU197" s="132">
        <v>0.6584011627906976</v>
      </c>
      <c r="CV197" s="132"/>
      <c r="CW197" s="132">
        <v>0.75190322580645153</v>
      </c>
      <c r="CX197" s="132"/>
      <c r="CY197" s="132"/>
      <c r="CZ197" s="132">
        <v>152.5</v>
      </c>
      <c r="DA197" s="132">
        <v>196</v>
      </c>
      <c r="DB197" s="132">
        <v>179.5</v>
      </c>
    </row>
    <row r="198" spans="1:106" x14ac:dyDescent="0.2">
      <c r="A198" s="119">
        <v>41852</v>
      </c>
      <c r="B198" s="120">
        <v>103.30118806737232</v>
      </c>
      <c r="C198" s="120">
        <v>90.272898487206561</v>
      </c>
      <c r="D198" s="120">
        <v>103.37973817799376</v>
      </c>
      <c r="E198" s="120">
        <v>108.56219709208405</v>
      </c>
      <c r="F198" s="120">
        <v>99.852434844578752</v>
      </c>
      <c r="G198" s="120">
        <v>84.259764330626382</v>
      </c>
      <c r="H198" s="120">
        <v>90.547586379955092</v>
      </c>
      <c r="I198" s="120">
        <v>98.568015449838299</v>
      </c>
      <c r="J198" s="120">
        <v>77.64495985727028</v>
      </c>
      <c r="K198" s="120">
        <v>104.00748989508278</v>
      </c>
      <c r="L198" s="120">
        <v>95.394116590894654</v>
      </c>
      <c r="M198" s="120">
        <v>98.610450940332996</v>
      </c>
      <c r="N198" s="120">
        <v>115.8038372443901</v>
      </c>
      <c r="O198" s="120">
        <v>100.92975737739785</v>
      </c>
      <c r="P198" s="120">
        <v>157.03574833431182</v>
      </c>
      <c r="Q198" s="120">
        <v>103.74558452702455</v>
      </c>
      <c r="R198" s="120">
        <v>101.13599950452057</v>
      </c>
      <c r="S198" s="120">
        <v>98.893209085798119</v>
      </c>
      <c r="T198" s="120">
        <v>96.846620682827336</v>
      </c>
      <c r="U198" s="120">
        <v>96.015231196994705</v>
      </c>
      <c r="V198" s="120">
        <v>103.6414647417257</v>
      </c>
      <c r="W198" s="120">
        <v>78.818348202325097</v>
      </c>
      <c r="X198" s="120">
        <v>120.30355581874201</v>
      </c>
      <c r="Y198" s="120">
        <v>163.52252168947584</v>
      </c>
      <c r="Z198" s="120">
        <v>100.18053927046545</v>
      </c>
      <c r="AA198" s="120">
        <v>85.813621782789625</v>
      </c>
      <c r="AB198" s="120">
        <v>96.857065534220169</v>
      </c>
      <c r="AC198" s="121">
        <v>101.89232417989675</v>
      </c>
      <c r="AD198" s="121">
        <v>100.1682712201043</v>
      </c>
      <c r="AE198" s="121">
        <v>103.29999999999998</v>
      </c>
      <c r="AF198" s="121">
        <v>126.16686814400795</v>
      </c>
      <c r="AG198" s="121">
        <v>105.50759004557351</v>
      </c>
      <c r="AH198" s="121">
        <v>104.21581511121335</v>
      </c>
      <c r="AI198" s="121">
        <v>101.22044402493333</v>
      </c>
      <c r="AJ198" s="121">
        <v>92.204899777282861</v>
      </c>
      <c r="AK198" s="121">
        <v>102.50282577103179</v>
      </c>
      <c r="AL198" s="121">
        <v>100.02041138694989</v>
      </c>
      <c r="AM198" s="121">
        <v>95.211399205793029</v>
      </c>
      <c r="AN198" s="121">
        <v>106.43381044820018</v>
      </c>
      <c r="AO198" s="121">
        <v>106.83639343147858</v>
      </c>
      <c r="AP198" s="121">
        <v>104.88295477887316</v>
      </c>
      <c r="AQ198" s="121">
        <v>109.46092158517646</v>
      </c>
      <c r="AR198" s="121">
        <v>113.67762918988899</v>
      </c>
      <c r="AS198" s="121">
        <v>111.86719509459358</v>
      </c>
      <c r="AT198" s="121">
        <v>100.17813931157008</v>
      </c>
      <c r="AU198" s="121">
        <v>101.77424288773322</v>
      </c>
      <c r="AV198" s="121">
        <v>100.50222414777079</v>
      </c>
      <c r="AW198" s="121">
        <v>100.07175316909829</v>
      </c>
      <c r="AX198" s="111">
        <v>65.42133098394649</v>
      </c>
      <c r="AY198" s="132">
        <v>0.60646877810050104</v>
      </c>
      <c r="AZ198" s="132">
        <v>1.0281558227349292</v>
      </c>
      <c r="BA198" s="132">
        <v>0.92869727945379688</v>
      </c>
      <c r="BB198" s="132"/>
      <c r="BC198" s="132"/>
      <c r="BD198" s="132">
        <v>0.81904463404932237</v>
      </c>
      <c r="BE198" s="132"/>
      <c r="BF198" s="132">
        <v>7.477012734729116</v>
      </c>
      <c r="BG198" s="132">
        <v>2.1847810169987913</v>
      </c>
      <c r="BH198" s="132">
        <v>0.16731547619047618</v>
      </c>
      <c r="BI198" s="132">
        <v>1.0781620300639196</v>
      </c>
      <c r="BJ198" s="132">
        <v>0.46948059701492539</v>
      </c>
      <c r="BK198" s="132">
        <v>0.32266765171503958</v>
      </c>
      <c r="BL198" s="132">
        <v>0.37719144800777454</v>
      </c>
      <c r="BM198" s="132">
        <v>0.55065443425076455</v>
      </c>
      <c r="BN198" s="132">
        <v>0.43974399999999997</v>
      </c>
      <c r="BO198" s="132">
        <v>0.33209661835748794</v>
      </c>
      <c r="BP198" s="132">
        <v>0.2607490704225352</v>
      </c>
      <c r="BQ198" s="132">
        <v>0.66989999999999994</v>
      </c>
      <c r="BR198" s="132">
        <v>0.50558730158730159</v>
      </c>
      <c r="BS198" s="132">
        <v>0.56813953488372093</v>
      </c>
      <c r="BT198" s="132">
        <v>0.28206149732620323</v>
      </c>
      <c r="BU198" s="132">
        <v>0.5337142857142857</v>
      </c>
      <c r="BV198" s="132">
        <v>0.51815234374999997</v>
      </c>
      <c r="BW198" s="132">
        <v>0.3977220543806646</v>
      </c>
      <c r="BX198" s="132">
        <v>0.71475694444444438</v>
      </c>
      <c r="BY198" s="132">
        <v>1.1828020828480865</v>
      </c>
      <c r="BZ198" s="132">
        <v>0.41177738515901058</v>
      </c>
      <c r="CA198" s="132">
        <v>0.31306306306306303</v>
      </c>
      <c r="CB198" s="132">
        <v>0.43988709677419346</v>
      </c>
      <c r="CC198" s="132">
        <v>0.37296657381615594</v>
      </c>
      <c r="CD198" s="132">
        <v>0.51901133333333327</v>
      </c>
      <c r="CE198" s="132">
        <v>0.85403361344537809</v>
      </c>
      <c r="CF198" s="132"/>
      <c r="CG198" s="132">
        <v>1.1957757068138191</v>
      </c>
      <c r="CH198" s="132">
        <v>0.25301142857142855</v>
      </c>
      <c r="CI198" s="132">
        <v>0.6833656957928802</v>
      </c>
      <c r="CJ198" s="132">
        <v>0.90999999999999992</v>
      </c>
      <c r="CK198" s="132">
        <v>0.34278520777904919</v>
      </c>
      <c r="CL198" s="132">
        <v>0.21380995475113121</v>
      </c>
      <c r="CM198" s="132">
        <v>0.66426938775510214</v>
      </c>
      <c r="CN198" s="132">
        <v>0.87878048780487805</v>
      </c>
      <c r="CO198" s="132">
        <v>1.7497662337662339</v>
      </c>
      <c r="CP198" s="132">
        <v>0.95833333333333337</v>
      </c>
      <c r="CQ198" s="132">
        <v>0.9439080459770115</v>
      </c>
      <c r="CR198" s="132">
        <v>0.55956249999999996</v>
      </c>
      <c r="CS198" s="132">
        <v>1.0684166666666668</v>
      </c>
      <c r="CT198" s="132">
        <v>0.27750000000000002</v>
      </c>
      <c r="CU198" s="132">
        <v>0.59317518248175194</v>
      </c>
      <c r="CV198" s="132"/>
      <c r="CW198" s="132">
        <v>0.83306369426751603</v>
      </c>
      <c r="CX198" s="132"/>
      <c r="CY198" s="132">
        <v>0.75</v>
      </c>
      <c r="CZ198" s="132">
        <v>151.5</v>
      </c>
      <c r="DA198" s="132"/>
      <c r="DB198" s="132">
        <v>179.5</v>
      </c>
    </row>
    <row r="199" spans="1:106" x14ac:dyDescent="0.2">
      <c r="A199" s="119">
        <v>41883</v>
      </c>
      <c r="B199" s="120">
        <v>92.093500472546737</v>
      </c>
      <c r="C199" s="120">
        <v>92.671145834483625</v>
      </c>
      <c r="D199" s="120">
        <v>101.22255999842372</v>
      </c>
      <c r="E199" s="120">
        <v>106.62358642972541</v>
      </c>
      <c r="F199" s="120">
        <v>118.69251689072567</v>
      </c>
      <c r="G199" s="120">
        <v>112.92058087801436</v>
      </c>
      <c r="H199" s="120">
        <v>93.965973120276985</v>
      </c>
      <c r="I199" s="120">
        <v>110.27037178858123</v>
      </c>
      <c r="J199" s="120">
        <v>80.417994137887064</v>
      </c>
      <c r="K199" s="120">
        <v>92.118402314381996</v>
      </c>
      <c r="L199" s="120">
        <v>86.030747026388866</v>
      </c>
      <c r="M199" s="120">
        <v>94.182404057201751</v>
      </c>
      <c r="N199" s="120">
        <v>105.19592948743018</v>
      </c>
      <c r="O199" s="120">
        <v>92.656826444824262</v>
      </c>
      <c r="P199" s="120">
        <v>109.15899579336309</v>
      </c>
      <c r="Q199" s="120">
        <v>111.83583653142554</v>
      </c>
      <c r="R199" s="120">
        <v>80.719507625934185</v>
      </c>
      <c r="S199" s="120">
        <v>99.728362871637103</v>
      </c>
      <c r="T199" s="120">
        <v>98.456877713485028</v>
      </c>
      <c r="U199" s="120">
        <v>98.103094825871338</v>
      </c>
      <c r="V199" s="120">
        <v>102.9662441707523</v>
      </c>
      <c r="W199" s="120">
        <v>75.230765109749726</v>
      </c>
      <c r="X199" s="120">
        <v>118.69251710775893</v>
      </c>
      <c r="Y199" s="120">
        <v>162.02638204677308</v>
      </c>
      <c r="Z199" s="120">
        <v>95.041549436626937</v>
      </c>
      <c r="AA199" s="120">
        <v>80.242084633097619</v>
      </c>
      <c r="AB199" s="120">
        <v>98.244138549480084</v>
      </c>
      <c r="AC199" s="121">
        <v>102.06811259109509</v>
      </c>
      <c r="AD199" s="121">
        <v>100.1682712201043</v>
      </c>
      <c r="AE199" s="121">
        <v>103.19999999999999</v>
      </c>
      <c r="AF199" s="121">
        <v>125.34241481705332</v>
      </c>
      <c r="AG199" s="121">
        <v>107.32100905858694</v>
      </c>
      <c r="AH199" s="121">
        <v>106.60003424246437</v>
      </c>
      <c r="AI199" s="121">
        <v>103.61619417936963</v>
      </c>
      <c r="AJ199" s="121">
        <v>95.879732739420945</v>
      </c>
      <c r="AK199" s="121">
        <v>102.50282577103179</v>
      </c>
      <c r="AL199" s="121">
        <v>100.16600481878469</v>
      </c>
      <c r="AM199" s="121">
        <v>98.668535388927808</v>
      </c>
      <c r="AN199" s="121">
        <v>104.56636336282024</v>
      </c>
      <c r="AO199" s="121">
        <v>103.21394708265167</v>
      </c>
      <c r="AP199" s="121">
        <v>109.15785196119351</v>
      </c>
      <c r="AQ199" s="121">
        <v>101.95091686965318</v>
      </c>
      <c r="AR199" s="121">
        <v>106.73066296161801</v>
      </c>
      <c r="AS199" s="121">
        <v>104.68855155911166</v>
      </c>
      <c r="AT199" s="121">
        <v>99.972982496683912</v>
      </c>
      <c r="AU199" s="121">
        <v>101.68247170388493</v>
      </c>
      <c r="AV199" s="121">
        <v>100.97184505376649</v>
      </c>
      <c r="AW199" s="121">
        <v>100.83712030614683</v>
      </c>
      <c r="AX199" s="111">
        <v>76.271804519999989</v>
      </c>
      <c r="AY199" s="132">
        <v>0.55933669092175853</v>
      </c>
      <c r="AZ199" s="132">
        <v>0.74487623201994446</v>
      </c>
      <c r="BA199" s="132">
        <v>0.76333444018087815</v>
      </c>
      <c r="BB199" s="132"/>
      <c r="BC199" s="132">
        <v>0.69445612588236438</v>
      </c>
      <c r="BD199" s="132">
        <v>0.56823341508900294</v>
      </c>
      <c r="BE199" s="132">
        <v>0.64034266152789443</v>
      </c>
      <c r="BF199" s="132">
        <v>5.965800147492625</v>
      </c>
      <c r="BG199" s="132">
        <v>2.3514823475374236</v>
      </c>
      <c r="BH199" s="132">
        <v>0.16539257369614513</v>
      </c>
      <c r="BI199" s="132">
        <v>1.0719174844872494</v>
      </c>
      <c r="BJ199" s="132">
        <v>0.39199038461538466</v>
      </c>
      <c r="BK199" s="132">
        <v>0.32176779220779222</v>
      </c>
      <c r="BL199" s="132">
        <v>0.38696299751243785</v>
      </c>
      <c r="BM199" s="132">
        <v>0.59065652173913041</v>
      </c>
      <c r="BN199" s="132">
        <v>0.45995454545454545</v>
      </c>
      <c r="BO199" s="132">
        <v>0.33876865671641793</v>
      </c>
      <c r="BP199" s="132">
        <v>0.28380542857142854</v>
      </c>
      <c r="BQ199" s="132">
        <v>0.53107894736842098</v>
      </c>
      <c r="BR199" s="132">
        <v>0.58109756097560972</v>
      </c>
      <c r="BS199" s="132">
        <v>0.69719642857142872</v>
      </c>
      <c r="BT199" s="132">
        <v>0.28518571428571432</v>
      </c>
      <c r="BU199" s="132">
        <v>0.62783076923076919</v>
      </c>
      <c r="BV199" s="132">
        <v>0.53950195312500004</v>
      </c>
      <c r="BW199" s="132">
        <v>0.52250526315789469</v>
      </c>
      <c r="BX199" s="132">
        <v>0.67761424731182796</v>
      </c>
      <c r="BY199" s="132">
        <v>1.3955641303651347</v>
      </c>
      <c r="BZ199" s="132">
        <v>0.36238931297709925</v>
      </c>
      <c r="CA199" s="132">
        <v>0.31928009259259255</v>
      </c>
      <c r="CB199" s="132">
        <v>0.49161428571428573</v>
      </c>
      <c r="CC199" s="132">
        <v>0.41933867924528295</v>
      </c>
      <c r="CD199" s="132">
        <v>0.51662416666666666</v>
      </c>
      <c r="CE199" s="132">
        <v>0.86980357142857134</v>
      </c>
      <c r="CF199" s="132"/>
      <c r="CG199" s="132">
        <v>1.1561670921152651</v>
      </c>
      <c r="CH199" s="132">
        <v>0.24769615384615384</v>
      </c>
      <c r="CI199" s="132">
        <v>0.67664634146341462</v>
      </c>
      <c r="CJ199" s="132">
        <v>0.76049999999999984</v>
      </c>
      <c r="CK199" s="132">
        <v>0.32630523817349621</v>
      </c>
      <c r="CL199" s="132">
        <v>0.24081818181818182</v>
      </c>
      <c r="CM199" s="132">
        <v>0.94569824561403515</v>
      </c>
      <c r="CN199" s="132">
        <v>1.0077235772357722</v>
      </c>
      <c r="CO199" s="132">
        <v>2.074376811594203</v>
      </c>
      <c r="CP199" s="132">
        <v>0.9311594202898551</v>
      </c>
      <c r="CQ199" s="132">
        <v>0.94491228070175437</v>
      </c>
      <c r="CR199" s="132">
        <v>0.54903571428571429</v>
      </c>
      <c r="CS199" s="132">
        <v>1.1474698795180724</v>
      </c>
      <c r="CT199" s="132">
        <v>0.24603448275862069</v>
      </c>
      <c r="CU199" s="132">
        <v>0.54836363636363639</v>
      </c>
      <c r="CV199" s="132"/>
      <c r="CW199" s="132">
        <v>0.90601851851851845</v>
      </c>
      <c r="CX199" s="132"/>
      <c r="CY199" s="132">
        <v>1.371875</v>
      </c>
      <c r="CZ199" s="132">
        <v>157.5</v>
      </c>
      <c r="DA199" s="132">
        <v>151</v>
      </c>
      <c r="DB199" s="132">
        <v>179.5</v>
      </c>
    </row>
    <row r="200" spans="1:106" x14ac:dyDescent="0.2">
      <c r="A200" s="119">
        <v>41913</v>
      </c>
      <c r="B200" s="120">
        <v>82.103152731770805</v>
      </c>
      <c r="C200" s="120">
        <v>93.232861575291054</v>
      </c>
      <c r="D200" s="120">
        <v>98.316341682440751</v>
      </c>
      <c r="E200" s="120">
        <v>102.74636510500812</v>
      </c>
      <c r="F200" s="120">
        <v>75.360328184587715</v>
      </c>
      <c r="G200" s="120">
        <v>120.24389201304155</v>
      </c>
      <c r="H200" s="120">
        <v>92.395799825356505</v>
      </c>
      <c r="I200" s="120">
        <v>95.694364016908935</v>
      </c>
      <c r="J200" s="120">
        <v>77.64495985727028</v>
      </c>
      <c r="K200" s="120">
        <v>88.897257563271012</v>
      </c>
      <c r="L200" s="120">
        <v>78.029150489766053</v>
      </c>
      <c r="M200" s="120">
        <v>109.49973545735247</v>
      </c>
      <c r="N200" s="120">
        <v>94.895446019231969</v>
      </c>
      <c r="O200" s="120">
        <v>91.002240258309527</v>
      </c>
      <c r="P200" s="120">
        <v>90.008294776983604</v>
      </c>
      <c r="Q200" s="120">
        <v>105.17327605721296</v>
      </c>
      <c r="R200" s="120">
        <v>100.45995672708392</v>
      </c>
      <c r="S200" s="120">
        <v>98.965054548419971</v>
      </c>
      <c r="T200" s="120">
        <v>95.593041814747295</v>
      </c>
      <c r="U200" s="120">
        <v>96.460359483354182</v>
      </c>
      <c r="V200" s="120">
        <v>93.757801311535644</v>
      </c>
      <c r="W200" s="120">
        <v>77.609572905474636</v>
      </c>
      <c r="X200" s="120">
        <v>115.9719894731743</v>
      </c>
      <c r="Y200" s="120">
        <v>139.22410564039581</v>
      </c>
      <c r="Z200" s="120">
        <v>94.012428692553229</v>
      </c>
      <c r="AA200" s="120">
        <v>79.65953785337112</v>
      </c>
      <c r="AB200" s="120">
        <v>98.84383018314027</v>
      </c>
      <c r="AC200" s="121">
        <v>100.42120382965136</v>
      </c>
      <c r="AD200" s="121">
        <v>100.1682712201043</v>
      </c>
      <c r="AE200" s="121">
        <v>103.09999999999998</v>
      </c>
      <c r="AF200" s="121">
        <v>122.18436804245134</v>
      </c>
      <c r="AG200" s="121">
        <v>105.72317650849803</v>
      </c>
      <c r="AH200" s="121">
        <v>106.67012062573519</v>
      </c>
      <c r="AI200" s="121">
        <v>105.61265264139985</v>
      </c>
      <c r="AJ200" s="121">
        <v>98.385300668151473</v>
      </c>
      <c r="AK200" s="121">
        <v>102.50282577103179</v>
      </c>
      <c r="AL200" s="121">
        <v>100.01394640239118</v>
      </c>
      <c r="AM200" s="121">
        <v>99.13571595421628</v>
      </c>
      <c r="AN200" s="121">
        <v>101.02371657529564</v>
      </c>
      <c r="AO200" s="121">
        <v>100.27946428218434</v>
      </c>
      <c r="AP200" s="121">
        <v>104.00387650601373</v>
      </c>
      <c r="AQ200" s="121">
        <v>100.27834375705278</v>
      </c>
      <c r="AR200" s="121">
        <v>100.16262216397996</v>
      </c>
      <c r="AS200" s="121">
        <v>98.467060495027283</v>
      </c>
      <c r="AT200" s="121">
        <v>99.739433112222542</v>
      </c>
      <c r="AU200" s="121">
        <v>101.68247170388493</v>
      </c>
      <c r="AV200" s="121">
        <v>101.06502370436201</v>
      </c>
      <c r="AW200" s="121">
        <v>101.12413298254002</v>
      </c>
      <c r="AX200" s="111">
        <v>72.162074333172043</v>
      </c>
      <c r="AY200" s="132">
        <v>0.5472259558690884</v>
      </c>
      <c r="AZ200" s="132">
        <v>0.6376128934671117</v>
      </c>
      <c r="BA200" s="132">
        <v>0.6226262787704403</v>
      </c>
      <c r="BB200" s="132">
        <v>0.62677110628932275</v>
      </c>
      <c r="BC200" s="132">
        <v>0.63108744887596591</v>
      </c>
      <c r="BD200" s="132">
        <v>0.4690243353798289</v>
      </c>
      <c r="BE200" s="132">
        <v>0.6471993915646177</v>
      </c>
      <c r="BF200" s="132">
        <v>7.4305049453409673</v>
      </c>
      <c r="BG200" s="132">
        <v>2.2092131247151756</v>
      </c>
      <c r="BH200" s="132">
        <v>0.16607384169884168</v>
      </c>
      <c r="BI200" s="132">
        <v>1.1099795635221228</v>
      </c>
      <c r="BJ200" s="132">
        <v>0.3259088607594936</v>
      </c>
      <c r="BK200" s="132">
        <v>0.32265985111662532</v>
      </c>
      <c r="BL200" s="132">
        <v>0.36543437204910295</v>
      </c>
      <c r="BM200" s="132">
        <v>0.57888059701492545</v>
      </c>
      <c r="BN200" s="132">
        <v>0.44800000000000001</v>
      </c>
      <c r="BO200" s="132">
        <v>0.34025522388059704</v>
      </c>
      <c r="BP200" s="132">
        <v>0.28049621917808221</v>
      </c>
      <c r="BQ200" s="132">
        <v>0.45250877192982453</v>
      </c>
      <c r="BR200" s="132"/>
      <c r="BS200" s="132"/>
      <c r="BT200" s="132">
        <v>0.28124571428571427</v>
      </c>
      <c r="BU200" s="132">
        <v>0.39630617283950614</v>
      </c>
      <c r="BV200" s="132">
        <v>0.5433671874999999</v>
      </c>
      <c r="BW200" s="132">
        <v>0.53868749999999999</v>
      </c>
      <c r="BX200" s="132">
        <v>0.82508547008547017</v>
      </c>
      <c r="BY200" s="132">
        <v>1.4699601579815085</v>
      </c>
      <c r="BZ200" s="132">
        <v>0.35535714285714293</v>
      </c>
      <c r="CA200" s="132">
        <v>0.30771474358974354</v>
      </c>
      <c r="CB200" s="132">
        <v>0.50401818181818192</v>
      </c>
      <c r="CC200" s="132">
        <v>0.32681294117647064</v>
      </c>
      <c r="CD200" s="132">
        <v>0.51229666666666662</v>
      </c>
      <c r="CE200" s="132">
        <v>0.90462162162162174</v>
      </c>
      <c r="CF200" s="132"/>
      <c r="CG200" s="132"/>
      <c r="CH200" s="132">
        <v>0.22914642857142858</v>
      </c>
      <c r="CI200" s="132">
        <v>0.94399999999999995</v>
      </c>
      <c r="CJ200" s="132">
        <v>0.65453658536585368</v>
      </c>
      <c r="CK200" s="132">
        <v>0.31824090945720351</v>
      </c>
      <c r="CL200" s="132">
        <v>0.23043298969072165</v>
      </c>
      <c r="CM200" s="132">
        <v>0.96679372197309399</v>
      </c>
      <c r="CN200" s="132">
        <v>1.0387962962962962</v>
      </c>
      <c r="CO200" s="132">
        <v>2.4298918918918919</v>
      </c>
      <c r="CP200" s="132">
        <v>1.034</v>
      </c>
      <c r="CQ200" s="132">
        <v>0.94612765957446798</v>
      </c>
      <c r="CR200" s="132">
        <v>0.53826315789473678</v>
      </c>
      <c r="CS200" s="132">
        <v>1.1768103448275862</v>
      </c>
      <c r="CT200" s="132">
        <v>0.18648809523809523</v>
      </c>
      <c r="CU200" s="132">
        <v>0.69441860465116279</v>
      </c>
      <c r="CV200" s="132">
        <v>0.55000000000000004</v>
      </c>
      <c r="CW200" s="132">
        <v>0.86297674418604664</v>
      </c>
      <c r="CX200" s="132"/>
      <c r="CY200" s="132">
        <v>1.3798780487804878</v>
      </c>
      <c r="CZ200" s="132">
        <v>151</v>
      </c>
      <c r="DA200" s="132">
        <v>151</v>
      </c>
      <c r="DB200" s="132">
        <v>179.5</v>
      </c>
    </row>
    <row r="201" spans="1:106" x14ac:dyDescent="0.2">
      <c r="A201" s="119">
        <v>41944</v>
      </c>
      <c r="B201" s="120">
        <v>79.144812862990989</v>
      </c>
      <c r="C201" s="120">
        <v>95.192890968746724</v>
      </c>
      <c r="D201" s="120">
        <v>99.722181409814169</v>
      </c>
      <c r="E201" s="120">
        <v>102.74636510500812</v>
      </c>
      <c r="F201" s="120">
        <v>105.50445945842283</v>
      </c>
      <c r="G201" s="120">
        <v>105.01785468510091</v>
      </c>
      <c r="H201" s="120">
        <v>89.344808128898322</v>
      </c>
      <c r="I201" s="120">
        <v>95.789719852420703</v>
      </c>
      <c r="J201" s="120">
        <v>77.64495985727028</v>
      </c>
      <c r="K201" s="120">
        <v>82.035877538917418</v>
      </c>
      <c r="L201" s="120"/>
      <c r="M201" s="120">
        <v>103.29538865050496</v>
      </c>
      <c r="N201" s="120">
        <v>97.464645758444192</v>
      </c>
      <c r="O201" s="120">
        <v>92.656826444824262</v>
      </c>
      <c r="P201" s="120">
        <v>93.838434980259507</v>
      </c>
      <c r="Q201" s="120">
        <v>112.31173370815503</v>
      </c>
      <c r="R201" s="120">
        <v>84.099721513117359</v>
      </c>
      <c r="S201" s="120">
        <v>100.53304955969149</v>
      </c>
      <c r="T201" s="120">
        <v>97.249117417251355</v>
      </c>
      <c r="U201" s="120">
        <v>99.300701882028989</v>
      </c>
      <c r="V201" s="120">
        <v>92.035499565284695</v>
      </c>
      <c r="W201" s="120">
        <v>81.693063812142483</v>
      </c>
      <c r="X201" s="120">
        <v>111.43524366913226</v>
      </c>
      <c r="Y201" s="120">
        <v>139.14098677135675</v>
      </c>
      <c r="Z201" s="120">
        <v>102.54169676168853</v>
      </c>
      <c r="AA201" s="120">
        <v>91.415033126313745</v>
      </c>
      <c r="AB201" s="120">
        <v>100.83059483206038</v>
      </c>
      <c r="AC201" s="121">
        <v>100.56745678915443</v>
      </c>
      <c r="AD201" s="121">
        <v>100.1682712201043</v>
      </c>
      <c r="AE201" s="121">
        <v>102.99999999999999</v>
      </c>
      <c r="AF201" s="121">
        <v>115.79313246549182</v>
      </c>
      <c r="AG201" s="121">
        <v>105.65896805869578</v>
      </c>
      <c r="AH201" s="121">
        <v>106.40783477655866</v>
      </c>
      <c r="AI201" s="121">
        <v>105.61265264139985</v>
      </c>
      <c r="AJ201" s="121">
        <v>98.385300668151473</v>
      </c>
      <c r="AK201" s="121">
        <v>102.50282577103179</v>
      </c>
      <c r="AL201" s="121">
        <v>99.803457949988854</v>
      </c>
      <c r="AM201" s="121">
        <v>104.1812660593319</v>
      </c>
      <c r="AN201" s="121">
        <v>105.78234524868829</v>
      </c>
      <c r="AO201" s="121">
        <v>103.15037939347189</v>
      </c>
      <c r="AP201" s="121">
        <v>111.1550604994457</v>
      </c>
      <c r="AQ201" s="121">
        <v>104.1841549867562</v>
      </c>
      <c r="AR201" s="121">
        <v>109.09894690307401</v>
      </c>
      <c r="AS201" s="121">
        <v>106.94384206984223</v>
      </c>
      <c r="AT201" s="121">
        <v>99.660301101385429</v>
      </c>
      <c r="AU201" s="121">
        <v>101.49892933618838</v>
      </c>
      <c r="AV201" s="121">
        <v>101.20469203977294</v>
      </c>
      <c r="AW201" s="121">
        <v>101.41114565893326</v>
      </c>
      <c r="AX201" s="111">
        <v>61.981541789716388</v>
      </c>
      <c r="AY201" s="132">
        <v>0.56111006431267563</v>
      </c>
      <c r="AZ201" s="132">
        <v>0.62476814612768738</v>
      </c>
      <c r="BA201" s="132">
        <v>0.69236733936437544</v>
      </c>
      <c r="BB201" s="132">
        <v>0.65052044660960917</v>
      </c>
      <c r="BC201" s="132">
        <v>0.65665514488451437</v>
      </c>
      <c r="BD201" s="132">
        <v>0.49145263767701086</v>
      </c>
      <c r="BE201" s="132">
        <v>0.60035788743392182</v>
      </c>
      <c r="BF201" s="132">
        <v>6.2190503378056903</v>
      </c>
      <c r="BG201" s="132">
        <v>2.3649431949918847</v>
      </c>
      <c r="BH201" s="132">
        <v>0.16168032786885247</v>
      </c>
      <c r="BI201" s="132"/>
      <c r="BJ201" s="132">
        <v>0.27339251592356684</v>
      </c>
      <c r="BK201" s="132">
        <v>0.3057002409638554</v>
      </c>
      <c r="BL201" s="132">
        <v>0.35362881263616558</v>
      </c>
      <c r="BM201" s="132">
        <v>0.57462683823529404</v>
      </c>
      <c r="BN201" s="132">
        <v>0.4554878048780488</v>
      </c>
      <c r="BO201" s="132">
        <v>0.33307043650793644</v>
      </c>
      <c r="BP201" s="132">
        <v>0.26317682926829267</v>
      </c>
      <c r="BQ201" s="132">
        <v>0.4916666666666667</v>
      </c>
      <c r="BR201" s="132">
        <v>0.52481123595505619</v>
      </c>
      <c r="BS201" s="132">
        <v>0.47437553956834527</v>
      </c>
      <c r="BT201" s="132">
        <v>0.27612857142857145</v>
      </c>
      <c r="BU201" s="132">
        <v>0.56387142857142858</v>
      </c>
      <c r="BV201" s="132">
        <v>0.56674613402061857</v>
      </c>
      <c r="BW201" s="132"/>
      <c r="BX201" s="132">
        <v>0.59208333333333329</v>
      </c>
      <c r="BY201" s="132"/>
      <c r="BZ201" s="132">
        <v>0.36739115646258508</v>
      </c>
      <c r="CA201" s="132">
        <v>0.30395032051282056</v>
      </c>
      <c r="CB201" s="132">
        <v>0.54021739130434787</v>
      </c>
      <c r="CC201" s="132">
        <v>0.29908235294117647</v>
      </c>
      <c r="CD201" s="132">
        <v>0.50151025641025648</v>
      </c>
      <c r="CE201" s="132">
        <v>0.87714062500000001</v>
      </c>
      <c r="CF201" s="132"/>
      <c r="CG201" s="132"/>
      <c r="CH201" s="132">
        <v>0.19375000000000003</v>
      </c>
      <c r="CI201" s="132"/>
      <c r="CJ201" s="132">
        <v>0.61538461538461542</v>
      </c>
      <c r="CK201" s="132">
        <v>0.30359761819650671</v>
      </c>
      <c r="CL201" s="132">
        <v>0.22499999999999998</v>
      </c>
      <c r="CM201" s="132">
        <v>0.83693181818181817</v>
      </c>
      <c r="CN201" s="132">
        <v>0.91666666666666663</v>
      </c>
      <c r="CO201" s="132">
        <v>2.2075</v>
      </c>
      <c r="CP201" s="132">
        <v>0.85833333333333339</v>
      </c>
      <c r="CQ201" s="132">
        <v>0.91140594059405933</v>
      </c>
      <c r="CR201" s="132">
        <v>0.54405263157894734</v>
      </c>
      <c r="CS201" s="132">
        <v>1.0593750000000002</v>
      </c>
      <c r="CT201" s="132">
        <v>0.17230303030303029</v>
      </c>
      <c r="CU201" s="132"/>
      <c r="CV201" s="132">
        <v>0.60699999999999998</v>
      </c>
      <c r="CW201" s="132">
        <v>1.0264374999999999</v>
      </c>
      <c r="CX201" s="132">
        <v>0.8</v>
      </c>
      <c r="CY201" s="132">
        <v>1.3915555555555557</v>
      </c>
      <c r="CZ201" s="132">
        <v>151.5</v>
      </c>
      <c r="DA201" s="132">
        <v>154</v>
      </c>
      <c r="DB201" s="132">
        <v>179.5</v>
      </c>
    </row>
    <row r="202" spans="1:106" x14ac:dyDescent="0.2">
      <c r="A202" s="119">
        <v>41974</v>
      </c>
      <c r="B202" s="120">
        <v>80.572976937574353</v>
      </c>
      <c r="C202" s="120">
        <v>97.491543326518922</v>
      </c>
      <c r="D202" s="120">
        <v>101.75463857282908</v>
      </c>
      <c r="E202" s="120">
        <v>102.74636510500812</v>
      </c>
      <c r="F202" s="120">
        <v>163.90871380147831</v>
      </c>
      <c r="G202" s="120"/>
      <c r="H202" s="120">
        <v>86.23388720538226</v>
      </c>
      <c r="I202" s="120">
        <v>100.64346738177481</v>
      </c>
      <c r="J202" s="120">
        <v>74.871925576653481</v>
      </c>
      <c r="K202" s="120">
        <v>81.577440859817941</v>
      </c>
      <c r="L202" s="120"/>
      <c r="M202" s="120">
        <v>90.000359778688875</v>
      </c>
      <c r="N202" s="120">
        <v>96.341921551504711</v>
      </c>
      <c r="O202" s="120">
        <v>97.620585004368408</v>
      </c>
      <c r="P202" s="120">
        <v>93.838434980259507</v>
      </c>
      <c r="Q202" s="120">
        <v>112.31173370815503</v>
      </c>
      <c r="R202" s="120"/>
      <c r="S202" s="120">
        <v>102.84494600438869</v>
      </c>
      <c r="T202" s="120">
        <v>101.17762488115817</v>
      </c>
      <c r="U202" s="120">
        <v>102.68155719985462</v>
      </c>
      <c r="V202" s="120">
        <v>95.157171480364525</v>
      </c>
      <c r="W202" s="120">
        <v>83.630203710941274</v>
      </c>
      <c r="X202" s="120">
        <v>109.41384604120067</v>
      </c>
      <c r="Y202" s="120">
        <v>126.22985578062554</v>
      </c>
      <c r="Z202" s="120">
        <v>110.53127168997283</v>
      </c>
      <c r="AA202" s="120">
        <v>103.37964775608128</v>
      </c>
      <c r="AB202" s="120">
        <v>103.31176174384541</v>
      </c>
      <c r="AC202" s="121">
        <v>101.38443445407184</v>
      </c>
      <c r="AD202" s="121">
        <v>100.1682712201043</v>
      </c>
      <c r="AE202" s="121">
        <v>102.69999999999999</v>
      </c>
      <c r="AF202" s="121">
        <v>110.00886503568567</v>
      </c>
      <c r="AG202" s="121">
        <v>106.86396752557469</v>
      </c>
      <c r="AH202" s="121">
        <v>107.88184700027513</v>
      </c>
      <c r="AI202" s="121">
        <v>107.20981941102407</v>
      </c>
      <c r="AJ202" s="121">
        <v>100.55679287305124</v>
      </c>
      <c r="AK202" s="121">
        <v>102.69659292749877</v>
      </c>
      <c r="AL202" s="121">
        <v>100.84815327575372</v>
      </c>
      <c r="AM202" s="121">
        <v>101.09787432842793</v>
      </c>
      <c r="AN202" s="121">
        <v>107.65562680565949</v>
      </c>
      <c r="AO202" s="121">
        <v>106.6620948232728</v>
      </c>
      <c r="AP202" s="121">
        <v>110.45513800784958</v>
      </c>
      <c r="AQ202" s="121">
        <v>106.16693536522384</v>
      </c>
      <c r="AR202" s="121">
        <v>122.0455657830336</v>
      </c>
      <c r="AS202" s="121">
        <v>119.19539370373141</v>
      </c>
      <c r="AT202" s="121">
        <v>99.705891504693469</v>
      </c>
      <c r="AU202" s="121">
        <v>101.40715815234013</v>
      </c>
      <c r="AV202" s="121">
        <v>100.66344105627392</v>
      </c>
      <c r="AW202" s="121">
        <v>100.74144941401578</v>
      </c>
      <c r="AX202" s="111">
        <v>57.638337527777772</v>
      </c>
      <c r="AY202" s="132">
        <v>0.58938724750056626</v>
      </c>
      <c r="AZ202" s="132">
        <v>0.64866414746178525</v>
      </c>
      <c r="BA202" s="132">
        <v>0.69251562141620226</v>
      </c>
      <c r="BB202" s="132">
        <v>0.61897786411979616</v>
      </c>
      <c r="BC202" s="132">
        <v>0.62890355421661204</v>
      </c>
      <c r="BD202" s="132">
        <v>0.49287768124396697</v>
      </c>
      <c r="BE202" s="132">
        <v>0.60731093192390251</v>
      </c>
      <c r="BF202" s="132"/>
      <c r="BG202" s="132"/>
      <c r="BH202" s="132">
        <v>0.15290390279823268</v>
      </c>
      <c r="BI202" s="132"/>
      <c r="BJ202" s="132">
        <v>0.261195020746888</v>
      </c>
      <c r="BK202" s="132">
        <v>0.29964786026200874</v>
      </c>
      <c r="BL202" s="132">
        <v>0.35329528158295281</v>
      </c>
      <c r="BM202" s="132">
        <v>0.60312311557788945</v>
      </c>
      <c r="BN202" s="132"/>
      <c r="BO202" s="132">
        <v>0.31531666666666675</v>
      </c>
      <c r="BP202" s="132">
        <v>0.26145327510917032</v>
      </c>
      <c r="BQ202" s="132"/>
      <c r="BR202" s="132"/>
      <c r="BS202" s="132"/>
      <c r="BT202" s="132">
        <v>0.27213333333333334</v>
      </c>
      <c r="BU202" s="132">
        <v>0.86653097345132724</v>
      </c>
      <c r="BV202" s="132">
        <v>0.56031976744186052</v>
      </c>
      <c r="BW202" s="132"/>
      <c r="BX202" s="132"/>
      <c r="BY202" s="132"/>
      <c r="BZ202" s="132">
        <v>0.36577489177489175</v>
      </c>
      <c r="CA202" s="132">
        <v>0.30735465116279065</v>
      </c>
      <c r="CB202" s="132"/>
      <c r="CC202" s="132"/>
      <c r="CD202" s="132">
        <v>0.52460185185185193</v>
      </c>
      <c r="CE202" s="132">
        <v>0.84232075471698109</v>
      </c>
      <c r="CF202" s="132"/>
      <c r="CG202" s="132"/>
      <c r="CH202" s="132"/>
      <c r="CI202" s="132"/>
      <c r="CJ202" s="132">
        <v>1</v>
      </c>
      <c r="CK202" s="132">
        <v>0.29082179367473499</v>
      </c>
      <c r="CL202" s="132"/>
      <c r="CM202" s="132">
        <v>1.0833333333333333</v>
      </c>
      <c r="CN202" s="132"/>
      <c r="CO202" s="132"/>
      <c r="CP202" s="132"/>
      <c r="CQ202" s="132">
        <v>0.88964383561643823</v>
      </c>
      <c r="CR202" s="132">
        <v>0.50991228070175432</v>
      </c>
      <c r="CS202" s="132">
        <v>1.3958333333333333</v>
      </c>
      <c r="CT202" s="132">
        <v>0.17</v>
      </c>
      <c r="CU202" s="132"/>
      <c r="CV202" s="132">
        <v>0.59801948051948051</v>
      </c>
      <c r="CW202" s="132">
        <v>0.96525925925925915</v>
      </c>
      <c r="CX202" s="132">
        <v>0.8972</v>
      </c>
      <c r="CY202" s="132">
        <v>1.382638888888889</v>
      </c>
      <c r="CZ202" s="132">
        <v>159.5</v>
      </c>
      <c r="DA202" s="132">
        <v>152.5</v>
      </c>
      <c r="DB202" s="132">
        <v>179.5</v>
      </c>
    </row>
    <row r="203" spans="1:106" x14ac:dyDescent="0.2">
      <c r="A203" s="119">
        <v>42005</v>
      </c>
      <c r="B203" s="120">
        <v>80.972456436200105</v>
      </c>
      <c r="C203" s="120">
        <v>100.27223543349466</v>
      </c>
      <c r="D203" s="120">
        <v>102.74636510500812</v>
      </c>
      <c r="E203" s="120">
        <v>102.74636510500812</v>
      </c>
      <c r="F203" s="120">
        <v>139.41660714148728</v>
      </c>
      <c r="G203" s="120"/>
      <c r="H203" s="120">
        <v>89.90761286147827</v>
      </c>
      <c r="I203" s="120">
        <v>107.13659430963123</v>
      </c>
      <c r="J203" s="120">
        <v>74.871925576653481</v>
      </c>
      <c r="K203" s="120">
        <v>84.840538494210648</v>
      </c>
      <c r="L203" s="120"/>
      <c r="M203" s="120">
        <v>99.950226764900592</v>
      </c>
      <c r="N203" s="120">
        <v>103.5796666785959</v>
      </c>
      <c r="O203" s="120">
        <v>100.92975737739785</v>
      </c>
      <c r="P203" s="120">
        <v>91.923364878621555</v>
      </c>
      <c r="Q203" s="120"/>
      <c r="R203" s="120"/>
      <c r="S203" s="120">
        <v>103.97342799933067</v>
      </c>
      <c r="T203" s="120">
        <v>102.77383204419579</v>
      </c>
      <c r="U203" s="120">
        <v>103.26976243540109</v>
      </c>
      <c r="V203" s="120">
        <v>101.01886890084356</v>
      </c>
      <c r="W203" s="120">
        <v>88.906972795269155</v>
      </c>
      <c r="X203" s="120">
        <v>106.92129558269852</v>
      </c>
      <c r="Y203" s="120">
        <v>104.97913159631038</v>
      </c>
      <c r="Z203" s="120">
        <v>111.42017803960978</v>
      </c>
      <c r="AA203" s="120">
        <v>118.58561241663477</v>
      </c>
      <c r="AB203" s="120">
        <v>97.351467797085093</v>
      </c>
      <c r="AC203" s="122">
        <v>101.03377449354772</v>
      </c>
      <c r="AD203" s="122">
        <v>100.1682712201043</v>
      </c>
      <c r="AE203" s="122">
        <v>102.1</v>
      </c>
      <c r="AF203" s="122">
        <v>101.15037913483908</v>
      </c>
      <c r="AG203" s="122">
        <v>107.68403503659677</v>
      </c>
      <c r="AH203" s="122">
        <v>109.85696873263379</v>
      </c>
      <c r="AI203" s="122">
        <v>110.8034446426785</v>
      </c>
      <c r="AJ203" s="122">
        <v>100.55679287305124</v>
      </c>
      <c r="AK203" s="122">
        <v>102.69659292749877</v>
      </c>
      <c r="AL203" s="122">
        <v>104.79266969595307</v>
      </c>
      <c r="AM203" s="122">
        <v>101.09787432842793</v>
      </c>
      <c r="AN203" s="122">
        <v>109.41408200110041</v>
      </c>
      <c r="AO203" s="122">
        <v>109.26170141362725</v>
      </c>
      <c r="AP203" s="122">
        <v>111.88391335213001</v>
      </c>
      <c r="AQ203" s="122">
        <v>107.74203317294685</v>
      </c>
      <c r="AR203" s="122">
        <v>129.15041760740164</v>
      </c>
      <c r="AS203" s="122">
        <v>125.32715172362225</v>
      </c>
      <c r="AT203" s="122">
        <v>100.1617955377738</v>
      </c>
      <c r="AU203" s="122">
        <v>101.13184460079532</v>
      </c>
      <c r="AV203" s="122">
        <v>100.69033263044022</v>
      </c>
      <c r="AW203" s="122">
        <v>100.64577852188472</v>
      </c>
      <c r="AX203" s="111">
        <v>76.967289082731284</v>
      </c>
      <c r="AY203" s="132">
        <v>0.6123954908631335</v>
      </c>
      <c r="AZ203" s="132">
        <v>0.68950892166791278</v>
      </c>
      <c r="BA203" s="132">
        <v>0.7280261411887029</v>
      </c>
      <c r="BB203" s="132">
        <v>0.71922966008602662</v>
      </c>
      <c r="BC203" s="132">
        <v>0.66301481556769026</v>
      </c>
      <c r="BD203" s="132">
        <v>0.47567017134869438</v>
      </c>
      <c r="BE203" s="132">
        <v>0.59403435412604177</v>
      </c>
      <c r="BF203" s="132"/>
      <c r="BG203" s="132"/>
      <c r="BH203" s="132">
        <v>0.15421071428571428</v>
      </c>
      <c r="BI203" s="132"/>
      <c r="BJ203" s="132">
        <v>0.24987894736842106</v>
      </c>
      <c r="BK203" s="132">
        <v>0.30259401360544219</v>
      </c>
      <c r="BL203" s="132">
        <v>0.34788812785388123</v>
      </c>
      <c r="BM203" s="132">
        <v>0.63844396551724125</v>
      </c>
      <c r="BN203" s="132"/>
      <c r="BO203" s="132">
        <v>0.34</v>
      </c>
      <c r="BP203" s="132">
        <v>0.25579882352941175</v>
      </c>
      <c r="BQ203" s="132"/>
      <c r="BR203" s="132"/>
      <c r="BS203" s="132"/>
      <c r="BT203" s="132">
        <v>0.27207142857142858</v>
      </c>
      <c r="BU203" s="132">
        <v>0.73949122807017542</v>
      </c>
      <c r="BV203" s="132"/>
      <c r="BW203" s="132"/>
      <c r="BX203" s="132"/>
      <c r="BY203" s="132"/>
      <c r="BZ203" s="132">
        <v>0.35071917808219177</v>
      </c>
      <c r="CA203" s="132">
        <v>0.33108262108262104</v>
      </c>
      <c r="CB203" s="132"/>
      <c r="CC203" s="132"/>
      <c r="CD203" s="132">
        <v>0.60185714285714287</v>
      </c>
      <c r="CE203" s="132">
        <v>0.77750649350649348</v>
      </c>
      <c r="CF203" s="132">
        <v>3.7621885041849357</v>
      </c>
      <c r="CG203" s="132"/>
      <c r="CH203" s="132"/>
      <c r="CI203" s="132"/>
      <c r="CJ203" s="132"/>
      <c r="CK203" s="132">
        <v>0.30274735799814217</v>
      </c>
      <c r="CL203" s="132"/>
      <c r="CM203" s="132"/>
      <c r="CN203" s="132"/>
      <c r="CO203" s="132"/>
      <c r="CP203" s="132"/>
      <c r="CQ203" s="132">
        <v>0.91534426229508203</v>
      </c>
      <c r="CR203" s="132">
        <v>0.5173026315789474</v>
      </c>
      <c r="CS203" s="132">
        <v>1.1762264150943398</v>
      </c>
      <c r="CT203" s="132">
        <v>0.23499999999999999</v>
      </c>
      <c r="CU203" s="132"/>
      <c r="CV203" s="132">
        <v>0.5784166666666668</v>
      </c>
      <c r="CW203" s="132"/>
      <c r="CX203" s="132">
        <v>0.77327981651376143</v>
      </c>
      <c r="CY203" s="132">
        <v>1.3697916666666667</v>
      </c>
      <c r="CZ203" s="132">
        <v>173</v>
      </c>
      <c r="DA203" s="132">
        <v>152.5</v>
      </c>
      <c r="DB203" s="132">
        <v>179.5</v>
      </c>
    </row>
    <row r="204" spans="1:106" x14ac:dyDescent="0.2">
      <c r="A204" s="119">
        <v>42036</v>
      </c>
      <c r="B204" s="120">
        <v>84.647273749297341</v>
      </c>
      <c r="C204" s="120">
        <v>100.75825898227839</v>
      </c>
      <c r="D204" s="120">
        <v>102.74636510500812</v>
      </c>
      <c r="E204" s="120">
        <v>102.74636510500812</v>
      </c>
      <c r="F204" s="120">
        <v>111.15648407226688</v>
      </c>
      <c r="G204" s="120"/>
      <c r="H204" s="120">
        <v>98.863601050809578</v>
      </c>
      <c r="I204" s="120">
        <v>107.13659430963122</v>
      </c>
      <c r="J204" s="120">
        <v>74.871925576653481</v>
      </c>
      <c r="K204" s="120">
        <v>94.629831397388784</v>
      </c>
      <c r="L204" s="120"/>
      <c r="M204" s="120">
        <v>99.950226764900592</v>
      </c>
      <c r="N204" s="120">
        <v>104.44161700377811</v>
      </c>
      <c r="O204" s="120">
        <v>100.92975737739785</v>
      </c>
      <c r="P204" s="120">
        <v>91.923364878621555</v>
      </c>
      <c r="Q204" s="120"/>
      <c r="R204" s="120"/>
      <c r="S204" s="120">
        <v>104.43378811126922</v>
      </c>
      <c r="T204" s="120">
        <v>103.46200629877798</v>
      </c>
      <c r="U204" s="120">
        <v>102.64976232225752</v>
      </c>
      <c r="V204" s="120">
        <v>108.79858417510206</v>
      </c>
      <c r="W204" s="120">
        <v>75.64143876829506</v>
      </c>
      <c r="X204" s="120">
        <v>102.60492771553629</v>
      </c>
      <c r="Y204" s="120">
        <v>99.908880584928824</v>
      </c>
      <c r="Z204" s="120">
        <v>111.73499903843953</v>
      </c>
      <c r="AA204" s="120">
        <v>115.19489141668817</v>
      </c>
      <c r="AB204" s="120">
        <v>96.857065534220183</v>
      </c>
      <c r="AC204" s="122">
        <v>99.748525841626744</v>
      </c>
      <c r="AD204" s="122">
        <v>100.1682712201043</v>
      </c>
      <c r="AE204" s="122">
        <v>101.9</v>
      </c>
      <c r="AF204" s="122">
        <v>99.339468562661082</v>
      </c>
      <c r="AG204" s="122">
        <v>107.92860257990824</v>
      </c>
      <c r="AH204" s="122">
        <v>109.75790907037803</v>
      </c>
      <c r="AI204" s="122">
        <v>110.56696794351907</v>
      </c>
      <c r="AJ204" s="122">
        <v>102.39420935412026</v>
      </c>
      <c r="AK204" s="122">
        <v>103.27789439689971</v>
      </c>
      <c r="AL204" s="122">
        <v>105.94452164569964</v>
      </c>
      <c r="AM204" s="122">
        <v>101.09787432842793</v>
      </c>
      <c r="AN204" s="122">
        <v>109.61096088193541</v>
      </c>
      <c r="AO204" s="122">
        <v>110.06252320971599</v>
      </c>
      <c r="AP204" s="122">
        <v>108.70565239097652</v>
      </c>
      <c r="AQ204" s="122">
        <v>110.19604040054463</v>
      </c>
      <c r="AR204" s="122">
        <v>131.99235833714889</v>
      </c>
      <c r="AS204" s="122">
        <v>128.76691841770736</v>
      </c>
      <c r="AT204" s="122">
        <v>100.36020742615689</v>
      </c>
      <c r="AU204" s="122">
        <v>100.94830223309879</v>
      </c>
      <c r="AV204" s="122">
        <v>100.39572672505776</v>
      </c>
      <c r="AW204" s="122">
        <v>100.26309495336044</v>
      </c>
      <c r="AX204" s="111">
        <v>73.498611079022993</v>
      </c>
      <c r="AY204" s="132">
        <v>0.6082510866486841</v>
      </c>
      <c r="AZ204" s="132">
        <v>0.77821777308069939</v>
      </c>
      <c r="BA204" s="132">
        <v>0.76735119346175618</v>
      </c>
      <c r="BB204" s="132">
        <v>0.6928883942401608</v>
      </c>
      <c r="BC204" s="132">
        <v>0.58546802669373388</v>
      </c>
      <c r="BD204" s="132">
        <v>0.47811996623190767</v>
      </c>
      <c r="BE204" s="132">
        <v>0.61742924386018816</v>
      </c>
      <c r="BF204" s="132"/>
      <c r="BG204" s="132"/>
      <c r="BH204" s="132">
        <v>0.1562331349206349</v>
      </c>
      <c r="BI204" s="132"/>
      <c r="BJ204" s="132">
        <v>0.24902992957746475</v>
      </c>
      <c r="BK204" s="132">
        <v>0.30326820143884892</v>
      </c>
      <c r="BL204" s="132">
        <v>0.37301858974358976</v>
      </c>
      <c r="BM204" s="132">
        <v>0.80719411764705873</v>
      </c>
      <c r="BN204" s="132"/>
      <c r="BO204" s="132">
        <v>0.31333333333333335</v>
      </c>
      <c r="BP204" s="132">
        <v>0.26031492537313433</v>
      </c>
      <c r="BQ204" s="132"/>
      <c r="BR204" s="132"/>
      <c r="BS204" s="132"/>
      <c r="BT204" s="132">
        <v>0.270890625</v>
      </c>
      <c r="BU204" s="132">
        <v>0.5868965517241379</v>
      </c>
      <c r="BV204" s="132"/>
      <c r="BW204" s="132"/>
      <c r="BX204" s="132">
        <v>1.2277777777777776</v>
      </c>
      <c r="BY204" s="132"/>
      <c r="BZ204" s="132">
        <v>0.3752132352941176</v>
      </c>
      <c r="CA204" s="132">
        <v>0.32775396825396824</v>
      </c>
      <c r="CB204" s="132"/>
      <c r="CC204" s="132"/>
      <c r="CD204" s="132">
        <v>0.6120338983050847</v>
      </c>
      <c r="CE204" s="132">
        <v>0.80117957746478863</v>
      </c>
      <c r="CF204" s="132">
        <v>3.4455102118608005</v>
      </c>
      <c r="CG204" s="132"/>
      <c r="CH204" s="132"/>
      <c r="CI204" s="132"/>
      <c r="CJ204" s="132"/>
      <c r="CK204" s="132">
        <v>0.28628656120130536</v>
      </c>
      <c r="CL204" s="132"/>
      <c r="CM204" s="132"/>
      <c r="CN204" s="132"/>
      <c r="CO204" s="132"/>
      <c r="CP204" s="132"/>
      <c r="CQ204" s="132">
        <v>0.52241176470588235</v>
      </c>
      <c r="CR204" s="132">
        <v>0.5590957446808511</v>
      </c>
      <c r="CS204" s="132">
        <v>1.2246590909090909</v>
      </c>
      <c r="CT204" s="132"/>
      <c r="CU204" s="132"/>
      <c r="CV204" s="132">
        <v>0.61998181818181808</v>
      </c>
      <c r="CW204" s="132"/>
      <c r="CX204" s="132">
        <v>0.85694444444444451</v>
      </c>
      <c r="CY204" s="132"/>
      <c r="CZ204" s="132">
        <v>167.5</v>
      </c>
      <c r="DA204" s="132">
        <v>160</v>
      </c>
      <c r="DB204" s="132">
        <v>179.5</v>
      </c>
    </row>
    <row r="205" spans="1:106" x14ac:dyDescent="0.2">
      <c r="A205" s="119">
        <v>42064</v>
      </c>
      <c r="B205" s="120">
        <v>86.804384485666091</v>
      </c>
      <c r="C205" s="120">
        <v>100.52719860662711</v>
      </c>
      <c r="D205" s="120">
        <v>102.74636510500812</v>
      </c>
      <c r="E205" s="120">
        <v>102.74636510500812</v>
      </c>
      <c r="F205" s="120">
        <v>86.664377412275869</v>
      </c>
      <c r="G205" s="120">
        <v>132.05780121561062</v>
      </c>
      <c r="H205" s="120">
        <v>102.28658710695929</v>
      </c>
      <c r="I205" s="120">
        <v>103.890030845703</v>
      </c>
      <c r="J205" s="120">
        <v>74.871925576653481</v>
      </c>
      <c r="K205" s="120">
        <v>88.10363612860337</v>
      </c>
      <c r="L205" s="120"/>
      <c r="M205" s="120">
        <v>99.950226764900592</v>
      </c>
      <c r="N205" s="120">
        <v>101.40112185184472</v>
      </c>
      <c r="O205" s="120">
        <v>99.275171190883114</v>
      </c>
      <c r="P205" s="120">
        <v>86.178154573707715</v>
      </c>
      <c r="Q205" s="120">
        <v>106.1250704106719</v>
      </c>
      <c r="R205" s="120"/>
      <c r="S205" s="120">
        <v>103.43647233120666</v>
      </c>
      <c r="T205" s="120">
        <v>101.9814112084897</v>
      </c>
      <c r="U205" s="120">
        <v>100.91694149321522</v>
      </c>
      <c r="V205" s="120">
        <v>109.28787444392334</v>
      </c>
      <c r="W205" s="120">
        <v>81.158413200074008</v>
      </c>
      <c r="X205" s="120">
        <v>100.80390802448443</v>
      </c>
      <c r="Y205" s="120">
        <v>110.13250147673102</v>
      </c>
      <c r="Z205" s="120">
        <v>117.8594579652535</v>
      </c>
      <c r="AA205" s="120">
        <v>127.84661250459466</v>
      </c>
      <c r="AB205" s="120">
        <v>98.221249555828919</v>
      </c>
      <c r="AC205" s="122">
        <v>103.333268226754</v>
      </c>
      <c r="AD205" s="122">
        <v>100.1682712201043</v>
      </c>
      <c r="AE205" s="122">
        <v>100.6</v>
      </c>
      <c r="AF205" s="122">
        <v>104.63576936720492</v>
      </c>
      <c r="AG205" s="122">
        <v>106.82496823294431</v>
      </c>
      <c r="AH205" s="122">
        <v>109.31160799145702</v>
      </c>
      <c r="AI205" s="122">
        <v>110.13899533931557</v>
      </c>
      <c r="AJ205" s="122">
        <v>102.39420935412026</v>
      </c>
      <c r="AK205" s="122">
        <v>102.30905861456483</v>
      </c>
      <c r="AL205" s="122">
        <v>103.20787577352681</v>
      </c>
      <c r="AM205" s="122">
        <v>97.173557580004669</v>
      </c>
      <c r="AN205" s="122">
        <v>107.67386090394361</v>
      </c>
      <c r="AO205" s="122">
        <v>104.90579974364802</v>
      </c>
      <c r="AP205" s="122">
        <v>107.28601443982554</v>
      </c>
      <c r="AQ205" s="122">
        <v>109.59546252862101</v>
      </c>
      <c r="AR205" s="122">
        <v>125.99270568546028</v>
      </c>
      <c r="AS205" s="122">
        <v>126.22448216555749</v>
      </c>
      <c r="AT205" s="122">
        <v>100.4483904876605</v>
      </c>
      <c r="AU205" s="122">
        <v>101.22361578464358</v>
      </c>
      <c r="AV205" s="122">
        <v>100.32246663177057</v>
      </c>
      <c r="AW205" s="122">
        <v>100.26309495336044</v>
      </c>
      <c r="AX205" s="111">
        <v>79.59509320439976</v>
      </c>
      <c r="AY205" s="132">
        <v>0.5981396586672163</v>
      </c>
      <c r="AZ205" s="132">
        <v>0.89453665192824994</v>
      </c>
      <c r="BA205" s="132">
        <v>0.73630695503810339</v>
      </c>
      <c r="BB205" s="132">
        <v>0.64389358531605012</v>
      </c>
      <c r="BC205" s="132">
        <v>0.57425170197680009</v>
      </c>
      <c r="BD205" s="132">
        <v>0.44606718862428557</v>
      </c>
      <c r="BE205" s="132">
        <v>0.55198983699478532</v>
      </c>
      <c r="BF205" s="132"/>
      <c r="BG205" s="132">
        <v>2.2301762114537445</v>
      </c>
      <c r="BH205" s="132">
        <v>0.15047288359788361</v>
      </c>
      <c r="BI205" s="132"/>
      <c r="BJ205" s="132">
        <v>0.26371568627450981</v>
      </c>
      <c r="BK205" s="132">
        <v>0.30317313432835818</v>
      </c>
      <c r="BL205" s="132">
        <v>0.38325770308123247</v>
      </c>
      <c r="BM205" s="132">
        <v>0.8092038834951456</v>
      </c>
      <c r="BN205" s="132"/>
      <c r="BO205" s="132">
        <v>0.38741666666666674</v>
      </c>
      <c r="BP205" s="132">
        <v>0.27679522388059696</v>
      </c>
      <c r="BQ205" s="132"/>
      <c r="BR205" s="132"/>
      <c r="BS205" s="132"/>
      <c r="BT205" s="132">
        <v>0.27169550173010382</v>
      </c>
      <c r="BU205" s="132">
        <v>0.45964583333333336</v>
      </c>
      <c r="BV205" s="132"/>
      <c r="BW205" s="132"/>
      <c r="BX205" s="132">
        <v>0.75588050314465405</v>
      </c>
      <c r="BY205" s="132"/>
      <c r="BZ205" s="132">
        <v>0.37346126760563375</v>
      </c>
      <c r="CA205" s="132">
        <v>0.32197404371584698</v>
      </c>
      <c r="CB205" s="132"/>
      <c r="CC205" s="132"/>
      <c r="CD205" s="132">
        <v>0.61076623376623396</v>
      </c>
      <c r="CE205" s="132">
        <v>0.76936184210526315</v>
      </c>
      <c r="CF205" s="132">
        <v>3.6228563544840933</v>
      </c>
      <c r="CG205" s="132">
        <v>2.6786164855462626</v>
      </c>
      <c r="CH205" s="132"/>
      <c r="CI205" s="132"/>
      <c r="CJ205" s="132"/>
      <c r="CK205" s="132">
        <v>0.28032451521283264</v>
      </c>
      <c r="CL205" s="132"/>
      <c r="CM205" s="132">
        <v>1.1024285714285713</v>
      </c>
      <c r="CN205" s="132">
        <v>0.75154320987654322</v>
      </c>
      <c r="CO205" s="132"/>
      <c r="CP205" s="132"/>
      <c r="CQ205" s="132">
        <v>0.69772727272727275</v>
      </c>
      <c r="CR205" s="132">
        <v>0.54156250000000006</v>
      </c>
      <c r="CS205" s="132">
        <v>1.2948958333333331</v>
      </c>
      <c r="CT205" s="132"/>
      <c r="CU205" s="132"/>
      <c r="CV205" s="132">
        <v>0.54060483870967735</v>
      </c>
      <c r="CW205" s="132"/>
      <c r="CX205" s="132">
        <v>0.84738095238095246</v>
      </c>
      <c r="CY205" s="132">
        <v>1.3</v>
      </c>
      <c r="CZ205" s="132">
        <v>164</v>
      </c>
      <c r="DA205" s="132">
        <v>160</v>
      </c>
      <c r="DB205" s="132">
        <v>179.5</v>
      </c>
    </row>
    <row r="206" spans="1:106" x14ac:dyDescent="0.2">
      <c r="A206" s="119">
        <v>42095</v>
      </c>
      <c r="B206" s="120">
        <v>90.71107363687463</v>
      </c>
      <c r="C206" s="120">
        <v>100.13678624776807</v>
      </c>
      <c r="D206" s="120">
        <v>102.74636510500812</v>
      </c>
      <c r="E206" s="120">
        <v>102.74636510500812</v>
      </c>
      <c r="F206" s="120">
        <v>79.128344593817104</v>
      </c>
      <c r="G206" s="120">
        <v>133.80494922397517</v>
      </c>
      <c r="H206" s="120">
        <v>106.09550393372832</v>
      </c>
      <c r="I206" s="120">
        <v>100.64346738177478</v>
      </c>
      <c r="J206" s="120">
        <v>88.737096979737458</v>
      </c>
      <c r="K206" s="120">
        <v>98.23824985958538</v>
      </c>
      <c r="L206" s="120"/>
      <c r="M206" s="120">
        <v>99.950226764900592</v>
      </c>
      <c r="N206" s="120">
        <v>104.55962416151486</v>
      </c>
      <c r="O206" s="120">
        <v>99.275171190883114</v>
      </c>
      <c r="P206" s="120">
        <v>86.178154573707715</v>
      </c>
      <c r="Q206" s="120">
        <v>76.143548276715251</v>
      </c>
      <c r="R206" s="120"/>
      <c r="S206" s="120">
        <v>101.74603907873002</v>
      </c>
      <c r="T206" s="120">
        <v>99.089945560387505</v>
      </c>
      <c r="U206" s="120">
        <v>97.758650318569323</v>
      </c>
      <c r="V206" s="120">
        <v>107.66343075143665</v>
      </c>
      <c r="W206" s="120">
        <v>94.26122747554902</v>
      </c>
      <c r="X206" s="120">
        <v>100.36315215072489</v>
      </c>
      <c r="Y206" s="120">
        <v>109.4121379450593</v>
      </c>
      <c r="Z206" s="120">
        <v>112.8858152946659</v>
      </c>
      <c r="AA206" s="120">
        <v>123.60447698043238</v>
      </c>
      <c r="AB206" s="120">
        <v>98.34485012154515</v>
      </c>
      <c r="AC206" s="122">
        <v>104.23600369578854</v>
      </c>
      <c r="AD206" s="122">
        <v>99.969656009489412</v>
      </c>
      <c r="AE206" s="122">
        <v>100.49999999999999</v>
      </c>
      <c r="AF206" s="122">
        <v>105.9985655560763</v>
      </c>
      <c r="AG206" s="122">
        <v>106.7696524201322</v>
      </c>
      <c r="AH206" s="122">
        <v>109.31160799145702</v>
      </c>
      <c r="AI206" s="122">
        <v>110.13899533931557</v>
      </c>
      <c r="AJ206" s="122">
        <v>102.39420935412026</v>
      </c>
      <c r="AK206" s="122">
        <v>102.30905861456483</v>
      </c>
      <c r="AL206" s="122">
        <v>103.20787577352681</v>
      </c>
      <c r="AM206" s="122">
        <v>100.91100210231254</v>
      </c>
      <c r="AN206" s="122">
        <v>106.03575749875129</v>
      </c>
      <c r="AO206" s="122">
        <v>104.74219660575154</v>
      </c>
      <c r="AP206" s="122">
        <v>104.95941561872598</v>
      </c>
      <c r="AQ206" s="122">
        <v>107.65455845116225</v>
      </c>
      <c r="AR206" s="122">
        <v>123.30865055181013</v>
      </c>
      <c r="AS206" s="122">
        <v>123.68204591340763</v>
      </c>
      <c r="AT206" s="122">
        <v>100.3083108452918</v>
      </c>
      <c r="AU206" s="122">
        <v>100.67298868155396</v>
      </c>
      <c r="AV206" s="122">
        <v>100.45824660462269</v>
      </c>
      <c r="AW206" s="122">
        <v>100.26309495336044</v>
      </c>
      <c r="AX206" s="111">
        <v>85.074561325931683</v>
      </c>
      <c r="AY206" s="132">
        <v>0.60219415876787274</v>
      </c>
      <c r="AZ206" s="132">
        <v>0.9991349722218652</v>
      </c>
      <c r="BA206" s="132"/>
      <c r="BB206" s="132">
        <v>0.67874157583382622</v>
      </c>
      <c r="BC206" s="132">
        <v>0.62905232143418399</v>
      </c>
      <c r="BD206" s="132">
        <v>0.45402482526721488</v>
      </c>
      <c r="BE206" s="132">
        <v>0.50216404164333228</v>
      </c>
      <c r="BF206" s="132"/>
      <c r="BG206" s="132">
        <v>1.5965610345317605</v>
      </c>
      <c r="BH206" s="132">
        <v>0.15519051410373066</v>
      </c>
      <c r="BI206" s="132"/>
      <c r="BJ206" s="132">
        <v>0.25131818181818183</v>
      </c>
      <c r="BK206" s="132">
        <v>0.33482984126984128</v>
      </c>
      <c r="BL206" s="132">
        <v>0.41291666666666671</v>
      </c>
      <c r="BM206" s="132">
        <v>0.74723643410852714</v>
      </c>
      <c r="BN206" s="132">
        <v>0.45999999999999996</v>
      </c>
      <c r="BO206" s="132">
        <v>0.42368589743589735</v>
      </c>
      <c r="BP206" s="132">
        <v>0.28541134328358209</v>
      </c>
      <c r="BQ206" s="132"/>
      <c r="BR206" s="132">
        <v>0.69</v>
      </c>
      <c r="BS206" s="132">
        <v>1.49</v>
      </c>
      <c r="BT206" s="132">
        <v>0.32400000000000001</v>
      </c>
      <c r="BU206" s="132">
        <v>0.42034343434343441</v>
      </c>
      <c r="BV206" s="132"/>
      <c r="BW206" s="132"/>
      <c r="BX206" s="132">
        <v>0.69724826388888894</v>
      </c>
      <c r="BY206" s="132"/>
      <c r="BZ206" s="132">
        <v>0.37234496124031008</v>
      </c>
      <c r="CA206" s="132">
        <v>0.31151724137931036</v>
      </c>
      <c r="CB206" s="132"/>
      <c r="CC206" s="132"/>
      <c r="CD206" s="132">
        <v>0.62551449275362314</v>
      </c>
      <c r="CE206" s="132">
        <v>0.78210071942446047</v>
      </c>
      <c r="CF206" s="132">
        <v>3.8383092241559922</v>
      </c>
      <c r="CG206" s="132">
        <v>1.8629461995098857</v>
      </c>
      <c r="CH206" s="132">
        <v>0.24278225806451612</v>
      </c>
      <c r="CI206" s="132"/>
      <c r="CJ206" s="132">
        <v>0.95</v>
      </c>
      <c r="CK206" s="132">
        <v>0.28010086736455625</v>
      </c>
      <c r="CL206" s="132"/>
      <c r="CM206" s="132">
        <v>1.1140740740740742</v>
      </c>
      <c r="CN206" s="132">
        <v>1.0041666666666667</v>
      </c>
      <c r="CO206" s="132">
        <v>2.9099999999999997</v>
      </c>
      <c r="CP206" s="132"/>
      <c r="CQ206" s="132">
        <v>0.95854545454545448</v>
      </c>
      <c r="CR206" s="132">
        <v>0.54727678571428562</v>
      </c>
      <c r="CS206" s="132">
        <v>1.1362777777777777</v>
      </c>
      <c r="CT206" s="132">
        <v>0.63</v>
      </c>
      <c r="CU206" s="132"/>
      <c r="CV206" s="132">
        <v>0.41790697674418603</v>
      </c>
      <c r="CW206" s="132">
        <v>0.7857142857142857</v>
      </c>
      <c r="CX206" s="132">
        <v>0.87650602409638556</v>
      </c>
      <c r="CY206" s="132"/>
      <c r="CZ206" s="132">
        <v>156.5</v>
      </c>
      <c r="DA206" s="132">
        <v>155</v>
      </c>
      <c r="DB206" s="132">
        <v>179.5</v>
      </c>
    </row>
    <row r="207" spans="1:106" x14ac:dyDescent="0.2">
      <c r="A207" s="119">
        <v>42125</v>
      </c>
      <c r="B207" s="120">
        <v>96.592186621697564</v>
      </c>
      <c r="C207" s="120">
        <v>101.10484954575531</v>
      </c>
      <c r="D207" s="120">
        <v>102.74636510500812</v>
      </c>
      <c r="E207" s="120">
        <v>102.74636510500812</v>
      </c>
      <c r="F207" s="120">
        <v>81.012352798431792</v>
      </c>
      <c r="G207" s="120">
        <v>105.74225333532601</v>
      </c>
      <c r="H207" s="120">
        <v>110.26229588174593</v>
      </c>
      <c r="I207" s="120">
        <v>103.16559352276244</v>
      </c>
      <c r="J207" s="120">
        <v>119.24047406652221</v>
      </c>
      <c r="K207" s="120">
        <v>103.81424315651103</v>
      </c>
      <c r="L207" s="120">
        <v>199.3086412314922</v>
      </c>
      <c r="M207" s="120">
        <v>99.950226764900592</v>
      </c>
      <c r="N207" s="120">
        <v>105.36230387223625</v>
      </c>
      <c r="O207" s="120">
        <v>100.92975737739785</v>
      </c>
      <c r="P207" s="120">
        <v>99.583645285173347</v>
      </c>
      <c r="Q207" s="120">
        <v>115.6430139452613</v>
      </c>
      <c r="R207" s="120">
        <v>104.65142194719105</v>
      </c>
      <c r="S207" s="120">
        <v>100.43855430984857</v>
      </c>
      <c r="T207" s="120">
        <v>97.871019159013315</v>
      </c>
      <c r="U207" s="120">
        <v>95.893350832872443</v>
      </c>
      <c r="V207" s="120">
        <v>109.28787444392334</v>
      </c>
      <c r="W207" s="120">
        <v>113.32268407972907</v>
      </c>
      <c r="X207" s="120">
        <v>99.762812253707608</v>
      </c>
      <c r="Y207" s="120">
        <v>99.493286239733592</v>
      </c>
      <c r="Z207" s="120">
        <v>99.962281014974252</v>
      </c>
      <c r="AA207" s="120">
        <v>120.3332527558143</v>
      </c>
      <c r="AB207" s="120">
        <v>98.939963956475125</v>
      </c>
      <c r="AC207" s="122">
        <v>106.14830754758661</v>
      </c>
      <c r="AD207" s="122">
        <v>99.969656009489412</v>
      </c>
      <c r="AE207" s="122">
        <v>100.2</v>
      </c>
      <c r="AF207" s="122">
        <v>108.77193226217922</v>
      </c>
      <c r="AG207" s="122">
        <v>106.77816254518021</v>
      </c>
      <c r="AH207" s="122">
        <v>109.31160799145702</v>
      </c>
      <c r="AI207" s="122">
        <v>110.13899533931557</v>
      </c>
      <c r="AJ207" s="122">
        <v>102.39420935412026</v>
      </c>
      <c r="AK207" s="122">
        <v>102.30905861456483</v>
      </c>
      <c r="AL207" s="122">
        <v>103.20787577352681</v>
      </c>
      <c r="AM207" s="122">
        <v>100.91100210231254</v>
      </c>
      <c r="AN207" s="122">
        <v>103.45106136578316</v>
      </c>
      <c r="AO207" s="122">
        <v>99.978697857725351</v>
      </c>
      <c r="AP207" s="122">
        <v>104.95941561872598</v>
      </c>
      <c r="AQ207" s="122">
        <v>104.24481045042897</v>
      </c>
      <c r="AR207" s="122">
        <v>113.04608680550072</v>
      </c>
      <c r="AS207" s="122">
        <v>113.6618559784641</v>
      </c>
      <c r="AT207" s="122">
        <v>99.850368499050816</v>
      </c>
      <c r="AU207" s="122">
        <v>100.85653104925052</v>
      </c>
      <c r="AV207" s="122">
        <v>100.34909617420394</v>
      </c>
      <c r="AW207" s="122">
        <v>100.26309495336044</v>
      </c>
      <c r="AX207" s="111">
        <v>74.546218765962692</v>
      </c>
      <c r="AY207" s="132">
        <v>0.60940536019514968</v>
      </c>
      <c r="AZ207" s="132"/>
      <c r="BA207" s="132"/>
      <c r="BB207" s="132">
        <v>0.66138678655463268</v>
      </c>
      <c r="BC207" s="132">
        <v>0.64044287164706937</v>
      </c>
      <c r="BD207" s="132">
        <v>0.52048836764782003</v>
      </c>
      <c r="BE207" s="132">
        <v>0.60627122100841335</v>
      </c>
      <c r="BF207" s="132">
        <v>7.7433628318584056</v>
      </c>
      <c r="BG207" s="132">
        <v>2.4320569298542862</v>
      </c>
      <c r="BH207" s="132">
        <v>0.16072989107666527</v>
      </c>
      <c r="BI207" s="132">
        <v>2.2581634569508173</v>
      </c>
      <c r="BJ207" s="132"/>
      <c r="BK207" s="132">
        <v>0.38362961702127663</v>
      </c>
      <c r="BL207" s="132">
        <v>0.40670987654320989</v>
      </c>
      <c r="BM207" s="132">
        <v>0.71620543806646519</v>
      </c>
      <c r="BN207" s="132">
        <v>0.49891111111111103</v>
      </c>
      <c r="BO207" s="132">
        <v>0.48244336569579283</v>
      </c>
      <c r="BP207" s="132">
        <v>0.35954675078864351</v>
      </c>
      <c r="BQ207" s="132">
        <v>0.69499999999999995</v>
      </c>
      <c r="BR207" s="132">
        <v>0.748</v>
      </c>
      <c r="BS207" s="132">
        <v>0.85</v>
      </c>
      <c r="BT207" s="132">
        <v>0.43354482758620694</v>
      </c>
      <c r="BU207" s="132">
        <v>0.43435694050991502</v>
      </c>
      <c r="BV207" s="132"/>
      <c r="BW207" s="132"/>
      <c r="BX207" s="132">
        <v>0.6453841807909606</v>
      </c>
      <c r="BY207" s="132"/>
      <c r="BZ207" s="132">
        <v>0.36549843260188092</v>
      </c>
      <c r="CA207" s="132">
        <v>0.30685078534031418</v>
      </c>
      <c r="CB207" s="132">
        <v>0.52387096774193553</v>
      </c>
      <c r="CC207" s="132">
        <v>0.35500543478260871</v>
      </c>
      <c r="CD207" s="132">
        <v>0.55879166666666658</v>
      </c>
      <c r="CE207" s="132">
        <v>0.76399104477611934</v>
      </c>
      <c r="CF207" s="132">
        <v>5.6540090932644755</v>
      </c>
      <c r="CG207" s="132">
        <v>1.301407968639805</v>
      </c>
      <c r="CH207" s="132">
        <v>0.24194660194174758</v>
      </c>
      <c r="CI207" s="132"/>
      <c r="CJ207" s="132">
        <v>0.81246376811594201</v>
      </c>
      <c r="CK207" s="132">
        <v>0.28457699262055136</v>
      </c>
      <c r="CL207" s="132"/>
      <c r="CM207" s="132">
        <v>0.86104807692307694</v>
      </c>
      <c r="CN207" s="132">
        <v>1.066002331002331</v>
      </c>
      <c r="CO207" s="132">
        <v>2.3695774647887324</v>
      </c>
      <c r="CP207" s="132">
        <v>1.0227272727272727</v>
      </c>
      <c r="CQ207" s="132">
        <v>0.84321428571428569</v>
      </c>
      <c r="CR207" s="132">
        <v>0.55582191780821921</v>
      </c>
      <c r="CS207" s="132">
        <v>1.1908846153846153</v>
      </c>
      <c r="CT207" s="132"/>
      <c r="CU207" s="132"/>
      <c r="CV207" s="132"/>
      <c r="CW207" s="132">
        <v>0.70186567164179092</v>
      </c>
      <c r="CX207" s="132">
        <v>0.83307692307692305</v>
      </c>
      <c r="CY207" s="132"/>
      <c r="CZ207" s="132"/>
      <c r="DA207" s="132"/>
      <c r="DB207" s="132"/>
    </row>
    <row r="208" spans="1:106" x14ac:dyDescent="0.2">
      <c r="A208" s="119">
        <v>42156</v>
      </c>
      <c r="B208" s="120">
        <v>108.41062394603709</v>
      </c>
      <c r="C208" s="120">
        <v>104.08074783216057</v>
      </c>
      <c r="D208" s="120">
        <v>100.80775444264947</v>
      </c>
      <c r="E208" s="120">
        <v>100.80775444264947</v>
      </c>
      <c r="F208" s="120">
        <v>105.50445945842282</v>
      </c>
      <c r="G208" s="120">
        <v>91.678427322675034</v>
      </c>
      <c r="H208" s="120">
        <v>109.44351248309975</v>
      </c>
      <c r="I208" s="120">
        <v>102.07862463941603</v>
      </c>
      <c r="J208" s="120">
        <v>130.33261118898938</v>
      </c>
      <c r="K208" s="120">
        <v>115.49971278658596</v>
      </c>
      <c r="L208" s="120">
        <v>162.46023158666983</v>
      </c>
      <c r="M208" s="120">
        <v>99.950226764900592</v>
      </c>
      <c r="N208" s="120"/>
      <c r="O208" s="120">
        <v>102.58434356391255</v>
      </c>
      <c r="P208" s="120">
        <v>112.98913599663901</v>
      </c>
      <c r="Q208" s="120">
        <v>88.040977694952019</v>
      </c>
      <c r="R208" s="120">
        <v>92.753069064306288</v>
      </c>
      <c r="S208" s="120">
        <v>101.53907950215658</v>
      </c>
      <c r="T208" s="120">
        <v>101.01116381564502</v>
      </c>
      <c r="U208" s="120">
        <v>99.115231762712526</v>
      </c>
      <c r="V208" s="120">
        <v>110.87317491490431</v>
      </c>
      <c r="W208" s="120">
        <v>122.38849880610741</v>
      </c>
      <c r="X208" s="120">
        <v>100.42394606434691</v>
      </c>
      <c r="Y208" s="120">
        <v>96.750363561445212</v>
      </c>
      <c r="Z208" s="120">
        <v>106.45050370094023</v>
      </c>
      <c r="AA208" s="120">
        <v>106.56124939920298</v>
      </c>
      <c r="AB208" s="120">
        <v>98.843830183140284</v>
      </c>
      <c r="AC208" s="122">
        <v>106.42830233061605</v>
      </c>
      <c r="AD208" s="122">
        <v>99.93655347438694</v>
      </c>
      <c r="AE208" s="122">
        <v>100.1</v>
      </c>
      <c r="AF208" s="122">
        <v>109.19525553362709</v>
      </c>
      <c r="AG208" s="122">
        <v>106.75688723256017</v>
      </c>
      <c r="AH208" s="122">
        <v>109.31160799145702</v>
      </c>
      <c r="AI208" s="122">
        <v>110.13899533931557</v>
      </c>
      <c r="AJ208" s="122">
        <v>102.39420935412026</v>
      </c>
      <c r="AK208" s="122">
        <v>102.30905861456483</v>
      </c>
      <c r="AL208" s="122">
        <v>103.20787577352681</v>
      </c>
      <c r="AM208" s="122">
        <v>100.91100210231254</v>
      </c>
      <c r="AN208" s="122">
        <v>102.82812719986021</v>
      </c>
      <c r="AO208" s="122">
        <v>99.046710638930122</v>
      </c>
      <c r="AP208" s="122">
        <v>104.95941561872598</v>
      </c>
      <c r="AQ208" s="122">
        <v>103.30487425276425</v>
      </c>
      <c r="AR208" s="122">
        <v>106.71803211393024</v>
      </c>
      <c r="AS208" s="122">
        <v>110.80834517311003</v>
      </c>
      <c r="AT208" s="122">
        <v>99.960597325930323</v>
      </c>
      <c r="AU208" s="122">
        <v>100.48944631385741</v>
      </c>
      <c r="AV208" s="122">
        <v>99.970874242365738</v>
      </c>
      <c r="AW208" s="122">
        <v>99.880411384836165</v>
      </c>
      <c r="AX208" s="111">
        <v>71.076409987511056</v>
      </c>
      <c r="AY208" s="132">
        <v>0.61755678919168688</v>
      </c>
      <c r="AZ208" s="132"/>
      <c r="BA208" s="132"/>
      <c r="BB208" s="132"/>
      <c r="BC208" s="132"/>
      <c r="BD208" s="132">
        <v>0.58579972523410329</v>
      </c>
      <c r="BE208" s="132"/>
      <c r="BF208" s="132">
        <v>6.8601912646303163</v>
      </c>
      <c r="BG208" s="132">
        <v>1.84744311007604</v>
      </c>
      <c r="BH208" s="132">
        <v>0.15984111361079867</v>
      </c>
      <c r="BI208" s="132">
        <v>1.4249238506065818</v>
      </c>
      <c r="BJ208" s="132"/>
      <c r="BK208" s="132">
        <v>0.42776190476190468</v>
      </c>
      <c r="BL208" s="132">
        <v>0.50922619047619044</v>
      </c>
      <c r="BM208" s="132">
        <v>0.65824642857142868</v>
      </c>
      <c r="BN208" s="132">
        <v>0.51185000000000003</v>
      </c>
      <c r="BO208" s="132">
        <v>0.45268656716417915</v>
      </c>
      <c r="BP208" s="132">
        <v>0.47976583333333339</v>
      </c>
      <c r="BQ208" s="132">
        <v>0.7731684210526315</v>
      </c>
      <c r="BR208" s="132">
        <v>0.72</v>
      </c>
      <c r="BS208" s="132">
        <v>0.8287500000000001</v>
      </c>
      <c r="BT208" s="132">
        <v>0.4681645569620253</v>
      </c>
      <c r="BU208" s="132">
        <v>0.56313333333333337</v>
      </c>
      <c r="BV208" s="132">
        <v>0.71042168674698791</v>
      </c>
      <c r="BW208" s="132">
        <v>0.4778787878787879</v>
      </c>
      <c r="BX208" s="132">
        <v>0.60746268656716418</v>
      </c>
      <c r="BY208" s="132"/>
      <c r="BZ208" s="132">
        <v>0.41368604651162788</v>
      </c>
      <c r="CA208" s="132">
        <v>0.30056847545219639</v>
      </c>
      <c r="CB208" s="132">
        <v>0.52115298507462682</v>
      </c>
      <c r="CC208" s="132">
        <v>0.34513034682080918</v>
      </c>
      <c r="CD208" s="132">
        <v>0.4949550724637683</v>
      </c>
      <c r="CE208" s="132">
        <v>0.82044029850746258</v>
      </c>
      <c r="CF208" s="132"/>
      <c r="CG208" s="132">
        <v>1.2064135911280871</v>
      </c>
      <c r="CH208" s="132">
        <v>0.23993217054263566</v>
      </c>
      <c r="CI208" s="132">
        <v>0.8490949720670391</v>
      </c>
      <c r="CJ208" s="132">
        <v>0.75472972972972963</v>
      </c>
      <c r="CK208" s="132">
        <v>0.31214862651705905</v>
      </c>
      <c r="CL208" s="132"/>
      <c r="CM208" s="132">
        <v>0.75039903846153855</v>
      </c>
      <c r="CN208" s="132">
        <v>0.91197740112994341</v>
      </c>
      <c r="CO208" s="132">
        <v>2.0117979797979797</v>
      </c>
      <c r="CP208" s="132">
        <v>0.96874999999999989</v>
      </c>
      <c r="CQ208" s="132">
        <v>0.79492537313432843</v>
      </c>
      <c r="CR208" s="132">
        <v>0.56201923076923077</v>
      </c>
      <c r="CS208" s="132">
        <v>1.2119191919191921</v>
      </c>
      <c r="CT208" s="132"/>
      <c r="CU208" s="132">
        <v>1.0783333333333334</v>
      </c>
      <c r="CV208" s="132"/>
      <c r="CW208" s="132">
        <v>0.66052631578947374</v>
      </c>
      <c r="CX208" s="132"/>
      <c r="CY208" s="132"/>
      <c r="CZ208" s="132"/>
      <c r="DA208" s="132"/>
      <c r="DB208" s="132"/>
    </row>
    <row r="209" spans="1:106" x14ac:dyDescent="0.2">
      <c r="A209" s="119">
        <v>42186</v>
      </c>
      <c r="B209" s="120">
        <v>118.16329398538502</v>
      </c>
      <c r="C209" s="120">
        <v>98.662780403096107</v>
      </c>
      <c r="D209" s="120">
        <v>100.80775444264947</v>
      </c>
      <c r="E209" s="120">
        <v>100.80775444264947</v>
      </c>
      <c r="F209" s="120">
        <v>96.084418435349335</v>
      </c>
      <c r="G209" s="120">
        <v>87.392646324691256</v>
      </c>
      <c r="H209" s="120">
        <v>105.30205083894892</v>
      </c>
      <c r="I209" s="120">
        <v>92.247297584065251</v>
      </c>
      <c r="J209" s="120">
        <v>127.55957690837261</v>
      </c>
      <c r="K209" s="120">
        <v>103.46345692877993</v>
      </c>
      <c r="L209" s="120">
        <v>114.8025204164606</v>
      </c>
      <c r="M209" s="120">
        <v>99.950226764900592</v>
      </c>
      <c r="N209" s="120"/>
      <c r="O209" s="120">
        <v>97.620585004368394</v>
      </c>
      <c r="P209" s="120">
        <v>95.753505081897444</v>
      </c>
      <c r="Q209" s="120">
        <v>84.709697457845721</v>
      </c>
      <c r="R209" s="120">
        <v>89.372855177123114</v>
      </c>
      <c r="S209" s="120">
        <v>98.018806449883982</v>
      </c>
      <c r="T209" s="120">
        <v>101.50695212461781</v>
      </c>
      <c r="U209" s="120">
        <v>100.28634308753928</v>
      </c>
      <c r="V209" s="120">
        <v>107.09585403960395</v>
      </c>
      <c r="W209" s="120">
        <v>119.67650294778909</v>
      </c>
      <c r="X209" s="120">
        <v>101.08507987498618</v>
      </c>
      <c r="Y209" s="120">
        <v>93.010014454688303</v>
      </c>
      <c r="Z209" s="120">
        <v>90.388018874093177</v>
      </c>
      <c r="AA209" s="120">
        <v>91.429970223229802</v>
      </c>
      <c r="AB209" s="120">
        <v>99.091031314572746</v>
      </c>
      <c r="AC209" s="122">
        <v>103.91905571591472</v>
      </c>
      <c r="AD209" s="122">
        <v>99.93655347438694</v>
      </c>
      <c r="AE209" s="122">
        <v>100</v>
      </c>
      <c r="AF209" s="122">
        <v>105.62136657420265</v>
      </c>
      <c r="AG209" s="122">
        <v>94.922467416455078</v>
      </c>
      <c r="AH209" s="122">
        <v>91.310970167736357</v>
      </c>
      <c r="AI209" s="122">
        <v>90.107093457129992</v>
      </c>
      <c r="AJ209" s="122">
        <v>100.05567928730513</v>
      </c>
      <c r="AK209" s="122">
        <v>102.30905861456483</v>
      </c>
      <c r="AL209" s="122">
        <v>100.48576248161862</v>
      </c>
      <c r="AM209" s="122">
        <v>100.91100210231254</v>
      </c>
      <c r="AN209" s="122">
        <v>101.06162370440893</v>
      </c>
      <c r="AO209" s="122">
        <v>101.52485835733015</v>
      </c>
      <c r="AP209" s="122">
        <v>101.05308550249858</v>
      </c>
      <c r="AQ209" s="122">
        <v>100.83015724941943</v>
      </c>
      <c r="AR209" s="122">
        <v>96.985963970506944</v>
      </c>
      <c r="AS209" s="122">
        <v>100.5189561055859</v>
      </c>
      <c r="AT209" s="122">
        <v>99.776426152809819</v>
      </c>
      <c r="AU209" s="122">
        <v>100.48944631385741</v>
      </c>
      <c r="AV209" s="122">
        <v>99.575098525020195</v>
      </c>
      <c r="AW209" s="122">
        <v>99.593398708442948</v>
      </c>
      <c r="AX209" s="111">
        <v>66.08452123658536</v>
      </c>
      <c r="AY209" s="132">
        <v>0.59340567327948157</v>
      </c>
      <c r="AZ209" s="132"/>
      <c r="BA209" s="132"/>
      <c r="BB209" s="132"/>
      <c r="BC209" s="132"/>
      <c r="BD209" s="132">
        <v>0.50265395778152089</v>
      </c>
      <c r="BE209" s="132"/>
      <c r="BF209" s="132">
        <v>6.6055756797652343</v>
      </c>
      <c r="BG209" s="132">
        <v>1.7790743666746884</v>
      </c>
      <c r="BH209" s="132">
        <v>0.17022955288985822</v>
      </c>
      <c r="BI209" s="132">
        <v>1.0518609362560647</v>
      </c>
      <c r="BJ209" s="132"/>
      <c r="BK209" s="132">
        <v>0.44665704918032784</v>
      </c>
      <c r="BL209" s="132">
        <v>0.44344771241830061</v>
      </c>
      <c r="BM209" s="132">
        <v>0.64111604095563157</v>
      </c>
      <c r="BN209" s="132">
        <v>0.49046938775510207</v>
      </c>
      <c r="BO209" s="132">
        <v>0.39764035087719296</v>
      </c>
      <c r="BP209" s="132">
        <v>0.56004851612903228</v>
      </c>
      <c r="BQ209" s="132">
        <v>0.53856983240223466</v>
      </c>
      <c r="BR209" s="132">
        <v>0.64117647058823535</v>
      </c>
      <c r="BS209" s="132">
        <v>0.64896747967479673</v>
      </c>
      <c r="BT209" s="132">
        <v>0.45591901408450702</v>
      </c>
      <c r="BU209" s="132">
        <v>0.51318157181571822</v>
      </c>
      <c r="BV209" s="132">
        <v>0.6779215976331362</v>
      </c>
      <c r="BW209" s="132">
        <v>0.37817567567567567</v>
      </c>
      <c r="BX209" s="132">
        <v>0.78057354925775979</v>
      </c>
      <c r="BY209" s="132">
        <v>2.2127627669140635</v>
      </c>
      <c r="BZ209" s="132">
        <v>0.44952320675105489</v>
      </c>
      <c r="CA209" s="132">
        <v>0.30547297297297299</v>
      </c>
      <c r="CB209" s="132">
        <v>0.4852047904191617</v>
      </c>
      <c r="CC209" s="132">
        <v>0.29197410926365797</v>
      </c>
      <c r="CD209" s="132">
        <v>0.48893398692810464</v>
      </c>
      <c r="CE209" s="132">
        <v>0.9524541484716158</v>
      </c>
      <c r="CF209" s="132"/>
      <c r="CG209" s="132">
        <v>1.1078759198950434</v>
      </c>
      <c r="CH209" s="132">
        <v>0.23936399999999999</v>
      </c>
      <c r="CI209" s="132">
        <v>0.64635294117647057</v>
      </c>
      <c r="CJ209" s="132">
        <v>0.64981481481481473</v>
      </c>
      <c r="CK209" s="132">
        <v>0.39194485784501226</v>
      </c>
      <c r="CL209" s="132">
        <v>0.3</v>
      </c>
      <c r="CM209" s="132">
        <v>0.69368193384223908</v>
      </c>
      <c r="CN209" s="132">
        <v>0.86773148148148149</v>
      </c>
      <c r="CO209" s="132">
        <v>2.0328571428571429</v>
      </c>
      <c r="CP209" s="132">
        <v>1.0092948717948718</v>
      </c>
      <c r="CQ209" s="132">
        <v>1.0277848101265823</v>
      </c>
      <c r="CR209" s="132">
        <v>0.54763513513513506</v>
      </c>
      <c r="CS209" s="132">
        <v>1.0949411764705881</v>
      </c>
      <c r="CT209" s="132"/>
      <c r="CU209" s="132">
        <v>0.84238317757009351</v>
      </c>
      <c r="CV209" s="132"/>
      <c r="CW209" s="132">
        <v>0.6455873015873016</v>
      </c>
      <c r="CX209" s="132"/>
      <c r="CY209" s="132"/>
      <c r="CZ209" s="132">
        <v>149.5</v>
      </c>
      <c r="DA209" s="132">
        <v>155</v>
      </c>
      <c r="DB209" s="132">
        <v>179.5</v>
      </c>
    </row>
    <row r="210" spans="1:106" x14ac:dyDescent="0.2">
      <c r="A210" s="119">
        <v>42217</v>
      </c>
      <c r="B210" s="120">
        <v>123.29960652051713</v>
      </c>
      <c r="C210" s="120">
        <v>98.204643451373741</v>
      </c>
      <c r="D210" s="120">
        <v>96.930533117932185</v>
      </c>
      <c r="E210" s="120">
        <v>96.930533117932185</v>
      </c>
      <c r="F210" s="120">
        <v>111.15648407226688</v>
      </c>
      <c r="G210" s="120">
        <v>85.154212705141816</v>
      </c>
      <c r="H210" s="120">
        <v>100.9468913779708</v>
      </c>
      <c r="I210" s="120">
        <v>94.846804122910029</v>
      </c>
      <c r="J210" s="120">
        <v>122.01350834713899</v>
      </c>
      <c r="K210" s="120">
        <v>103.8306524578518</v>
      </c>
      <c r="L210" s="120">
        <v>98.375666118203284</v>
      </c>
      <c r="M210" s="120">
        <v>99.950226764900592</v>
      </c>
      <c r="N210" s="120">
        <v>130.22934193845802</v>
      </c>
      <c r="O210" s="120">
        <v>112.51186068300088</v>
      </c>
      <c r="P210" s="120">
        <v>153.20560813103594</v>
      </c>
      <c r="Q210" s="120">
        <v>102.31789299683611</v>
      </c>
      <c r="R210" s="120">
        <v>102.75850217036846</v>
      </c>
      <c r="S210" s="120">
        <v>96.995347729213762</v>
      </c>
      <c r="T210" s="120">
        <v>100.31539921141304</v>
      </c>
      <c r="U210" s="120">
        <v>101.00172783347416</v>
      </c>
      <c r="V210" s="120">
        <v>95.450745641657264</v>
      </c>
      <c r="W210" s="120">
        <v>119.18059513369661</v>
      </c>
      <c r="X210" s="120">
        <v>100.6519232404294</v>
      </c>
      <c r="Y210" s="120">
        <v>94.229091200594254</v>
      </c>
      <c r="Z210" s="120">
        <v>89.115507105714116</v>
      </c>
      <c r="AA210" s="120">
        <v>85.485005650636197</v>
      </c>
      <c r="AB210" s="120">
        <v>99.933346280935183</v>
      </c>
      <c r="AC210" s="122">
        <v>96.957378087647641</v>
      </c>
      <c r="AD210" s="122">
        <v>99.93655347438694</v>
      </c>
      <c r="AE210" s="122">
        <v>99.7</v>
      </c>
      <c r="AF210" s="122">
        <v>95.708915083023612</v>
      </c>
      <c r="AG210" s="122">
        <v>93.205991369715193</v>
      </c>
      <c r="AH210" s="122">
        <v>90.782838584530239</v>
      </c>
      <c r="AI210" s="122">
        <v>89.914505785238404</v>
      </c>
      <c r="AJ210" s="122">
        <v>97.550111358574625</v>
      </c>
      <c r="AK210" s="122">
        <v>98.43371548522525</v>
      </c>
      <c r="AL210" s="122">
        <v>96.541897213877903</v>
      </c>
      <c r="AM210" s="122">
        <v>96.893249240831565</v>
      </c>
      <c r="AN210" s="122">
        <v>94.26843722177577</v>
      </c>
      <c r="AO210" s="122">
        <v>95.765078122017712</v>
      </c>
      <c r="AP210" s="122">
        <v>94.69877229845649</v>
      </c>
      <c r="AQ210" s="122">
        <v>93.037658744597437</v>
      </c>
      <c r="AR210" s="122">
        <v>81.677376572935245</v>
      </c>
      <c r="AS210" s="122">
        <v>80.358932176774118</v>
      </c>
      <c r="AT210" s="122">
        <v>99.772871918185714</v>
      </c>
      <c r="AU210" s="122">
        <v>99.755276843071243</v>
      </c>
      <c r="AV210" s="122">
        <v>99.462989256553286</v>
      </c>
      <c r="AW210" s="122">
        <v>99.593398708442948</v>
      </c>
      <c r="AX210" s="111">
        <v>60.679081325748847</v>
      </c>
      <c r="AY210" s="132">
        <v>0.67569807085093181</v>
      </c>
      <c r="AZ210" s="132"/>
      <c r="BA210" s="132"/>
      <c r="BB210" s="132"/>
      <c r="BC210" s="132"/>
      <c r="BD210" s="132">
        <v>0.80187446259520301</v>
      </c>
      <c r="BE210" s="132"/>
      <c r="BF210" s="132">
        <v>7.5973245523770325</v>
      </c>
      <c r="BG210" s="132">
        <v>2.1476334060419426</v>
      </c>
      <c r="BH210" s="132">
        <v>0.17022007722007723</v>
      </c>
      <c r="BI210" s="132">
        <v>0.87653201771034561</v>
      </c>
      <c r="BJ210" s="132">
        <v>0.47191351351351346</v>
      </c>
      <c r="BK210" s="132">
        <v>0.41097182608695648</v>
      </c>
      <c r="BL210" s="132">
        <v>0.40818234610917536</v>
      </c>
      <c r="BM210" s="132">
        <v>0.68980714285714273</v>
      </c>
      <c r="BN210" s="132">
        <v>0.46030864197530869</v>
      </c>
      <c r="BO210" s="132">
        <v>0.36982993197278907</v>
      </c>
      <c r="BP210" s="132">
        <v>0.47933876106194684</v>
      </c>
      <c r="BQ210" s="132">
        <v>0.59018115942028992</v>
      </c>
      <c r="BR210" s="132">
        <v>0.6</v>
      </c>
      <c r="BS210" s="132">
        <v>0.63192207792207788</v>
      </c>
      <c r="BT210" s="132">
        <v>0.43865322580645161</v>
      </c>
      <c r="BU210" s="132">
        <v>0.5943194444444444</v>
      </c>
      <c r="BV210" s="132">
        <v>0.62008110687022899</v>
      </c>
      <c r="BW210" s="132">
        <v>0.37505263157894736</v>
      </c>
      <c r="BX210" s="132">
        <v>1.0628091397849462</v>
      </c>
      <c r="BY210" s="132">
        <v>1.8399563553823144</v>
      </c>
      <c r="BZ210" s="132">
        <v>0.42827777777777787</v>
      </c>
      <c r="CA210" s="132">
        <v>0.30623873873873875</v>
      </c>
      <c r="CB210" s="132">
        <v>0.46000413793103456</v>
      </c>
      <c r="CC210" s="132">
        <v>0.32192870370370369</v>
      </c>
      <c r="CD210" s="132">
        <v>0.47266666666666662</v>
      </c>
      <c r="CE210" s="132">
        <v>1.1481188118811878</v>
      </c>
      <c r="CF210" s="132"/>
      <c r="CG210" s="132">
        <v>1.2428156746046524</v>
      </c>
      <c r="CH210" s="132">
        <v>0.22897574850299401</v>
      </c>
      <c r="CI210" s="132">
        <v>0.67306198347107438</v>
      </c>
      <c r="CJ210" s="132">
        <v>0.63885245901639343</v>
      </c>
      <c r="CK210" s="132">
        <v>0.36721011546932897</v>
      </c>
      <c r="CL210" s="132">
        <v>0.25652247191011235</v>
      </c>
      <c r="CM210" s="132">
        <v>0.70227108433734953</v>
      </c>
      <c r="CN210" s="132">
        <v>0.98567948717948728</v>
      </c>
      <c r="CO210" s="132">
        <v>1.8612888888888888</v>
      </c>
      <c r="CP210" s="132">
        <v>0.97261904761904761</v>
      </c>
      <c r="CQ210" s="132">
        <v>1.0064864864864864</v>
      </c>
      <c r="CR210" s="132">
        <v>0.54062500000000002</v>
      </c>
      <c r="CS210" s="132">
        <v>1.1429464285714286</v>
      </c>
      <c r="CT210" s="132">
        <v>0.43318181818181822</v>
      </c>
      <c r="CU210" s="132">
        <v>0.62623893805309738</v>
      </c>
      <c r="CV210" s="132"/>
      <c r="CW210" s="132">
        <v>0.61494285714285712</v>
      </c>
      <c r="CX210" s="132"/>
      <c r="CY210" s="132">
        <v>0.87391304347826093</v>
      </c>
      <c r="CZ210" s="132">
        <v>150.5</v>
      </c>
      <c r="DA210" s="132">
        <v>150</v>
      </c>
      <c r="DB210" s="132">
        <v>179.5</v>
      </c>
    </row>
    <row r="211" spans="1:106" x14ac:dyDescent="0.2">
      <c r="A211" s="119">
        <v>42248</v>
      </c>
      <c r="B211" s="120">
        <v>108.35441259134345</v>
      </c>
      <c r="C211" s="120">
        <v>99.124901154398657</v>
      </c>
      <c r="D211" s="120">
        <v>96.930533117932185</v>
      </c>
      <c r="E211" s="120">
        <v>96.930533117932185</v>
      </c>
      <c r="F211" s="120">
        <v>86.664377412275869</v>
      </c>
      <c r="G211" s="120">
        <v>113.11294200127034</v>
      </c>
      <c r="H211" s="120">
        <v>99.121551627684354</v>
      </c>
      <c r="I211" s="120">
        <v>108.43844266126591</v>
      </c>
      <c r="J211" s="120">
        <v>110.92137122467183</v>
      </c>
      <c r="K211" s="120">
        <v>107.09808410312246</v>
      </c>
      <c r="L211" s="120">
        <v>76.47185160769736</v>
      </c>
      <c r="M211" s="120">
        <v>100.10770860228071</v>
      </c>
      <c r="N211" s="120">
        <v>119.02255069391045</v>
      </c>
      <c r="O211" s="120">
        <v>105.89351593694198</v>
      </c>
      <c r="P211" s="120">
        <v>128.3096968097426</v>
      </c>
      <c r="Q211" s="120">
        <v>108.50455629431923</v>
      </c>
      <c r="R211" s="120">
        <v>105.86829894657699</v>
      </c>
      <c r="S211" s="120">
        <v>99.23033526077144</v>
      </c>
      <c r="T211" s="120">
        <v>99.999386069152209</v>
      </c>
      <c r="U211" s="120">
        <v>100.67318076497074</v>
      </c>
      <c r="V211" s="120">
        <v>96.703328729839754</v>
      </c>
      <c r="W211" s="120">
        <v>100.86300025065526</v>
      </c>
      <c r="X211" s="120">
        <v>99.360052575961845</v>
      </c>
      <c r="Y211" s="120">
        <v>101.40502022763158</v>
      </c>
      <c r="Z211" s="120">
        <v>92.528272555213036</v>
      </c>
      <c r="AA211" s="120">
        <v>79.764097531783548</v>
      </c>
      <c r="AB211" s="120">
        <v>100.33161477046524</v>
      </c>
      <c r="AC211" s="122">
        <v>94.859091160921636</v>
      </c>
      <c r="AD211" s="122">
        <v>99.93655347438694</v>
      </c>
      <c r="AE211" s="122">
        <v>98.8</v>
      </c>
      <c r="AF211" s="122">
        <v>92.828191342607369</v>
      </c>
      <c r="AG211" s="122">
        <v>93.201736307191183</v>
      </c>
      <c r="AH211" s="122">
        <v>90.782838584530239</v>
      </c>
      <c r="AI211" s="122">
        <v>89.914505785238404</v>
      </c>
      <c r="AJ211" s="122">
        <v>97.550111358574625</v>
      </c>
      <c r="AK211" s="122">
        <v>98.43371548522525</v>
      </c>
      <c r="AL211" s="122">
        <v>96.541897213877903</v>
      </c>
      <c r="AM211" s="122">
        <v>97.54730203223545</v>
      </c>
      <c r="AN211" s="122">
        <v>92.12925513094342</v>
      </c>
      <c r="AO211" s="122">
        <v>92.246425321929266</v>
      </c>
      <c r="AP211" s="122">
        <v>93.447964619212925</v>
      </c>
      <c r="AQ211" s="122">
        <v>90.941705826969383</v>
      </c>
      <c r="AR211" s="122">
        <v>75.835609517343713</v>
      </c>
      <c r="AS211" s="122">
        <v>74.825394451506781</v>
      </c>
      <c r="AT211" s="122">
        <v>99.738026152809823</v>
      </c>
      <c r="AU211" s="122">
        <v>99.021107372285073</v>
      </c>
      <c r="AV211" s="122">
        <v>99.524264913975799</v>
      </c>
      <c r="AW211" s="122">
        <v>99.784740492705083</v>
      </c>
      <c r="AX211" s="111">
        <v>67.567627611367698</v>
      </c>
      <c r="AY211" s="132">
        <v>0.63607399273306764</v>
      </c>
      <c r="AZ211" s="132">
        <v>0.90070163413218096</v>
      </c>
      <c r="BA211" s="132">
        <v>0.90413148452462466</v>
      </c>
      <c r="BB211" s="132">
        <v>0.72862403987250879</v>
      </c>
      <c r="BC211" s="132"/>
      <c r="BD211" s="132">
        <v>0.66960796549423629</v>
      </c>
      <c r="BE211" s="132">
        <v>0.74957169142858382</v>
      </c>
      <c r="BF211" s="132">
        <v>7.8258579753939124</v>
      </c>
      <c r="BG211" s="132">
        <v>2.279577279970006</v>
      </c>
      <c r="BH211" s="132">
        <v>0.17047759740259744</v>
      </c>
      <c r="BI211" s="132">
        <v>1.0819819589600834</v>
      </c>
      <c r="BJ211" s="132">
        <v>0.35744766355140184</v>
      </c>
      <c r="BK211" s="132">
        <v>0.37422177935943057</v>
      </c>
      <c r="BL211" s="132">
        <v>0.39813271604938272</v>
      </c>
      <c r="BM211" s="132">
        <v>0.69385826771653547</v>
      </c>
      <c r="BN211" s="132">
        <v>0.44240909090909092</v>
      </c>
      <c r="BO211" s="132">
        <v>0.35585748792270533</v>
      </c>
      <c r="BP211" s="132">
        <v>0.40085574912891991</v>
      </c>
      <c r="BQ211" s="132">
        <v>0.44839169139465879</v>
      </c>
      <c r="BR211" s="132">
        <v>1.2</v>
      </c>
      <c r="BS211" s="132">
        <v>0.6</v>
      </c>
      <c r="BT211" s="132">
        <v>0.39633101045296165</v>
      </c>
      <c r="BU211" s="132">
        <v>0.45939545454545455</v>
      </c>
      <c r="BV211" s="132">
        <v>0.55987201365187711</v>
      </c>
      <c r="BW211" s="132">
        <v>0.42337096774193544</v>
      </c>
      <c r="BX211" s="132">
        <v>0.9126007326007326</v>
      </c>
      <c r="BY211" s="132">
        <v>1.538851085857355</v>
      </c>
      <c r="BZ211" s="132">
        <v>0.40704966887417221</v>
      </c>
      <c r="CA211" s="132">
        <v>0.30957317073170731</v>
      </c>
      <c r="CB211" s="132">
        <v>0.46526800000000001</v>
      </c>
      <c r="CC211" s="132">
        <v>0.41650756302521008</v>
      </c>
      <c r="CD211" s="132">
        <v>0.49047619047619051</v>
      </c>
      <c r="CE211" s="132">
        <v>1.1034999999999999</v>
      </c>
      <c r="CF211" s="132"/>
      <c r="CG211" s="132">
        <v>1.207770793054469</v>
      </c>
      <c r="CH211" s="132">
        <v>0.22857021276595746</v>
      </c>
      <c r="CI211" s="132">
        <v>0.70884027777777781</v>
      </c>
      <c r="CJ211" s="132">
        <v>0.67500000000000004</v>
      </c>
      <c r="CK211" s="132">
        <v>0.34524450824707376</v>
      </c>
      <c r="CL211" s="132">
        <v>0.20888389513108616</v>
      </c>
      <c r="CM211" s="132">
        <v>1.0214044117647059</v>
      </c>
      <c r="CN211" s="132">
        <v>1.5416666666666665</v>
      </c>
      <c r="CO211" s="132">
        <v>2.1088372093023255</v>
      </c>
      <c r="CP211" s="132">
        <v>1.0333333333333334</v>
      </c>
      <c r="CQ211" s="132">
        <v>1.0024666666666668</v>
      </c>
      <c r="CR211" s="132">
        <v>0.53168032786885255</v>
      </c>
      <c r="CS211" s="132">
        <v>1.2397222222222226</v>
      </c>
      <c r="CT211" s="132">
        <v>0.27434782608695651</v>
      </c>
      <c r="CU211" s="132">
        <v>0.57511363636363633</v>
      </c>
      <c r="CV211" s="132"/>
      <c r="CW211" s="132">
        <v>0.66790625000000003</v>
      </c>
      <c r="CX211" s="132"/>
      <c r="CY211" s="132">
        <v>1.0564411764705883</v>
      </c>
      <c r="CZ211" s="132">
        <v>146.5</v>
      </c>
      <c r="DA211" s="132">
        <v>147.5</v>
      </c>
      <c r="DB211" s="132">
        <v>179.5</v>
      </c>
    </row>
    <row r="212" spans="1:106" x14ac:dyDescent="0.2">
      <c r="A212" s="119">
        <v>42278</v>
      </c>
      <c r="B212" s="120">
        <v>98.65795390668913</v>
      </c>
      <c r="C212" s="120">
        <v>99.535232511158682</v>
      </c>
      <c r="D212" s="120">
        <v>96.930533117932185</v>
      </c>
      <c r="E212" s="120">
        <v>96.930533117932185</v>
      </c>
      <c r="F212" s="120">
        <v>133.76458252764317</v>
      </c>
      <c r="G212" s="120">
        <v>129.17305233974352</v>
      </c>
      <c r="H212" s="120">
        <v>94.819133351074939</v>
      </c>
      <c r="I212" s="120">
        <v>106.67826531584096</v>
      </c>
      <c r="J212" s="120">
        <v>99.829234102204637</v>
      </c>
      <c r="K212" s="120">
        <v>100.44555105297195</v>
      </c>
      <c r="L212" s="120">
        <v>85.292310533802464</v>
      </c>
      <c r="M212" s="120">
        <v>100.10770860228071</v>
      </c>
      <c r="N212" s="120">
        <v>99.298437738168246</v>
      </c>
      <c r="O212" s="120">
        <v>97.620585004368394</v>
      </c>
      <c r="P212" s="120">
        <v>107.24392569172517</v>
      </c>
      <c r="Q212" s="120">
        <v>115.6430139452613</v>
      </c>
      <c r="R212" s="120">
        <v>115.8737320526392</v>
      </c>
      <c r="S212" s="120">
        <v>97.724840847276241</v>
      </c>
      <c r="T212" s="120">
        <v>98.04466035672219</v>
      </c>
      <c r="U212" s="120">
        <v>99.274206150698078</v>
      </c>
      <c r="V212" s="120">
        <v>92.632433693246625</v>
      </c>
      <c r="W212" s="120">
        <v>96.08988754001507</v>
      </c>
      <c r="X212" s="120">
        <v>97.125876250353215</v>
      </c>
      <c r="Y212" s="120">
        <v>107.14022219132548</v>
      </c>
      <c r="Z212" s="120">
        <v>89.287468155495063</v>
      </c>
      <c r="AA212" s="120">
        <v>76.238942659592368</v>
      </c>
      <c r="AB212" s="120">
        <v>101.57219822635774</v>
      </c>
      <c r="AC212" s="122">
        <v>95.651370871722122</v>
      </c>
      <c r="AD212" s="122">
        <v>99.93655347438694</v>
      </c>
      <c r="AE212" s="122">
        <v>98.8</v>
      </c>
      <c r="AF212" s="122">
        <v>93.960796407784571</v>
      </c>
      <c r="AG212" s="122">
        <v>93.103495990176455</v>
      </c>
      <c r="AH212" s="122">
        <v>90.786445068825657</v>
      </c>
      <c r="AI212" s="122">
        <v>89.914505785238404</v>
      </c>
      <c r="AJ212" s="122">
        <v>99.220489977728292</v>
      </c>
      <c r="AK212" s="122">
        <v>97.464879702890357</v>
      </c>
      <c r="AL212" s="122">
        <v>96.407327807438335</v>
      </c>
      <c r="AM212" s="122">
        <v>98.107918710581629</v>
      </c>
      <c r="AN212" s="122">
        <v>92.265905813197278</v>
      </c>
      <c r="AO212" s="122">
        <v>93.649275863300147</v>
      </c>
      <c r="AP212" s="122">
        <v>93.269515376576891</v>
      </c>
      <c r="AQ212" s="122">
        <v>90.629163367579366</v>
      </c>
      <c r="AR212" s="122">
        <v>69.646494150338654</v>
      </c>
      <c r="AS212" s="122">
        <v>71.355716742690518</v>
      </c>
      <c r="AT212" s="122">
        <v>99.787809214313413</v>
      </c>
      <c r="AU212" s="122">
        <v>99.021107372285073</v>
      </c>
      <c r="AV212" s="122">
        <v>99.684462403229901</v>
      </c>
      <c r="AW212" s="122">
        <v>99.880411384836165</v>
      </c>
      <c r="AX212" s="111">
        <v>63.143299852840208</v>
      </c>
      <c r="AY212" s="132">
        <v>0.59195345287720169</v>
      </c>
      <c r="AZ212" s="132">
        <v>0.67996972262603195</v>
      </c>
      <c r="BA212" s="132">
        <v>0.65622199876657239</v>
      </c>
      <c r="BB212" s="132">
        <v>0.65593290908023361</v>
      </c>
      <c r="BC212" s="132"/>
      <c r="BD212" s="132">
        <v>0.55792098148664193</v>
      </c>
      <c r="BE212" s="132">
        <v>0.65506495960782485</v>
      </c>
      <c r="BF212" s="132">
        <v>8.5703194394183626</v>
      </c>
      <c r="BG212" s="132">
        <v>2.4295851854804953</v>
      </c>
      <c r="BH212" s="132">
        <v>0.16387445887445887</v>
      </c>
      <c r="BI212" s="132">
        <v>1.1323571677992985</v>
      </c>
      <c r="BJ212" s="132">
        <v>0.31160104986876641</v>
      </c>
      <c r="BK212" s="132">
        <v>0.35207452054794514</v>
      </c>
      <c r="BL212" s="132">
        <v>0.37736211031175065</v>
      </c>
      <c r="BM212" s="132">
        <v>0.60063880597014929</v>
      </c>
      <c r="BN212" s="132">
        <v>0.46313106796116504</v>
      </c>
      <c r="BO212" s="132">
        <v>0.36010387157695939</v>
      </c>
      <c r="BP212" s="132">
        <v>0.3395339130434783</v>
      </c>
      <c r="BQ212" s="132">
        <v>0.52066574585635361</v>
      </c>
      <c r="BR212" s="132"/>
      <c r="BS212" s="132"/>
      <c r="BT212" s="132">
        <v>0.36409870129870131</v>
      </c>
      <c r="BU212" s="132">
        <v>0.70960854092526693</v>
      </c>
      <c r="BV212" s="132">
        <v>0.53195890410958913</v>
      </c>
      <c r="BW212" s="132">
        <v>0.40443055555555546</v>
      </c>
      <c r="BX212" s="132">
        <v>0.73550955414012742</v>
      </c>
      <c r="BY212" s="132">
        <v>1.4715856000840577</v>
      </c>
      <c r="BZ212" s="132">
        <v>0.40436009174311932</v>
      </c>
      <c r="CA212" s="132">
        <v>0.29833592938733128</v>
      </c>
      <c r="CB212" s="132">
        <v>0.47437209302325584</v>
      </c>
      <c r="CC212" s="132">
        <v>0.40559451612903225</v>
      </c>
      <c r="CD212" s="132">
        <v>0.47209937888198755</v>
      </c>
      <c r="CE212" s="132">
        <v>1.0373108108108107</v>
      </c>
      <c r="CF212" s="132"/>
      <c r="CG212" s="132">
        <v>1.1534025653354865</v>
      </c>
      <c r="CH212" s="132">
        <v>0.23126591760299625</v>
      </c>
      <c r="CI212" s="132">
        <v>0.74140000000000006</v>
      </c>
      <c r="CJ212" s="132">
        <v>0.65113636363636362</v>
      </c>
      <c r="CK212" s="132">
        <v>0.32194512164086214</v>
      </c>
      <c r="CL212" s="132">
        <v>0.21386567164179104</v>
      </c>
      <c r="CM212" s="132">
        <v>1.0727480620155039</v>
      </c>
      <c r="CN212" s="132">
        <v>1.5061111111111112</v>
      </c>
      <c r="CO212" s="132">
        <v>2.8083333333333331</v>
      </c>
      <c r="CP212" s="132"/>
      <c r="CQ212" s="132">
        <v>0.89893805309734509</v>
      </c>
      <c r="CR212" s="132">
        <v>0.51026315789473686</v>
      </c>
      <c r="CS212" s="132">
        <v>1.1908730158730159</v>
      </c>
      <c r="CT212" s="132">
        <v>0.14841463414634146</v>
      </c>
      <c r="CU212" s="132">
        <v>0.55521126760563377</v>
      </c>
      <c r="CV212" s="132">
        <v>0.6352941176470589</v>
      </c>
      <c r="CW212" s="132">
        <v>0.70740140845070432</v>
      </c>
      <c r="CX212" s="132"/>
      <c r="CY212" s="132">
        <v>1.227982456140351</v>
      </c>
      <c r="CZ212" s="132">
        <v>146.5</v>
      </c>
      <c r="DA212" s="132">
        <v>150.5</v>
      </c>
      <c r="DB212" s="132">
        <v>179.5</v>
      </c>
    </row>
    <row r="213" spans="1:106" x14ac:dyDescent="0.2">
      <c r="A213" s="119">
        <v>42309</v>
      </c>
      <c r="B213" s="120">
        <v>99.100618324901617</v>
      </c>
      <c r="C213" s="120">
        <v>100.5391500053677</v>
      </c>
      <c r="D213" s="120">
        <v>96.930533117932185</v>
      </c>
      <c r="E213" s="120">
        <v>96.930533117932185</v>
      </c>
      <c r="F213" s="120">
        <v>71.592311775358326</v>
      </c>
      <c r="G213" s="120">
        <v>104.97159163017115</v>
      </c>
      <c r="H213" s="120">
        <v>96.131598672685612</v>
      </c>
      <c r="I213" s="120">
        <v>97.868783987347769</v>
      </c>
      <c r="J213" s="120">
        <v>94.283165540971055</v>
      </c>
      <c r="K213" s="120">
        <v>94.756609700168013</v>
      </c>
      <c r="L213" s="120">
        <v>73.736554160773267</v>
      </c>
      <c r="M213" s="120">
        <v>100.10770860228071</v>
      </c>
      <c r="N213" s="120">
        <v>89.812151747245252</v>
      </c>
      <c r="O213" s="120">
        <v>94.311412631338953</v>
      </c>
      <c r="P213" s="120">
        <v>101.4987153868113</v>
      </c>
      <c r="Q213" s="120">
        <v>173.22657232952722</v>
      </c>
      <c r="R213" s="120">
        <v>95.592448729540152</v>
      </c>
      <c r="S213" s="120">
        <v>97.013222283335054</v>
      </c>
      <c r="T213" s="120">
        <v>96.31910763835873</v>
      </c>
      <c r="U213" s="120">
        <v>98.060701655741852</v>
      </c>
      <c r="V213" s="120">
        <v>88.825755401816991</v>
      </c>
      <c r="W213" s="120">
        <v>97.321908515651089</v>
      </c>
      <c r="X213" s="120">
        <v>95.940394934724154</v>
      </c>
      <c r="Y213" s="120">
        <v>95.697524553617328</v>
      </c>
      <c r="Z213" s="120">
        <v>91.483278483467259</v>
      </c>
      <c r="AA213" s="120">
        <v>83.961421765197642</v>
      </c>
      <c r="AB213" s="120">
        <v>102.51522476478527</v>
      </c>
      <c r="AC213" s="122">
        <v>95.037310052229131</v>
      </c>
      <c r="AD213" s="122">
        <v>99.93655347438694</v>
      </c>
      <c r="AE213" s="122">
        <v>98.7</v>
      </c>
      <c r="AF213" s="122">
        <v>93.096174140215751</v>
      </c>
      <c r="AG213" s="122">
        <v>93.046559550447682</v>
      </c>
      <c r="AH213" s="122">
        <v>90.786445068825657</v>
      </c>
      <c r="AI213" s="122">
        <v>89.914505785238404</v>
      </c>
      <c r="AJ213" s="122">
        <v>99.220489977728292</v>
      </c>
      <c r="AK213" s="122">
        <v>97.464879702890357</v>
      </c>
      <c r="AL213" s="122">
        <v>96.072729618177789</v>
      </c>
      <c r="AM213" s="122">
        <v>101.65849100677411</v>
      </c>
      <c r="AN213" s="122">
        <v>90.713162656198321</v>
      </c>
      <c r="AO213" s="122">
        <v>94.268111718898595</v>
      </c>
      <c r="AP213" s="122">
        <v>87.691771797291167</v>
      </c>
      <c r="AQ213" s="122">
        <v>90.948618253022175</v>
      </c>
      <c r="AR213" s="122">
        <v>74.863034245385791</v>
      </c>
      <c r="AS213" s="122">
        <v>72.235100575787044</v>
      </c>
      <c r="AT213" s="122">
        <v>99.846838041192925</v>
      </c>
      <c r="AU213" s="122">
        <v>98.562251453043729</v>
      </c>
      <c r="AV213" s="122">
        <v>99.70735034149827</v>
      </c>
      <c r="AW213" s="122">
        <v>99.689069600574015</v>
      </c>
      <c r="AX213" s="111">
        <v>58.151091966347593</v>
      </c>
      <c r="AY213" s="132">
        <v>0.56819834686065973</v>
      </c>
      <c r="AZ213" s="132">
        <v>0.58477615044538778</v>
      </c>
      <c r="BA213" s="132">
        <v>0.56872480189477337</v>
      </c>
      <c r="BB213" s="132">
        <v>0.58120217771616522</v>
      </c>
      <c r="BC213" s="132">
        <v>0.71650235210085211</v>
      </c>
      <c r="BD213" s="132">
        <v>0.52527924627093725</v>
      </c>
      <c r="BE213" s="132">
        <v>0.58680110500317262</v>
      </c>
      <c r="BF213" s="132">
        <v>7.0740219998345868</v>
      </c>
      <c r="BG213" s="132">
        <v>3.6418502202643173</v>
      </c>
      <c r="BH213" s="132">
        <v>0.15879730983302412</v>
      </c>
      <c r="BI213" s="132">
        <v>1.0582188584874124</v>
      </c>
      <c r="BJ213" s="132">
        <v>0.28581268011527378</v>
      </c>
      <c r="BK213" s="132">
        <v>0.35242597402597403</v>
      </c>
      <c r="BL213" s="132">
        <v>0.38676923076923081</v>
      </c>
      <c r="BM213" s="132">
        <v>0.59864419475655428</v>
      </c>
      <c r="BN213" s="132">
        <v>0.46862499999999996</v>
      </c>
      <c r="BO213" s="132">
        <v>0.35774122807017539</v>
      </c>
      <c r="BP213" s="132">
        <v>0.32055686274509804</v>
      </c>
      <c r="BQ213" s="132">
        <v>0.44348437499999993</v>
      </c>
      <c r="BR213" s="132">
        <v>0.55000000000000004</v>
      </c>
      <c r="BS213" s="132">
        <v>0.42518181818181816</v>
      </c>
      <c r="BT213" s="132">
        <v>0.34227631578947371</v>
      </c>
      <c r="BU213" s="132">
        <v>0.37976335877862594</v>
      </c>
      <c r="BV213" s="132">
        <v>0.50764322916666671</v>
      </c>
      <c r="BW213" s="132"/>
      <c r="BX213" s="132">
        <v>0.61502824858757055</v>
      </c>
      <c r="BY213" s="132"/>
      <c r="BZ213" s="132">
        <v>0.38621229050279327</v>
      </c>
      <c r="CA213" s="132">
        <v>0.30206140350877192</v>
      </c>
      <c r="CB213" s="132">
        <v>0.47362745098039216</v>
      </c>
      <c r="CC213" s="132">
        <v>0.35057142857142853</v>
      </c>
      <c r="CD213" s="132">
        <v>0.48321428571428565</v>
      </c>
      <c r="CE213" s="132">
        <v>0.93287301587301585</v>
      </c>
      <c r="CF213" s="132"/>
      <c r="CG213" s="132"/>
      <c r="CH213" s="132">
        <v>0.22809459459459455</v>
      </c>
      <c r="CI213" s="132"/>
      <c r="CJ213" s="132">
        <v>0.625</v>
      </c>
      <c r="CK213" s="132">
        <v>0.30109429326175413</v>
      </c>
      <c r="CL213" s="132">
        <v>0.21298245614035088</v>
      </c>
      <c r="CM213" s="132">
        <v>0.84463184079601994</v>
      </c>
      <c r="CN213" s="132">
        <v>0.94444444444444442</v>
      </c>
      <c r="CO213" s="132">
        <v>2.3727272727272726</v>
      </c>
      <c r="CP213" s="132"/>
      <c r="CQ213" s="132">
        <v>0.86085217391304336</v>
      </c>
      <c r="CR213" s="132">
        <v>0.49539473684210517</v>
      </c>
      <c r="CS213" s="132">
        <v>1.1501162790697677</v>
      </c>
      <c r="CT213" s="132">
        <v>0.18201612903225806</v>
      </c>
      <c r="CU213" s="132">
        <v>0.50178571428571428</v>
      </c>
      <c r="CV213" s="132">
        <v>0.60551948051948057</v>
      </c>
      <c r="CW213" s="132">
        <v>0.67630630630630628</v>
      </c>
      <c r="CX213" s="132"/>
      <c r="CY213" s="132">
        <v>1.2609375</v>
      </c>
      <c r="CZ213" s="132">
        <v>146.5</v>
      </c>
      <c r="DA213" s="132">
        <v>150.5</v>
      </c>
      <c r="DB213" s="132">
        <v>179.5</v>
      </c>
    </row>
    <row r="214" spans="1:106" x14ac:dyDescent="0.2">
      <c r="A214" s="119">
        <v>42339</v>
      </c>
      <c r="B214" s="120">
        <v>104.28611579539064</v>
      </c>
      <c r="C214" s="120">
        <v>101.62672729076078</v>
      </c>
      <c r="D214" s="120">
        <v>96.930533117932185</v>
      </c>
      <c r="E214" s="120">
        <v>96.930533117932185</v>
      </c>
      <c r="F214" s="120">
        <v>75.360328184587715</v>
      </c>
      <c r="G214" s="120"/>
      <c r="H214" s="120">
        <v>95.64383593719586</v>
      </c>
      <c r="I214" s="120">
        <v>103.89003084570301</v>
      </c>
      <c r="J214" s="120">
        <v>94.283165540971055</v>
      </c>
      <c r="K214" s="120">
        <v>91.366733762996091</v>
      </c>
      <c r="L214" s="120"/>
      <c r="M214" s="120">
        <v>100.10770860228071</v>
      </c>
      <c r="N214" s="120">
        <v>94.069010367099111</v>
      </c>
      <c r="O214" s="120">
        <v>92.656826444824247</v>
      </c>
      <c r="P214" s="120">
        <v>91.923364878621555</v>
      </c>
      <c r="Q214" s="120"/>
      <c r="R214" s="120"/>
      <c r="S214" s="120">
        <v>96.115819754410495</v>
      </c>
      <c r="T214" s="120">
        <v>97.720853895347688</v>
      </c>
      <c r="U214" s="120">
        <v>100.98053124840945</v>
      </c>
      <c r="V214" s="120">
        <v>81.858261973801831</v>
      </c>
      <c r="W214" s="120">
        <v>93.749822542266131</v>
      </c>
      <c r="X214" s="120">
        <v>94.80050905431159</v>
      </c>
      <c r="Y214" s="120">
        <v>81.816673424097274</v>
      </c>
      <c r="Z214" s="120">
        <v>96.688407182606113</v>
      </c>
      <c r="AA214" s="120">
        <v>89.622581496386019</v>
      </c>
      <c r="AB214" s="120">
        <v>105.29852639276551</v>
      </c>
      <c r="AC214" s="122">
        <v>92.647611975644978</v>
      </c>
      <c r="AD214" s="122">
        <v>99.93655347438694</v>
      </c>
      <c r="AE214" s="122">
        <v>98.6</v>
      </c>
      <c r="AF214" s="122">
        <v>89.693186035578151</v>
      </c>
      <c r="AG214" s="122">
        <v>89.777441318692624</v>
      </c>
      <c r="AH214" s="122">
        <v>88.689152756712062</v>
      </c>
      <c r="AI214" s="122">
        <v>88.308489458456592</v>
      </c>
      <c r="AJ214" s="122">
        <v>93.875278396436528</v>
      </c>
      <c r="AK214" s="122">
        <v>90.683029226546097</v>
      </c>
      <c r="AL214" s="122">
        <v>90.381691229249753</v>
      </c>
      <c r="AM214" s="122">
        <v>102.77972436346647</v>
      </c>
      <c r="AN214" s="122">
        <v>90.547765622102233</v>
      </c>
      <c r="AO214" s="122">
        <v>94.548621147125885</v>
      </c>
      <c r="AP214" s="122">
        <v>87.085063366853987</v>
      </c>
      <c r="AQ214" s="122">
        <v>90.874917301944123</v>
      </c>
      <c r="AR214" s="122">
        <v>70.783270442237551</v>
      </c>
      <c r="AS214" s="122">
        <v>72.235100575787044</v>
      </c>
      <c r="AT214" s="122">
        <v>99.988358398824232</v>
      </c>
      <c r="AU214" s="122">
        <v>97.828081982257544</v>
      </c>
      <c r="AV214" s="122">
        <v>99.859091551261756</v>
      </c>
      <c r="AW214" s="122">
        <v>99.880411384836165</v>
      </c>
      <c r="AX214" s="111">
        <v>61.483403989645559</v>
      </c>
      <c r="AY214" s="132">
        <v>0.55881801286573685</v>
      </c>
      <c r="AZ214" s="132">
        <v>0.57655508547095036</v>
      </c>
      <c r="BA214" s="132">
        <v>0.58161638372951807</v>
      </c>
      <c r="BB214" s="132">
        <v>0.61173438340792141</v>
      </c>
      <c r="BC214" s="132">
        <v>0.81571037008404712</v>
      </c>
      <c r="BD214" s="132">
        <v>0.47930879174799795</v>
      </c>
      <c r="BE214" s="132">
        <v>0.61214642665529906</v>
      </c>
      <c r="BF214" s="132"/>
      <c r="BG214" s="132"/>
      <c r="BH214" s="132">
        <v>0.16413219616204691</v>
      </c>
      <c r="BI214" s="132"/>
      <c r="BJ214" s="132">
        <v>0.27356902985074621</v>
      </c>
      <c r="BK214" s="132">
        <v>0.32680240343347638</v>
      </c>
      <c r="BL214" s="132">
        <v>0.36927849927849926</v>
      </c>
      <c r="BM214" s="132">
        <v>0.64867836257309941</v>
      </c>
      <c r="BN214" s="132">
        <v>0.51541666666666663</v>
      </c>
      <c r="BO214" s="132">
        <v>0.35774566473988434</v>
      </c>
      <c r="BP214" s="132">
        <v>0.31054226086956521</v>
      </c>
      <c r="BQ214" s="132">
        <v>0.44166666666666665</v>
      </c>
      <c r="BR214" s="132"/>
      <c r="BS214" s="132"/>
      <c r="BT214" s="132">
        <v>0.34013145539906109</v>
      </c>
      <c r="BU214" s="132">
        <v>0.39964978902953585</v>
      </c>
      <c r="BV214" s="132">
        <v>0.49383522727272727</v>
      </c>
      <c r="BW214" s="132"/>
      <c r="BX214" s="132"/>
      <c r="BY214" s="132"/>
      <c r="BZ214" s="132">
        <v>0.37923134328358216</v>
      </c>
      <c r="CA214" s="132">
        <v>0.32073951434878584</v>
      </c>
      <c r="CB214" s="132"/>
      <c r="CC214" s="132"/>
      <c r="CD214" s="132">
        <v>0.62139534883720926</v>
      </c>
      <c r="CE214" s="132">
        <v>0.8895242718446601</v>
      </c>
      <c r="CF214" s="132"/>
      <c r="CG214" s="132"/>
      <c r="CH214" s="132"/>
      <c r="CI214" s="132" t="s">
        <v>533</v>
      </c>
      <c r="CJ214" s="132">
        <v>0.625</v>
      </c>
      <c r="CK214" s="132">
        <v>0.30384525297905074</v>
      </c>
      <c r="CL214" s="132"/>
      <c r="CM214" s="132"/>
      <c r="CN214" s="132"/>
      <c r="CO214" s="132"/>
      <c r="CP214" s="132"/>
      <c r="CQ214" s="132">
        <v>0.92175438596491244</v>
      </c>
      <c r="CR214" s="132">
        <v>0.4907894736842105</v>
      </c>
      <c r="CS214" s="132">
        <v>1.1651315789473686</v>
      </c>
      <c r="CT214" s="132">
        <v>0.16333333333333333</v>
      </c>
      <c r="CU214" s="132"/>
      <c r="CV214" s="132">
        <v>0.44764227642276427</v>
      </c>
      <c r="CW214" s="132">
        <v>0.69899999999999995</v>
      </c>
      <c r="CX214" s="132">
        <v>0.97499999999999998</v>
      </c>
      <c r="CY214" s="132">
        <v>1.334113924050633</v>
      </c>
      <c r="CZ214" s="132">
        <v>146.5</v>
      </c>
      <c r="DA214" s="132">
        <v>150</v>
      </c>
      <c r="DB214" s="132">
        <v>179.5</v>
      </c>
    </row>
    <row r="215" spans="1:106" x14ac:dyDescent="0.2">
      <c r="A215" s="119">
        <v>42370</v>
      </c>
      <c r="B215" s="120">
        <v>108.44575604272062</v>
      </c>
      <c r="C215" s="120">
        <v>101.43948871049164</v>
      </c>
      <c r="D215" s="120">
        <v>98.869143780290827</v>
      </c>
      <c r="E215" s="120">
        <v>98.869143780290827</v>
      </c>
      <c r="F215" s="120">
        <v>105.50445945842282</v>
      </c>
      <c r="G215" s="120"/>
      <c r="H215" s="120">
        <v>96.785648100265988</v>
      </c>
      <c r="I215" s="120">
        <v>113.62972123748767</v>
      </c>
      <c r="J215" s="120">
        <v>102.60226838282142</v>
      </c>
      <c r="K215" s="120">
        <v>104.41912430056695</v>
      </c>
      <c r="L215" s="120"/>
      <c r="M215" s="120">
        <v>100.10770860228071</v>
      </c>
      <c r="N215" s="120">
        <v>95.978519044319427</v>
      </c>
      <c r="O215" s="120">
        <v>97.620585004368394</v>
      </c>
      <c r="P215" s="120">
        <v>95.753505081897444</v>
      </c>
      <c r="Q215" s="120"/>
      <c r="R215" s="120"/>
      <c r="S215" s="120">
        <v>95.869296707261327</v>
      </c>
      <c r="T215" s="120">
        <v>96.060456923348696</v>
      </c>
      <c r="U215" s="120">
        <v>96.73061594292956</v>
      </c>
      <c r="V215" s="120">
        <v>93.09945767684556</v>
      </c>
      <c r="W215" s="120">
        <v>91.843676881848126</v>
      </c>
      <c r="X215" s="120">
        <v>89.199869761884514</v>
      </c>
      <c r="Y215" s="120">
        <v>82.321900468082873</v>
      </c>
      <c r="Z215" s="120">
        <v>102.70572114763345</v>
      </c>
      <c r="AA215" s="120">
        <v>90.02856311324085</v>
      </c>
      <c r="AB215" s="120">
        <v>95.488303713881223</v>
      </c>
      <c r="AC215" s="122">
        <v>87.364240694012253</v>
      </c>
      <c r="AD215" s="122">
        <v>99.93655347438694</v>
      </c>
      <c r="AE215" s="122">
        <v>98.3</v>
      </c>
      <c r="AF215" s="122">
        <v>82.179960781300295</v>
      </c>
      <c r="AG215" s="122">
        <v>89.291893094359395</v>
      </c>
      <c r="AH215" s="122">
        <v>87.090446249636699</v>
      </c>
      <c r="AI215" s="122">
        <v>86.812768877439197</v>
      </c>
      <c r="AJ215" s="122">
        <v>93.708240534521153</v>
      </c>
      <c r="AK215" s="122">
        <v>86.807686097206513</v>
      </c>
      <c r="AL215" s="122">
        <v>91.73000766666398</v>
      </c>
      <c r="AM215" s="122">
        <v>108.75963559915907</v>
      </c>
      <c r="AN215" s="122">
        <v>90.680191145809388</v>
      </c>
      <c r="AO215" s="122">
        <v>93.848775243823212</v>
      </c>
      <c r="AP215" s="122">
        <v>87.150583201188169</v>
      </c>
      <c r="AQ215" s="122">
        <v>91.515641653553757</v>
      </c>
      <c r="AR215" s="122">
        <v>72.835783191499431</v>
      </c>
      <c r="AS215" s="122">
        <v>74.592088536603612</v>
      </c>
      <c r="AT215" s="122">
        <v>100.17752452183146</v>
      </c>
      <c r="AU215" s="122">
        <v>97.369226063016185</v>
      </c>
      <c r="AV215" s="122">
        <v>100.06688739525863</v>
      </c>
      <c r="AW215" s="122">
        <v>100.07175316909829</v>
      </c>
      <c r="AX215" s="111">
        <v>69.482909797948722</v>
      </c>
      <c r="AY215" s="132">
        <v>0.58990273312551267</v>
      </c>
      <c r="AZ215" s="132">
        <v>0.60584714710280929</v>
      </c>
      <c r="BA215" s="132">
        <v>0.64052461608136257</v>
      </c>
      <c r="BB215" s="132">
        <v>0.66699800413188615</v>
      </c>
      <c r="BC215" s="132">
        <v>0.58927725496499561</v>
      </c>
      <c r="BD215" s="132">
        <v>0.49982369901022855</v>
      </c>
      <c r="BE215" s="132">
        <v>0.65912862309768194</v>
      </c>
      <c r="BF215" s="132"/>
      <c r="BG215" s="132"/>
      <c r="BH215" s="132">
        <v>0.16546321961620469</v>
      </c>
      <c r="BI215" s="132"/>
      <c r="BJ215" s="132">
        <v>0.27690827338129498</v>
      </c>
      <c r="BK215" s="132">
        <v>0.35227223880597014</v>
      </c>
      <c r="BL215" s="132">
        <v>0.37221296296296297</v>
      </c>
      <c r="BM215" s="132">
        <v>0.72408733624454147</v>
      </c>
      <c r="BN215" s="132"/>
      <c r="BO215" s="132">
        <v>0.35825757575757577</v>
      </c>
      <c r="BP215" s="132">
        <v>0.3063420134228188</v>
      </c>
      <c r="BQ215" s="132"/>
      <c r="BR215" s="132"/>
      <c r="BS215" s="132"/>
      <c r="BT215" s="132">
        <v>0.3705422535211268</v>
      </c>
      <c r="BU215" s="132">
        <v>0.5622784810126582</v>
      </c>
      <c r="BV215" s="132"/>
      <c r="BW215" s="132"/>
      <c r="BX215" s="132"/>
      <c r="BY215" s="132"/>
      <c r="BZ215" s="132">
        <v>0.39362804878048785</v>
      </c>
      <c r="CA215" s="132">
        <v>0.35134868421052634</v>
      </c>
      <c r="CB215" s="132"/>
      <c r="CC215" s="132"/>
      <c r="CD215" s="132">
        <v>0.59062307692307692</v>
      </c>
      <c r="CE215" s="132">
        <v>0.85964084507042249</v>
      </c>
      <c r="CF215" s="132">
        <v>3.2458658861479521</v>
      </c>
      <c r="CG215" s="132"/>
      <c r="CH215" s="132"/>
      <c r="CI215" s="132"/>
      <c r="CJ215" s="132"/>
      <c r="CK215" s="132">
        <v>0.30712788486972764</v>
      </c>
      <c r="CL215" s="132"/>
      <c r="CM215" s="132"/>
      <c r="CN215" s="132"/>
      <c r="CO215" s="132"/>
      <c r="CP215" s="132"/>
      <c r="CQ215" s="132">
        <v>0.92718604651162795</v>
      </c>
      <c r="CR215" s="132">
        <v>0.51480263157894735</v>
      </c>
      <c r="CS215" s="132">
        <v>1.1657317073170732</v>
      </c>
      <c r="CT215" s="132"/>
      <c r="CU215" s="132"/>
      <c r="CV215" s="132">
        <v>0.56321428571428578</v>
      </c>
      <c r="CW215" s="132">
        <v>0.75954545454545452</v>
      </c>
      <c r="CX215" s="132">
        <v>0.79447058823529415</v>
      </c>
      <c r="CY215" s="132">
        <v>1.3732500000000001</v>
      </c>
      <c r="CZ215" s="132">
        <v>153</v>
      </c>
      <c r="DA215" s="132">
        <v>150.5</v>
      </c>
      <c r="DB215" s="132">
        <v>179.5</v>
      </c>
    </row>
    <row r="216" spans="1:106" x14ac:dyDescent="0.2">
      <c r="A216" s="119">
        <v>42401</v>
      </c>
      <c r="B216" s="120">
        <v>110.27262507026418</v>
      </c>
      <c r="C216" s="120">
        <v>101.74624127816662</v>
      </c>
      <c r="D216" s="120">
        <v>100.80775444264947</v>
      </c>
      <c r="E216" s="120">
        <v>100.80775444264947</v>
      </c>
      <c r="F216" s="120">
        <v>94.200410230734647</v>
      </c>
      <c r="G216" s="120"/>
      <c r="H216" s="120">
        <v>101.62777329120173</v>
      </c>
      <c r="I216" s="120">
        <v>116.87628470141588</v>
      </c>
      <c r="J216" s="120">
        <v>102.60226838282142</v>
      </c>
      <c r="K216" s="120">
        <v>94.629831397388784</v>
      </c>
      <c r="L216" s="120"/>
      <c r="M216" s="120">
        <v>100.10770860228071</v>
      </c>
      <c r="N216" s="120">
        <v>95.009475475176131</v>
      </c>
      <c r="O216" s="120">
        <v>105.89351593694198</v>
      </c>
      <c r="P216" s="120">
        <v>99.583645285173347</v>
      </c>
      <c r="Q216" s="120"/>
      <c r="R216" s="120"/>
      <c r="S216" s="120">
        <v>95.90562411781282</v>
      </c>
      <c r="T216" s="120">
        <v>95.304925929540403</v>
      </c>
      <c r="U216" s="120">
        <v>95.813863638879667</v>
      </c>
      <c r="V216" s="120">
        <v>93.720154283345607</v>
      </c>
      <c r="W216" s="120">
        <v>74.308686517921501</v>
      </c>
      <c r="X216" s="120">
        <v>85.643425814997315</v>
      </c>
      <c r="Y216" s="120">
        <v>89.367841983100703</v>
      </c>
      <c r="Z216" s="120">
        <v>110.84212435688458</v>
      </c>
      <c r="AA216" s="120">
        <v>98.639776375911566</v>
      </c>
      <c r="AB216" s="120">
        <v>95.987283775476357</v>
      </c>
      <c r="AC216" s="122">
        <v>85.847196039572921</v>
      </c>
      <c r="AD216" s="122">
        <v>99.93655347438694</v>
      </c>
      <c r="AE216" s="122">
        <v>97.9</v>
      </c>
      <c r="AF216" s="122">
        <v>80.064105005453072</v>
      </c>
      <c r="AG216" s="122">
        <v>86.619158360290228</v>
      </c>
      <c r="AH216" s="122">
        <v>83.821035483657482</v>
      </c>
      <c r="AI216" s="122">
        <v>82.934621976070233</v>
      </c>
      <c r="AJ216" s="122">
        <v>93.541202672605792</v>
      </c>
      <c r="AK216" s="122">
        <v>89.90796060067818</v>
      </c>
      <c r="AL216" s="122">
        <v>89.841765839381964</v>
      </c>
      <c r="AM216" s="122">
        <v>108.75963559915907</v>
      </c>
      <c r="AN216" s="122">
        <v>90.564771998405604</v>
      </c>
      <c r="AO216" s="122">
        <v>91.776100496374866</v>
      </c>
      <c r="AP216" s="122">
        <v>85.221019171473316</v>
      </c>
      <c r="AQ216" s="122">
        <v>93.858151600927144</v>
      </c>
      <c r="AR216" s="122">
        <v>75.677723921246653</v>
      </c>
      <c r="AS216" s="122">
        <v>76.823450235549245</v>
      </c>
      <c r="AT216" s="122">
        <v>100.41575334871095</v>
      </c>
      <c r="AU216" s="122">
        <v>97.644539614561012</v>
      </c>
      <c r="AV216" s="122">
        <v>99.936093248713917</v>
      </c>
      <c r="AW216" s="122">
        <v>100.07175316909829</v>
      </c>
      <c r="AX216" s="111">
        <v>73.227512435344835</v>
      </c>
      <c r="AY216" s="132">
        <v>0.64189082294531763</v>
      </c>
      <c r="AZ216" s="132">
        <v>0.63302472478799665</v>
      </c>
      <c r="BA216" s="132">
        <v>0.71621113683359394</v>
      </c>
      <c r="BB216" s="132">
        <v>0.67692125374479661</v>
      </c>
      <c r="BC216" s="132">
        <v>0.51808631613446232</v>
      </c>
      <c r="BD216" s="132">
        <v>0.51820879516900942</v>
      </c>
      <c r="BE216" s="132">
        <v>0.70841383665935809</v>
      </c>
      <c r="BF216" s="132"/>
      <c r="BG216" s="132"/>
      <c r="BH216" s="132">
        <v>0.16069083155650321</v>
      </c>
      <c r="BI216" s="132"/>
      <c r="BJ216" s="132">
        <v>0.26177075098814234</v>
      </c>
      <c r="BK216" s="132">
        <v>0.40186512077294689</v>
      </c>
      <c r="BL216" s="132">
        <v>0.37086414319248834</v>
      </c>
      <c r="BM216" s="132">
        <v>0.87903999999999993</v>
      </c>
      <c r="BN216" s="132"/>
      <c r="BO216" s="132">
        <v>0.35511111111111116</v>
      </c>
      <c r="BP216" s="132">
        <v>0.30328632302405495</v>
      </c>
      <c r="BQ216" s="132"/>
      <c r="BR216" s="132"/>
      <c r="BS216" s="132"/>
      <c r="BT216" s="132">
        <v>0.37271768707482994</v>
      </c>
      <c r="BU216" s="132">
        <v>0.50139240506329108</v>
      </c>
      <c r="BV216" s="132"/>
      <c r="BW216" s="132"/>
      <c r="BX216" s="132">
        <v>0.75921052631578945</v>
      </c>
      <c r="BY216" s="132"/>
      <c r="BZ216" s="132">
        <v>0.39306944444444447</v>
      </c>
      <c r="CA216" s="132">
        <v>0.35549224806201546</v>
      </c>
      <c r="CB216" s="132"/>
      <c r="CC216" s="132"/>
      <c r="CD216" s="132">
        <v>0.55027464788732394</v>
      </c>
      <c r="CE216" s="132">
        <v>0.85665789473684206</v>
      </c>
      <c r="CF216" s="132">
        <v>2.6198933557097455</v>
      </c>
      <c r="CG216" s="132"/>
      <c r="CH216" s="132"/>
      <c r="CI216" s="132"/>
      <c r="CJ216" s="132"/>
      <c r="CK216" s="132">
        <v>0.30665892826060426</v>
      </c>
      <c r="CL216" s="132"/>
      <c r="CM216" s="132"/>
      <c r="CN216" s="132"/>
      <c r="CO216" s="132"/>
      <c r="CP216" s="132"/>
      <c r="CQ216" s="132">
        <v>0.96136363636363631</v>
      </c>
      <c r="CR216" s="132">
        <v>0.52046710526315787</v>
      </c>
      <c r="CS216" s="132">
        <v>1.2438461538461536</v>
      </c>
      <c r="CT216" s="132"/>
      <c r="CU216" s="132"/>
      <c r="CV216" s="132">
        <v>0.43777372262773723</v>
      </c>
      <c r="CW216" s="132"/>
      <c r="CX216" s="132">
        <v>0.8013392857142857</v>
      </c>
      <c r="CY216" s="132">
        <v>0.9</v>
      </c>
      <c r="CZ216" s="132">
        <v>153</v>
      </c>
      <c r="DA216" s="132">
        <v>158</v>
      </c>
      <c r="DB216" s="132">
        <v>179.5</v>
      </c>
    </row>
    <row r="217" spans="1:106" x14ac:dyDescent="0.2">
      <c r="A217" s="119">
        <v>42430</v>
      </c>
      <c r="B217" s="120">
        <v>121.07925801011802</v>
      </c>
      <c r="C217" s="120">
        <v>101.79006307354877</v>
      </c>
      <c r="D217" s="120">
        <v>102.74636510500812</v>
      </c>
      <c r="E217" s="120">
        <v>102.74636510500812</v>
      </c>
      <c r="F217" s="120">
        <v>175.21276302916644</v>
      </c>
      <c r="G217" s="120">
        <v>100.84413911010266</v>
      </c>
      <c r="H217" s="120">
        <v>119.72156214305606</v>
      </c>
      <c r="I217" s="120">
        <v>110.38315777355943</v>
      </c>
      <c r="J217" s="120">
        <v>102.60226838282142</v>
      </c>
      <c r="K217" s="120">
        <v>101.15602666617423</v>
      </c>
      <c r="L217" s="120"/>
      <c r="M217" s="120">
        <v>100.10770860228071</v>
      </c>
      <c r="N217" s="120">
        <v>96.5889249380959</v>
      </c>
      <c r="O217" s="120">
        <v>107.54810212345672</v>
      </c>
      <c r="P217" s="120">
        <v>103.41378548844926</v>
      </c>
      <c r="Q217" s="120">
        <v>129.44403207041594</v>
      </c>
      <c r="R217" s="120"/>
      <c r="S217" s="120">
        <v>97.291921473198613</v>
      </c>
      <c r="T217" s="120">
        <v>93.757888869306953</v>
      </c>
      <c r="U217" s="120">
        <v>93.837282081592903</v>
      </c>
      <c r="V217" s="120">
        <v>94.911755802984572</v>
      </c>
      <c r="W217" s="120">
        <v>67.01729193884286</v>
      </c>
      <c r="X217" s="120">
        <v>85.362253964495551</v>
      </c>
      <c r="Y217" s="120">
        <v>91.155726535300502</v>
      </c>
      <c r="Z217" s="120">
        <v>113.73900665704065</v>
      </c>
      <c r="AA217" s="120">
        <v>103.84294119627093</v>
      </c>
      <c r="AB217" s="120">
        <v>98.642407039010124</v>
      </c>
      <c r="AC217" s="122">
        <v>87.138835205050214</v>
      </c>
      <c r="AD217" s="122">
        <v>99.93655347438694</v>
      </c>
      <c r="AE217" s="122">
        <v>96.9</v>
      </c>
      <c r="AF217" s="122">
        <v>82.04266659634925</v>
      </c>
      <c r="AG217" s="122">
        <v>85.930649687245818</v>
      </c>
      <c r="AH217" s="122">
        <v>83.628202244449284</v>
      </c>
      <c r="AI217" s="122">
        <v>82.869579966132932</v>
      </c>
      <c r="AJ217" s="122">
        <v>90.200445434298445</v>
      </c>
      <c r="AK217" s="122">
        <v>89.90796060067818</v>
      </c>
      <c r="AL217" s="122">
        <v>88.143511284402749</v>
      </c>
      <c r="AM217" s="122">
        <v>105.11562718990891</v>
      </c>
      <c r="AN217" s="122">
        <v>90.241513163008563</v>
      </c>
      <c r="AO217" s="122">
        <v>90.596905839742021</v>
      </c>
      <c r="AP217" s="122">
        <v>86.015931190939838</v>
      </c>
      <c r="AQ217" s="122">
        <v>93.14206124590136</v>
      </c>
      <c r="AR217" s="122">
        <v>73.524164390482639</v>
      </c>
      <c r="AS217" s="122">
        <v>74.179316533313411</v>
      </c>
      <c r="AT217" s="122">
        <v>100.72439406397355</v>
      </c>
      <c r="AU217" s="122">
        <v>98.01162434995409</v>
      </c>
      <c r="AV217" s="122">
        <v>100.54453750679185</v>
      </c>
      <c r="AW217" s="122">
        <v>100.83712030614687</v>
      </c>
      <c r="AX217" s="111">
        <v>68.6929457568109</v>
      </c>
      <c r="AY217" s="132">
        <v>0.6509109748654982</v>
      </c>
      <c r="AZ217" s="132">
        <v>0.66679851114147282</v>
      </c>
      <c r="BA217" s="132">
        <v>0.76593151171209606</v>
      </c>
      <c r="BB217" s="132">
        <v>0.68038921121779372</v>
      </c>
      <c r="BC217" s="132">
        <v>0.5282826957605129</v>
      </c>
      <c r="BD217" s="132">
        <v>0.54029911383993423</v>
      </c>
      <c r="BE217" s="132">
        <v>0.77982401296173087</v>
      </c>
      <c r="BF217" s="132"/>
      <c r="BG217" s="132">
        <v>2.7224669603524227</v>
      </c>
      <c r="BH217" s="132">
        <v>0.15846455223880596</v>
      </c>
      <c r="BI217" s="132"/>
      <c r="BJ217" s="132">
        <v>0.27606547619047617</v>
      </c>
      <c r="BK217" s="132">
        <v>0.51800512315270941</v>
      </c>
      <c r="BL217" s="132">
        <v>0.38001614987080107</v>
      </c>
      <c r="BM217" s="132">
        <v>1.279917808219178</v>
      </c>
      <c r="BN217" s="132"/>
      <c r="BO217" s="132">
        <v>0.36308139534883721</v>
      </c>
      <c r="BP217" s="132">
        <v>0.31951570469798662</v>
      </c>
      <c r="BQ217" s="132"/>
      <c r="BR217" s="132"/>
      <c r="BS217" s="132"/>
      <c r="BT217" s="132">
        <v>0.37297183098591552</v>
      </c>
      <c r="BU217" s="132">
        <v>0.93103333333333338</v>
      </c>
      <c r="BV217" s="132"/>
      <c r="BW217" s="132"/>
      <c r="BX217" s="132">
        <v>0.74004474272930643</v>
      </c>
      <c r="BY217" s="132"/>
      <c r="BZ217" s="132">
        <v>0.4073476821192053</v>
      </c>
      <c r="CA217" s="132">
        <v>0.34126543209876548</v>
      </c>
      <c r="CB217" s="132"/>
      <c r="CC217" s="132"/>
      <c r="CD217" s="132">
        <v>0.52029521276595747</v>
      </c>
      <c r="CE217" s="132">
        <v>0.85564788732394359</v>
      </c>
      <c r="CF217" s="132">
        <v>3.1180891852626051</v>
      </c>
      <c r="CG217" s="132">
        <v>4.0209310318946416</v>
      </c>
      <c r="CH217" s="132"/>
      <c r="CI217" s="132"/>
      <c r="CJ217" s="132"/>
      <c r="CK217" s="132">
        <v>0.30339621730306704</v>
      </c>
      <c r="CL217" s="132"/>
      <c r="CM217" s="132">
        <v>2.3333333333333335</v>
      </c>
      <c r="CN217" s="132">
        <v>4</v>
      </c>
      <c r="CO217" s="132"/>
      <c r="CP217" s="132"/>
      <c r="CQ217" s="132">
        <v>0.77259259259259261</v>
      </c>
      <c r="CR217" s="132">
        <v>0.53243243243243243</v>
      </c>
      <c r="CS217" s="132">
        <v>1.2365714285714287</v>
      </c>
      <c r="CT217" s="132"/>
      <c r="CU217" s="132"/>
      <c r="CV217" s="132">
        <v>0.43548387096774199</v>
      </c>
      <c r="CW217" s="132">
        <v>0.68815789473684219</v>
      </c>
      <c r="CX217" s="132">
        <v>0.84778846153846144</v>
      </c>
      <c r="CY217" s="132"/>
      <c r="CZ217" s="132">
        <v>148</v>
      </c>
      <c r="DA217" s="132">
        <v>158</v>
      </c>
      <c r="DB217" s="132">
        <v>179.5</v>
      </c>
    </row>
    <row r="218" spans="1:106" x14ac:dyDescent="0.2">
      <c r="A218" s="119">
        <v>42461</v>
      </c>
      <c r="B218" s="120">
        <v>141.31534569983134</v>
      </c>
      <c r="C218" s="120">
        <v>103.5628538867353</v>
      </c>
      <c r="D218" s="120">
        <v>106.62358642972541</v>
      </c>
      <c r="E218" s="120">
        <v>106.62358642972541</v>
      </c>
      <c r="F218" s="120">
        <v>146.95263995994605</v>
      </c>
      <c r="G218" s="120">
        <v>118.51383882788669</v>
      </c>
      <c r="H218" s="120">
        <v>119.18679785968045</v>
      </c>
      <c r="I218" s="120">
        <v>113.62972123748766</v>
      </c>
      <c r="J218" s="120">
        <v>108.14833694405503</v>
      </c>
      <c r="K218" s="120">
        <v>121.30235396933311</v>
      </c>
      <c r="L218" s="120"/>
      <c r="M218" s="120">
        <v>100.10770860228071</v>
      </c>
      <c r="N218" s="120">
        <v>99.928322228129545</v>
      </c>
      <c r="O218" s="120">
        <v>115.82103305603029</v>
      </c>
      <c r="P218" s="120">
        <v>105.3288555900872</v>
      </c>
      <c r="Q218" s="120">
        <v>93.275846638976191</v>
      </c>
      <c r="R218" s="120"/>
      <c r="S218" s="120">
        <v>95.927179370010336</v>
      </c>
      <c r="T218" s="120">
        <v>91.863335898462182</v>
      </c>
      <c r="U218" s="120">
        <v>91.558649187133625</v>
      </c>
      <c r="V218" s="120">
        <v>94.394153907758664</v>
      </c>
      <c r="W218" s="120">
        <v>82.150228828258989</v>
      </c>
      <c r="X218" s="120">
        <v>86.015788535932089</v>
      </c>
      <c r="Y218" s="120">
        <v>93.366287654658635</v>
      </c>
      <c r="Z218" s="120">
        <v>110.15031182584273</v>
      </c>
      <c r="AA218" s="120">
        <v>107.98830754588258</v>
      </c>
      <c r="AB218" s="120">
        <v>97.59866892851754</v>
      </c>
      <c r="AC218" s="122">
        <v>91.641225669294144</v>
      </c>
      <c r="AD218" s="122">
        <v>99.737938263772065</v>
      </c>
      <c r="AE218" s="122">
        <v>96.3</v>
      </c>
      <c r="AF218" s="122">
        <v>88.61740497696249</v>
      </c>
      <c r="AG218" s="122">
        <v>82.070298974020389</v>
      </c>
      <c r="AH218" s="122">
        <v>79.110161490836276</v>
      </c>
      <c r="AI218" s="122">
        <v>78.049866041345069</v>
      </c>
      <c r="AJ218" s="122">
        <v>87.52783964365257</v>
      </c>
      <c r="AK218" s="122">
        <v>88.357823348942347</v>
      </c>
      <c r="AL218" s="122">
        <v>85.058411482946582</v>
      </c>
      <c r="AM218" s="122">
        <v>105.11562718990891</v>
      </c>
      <c r="AN218" s="122">
        <v>93.143540935608499</v>
      </c>
      <c r="AO218" s="122">
        <v>90.421180095209124</v>
      </c>
      <c r="AP218" s="122">
        <v>92.573294659433571</v>
      </c>
      <c r="AQ218" s="122">
        <v>94.970019211260492</v>
      </c>
      <c r="AR218" s="122">
        <v>74.414639152470102</v>
      </c>
      <c r="AS218" s="122">
        <v>75.028789351678768</v>
      </c>
      <c r="AT218" s="122">
        <v>100.81257712547716</v>
      </c>
      <c r="AU218" s="122">
        <v>98.195166717650622</v>
      </c>
      <c r="AV218" s="122">
        <v>100.35916814503777</v>
      </c>
      <c r="AW218" s="122">
        <v>100.83712030614687</v>
      </c>
      <c r="AX218" s="111">
        <v>64.386981801323827</v>
      </c>
      <c r="AY218" s="132">
        <v>0.69765282868404499</v>
      </c>
      <c r="AZ218" s="132">
        <v>0.69580709811691599</v>
      </c>
      <c r="BA218" s="132">
        <v>0.68643426373731808</v>
      </c>
      <c r="BB218" s="132">
        <v>0.66345982437077955</v>
      </c>
      <c r="BC218" s="132">
        <v>0.61435483728852547</v>
      </c>
      <c r="BD218" s="132">
        <v>0.55292351322499711</v>
      </c>
      <c r="BE218" s="132"/>
      <c r="BF218" s="132"/>
      <c r="BG218" s="132">
        <v>1.9608574191468782</v>
      </c>
      <c r="BH218" s="132">
        <v>0.15752281449893391</v>
      </c>
      <c r="BI218" s="132"/>
      <c r="BJ218" s="132"/>
      <c r="BK218" s="132">
        <v>0.59617700483091796</v>
      </c>
      <c r="BL218" s="132">
        <v>0.3774983164983165</v>
      </c>
      <c r="BM218" s="132">
        <v>1.1638368055555557</v>
      </c>
      <c r="BN218" s="132">
        <v>0.5492307692307693</v>
      </c>
      <c r="BO218" s="132">
        <v>0.36037735849056607</v>
      </c>
      <c r="BP218" s="132">
        <v>0.34043223880597007</v>
      </c>
      <c r="BQ218" s="132"/>
      <c r="BR218" s="132"/>
      <c r="BS218" s="132"/>
      <c r="BT218" s="132">
        <v>0.39448494983277588</v>
      </c>
      <c r="BU218" s="132">
        <v>0.78067475728155333</v>
      </c>
      <c r="BV218" s="132"/>
      <c r="BW218" s="132"/>
      <c r="BX218" s="132">
        <v>0.67951541850220265</v>
      </c>
      <c r="BY218" s="132"/>
      <c r="BZ218" s="132">
        <v>0.43746567164179112</v>
      </c>
      <c r="CA218" s="132">
        <v>0.34778985507246374</v>
      </c>
      <c r="CB218" s="132"/>
      <c r="CC218" s="132"/>
      <c r="CD218" s="132">
        <v>0.57197632653061226</v>
      </c>
      <c r="CE218" s="132">
        <v>0.91756521739130414</v>
      </c>
      <c r="CF218" s="132">
        <v>4.0991283282241566</v>
      </c>
      <c r="CG218" s="132">
        <v>1.7166561158005273</v>
      </c>
      <c r="CH218" s="132">
        <v>0.30228571428571432</v>
      </c>
      <c r="CI218" s="132"/>
      <c r="CJ218" s="132">
        <v>1.0250000000000001</v>
      </c>
      <c r="CK218" s="132">
        <v>0.30779663213410802</v>
      </c>
      <c r="CL218" s="132"/>
      <c r="CM218" s="132">
        <v>1.0204095238095239</v>
      </c>
      <c r="CN218" s="132">
        <v>1.0432163742690059</v>
      </c>
      <c r="CO218" s="132">
        <v>2.1405853658536587</v>
      </c>
      <c r="CP218" s="132"/>
      <c r="CQ218" s="132">
        <v>1.0011363636363635</v>
      </c>
      <c r="CR218" s="132">
        <v>0.50584210526315798</v>
      </c>
      <c r="CS218" s="132">
        <v>1.3545454545454547</v>
      </c>
      <c r="CT218" s="132"/>
      <c r="CU218" s="132"/>
      <c r="CV218" s="132"/>
      <c r="CW218" s="132">
        <v>0.754</v>
      </c>
      <c r="CX218" s="132">
        <v>0.91704819277108429</v>
      </c>
      <c r="CY218" s="132"/>
      <c r="CZ218" s="132">
        <v>137</v>
      </c>
      <c r="DA218" s="132">
        <v>158</v>
      </c>
      <c r="DB218" s="132">
        <v>182.5</v>
      </c>
    </row>
    <row r="219" spans="1:106" x14ac:dyDescent="0.2">
      <c r="A219" s="119">
        <v>42491</v>
      </c>
      <c r="B219" s="120">
        <v>156.80157391793139</v>
      </c>
      <c r="C219" s="120">
        <v>105.97305263275294</v>
      </c>
      <c r="D219" s="120">
        <v>106.62358642972541</v>
      </c>
      <c r="E219" s="120">
        <v>106.62358642972541</v>
      </c>
      <c r="F219" s="120">
        <v>137.53259893687257</v>
      </c>
      <c r="G219" s="120">
        <v>99.176028585628757</v>
      </c>
      <c r="H219" s="120">
        <v>115.58221940528716</v>
      </c>
      <c r="I219" s="120">
        <v>116.90705291536092</v>
      </c>
      <c r="J219" s="120">
        <v>122.01350834713899</v>
      </c>
      <c r="K219" s="120">
        <v>124.09886149933604</v>
      </c>
      <c r="L219" s="120">
        <v>93.481044117425569</v>
      </c>
      <c r="M219" s="120">
        <v>100.10770860228071</v>
      </c>
      <c r="N219" s="120">
        <v>105.45138751777711</v>
      </c>
      <c r="O219" s="120">
        <v>114.16644686951558</v>
      </c>
      <c r="P219" s="120">
        <v>91.923364878621555</v>
      </c>
      <c r="Q219" s="120">
        <v>85.185594634575196</v>
      </c>
      <c r="R219" s="120">
        <v>95.592448729540152</v>
      </c>
      <c r="S219" s="120">
        <v>97.404200875976386</v>
      </c>
      <c r="T219" s="120">
        <v>94.274388881942585</v>
      </c>
      <c r="U219" s="120">
        <v>92.766854535823668</v>
      </c>
      <c r="V219" s="120">
        <v>103.0151731976344</v>
      </c>
      <c r="W219" s="120">
        <v>105.31842201789247</v>
      </c>
      <c r="X219" s="120">
        <v>88.166373230310455</v>
      </c>
      <c r="Y219" s="120">
        <v>94.339916359312966</v>
      </c>
      <c r="Z219" s="120">
        <v>111.94304786216942</v>
      </c>
      <c r="AA219" s="120">
        <v>104.32068486179334</v>
      </c>
      <c r="AB219" s="120">
        <v>97.722269494233771</v>
      </c>
      <c r="AC219" s="122">
        <v>93.802099293871251</v>
      </c>
      <c r="AD219" s="122">
        <v>99.737938263772065</v>
      </c>
      <c r="AE219" s="122">
        <v>96.4</v>
      </c>
      <c r="AF219" s="122">
        <v>91.693276622795807</v>
      </c>
      <c r="AG219" s="122">
        <v>80.526668233737411</v>
      </c>
      <c r="AH219" s="122">
        <v>76.541642937478343</v>
      </c>
      <c r="AI219" s="122">
        <v>75.306419718710373</v>
      </c>
      <c r="AJ219" s="122">
        <v>86.859688195991097</v>
      </c>
      <c r="AK219" s="122">
        <v>87.001453253673503</v>
      </c>
      <c r="AL219" s="122">
        <v>84.843100432643269</v>
      </c>
      <c r="AM219" s="122">
        <v>102.21910768512028</v>
      </c>
      <c r="AN219" s="122">
        <v>98.378221685767315</v>
      </c>
      <c r="AO219" s="122">
        <v>91.360855258588018</v>
      </c>
      <c r="AP219" s="122">
        <v>107.50661008436032</v>
      </c>
      <c r="AQ219" s="122">
        <v>95.20224522145395</v>
      </c>
      <c r="AR219" s="122">
        <v>75.311429338301451</v>
      </c>
      <c r="AS219" s="122">
        <v>75.872279967097896</v>
      </c>
      <c r="AT219" s="122">
        <v>101.19232630998796</v>
      </c>
      <c r="AU219" s="122">
        <v>99.112878556133339</v>
      </c>
      <c r="AV219" s="122">
        <v>100.19170089524461</v>
      </c>
      <c r="AW219" s="122">
        <v>100.64577852188472</v>
      </c>
      <c r="AX219" s="111">
        <v>69.350639453734672</v>
      </c>
      <c r="AY219" s="132">
        <v>0.69229826798279726</v>
      </c>
      <c r="AZ219" s="132">
        <v>0.7709067490593785</v>
      </c>
      <c r="BA219" s="132">
        <v>0.81706706092826176</v>
      </c>
      <c r="BB219" s="132">
        <v>0.68161744120218615</v>
      </c>
      <c r="BC219" s="132">
        <v>0.64551350367732163</v>
      </c>
      <c r="BD219" s="132">
        <v>0.48396715651061212</v>
      </c>
      <c r="BE219" s="132"/>
      <c r="BF219" s="132"/>
      <c r="BG219" s="132">
        <v>1.791214757709251</v>
      </c>
      <c r="BH219" s="132">
        <v>0.15958145363408524</v>
      </c>
      <c r="BI219" s="132"/>
      <c r="BJ219" s="132"/>
      <c r="BK219" s="132">
        <v>0.6130206593406593</v>
      </c>
      <c r="BL219" s="132">
        <v>0.39168000000000003</v>
      </c>
      <c r="BM219" s="132">
        <v>0.87542608695652169</v>
      </c>
      <c r="BN219" s="132">
        <v>0.52749999999999997</v>
      </c>
      <c r="BO219" s="132">
        <v>0.41503030303030303</v>
      </c>
      <c r="BP219" s="132">
        <v>0.34752124031007753</v>
      </c>
      <c r="BQ219" s="132">
        <v>0.95</v>
      </c>
      <c r="BR219" s="132"/>
      <c r="BS219" s="132"/>
      <c r="BT219" s="132">
        <v>0.44179856115107918</v>
      </c>
      <c r="BU219" s="132">
        <v>0.72807727272727285</v>
      </c>
      <c r="BV219" s="132"/>
      <c r="BW219" s="132"/>
      <c r="BX219" s="132">
        <v>0.68560606060606066</v>
      </c>
      <c r="BY219" s="132"/>
      <c r="BZ219" s="132">
        <v>0.4427329192546583</v>
      </c>
      <c r="CA219" s="132">
        <v>0.34401408450704224</v>
      </c>
      <c r="CB219" s="132">
        <v>0.6237709923664122</v>
      </c>
      <c r="CC219" s="132">
        <v>0.41330379746835438</v>
      </c>
      <c r="CD219" s="132">
        <v>0.55947574626865659</v>
      </c>
      <c r="CE219" s="132">
        <v>1.1630123456790125</v>
      </c>
      <c r="CF219" s="132">
        <v>5.0044933515967207</v>
      </c>
      <c r="CG219" s="132">
        <v>1.2963619020965207</v>
      </c>
      <c r="CH219" s="132">
        <v>0.26795909090909092</v>
      </c>
      <c r="CI219" s="132">
        <v>1.35</v>
      </c>
      <c r="CJ219" s="132">
        <v>0.96463414634146338</v>
      </c>
      <c r="CK219" s="132">
        <v>0.29230933870048503</v>
      </c>
      <c r="CL219" s="132"/>
      <c r="CM219" s="132">
        <v>0.8186297935103245</v>
      </c>
      <c r="CN219" s="132">
        <v>0.90198717948717955</v>
      </c>
      <c r="CO219" s="132">
        <v>2.1484848484848484</v>
      </c>
      <c r="CP219" s="132">
        <v>0.79166666666666663</v>
      </c>
      <c r="CQ219" s="132">
        <v>1.105128205128205</v>
      </c>
      <c r="CR219" s="132">
        <v>0.50404605263157898</v>
      </c>
      <c r="CS219" s="132">
        <v>1.36375</v>
      </c>
      <c r="CT219" s="132"/>
      <c r="CU219" s="132">
        <v>0.55000000000000004</v>
      </c>
      <c r="CV219" s="132"/>
      <c r="CW219" s="132">
        <v>0.71</v>
      </c>
      <c r="CX219" s="132">
        <v>0.76243243243243242</v>
      </c>
      <c r="CY219" s="132"/>
      <c r="CZ219" s="132">
        <v>156</v>
      </c>
      <c r="DA219" s="132">
        <v>158</v>
      </c>
      <c r="DB219" s="132">
        <v>182.5</v>
      </c>
    </row>
    <row r="220" spans="1:106" x14ac:dyDescent="0.2">
      <c r="A220" s="119">
        <v>42522</v>
      </c>
      <c r="B220" s="120">
        <v>178.75913434513768</v>
      </c>
      <c r="C220" s="120">
        <v>108.00479041865214</v>
      </c>
      <c r="D220" s="120">
        <v>106.62358642972541</v>
      </c>
      <c r="E220" s="120">
        <v>106.62358642972541</v>
      </c>
      <c r="F220" s="120">
        <v>90.432393821505258</v>
      </c>
      <c r="G220" s="120">
        <v>89.204934566640418</v>
      </c>
      <c r="H220" s="120">
        <v>113.75777169030836</v>
      </c>
      <c r="I220" s="120">
        <v>105.68267913706786</v>
      </c>
      <c r="J220" s="120">
        <v>119.24047406652221</v>
      </c>
      <c r="K220" s="120">
        <v>123.73885677171016</v>
      </c>
      <c r="L220" s="120">
        <v>185.25939122605692</v>
      </c>
      <c r="M220" s="120">
        <v>100.10770860228071</v>
      </c>
      <c r="N220" s="120"/>
      <c r="O220" s="120">
        <v>120.78479161557445</v>
      </c>
      <c r="P220" s="120">
        <v>91.923364878621555</v>
      </c>
      <c r="Q220" s="120">
        <v>94.227640992435127</v>
      </c>
      <c r="R220" s="120">
        <v>66.793026410739515</v>
      </c>
      <c r="S220" s="120">
        <v>98.909067705710868</v>
      </c>
      <c r="T220" s="120">
        <v>96.282393459121948</v>
      </c>
      <c r="U220" s="120">
        <v>94.822923287103194</v>
      </c>
      <c r="V220" s="120">
        <v>103.82739504387774</v>
      </c>
      <c r="W220" s="120">
        <v>113.69461494029845</v>
      </c>
      <c r="X220" s="120">
        <v>91.859603482847163</v>
      </c>
      <c r="Y220" s="120">
        <v>101.51584538635031</v>
      </c>
      <c r="Z220" s="120">
        <v>110.85051913367236</v>
      </c>
      <c r="AA220" s="120">
        <v>98.808896099765605</v>
      </c>
      <c r="AB220" s="120">
        <v>92.883536236379967</v>
      </c>
      <c r="AC220" s="122">
        <v>96.652008271704105</v>
      </c>
      <c r="AD220" s="122">
        <v>99.737938263772065</v>
      </c>
      <c r="AE220" s="122">
        <v>96.7</v>
      </c>
      <c r="AF220" s="122">
        <v>95.727740912190782</v>
      </c>
      <c r="AG220" s="122">
        <v>76.59033869778537</v>
      </c>
      <c r="AH220" s="122">
        <v>70.443492450434874</v>
      </c>
      <c r="AI220" s="122">
        <v>68.702349352608422</v>
      </c>
      <c r="AJ220" s="122">
        <v>85.189309576837431</v>
      </c>
      <c r="AK220" s="122">
        <v>85.063781689003704</v>
      </c>
      <c r="AL220" s="122">
        <v>84.178856429751605</v>
      </c>
      <c r="AM220" s="122">
        <v>98.014482597523937</v>
      </c>
      <c r="AN220" s="122">
        <v>102.89590818239523</v>
      </c>
      <c r="AO220" s="122">
        <v>92.409146429451852</v>
      </c>
      <c r="AP220" s="122">
        <v>119.88325010233623</v>
      </c>
      <c r="AQ220" s="122">
        <v>95.664381087004401</v>
      </c>
      <c r="AR220" s="122">
        <v>76.214534947976688</v>
      </c>
      <c r="AS220" s="122">
        <v>76.841396844387958</v>
      </c>
      <c r="AT220" s="122">
        <v>101.32815513686748</v>
      </c>
      <c r="AU220" s="122">
        <v>99.479963291526445</v>
      </c>
      <c r="AV220" s="122">
        <v>100.38194295373417</v>
      </c>
      <c r="AW220" s="122">
        <v>100.93279119827791</v>
      </c>
      <c r="AX220" s="111">
        <v>69.294959567632858</v>
      </c>
      <c r="AY220" s="132">
        <v>0.7256223780694292</v>
      </c>
      <c r="AZ220" s="132"/>
      <c r="BA220" s="132"/>
      <c r="BB220" s="132">
        <v>0.71021917762858311</v>
      </c>
      <c r="BC220" s="132">
        <v>0.59480718337479976</v>
      </c>
      <c r="BD220" s="132"/>
      <c r="BE220" s="132"/>
      <c r="BF220" s="132">
        <v>4.940797580374146</v>
      </c>
      <c r="BG220" s="132">
        <v>1.9818955991336757</v>
      </c>
      <c r="BH220" s="132">
        <v>0.16181288819875775</v>
      </c>
      <c r="BI220" s="132">
        <v>1.4313466822299006</v>
      </c>
      <c r="BJ220" s="132"/>
      <c r="BK220" s="132">
        <v>0.62788131868131858</v>
      </c>
      <c r="BL220" s="132">
        <v>0.46211148648648637</v>
      </c>
      <c r="BM220" s="132">
        <v>0.8214583333333334</v>
      </c>
      <c r="BN220" s="132">
        <v>0.49879166666666663</v>
      </c>
      <c r="BO220" s="132">
        <v>0.41436320754716982</v>
      </c>
      <c r="BP220" s="132">
        <v>0.32424322147650997</v>
      </c>
      <c r="BQ220" s="132">
        <v>0.72082191780821925</v>
      </c>
      <c r="BR220" s="132">
        <v>0.80882352941176483</v>
      </c>
      <c r="BS220" s="132">
        <v>1.2095652173913043</v>
      </c>
      <c r="BT220" s="132">
        <v>0.42923076923076919</v>
      </c>
      <c r="BU220" s="132">
        <v>0.48297635135135142</v>
      </c>
      <c r="BV220" s="132">
        <v>0.68228155339805829</v>
      </c>
      <c r="BW220" s="132">
        <v>3.9469090909090907</v>
      </c>
      <c r="BX220" s="132">
        <v>0.80141779788838607</v>
      </c>
      <c r="BY220" s="132">
        <v>2.6455471462185312</v>
      </c>
      <c r="BZ220" s="132">
        <v>0.57761904761904759</v>
      </c>
      <c r="CA220" s="132">
        <v>0.31179867986798682</v>
      </c>
      <c r="CB220" s="132">
        <v>0.5197436823104693</v>
      </c>
      <c r="CC220" s="132">
        <v>0.36620979729729725</v>
      </c>
      <c r="CD220" s="132">
        <v>0.51480731707317084</v>
      </c>
      <c r="CE220" s="132">
        <v>1.0690526315789475</v>
      </c>
      <c r="CF220" s="132"/>
      <c r="CG220" s="132">
        <v>1.0627855767755279</v>
      </c>
      <c r="CH220" s="132">
        <v>0.25216000000000005</v>
      </c>
      <c r="CI220" s="132">
        <v>0.67545555555555548</v>
      </c>
      <c r="CJ220" s="132">
        <v>0.97647058823529398</v>
      </c>
      <c r="CK220" s="132">
        <v>0.29246088908615253</v>
      </c>
      <c r="CL220" s="132"/>
      <c r="CM220" s="132">
        <v>0.78098713235294115</v>
      </c>
      <c r="CN220" s="132">
        <v>0.75916666666666666</v>
      </c>
      <c r="CO220" s="132">
        <v>1.7574141414141413</v>
      </c>
      <c r="CP220" s="132">
        <v>0.88333333333333341</v>
      </c>
      <c r="CQ220" s="132">
        <v>0.96077777777777773</v>
      </c>
      <c r="CR220" s="132">
        <v>0.5163026315789474</v>
      </c>
      <c r="CS220" s="132">
        <v>1.270875</v>
      </c>
      <c r="CT220" s="132"/>
      <c r="CU220" s="132"/>
      <c r="CV220" s="132"/>
      <c r="CW220" s="132">
        <v>0.68531818181818172</v>
      </c>
      <c r="CX220" s="132"/>
      <c r="CY220" s="132"/>
      <c r="CZ220" s="132">
        <v>173.5</v>
      </c>
      <c r="DA220" s="132">
        <v>158</v>
      </c>
      <c r="DB220" s="132">
        <v>184</v>
      </c>
    </row>
    <row r="221" spans="1:106" x14ac:dyDescent="0.2">
      <c r="A221" s="119">
        <v>42552</v>
      </c>
      <c r="B221" s="120">
        <v>143.76053962900502</v>
      </c>
      <c r="C221" s="120">
        <v>104.49107918892062</v>
      </c>
      <c r="D221" s="120">
        <v>106.62358642972541</v>
      </c>
      <c r="E221" s="120">
        <v>106.62358642972541</v>
      </c>
      <c r="F221" s="120">
        <v>129.9965661184138</v>
      </c>
      <c r="G221" s="120">
        <v>96.739020084231498</v>
      </c>
      <c r="H221" s="120">
        <v>112.61038901913697</v>
      </c>
      <c r="I221" s="120">
        <v>112.2238104430826</v>
      </c>
      <c r="J221" s="120">
        <v>124.78654262775579</v>
      </c>
      <c r="K221" s="120">
        <v>132.55371922424857</v>
      </c>
      <c r="L221" s="120">
        <v>184.05551373471948</v>
      </c>
      <c r="M221" s="120">
        <v>100.10770860228071</v>
      </c>
      <c r="N221" s="120"/>
      <c r="O221" s="120">
        <v>138.98523966723639</v>
      </c>
      <c r="P221" s="120">
        <v>91.923364878621555</v>
      </c>
      <c r="Q221" s="120">
        <v>118.49839700563814</v>
      </c>
      <c r="R221" s="120">
        <v>75.175956850953767</v>
      </c>
      <c r="S221" s="120">
        <v>101.22263037316264</v>
      </c>
      <c r="T221" s="120">
        <v>98.304486384668834</v>
      </c>
      <c r="U221" s="120">
        <v>97.302923739677482</v>
      </c>
      <c r="V221" s="120">
        <v>102.85860031161158</v>
      </c>
      <c r="W221" s="120">
        <v>113.87283181098795</v>
      </c>
      <c r="X221" s="120">
        <v>97.293059512813727</v>
      </c>
      <c r="Y221" s="120">
        <v>128.16929605820317</v>
      </c>
      <c r="Z221" s="120">
        <v>110.83941505828365</v>
      </c>
      <c r="AA221" s="120">
        <v>92.296321844361543</v>
      </c>
      <c r="AB221" s="120">
        <v>97.104266665652645</v>
      </c>
      <c r="AC221" s="122">
        <v>97.458571003506194</v>
      </c>
      <c r="AD221" s="122">
        <v>99.737938263772065</v>
      </c>
      <c r="AE221" s="122">
        <v>96.7</v>
      </c>
      <c r="AF221" s="122">
        <v>96.880764298968145</v>
      </c>
      <c r="AG221" s="122">
        <v>77.084963442103103</v>
      </c>
      <c r="AH221" s="122">
        <v>70.830016520310636</v>
      </c>
      <c r="AI221" s="122">
        <v>68.702349352608422</v>
      </c>
      <c r="AJ221" s="122">
        <v>90.033407572383084</v>
      </c>
      <c r="AK221" s="122">
        <v>87.970289036008381</v>
      </c>
      <c r="AL221" s="122">
        <v>84.905531224525291</v>
      </c>
      <c r="AM221" s="122">
        <v>97.54730203223545</v>
      </c>
      <c r="AN221" s="122">
        <v>104.38885422923748</v>
      </c>
      <c r="AO221" s="122">
        <v>95.315290480233912</v>
      </c>
      <c r="AP221" s="122">
        <v>121.79266856925308</v>
      </c>
      <c r="AQ221" s="122">
        <v>96.087113728996684</v>
      </c>
      <c r="AR221" s="122">
        <v>79.681702638268291</v>
      </c>
      <c r="AS221" s="122">
        <v>80.56232707694609</v>
      </c>
      <c r="AT221" s="122">
        <v>101.14254324848437</v>
      </c>
      <c r="AU221" s="122">
        <v>99.571734475374711</v>
      </c>
      <c r="AV221" s="122">
        <v>101.57718775376404</v>
      </c>
      <c r="AW221" s="122">
        <v>102.46352547237503</v>
      </c>
      <c r="AX221" s="111">
        <v>67.509496751707545</v>
      </c>
      <c r="AY221" s="132">
        <v>0.84352869916701156</v>
      </c>
      <c r="AZ221" s="132"/>
      <c r="BA221" s="132"/>
      <c r="BB221" s="132"/>
      <c r="BC221" s="132"/>
      <c r="BD221" s="132"/>
      <c r="BE221" s="132"/>
      <c r="BF221" s="132">
        <v>5.5628440227473162</v>
      </c>
      <c r="BG221" s="132">
        <v>2.4948054331864902</v>
      </c>
      <c r="BH221" s="132">
        <v>0.16936194240542066</v>
      </c>
      <c r="BI221" s="132">
        <v>1.2620693897313686</v>
      </c>
      <c r="BJ221" s="132"/>
      <c r="BK221" s="132">
        <v>0.51779009900990103</v>
      </c>
      <c r="BL221" s="132">
        <v>0.46562570145903487</v>
      </c>
      <c r="BM221" s="132">
        <v>0.77955102040816338</v>
      </c>
      <c r="BN221" s="132">
        <v>0.50416080402010044</v>
      </c>
      <c r="BO221" s="132">
        <v>0.39037383177570095</v>
      </c>
      <c r="BP221" s="132">
        <v>0.33270428152492665</v>
      </c>
      <c r="BQ221" s="132">
        <v>0.66029487179487178</v>
      </c>
      <c r="BR221" s="132">
        <v>0.81208181818181824</v>
      </c>
      <c r="BS221" s="132">
        <v>1.2193136094674555</v>
      </c>
      <c r="BT221" s="132">
        <v>0.4490722891566265</v>
      </c>
      <c r="BU221" s="132">
        <v>0.69460000000000011</v>
      </c>
      <c r="BV221" s="132">
        <v>0.64813322368421045</v>
      </c>
      <c r="BW221" s="132">
        <v>0.45748659003831416</v>
      </c>
      <c r="BX221" s="132">
        <v>0.83202586206896545</v>
      </c>
      <c r="BY221" s="132">
        <v>2.007138116567674</v>
      </c>
      <c r="BZ221" s="132">
        <v>0.55145173745173748</v>
      </c>
      <c r="CA221" s="132">
        <v>0.31074974670719352</v>
      </c>
      <c r="CB221" s="132">
        <v>0.55827586206896562</v>
      </c>
      <c r="CC221" s="132">
        <v>0.40142586206896547</v>
      </c>
      <c r="CD221" s="132">
        <v>0.51314623955431748</v>
      </c>
      <c r="CE221" s="132">
        <v>1.5923204419889501</v>
      </c>
      <c r="CF221" s="132"/>
      <c r="CG221" s="132">
        <v>1.1228877887283097</v>
      </c>
      <c r="CH221" s="132">
        <v>0.24955487804878049</v>
      </c>
      <c r="CI221" s="132">
        <v>0.667085324232082</v>
      </c>
      <c r="CJ221" s="132">
        <v>0.93421052631578949</v>
      </c>
      <c r="CK221" s="132">
        <v>0.35239445717704343</v>
      </c>
      <c r="CL221" s="132"/>
      <c r="CM221" s="132">
        <v>0.801485590778098</v>
      </c>
      <c r="CN221" s="132">
        <v>0.82621756487025944</v>
      </c>
      <c r="CO221" s="132">
        <v>2.0875873015873014</v>
      </c>
      <c r="CP221" s="132">
        <v>0.90166666666666673</v>
      </c>
      <c r="CQ221" s="132">
        <v>0.89574999999999994</v>
      </c>
      <c r="CR221" s="132">
        <v>0.50354210526315779</v>
      </c>
      <c r="CS221" s="132">
        <v>1.266919642857143</v>
      </c>
      <c r="CT221" s="132"/>
      <c r="CU221" s="132">
        <v>0.65548780487804881</v>
      </c>
      <c r="CV221" s="132"/>
      <c r="CW221" s="132">
        <v>0.69355555555555559</v>
      </c>
      <c r="CX221" s="132"/>
      <c r="CY221" s="132"/>
      <c r="CZ221" s="132">
        <v>179</v>
      </c>
      <c r="DA221" s="132">
        <v>158</v>
      </c>
      <c r="DB221" s="132">
        <v>179.5</v>
      </c>
    </row>
    <row r="222" spans="1:106" x14ac:dyDescent="0.2">
      <c r="A222" s="119">
        <v>42583</v>
      </c>
      <c r="B222" s="120">
        <v>124.26925238898257</v>
      </c>
      <c r="C222" s="120">
        <v>109.87717622134352</v>
      </c>
      <c r="D222" s="120">
        <v>109.14378029079164</v>
      </c>
      <c r="E222" s="120">
        <v>109.14378029079164</v>
      </c>
      <c r="F222" s="120">
        <v>128.11255791379912</v>
      </c>
      <c r="G222" s="120">
        <v>108.03788336135688</v>
      </c>
      <c r="H222" s="120">
        <v>106.23919159323908</v>
      </c>
      <c r="I222" s="120">
        <v>118.59815899393055</v>
      </c>
      <c r="J222" s="120">
        <v>113.6944055052886</v>
      </c>
      <c r="K222" s="120">
        <v>117.78647717726946</v>
      </c>
      <c r="L222" s="120">
        <v>114.38608667810894</v>
      </c>
      <c r="M222" s="120">
        <v>100.10770860228071</v>
      </c>
      <c r="N222" s="120">
        <v>128.4929507126119</v>
      </c>
      <c r="O222" s="120">
        <v>160.49486009192771</v>
      </c>
      <c r="P222" s="120">
        <v>273.85502453422669</v>
      </c>
      <c r="Q222" s="120">
        <v>129.44403207041594</v>
      </c>
      <c r="R222" s="120">
        <v>94.105154619179558</v>
      </c>
      <c r="S222" s="120">
        <v>102.84861911653663</v>
      </c>
      <c r="T222" s="120">
        <v>100.67179872963187</v>
      </c>
      <c r="U222" s="120">
        <v>100.00548833543151</v>
      </c>
      <c r="V222" s="120">
        <v>103.82739504387774</v>
      </c>
      <c r="W222" s="120">
        <v>101.82382164045947</v>
      </c>
      <c r="X222" s="120">
        <v>103.02288587168754</v>
      </c>
      <c r="Y222" s="120">
        <v>142.74280442971528</v>
      </c>
      <c r="Z222" s="120">
        <v>110.36914092154795</v>
      </c>
      <c r="AA222" s="120">
        <v>85.992866945782382</v>
      </c>
      <c r="AB222" s="120">
        <v>97.351467797085093</v>
      </c>
      <c r="AC222" s="122">
        <v>95.451836761449556</v>
      </c>
      <c r="AD222" s="122">
        <v>99.737938263772065</v>
      </c>
      <c r="AE222" s="122">
        <v>96.6</v>
      </c>
      <c r="AF222" s="122">
        <v>94.025242919595129</v>
      </c>
      <c r="AG222" s="122">
        <v>79.497277280372288</v>
      </c>
      <c r="AH222" s="122">
        <v>72.324148885242153</v>
      </c>
      <c r="AI222" s="122">
        <v>70.453215845876727</v>
      </c>
      <c r="AJ222" s="122">
        <v>86.692650334075722</v>
      </c>
      <c r="AK222" s="122">
        <v>88.939124818343288</v>
      </c>
      <c r="AL222" s="122">
        <v>89.568553475314431</v>
      </c>
      <c r="AM222" s="122">
        <v>97.640738145293142</v>
      </c>
      <c r="AN222" s="122">
        <v>102.96437460521734</v>
      </c>
      <c r="AO222" s="122">
        <v>100.37414910573047</v>
      </c>
      <c r="AP222" s="122">
        <v>109.76351386528101</v>
      </c>
      <c r="AQ222" s="122">
        <v>99.217165528323065</v>
      </c>
      <c r="AR222" s="122">
        <v>84.355116282741506</v>
      </c>
      <c r="AS222" s="122">
        <v>84.995139460106202</v>
      </c>
      <c r="AT222" s="122">
        <v>101.24708054461205</v>
      </c>
      <c r="AU222" s="122">
        <v>99.755276843071243</v>
      </c>
      <c r="AV222" s="122">
        <v>101.67400542186452</v>
      </c>
      <c r="AW222" s="122">
        <v>102.75053814876824</v>
      </c>
      <c r="AX222" s="111">
        <v>72.493051113680949</v>
      </c>
      <c r="AY222" s="132">
        <v>0.97409289666805132</v>
      </c>
      <c r="AZ222" s="132"/>
      <c r="BA222" s="132"/>
      <c r="BB222" s="132"/>
      <c r="BC222" s="132"/>
      <c r="BD222" s="132">
        <v>1.4330047042017042</v>
      </c>
      <c r="BE222" s="132"/>
      <c r="BF222" s="132">
        <v>7.0391373903327796</v>
      </c>
      <c r="BG222" s="132">
        <v>2.7335119127025749</v>
      </c>
      <c r="BH222" s="132">
        <v>0.37637442214787009</v>
      </c>
      <c r="BI222" s="132">
        <v>1.2853597738381122</v>
      </c>
      <c r="BJ222" s="132">
        <v>0.63382896186091298</v>
      </c>
      <c r="BK222" s="132">
        <v>0.42357260522609924</v>
      </c>
      <c r="BL222" s="132">
        <v>0.4188522140510092</v>
      </c>
      <c r="BM222" s="132">
        <v>0.82635976368159203</v>
      </c>
      <c r="BN222" s="132">
        <v>0.46088235294117647</v>
      </c>
      <c r="BO222" s="132">
        <v>0.36891725352112675</v>
      </c>
      <c r="BP222" s="132">
        <v>0.3212408955223881</v>
      </c>
      <c r="BQ222" s="132">
        <v>1.600444245289665</v>
      </c>
      <c r="BR222" s="132">
        <v>0.7720588235294118</v>
      </c>
      <c r="BS222" s="132">
        <v>0.86399159663865555</v>
      </c>
      <c r="BT222" s="132">
        <v>0.41442142857142861</v>
      </c>
      <c r="BU222" s="132">
        <v>0.68719397500906998</v>
      </c>
      <c r="BV222" s="132">
        <v>0.67366197183098586</v>
      </c>
      <c r="BW222" s="132">
        <v>0.83440031245171642</v>
      </c>
      <c r="BX222" s="132">
        <v>1.2122947675936806</v>
      </c>
      <c r="BY222" s="132">
        <v>1.8761981831958048</v>
      </c>
      <c r="BZ222" s="132">
        <v>1.1450710426101929</v>
      </c>
      <c r="CA222" s="132">
        <v>0.35156730769230765</v>
      </c>
      <c r="CB222" s="132">
        <v>0.52805380241648903</v>
      </c>
      <c r="CC222" s="132">
        <v>0.44689461179929929</v>
      </c>
      <c r="CD222" s="132">
        <v>0.53497991105428755</v>
      </c>
      <c r="CE222" s="132">
        <v>1.5080609375</v>
      </c>
      <c r="CF222" s="132"/>
      <c r="CG222" s="132">
        <v>1.3381005706028808</v>
      </c>
      <c r="CH222" s="132">
        <v>0.23030010660980813</v>
      </c>
      <c r="CI222" s="132">
        <v>1.3931441035272827</v>
      </c>
      <c r="CJ222" s="132">
        <v>0.90904411764705895</v>
      </c>
      <c r="CK222" s="132">
        <v>0.34780567923115724</v>
      </c>
      <c r="CL222" s="132">
        <v>0.25539152006172838</v>
      </c>
      <c r="CM222" s="132">
        <v>0.91289586610274154</v>
      </c>
      <c r="CN222" s="132">
        <v>1.0034313725490196</v>
      </c>
      <c r="CO222" s="132">
        <v>2.2594814549791291</v>
      </c>
      <c r="CP222" s="132">
        <v>0.98958333333333337</v>
      </c>
      <c r="CQ222" s="132">
        <v>0.92444999999999999</v>
      </c>
      <c r="CR222" s="132">
        <v>0.50513157894736838</v>
      </c>
      <c r="CS222" s="132">
        <v>1.2078472222222223</v>
      </c>
      <c r="CT222" s="132"/>
      <c r="CU222" s="132">
        <v>0.58996428571428572</v>
      </c>
      <c r="CV222" s="132"/>
      <c r="CW222" s="132">
        <v>0.68869494047619051</v>
      </c>
      <c r="CX222" s="132"/>
      <c r="CY222" s="132"/>
      <c r="CZ222" s="132">
        <v>168</v>
      </c>
      <c r="DA222" s="132">
        <v>158</v>
      </c>
      <c r="DB222" s="132">
        <v>194</v>
      </c>
    </row>
    <row r="223" spans="1:106" x14ac:dyDescent="0.2">
      <c r="A223" s="119">
        <v>42614</v>
      </c>
      <c r="B223" s="120">
        <v>116.61748173130971</v>
      </c>
      <c r="C223" s="120">
        <v>117.2392378455429</v>
      </c>
      <c r="D223" s="120">
        <v>107.39903069466885</v>
      </c>
      <c r="E223" s="120">
        <v>107.39903069466885</v>
      </c>
      <c r="F223" s="120">
        <v>111.15648407226688</v>
      </c>
      <c r="G223" s="120">
        <v>110.66509769360033</v>
      </c>
      <c r="H223" s="120">
        <v>111.9770008285482</v>
      </c>
      <c r="I223" s="120">
        <v>108.4335320831602</v>
      </c>
      <c r="J223" s="120">
        <v>102.60226838282142</v>
      </c>
      <c r="K223" s="120">
        <v>107.09808410312246</v>
      </c>
      <c r="L223" s="120">
        <v>106.66799992471498</v>
      </c>
      <c r="M223" s="120">
        <v>100.10770860228071</v>
      </c>
      <c r="N223" s="120">
        <v>125.26053381846847</v>
      </c>
      <c r="O223" s="120">
        <v>119.13020542905974</v>
      </c>
      <c r="P223" s="120">
        <v>122.56448650482874</v>
      </c>
      <c r="Q223" s="120">
        <v>107.07686476413083</v>
      </c>
      <c r="R223" s="120">
        <v>96.674117173438773</v>
      </c>
      <c r="S223" s="120">
        <v>103.5834667068023</v>
      </c>
      <c r="T223" s="120">
        <v>99.672544225503685</v>
      </c>
      <c r="U223" s="120">
        <v>100.10617211448903</v>
      </c>
      <c r="V223" s="120">
        <v>98.71920463738347</v>
      </c>
      <c r="W223" s="120">
        <v>85.55184649054965</v>
      </c>
      <c r="X223" s="120">
        <v>106.30575720727573</v>
      </c>
      <c r="Y223" s="120">
        <v>155.79246686884488</v>
      </c>
      <c r="Z223" s="120">
        <v>107.45965519354019</v>
      </c>
      <c r="AA223" s="120">
        <v>79.196487848973121</v>
      </c>
      <c r="AB223" s="120">
        <v>97.475068362801323</v>
      </c>
      <c r="AC223" s="122">
        <v>98.005764397001172</v>
      </c>
      <c r="AD223" s="122">
        <v>99.737938263772065</v>
      </c>
      <c r="AE223" s="122">
        <v>96.8</v>
      </c>
      <c r="AF223" s="122">
        <v>97.649796102275019</v>
      </c>
      <c r="AG223" s="122">
        <v>79.20684628398277</v>
      </c>
      <c r="AH223" s="122">
        <v>71.512710182625199</v>
      </c>
      <c r="AI223" s="122">
        <v>69.252163136988244</v>
      </c>
      <c r="AJ223" s="122">
        <v>90.033407572383084</v>
      </c>
      <c r="AK223" s="122">
        <v>90.876796383013073</v>
      </c>
      <c r="AL223" s="122">
        <v>90.192604219003073</v>
      </c>
      <c r="AM223" s="122">
        <v>93.716421396869876</v>
      </c>
      <c r="AN223" s="122">
        <v>101.8449040491264</v>
      </c>
      <c r="AO223" s="122">
        <v>102.36198482946291</v>
      </c>
      <c r="AP223" s="122">
        <v>101.11854660312221</v>
      </c>
      <c r="AQ223" s="122">
        <v>102.14498228681747</v>
      </c>
      <c r="AR223" s="122">
        <v>80.932156559357082</v>
      </c>
      <c r="AS223" s="122">
        <v>81.758767666193094</v>
      </c>
      <c r="AT223" s="122">
        <v>101.46042972912286</v>
      </c>
      <c r="AU223" s="122">
        <v>100.12236157846432</v>
      </c>
      <c r="AV223" s="122">
        <v>101.63959450375704</v>
      </c>
      <c r="AW223" s="122">
        <v>102.75053814876824</v>
      </c>
      <c r="AX223" s="111">
        <v>72.647116900963624</v>
      </c>
      <c r="AY223" s="132">
        <v>0.72510762408610552</v>
      </c>
      <c r="AZ223" s="132">
        <v>0.95466595850779223</v>
      </c>
      <c r="BA223" s="132">
        <v>0.88171034482338473</v>
      </c>
      <c r="BB223" s="132">
        <v>0.78719507343641082</v>
      </c>
      <c r="BC223" s="132"/>
      <c r="BD223" s="132">
        <v>0.66579008398702044</v>
      </c>
      <c r="BE223" s="132">
        <v>0.86862131300841772</v>
      </c>
      <c r="BF223" s="132">
        <v>7.118780345485118</v>
      </c>
      <c r="BG223" s="132">
        <v>2.3086978402189593</v>
      </c>
      <c r="BH223" s="132">
        <v>0.35159838249887498</v>
      </c>
      <c r="BI223" s="132">
        <v>1.3328072681461918</v>
      </c>
      <c r="BJ223" s="132">
        <v>1.0133549926119811</v>
      </c>
      <c r="BK223" s="132">
        <v>0.39366374903525247</v>
      </c>
      <c r="BL223" s="132">
        <v>0.44759671456956707</v>
      </c>
      <c r="BM223" s="132">
        <v>0.84679199999999999</v>
      </c>
      <c r="BN223" s="132">
        <v>0.49005481104261595</v>
      </c>
      <c r="BO223" s="132">
        <v>0.38206431924882628</v>
      </c>
      <c r="BP223" s="132">
        <v>0.32729147444772944</v>
      </c>
      <c r="BQ223" s="132">
        <v>1.3099791841082384</v>
      </c>
      <c r="BR223" s="132"/>
      <c r="BS223" s="132">
        <v>0.55400000000000005</v>
      </c>
      <c r="BT223" s="132">
        <v>0.36873357142857144</v>
      </c>
      <c r="BU223" s="132">
        <v>0.61817059361313087</v>
      </c>
      <c r="BV223" s="132">
        <v>0.6614751944502838</v>
      </c>
      <c r="BW223" s="132">
        <v>0.85659402300510035</v>
      </c>
      <c r="BX223" s="132">
        <v>0.86357583774250435</v>
      </c>
      <c r="BY223" s="132">
        <v>1.72662394239862</v>
      </c>
      <c r="BZ223" s="132">
        <v>1.0302751190826034</v>
      </c>
      <c r="CA223" s="132">
        <v>0.35420315258511981</v>
      </c>
      <c r="CB223" s="132">
        <v>0.51916022703384479</v>
      </c>
      <c r="CC223" s="132">
        <v>0.38452919760233034</v>
      </c>
      <c r="CD223" s="132">
        <v>0.53396564338317654</v>
      </c>
      <c r="CE223" s="132">
        <v>1.2074641666666666</v>
      </c>
      <c r="CF223" s="132"/>
      <c r="CG223" s="132">
        <v>1.2961278079049836</v>
      </c>
      <c r="CH223" s="132">
        <v>0.2317044776119403</v>
      </c>
      <c r="CI223" s="132">
        <v>1.4211953284011443</v>
      </c>
      <c r="CJ223" s="132">
        <v>0.80249358974358975</v>
      </c>
      <c r="CK223" s="132">
        <v>0.33518537648886809</v>
      </c>
      <c r="CL223" s="132">
        <v>0.17927383208596828</v>
      </c>
      <c r="CM223" s="132">
        <v>0.93090193871910287</v>
      </c>
      <c r="CN223" s="132">
        <v>1.1505026455026455</v>
      </c>
      <c r="CO223" s="132">
        <v>2.3897499374843711</v>
      </c>
      <c r="CP223" s="132">
        <v>1.0158333333333334</v>
      </c>
      <c r="CQ223" s="132">
        <v>0.89790435683719261</v>
      </c>
      <c r="CR223" s="132">
        <v>0.50547368421052641</v>
      </c>
      <c r="CS223" s="132">
        <v>1.2432554112554113</v>
      </c>
      <c r="CT223" s="132">
        <v>0.47392857142857142</v>
      </c>
      <c r="CU223" s="132">
        <v>0.63022380952380952</v>
      </c>
      <c r="CV223" s="132"/>
      <c r="CW223" s="132">
        <v>0.6987212121212123</v>
      </c>
      <c r="CX223" s="132"/>
      <c r="CY223" s="132">
        <v>0.6</v>
      </c>
      <c r="CZ223" s="132">
        <v>173</v>
      </c>
      <c r="DA223" s="132">
        <v>164</v>
      </c>
      <c r="DB223" s="132">
        <v>194</v>
      </c>
    </row>
    <row r="224" spans="1:106" x14ac:dyDescent="0.2">
      <c r="A224" s="119">
        <v>42644</v>
      </c>
      <c r="B224" s="120">
        <v>108.87436762225968</v>
      </c>
      <c r="C224" s="120">
        <v>122.92411984648039</v>
      </c>
      <c r="D224" s="120">
        <v>107.20516962843298</v>
      </c>
      <c r="E224" s="120">
        <v>107.20516962843298</v>
      </c>
      <c r="F224" s="120">
        <v>113.04049227688158</v>
      </c>
      <c r="G224" s="120">
        <v>98.669826513294311</v>
      </c>
      <c r="H224" s="120">
        <v>109.8321074023708</v>
      </c>
      <c r="I224" s="120">
        <v>104.36438720134318</v>
      </c>
      <c r="J224" s="120">
        <v>99.829234102204637</v>
      </c>
      <c r="K224" s="120">
        <v>110.74987273128269</v>
      </c>
      <c r="L224" s="120">
        <v>150.88764038339357</v>
      </c>
      <c r="M224" s="120">
        <v>100.10770860228071</v>
      </c>
      <c r="N224" s="120">
        <v>109.38275140255107</v>
      </c>
      <c r="O224" s="120">
        <v>104.23892975042727</v>
      </c>
      <c r="P224" s="120">
        <v>116.8192761999149</v>
      </c>
      <c r="Q224" s="120">
        <v>132.77531230752223</v>
      </c>
      <c r="R224" s="120">
        <v>115.73852349715187</v>
      </c>
      <c r="S224" s="120">
        <v>102.12802198678456</v>
      </c>
      <c r="T224" s="120">
        <v>97.798470680110569</v>
      </c>
      <c r="U224" s="120">
        <v>99.253009565633334</v>
      </c>
      <c r="V224" s="120">
        <v>91.888712484638262</v>
      </c>
      <c r="W224" s="120">
        <v>87.729191736799493</v>
      </c>
      <c r="X224" s="120">
        <v>110.07497985183994</v>
      </c>
      <c r="Y224" s="120">
        <v>155.57081655140746</v>
      </c>
      <c r="Z224" s="120">
        <v>102.86667333130892</v>
      </c>
      <c r="AA224" s="120">
        <v>75.029037809391156</v>
      </c>
      <c r="AB224" s="120">
        <v>99.091031314572746</v>
      </c>
      <c r="AC224" s="122">
        <v>100.4994535236019</v>
      </c>
      <c r="AD224" s="122">
        <v>99.737938263772065</v>
      </c>
      <c r="AE224" s="122">
        <v>97.3</v>
      </c>
      <c r="AF224" s="122">
        <v>101.14860634070301</v>
      </c>
      <c r="AG224" s="122">
        <v>79.618994060017485</v>
      </c>
      <c r="AH224" s="122">
        <v>72.087283928842581</v>
      </c>
      <c r="AI224" s="122">
        <v>69.894940868429117</v>
      </c>
      <c r="AJ224" s="122">
        <v>90.033407572383084</v>
      </c>
      <c r="AK224" s="122">
        <v>90.876796383013073</v>
      </c>
      <c r="AL224" s="122">
        <v>90.18866776971764</v>
      </c>
      <c r="AM224" s="122">
        <v>113.15113291287082</v>
      </c>
      <c r="AN224" s="122">
        <v>104.49063752111817</v>
      </c>
      <c r="AO224" s="122">
        <v>107.14057555553352</v>
      </c>
      <c r="AP224" s="122">
        <v>103.57876175885768</v>
      </c>
      <c r="AQ224" s="122">
        <v>103.80456497507994</v>
      </c>
      <c r="AR224" s="122">
        <v>82.681528964112587</v>
      </c>
      <c r="AS224" s="122">
        <v>84.002093771031198</v>
      </c>
      <c r="AT224" s="122">
        <v>101.65884161750597</v>
      </c>
      <c r="AU224" s="122">
        <v>100.12236157846432</v>
      </c>
      <c r="AV224" s="122">
        <v>102.26524422088869</v>
      </c>
      <c r="AW224" s="122">
        <v>103.51590528581679</v>
      </c>
      <c r="AX224" s="111">
        <v>64.063189199373042</v>
      </c>
      <c r="AY224" s="132">
        <v>0.62739346842466792</v>
      </c>
      <c r="AZ224" s="132">
        <v>0.68571770246993602</v>
      </c>
      <c r="BA224" s="132">
        <v>0.70318347781305701</v>
      </c>
      <c r="BB224" s="132">
        <v>0.74720674116276031</v>
      </c>
      <c r="BC224" s="132"/>
      <c r="BD224" s="132">
        <v>0.61677919147377358</v>
      </c>
      <c r="BE224" s="132">
        <v>0.64813877683183663</v>
      </c>
      <c r="BF224" s="132">
        <v>8.4470554714242887</v>
      </c>
      <c r="BG224" s="132">
        <v>3.1226192018657679</v>
      </c>
      <c r="BH224" s="132">
        <v>0.36597397761139855</v>
      </c>
      <c r="BI224" s="132">
        <v>1.1574268764706073</v>
      </c>
      <c r="BJ224" s="132">
        <v>0.77076410391995231</v>
      </c>
      <c r="BK224" s="132">
        <v>0.35296329192401504</v>
      </c>
      <c r="BL224" s="132">
        <v>0.45089999184596175</v>
      </c>
      <c r="BM224" s="132">
        <v>0.76392928571428576</v>
      </c>
      <c r="BN224" s="132">
        <v>0.4890201814058957</v>
      </c>
      <c r="BO224" s="132">
        <v>0.3778717948717949</v>
      </c>
      <c r="BP224" s="132">
        <v>0.31869219681726724</v>
      </c>
      <c r="BQ224" s="132">
        <v>1.2464420113225518</v>
      </c>
      <c r="BR224" s="132"/>
      <c r="BS224" s="132"/>
      <c r="BT224" s="132">
        <v>0.35984166666666662</v>
      </c>
      <c r="BU224" s="132">
        <v>0.63021710526315788</v>
      </c>
      <c r="BV224" s="132">
        <v>0.66331010960820902</v>
      </c>
      <c r="BW224" s="132">
        <v>0.94922756883780646</v>
      </c>
      <c r="BX224" s="132">
        <v>0.82497925791404059</v>
      </c>
      <c r="BY224" s="132">
        <v>1.8667642050504507</v>
      </c>
      <c r="BZ224" s="132">
        <v>1.0216764159501934</v>
      </c>
      <c r="CA224" s="132">
        <v>0.32630781020924959</v>
      </c>
      <c r="CB224" s="132">
        <v>0.51998122775628053</v>
      </c>
      <c r="CC224" s="132">
        <v>0.35291653280929597</v>
      </c>
      <c r="CD224" s="132">
        <v>0.52588190632837772</v>
      </c>
      <c r="CE224" s="132">
        <v>0.97602393483709271</v>
      </c>
      <c r="CF224" s="132"/>
      <c r="CG224" s="132">
        <v>1.4605624869748139</v>
      </c>
      <c r="CH224" s="132">
        <v>0.23024678097607204</v>
      </c>
      <c r="CI224" s="132"/>
      <c r="CJ224" s="132">
        <v>0.7506250000000001</v>
      </c>
      <c r="CK224" s="132">
        <v>0.33563362744074082</v>
      </c>
      <c r="CL224" s="132">
        <v>0.1995130568356375</v>
      </c>
      <c r="CM224" s="132">
        <v>0.86888194444444444</v>
      </c>
      <c r="CN224" s="132">
        <v>1.1277356103731817</v>
      </c>
      <c r="CO224" s="132">
        <v>2.2999999999999998</v>
      </c>
      <c r="CP224" s="132">
        <v>0.58333333333333337</v>
      </c>
      <c r="CQ224" s="132">
        <v>0.90896343283582093</v>
      </c>
      <c r="CR224" s="132">
        <v>0.51631578947368417</v>
      </c>
      <c r="CS224" s="132">
        <v>1.3162289915966385</v>
      </c>
      <c r="CT224" s="132">
        <v>0.2039285714285714</v>
      </c>
      <c r="CU224" s="132">
        <v>0.6964285714285714</v>
      </c>
      <c r="CV224" s="132">
        <v>0.60055555555555551</v>
      </c>
      <c r="CW224" s="132">
        <v>0.72847916666666657</v>
      </c>
      <c r="CX224" s="132"/>
      <c r="CY224" s="132">
        <v>1.1037946428571428</v>
      </c>
      <c r="CZ224" s="132">
        <v>172</v>
      </c>
      <c r="DA224" s="132">
        <v>164</v>
      </c>
      <c r="DB224" s="132">
        <v>193.5</v>
      </c>
    </row>
    <row r="225" spans="1:106" x14ac:dyDescent="0.2">
      <c r="A225" s="119">
        <v>42675</v>
      </c>
      <c r="B225" s="120">
        <v>131.62591343451376</v>
      </c>
      <c r="C225" s="120">
        <v>129.64877353784865</v>
      </c>
      <c r="D225" s="120">
        <v>111.470113085622</v>
      </c>
      <c r="E225" s="120">
        <v>111.470113085622</v>
      </c>
      <c r="F225" s="120">
        <v>201.58887789377212</v>
      </c>
      <c r="G225" s="120">
        <v>103.96657020566421</v>
      </c>
      <c r="H225" s="120">
        <v>107.37025422261732</v>
      </c>
      <c r="I225" s="120">
        <v>111.17417150812273</v>
      </c>
      <c r="J225" s="120">
        <v>94.283165540971055</v>
      </c>
      <c r="K225" s="120">
        <v>103.98110782511682</v>
      </c>
      <c r="L225" s="120">
        <v>164.50210100138742</v>
      </c>
      <c r="M225" s="120">
        <v>100.10770860228071</v>
      </c>
      <c r="N225" s="120">
        <v>98.572731503994973</v>
      </c>
      <c r="O225" s="120">
        <v>102.58434356391255</v>
      </c>
      <c r="P225" s="120">
        <v>114.90420609827694</v>
      </c>
      <c r="Q225" s="120">
        <v>121.35378006601493</v>
      </c>
      <c r="R225" s="120">
        <v>123.31020260444217</v>
      </c>
      <c r="S225" s="120">
        <v>101.28113073263292</v>
      </c>
      <c r="T225" s="120">
        <v>97.8889645135216</v>
      </c>
      <c r="U225" s="120">
        <v>100.29164223380546</v>
      </c>
      <c r="V225" s="120">
        <v>88.639825099664904</v>
      </c>
      <c r="W225" s="120">
        <v>79.631946959820567</v>
      </c>
      <c r="X225" s="120">
        <v>113.92019488843165</v>
      </c>
      <c r="Y225" s="120">
        <v>149.05983847668247</v>
      </c>
      <c r="Z225" s="120">
        <v>101.22828298482402</v>
      </c>
      <c r="AA225" s="120">
        <v>77.822274932695194</v>
      </c>
      <c r="AB225" s="120">
        <v>103.21105017178034</v>
      </c>
      <c r="AC225" s="122">
        <v>103.23549640031359</v>
      </c>
      <c r="AD225" s="122">
        <v>99.737938263772065</v>
      </c>
      <c r="AE225" s="122">
        <v>97.2</v>
      </c>
      <c r="AF225" s="122">
        <v>105.07313159700114</v>
      </c>
      <c r="AG225" s="122">
        <v>83.066633312902866</v>
      </c>
      <c r="AH225" s="122">
        <v>78.170812198505985</v>
      </c>
      <c r="AI225" s="122">
        <v>76.700605982914169</v>
      </c>
      <c r="AJ225" s="122">
        <v>90.033407572383084</v>
      </c>
      <c r="AK225" s="122">
        <v>90.876796383013073</v>
      </c>
      <c r="AL225" s="122">
        <v>89.359667054475793</v>
      </c>
      <c r="AM225" s="122">
        <v>114.36580238262088</v>
      </c>
      <c r="AN225" s="122">
        <v>105.05060971520363</v>
      </c>
      <c r="AO225" s="122">
        <v>107.77031446121393</v>
      </c>
      <c r="AP225" s="122">
        <v>104.9763418270954</v>
      </c>
      <c r="AQ225" s="122">
        <v>103.69305646192963</v>
      </c>
      <c r="AR225" s="122">
        <v>83.61621169300723</v>
      </c>
      <c r="AS225" s="122">
        <v>85.497644507589925</v>
      </c>
      <c r="AT225" s="122">
        <v>102.02792809814449</v>
      </c>
      <c r="AU225" s="122">
        <v>101.04007341694705</v>
      </c>
      <c r="AV225" s="122">
        <v>102.11237191855477</v>
      </c>
      <c r="AW225" s="122">
        <v>103.22889260942358</v>
      </c>
      <c r="AX225" s="111">
        <v>65.638621885023042</v>
      </c>
      <c r="AY225" s="132">
        <v>0.61853222169783983</v>
      </c>
      <c r="AZ225" s="132">
        <v>0.64932441296140386</v>
      </c>
      <c r="BA225" s="132">
        <v>0.69069285048380991</v>
      </c>
      <c r="BB225" s="132">
        <v>0.6570678052018637</v>
      </c>
      <c r="BC225" s="132">
        <v>0.61508971149580849</v>
      </c>
      <c r="BD225" s="132">
        <v>0.59705337554582749</v>
      </c>
      <c r="BE225" s="132">
        <v>0.58569036243425421</v>
      </c>
      <c r="BF225" s="132">
        <v>10.75684787189212</v>
      </c>
      <c r="BG225" s="132">
        <v>2.462555066079295</v>
      </c>
      <c r="BH225" s="132">
        <v>0.35695097727347702</v>
      </c>
      <c r="BI225" s="132"/>
      <c r="BJ225" s="132">
        <v>0.75971368151820007</v>
      </c>
      <c r="BK225" s="132">
        <v>0.36470410054988217</v>
      </c>
      <c r="BL225" s="132">
        <v>0.43604938271604937</v>
      </c>
      <c r="BM225" s="132">
        <v>0.75057499999999999</v>
      </c>
      <c r="BN225" s="132">
        <v>0.4787040816326531</v>
      </c>
      <c r="BO225" s="132">
        <v>0.36634931383170816</v>
      </c>
      <c r="BP225" s="132">
        <v>0.31750860719874807</v>
      </c>
      <c r="BQ225" s="132">
        <v>1.2363153864688257</v>
      </c>
      <c r="BR225" s="132">
        <v>0.65</v>
      </c>
      <c r="BS225" s="132">
        <v>0.66455308641975319</v>
      </c>
      <c r="BT225" s="132">
        <v>0.33925844525844528</v>
      </c>
      <c r="BU225" s="132">
        <v>1.0772823914823915</v>
      </c>
      <c r="BV225" s="132">
        <v>0.65374526515151521</v>
      </c>
      <c r="BW225" s="132">
        <v>0.51441191107552353</v>
      </c>
      <c r="BX225" s="132">
        <v>0.75952380952380949</v>
      </c>
      <c r="BY225" s="132"/>
      <c r="BZ225" s="132">
        <v>0.97397867969197194</v>
      </c>
      <c r="CA225" s="132">
        <v>0.34852623456790122</v>
      </c>
      <c r="CB225" s="132">
        <v>0.53407407407407403</v>
      </c>
      <c r="CC225" s="132"/>
      <c r="CD225" s="132">
        <v>0.52094488636363634</v>
      </c>
      <c r="CE225" s="132">
        <v>1.0033452474469757</v>
      </c>
      <c r="CF225" s="132"/>
      <c r="CG225" s="132"/>
      <c r="CH225" s="132">
        <v>0.20749583333333332</v>
      </c>
      <c r="CI225" s="132"/>
      <c r="CJ225" s="132">
        <v>0.76375000000000004</v>
      </c>
      <c r="CK225" s="132">
        <v>0.32271578157905256</v>
      </c>
      <c r="CL225" s="132"/>
      <c r="CM225" s="132">
        <v>0.70780327428878154</v>
      </c>
      <c r="CN225" s="132">
        <v>1.2395833333333335</v>
      </c>
      <c r="CO225" s="132">
        <v>2.4299999999999997</v>
      </c>
      <c r="CP225" s="132">
        <v>0.58250000000000002</v>
      </c>
      <c r="CQ225" s="132">
        <v>0.94434259259259257</v>
      </c>
      <c r="CR225" s="132">
        <v>0.51770441729323302</v>
      </c>
      <c r="CS225" s="132">
        <v>1.4955000000000001</v>
      </c>
      <c r="CT225" s="132">
        <v>0.23750000000000002</v>
      </c>
      <c r="CU225" s="132"/>
      <c r="CV225" s="132">
        <v>0.65500000000000003</v>
      </c>
      <c r="CW225" s="132">
        <v>0.7575409090909091</v>
      </c>
      <c r="CX225" s="132"/>
      <c r="CY225" s="132">
        <v>1.3089285714285714</v>
      </c>
      <c r="CZ225" s="132">
        <v>171.5</v>
      </c>
      <c r="DA225" s="132">
        <v>164</v>
      </c>
      <c r="DB225" s="132">
        <v>193.5</v>
      </c>
    </row>
    <row r="226" spans="1:106" x14ac:dyDescent="0.2">
      <c r="A226" s="119">
        <v>42705</v>
      </c>
      <c r="B226" s="120">
        <v>140.31759415401908</v>
      </c>
      <c r="C226" s="120">
        <v>134.19428885885054</v>
      </c>
      <c r="D226" s="120">
        <v>111.470113085622</v>
      </c>
      <c r="E226" s="120">
        <v>111.470113085622</v>
      </c>
      <c r="F226" s="120">
        <v>182.74879584762519</v>
      </c>
      <c r="G226" s="120"/>
      <c r="H226" s="120">
        <v>106.58465031570773</v>
      </c>
      <c r="I226" s="120">
        <v>113.62972123748767</v>
      </c>
      <c r="J226" s="120">
        <v>97.056199821587839</v>
      </c>
      <c r="K226" s="120">
        <v>117.47151483813781</v>
      </c>
      <c r="L226" s="120"/>
      <c r="M226" s="120">
        <v>100.10770860228071</v>
      </c>
      <c r="N226" s="120">
        <v>107.53783015752813</v>
      </c>
      <c r="O226" s="120">
        <v>104.23892975042727</v>
      </c>
      <c r="P226" s="120">
        <v>109.15899579336308</v>
      </c>
      <c r="Q226" s="120"/>
      <c r="R226" s="120"/>
      <c r="S226" s="120">
        <v>103.1193773256856</v>
      </c>
      <c r="T226" s="120">
        <v>103.14747783915858</v>
      </c>
      <c r="U226" s="120">
        <v>104.63694217207666</v>
      </c>
      <c r="V226" s="120">
        <v>97.378549300813148</v>
      </c>
      <c r="W226" s="120">
        <v>79.120542026537692</v>
      </c>
      <c r="X226" s="120">
        <v>115.28805794492673</v>
      </c>
      <c r="Y226" s="120">
        <v>151.27634165105695</v>
      </c>
      <c r="Z226" s="120">
        <v>102.34877132606751</v>
      </c>
      <c r="AA226" s="120">
        <v>86.560476628592824</v>
      </c>
      <c r="AB226" s="120">
        <v>107.71560412232731</v>
      </c>
      <c r="AC226" s="122">
        <v>102.0076456405707</v>
      </c>
      <c r="AD226" s="122">
        <v>99.737938263772065</v>
      </c>
      <c r="AE226" s="122">
        <v>97.5</v>
      </c>
      <c r="AF226" s="122">
        <v>103.27822619486703</v>
      </c>
      <c r="AG226" s="122">
        <v>91.509974062955479</v>
      </c>
      <c r="AH226" s="122">
        <v>91.948163507433406</v>
      </c>
      <c r="AI226" s="122">
        <v>92.113378804361105</v>
      </c>
      <c r="AJ226" s="122">
        <v>90.033407572383084</v>
      </c>
      <c r="AK226" s="122">
        <v>90.876796383013073</v>
      </c>
      <c r="AL226" s="122">
        <v>89.359667054475793</v>
      </c>
      <c r="AM226" s="122">
        <v>110.34804952113993</v>
      </c>
      <c r="AN226" s="122">
        <v>106.59906444432941</v>
      </c>
      <c r="AO226" s="122">
        <v>116.49897549302777</v>
      </c>
      <c r="AP226" s="122">
        <v>103.2867483679813</v>
      </c>
      <c r="AQ226" s="122">
        <v>103.81674842656464</v>
      </c>
      <c r="AR226" s="122">
        <v>84.102499328986198</v>
      </c>
      <c r="AS226" s="122">
        <v>85.946309728557551</v>
      </c>
      <c r="AT226" s="122">
        <v>102.2462484557758</v>
      </c>
      <c r="AU226" s="122">
        <v>101.40715815234014</v>
      </c>
      <c r="AV226" s="122">
        <v>101.58127768438267</v>
      </c>
      <c r="AW226" s="122">
        <v>102.55919636450611</v>
      </c>
      <c r="AX226" s="111">
        <v>63.974979139203718</v>
      </c>
      <c r="AY226" s="132">
        <v>0.63071259279137892</v>
      </c>
      <c r="AZ226" s="132">
        <v>0.7065745595804499</v>
      </c>
      <c r="BA226" s="132">
        <v>0.73750047904010019</v>
      </c>
      <c r="BB226" s="132">
        <v>0.71150409305229856</v>
      </c>
      <c r="BC226" s="132">
        <v>0.81848781772900869</v>
      </c>
      <c r="BD226" s="132">
        <v>0.56619764591447042</v>
      </c>
      <c r="BE226" s="132">
        <v>0.63327843759735014</v>
      </c>
      <c r="BF226" s="132">
        <v>9.5501474926253689</v>
      </c>
      <c r="BG226" s="132">
        <v>7.0484581497797345</v>
      </c>
      <c r="BH226" s="132">
        <v>0.34850145827691814</v>
      </c>
      <c r="BI226" s="132"/>
      <c r="BJ226" s="132">
        <v>1.0611572566478751</v>
      </c>
      <c r="BK226" s="132">
        <v>0.36571157511264502</v>
      </c>
      <c r="BL226" s="132">
        <v>0.43096707818930041</v>
      </c>
      <c r="BM226" s="132">
        <v>0.73361777777777759</v>
      </c>
      <c r="BN226" s="132">
        <v>0.47251612903225804</v>
      </c>
      <c r="BO226" s="132">
        <v>0.35221768279907817</v>
      </c>
      <c r="BP226" s="132">
        <v>0.30419358024691362</v>
      </c>
      <c r="BQ226" s="132">
        <v>1.2015192494406874</v>
      </c>
      <c r="BR226" s="132"/>
      <c r="BS226" s="132">
        <v>0.89</v>
      </c>
      <c r="BT226" s="132">
        <v>0.34632133541992699</v>
      </c>
      <c r="BU226" s="132">
        <v>0.99266270396270395</v>
      </c>
      <c r="BV226" s="132">
        <v>0.62166666666666659</v>
      </c>
      <c r="BW226" s="132"/>
      <c r="BX226" s="132"/>
      <c r="BY226" s="132"/>
      <c r="BZ226" s="132">
        <v>0.97506890580042127</v>
      </c>
      <c r="CA226" s="132">
        <v>0.34961934156378599</v>
      </c>
      <c r="CB226" s="132">
        <v>0.5</v>
      </c>
      <c r="CC226" s="132"/>
      <c r="CD226" s="132">
        <v>0.52949999999999997</v>
      </c>
      <c r="CE226" s="132">
        <v>0.9708888888888888</v>
      </c>
      <c r="CF226" s="132"/>
      <c r="CG226" s="132"/>
      <c r="CH226" s="132"/>
      <c r="CI226" s="132"/>
      <c r="CJ226" s="132">
        <v>1.125</v>
      </c>
      <c r="CK226" s="132">
        <v>0.32866063559168734</v>
      </c>
      <c r="CL226" s="132"/>
      <c r="CM226" s="132">
        <v>1</v>
      </c>
      <c r="CN226" s="132">
        <v>0.90222222222222215</v>
      </c>
      <c r="CO226" s="132">
        <v>1.9</v>
      </c>
      <c r="CP226" s="132">
        <v>0.55000000000000004</v>
      </c>
      <c r="CQ226" s="132">
        <v>1.0208179012345679</v>
      </c>
      <c r="CR226" s="132">
        <v>0.53244047619047619</v>
      </c>
      <c r="CS226" s="132">
        <v>1.4145238095238095</v>
      </c>
      <c r="CT226" s="132">
        <v>0.27500000000000002</v>
      </c>
      <c r="CU226" s="132"/>
      <c r="CV226" s="132">
        <v>0.85579365079365066</v>
      </c>
      <c r="CW226" s="132">
        <v>0.76398484848484849</v>
      </c>
      <c r="CX226" s="132">
        <v>1.1179999999999999</v>
      </c>
      <c r="CY226" s="132">
        <v>1.25</v>
      </c>
      <c r="CZ226" s="132">
        <v>173.5</v>
      </c>
      <c r="DA226" s="132">
        <v>164</v>
      </c>
      <c r="DB226" s="132">
        <v>193.5</v>
      </c>
    </row>
    <row r="227" spans="1:106" x14ac:dyDescent="0.2">
      <c r="A227" s="119">
        <v>42736</v>
      </c>
      <c r="B227" s="120">
        <v>142.24985947161323</v>
      </c>
      <c r="C227" s="120">
        <v>137.48889111167136</v>
      </c>
      <c r="D227" s="120">
        <v>112.63327948303721</v>
      </c>
      <c r="E227" s="120">
        <v>112.63327948303721</v>
      </c>
      <c r="F227" s="120">
        <v>122.46053329995503</v>
      </c>
      <c r="G227" s="120"/>
      <c r="H227" s="120">
        <v>105.28659390761196</v>
      </c>
      <c r="I227" s="120">
        <v>142.84879241284162</v>
      </c>
      <c r="J227" s="120">
        <v>94.283165540971055</v>
      </c>
      <c r="K227" s="120">
        <v>120.73461247253053</v>
      </c>
      <c r="L227" s="120"/>
      <c r="M227" s="120">
        <v>100.10770860228071</v>
      </c>
      <c r="N227" s="120">
        <v>108.92745301091223</v>
      </c>
      <c r="O227" s="120">
        <v>109.20268830997144</v>
      </c>
      <c r="P227" s="120">
        <v>99.583645285173347</v>
      </c>
      <c r="Q227" s="120"/>
      <c r="R227" s="120"/>
      <c r="S227" s="120">
        <v>100.78056685693198</v>
      </c>
      <c r="T227" s="120">
        <v>100.68806000868096</v>
      </c>
      <c r="U227" s="120">
        <v>100.19625760101417</v>
      </c>
      <c r="V227" s="120">
        <v>103.95461051377129</v>
      </c>
      <c r="W227" s="120">
        <v>76.842465505550322</v>
      </c>
      <c r="X227" s="120">
        <v>114.49013782863793</v>
      </c>
      <c r="Y227" s="120">
        <v>150.749922147143</v>
      </c>
      <c r="Z227" s="120">
        <v>100.72280059972967</v>
      </c>
      <c r="AA227" s="120">
        <v>82.243655619850244</v>
      </c>
      <c r="AB227" s="120">
        <v>97.59866892851754</v>
      </c>
      <c r="AC227" s="122">
        <v>106.85781092549118</v>
      </c>
      <c r="AD227" s="122">
        <v>99.737938263772065</v>
      </c>
      <c r="AE227" s="122">
        <v>97.5</v>
      </c>
      <c r="AF227" s="122">
        <v>110.21178980095401</v>
      </c>
      <c r="AG227" s="122">
        <v>93.335300143632097</v>
      </c>
      <c r="AH227" s="122">
        <v>94.628727900725977</v>
      </c>
      <c r="AI227" s="122">
        <v>94.740347903696261</v>
      </c>
      <c r="AJ227" s="122">
        <v>90.766921661663616</v>
      </c>
      <c r="AK227" s="122">
        <v>95.478766349103822</v>
      </c>
      <c r="AL227" s="122">
        <v>90.056736579832759</v>
      </c>
      <c r="AM227" s="122">
        <v>110.44148563419762</v>
      </c>
      <c r="AN227" s="122">
        <v>108.08127082532454</v>
      </c>
      <c r="AO227" s="122">
        <v>117.38521822057631</v>
      </c>
      <c r="AP227" s="122">
        <v>106.02058212575095</v>
      </c>
      <c r="AQ227" s="122">
        <v>104.68782266369828</v>
      </c>
      <c r="AR227" s="122">
        <v>87.260211250927554</v>
      </c>
      <c r="AS227" s="122">
        <v>89.386076422642645</v>
      </c>
      <c r="AT227" s="122">
        <v>101.72713998652759</v>
      </c>
      <c r="AU227" s="122">
        <v>102.50841235851939</v>
      </c>
      <c r="AV227" s="122">
        <v>102.47260562522237</v>
      </c>
      <c r="AW227" s="122">
        <v>103.4202343936857</v>
      </c>
      <c r="AX227" s="111">
        <v>78.569458335516387</v>
      </c>
      <c r="AY227" s="132">
        <v>0.66114297852342163</v>
      </c>
      <c r="AZ227" s="132">
        <v>0.71065601716183302</v>
      </c>
      <c r="BA227" s="132">
        <v>0.71721756789833513</v>
      </c>
      <c r="BB227" s="132">
        <v>0.70596441112855923</v>
      </c>
      <c r="BC227" s="132">
        <v>0.76867842081793991</v>
      </c>
      <c r="BD227" s="132">
        <v>0.5255839220670866</v>
      </c>
      <c r="BE227" s="132">
        <v>0.58188800159205045</v>
      </c>
      <c r="BF227" s="132"/>
      <c r="BG227" s="132"/>
      <c r="BH227" s="132">
        <v>0.36041285147834273</v>
      </c>
      <c r="BI227" s="132"/>
      <c r="BJ227" s="132">
        <v>0.86153788519612995</v>
      </c>
      <c r="BK227" s="132">
        <v>0.34333408450704223</v>
      </c>
      <c r="BL227" s="132">
        <v>0.40444542253521121</v>
      </c>
      <c r="BM227" s="132">
        <v>0.81298999999999999</v>
      </c>
      <c r="BN227" s="132"/>
      <c r="BO227" s="132">
        <v>0.34692536931402662</v>
      </c>
      <c r="BP227" s="132">
        <v>0.31518336984872197</v>
      </c>
      <c r="BQ227" s="132"/>
      <c r="BR227" s="132"/>
      <c r="BS227" s="132"/>
      <c r="BT227" s="132">
        <v>0.34319718309859154</v>
      </c>
      <c r="BU227" s="132">
        <v>0.65443960690234082</v>
      </c>
      <c r="BV227" s="132"/>
      <c r="BW227" s="132"/>
      <c r="BX227" s="132"/>
      <c r="BY227" s="132"/>
      <c r="BZ227" s="132">
        <v>1.1079399922388227</v>
      </c>
      <c r="CA227" s="132">
        <v>0.43950760536772854</v>
      </c>
      <c r="CB227" s="132">
        <v>0.8</v>
      </c>
      <c r="CC227" s="132"/>
      <c r="CD227" s="132">
        <v>0.64666202155332597</v>
      </c>
      <c r="CE227" s="132">
        <v>0.96518421052631576</v>
      </c>
      <c r="CF227" s="132">
        <v>3.9618902200739723</v>
      </c>
      <c r="CG227" s="132"/>
      <c r="CH227" s="132"/>
      <c r="CI227" s="132"/>
      <c r="CJ227" s="132"/>
      <c r="CK227" s="132">
        <v>0.32815940802031213</v>
      </c>
      <c r="CL227" s="132"/>
      <c r="CM227" s="132"/>
      <c r="CN227" s="132"/>
      <c r="CO227" s="132"/>
      <c r="CP227" s="132"/>
      <c r="CQ227" s="132">
        <v>0.97033333333333338</v>
      </c>
      <c r="CR227" s="132">
        <v>0.51680875576036867</v>
      </c>
      <c r="CS227" s="132">
        <v>1.3069444444444445</v>
      </c>
      <c r="CT227" s="132"/>
      <c r="CU227" s="132"/>
      <c r="CV227" s="132">
        <v>0.81642658730158735</v>
      </c>
      <c r="CW227" s="132"/>
      <c r="CX227" s="132">
        <v>0.88856150793650779</v>
      </c>
      <c r="CY227" s="132">
        <v>1.1775</v>
      </c>
      <c r="CZ227" s="132">
        <v>173.5</v>
      </c>
      <c r="DA227" s="132">
        <v>164</v>
      </c>
      <c r="DB227" s="132">
        <v>193.5</v>
      </c>
    </row>
    <row r="228" spans="1:106" x14ac:dyDescent="0.2">
      <c r="A228" s="119">
        <v>42767</v>
      </c>
      <c r="B228" s="120">
        <v>149.51517706576723</v>
      </c>
      <c r="C228" s="120">
        <v>138.06654205079957</v>
      </c>
      <c r="D228" s="120">
        <v>113.99030694668824</v>
      </c>
      <c r="E228" s="120">
        <v>113.99030694668824</v>
      </c>
      <c r="F228" s="120">
        <v>103.62045125380813</v>
      </c>
      <c r="G228" s="120"/>
      <c r="H228" s="120">
        <v>107.15560484494266</v>
      </c>
      <c r="I228" s="120">
        <v>175.31442705212385</v>
      </c>
      <c r="J228" s="120">
        <v>91.510131260354257</v>
      </c>
      <c r="K228" s="120">
        <v>114.20841720374509</v>
      </c>
      <c r="L228" s="120"/>
      <c r="M228" s="120">
        <v>100.10770860228071</v>
      </c>
      <c r="N228" s="120">
        <v>108.12026310723246</v>
      </c>
      <c r="O228" s="120">
        <v>115.82103305603029</v>
      </c>
      <c r="P228" s="120">
        <v>105.3288555900872</v>
      </c>
      <c r="Q228" s="120"/>
      <c r="R228" s="120"/>
      <c r="S228" s="120">
        <v>103.16799746367887</v>
      </c>
      <c r="T228" s="120">
        <v>101.98419526202649</v>
      </c>
      <c r="U228" s="120">
        <v>100.88514661561811</v>
      </c>
      <c r="V228" s="120">
        <v>109.09215833639483</v>
      </c>
      <c r="W228" s="120">
        <v>66.808080829772592</v>
      </c>
      <c r="X228" s="120">
        <v>113.79860706118765</v>
      </c>
      <c r="Y228" s="120">
        <v>153.32660708735332</v>
      </c>
      <c r="Z228" s="120">
        <v>101.35947142412358</v>
      </c>
      <c r="AA228" s="120">
        <v>85.290823390727368</v>
      </c>
      <c r="AB228" s="120">
        <v>96.358085472625049</v>
      </c>
      <c r="AC228" s="122">
        <v>107.7361145372565</v>
      </c>
      <c r="AD228" s="122">
        <v>99.737938263772065</v>
      </c>
      <c r="AE228" s="122">
        <v>97.5</v>
      </c>
      <c r="AF228" s="122">
        <v>111.46737050797948</v>
      </c>
      <c r="AG228" s="122">
        <v>94.370424165220683</v>
      </c>
      <c r="AH228" s="122">
        <v>96.119384160433427</v>
      </c>
      <c r="AI228" s="122">
        <v>96.428519350096735</v>
      </c>
      <c r="AJ228" s="122">
        <v>90.679771472838183</v>
      </c>
      <c r="AK228" s="122">
        <v>95.252704666559012</v>
      </c>
      <c r="AL228" s="122">
        <v>90.253236601040641</v>
      </c>
      <c r="AM228" s="122">
        <v>110.44148563419762</v>
      </c>
      <c r="AN228" s="122">
        <v>110.27752791984575</v>
      </c>
      <c r="AO228" s="122">
        <v>123.23288898194794</v>
      </c>
      <c r="AP228" s="122">
        <v>104.86673785868511</v>
      </c>
      <c r="AQ228" s="122">
        <v>107.48430328178628</v>
      </c>
      <c r="AR228" s="122">
        <v>91.194720305666493</v>
      </c>
      <c r="AS228" s="122">
        <v>93.483885440813609</v>
      </c>
      <c r="AT228" s="122">
        <v>101.4931857519035</v>
      </c>
      <c r="AU228" s="122">
        <v>103.24258182930556</v>
      </c>
      <c r="AV228" s="122">
        <v>101.99994133999658</v>
      </c>
      <c r="AW228" s="122">
        <v>102.65486725663715</v>
      </c>
      <c r="AX228" s="111">
        <v>80.055214539388245</v>
      </c>
      <c r="AY228" s="132">
        <v>0.70355821571172505</v>
      </c>
      <c r="AZ228" s="132">
        <v>0.72215190253354433</v>
      </c>
      <c r="BA228" s="132">
        <v>0.69801798547397953</v>
      </c>
      <c r="BB228" s="132">
        <v>0.74204394153603159</v>
      </c>
      <c r="BC228" s="132">
        <v>0.72329993851821917</v>
      </c>
      <c r="BD228" s="132">
        <v>0.54879591592670551</v>
      </c>
      <c r="BE228" s="132">
        <v>0.65250607501066282</v>
      </c>
      <c r="BF228" s="132"/>
      <c r="BG228" s="132"/>
      <c r="BH228" s="132">
        <v>0.37218043979440529</v>
      </c>
      <c r="BI228" s="132"/>
      <c r="BJ228" s="132">
        <v>0.81495958251168432</v>
      </c>
      <c r="BK228" s="132">
        <v>0.35613802816901408</v>
      </c>
      <c r="BL228" s="132">
        <v>0.3972535211267606</v>
      </c>
      <c r="BM228" s="132">
        <v>0.88483031400966183</v>
      </c>
      <c r="BN228" s="132"/>
      <c r="BO228" s="132">
        <v>0.34962938005390837</v>
      </c>
      <c r="BP228" s="132">
        <v>0.31568281690140848</v>
      </c>
      <c r="BQ228" s="132"/>
      <c r="BR228" s="132"/>
      <c r="BS228" s="132"/>
      <c r="BT228" s="132">
        <v>0.33063728094482769</v>
      </c>
      <c r="BU228" s="132">
        <v>0.56327494135585265</v>
      </c>
      <c r="BV228" s="132"/>
      <c r="BW228" s="132"/>
      <c r="BX228" s="132">
        <v>1.2781250000000002</v>
      </c>
      <c r="BY228" s="132"/>
      <c r="BZ228" s="132">
        <v>1.2097460098032176</v>
      </c>
      <c r="CA228" s="132">
        <v>0.53813873650296062</v>
      </c>
      <c r="CB228" s="132"/>
      <c r="CC228" s="132"/>
      <c r="CD228" s="132">
        <v>0.82615224358974348</v>
      </c>
      <c r="CE228" s="132">
        <v>0.94211491481838638</v>
      </c>
      <c r="CF228" s="132">
        <v>3.2094582770215525</v>
      </c>
      <c r="CG228" s="132"/>
      <c r="CH228" s="132"/>
      <c r="CI228" s="132"/>
      <c r="CJ228" s="132"/>
      <c r="CK228" s="132">
        <v>0.32976644967494817</v>
      </c>
      <c r="CL228" s="132"/>
      <c r="CM228" s="132"/>
      <c r="CN228" s="132"/>
      <c r="CO228" s="132"/>
      <c r="CP228" s="132"/>
      <c r="CQ228" s="132">
        <v>0.97695669934640517</v>
      </c>
      <c r="CR228" s="132">
        <v>0.48475000000000001</v>
      </c>
      <c r="CS228" s="132">
        <v>1.3459821428571428</v>
      </c>
      <c r="CT228" s="132"/>
      <c r="CU228" s="132"/>
      <c r="CV228" s="132">
        <v>0.71881628787878804</v>
      </c>
      <c r="CW228" s="132"/>
      <c r="CX228" s="132">
        <v>0.85161919504643957</v>
      </c>
      <c r="CY228" s="132">
        <v>1.35</v>
      </c>
      <c r="CZ228" s="132"/>
      <c r="DA228" s="132"/>
      <c r="DB228" s="132"/>
    </row>
    <row r="229" spans="1:106" x14ac:dyDescent="0.2">
      <c r="A229" s="119">
        <v>42795</v>
      </c>
      <c r="B229" s="120">
        <v>154.44772344013489</v>
      </c>
      <c r="C229" s="120">
        <v>139.2576981252777</v>
      </c>
      <c r="D229" s="120">
        <v>115.54119547657518</v>
      </c>
      <c r="E229" s="120">
        <v>115.54119547657518</v>
      </c>
      <c r="F229" s="120">
        <v>77.244336389202402</v>
      </c>
      <c r="G229" s="120">
        <v>120.052546559646</v>
      </c>
      <c r="H229" s="120">
        <v>118.01248219883577</v>
      </c>
      <c r="I229" s="120">
        <v>136.3556654849852</v>
      </c>
      <c r="J229" s="120">
        <v>94.283165540971055</v>
      </c>
      <c r="K229" s="120">
        <v>114.20841720374509</v>
      </c>
      <c r="L229" s="120"/>
      <c r="M229" s="120">
        <v>100.10770860228071</v>
      </c>
      <c r="N229" s="120">
        <v>124.85567393395328</v>
      </c>
      <c r="O229" s="120">
        <v>122.43937780208918</v>
      </c>
      <c r="P229" s="120">
        <v>143.63025762284619</v>
      </c>
      <c r="Q229" s="120">
        <v>44.258437435840747</v>
      </c>
      <c r="R229" s="120"/>
      <c r="S229" s="120">
        <v>103.99248103429005</v>
      </c>
      <c r="T229" s="120">
        <v>101.20431012210588</v>
      </c>
      <c r="U229" s="120">
        <v>99.809419923582681</v>
      </c>
      <c r="V229" s="120">
        <v>111.6266819288891</v>
      </c>
      <c r="W229" s="120">
        <v>59.795634396120981</v>
      </c>
      <c r="X229" s="120">
        <v>115.15127163927723</v>
      </c>
      <c r="Y229" s="120">
        <v>162.71903928876509</v>
      </c>
      <c r="Z229" s="120">
        <v>105.58890117829299</v>
      </c>
      <c r="AA229" s="120">
        <v>95.955910588797295</v>
      </c>
      <c r="AB229" s="120">
        <v>96.554930818024957</v>
      </c>
      <c r="AC229" s="122">
        <v>107.46220523701109</v>
      </c>
      <c r="AD229" s="122">
        <v>100.69791178174397</v>
      </c>
      <c r="AE229" s="122">
        <v>97.8</v>
      </c>
      <c r="AF229" s="122">
        <v>110.75062434192982</v>
      </c>
      <c r="AG229" s="122">
        <v>93.103418114094083</v>
      </c>
      <c r="AH229" s="122">
        <v>93.977853723383987</v>
      </c>
      <c r="AI229" s="122">
        <v>94.082029105634462</v>
      </c>
      <c r="AJ229" s="122">
        <v>90.546452433980278</v>
      </c>
      <c r="AK229" s="122">
        <v>94.665278373246764</v>
      </c>
      <c r="AL229" s="122">
        <v>90.370269846445794</v>
      </c>
      <c r="AM229" s="122">
        <v>110.44148563419762</v>
      </c>
      <c r="AN229" s="122">
        <v>110.3055352837123</v>
      </c>
      <c r="AO229" s="122">
        <v>125.05978027574398</v>
      </c>
      <c r="AP229" s="122">
        <v>102.83546992182696</v>
      </c>
      <c r="AQ229" s="122">
        <v>108.10586603684715</v>
      </c>
      <c r="AR229" s="122">
        <v>90.291614695991257</v>
      </c>
      <c r="AS229" s="122">
        <v>92.993344799222328</v>
      </c>
      <c r="AT229" s="122">
        <v>101.9077807017902</v>
      </c>
      <c r="AU229" s="122">
        <v>103.51789538085039</v>
      </c>
      <c r="AV229" s="122">
        <v>102.5360214004761</v>
      </c>
      <c r="AW229" s="122">
        <v>103.32456350155465</v>
      </c>
      <c r="AX229" s="111">
        <v>78.750289139235278</v>
      </c>
      <c r="AY229" s="132">
        <v>0.73894643863825848</v>
      </c>
      <c r="AZ229" s="132">
        <v>0.80122776315659794</v>
      </c>
      <c r="BA229" s="132">
        <v>0.73175081595767044</v>
      </c>
      <c r="BB229" s="132">
        <v>0.84024868418261245</v>
      </c>
      <c r="BC229" s="132">
        <v>0.83402527251505576</v>
      </c>
      <c r="BD229" s="132">
        <v>0.80365515346500316</v>
      </c>
      <c r="BE229" s="132">
        <v>0.8152737683491319</v>
      </c>
      <c r="BF229" s="132"/>
      <c r="BG229" s="132">
        <v>0.86178414096916289</v>
      </c>
      <c r="BH229" s="132">
        <v>0.37033712131297969</v>
      </c>
      <c r="BI229" s="132"/>
      <c r="BJ229" s="132">
        <v>0.78812842668588734</v>
      </c>
      <c r="BK229" s="132">
        <v>0.37823033754305396</v>
      </c>
      <c r="BL229" s="132">
        <v>0.41044499135898355</v>
      </c>
      <c r="BM229" s="132">
        <v>1.0567411304135061</v>
      </c>
      <c r="BN229" s="132">
        <v>0.77100000000000013</v>
      </c>
      <c r="BO229" s="132">
        <v>0.38261038961038962</v>
      </c>
      <c r="BP229" s="132">
        <v>0.35475479717945962</v>
      </c>
      <c r="BQ229" s="132"/>
      <c r="BR229" s="132">
        <v>1.6</v>
      </c>
      <c r="BS229" s="132"/>
      <c r="BT229" s="132">
        <v>0.34197085998578536</v>
      </c>
      <c r="BU229" s="132">
        <v>0.40612070427367913</v>
      </c>
      <c r="BV229" s="132"/>
      <c r="BW229" s="132">
        <v>1.0912881978151441</v>
      </c>
      <c r="BX229" s="132">
        <v>1.0079761904761904</v>
      </c>
      <c r="BY229" s="132"/>
      <c r="BZ229" s="132">
        <v>1.0873777970750296</v>
      </c>
      <c r="CA229" s="132">
        <v>0.42240698841030966</v>
      </c>
      <c r="CB229" s="132"/>
      <c r="CC229" s="132"/>
      <c r="CD229" s="132">
        <v>0.66002028985507244</v>
      </c>
      <c r="CE229" s="132">
        <v>0.92179700533014786</v>
      </c>
      <c r="CF229" s="132">
        <v>3.5274632361137934</v>
      </c>
      <c r="CG229" s="132">
        <v>1.6508198593658665</v>
      </c>
      <c r="CH229" s="132"/>
      <c r="CI229" s="132"/>
      <c r="CJ229" s="132">
        <v>1.25</v>
      </c>
      <c r="CK229" s="132">
        <v>0.32458487227803812</v>
      </c>
      <c r="CL229" s="132"/>
      <c r="CM229" s="132">
        <v>2.5083333333333337</v>
      </c>
      <c r="CN229" s="132"/>
      <c r="CO229" s="132"/>
      <c r="CP229" s="132"/>
      <c r="CQ229" s="132">
        <v>0.96911111111111103</v>
      </c>
      <c r="CR229" s="132">
        <v>0.51650857142857143</v>
      </c>
      <c r="CS229" s="132">
        <v>1.3242063492063492</v>
      </c>
      <c r="CT229" s="132"/>
      <c r="CU229" s="132"/>
      <c r="CV229" s="132">
        <v>0.55927058823529419</v>
      </c>
      <c r="CW229" s="132"/>
      <c r="CX229" s="132">
        <v>0.87876780185758518</v>
      </c>
      <c r="CY229" s="132">
        <v>1.5</v>
      </c>
      <c r="CZ229" s="132"/>
      <c r="DA229" s="132"/>
      <c r="DB229" s="132"/>
    </row>
    <row r="230" spans="1:106" x14ac:dyDescent="0.2">
      <c r="A230" s="119">
        <v>42826</v>
      </c>
      <c r="B230" s="120">
        <v>152.71922428330521</v>
      </c>
      <c r="C230" s="120">
        <v>136.2419618430705</v>
      </c>
      <c r="D230" s="120">
        <v>116.31663974151863</v>
      </c>
      <c r="E230" s="120">
        <v>116.31663974151863</v>
      </c>
      <c r="F230" s="120">
        <v>92.316402026119945</v>
      </c>
      <c r="G230" s="120">
        <v>180.38138572811542</v>
      </c>
      <c r="H230" s="120">
        <v>113.47337047287573</v>
      </c>
      <c r="I230" s="120">
        <v>123.36941162927234</v>
      </c>
      <c r="J230" s="120">
        <v>94.283165540971055</v>
      </c>
      <c r="K230" s="120">
        <v>118.31143725903587</v>
      </c>
      <c r="L230" s="120"/>
      <c r="M230" s="120">
        <v>100.10770860228071</v>
      </c>
      <c r="N230" s="120">
        <v>119.0115599186738</v>
      </c>
      <c r="O230" s="120">
        <v>122.43937780208918</v>
      </c>
      <c r="P230" s="120">
        <v>141.71518752120824</v>
      </c>
      <c r="Q230" s="120">
        <v>75.66765109998579</v>
      </c>
      <c r="R230" s="120"/>
      <c r="S230" s="120">
        <v>107.03122590564404</v>
      </c>
      <c r="T230" s="120">
        <v>103.20792596908761</v>
      </c>
      <c r="U230" s="120">
        <v>101.36736892584088</v>
      </c>
      <c r="V230" s="120">
        <v>117.82109673216665</v>
      </c>
      <c r="W230" s="120">
        <v>54.751322099648938</v>
      </c>
      <c r="X230" s="120">
        <v>118.63172319413692</v>
      </c>
      <c r="Y230" s="120">
        <v>172.72100986312986</v>
      </c>
      <c r="Z230" s="120">
        <v>109.11601402537762</v>
      </c>
      <c r="AA230" s="120">
        <v>100.10842353146319</v>
      </c>
      <c r="AB230" s="120">
        <v>98.097648990112688</v>
      </c>
      <c r="AC230" s="122">
        <v>105.67322673466219</v>
      </c>
      <c r="AD230" s="122">
        <v>103.24680698463493</v>
      </c>
      <c r="AE230" s="122">
        <v>98.8</v>
      </c>
      <c r="AF230" s="122">
        <v>107.30290658370079</v>
      </c>
      <c r="AG230" s="122">
        <v>91.29456389950785</v>
      </c>
      <c r="AH230" s="122">
        <v>91.066800947193215</v>
      </c>
      <c r="AI230" s="122">
        <v>90.792876087055546</v>
      </c>
      <c r="AJ230" s="122">
        <v>88.762467318679199</v>
      </c>
      <c r="AK230" s="122">
        <v>96.200779682129593</v>
      </c>
      <c r="AL230" s="122">
        <v>90.221563927134497</v>
      </c>
      <c r="AM230" s="122">
        <v>110.44148563419762</v>
      </c>
      <c r="AN230" s="122">
        <v>111.06870297661808</v>
      </c>
      <c r="AO230" s="122">
        <v>126.03012372402604</v>
      </c>
      <c r="AP230" s="122">
        <v>101.68267084527231</v>
      </c>
      <c r="AQ230" s="122">
        <v>110.23393663909071</v>
      </c>
      <c r="AR230" s="122">
        <v>93.575635094810266</v>
      </c>
      <c r="AS230" s="122">
        <v>96.415164884468723</v>
      </c>
      <c r="AT230" s="122">
        <v>102.5471078976913</v>
      </c>
      <c r="AU230" s="122">
        <v>103.88498011624347</v>
      </c>
      <c r="AV230" s="122">
        <v>99.522492594879225</v>
      </c>
      <c r="AW230" s="122">
        <v>99.593398708442948</v>
      </c>
      <c r="AX230" s="111">
        <v>83.474803001032001</v>
      </c>
      <c r="AY230" s="132">
        <v>0.74233265448591368</v>
      </c>
      <c r="AZ230" s="132">
        <v>0.83503756173558807</v>
      </c>
      <c r="BA230" s="132">
        <v>0.91491838806724202</v>
      </c>
      <c r="BB230" s="132">
        <v>0.8487297483730285</v>
      </c>
      <c r="BC230" s="132">
        <v>0.71967302810769151</v>
      </c>
      <c r="BD230" s="132">
        <v>0.74916619833920794</v>
      </c>
      <c r="BE230" s="132">
        <v>0.68600507249861076</v>
      </c>
      <c r="BF230" s="132"/>
      <c r="BG230" s="132">
        <v>1.4983621371286568</v>
      </c>
      <c r="BH230" s="132">
        <v>0.37682662288031854</v>
      </c>
      <c r="BI230" s="132"/>
      <c r="BJ230" s="132">
        <v>0.79917564756375992</v>
      </c>
      <c r="BK230" s="132">
        <v>0.43589827493261457</v>
      </c>
      <c r="BL230" s="132">
        <v>0.38356209150326803</v>
      </c>
      <c r="BM230" s="132">
        <v>0.87152639350313765</v>
      </c>
      <c r="BN230" s="132">
        <v>0.74083333333333334</v>
      </c>
      <c r="BO230" s="132">
        <v>0.5648358585858585</v>
      </c>
      <c r="BP230" s="132">
        <v>0.34834332203389828</v>
      </c>
      <c r="BQ230" s="132"/>
      <c r="BR230" s="132">
        <v>1.6</v>
      </c>
      <c r="BS230" s="132">
        <v>1.0929411764705883</v>
      </c>
      <c r="BT230" s="132">
        <v>0.34217795210881469</v>
      </c>
      <c r="BU230" s="132">
        <v>0.50519383114172145</v>
      </c>
      <c r="BV230" s="132">
        <v>0.5625</v>
      </c>
      <c r="BW230" s="132"/>
      <c r="BX230" s="132">
        <v>0.70638921707093028</v>
      </c>
      <c r="BY230" s="132"/>
      <c r="BZ230" s="132">
        <v>1.0001080407306628</v>
      </c>
      <c r="CA230" s="132">
        <v>0.3864080457789556</v>
      </c>
      <c r="CB230" s="132">
        <v>0.72321739130434781</v>
      </c>
      <c r="CC230" s="132"/>
      <c r="CD230" s="132">
        <v>0.60724408212560377</v>
      </c>
      <c r="CE230" s="132">
        <v>0.92302459016393434</v>
      </c>
      <c r="CF230" s="132">
        <v>3.5505447324874537</v>
      </c>
      <c r="CG230" s="132">
        <v>1.1963441920387625</v>
      </c>
      <c r="CH230" s="132">
        <v>0.30537658438375354</v>
      </c>
      <c r="CI230" s="132"/>
      <c r="CJ230" s="132">
        <v>1.1174999999999999</v>
      </c>
      <c r="CK230" s="132">
        <v>0.31792343300928383</v>
      </c>
      <c r="CL230" s="132"/>
      <c r="CM230" s="132">
        <v>1.5486695261437908</v>
      </c>
      <c r="CN230" s="132">
        <v>1.2741666666666667</v>
      </c>
      <c r="CO230" s="132">
        <v>3.6823529411764708</v>
      </c>
      <c r="CP230" s="132">
        <v>1.6527777777777779</v>
      </c>
      <c r="CQ230" s="132">
        <v>0.92249999999999999</v>
      </c>
      <c r="CR230" s="132">
        <v>0.53082142857142856</v>
      </c>
      <c r="CS230" s="132">
        <v>1.3972749929298642</v>
      </c>
      <c r="CT230" s="132"/>
      <c r="CU230" s="132"/>
      <c r="CV230" s="132">
        <v>0.35</v>
      </c>
      <c r="CW230" s="132">
        <v>0.75</v>
      </c>
      <c r="CX230" s="132">
        <v>0.77864495798319322</v>
      </c>
      <c r="CY230" s="132"/>
      <c r="CZ230" s="132"/>
      <c r="DA230" s="132"/>
      <c r="DB230" s="132"/>
    </row>
    <row r="231" spans="1:106" x14ac:dyDescent="0.2">
      <c r="A231" s="119">
        <v>42856</v>
      </c>
      <c r="B231" s="120">
        <v>146.95756042720626</v>
      </c>
      <c r="C231" s="120">
        <v>133.78794130167068</v>
      </c>
      <c r="D231" s="120">
        <v>116.31663974151863</v>
      </c>
      <c r="E231" s="120">
        <v>116.31663974151863</v>
      </c>
      <c r="F231" s="120">
        <v>146.95263995994605</v>
      </c>
      <c r="G231" s="120">
        <v>120.2712268995173</v>
      </c>
      <c r="H231" s="120">
        <v>130.71585991013916</v>
      </c>
      <c r="I231" s="120">
        <v>113.73151231174364</v>
      </c>
      <c r="J231" s="120">
        <v>99.829234102204637</v>
      </c>
      <c r="K231" s="120">
        <v>118.14930404597895</v>
      </c>
      <c r="L231" s="120">
        <v>155.2138091006311</v>
      </c>
      <c r="M231" s="120">
        <v>100.10770860228071</v>
      </c>
      <c r="N231" s="120">
        <v>105.3468395412027</v>
      </c>
      <c r="O231" s="120">
        <v>127.40313636163334</v>
      </c>
      <c r="P231" s="120">
        <v>128.3096968097426</v>
      </c>
      <c r="Q231" s="120">
        <v>111.83583653142553</v>
      </c>
      <c r="R231" s="120">
        <v>54.759464972367411</v>
      </c>
      <c r="S231" s="120">
        <v>109.27167872422683</v>
      </c>
      <c r="T231" s="120">
        <v>103.71364880876365</v>
      </c>
      <c r="U231" s="120">
        <v>101.27728343931577</v>
      </c>
      <c r="V231" s="120">
        <v>120.55133643218943</v>
      </c>
      <c r="W231" s="120">
        <v>69.100104758031307</v>
      </c>
      <c r="X231" s="120">
        <v>121.31425463270782</v>
      </c>
      <c r="Y231" s="120">
        <v>170.80927587523186</v>
      </c>
      <c r="Z231" s="120">
        <v>127.1366576530272</v>
      </c>
      <c r="AA231" s="120">
        <v>100.60134772969329</v>
      </c>
      <c r="AB231" s="120">
        <v>96.234484906908818</v>
      </c>
      <c r="AC231" s="122">
        <v>104.23421209078174</v>
      </c>
      <c r="AD231" s="122">
        <v>107.41772640754741</v>
      </c>
      <c r="AE231" s="122">
        <v>100.8</v>
      </c>
      <c r="AF231" s="122">
        <v>103.7409036187981</v>
      </c>
      <c r="AG231" s="122">
        <v>86.738265381630185</v>
      </c>
      <c r="AH231" s="122">
        <v>83.65741135803566</v>
      </c>
      <c r="AI231" s="122">
        <v>82.423149400809038</v>
      </c>
      <c r="AJ231" s="122">
        <v>89.473339447137434</v>
      </c>
      <c r="AK231" s="122">
        <v>96.863181690703414</v>
      </c>
      <c r="AL231" s="122">
        <v>89.913767065099066</v>
      </c>
      <c r="AM231" s="122">
        <v>110.44148563419762</v>
      </c>
      <c r="AN231" s="122">
        <v>111.47158806082429</v>
      </c>
      <c r="AO231" s="122">
        <v>125.97807751793383</v>
      </c>
      <c r="AP231" s="122">
        <v>100.52987176871768</v>
      </c>
      <c r="AQ231" s="122">
        <v>112.08272306076148</v>
      </c>
      <c r="AR231" s="122">
        <v>100.39629284620362</v>
      </c>
      <c r="AS231" s="122">
        <v>103.65363044941303</v>
      </c>
      <c r="AT231" s="122">
        <v>102.99441131682623</v>
      </c>
      <c r="AU231" s="122">
        <v>104.1602936677883</v>
      </c>
      <c r="AV231" s="122">
        <v>100.14779398555727</v>
      </c>
      <c r="AW231" s="122">
        <v>100.45443673762257</v>
      </c>
      <c r="AX231" s="111">
        <v>83.653990117156866</v>
      </c>
      <c r="AY231" s="132">
        <v>0.76601781477403108</v>
      </c>
      <c r="AZ231" s="132">
        <v>0.92594150117648577</v>
      </c>
      <c r="BA231" s="132">
        <v>0.95533646946780282</v>
      </c>
      <c r="BB231" s="132">
        <v>0.85874559391855909</v>
      </c>
      <c r="BC231" s="132">
        <v>0.83544174254959358</v>
      </c>
      <c r="BD231" s="132">
        <v>0.6748747902341381</v>
      </c>
      <c r="BE231" s="132">
        <v>0.89287216184875418</v>
      </c>
      <c r="BF231" s="132">
        <v>4.6902654867256635</v>
      </c>
      <c r="BG231" s="132">
        <v>2.5328979199001931</v>
      </c>
      <c r="BH231" s="132">
        <v>0.36424284308820321</v>
      </c>
      <c r="BI231" s="132">
        <v>1.9962857840840664</v>
      </c>
      <c r="BJ231" s="132"/>
      <c r="BK231" s="132">
        <v>0.6371825678650036</v>
      </c>
      <c r="BL231" s="132"/>
      <c r="BM231" s="132">
        <v>0.87117525899703252</v>
      </c>
      <c r="BN231" s="132">
        <v>0.72619642857142863</v>
      </c>
      <c r="BO231" s="132">
        <v>0.56188537157287166</v>
      </c>
      <c r="BP231" s="132">
        <v>0.36603661016949146</v>
      </c>
      <c r="BQ231" s="132">
        <v>1.3778891386554848</v>
      </c>
      <c r="BR231" s="132">
        <v>1.2</v>
      </c>
      <c r="BS231" s="132">
        <v>1.3013368983957219</v>
      </c>
      <c r="BT231" s="132">
        <v>0.3588258066550023</v>
      </c>
      <c r="BU231" s="132">
        <v>0.81132775119617229</v>
      </c>
      <c r="BV231" s="132">
        <v>0.6</v>
      </c>
      <c r="BW231" s="132"/>
      <c r="BX231" s="132">
        <v>0.63170118295830435</v>
      </c>
      <c r="BY231" s="132"/>
      <c r="BZ231" s="132">
        <v>0.9592157968144841</v>
      </c>
      <c r="CA231" s="132">
        <v>0.33940727699530521</v>
      </c>
      <c r="CB231" s="132">
        <v>0.57865966583516104</v>
      </c>
      <c r="CC231" s="132">
        <v>0.40361666666666668</v>
      </c>
      <c r="CD231" s="132">
        <v>0.53266333333333338</v>
      </c>
      <c r="CE231" s="132">
        <v>0.94413114754098348</v>
      </c>
      <c r="CF231" s="132">
        <v>4.4792420119412499</v>
      </c>
      <c r="CG231" s="132">
        <v>1.1501918403455473</v>
      </c>
      <c r="CH231" s="132">
        <v>0.26043103448275862</v>
      </c>
      <c r="CI231" s="132">
        <v>2.5030946075759948</v>
      </c>
      <c r="CJ231" s="132">
        <v>0.97222222222222221</v>
      </c>
      <c r="CK231" s="132">
        <v>0.31471699818280352</v>
      </c>
      <c r="CL231" s="132"/>
      <c r="CM231" s="132">
        <v>0.9876396860764507</v>
      </c>
      <c r="CN231" s="132">
        <v>1.0980000000000001</v>
      </c>
      <c r="CO231" s="132">
        <v>2.9689560439560441</v>
      </c>
      <c r="CP231" s="132">
        <v>1</v>
      </c>
      <c r="CQ231" s="132">
        <v>1.3199094202898551</v>
      </c>
      <c r="CR231" s="132">
        <v>0.56807315668202762</v>
      </c>
      <c r="CS231" s="132">
        <v>1.3630357142857144</v>
      </c>
      <c r="CT231" s="132"/>
      <c r="CU231" s="132"/>
      <c r="CV231" s="132"/>
      <c r="CW231" s="132">
        <v>0.79</v>
      </c>
      <c r="CX231" s="132">
        <v>0.75</v>
      </c>
      <c r="CY231" s="132"/>
      <c r="CZ231" s="132"/>
      <c r="DA231" s="132"/>
      <c r="DB231" s="132"/>
    </row>
    <row r="232" spans="1:106" x14ac:dyDescent="0.2">
      <c r="A232" s="119">
        <v>42887</v>
      </c>
      <c r="B232" s="120">
        <v>136.8184373243395</v>
      </c>
      <c r="C232" s="120">
        <v>130.23439207613725</v>
      </c>
      <c r="D232" s="120">
        <v>116.31663974151863</v>
      </c>
      <c r="E232" s="120">
        <v>116.31663974151863</v>
      </c>
      <c r="F232" s="120">
        <v>120.57652509534034</v>
      </c>
      <c r="G232" s="120">
        <v>105.75967574507011</v>
      </c>
      <c r="H232" s="120">
        <v>123.28589291042373</v>
      </c>
      <c r="I232" s="120">
        <v>109.60750786821271</v>
      </c>
      <c r="J232" s="120">
        <v>105.37530266343825</v>
      </c>
      <c r="K232" s="120">
        <v>114.37036841566292</v>
      </c>
      <c r="L232" s="120">
        <v>168.70695900415967</v>
      </c>
      <c r="M232" s="120">
        <v>100.10770860228071</v>
      </c>
      <c r="N232" s="120"/>
      <c r="O232" s="120">
        <v>122.43937780208918</v>
      </c>
      <c r="P232" s="120">
        <v>128.3096968097426</v>
      </c>
      <c r="Q232" s="120">
        <v>108.50455629431923</v>
      </c>
      <c r="R232" s="120">
        <v>76.528042405827051</v>
      </c>
      <c r="S232" s="120">
        <v>110.34298474263072</v>
      </c>
      <c r="T232" s="120">
        <v>106.28349875205848</v>
      </c>
      <c r="U232" s="120">
        <v>103.79437791575334</v>
      </c>
      <c r="V232" s="120">
        <v>122.26385237306394</v>
      </c>
      <c r="W232" s="120">
        <v>72.227423410652079</v>
      </c>
      <c r="X232" s="120">
        <v>123.16846899817895</v>
      </c>
      <c r="Y232" s="120">
        <v>173.13660420832505</v>
      </c>
      <c r="Z232" s="120">
        <v>130.69655412072657</v>
      </c>
      <c r="AA232" s="120">
        <v>102.16974290588009</v>
      </c>
      <c r="AB232" s="120">
        <v>95.863683209760126</v>
      </c>
      <c r="AC232" s="122">
        <v>104.30173389304682</v>
      </c>
      <c r="AD232" s="122">
        <v>107.41772640754741</v>
      </c>
      <c r="AE232" s="122">
        <v>100.8</v>
      </c>
      <c r="AF232" s="122">
        <v>103.83742954797789</v>
      </c>
      <c r="AG232" s="122">
        <v>80.348292418632823</v>
      </c>
      <c r="AH232" s="122">
        <v>73.927265787094584</v>
      </c>
      <c r="AI232" s="122">
        <v>71.563928357409807</v>
      </c>
      <c r="AJ232" s="122">
        <v>88.989420935412028</v>
      </c>
      <c r="AK232" s="122">
        <v>96.80745542202024</v>
      </c>
      <c r="AL232" s="122">
        <v>88.90832844170049</v>
      </c>
      <c r="AM232" s="122">
        <v>110.44148563419762</v>
      </c>
      <c r="AN232" s="122">
        <v>111.9625071632818</v>
      </c>
      <c r="AO232" s="122">
        <v>124.73103257781612</v>
      </c>
      <c r="AP232" s="122">
        <v>98.670179281049926</v>
      </c>
      <c r="AQ232" s="122">
        <v>115.33120851597923</v>
      </c>
      <c r="AR232" s="122">
        <v>109.04842351232293</v>
      </c>
      <c r="AS232" s="122">
        <v>111.07156210274437</v>
      </c>
      <c r="AT232" s="122">
        <v>102.94465203208884</v>
      </c>
      <c r="AU232" s="122">
        <v>104.1602936677883</v>
      </c>
      <c r="AV232" s="122">
        <v>100.54809407318469</v>
      </c>
      <c r="AW232" s="122">
        <v>101.12413298254006</v>
      </c>
      <c r="AX232" s="111">
        <v>79.977324525322388</v>
      </c>
      <c r="AY232" s="132">
        <v>0.73836739842387156</v>
      </c>
      <c r="AZ232" s="132"/>
      <c r="BA232" s="132"/>
      <c r="BB232" s="132">
        <v>0.91491838806724191</v>
      </c>
      <c r="BC232" s="132">
        <v>0.84877970941177872</v>
      </c>
      <c r="BD232" s="132"/>
      <c r="BE232" s="132"/>
      <c r="BF232" s="132">
        <v>5.7884612734410164</v>
      </c>
      <c r="BG232" s="132">
        <v>2.2878755719866577</v>
      </c>
      <c r="BH232" s="132">
        <v>0.38040580762557819</v>
      </c>
      <c r="BI232" s="132">
        <v>1.3149125532301067</v>
      </c>
      <c r="BJ232" s="132"/>
      <c r="BK232" s="132">
        <v>0.87220422933294461</v>
      </c>
      <c r="BL232" s="132">
        <v>0.480609040959041</v>
      </c>
      <c r="BM232" s="132">
        <v>0.94036491228070174</v>
      </c>
      <c r="BN232" s="132">
        <v>0.52944294871794872</v>
      </c>
      <c r="BO232" s="132">
        <v>0.43871705977638181</v>
      </c>
      <c r="BP232" s="132">
        <v>0.35941116725295813</v>
      </c>
      <c r="BQ232" s="132">
        <v>1.2034324245087402</v>
      </c>
      <c r="BR232" s="132"/>
      <c r="BS232" s="132">
        <v>1.5886153846153848</v>
      </c>
      <c r="BT232" s="132">
        <v>0.3835825377986733</v>
      </c>
      <c r="BU232" s="132">
        <v>0.64597016695053577</v>
      </c>
      <c r="BV232" s="132">
        <v>0.81953952578952571</v>
      </c>
      <c r="BW232" s="132">
        <v>0.97957054644645669</v>
      </c>
      <c r="BX232" s="132">
        <v>0.72567479459736917</v>
      </c>
      <c r="BY232" s="132"/>
      <c r="BZ232" s="132">
        <v>1.2059810651660863</v>
      </c>
      <c r="CA232" s="132">
        <v>0.33012821645177332</v>
      </c>
      <c r="CB232" s="132">
        <v>0.53786566037735839</v>
      </c>
      <c r="CC232" s="132">
        <v>0.37668499999999999</v>
      </c>
      <c r="CD232" s="132">
        <v>0.52119272727272725</v>
      </c>
      <c r="CE232" s="132">
        <v>0.96925434479802841</v>
      </c>
      <c r="CF232" s="132"/>
      <c r="CG232" s="132">
        <v>1.1521530256033239</v>
      </c>
      <c r="CH232" s="132">
        <v>0.26785312500000003</v>
      </c>
      <c r="CI232" s="132">
        <v>1.6839535003016202</v>
      </c>
      <c r="CJ232" s="132">
        <v>0.84888888888888892</v>
      </c>
      <c r="CK232" s="132">
        <v>0.35897081093082994</v>
      </c>
      <c r="CL232" s="132"/>
      <c r="CM232" s="132">
        <v>0.88115387946848389</v>
      </c>
      <c r="CN232" s="132">
        <v>1.015222222222222</v>
      </c>
      <c r="CO232" s="132">
        <v>2.3110039294039293</v>
      </c>
      <c r="CP232" s="132">
        <v>0.72222222222222232</v>
      </c>
      <c r="CQ232" s="132">
        <v>1.1684753776957675</v>
      </c>
      <c r="CR232" s="132">
        <v>0.52224761904761896</v>
      </c>
      <c r="CS232" s="132">
        <v>1.3715625</v>
      </c>
      <c r="CT232" s="132"/>
      <c r="CU232" s="132">
        <v>0.69416666666666671</v>
      </c>
      <c r="CV232" s="132"/>
      <c r="CW232" s="132">
        <v>0.75821666666666654</v>
      </c>
      <c r="CX232" s="132"/>
      <c r="CY232" s="132"/>
      <c r="CZ232" s="132"/>
      <c r="DA232" s="132"/>
      <c r="DB232" s="132"/>
    </row>
    <row r="233" spans="1:106" x14ac:dyDescent="0.2">
      <c r="A233" s="119">
        <v>42917</v>
      </c>
      <c r="B233" s="120">
        <v>126.49662731871835</v>
      </c>
      <c r="C233" s="120">
        <v>120.88043066184065</v>
      </c>
      <c r="D233" s="120">
        <v>116.31663974151863</v>
      </c>
      <c r="E233" s="120">
        <v>116.31663974151863</v>
      </c>
      <c r="F233" s="120">
        <v>94.200410230734647</v>
      </c>
      <c r="G233" s="120">
        <v>102.02849320894522</v>
      </c>
      <c r="H233" s="120">
        <v>115.6757926706872</v>
      </c>
      <c r="I233" s="120">
        <v>104.59179183990828</v>
      </c>
      <c r="J233" s="120">
        <v>105.37530266343825</v>
      </c>
      <c r="K233" s="120">
        <v>107.12234785545886</v>
      </c>
      <c r="L233" s="120">
        <v>144.57048267293368</v>
      </c>
      <c r="M233" s="120">
        <v>100.10770860228071</v>
      </c>
      <c r="N233" s="120"/>
      <c r="O233" s="120">
        <v>129.05772254814806</v>
      </c>
      <c r="P233" s="120">
        <v>128.3096968097426</v>
      </c>
      <c r="Q233" s="120">
        <v>152.76299373015999</v>
      </c>
      <c r="R233" s="120">
        <v>93.564320397230233</v>
      </c>
      <c r="S233" s="120">
        <v>110.60089745588925</v>
      </c>
      <c r="T233" s="120">
        <v>105.82930735575094</v>
      </c>
      <c r="U233" s="120">
        <v>103.33865133686149</v>
      </c>
      <c r="V233" s="120">
        <v>120.5806938483187</v>
      </c>
      <c r="W233" s="120">
        <v>73.541579117997173</v>
      </c>
      <c r="X233" s="120">
        <v>124.90109553640603</v>
      </c>
      <c r="Y233" s="120">
        <v>162.58050784036669</v>
      </c>
      <c r="Z233" s="120">
        <v>121.07807891599936</v>
      </c>
      <c r="AA233" s="120">
        <v>98.584839646024619</v>
      </c>
      <c r="AB233" s="120">
        <v>95.11750201673253</v>
      </c>
      <c r="AC233" s="122">
        <v>102.58186720403324</v>
      </c>
      <c r="AD233" s="122">
        <v>108.70872527654411</v>
      </c>
      <c r="AE233" s="122">
        <v>101.6</v>
      </c>
      <c r="AF233" s="122">
        <v>100.88909854833416</v>
      </c>
      <c r="AG233" s="122">
        <v>81.078288025925247</v>
      </c>
      <c r="AH233" s="122">
        <v>75.25036327881422</v>
      </c>
      <c r="AI233" s="122">
        <v>73.048701222966912</v>
      </c>
      <c r="AJ233" s="122">
        <v>88.907717633388202</v>
      </c>
      <c r="AK233" s="122">
        <v>96.794768286775394</v>
      </c>
      <c r="AL233" s="122">
        <v>88.655140196578898</v>
      </c>
      <c r="AM233" s="122">
        <v>110.44148563419762</v>
      </c>
      <c r="AN233" s="122">
        <v>111.17554665187699</v>
      </c>
      <c r="AO233" s="122">
        <v>123.92930690448021</v>
      </c>
      <c r="AP233" s="122">
        <v>97.753011341532996</v>
      </c>
      <c r="AQ233" s="122">
        <v>114.64066819848532</v>
      </c>
      <c r="AR233" s="122">
        <v>104.46974122550796</v>
      </c>
      <c r="AS233" s="122">
        <v>104.04247364091827</v>
      </c>
      <c r="AT233" s="122">
        <v>103.15089274735146</v>
      </c>
      <c r="AU233" s="122">
        <v>104.34383603548483</v>
      </c>
      <c r="AV233" s="122">
        <v>101.13637403416071</v>
      </c>
      <c r="AW233" s="122">
        <v>101.88950011958862</v>
      </c>
      <c r="AX233" s="111">
        <v>67.442701760169285</v>
      </c>
      <c r="AY233" s="132">
        <v>0.78495857307342953</v>
      </c>
      <c r="AZ233" s="132"/>
      <c r="BA233" s="132"/>
      <c r="BB233" s="132"/>
      <c r="BC233" s="132"/>
      <c r="BD233" s="132"/>
      <c r="BE233" s="132"/>
      <c r="BF233" s="132">
        <v>7.0343807021920872</v>
      </c>
      <c r="BG233" s="132">
        <v>3.2068488534374371</v>
      </c>
      <c r="BH233" s="132">
        <v>0.42160815378257599</v>
      </c>
      <c r="BI233" s="132">
        <v>1.2399240314621549</v>
      </c>
      <c r="BJ233" s="132"/>
      <c r="BK233" s="132">
        <v>0.51226042948042949</v>
      </c>
      <c r="BL233" s="132">
        <v>0.45565169299400321</v>
      </c>
      <c r="BM233" s="132">
        <v>0.85962745794835349</v>
      </c>
      <c r="BN233" s="132">
        <v>0.52826562499999996</v>
      </c>
      <c r="BO233" s="132">
        <v>0.42227917949932869</v>
      </c>
      <c r="BP233" s="132">
        <v>0.32196780628116628</v>
      </c>
      <c r="BQ233" s="132">
        <v>1.3088319280506771</v>
      </c>
      <c r="BR233" s="132">
        <v>0.68627450980392146</v>
      </c>
      <c r="BS233" s="132">
        <v>0.88597081930415278</v>
      </c>
      <c r="BT233" s="132">
        <v>0.37789248671894765</v>
      </c>
      <c r="BU233" s="132">
        <v>0.50223538254148359</v>
      </c>
      <c r="BV233" s="132">
        <v>0.64140494791666658</v>
      </c>
      <c r="BW233" s="132">
        <v>0.85795678209964188</v>
      </c>
      <c r="BX233" s="132">
        <v>0.8504515061936937</v>
      </c>
      <c r="BY233" s="132">
        <v>2.5690742990231517</v>
      </c>
      <c r="BZ233" s="132">
        <v>1.1616949792078266</v>
      </c>
      <c r="CA233" s="132">
        <v>0.30261177090453406</v>
      </c>
      <c r="CB233" s="132">
        <v>0.53875448113207547</v>
      </c>
      <c r="CC233" s="132">
        <v>0.36114633928571427</v>
      </c>
      <c r="CD233" s="132">
        <v>0.54808666666666661</v>
      </c>
      <c r="CE233" s="132">
        <v>1.1748285714285713</v>
      </c>
      <c r="CF233" s="132"/>
      <c r="CG233" s="132">
        <v>1.2243455031395456</v>
      </c>
      <c r="CH233" s="132">
        <v>0.25298107954545457</v>
      </c>
      <c r="CI233" s="132">
        <v>1.4137969296088468</v>
      </c>
      <c r="CJ233" s="132">
        <v>0.90500000000000003</v>
      </c>
      <c r="CK233" s="132">
        <v>0.46218338536615405</v>
      </c>
      <c r="CL233" s="132"/>
      <c r="CM233" s="132">
        <v>0.93184594588322656</v>
      </c>
      <c r="CN233" s="132">
        <v>0.99693452380952374</v>
      </c>
      <c r="CO233" s="132">
        <v>1.9226149035651665</v>
      </c>
      <c r="CP233" s="132"/>
      <c r="CQ233" s="132">
        <v>0.85311784897025167</v>
      </c>
      <c r="CR233" s="132">
        <v>0.56767500000000004</v>
      </c>
      <c r="CS233" s="132">
        <v>1.3303365384615384</v>
      </c>
      <c r="CT233" s="132"/>
      <c r="CU233" s="132">
        <v>0.78089285714285717</v>
      </c>
      <c r="CV233" s="132"/>
      <c r="CW233" s="132">
        <v>0.70785274621212124</v>
      </c>
      <c r="CX233" s="132"/>
      <c r="CY233" s="132"/>
      <c r="CZ233" s="132"/>
      <c r="DA233" s="132"/>
      <c r="DB233" s="132"/>
    </row>
    <row r="234" spans="1:106" x14ac:dyDescent="0.2">
      <c r="A234" s="119">
        <v>42948</v>
      </c>
      <c r="B234" s="120">
        <v>113.03400786958963</v>
      </c>
      <c r="C234" s="120">
        <v>121.21905362615715</v>
      </c>
      <c r="D234" s="120">
        <v>114.76575121163171</v>
      </c>
      <c r="E234" s="120">
        <v>114.76575121163171</v>
      </c>
      <c r="F234" s="120">
        <v>120.57652509534034</v>
      </c>
      <c r="G234" s="120">
        <v>100.25613789222315</v>
      </c>
      <c r="H234" s="120">
        <v>110.16781439804024</v>
      </c>
      <c r="I234" s="120">
        <v>100.85086212073041</v>
      </c>
      <c r="J234" s="120">
        <v>97.056199821587839</v>
      </c>
      <c r="K234" s="120">
        <v>119.10051900572753</v>
      </c>
      <c r="L234" s="120">
        <v>103.40647727075145</v>
      </c>
      <c r="M234" s="120">
        <v>100.10770860228071</v>
      </c>
      <c r="N234" s="120">
        <v>151.06603664861129</v>
      </c>
      <c r="O234" s="120">
        <v>138.98523966723639</v>
      </c>
      <c r="P234" s="120">
        <v>210.6577111801744</v>
      </c>
      <c r="Q234" s="120">
        <v>122.78147159620336</v>
      </c>
      <c r="R234" s="120">
        <v>114.3864379422786</v>
      </c>
      <c r="S234" s="120">
        <v>110.38708549220861</v>
      </c>
      <c r="T234" s="120">
        <v>107.68745683434635</v>
      </c>
      <c r="U234" s="120">
        <v>105.92463471475946</v>
      </c>
      <c r="V234" s="120">
        <v>119.74890039132254</v>
      </c>
      <c r="W234" s="120">
        <v>64.615238464332364</v>
      </c>
      <c r="X234" s="120">
        <v>124.84030162278404</v>
      </c>
      <c r="Y234" s="120">
        <v>158.56309583681295</v>
      </c>
      <c r="Z234" s="120">
        <v>114.52342113569853</v>
      </c>
      <c r="AA234" s="120">
        <v>88.009375029451078</v>
      </c>
      <c r="AB234" s="120">
        <v>95.863683209760126</v>
      </c>
      <c r="AC234" s="122">
        <v>104.52548270690259</v>
      </c>
      <c r="AD234" s="122">
        <v>108.70872527654411</v>
      </c>
      <c r="AE234" s="122">
        <v>101.70000000000002</v>
      </c>
      <c r="AF234" s="122">
        <v>103.65438840626776</v>
      </c>
      <c r="AG234" s="122">
        <v>83.724207336406238</v>
      </c>
      <c r="AH234" s="122">
        <v>78.249062806148899</v>
      </c>
      <c r="AI234" s="122">
        <v>76.397453385222946</v>
      </c>
      <c r="AJ234" s="122">
        <v>88.328354197066275</v>
      </c>
      <c r="AK234" s="122">
        <v>97.23003390925237</v>
      </c>
      <c r="AL234" s="122">
        <v>91.036563210389801</v>
      </c>
      <c r="AM234" s="122">
        <v>110.44148563419762</v>
      </c>
      <c r="AN234" s="122">
        <v>108.30374122969623</v>
      </c>
      <c r="AO234" s="122">
        <v>117.19425656122127</v>
      </c>
      <c r="AP234" s="122">
        <v>96.65131881391595</v>
      </c>
      <c r="AQ234" s="122">
        <v>112.48463374838059</v>
      </c>
      <c r="AR234" s="122">
        <v>91.807316418523115</v>
      </c>
      <c r="AS234" s="122">
        <v>92.048156733717207</v>
      </c>
      <c r="AT234" s="122">
        <v>103.96087075874176</v>
      </c>
      <c r="AU234" s="122">
        <v>104.34383603548483</v>
      </c>
      <c r="AV234" s="122">
        <v>101.78479855998881</v>
      </c>
      <c r="AW234" s="122">
        <v>102.75053814876824</v>
      </c>
      <c r="AX234" s="111">
        <v>58.849291090384625</v>
      </c>
      <c r="AY234" s="132">
        <v>0.84704546799719083</v>
      </c>
      <c r="AZ234" s="132">
        <v>0.66138678655463279</v>
      </c>
      <c r="BA234" s="132">
        <v>1.1023113109243878</v>
      </c>
      <c r="BB234" s="132"/>
      <c r="BC234" s="132"/>
      <c r="BD234" s="132">
        <v>1.1173288209345085</v>
      </c>
      <c r="BE234" s="132"/>
      <c r="BF234" s="132">
        <v>8.6005313151330842</v>
      </c>
      <c r="BG234" s="132">
        <v>2.6106056676492111</v>
      </c>
      <c r="BH234" s="132">
        <v>0.40665596144083238</v>
      </c>
      <c r="BI234" s="132">
        <v>1.3459593060361286</v>
      </c>
      <c r="BJ234" s="132">
        <v>1.212542361820877</v>
      </c>
      <c r="BK234" s="132">
        <v>0.39377027553766908</v>
      </c>
      <c r="BL234" s="132">
        <v>0.42321620113416986</v>
      </c>
      <c r="BM234" s="132">
        <v>0.88675270640216453</v>
      </c>
      <c r="BN234" s="132">
        <v>0.48872215496368038</v>
      </c>
      <c r="BO234" s="132">
        <v>0.39871148658117861</v>
      </c>
      <c r="BP234" s="132">
        <v>0.31381822692740802</v>
      </c>
      <c r="BQ234" s="132">
        <v>1.0961903611341515</v>
      </c>
      <c r="BR234" s="132">
        <v>0.74918986344537819</v>
      </c>
      <c r="BS234" s="132">
        <v>0.76493988648090805</v>
      </c>
      <c r="BT234" s="132">
        <v>0.35306332444888944</v>
      </c>
      <c r="BU234" s="132">
        <v>0.70107377848081043</v>
      </c>
      <c r="BV234" s="132">
        <v>0.62477261904761905</v>
      </c>
      <c r="BW234" s="132">
        <v>0.9098933135371533</v>
      </c>
      <c r="BX234" s="132">
        <v>0.77361103279030907</v>
      </c>
      <c r="BY234" s="132">
        <v>1.8323872219127011</v>
      </c>
      <c r="BZ234" s="132">
        <v>1.0526746408569112</v>
      </c>
      <c r="CA234" s="132">
        <v>0.31648757309941522</v>
      </c>
      <c r="CB234" s="132">
        <v>0.50533980340375584</v>
      </c>
      <c r="CC234" s="132">
        <v>0.3405605844155844</v>
      </c>
      <c r="CD234" s="132">
        <v>0.52976064152919611</v>
      </c>
      <c r="CE234" s="132">
        <v>1.046825807090513</v>
      </c>
      <c r="CF234" s="132"/>
      <c r="CG234" s="132">
        <v>1.2521291969703987</v>
      </c>
      <c r="CH234" s="132">
        <v>0.24929757221442975</v>
      </c>
      <c r="CI234" s="132">
        <v>1.9391952441057745</v>
      </c>
      <c r="CJ234" s="132">
        <v>0.83463213213213217</v>
      </c>
      <c r="CK234" s="132">
        <v>0.43677865279284633</v>
      </c>
      <c r="CL234" s="132">
        <v>0.24581103448275859</v>
      </c>
      <c r="CM234" s="132">
        <v>0.80204454128141434</v>
      </c>
      <c r="CN234" s="132">
        <v>0.98846031746031748</v>
      </c>
      <c r="CO234" s="132">
        <v>2.3068738448312915</v>
      </c>
      <c r="CP234" s="132">
        <v>1.2875000000000001</v>
      </c>
      <c r="CQ234" s="132">
        <v>0.99755574136008918</v>
      </c>
      <c r="CR234" s="132">
        <v>0.50842741935483871</v>
      </c>
      <c r="CS234" s="132">
        <v>1.3108928571428571</v>
      </c>
      <c r="CT234" s="132"/>
      <c r="CU234" s="132">
        <v>0.7942499999999999</v>
      </c>
      <c r="CV234" s="132"/>
      <c r="CW234" s="132">
        <v>0.64373949579831935</v>
      </c>
      <c r="CX234" s="132"/>
      <c r="CY234" s="132"/>
      <c r="CZ234" s="132">
        <v>168</v>
      </c>
      <c r="DA234" s="132">
        <v>191</v>
      </c>
      <c r="DB234" s="132">
        <v>209.5</v>
      </c>
    </row>
    <row r="235" spans="1:106" x14ac:dyDescent="0.2">
      <c r="A235" s="119">
        <v>42979</v>
      </c>
      <c r="B235" s="120">
        <v>98.496346261944893</v>
      </c>
      <c r="C235" s="120">
        <v>124.27462790416632</v>
      </c>
      <c r="D235" s="120">
        <v>117.09208400646207</v>
      </c>
      <c r="E235" s="120">
        <v>117.09208400646207</v>
      </c>
      <c r="F235" s="120">
        <v>99.852434844578724</v>
      </c>
      <c r="G235" s="120">
        <v>115.67629655055039</v>
      </c>
      <c r="H235" s="120">
        <v>109.17493992385015</v>
      </c>
      <c r="I235" s="120">
        <v>108.29057271281982</v>
      </c>
      <c r="J235" s="120">
        <v>94.283165540971055</v>
      </c>
      <c r="K235" s="120">
        <v>122.19716066405991</v>
      </c>
      <c r="L235" s="120">
        <v>98.768948737875718</v>
      </c>
      <c r="M235" s="120">
        <v>100.10770860228071</v>
      </c>
      <c r="N235" s="120">
        <v>120.51193240244348</v>
      </c>
      <c r="O235" s="120">
        <v>117.47561924254501</v>
      </c>
      <c r="P235" s="120">
        <v>151.29053802939799</v>
      </c>
      <c r="Q235" s="120">
        <v>109.93224782450766</v>
      </c>
      <c r="R235" s="120">
        <v>106.13871605755165</v>
      </c>
      <c r="S235" s="120">
        <v>107.47000528459679</v>
      </c>
      <c r="T235" s="120">
        <v>104.83699732065175</v>
      </c>
      <c r="U235" s="120">
        <v>103.86856596347991</v>
      </c>
      <c r="V235" s="120">
        <v>113.35876948051649</v>
      </c>
      <c r="W235" s="120">
        <v>56.037582992451327</v>
      </c>
      <c r="X235" s="120">
        <v>122.84170171246068</v>
      </c>
      <c r="Y235" s="120">
        <v>150.33432780194778</v>
      </c>
      <c r="Z235" s="120">
        <v>104.84721611173322</v>
      </c>
      <c r="AA235" s="120">
        <v>75.402465232292769</v>
      </c>
      <c r="AB235" s="120">
        <v>96.234484906908818</v>
      </c>
      <c r="AC235" s="122">
        <v>107.70833698765703</v>
      </c>
      <c r="AD235" s="122">
        <v>108.70872527654411</v>
      </c>
      <c r="AE235" s="122">
        <v>101.8</v>
      </c>
      <c r="AF235" s="122">
        <v>108.1912345689545</v>
      </c>
      <c r="AG235" s="122">
        <v>87.935200042682823</v>
      </c>
      <c r="AH235" s="122">
        <v>84.054302351686019</v>
      </c>
      <c r="AI235" s="122">
        <v>82.683402613687846</v>
      </c>
      <c r="AJ235" s="122">
        <v>88.735067827495456</v>
      </c>
      <c r="AK235" s="122">
        <v>99.812230398376016</v>
      </c>
      <c r="AL235" s="122">
        <v>92.879717064520818</v>
      </c>
      <c r="AM235" s="122">
        <v>110.44148563419762</v>
      </c>
      <c r="AN235" s="122">
        <v>107.1908715427583</v>
      </c>
      <c r="AO235" s="122">
        <v>117.51825372046531</v>
      </c>
      <c r="AP235" s="122">
        <v>96.935214330525099</v>
      </c>
      <c r="AQ235" s="122">
        <v>109.50030508688367</v>
      </c>
      <c r="AR235" s="122">
        <v>89.154838404092374</v>
      </c>
      <c r="AS235" s="122">
        <v>89.535631496298521</v>
      </c>
      <c r="AT235" s="122">
        <v>104.33351147400438</v>
      </c>
      <c r="AU235" s="122">
        <v>105.078005506271</v>
      </c>
      <c r="AV235" s="122">
        <v>103.53017079872222</v>
      </c>
      <c r="AW235" s="122">
        <v>104.85529777565175</v>
      </c>
      <c r="AX235" s="111">
        <v>62.675267063016406</v>
      </c>
      <c r="AY235" s="132">
        <v>0.70603258753930587</v>
      </c>
      <c r="AZ235" s="132">
        <v>0.879807510522161</v>
      </c>
      <c r="BA235" s="132">
        <v>0.98015224933547562</v>
      </c>
      <c r="BB235" s="132">
        <v>0.75763624551713737</v>
      </c>
      <c r="BC235" s="132"/>
      <c r="BD235" s="132">
        <v>0.80447632859201212</v>
      </c>
      <c r="BE235" s="132">
        <v>0.83775659630253485</v>
      </c>
      <c r="BF235" s="132">
        <v>8.1014195731144802</v>
      </c>
      <c r="BG235" s="132">
        <v>2.3941987544281327</v>
      </c>
      <c r="BH235" s="132">
        <v>0.40661872751265771</v>
      </c>
      <c r="BI235" s="132">
        <v>1.4433927789553551</v>
      </c>
      <c r="BJ235" s="132">
        <v>0.97564085036213366</v>
      </c>
      <c r="BK235" s="132">
        <v>0.36616686858286862</v>
      </c>
      <c r="BL235" s="132">
        <v>0.41549589172505835</v>
      </c>
      <c r="BM235" s="132">
        <v>0.87638960410430466</v>
      </c>
      <c r="BN235" s="132">
        <v>0.51479312809869726</v>
      </c>
      <c r="BO235" s="132">
        <v>0.41217526165871748</v>
      </c>
      <c r="BP235" s="132">
        <v>0.30381071895328271</v>
      </c>
      <c r="BQ235" s="132">
        <v>1.0995968693212366</v>
      </c>
      <c r="BR235" s="132">
        <v>1.1584375</v>
      </c>
      <c r="BS235" s="132">
        <v>1.145</v>
      </c>
      <c r="BT235" s="132">
        <v>0.3365481210147877</v>
      </c>
      <c r="BU235" s="132">
        <v>0.5274495413738215</v>
      </c>
      <c r="BV235" s="132">
        <v>0.5994474658900556</v>
      </c>
      <c r="BW235" s="132">
        <v>1.3688972111819422</v>
      </c>
      <c r="BX235" s="132">
        <v>0.75872468769733403</v>
      </c>
      <c r="BY235" s="132">
        <v>2.1005817252553323</v>
      </c>
      <c r="BZ235" s="132">
        <v>0.9893523267745149</v>
      </c>
      <c r="CA235" s="132">
        <v>0.33783747643645523</v>
      </c>
      <c r="CB235" s="132">
        <v>0.51348415815658544</v>
      </c>
      <c r="CC235" s="132">
        <v>0.38192273974501428</v>
      </c>
      <c r="CD235" s="132">
        <v>0.51727853355622955</v>
      </c>
      <c r="CE235" s="132">
        <v>0.94609856902356904</v>
      </c>
      <c r="CF235" s="132"/>
      <c r="CG235" s="132">
        <v>1.2116487904429398</v>
      </c>
      <c r="CH235" s="132">
        <v>0.24343624517374521</v>
      </c>
      <c r="CI235" s="132">
        <v>2.1270933929804268</v>
      </c>
      <c r="CJ235" s="132">
        <v>0.87003103748910215</v>
      </c>
      <c r="CK235" s="132">
        <v>0.39249100668497999</v>
      </c>
      <c r="CL235" s="132">
        <v>0.20722230769230771</v>
      </c>
      <c r="CM235" s="132">
        <v>1.0488722884890418</v>
      </c>
      <c r="CN235" s="132">
        <v>1.2287170868347341</v>
      </c>
      <c r="CO235" s="132">
        <v>2.1948092691622105</v>
      </c>
      <c r="CP235" s="132">
        <v>0.88916666666666655</v>
      </c>
      <c r="CQ235" s="132">
        <v>1.0498150207961974</v>
      </c>
      <c r="CR235" s="132">
        <v>0.55928968253968248</v>
      </c>
      <c r="CS235" s="132">
        <v>1.3607142857142858</v>
      </c>
      <c r="CT235" s="132">
        <v>0.17</v>
      </c>
      <c r="CU235" s="132">
        <v>0.69905714285714282</v>
      </c>
      <c r="CV235" s="132"/>
      <c r="CW235" s="132">
        <v>0.7014628815628815</v>
      </c>
      <c r="CX235" s="132"/>
      <c r="CY235" s="132">
        <v>0.61199999999999988</v>
      </c>
      <c r="CZ235" s="132">
        <v>169</v>
      </c>
      <c r="DA235" s="132">
        <v>181</v>
      </c>
      <c r="DB235" s="132">
        <v>209.5</v>
      </c>
    </row>
    <row r="236" spans="1:106" x14ac:dyDescent="0.2">
      <c r="A236" s="119">
        <v>43009</v>
      </c>
      <c r="B236" s="120">
        <v>87.008150646430565</v>
      </c>
      <c r="C236" s="120">
        <v>124.98772802902114</v>
      </c>
      <c r="D236" s="120">
        <v>128.9176090468498</v>
      </c>
      <c r="E236" s="120">
        <v>128.9176090468498</v>
      </c>
      <c r="F236" s="120">
        <v>94.200410230734647</v>
      </c>
      <c r="G236" s="120">
        <v>139.46401857334652</v>
      </c>
      <c r="H236" s="120">
        <v>106.05357324599598</v>
      </c>
      <c r="I236" s="120">
        <v>106.98812544758061</v>
      </c>
      <c r="J236" s="120">
        <v>91.510131260354257</v>
      </c>
      <c r="K236" s="120">
        <v>122.0584719110703</v>
      </c>
      <c r="L236" s="120">
        <v>116.01148205992408</v>
      </c>
      <c r="M236" s="120">
        <v>100.10770860228071</v>
      </c>
      <c r="N236" s="120">
        <v>117.23325177725401</v>
      </c>
      <c r="O236" s="120">
        <v>114.16644686951558</v>
      </c>
      <c r="P236" s="120">
        <v>126.39462670810464</v>
      </c>
      <c r="Q236" s="120">
        <v>89.944566401869892</v>
      </c>
      <c r="R236" s="120">
        <v>114.52164649776593</v>
      </c>
      <c r="S236" s="120">
        <v>106.07259758208502</v>
      </c>
      <c r="T236" s="120">
        <v>103.09949016080824</v>
      </c>
      <c r="U236" s="120">
        <v>103.20617268020686</v>
      </c>
      <c r="V236" s="120">
        <v>105.86284256217431</v>
      </c>
      <c r="W236" s="120">
        <v>52.047074800925827</v>
      </c>
      <c r="X236" s="120">
        <v>119.27005928716797</v>
      </c>
      <c r="Y236" s="120">
        <v>122.18473748739214</v>
      </c>
      <c r="Z236" s="120">
        <v>102.10779303752022</v>
      </c>
      <c r="AA236" s="120">
        <v>72.415045849079888</v>
      </c>
      <c r="AB236" s="120">
        <v>99.837212507600341</v>
      </c>
      <c r="AC236" s="122">
        <v>108.17387702683135</v>
      </c>
      <c r="AD236" s="122">
        <v>111.12521033902516</v>
      </c>
      <c r="AE236" s="122">
        <v>103.1</v>
      </c>
      <c r="AF236" s="122">
        <v>107.96622566285876</v>
      </c>
      <c r="AG236" s="122">
        <v>90.866192110290129</v>
      </c>
      <c r="AH236" s="122">
        <v>89.06437524849936</v>
      </c>
      <c r="AI236" s="122">
        <v>88.244726103550633</v>
      </c>
      <c r="AJ236" s="122">
        <v>88.470085037456982</v>
      </c>
      <c r="AK236" s="122">
        <v>100.56515420636201</v>
      </c>
      <c r="AL236" s="122">
        <v>92.418100606171251</v>
      </c>
      <c r="AM236" s="122">
        <v>110.44148563419762</v>
      </c>
      <c r="AN236" s="122">
        <v>106.05281195055812</v>
      </c>
      <c r="AO236" s="122">
        <v>120.16589333231342</v>
      </c>
      <c r="AP236" s="122">
        <v>98.43440842463383</v>
      </c>
      <c r="AQ236" s="122">
        <v>104.25596865534311</v>
      </c>
      <c r="AR236" s="122">
        <v>86.628668866539286</v>
      </c>
      <c r="AS236" s="122">
        <v>87.142750317804541</v>
      </c>
      <c r="AT236" s="122">
        <v>104.37263183163567</v>
      </c>
      <c r="AU236" s="122">
        <v>105.90394616090546</v>
      </c>
      <c r="AV236" s="122">
        <v>103.61172388281857</v>
      </c>
      <c r="AW236" s="122">
        <v>104.75962688352067</v>
      </c>
      <c r="AX236" s="111">
        <v>74.009959741414832</v>
      </c>
      <c r="AY236" s="132">
        <v>0.6974896866100283</v>
      </c>
      <c r="AZ236" s="132">
        <v>0.75033682232743271</v>
      </c>
      <c r="BA236" s="132">
        <v>0.76540997275421185</v>
      </c>
      <c r="BB236" s="132">
        <v>0.73916965069013452</v>
      </c>
      <c r="BC236" s="132"/>
      <c r="BD236" s="132">
        <v>0.67837652359281642</v>
      </c>
      <c r="BE236" s="132">
        <v>0.70879142202586198</v>
      </c>
      <c r="BF236" s="132">
        <v>9.2806963557557136</v>
      </c>
      <c r="BG236" s="132">
        <v>2.1644108509158353</v>
      </c>
      <c r="BH236" s="132">
        <v>0.42548997889119683</v>
      </c>
      <c r="BI236" s="132">
        <v>1.4436603802073067</v>
      </c>
      <c r="BJ236" s="132">
        <v>0.73833856542737919</v>
      </c>
      <c r="BK236" s="132">
        <v>0.35497405273405275</v>
      </c>
      <c r="BL236" s="132">
        <v>0.40797743055555563</v>
      </c>
      <c r="BM236" s="132">
        <v>0.85293875128163632</v>
      </c>
      <c r="BN236" s="132">
        <v>0.50228571428571422</v>
      </c>
      <c r="BO236" s="132">
        <v>0.40013513513513504</v>
      </c>
      <c r="BP236" s="132">
        <v>0.28964413793103444</v>
      </c>
      <c r="BQ236" s="132">
        <v>1.1211915187894625</v>
      </c>
      <c r="BR236" s="132">
        <v>0.89937499999999992</v>
      </c>
      <c r="BS236" s="132">
        <v>1.085</v>
      </c>
      <c r="BT236" s="132">
        <v>0.33207692307692305</v>
      </c>
      <c r="BU236" s="132">
        <v>0.51804370654179077</v>
      </c>
      <c r="BV236" s="132">
        <v>0.58135155858946541</v>
      </c>
      <c r="BW236" s="132">
        <v>1.4938211120832097</v>
      </c>
      <c r="BX236" s="132">
        <v>0.79799692077469864</v>
      </c>
      <c r="BY236" s="132">
        <v>2.383197054218527</v>
      </c>
      <c r="BZ236" s="132">
        <v>0.96995556703135122</v>
      </c>
      <c r="CA236" s="132">
        <v>0.32290098801765821</v>
      </c>
      <c r="CB236" s="132">
        <v>0.53472495723201308</v>
      </c>
      <c r="CC236" s="132">
        <v>0.36214074501654742</v>
      </c>
      <c r="CD236" s="132">
        <v>0.52455868544600937</v>
      </c>
      <c r="CE236" s="132">
        <v>0.83368412090251176</v>
      </c>
      <c r="CF236" s="132"/>
      <c r="CG236" s="132">
        <v>1.3388071921772564</v>
      </c>
      <c r="CH236" s="132">
        <v>0.25872031122031119</v>
      </c>
      <c r="CI236" s="132">
        <v>1.9841603596638981</v>
      </c>
      <c r="CJ236" s="132">
        <v>0.86480964835803542</v>
      </c>
      <c r="CK236" s="132">
        <v>0.35057217800944285</v>
      </c>
      <c r="CL236" s="132">
        <v>0.25170909090909088</v>
      </c>
      <c r="CM236" s="132">
        <v>1.2303749326033762</v>
      </c>
      <c r="CN236" s="132">
        <v>1.1117987263281381</v>
      </c>
      <c r="CO236" s="132">
        <v>2.4888888888888889</v>
      </c>
      <c r="CP236" s="132">
        <v>1.1604166666666667</v>
      </c>
      <c r="CQ236" s="132">
        <v>0.94463030303030304</v>
      </c>
      <c r="CR236" s="132">
        <v>0.5624404761904761</v>
      </c>
      <c r="CS236" s="132">
        <v>1.3723544973544974</v>
      </c>
      <c r="CT236" s="132">
        <v>0.16500000000000001</v>
      </c>
      <c r="CU236" s="132">
        <v>0.54901190476190476</v>
      </c>
      <c r="CV236" s="132">
        <v>0.55000000000000004</v>
      </c>
      <c r="CW236" s="132">
        <v>0.75410256410256415</v>
      </c>
      <c r="CX236" s="132"/>
      <c r="CY236" s="132">
        <v>0.72083333333333333</v>
      </c>
      <c r="CZ236" s="132">
        <v>170.5</v>
      </c>
      <c r="DA236" s="132">
        <v>161</v>
      </c>
      <c r="DB236" s="132">
        <v>209.5</v>
      </c>
    </row>
    <row r="237" spans="1:106" x14ac:dyDescent="0.2">
      <c r="A237" s="119">
        <v>43040</v>
      </c>
      <c r="B237" s="120">
        <v>95.081506464305761</v>
      </c>
      <c r="C237" s="120">
        <v>125.32236719375744</v>
      </c>
      <c r="D237" s="120">
        <v>134.15185783521815</v>
      </c>
      <c r="E237" s="120">
        <v>134.15185783521815</v>
      </c>
      <c r="F237" s="120">
        <v>101.73644304919343</v>
      </c>
      <c r="G237" s="120">
        <v>77.476285023132419</v>
      </c>
      <c r="H237" s="120">
        <v>117.46478803003029</v>
      </c>
      <c r="I237" s="120">
        <v>110.87365407096256</v>
      </c>
      <c r="J237" s="120">
        <v>88.737096979737458</v>
      </c>
      <c r="K237" s="120">
        <v>111.27086735583025</v>
      </c>
      <c r="L237" s="120">
        <v>114.95270259257111</v>
      </c>
      <c r="M237" s="120">
        <v>100.10770860228071</v>
      </c>
      <c r="N237" s="120">
        <v>114.43502413782866</v>
      </c>
      <c r="O237" s="120">
        <v>124.0939639886039</v>
      </c>
      <c r="P237" s="120">
        <v>130.22476691138053</v>
      </c>
      <c r="Q237" s="120">
        <v>78.523034160362599</v>
      </c>
      <c r="R237" s="120">
        <v>148.72941103605964</v>
      </c>
      <c r="S237" s="120">
        <v>107.22334757026076</v>
      </c>
      <c r="T237" s="120">
        <v>104.77298947357514</v>
      </c>
      <c r="U237" s="120">
        <v>105.38942094187482</v>
      </c>
      <c r="V237" s="120">
        <v>104.99190588367242</v>
      </c>
      <c r="W237" s="120">
        <v>53.325587134133023</v>
      </c>
      <c r="X237" s="120">
        <v>116.45834078215029</v>
      </c>
      <c r="Y237" s="120">
        <v>112.76459899630069</v>
      </c>
      <c r="Z237" s="120">
        <v>104.5030365671447</v>
      </c>
      <c r="AA237" s="120">
        <v>78.300262034009251</v>
      </c>
      <c r="AB237" s="120">
        <v>103.90687557877538</v>
      </c>
      <c r="AC237" s="122">
        <v>110.58663204908942</v>
      </c>
      <c r="AD237" s="122">
        <v>111.12521033902516</v>
      </c>
      <c r="AE237" s="122">
        <v>103.4</v>
      </c>
      <c r="AF237" s="122">
        <v>111.37575562969486</v>
      </c>
      <c r="AG237" s="122">
        <v>95.228000067103949</v>
      </c>
      <c r="AH237" s="122">
        <v>93.630818072769188</v>
      </c>
      <c r="AI237" s="122">
        <v>93.078335144128076</v>
      </c>
      <c r="AJ237" s="122">
        <v>93.026265263804632</v>
      </c>
      <c r="AK237" s="122">
        <v>101.50789601162602</v>
      </c>
      <c r="AL237" s="122">
        <v>97.03589928809275</v>
      </c>
      <c r="AM237" s="122">
        <v>110.44148563419762</v>
      </c>
      <c r="AN237" s="122">
        <v>106.92853409890816</v>
      </c>
      <c r="AO237" s="122">
        <v>119.63088039940634</v>
      </c>
      <c r="AP237" s="122">
        <v>99.638144978433587</v>
      </c>
      <c r="AQ237" s="122">
        <v>105.66465575333264</v>
      </c>
      <c r="AR237" s="122">
        <v>85.523469693859809</v>
      </c>
      <c r="AS237" s="122">
        <v>86.095864802213427</v>
      </c>
      <c r="AT237" s="122">
        <v>104.46081489313929</v>
      </c>
      <c r="AU237" s="122">
        <v>106.27103089629853</v>
      </c>
      <c r="AV237" s="122">
        <v>103.85427897137659</v>
      </c>
      <c r="AW237" s="122">
        <v>104.85529777565175</v>
      </c>
      <c r="AX237" s="111">
        <v>72.710654152244501</v>
      </c>
      <c r="AY237" s="132">
        <v>0.74500000000000011</v>
      </c>
      <c r="AZ237" s="132">
        <v>0.73249999999999993</v>
      </c>
      <c r="BA237" s="132">
        <v>0.81499999999999995</v>
      </c>
      <c r="BB237" s="132">
        <v>0.7400000000000001</v>
      </c>
      <c r="BC237" s="132">
        <v>0.71333333333333337</v>
      </c>
      <c r="BD237" s="132">
        <v>0.68499999999999994</v>
      </c>
      <c r="BE237" s="132">
        <v>0.75</v>
      </c>
      <c r="BF237" s="132">
        <v>11</v>
      </c>
      <c r="BG237" s="132">
        <v>1.875</v>
      </c>
      <c r="BH237" s="132">
        <v>0.49249999999999999</v>
      </c>
      <c r="BI237" s="132"/>
      <c r="BJ237" s="132">
        <v>0.67500000000000004</v>
      </c>
      <c r="BK237" s="132">
        <v>0.38249999999999995</v>
      </c>
      <c r="BL237" s="132">
        <v>0.39749999999999996</v>
      </c>
      <c r="BM237" s="132">
        <v>1.0975000000000001</v>
      </c>
      <c r="BN237" s="132">
        <v>0.51500000000000001</v>
      </c>
      <c r="BO237" s="132">
        <v>0.40249999999999997</v>
      </c>
      <c r="BP237" s="132">
        <v>0.35250000000000004</v>
      </c>
      <c r="BQ237" s="132">
        <v>1.1274999999999999</v>
      </c>
      <c r="BR237" s="132">
        <v>0.57999999999999996</v>
      </c>
      <c r="BS237" s="132">
        <v>0.73333333333333339</v>
      </c>
      <c r="BT237" s="132">
        <v>0.32250000000000001</v>
      </c>
      <c r="BU237" s="132">
        <v>0.54</v>
      </c>
      <c r="BV237" s="132">
        <v>0.58499999999999996</v>
      </c>
      <c r="BW237" s="132">
        <v>1.1933333333333334</v>
      </c>
      <c r="BX237" s="132">
        <v>0.625</v>
      </c>
      <c r="BY237" s="132"/>
      <c r="BZ237" s="132">
        <v>0.91500000000000004</v>
      </c>
      <c r="CA237" s="132">
        <v>0.33500000000000002</v>
      </c>
      <c r="CB237" s="132">
        <v>0.5033333333333333</v>
      </c>
      <c r="CC237" s="132">
        <v>0.41</v>
      </c>
      <c r="CD237" s="132">
        <v>0.53</v>
      </c>
      <c r="CE237" s="132">
        <v>0.91749999999999998</v>
      </c>
      <c r="CF237" s="132"/>
      <c r="CG237" s="132"/>
      <c r="CH237" s="132">
        <v>0.28000000000000003</v>
      </c>
      <c r="CI237" s="132"/>
      <c r="CJ237" s="132">
        <v>0.9524999999999999</v>
      </c>
      <c r="CK237" s="132">
        <v>0.16500000000000001</v>
      </c>
      <c r="CL237" s="132">
        <v>0.18</v>
      </c>
      <c r="CM237" s="132">
        <v>0.875</v>
      </c>
      <c r="CN237" s="132">
        <v>1.3499999999999999</v>
      </c>
      <c r="CO237" s="132">
        <v>0.83666666666666656</v>
      </c>
      <c r="CP237" s="132">
        <v>0.7</v>
      </c>
      <c r="CQ237" s="132">
        <v>0.8175</v>
      </c>
      <c r="CR237" s="132">
        <v>9.92</v>
      </c>
      <c r="CS237" s="132">
        <v>0.27</v>
      </c>
      <c r="CT237" s="132">
        <v>0.20500000000000002</v>
      </c>
      <c r="CU237" s="132"/>
      <c r="CV237" s="132">
        <v>6.25E-2</v>
      </c>
      <c r="CW237" s="132">
        <v>0.77249999999999996</v>
      </c>
      <c r="CX237" s="132"/>
      <c r="CY237" s="132">
        <v>0.84250000000000003</v>
      </c>
      <c r="CZ237" s="132">
        <v>179.2</v>
      </c>
      <c r="DA237" s="132">
        <v>168.4</v>
      </c>
      <c r="DB237" s="132">
        <v>209.5</v>
      </c>
    </row>
    <row r="238" spans="1:106" x14ac:dyDescent="0.2">
      <c r="A238" s="119">
        <v>43070</v>
      </c>
      <c r="B238" s="120">
        <v>98.285553681843723</v>
      </c>
      <c r="C238" s="120">
        <v>123.96389153691116</v>
      </c>
      <c r="D238" s="120">
        <v>152.956381260097</v>
      </c>
      <c r="E238" s="120">
        <v>152.956381260097</v>
      </c>
      <c r="F238" s="120">
        <v>129.9965661184138</v>
      </c>
      <c r="G238" s="120"/>
      <c r="H238" s="120">
        <v>116.24982272424043</v>
      </c>
      <c r="I238" s="120">
        <v>107.13659430963122</v>
      </c>
      <c r="J238" s="120">
        <v>88.737096979737458</v>
      </c>
      <c r="K238" s="120">
        <v>114.20841720374509</v>
      </c>
      <c r="L238" s="120"/>
      <c r="M238" s="120">
        <v>100.10770860228071</v>
      </c>
      <c r="N238" s="120">
        <v>120.27811456562469</v>
      </c>
      <c r="O238" s="120">
        <v>124.0939639886039</v>
      </c>
      <c r="P238" s="120">
        <v>124.4795566064667</v>
      </c>
      <c r="Q238" s="120"/>
      <c r="R238" s="120"/>
      <c r="S238" s="120">
        <v>106.43894242074271</v>
      </c>
      <c r="T238" s="120">
        <v>107.18467073883369</v>
      </c>
      <c r="U238" s="120">
        <v>108.29865224201005</v>
      </c>
      <c r="V238" s="120">
        <v>105.05062071593096</v>
      </c>
      <c r="W238" s="120">
        <v>56.471502329782254</v>
      </c>
      <c r="X238" s="120">
        <v>114.56613022066544</v>
      </c>
      <c r="Y238" s="120">
        <v>127.78140800268764</v>
      </c>
      <c r="Z238" s="120">
        <v>105.90567091335228</v>
      </c>
      <c r="AA238" s="120">
        <v>85.126515324650654</v>
      </c>
      <c r="AB238" s="120">
        <v>109.77103575220085</v>
      </c>
      <c r="AC238" s="122">
        <v>111.38213041468565</v>
      </c>
      <c r="AD238" s="122">
        <v>111.12521033902516</v>
      </c>
      <c r="AE238" s="122">
        <v>103.60000000000001</v>
      </c>
      <c r="AF238" s="122">
        <v>112.48654268816716</v>
      </c>
      <c r="AG238" s="122">
        <v>97.377683870240688</v>
      </c>
      <c r="AH238" s="122">
        <v>96.510337036605449</v>
      </c>
      <c r="AI238" s="122">
        <v>96.114037971538224</v>
      </c>
      <c r="AJ238" s="122">
        <v>96.019042316258364</v>
      </c>
      <c r="AK238" s="122">
        <v>102.19593550321791</v>
      </c>
      <c r="AL238" s="122">
        <v>98.156967458186443</v>
      </c>
      <c r="AM238" s="122">
        <v>110.44148563419762</v>
      </c>
      <c r="AN238" s="122">
        <v>108.27205893182141</v>
      </c>
      <c r="AO238" s="122">
        <v>120.45926853701752</v>
      </c>
      <c r="AP238" s="122">
        <v>101.5447354957102</v>
      </c>
      <c r="AQ238" s="122">
        <v>106.87812099016834</v>
      </c>
      <c r="AR238" s="122">
        <v>84.418270521180332</v>
      </c>
      <c r="AS238" s="122">
        <v>85.048979286622313</v>
      </c>
      <c r="AT238" s="122">
        <v>104.4025064238911</v>
      </c>
      <c r="AU238" s="122">
        <v>106.91342918323643</v>
      </c>
      <c r="AV238" s="122">
        <v>103.53211167377187</v>
      </c>
      <c r="AW238" s="122">
        <v>104.47261420712748</v>
      </c>
      <c r="AX238" s="111">
        <v>73.044576835726559</v>
      </c>
      <c r="AY238" s="132">
        <v>0.755</v>
      </c>
      <c r="AZ238" s="132">
        <v>0.75249999999999995</v>
      </c>
      <c r="BA238" s="132">
        <v>0.85749999999999993</v>
      </c>
      <c r="BB238" s="132">
        <v>0.7975000000000001</v>
      </c>
      <c r="BC238" s="132">
        <v>0.88500000000000001</v>
      </c>
      <c r="BD238" s="132">
        <v>0.64750000000000008</v>
      </c>
      <c r="BE238" s="132">
        <v>0.74</v>
      </c>
      <c r="BF238" s="132"/>
      <c r="BG238" s="132"/>
      <c r="BH238" s="132">
        <v>0.47499999999999998</v>
      </c>
      <c r="BI238" s="132"/>
      <c r="BJ238" s="132">
        <v>0.6875</v>
      </c>
      <c r="BK238" s="132">
        <v>0.37749999999999995</v>
      </c>
      <c r="BL238" s="132">
        <v>0.41499999999999998</v>
      </c>
      <c r="BM238" s="132">
        <v>1.02</v>
      </c>
      <c r="BN238" s="132">
        <v>0.51750000000000007</v>
      </c>
      <c r="BO238" s="132">
        <v>0.38250000000000006</v>
      </c>
      <c r="BP238" s="132">
        <v>0.34250000000000003</v>
      </c>
      <c r="BQ238" s="132">
        <v>1.32</v>
      </c>
      <c r="BR238" s="132">
        <v>0.6</v>
      </c>
      <c r="BS238" s="132">
        <v>0.6</v>
      </c>
      <c r="BT238" s="132">
        <v>0.3175</v>
      </c>
      <c r="BU238" s="132">
        <v>0.71250000000000002</v>
      </c>
      <c r="BV238" s="132">
        <v>0.66500000000000004</v>
      </c>
      <c r="BW238" s="132"/>
      <c r="BX238" s="132"/>
      <c r="BY238" s="132"/>
      <c r="BZ238" s="132">
        <v>0.9325</v>
      </c>
      <c r="CA238" s="132">
        <v>0.33</v>
      </c>
      <c r="CB238" s="132"/>
      <c r="CC238" s="132"/>
      <c r="CD238" s="132">
        <v>0.53750000000000009</v>
      </c>
      <c r="CE238" s="132">
        <v>0.83499999999999996</v>
      </c>
      <c r="CF238" s="132"/>
      <c r="CG238" s="132"/>
      <c r="CH238" s="132">
        <v>0.15</v>
      </c>
      <c r="CI238" s="132"/>
      <c r="CJ238" s="132">
        <v>1.05</v>
      </c>
      <c r="CK238" s="132">
        <v>0.16</v>
      </c>
      <c r="CL238" s="132"/>
      <c r="CM238" s="132">
        <v>0.69</v>
      </c>
      <c r="CN238" s="132">
        <v>1</v>
      </c>
      <c r="CO238" s="132">
        <v>1.05</v>
      </c>
      <c r="CP238" s="132">
        <v>1.1200000000000001</v>
      </c>
      <c r="CQ238" s="132">
        <v>0.79249999999999998</v>
      </c>
      <c r="CR238" s="132">
        <v>11.092499999999999</v>
      </c>
      <c r="CS238" s="132">
        <v>0.28000000000000003</v>
      </c>
      <c r="CT238" s="132">
        <v>0.20500000000000002</v>
      </c>
      <c r="CU238" s="132"/>
      <c r="CV238" s="132">
        <v>6.7500000000000004E-2</v>
      </c>
      <c r="CW238" s="132">
        <v>0.77249999999999996</v>
      </c>
      <c r="CX238" s="132">
        <v>0.24</v>
      </c>
      <c r="CY238" s="132">
        <v>1.5</v>
      </c>
      <c r="CZ238" s="132">
        <v>178</v>
      </c>
      <c r="DA238" s="132">
        <v>174</v>
      </c>
      <c r="DB238" s="132">
        <v>209.5</v>
      </c>
    </row>
    <row r="239" spans="1:106" x14ac:dyDescent="0.2">
      <c r="A239" s="119">
        <v>43101</v>
      </c>
      <c r="B239" s="120">
        <v>101.13125351320966</v>
      </c>
      <c r="C239" s="120">
        <v>122.485901892659</v>
      </c>
      <c r="D239" s="120">
        <v>154.50726978998389</v>
      </c>
      <c r="E239" s="120">
        <v>154.50726978998389</v>
      </c>
      <c r="F239" s="120">
        <v>143.18462355071665</v>
      </c>
      <c r="G239" s="120"/>
      <c r="H239" s="120">
        <v>113.56218083345522</v>
      </c>
      <c r="I239" s="120">
        <v>110.38315777355945</v>
      </c>
      <c r="J239" s="120">
        <v>91.510131260354257</v>
      </c>
      <c r="K239" s="120">
        <v>107.68222193495967</v>
      </c>
      <c r="L239" s="120"/>
      <c r="M239" s="120">
        <v>100.10770860228071</v>
      </c>
      <c r="N239" s="120">
        <v>122.82595148953408</v>
      </c>
      <c r="O239" s="120">
        <v>132.3668949211775</v>
      </c>
      <c r="P239" s="120">
        <v>122.56448650482874</v>
      </c>
      <c r="Q239" s="120"/>
      <c r="R239" s="120"/>
      <c r="S239" s="120">
        <v>105.91051296946588</v>
      </c>
      <c r="T239" s="120">
        <v>104.96621247626632</v>
      </c>
      <c r="U239" s="120">
        <v>103.52942060244412</v>
      </c>
      <c r="V239" s="120">
        <v>112.30190249986249</v>
      </c>
      <c r="W239" s="120">
        <v>89.681828754788668</v>
      </c>
      <c r="X239" s="120">
        <v>112.37754933027331</v>
      </c>
      <c r="Y239" s="120">
        <v>102.62409697353752</v>
      </c>
      <c r="Z239" s="120">
        <v>109.8330388942728</v>
      </c>
      <c r="AA239" s="120">
        <v>85.634376619796839</v>
      </c>
      <c r="AB239" s="120">
        <v>98.097648990112688</v>
      </c>
      <c r="AC239" s="122">
        <v>112.4669790261231</v>
      </c>
      <c r="AD239" s="122">
        <v>111.12521033902516</v>
      </c>
      <c r="AE239" s="122">
        <v>103.69999999999999</v>
      </c>
      <c r="AF239" s="122">
        <v>114.02418059719565</v>
      </c>
      <c r="AG239" s="122">
        <v>95.886224766236438</v>
      </c>
      <c r="AH239" s="122">
        <v>94.719302486109541</v>
      </c>
      <c r="AI239" s="122">
        <v>94.245681209651238</v>
      </c>
      <c r="AJ239" s="122">
        <v>95.096258351893113</v>
      </c>
      <c r="AK239" s="122">
        <v>100.92339092523817</v>
      </c>
      <c r="AL239" s="122">
        <v>96.91073218950666</v>
      </c>
      <c r="AM239" s="122">
        <v>110.44148563419762</v>
      </c>
      <c r="AN239" s="122">
        <v>109.22247269895182</v>
      </c>
      <c r="AO239" s="122">
        <v>120.76310531723686</v>
      </c>
      <c r="AP239" s="122">
        <v>102.40249405251132</v>
      </c>
      <c r="AQ239" s="122">
        <v>108.26681025743085</v>
      </c>
      <c r="AR239" s="122">
        <v>85.523469693859809</v>
      </c>
      <c r="AS239" s="122">
        <v>86.095864802213427</v>
      </c>
      <c r="AT239" s="122">
        <v>105.22672515054401</v>
      </c>
      <c r="AU239" s="122">
        <v>107.0052003670847</v>
      </c>
      <c r="AV239" s="122">
        <v>103.67879514902771</v>
      </c>
      <c r="AW239" s="122">
        <v>104.47261420712748</v>
      </c>
      <c r="AX239" s="111">
        <v>76.960787344988347</v>
      </c>
      <c r="AY239" s="132">
        <v>0.80000000000000016</v>
      </c>
      <c r="AZ239" s="132">
        <v>0.78666666666666674</v>
      </c>
      <c r="BA239" s="132">
        <v>0.96</v>
      </c>
      <c r="BB239" s="132">
        <v>0.79</v>
      </c>
      <c r="BC239" s="132">
        <v>0.8833333333333333</v>
      </c>
      <c r="BD239" s="132">
        <v>0.64666666666666661</v>
      </c>
      <c r="BE239" s="132">
        <v>0.79666666666666675</v>
      </c>
      <c r="BF239" s="132"/>
      <c r="BG239" s="132"/>
      <c r="BH239" s="132">
        <v>0.46666666666666662</v>
      </c>
      <c r="BI239" s="132"/>
      <c r="BJ239" s="132">
        <v>0.67333333333333334</v>
      </c>
      <c r="BK239" s="132">
        <v>0.36999999999999994</v>
      </c>
      <c r="BL239" s="132">
        <v>0.38666666666666671</v>
      </c>
      <c r="BM239" s="132">
        <v>0.89333333333333342</v>
      </c>
      <c r="BN239" s="132">
        <v>0.8</v>
      </c>
      <c r="BO239" s="132">
        <v>0.38999999999999996</v>
      </c>
      <c r="BP239" s="132">
        <v>0.33333333333333331</v>
      </c>
      <c r="BQ239" s="132"/>
      <c r="BR239" s="132"/>
      <c r="BS239" s="132"/>
      <c r="BT239" s="132">
        <v>0.32666666666666666</v>
      </c>
      <c r="BU239" s="132">
        <v>0.76000000000000012</v>
      </c>
      <c r="BV239" s="132"/>
      <c r="BW239" s="132"/>
      <c r="BX239" s="132"/>
      <c r="BY239" s="132"/>
      <c r="BZ239" s="132">
        <v>0.94333333333333336</v>
      </c>
      <c r="CA239" s="132">
        <v>0.34</v>
      </c>
      <c r="CB239" s="132"/>
      <c r="CC239" s="132"/>
      <c r="CD239" s="132">
        <v>0.6333333333333333</v>
      </c>
      <c r="CE239" s="132">
        <v>0.82666666666666666</v>
      </c>
      <c r="CF239" s="132">
        <v>3.75</v>
      </c>
      <c r="CG239" s="132"/>
      <c r="CH239" s="132"/>
      <c r="CI239" s="132"/>
      <c r="CJ239" s="132"/>
      <c r="CK239" s="132">
        <v>0.15666666666666665</v>
      </c>
      <c r="CL239" s="132"/>
      <c r="CM239" s="132"/>
      <c r="CN239" s="132"/>
      <c r="CO239" s="132"/>
      <c r="CP239" s="132"/>
      <c r="CQ239" s="132">
        <v>0.79666666666666675</v>
      </c>
      <c r="CR239" s="132">
        <v>11.356666666666667</v>
      </c>
      <c r="CS239" s="132">
        <v>0.31</v>
      </c>
      <c r="CT239" s="132"/>
      <c r="CU239" s="132"/>
      <c r="CV239" s="132">
        <v>6.6666666666666666E-2</v>
      </c>
      <c r="CW239" s="132">
        <v>0.83</v>
      </c>
      <c r="CX239" s="132">
        <v>0.18666666666666668</v>
      </c>
      <c r="CY239" s="132">
        <v>1.5</v>
      </c>
      <c r="CZ239" s="132">
        <v>180.5</v>
      </c>
      <c r="DA239" s="132">
        <v>178.8</v>
      </c>
      <c r="DB239" s="132">
        <v>209.5</v>
      </c>
    </row>
    <row r="240" spans="1:106" x14ac:dyDescent="0.2">
      <c r="A240" s="119">
        <v>43132</v>
      </c>
      <c r="B240" s="120">
        <v>106.82967959527822</v>
      </c>
      <c r="C240" s="120">
        <v>118.51006991162494</v>
      </c>
      <c r="D240" s="120">
        <v>160.90468497576742</v>
      </c>
      <c r="E240" s="120">
        <v>160.90468497576742</v>
      </c>
      <c r="F240" s="120">
        <v>146.95263995994605</v>
      </c>
      <c r="G240" s="120"/>
      <c r="H240" s="120">
        <v>120.67639962084898</v>
      </c>
      <c r="I240" s="120">
        <v>113.62972123748767</v>
      </c>
      <c r="J240" s="120">
        <v>88.737096979737458</v>
      </c>
      <c r="K240" s="120">
        <v>107.68222193495967</v>
      </c>
      <c r="L240" s="120"/>
      <c r="M240" s="120">
        <v>100.10770860228071</v>
      </c>
      <c r="N240" s="120">
        <v>130.86720496933668</v>
      </c>
      <c r="O240" s="120">
        <v>125.74855017511861</v>
      </c>
      <c r="P240" s="120">
        <v>135.96997721629438</v>
      </c>
      <c r="Q240" s="120"/>
      <c r="R240" s="120"/>
      <c r="S240" s="120">
        <v>108.51781008030977</v>
      </c>
      <c r="T240" s="120">
        <v>105.97611606960369</v>
      </c>
      <c r="U240" s="120">
        <v>103.98514718133598</v>
      </c>
      <c r="V240" s="120">
        <v>117.37094968485104</v>
      </c>
      <c r="W240" s="120">
        <v>74.618628901729295</v>
      </c>
      <c r="X240" s="120">
        <v>110.8197052937095</v>
      </c>
      <c r="Y240" s="120">
        <v>105.58866996926338</v>
      </c>
      <c r="Z240" s="120">
        <v>124.35646718057258</v>
      </c>
      <c r="AA240" s="120">
        <v>91.235787963320973</v>
      </c>
      <c r="AB240" s="120">
        <v>98.715651818693814</v>
      </c>
      <c r="AC240" s="122">
        <v>112.58253432501878</v>
      </c>
      <c r="AD240" s="122">
        <v>111.12521033902516</v>
      </c>
      <c r="AE240" s="122">
        <v>103.69999999999999</v>
      </c>
      <c r="AF240" s="122">
        <v>114.18937290876588</v>
      </c>
      <c r="AG240" s="122">
        <v>95.547886086399174</v>
      </c>
      <c r="AH240" s="122">
        <v>94.616229599664535</v>
      </c>
      <c r="AI240" s="122">
        <v>94.156461828227222</v>
      </c>
      <c r="AJ240" s="122">
        <v>95.082889512927281</v>
      </c>
      <c r="AK240" s="122">
        <v>100.57711722210911</v>
      </c>
      <c r="AL240" s="122">
        <v>96.091458682673846</v>
      </c>
      <c r="AM240" s="122">
        <v>110.44148563419762</v>
      </c>
      <c r="AN240" s="122">
        <v>113.40484065424168</v>
      </c>
      <c r="AO240" s="122">
        <v>120.35216657076209</v>
      </c>
      <c r="AP240" s="122">
        <v>110.07173857760039</v>
      </c>
      <c r="AQ240" s="122">
        <v>112.35142156106124</v>
      </c>
      <c r="AR240" s="122">
        <v>88.839067211898239</v>
      </c>
      <c r="AS240" s="122">
        <v>89.23652134898677</v>
      </c>
      <c r="AT240" s="122">
        <v>105.523982804303</v>
      </c>
      <c r="AU240" s="122">
        <v>107.92291220556743</v>
      </c>
      <c r="AV240" s="122">
        <v>103.48855309053816</v>
      </c>
      <c r="AW240" s="122">
        <v>104.18560153073429</v>
      </c>
      <c r="AX240" s="111">
        <v>93.606009141098497</v>
      </c>
      <c r="AY240" s="132">
        <v>0.755</v>
      </c>
      <c r="AZ240" s="132">
        <v>0.8075</v>
      </c>
      <c r="BA240" s="132">
        <v>0.94250000000000012</v>
      </c>
      <c r="BB240" s="132">
        <v>0.8075</v>
      </c>
      <c r="BC240" s="132">
        <v>1.0150000000000001</v>
      </c>
      <c r="BD240" s="132">
        <v>0.71500000000000008</v>
      </c>
      <c r="BE240" s="132">
        <v>0.85499999999999998</v>
      </c>
      <c r="BF240" s="132"/>
      <c r="BG240" s="132"/>
      <c r="BH240" s="132">
        <v>0.45250000000000001</v>
      </c>
      <c r="BI240" s="132"/>
      <c r="BJ240" s="132">
        <v>0.7</v>
      </c>
      <c r="BK240" s="132">
        <v>0.36750000000000005</v>
      </c>
      <c r="BL240" s="132">
        <v>0.42249999999999999</v>
      </c>
      <c r="BM240" s="132">
        <v>1.0449999999999999</v>
      </c>
      <c r="BN240" s="132"/>
      <c r="BO240" s="132">
        <v>0.41249999999999998</v>
      </c>
      <c r="BP240" s="132">
        <v>0.32</v>
      </c>
      <c r="BQ240" s="132"/>
      <c r="BR240" s="132"/>
      <c r="BS240" s="132"/>
      <c r="BT240" s="132">
        <v>0.32250000000000001</v>
      </c>
      <c r="BU240" s="132">
        <v>0.8175</v>
      </c>
      <c r="BV240" s="132"/>
      <c r="BW240" s="132"/>
      <c r="BX240" s="132"/>
      <c r="BY240" s="132"/>
      <c r="BZ240" s="132">
        <v>0.87</v>
      </c>
      <c r="CA240" s="132">
        <v>0.34499999999999997</v>
      </c>
      <c r="CB240" s="132"/>
      <c r="CC240" s="132">
        <v>0.35</v>
      </c>
      <c r="CD240" s="132">
        <v>0.63250000000000006</v>
      </c>
      <c r="CE240" s="132">
        <v>0.8</v>
      </c>
      <c r="CF240" s="132">
        <v>3.44</v>
      </c>
      <c r="CG240" s="132"/>
      <c r="CH240" s="132"/>
      <c r="CI240" s="132"/>
      <c r="CJ240" s="132"/>
      <c r="CK240" s="132">
        <v>0.15</v>
      </c>
      <c r="CL240" s="132"/>
      <c r="CM240" s="132"/>
      <c r="CN240" s="132"/>
      <c r="CO240" s="132"/>
      <c r="CP240" s="132"/>
      <c r="CQ240" s="132">
        <v>0.73499999999999999</v>
      </c>
      <c r="CR240" s="132">
        <v>10.555</v>
      </c>
      <c r="CS240" s="132">
        <v>0.32750000000000001</v>
      </c>
      <c r="CT240" s="132"/>
      <c r="CU240" s="132"/>
      <c r="CV240" s="132">
        <v>0.08</v>
      </c>
      <c r="CW240" s="132"/>
      <c r="CX240" s="132">
        <v>0.17500000000000002</v>
      </c>
      <c r="CY240" s="132">
        <v>1.5</v>
      </c>
      <c r="CZ240" s="132">
        <v>185.5</v>
      </c>
      <c r="DA240" s="132">
        <v>192.5</v>
      </c>
      <c r="DB240" s="132">
        <v>210.1</v>
      </c>
    </row>
    <row r="241" spans="1:106" x14ac:dyDescent="0.2">
      <c r="A241" s="119">
        <v>43160</v>
      </c>
      <c r="B241" s="120">
        <v>108.95165823496345</v>
      </c>
      <c r="C241" s="120">
        <v>116.49028352446635</v>
      </c>
      <c r="D241" s="120">
        <v>162.26171243941849</v>
      </c>
      <c r="E241" s="120">
        <v>162.26171243941849</v>
      </c>
      <c r="F241" s="120">
        <v>163.90871380147829</v>
      </c>
      <c r="G241" s="120">
        <v>82.836257126155743</v>
      </c>
      <c r="H241" s="120">
        <v>132.49333194843285</v>
      </c>
      <c r="I241" s="120">
        <v>107.13659430963122</v>
      </c>
      <c r="J241" s="120">
        <v>97.056199821587839</v>
      </c>
      <c r="K241" s="120">
        <v>110.94531956935239</v>
      </c>
      <c r="L241" s="120"/>
      <c r="M241" s="120">
        <v>100.10770860228071</v>
      </c>
      <c r="N241" s="120">
        <v>143.41068988048261</v>
      </c>
      <c r="O241" s="120">
        <v>130.71230873466277</v>
      </c>
      <c r="P241" s="120">
        <v>137.88504731793233</v>
      </c>
      <c r="Q241" s="120">
        <v>78.523034160362599</v>
      </c>
      <c r="R241" s="120"/>
      <c r="S241" s="120">
        <v>113.1085376976344</v>
      </c>
      <c r="T241" s="120">
        <v>107.2882937846414</v>
      </c>
      <c r="U241" s="120">
        <v>104.92839521671679</v>
      </c>
      <c r="V241" s="120">
        <v>123.27179032683581</v>
      </c>
      <c r="W241" s="120">
        <v>64.700472619879505</v>
      </c>
      <c r="X241" s="120">
        <v>110.61452583523523</v>
      </c>
      <c r="Y241" s="120">
        <v>109.55066939345772</v>
      </c>
      <c r="Z241" s="120">
        <v>137.69103045487515</v>
      </c>
      <c r="AA241" s="120">
        <v>111.84898170748974</v>
      </c>
      <c r="AB241" s="120">
        <v>100.62917168793024</v>
      </c>
      <c r="AC241" s="122">
        <v>110.66098780408564</v>
      </c>
      <c r="AD241" s="122">
        <v>111.12521033902516</v>
      </c>
      <c r="AE241" s="122">
        <v>103.8</v>
      </c>
      <c r="AF241" s="122">
        <v>111.42921256746857</v>
      </c>
      <c r="AG241" s="122">
        <v>96.475207603588856</v>
      </c>
      <c r="AH241" s="122">
        <v>94.824211723121863</v>
      </c>
      <c r="AI241" s="122">
        <v>94.240210967118585</v>
      </c>
      <c r="AJ241" s="122">
        <v>95.990413479229204</v>
      </c>
      <c r="AK241" s="122">
        <v>102.04435582951299</v>
      </c>
      <c r="AL241" s="122">
        <v>98.435696840316794</v>
      </c>
      <c r="AM241" s="122">
        <v>110.44148563419762</v>
      </c>
      <c r="AN241" s="122">
        <v>117.6695646712768</v>
      </c>
      <c r="AO241" s="122">
        <v>123.66909384955991</v>
      </c>
      <c r="AP241" s="122">
        <v>117.32073885020219</v>
      </c>
      <c r="AQ241" s="122">
        <v>114.91079638807777</v>
      </c>
      <c r="AR241" s="122">
        <v>92.15466472993667</v>
      </c>
      <c r="AS241" s="122">
        <v>92.825843116727754</v>
      </c>
      <c r="AT241" s="122">
        <v>105.75796081569334</v>
      </c>
      <c r="AU241" s="122">
        <v>108.47353930865707</v>
      </c>
      <c r="AV241" s="122">
        <v>106.36937389090299</v>
      </c>
      <c r="AW241" s="122">
        <v>107.62975364745276</v>
      </c>
      <c r="AX241" s="111">
        <v>95.542342411601723</v>
      </c>
      <c r="AY241" s="132">
        <v>0.79600000000000004</v>
      </c>
      <c r="AZ241" s="132">
        <v>0.71</v>
      </c>
      <c r="BA241" s="132">
        <v>0.82000000000000006</v>
      </c>
      <c r="BB241" s="132">
        <v>0.91200000000000014</v>
      </c>
      <c r="BC241" s="132">
        <v>1.272</v>
      </c>
      <c r="BD241" s="132">
        <v>0.72799999999999998</v>
      </c>
      <c r="BE241" s="132">
        <v>0.76</v>
      </c>
      <c r="BF241" s="132"/>
      <c r="BG241" s="132"/>
      <c r="BH241" s="132">
        <v>0.46399999999999997</v>
      </c>
      <c r="BI241" s="132"/>
      <c r="BJ241" s="132">
        <v>0.67200000000000004</v>
      </c>
      <c r="BK241" s="132">
        <v>0.35000000000000003</v>
      </c>
      <c r="BL241" s="132">
        <v>0.43200000000000005</v>
      </c>
      <c r="BM241" s="132">
        <v>1.2979999999999998</v>
      </c>
      <c r="BN241" s="132"/>
      <c r="BO241" s="132">
        <v>0.376</v>
      </c>
      <c r="BP241" s="132">
        <v>0.33399999999999996</v>
      </c>
      <c r="BQ241" s="132"/>
      <c r="BR241" s="132"/>
      <c r="BS241" s="132"/>
      <c r="BT241" s="132">
        <v>0.34599999999999997</v>
      </c>
      <c r="BU241" s="132">
        <v>0.87799999999999989</v>
      </c>
      <c r="BV241" s="132"/>
      <c r="BW241" s="132"/>
      <c r="BX241" s="132">
        <v>0.89399999999999991</v>
      </c>
      <c r="BY241" s="132"/>
      <c r="BZ241" s="132">
        <v>1.0900000000000001</v>
      </c>
      <c r="CA241" s="132">
        <v>0.33400000000000002</v>
      </c>
      <c r="CB241" s="132">
        <v>0.56000000000000005</v>
      </c>
      <c r="CC241" s="132"/>
      <c r="CD241" s="132">
        <v>0.59599999999999997</v>
      </c>
      <c r="CE241" s="132">
        <v>0.77200000000000002</v>
      </c>
      <c r="CF241" s="132">
        <v>4.5759999999999996</v>
      </c>
      <c r="CG241" s="132">
        <v>2.5099999999999998</v>
      </c>
      <c r="CH241" s="132"/>
      <c r="CI241" s="132"/>
      <c r="CJ241" s="132"/>
      <c r="CK241" s="132">
        <v>0.14599999999999999</v>
      </c>
      <c r="CL241" s="132"/>
      <c r="CM241" s="132"/>
      <c r="CN241" s="132"/>
      <c r="CO241" s="132"/>
      <c r="CP241" s="132"/>
      <c r="CQ241" s="132">
        <v>0.71799999999999997</v>
      </c>
      <c r="CR241" s="132">
        <v>11.475999999999999</v>
      </c>
      <c r="CS241" s="132">
        <v>0.30399999999999999</v>
      </c>
      <c r="CT241" s="132"/>
      <c r="CU241" s="132"/>
      <c r="CV241" s="132">
        <v>5.5E-2</v>
      </c>
      <c r="CW241" s="132"/>
      <c r="CX241" s="132">
        <v>0.20600000000000002</v>
      </c>
      <c r="CY241" s="132"/>
      <c r="CZ241" s="132">
        <v>193.2</v>
      </c>
      <c r="DA241" s="132">
        <v>198.3</v>
      </c>
      <c r="DB241" s="132">
        <v>212</v>
      </c>
    </row>
    <row r="242" spans="1:106" x14ac:dyDescent="0.2">
      <c r="A242" s="119">
        <v>43191</v>
      </c>
      <c r="B242" s="120">
        <v>110.300730747611</v>
      </c>
      <c r="C242" s="120">
        <v>115.0640832747567</v>
      </c>
      <c r="D242" s="120">
        <v>164.72374798061395</v>
      </c>
      <c r="E242" s="120">
        <v>164.72374798061395</v>
      </c>
      <c r="F242" s="120">
        <v>118.69251689072564</v>
      </c>
      <c r="G242" s="120">
        <v>147.41109211806744</v>
      </c>
      <c r="H242" s="120">
        <v>140.97774454978307</v>
      </c>
      <c r="I242" s="120">
        <v>103.89003084570301</v>
      </c>
      <c r="J242" s="120">
        <v>116.46743978590541</v>
      </c>
      <c r="K242" s="120">
        <v>111.6203747925524</v>
      </c>
      <c r="L242" s="120"/>
      <c r="M242" s="120">
        <v>100.10770860228071</v>
      </c>
      <c r="N242" s="120">
        <v>191.91466914623308</v>
      </c>
      <c r="O242" s="120">
        <v>142.2944120402658</v>
      </c>
      <c r="P242" s="120">
        <v>160.86588853758772</v>
      </c>
      <c r="Q242" s="120">
        <v>165.13632032512621</v>
      </c>
      <c r="R242" s="120"/>
      <c r="S242" s="120">
        <v>113.97211595485376</v>
      </c>
      <c r="T242" s="120">
        <v>106.81856182758666</v>
      </c>
      <c r="U242" s="120">
        <v>104.58395070941482</v>
      </c>
      <c r="V242" s="120">
        <v>121.89199176875978</v>
      </c>
      <c r="W242" s="120">
        <v>88.380070742795894</v>
      </c>
      <c r="X242" s="120">
        <v>110.60692659603248</v>
      </c>
      <c r="Y242" s="120">
        <v>116.31100407529982</v>
      </c>
      <c r="Z242" s="120">
        <v>150.89810872581083</v>
      </c>
      <c r="AA242" s="120">
        <v>115.35919948276488</v>
      </c>
      <c r="AB242" s="120">
        <v>98.843830183140284</v>
      </c>
      <c r="AC242" s="122">
        <v>112.39841177358301</v>
      </c>
      <c r="AD242" s="122">
        <v>112.08518385699708</v>
      </c>
      <c r="AE242" s="122">
        <v>104.5</v>
      </c>
      <c r="AF242" s="122">
        <v>113.53493346835481</v>
      </c>
      <c r="AG242" s="122">
        <v>93.508616627800677</v>
      </c>
      <c r="AH242" s="122">
        <v>93.698237960485912</v>
      </c>
      <c r="AI242" s="122">
        <v>92.9459964325074</v>
      </c>
      <c r="AJ242" s="122">
        <v>96.754692968501431</v>
      </c>
      <c r="AK242" s="122">
        <v>102.0458722681288</v>
      </c>
      <c r="AL242" s="122">
        <v>91.660199046086063</v>
      </c>
      <c r="AM242" s="122">
        <v>110.44148563419762</v>
      </c>
      <c r="AN242" s="122">
        <v>118.92653529983778</v>
      </c>
      <c r="AO242" s="122">
        <v>126.53759769148303</v>
      </c>
      <c r="AP242" s="122">
        <v>119.36433668513985</v>
      </c>
      <c r="AQ242" s="122">
        <v>114.70222853733289</v>
      </c>
      <c r="AR242" s="122">
        <v>94.680834267489757</v>
      </c>
      <c r="AS242" s="122">
        <v>95.368279368877609</v>
      </c>
      <c r="AT242" s="122">
        <v>105.87529811182102</v>
      </c>
      <c r="AU242" s="122">
        <v>108.6570816763536</v>
      </c>
      <c r="AV242" s="122">
        <v>106.25407058750625</v>
      </c>
      <c r="AW242" s="122">
        <v>107.43841186319061</v>
      </c>
      <c r="AX242" s="111">
        <v>85.660228275641032</v>
      </c>
      <c r="AY242" s="132">
        <v>0.86499999999999999</v>
      </c>
      <c r="AZ242" s="132"/>
      <c r="BA242" s="132"/>
      <c r="BB242" s="132">
        <v>0.86749999999999994</v>
      </c>
      <c r="BC242" s="132">
        <v>1.8374999999999999</v>
      </c>
      <c r="BD242" s="132">
        <v>0.89250000000000007</v>
      </c>
      <c r="BE242" s="132"/>
      <c r="BF242" s="132"/>
      <c r="BG242" s="132">
        <v>3.47</v>
      </c>
      <c r="BH242" s="132">
        <v>0.47499999999999998</v>
      </c>
      <c r="BI242" s="132"/>
      <c r="BJ242" s="132">
        <v>0.74</v>
      </c>
      <c r="BK242" s="132">
        <v>0.36499999999999999</v>
      </c>
      <c r="BL242" s="132">
        <v>0.41000000000000003</v>
      </c>
      <c r="BM242" s="132">
        <v>1.3425</v>
      </c>
      <c r="BN242" s="132"/>
      <c r="BO242" s="132">
        <v>0.37</v>
      </c>
      <c r="BP242" s="132">
        <v>0.33250000000000002</v>
      </c>
      <c r="BQ242" s="132"/>
      <c r="BR242" s="132"/>
      <c r="BS242" s="132">
        <v>0.65</v>
      </c>
      <c r="BT242" s="132">
        <v>0.42249999999999999</v>
      </c>
      <c r="BU242" s="132">
        <v>0.65000000000000013</v>
      </c>
      <c r="BV242" s="132"/>
      <c r="BW242" s="132"/>
      <c r="BX242" s="132">
        <v>0.76749999999999996</v>
      </c>
      <c r="BY242" s="132"/>
      <c r="BZ242" s="132">
        <v>1.0650000000000002</v>
      </c>
      <c r="CA242" s="132">
        <v>0.3175</v>
      </c>
      <c r="CB242" s="132"/>
      <c r="CC242" s="132"/>
      <c r="CD242" s="132">
        <v>0.65500000000000003</v>
      </c>
      <c r="CE242" s="132">
        <v>0.77749999999999997</v>
      </c>
      <c r="CF242" s="132">
        <v>4.3624999999999998</v>
      </c>
      <c r="CG242" s="132">
        <v>2.35</v>
      </c>
      <c r="CH242" s="132">
        <v>0.27500000000000002</v>
      </c>
      <c r="CI242" s="132"/>
      <c r="CJ242" s="132"/>
      <c r="CK242" s="132">
        <v>0.14250000000000002</v>
      </c>
      <c r="CL242" s="132"/>
      <c r="CM242" s="132">
        <v>1.1825000000000001</v>
      </c>
      <c r="CN242" s="132">
        <v>1.5</v>
      </c>
      <c r="CO242" s="132">
        <v>3.24</v>
      </c>
      <c r="CP242" s="132">
        <v>1.1433333333333333</v>
      </c>
      <c r="CQ242" s="132">
        <v>0.59666666666666668</v>
      </c>
      <c r="CR242" s="132">
        <v>10.452500000000001</v>
      </c>
      <c r="CS242" s="132">
        <v>0.26250000000000001</v>
      </c>
      <c r="CT242" s="132"/>
      <c r="CU242" s="132"/>
      <c r="CV242" s="132">
        <v>0.04</v>
      </c>
      <c r="CW242" s="132"/>
      <c r="CX242" s="132">
        <v>0.17250000000000001</v>
      </c>
      <c r="CY242" s="132"/>
      <c r="CZ242" s="132">
        <v>201</v>
      </c>
      <c r="DA242" s="132"/>
      <c r="DB242" s="132">
        <v>209.7</v>
      </c>
    </row>
    <row r="243" spans="1:106" x14ac:dyDescent="0.2">
      <c r="A243" s="119">
        <v>43221</v>
      </c>
      <c r="B243" s="120">
        <v>115.18409218662168</v>
      </c>
      <c r="C243" s="120">
        <v>114.60196252345416</v>
      </c>
      <c r="D243" s="120">
        <v>162.84329563812608</v>
      </c>
      <c r="E243" s="120">
        <v>162.84329563812608</v>
      </c>
      <c r="F243" s="120">
        <v>114.92450048149627</v>
      </c>
      <c r="G243" s="120">
        <v>120.82665239552459</v>
      </c>
      <c r="H243" s="120">
        <v>149.81580272725228</v>
      </c>
      <c r="I243" s="120">
        <v>127.50690829334812</v>
      </c>
      <c r="J243" s="120">
        <v>141.42474831145657</v>
      </c>
      <c r="K243" s="120">
        <v>125.4571419942401</v>
      </c>
      <c r="L243" s="120">
        <v>132.28449639258332</v>
      </c>
      <c r="M243" s="120">
        <v>100.10770860228071</v>
      </c>
      <c r="N243" s="120">
        <v>155.73496203677249</v>
      </c>
      <c r="O243" s="120">
        <v>162.14944627844244</v>
      </c>
      <c r="P243" s="120">
        <v>180.01658955396721</v>
      </c>
      <c r="Q243" s="120">
        <v>108.98045347104872</v>
      </c>
      <c r="R243" s="120">
        <v>148.72941103605964</v>
      </c>
      <c r="S243" s="120">
        <v>115.50292480910878</v>
      </c>
      <c r="T243" s="120">
        <v>108.94010515343902</v>
      </c>
      <c r="U243" s="120">
        <v>105.78155776557247</v>
      </c>
      <c r="V243" s="120">
        <v>128.83012778064565</v>
      </c>
      <c r="W243" s="120">
        <v>101.57586773341323</v>
      </c>
      <c r="X243" s="120">
        <v>112.59792726715307</v>
      </c>
      <c r="Y243" s="120">
        <v>107.05710332228644</v>
      </c>
      <c r="Z243" s="120">
        <v>151.04756392256263</v>
      </c>
      <c r="AA243" s="120">
        <v>113.20825752685163</v>
      </c>
      <c r="AB243" s="120">
        <v>99.338232446005193</v>
      </c>
      <c r="AC243" s="122">
        <v>116.58957703529265</v>
      </c>
      <c r="AD243" s="122">
        <v>112.18449146230452</v>
      </c>
      <c r="AE243" s="122">
        <v>104.60000000000001</v>
      </c>
      <c r="AF243" s="122">
        <v>119.4836730108903</v>
      </c>
      <c r="AG243" s="122">
        <v>90.225965700658762</v>
      </c>
      <c r="AH243" s="122">
        <v>90.57728765964508</v>
      </c>
      <c r="AI243" s="122">
        <v>89.378881263640693</v>
      </c>
      <c r="AJ243" s="122">
        <v>97.75055679287307</v>
      </c>
      <c r="AK243" s="122">
        <v>102.46407233973839</v>
      </c>
      <c r="AL243" s="122">
        <v>87.579904563373475</v>
      </c>
      <c r="AM243" s="122">
        <v>110.44148563419762</v>
      </c>
      <c r="AN243" s="122">
        <v>120.94291052769532</v>
      </c>
      <c r="AO243" s="122">
        <v>129.76189277790459</v>
      </c>
      <c r="AP243" s="122">
        <v>122.97088257756074</v>
      </c>
      <c r="AQ243" s="122">
        <v>114.86943168988495</v>
      </c>
      <c r="AR243" s="122">
        <v>100.04894453479008</v>
      </c>
      <c r="AS243" s="122">
        <v>98.060270694683325</v>
      </c>
      <c r="AT243" s="122">
        <v>106.18963035783544</v>
      </c>
      <c r="AU243" s="122">
        <v>109.20770877944324</v>
      </c>
      <c r="AV243" s="122">
        <v>106.59527108964242</v>
      </c>
      <c r="AW243" s="122">
        <v>107.72542453958383</v>
      </c>
      <c r="AX243" s="111">
        <v>77.809562278782892</v>
      </c>
      <c r="AY243" s="132">
        <v>0.99249999999999994</v>
      </c>
      <c r="AZ243" s="132"/>
      <c r="BA243" s="132"/>
      <c r="BB243" s="132">
        <v>0.89666666666666661</v>
      </c>
      <c r="BC243" s="132">
        <v>1.4700000000000002</v>
      </c>
      <c r="BD243" s="132">
        <v>0.94</v>
      </c>
      <c r="BE243" s="132"/>
      <c r="BF243" s="132"/>
      <c r="BG243" s="132">
        <v>2.2149999999999999</v>
      </c>
      <c r="BH243" s="132">
        <v>0.48249999999999998</v>
      </c>
      <c r="BI243" s="132"/>
      <c r="BJ243" s="132"/>
      <c r="BK243" s="132">
        <v>0.34750000000000003</v>
      </c>
      <c r="BL243" s="132">
        <v>0.38249999999999995</v>
      </c>
      <c r="BM243" s="132">
        <v>1.2550000000000001</v>
      </c>
      <c r="BN243" s="132">
        <v>0.6</v>
      </c>
      <c r="BO243" s="132">
        <v>0.38</v>
      </c>
      <c r="BP243" s="132">
        <v>0.32750000000000001</v>
      </c>
      <c r="BQ243" s="132"/>
      <c r="BR243" s="132"/>
      <c r="BS243" s="132">
        <v>1.0333333333333334</v>
      </c>
      <c r="BT243" s="132">
        <v>0.51500000000000001</v>
      </c>
      <c r="BU243" s="132">
        <v>0.61</v>
      </c>
      <c r="BV243" s="132">
        <v>0.88</v>
      </c>
      <c r="BW243" s="132"/>
      <c r="BX243" s="132">
        <v>0.91500000000000004</v>
      </c>
      <c r="BY243" s="132"/>
      <c r="BZ243" s="132">
        <v>1.0425</v>
      </c>
      <c r="CA243" s="132">
        <v>0.34250000000000003</v>
      </c>
      <c r="CB243" s="132">
        <v>0.63500000000000001</v>
      </c>
      <c r="CC243" s="132">
        <v>0.47499999999999998</v>
      </c>
      <c r="CD243" s="132">
        <v>0.64500000000000002</v>
      </c>
      <c r="CE243" s="132">
        <v>0.70499999999999996</v>
      </c>
      <c r="CF243" s="132">
        <v>3.0950000000000002</v>
      </c>
      <c r="CG243" s="132">
        <v>1.8125</v>
      </c>
      <c r="CH243" s="132">
        <v>0.26750000000000002</v>
      </c>
      <c r="CI243" s="132"/>
      <c r="CJ243" s="132">
        <v>1.0575000000000001</v>
      </c>
      <c r="CK243" s="132">
        <v>0.155</v>
      </c>
      <c r="CL243" s="132"/>
      <c r="CM243" s="132">
        <v>1.105</v>
      </c>
      <c r="CN243" s="132">
        <v>1.62</v>
      </c>
      <c r="CO243" s="132">
        <v>2.0924999999999998</v>
      </c>
      <c r="CP243" s="132">
        <v>1.1399999999999999</v>
      </c>
      <c r="CQ243" s="132">
        <v>2</v>
      </c>
      <c r="CR243" s="132">
        <v>10.4625</v>
      </c>
      <c r="CS243" s="132">
        <v>0.26250000000000001</v>
      </c>
      <c r="CT243" s="132"/>
      <c r="CU243" s="132"/>
      <c r="CV243" s="132"/>
      <c r="CW243" s="132"/>
      <c r="CX243" s="132">
        <v>0.16500000000000001</v>
      </c>
      <c r="CY243" s="132"/>
      <c r="CZ243" s="132"/>
      <c r="DA243" s="132"/>
      <c r="DB243" s="132">
        <v>205</v>
      </c>
    </row>
    <row r="244" spans="1:106" x14ac:dyDescent="0.2">
      <c r="A244" s="119">
        <v>43252</v>
      </c>
      <c r="B244" s="120">
        <v>115.14193367060143</v>
      </c>
      <c r="C244" s="120">
        <v>114.33504795158113</v>
      </c>
      <c r="D244" s="120">
        <v>162.45557350565434</v>
      </c>
      <c r="E244" s="120">
        <v>162.45557350565434</v>
      </c>
      <c r="F244" s="120">
        <v>146.95263995994605</v>
      </c>
      <c r="G244" s="120">
        <v>86.545587396291594</v>
      </c>
      <c r="H244" s="120">
        <v>141.15269106941832</v>
      </c>
      <c r="I244" s="120">
        <v>112.88335705024343</v>
      </c>
      <c r="J244" s="120">
        <v>169.15509111762452</v>
      </c>
      <c r="K244" s="120">
        <v>129.59795441911089</v>
      </c>
      <c r="L244" s="120">
        <v>226.71625122568466</v>
      </c>
      <c r="M244" s="120">
        <v>100.10770860228071</v>
      </c>
      <c r="N244" s="120"/>
      <c r="O244" s="120">
        <v>180.34989433010435</v>
      </c>
      <c r="P244" s="120">
        <v>180.01658955396721</v>
      </c>
      <c r="Q244" s="120">
        <v>113.73942523834342</v>
      </c>
      <c r="R244" s="120">
        <v>63.277603968069009</v>
      </c>
      <c r="S244" s="120">
        <v>115.65192733807464</v>
      </c>
      <c r="T244" s="120">
        <v>108.15574552349921</v>
      </c>
      <c r="U244" s="120">
        <v>104.72172851233562</v>
      </c>
      <c r="V244" s="120">
        <v>127.61668791396887</v>
      </c>
      <c r="W244" s="120">
        <v>114.13628283722458</v>
      </c>
      <c r="X244" s="120">
        <v>113.94299260603991</v>
      </c>
      <c r="Y244" s="120">
        <v>107.55581653652071</v>
      </c>
      <c r="Z244" s="120">
        <v>138.74337248220036</v>
      </c>
      <c r="AA244" s="120">
        <v>109.90715910840139</v>
      </c>
      <c r="AB244" s="120">
        <v>99.535077791405115</v>
      </c>
      <c r="AC244" s="122">
        <v>120.94183933982949</v>
      </c>
      <c r="AD244" s="122">
        <v>114.700284130093</v>
      </c>
      <c r="AE244" s="122">
        <v>106.89999999999999</v>
      </c>
      <c r="AF244" s="122">
        <v>124.65329995997349</v>
      </c>
      <c r="AG244" s="122">
        <v>96.232349502415758</v>
      </c>
      <c r="AH244" s="122">
        <v>92.48514812861157</v>
      </c>
      <c r="AI244" s="122">
        <v>91.094018867800699</v>
      </c>
      <c r="AJ244" s="122">
        <v>103.91425389755011</v>
      </c>
      <c r="AK244" s="122">
        <v>104.38236718876151</v>
      </c>
      <c r="AL244" s="122">
        <v>101.98082382808747</v>
      </c>
      <c r="AM244" s="122">
        <v>110.44148563419762</v>
      </c>
      <c r="AN244" s="122">
        <v>120.18332970387615</v>
      </c>
      <c r="AO244" s="122">
        <v>134.99169703729208</v>
      </c>
      <c r="AP244" s="122">
        <v>115.97115306819197</v>
      </c>
      <c r="AQ244" s="122">
        <v>115.60190683438408</v>
      </c>
      <c r="AR244" s="122">
        <v>100.98362726368472</v>
      </c>
      <c r="AS244" s="122">
        <v>98.909743513048696</v>
      </c>
      <c r="AT244" s="122">
        <v>106.08723035783544</v>
      </c>
      <c r="AU244" s="122">
        <v>109.66656469868458</v>
      </c>
      <c r="AV244" s="122">
        <v>106.57806563058868</v>
      </c>
      <c r="AW244" s="122">
        <v>107.72542453958383</v>
      </c>
      <c r="AX244" s="111">
        <v>75.414472926087768</v>
      </c>
      <c r="AY244" s="132">
        <v>1.0959999999999999</v>
      </c>
      <c r="AZ244" s="132"/>
      <c r="BA244" s="132"/>
      <c r="BB244" s="132"/>
      <c r="BC244" s="132"/>
      <c r="BD244" s="132"/>
      <c r="BE244" s="132"/>
      <c r="BF244" s="132">
        <v>4.7</v>
      </c>
      <c r="BG244" s="132">
        <v>2.3940000000000001</v>
      </c>
      <c r="BH244" s="132">
        <v>0.46600000000000003</v>
      </c>
      <c r="BI244" s="132">
        <v>1.75</v>
      </c>
      <c r="BJ244" s="132"/>
      <c r="BK244" s="132">
        <v>0.35199999999999998</v>
      </c>
      <c r="BL244" s="132">
        <v>0.51</v>
      </c>
      <c r="BM244" s="132">
        <v>1.0739999999999998</v>
      </c>
      <c r="BN244" s="132">
        <v>0.58799999999999986</v>
      </c>
      <c r="BO244" s="132">
        <v>0.48200000000000004</v>
      </c>
      <c r="BP244" s="132">
        <v>0.316</v>
      </c>
      <c r="BQ244" s="132">
        <v>1.59</v>
      </c>
      <c r="BR244" s="132">
        <v>1.1400000000000001</v>
      </c>
      <c r="BS244" s="132">
        <v>1.2233333333333334</v>
      </c>
      <c r="BT244" s="132">
        <v>0.61799999999999999</v>
      </c>
      <c r="BU244" s="132">
        <v>0.78800000000000003</v>
      </c>
      <c r="BV244" s="132">
        <v>0.83200000000000007</v>
      </c>
      <c r="BW244" s="132">
        <v>0.995</v>
      </c>
      <c r="BX244" s="132">
        <v>0.89599999999999991</v>
      </c>
      <c r="BY244" s="132">
        <v>2.67</v>
      </c>
      <c r="BZ244" s="132">
        <v>1.1499999999999999</v>
      </c>
      <c r="CA244" s="132">
        <v>0.32200000000000001</v>
      </c>
      <c r="CB244" s="132">
        <v>0.53800000000000003</v>
      </c>
      <c r="CC244" s="132">
        <v>0.41</v>
      </c>
      <c r="CD244" s="132">
        <v>0.55800000000000005</v>
      </c>
      <c r="CE244" s="132">
        <v>0.77200000000000002</v>
      </c>
      <c r="CF244" s="132">
        <v>3.58</v>
      </c>
      <c r="CG244" s="132">
        <v>1.3780000000000001</v>
      </c>
      <c r="CH244" s="132">
        <v>0.24199999999999999</v>
      </c>
      <c r="CI244" s="132">
        <v>2.1399999999999997</v>
      </c>
      <c r="CJ244" s="132">
        <v>1.286</v>
      </c>
      <c r="CK244" s="132">
        <v>0.17</v>
      </c>
      <c r="CL244" s="132"/>
      <c r="CM244" s="132">
        <v>0.81599999999999984</v>
      </c>
      <c r="CN244" s="132">
        <v>0.98000000000000009</v>
      </c>
      <c r="CO244" s="132">
        <v>1.4300000000000002</v>
      </c>
      <c r="CP244" s="132">
        <v>0.58000000000000007</v>
      </c>
      <c r="CQ244" s="132">
        <v>1.53</v>
      </c>
      <c r="CR244" s="132">
        <v>8.5779999999999994</v>
      </c>
      <c r="CS244" s="132">
        <v>0.28799999999999998</v>
      </c>
      <c r="CT244" s="132"/>
      <c r="CU244" s="132">
        <v>0.22</v>
      </c>
      <c r="CV244" s="132"/>
      <c r="CW244" s="132">
        <v>0.71599999999999997</v>
      </c>
      <c r="CX244" s="132"/>
      <c r="CY244" s="132"/>
      <c r="CZ244" s="132">
        <v>214</v>
      </c>
      <c r="DA244" s="132"/>
      <c r="DB244" s="132">
        <v>205</v>
      </c>
    </row>
    <row r="245" spans="1:106" x14ac:dyDescent="0.2">
      <c r="A245" s="119">
        <v>43282</v>
      </c>
      <c r="B245" s="120">
        <v>116.56829679595278</v>
      </c>
      <c r="C245" s="120">
        <v>114.50236753394931</v>
      </c>
      <c r="D245" s="120">
        <v>146.36510500807759</v>
      </c>
      <c r="E245" s="120">
        <v>146.36510500807759</v>
      </c>
      <c r="F245" s="120">
        <v>96.084418435349335</v>
      </c>
      <c r="G245" s="120">
        <v>83.987483284163574</v>
      </c>
      <c r="H245" s="120">
        <v>139.81714837859323</v>
      </c>
      <c r="I245" s="120">
        <v>151.62510269878979</v>
      </c>
      <c r="J245" s="120">
        <v>160.83598827577413</v>
      </c>
      <c r="K245" s="120">
        <v>138.16886948698823</v>
      </c>
      <c r="L245" s="120">
        <v>185.10013539772953</v>
      </c>
      <c r="M245" s="120">
        <v>100.10770860228071</v>
      </c>
      <c r="N245" s="120"/>
      <c r="O245" s="120">
        <v>292.86175501310521</v>
      </c>
      <c r="P245" s="120">
        <v>180.01658955396721</v>
      </c>
      <c r="Q245" s="120">
        <v>123.25736877293281</v>
      </c>
      <c r="R245" s="120">
        <v>106.8147588349883</v>
      </c>
      <c r="S245" s="120">
        <v>107.40720929613251</v>
      </c>
      <c r="T245" s="120">
        <v>102.814147275412</v>
      </c>
      <c r="U245" s="120">
        <v>101.39916380343801</v>
      </c>
      <c r="V245" s="120">
        <v>110.71660202888151</v>
      </c>
      <c r="W245" s="120">
        <v>94.377455869476933</v>
      </c>
      <c r="X245" s="120">
        <v>114.1937674997307</v>
      </c>
      <c r="Y245" s="120">
        <v>103.84317371944347</v>
      </c>
      <c r="Z245" s="120">
        <v>115.02267903388004</v>
      </c>
      <c r="AA245" s="120">
        <v>89.040034716659505</v>
      </c>
      <c r="AB245" s="120">
        <v>100.45521533618147</v>
      </c>
      <c r="AC245" s="122">
        <v>121.36402008846373</v>
      </c>
      <c r="AD245" s="122">
        <v>116.75264130644673</v>
      </c>
      <c r="AE245" s="122">
        <v>108.3</v>
      </c>
      <c r="AF245" s="122">
        <v>124.46140903039844</v>
      </c>
      <c r="AG245" s="122">
        <v>99.928481075183868</v>
      </c>
      <c r="AH245" s="122">
        <v>96.671833809255247</v>
      </c>
      <c r="AI245" s="122">
        <v>95.369842378494184</v>
      </c>
      <c r="AJ245" s="122">
        <v>108.41636384949011</v>
      </c>
      <c r="AK245" s="122">
        <v>107.16463559426674</v>
      </c>
      <c r="AL245" s="122">
        <v>105.3116082400971</v>
      </c>
      <c r="AM245" s="122">
        <v>110.44148563419762</v>
      </c>
      <c r="AN245" s="122">
        <v>119.85722876495541</v>
      </c>
      <c r="AO245" s="122">
        <v>137.98089038930868</v>
      </c>
      <c r="AP245" s="122">
        <v>114.29511863823727</v>
      </c>
      <c r="AQ245" s="122">
        <v>114.49176345304133</v>
      </c>
      <c r="AR245" s="122">
        <v>103.44664256279898</v>
      </c>
      <c r="AS245" s="122">
        <v>100.7223510057579</v>
      </c>
      <c r="AT245" s="122">
        <v>106.70451178836066</v>
      </c>
      <c r="AU245" s="122">
        <v>110.03364943407767</v>
      </c>
      <c r="AV245" s="122">
        <v>106.86399426460825</v>
      </c>
      <c r="AW245" s="122">
        <v>108.20377900023917</v>
      </c>
      <c r="AX245" s="111">
        <v>73.764561893274859</v>
      </c>
      <c r="AY245" s="132">
        <v>2.0049999999999999</v>
      </c>
      <c r="AZ245" s="132"/>
      <c r="BA245" s="132"/>
      <c r="BB245" s="132"/>
      <c r="BC245" s="132"/>
      <c r="BD245" s="132"/>
      <c r="BE245" s="132"/>
      <c r="BF245" s="132">
        <v>7.9049999999999994</v>
      </c>
      <c r="BG245" s="132">
        <v>2.625</v>
      </c>
      <c r="BH245" s="132">
        <v>0.52249999999999996</v>
      </c>
      <c r="BI245" s="132">
        <v>1.355</v>
      </c>
      <c r="BJ245" s="132"/>
      <c r="BK245" s="132">
        <v>0.495</v>
      </c>
      <c r="BL245" s="132">
        <v>0.61749999999999994</v>
      </c>
      <c r="BM245" s="132">
        <v>0.94750000000000001</v>
      </c>
      <c r="BN245" s="132">
        <v>0.50750000000000006</v>
      </c>
      <c r="BO245" s="132">
        <v>0.47499999999999998</v>
      </c>
      <c r="BP245" s="132">
        <v>0.3725</v>
      </c>
      <c r="BQ245" s="132">
        <v>1.1524999999999999</v>
      </c>
      <c r="BR245" s="132">
        <v>1.0150000000000001</v>
      </c>
      <c r="BS245" s="132">
        <v>0.82750000000000001</v>
      </c>
      <c r="BT245" s="132">
        <v>0.57250000000000001</v>
      </c>
      <c r="BU245" s="132">
        <v>0.50750000000000006</v>
      </c>
      <c r="BV245" s="132">
        <v>0.89250000000000007</v>
      </c>
      <c r="BW245" s="132">
        <v>0.85750000000000004</v>
      </c>
      <c r="BX245" s="132">
        <v>0.88249999999999995</v>
      </c>
      <c r="BY245" s="132">
        <v>2.4575000000000005</v>
      </c>
      <c r="BZ245" s="132">
        <v>1.3774999999999999</v>
      </c>
      <c r="CA245" s="132">
        <v>0.40250000000000002</v>
      </c>
      <c r="CB245" s="132">
        <v>0.55249999999999999</v>
      </c>
      <c r="CC245" s="132">
        <v>0.625</v>
      </c>
      <c r="CD245" s="132">
        <v>0.64749999999999996</v>
      </c>
      <c r="CE245" s="132">
        <v>1.1525000000000001</v>
      </c>
      <c r="CF245" s="132"/>
      <c r="CG245" s="132">
        <v>1.3525</v>
      </c>
      <c r="CH245" s="132">
        <v>0.26</v>
      </c>
      <c r="CI245" s="132">
        <v>2.0575000000000001</v>
      </c>
      <c r="CJ245" s="132">
        <v>1.375</v>
      </c>
      <c r="CK245" s="132">
        <v>0.27500000000000002</v>
      </c>
      <c r="CL245" s="132">
        <v>0.39</v>
      </c>
      <c r="CM245" s="132">
        <v>0.84750000000000014</v>
      </c>
      <c r="CN245" s="132">
        <v>1.0574999999999999</v>
      </c>
      <c r="CO245" s="132">
        <v>1.1525000000000001</v>
      </c>
      <c r="CP245" s="132">
        <v>0.88</v>
      </c>
      <c r="CQ245" s="132">
        <v>1.0249999999999999</v>
      </c>
      <c r="CR245" s="132">
        <v>7.7725</v>
      </c>
      <c r="CS245" s="132">
        <v>0.28250000000000003</v>
      </c>
      <c r="CT245" s="132"/>
      <c r="CU245" s="132">
        <v>0.17500000000000002</v>
      </c>
      <c r="CV245" s="132"/>
      <c r="CW245" s="132">
        <v>0.6825</v>
      </c>
      <c r="CX245" s="132"/>
      <c r="CY245" s="132"/>
      <c r="CZ245" s="132">
        <v>215.75</v>
      </c>
      <c r="DA245" s="132"/>
      <c r="DB245" s="132">
        <v>206.25</v>
      </c>
    </row>
    <row r="246" spans="1:106" x14ac:dyDescent="0.2">
      <c r="A246" s="119">
        <v>43313</v>
      </c>
      <c r="B246" s="120">
        <v>146.88553962900502</v>
      </c>
      <c r="C246" s="120">
        <v>118.9798955939837</v>
      </c>
      <c r="D246" s="120">
        <v>136.51696284329569</v>
      </c>
      <c r="E246" s="120">
        <v>136.51696284329569</v>
      </c>
      <c r="F246" s="120">
        <v>123.30833699203166</v>
      </c>
      <c r="G246" s="120">
        <v>72.940249719231261</v>
      </c>
      <c r="H246" s="120">
        <v>127.08067730332716</v>
      </c>
      <c r="I246" s="120">
        <v>164.00646661802006</v>
      </c>
      <c r="J246" s="120">
        <v>150.74504550694826</v>
      </c>
      <c r="K246" s="120">
        <v>133.75476937172377</v>
      </c>
      <c r="L246" s="120">
        <v>109.77395463922218</v>
      </c>
      <c r="M246" s="120">
        <v>100.10770860228071</v>
      </c>
      <c r="N246" s="120">
        <v>187.77757346482963</v>
      </c>
      <c r="O246" s="120">
        <v>187.39746348322734</v>
      </c>
      <c r="P246" s="120">
        <v>189.60880655379958</v>
      </c>
      <c r="Q246" s="120">
        <v>65.733033148437684</v>
      </c>
      <c r="R246" s="120">
        <v>110.67297949558295</v>
      </c>
      <c r="S246" s="120">
        <v>107.55349715240858</v>
      </c>
      <c r="T246" s="120">
        <v>105.16813300058969</v>
      </c>
      <c r="U246" s="120">
        <v>104.71113021980322</v>
      </c>
      <c r="V246" s="120">
        <v>109.60177767771846</v>
      </c>
      <c r="W246" s="120">
        <v>77.769440280549361</v>
      </c>
      <c r="X246" s="120">
        <v>113.10707629373738</v>
      </c>
      <c r="Y246" s="120">
        <v>121.93538088027501</v>
      </c>
      <c r="Z246" s="120">
        <v>113.07344924518219</v>
      </c>
      <c r="AA246" s="120">
        <v>82.900887884157072</v>
      </c>
      <c r="AB246" s="120">
        <v>101.07665151381029</v>
      </c>
      <c r="AC246" s="122">
        <v>122.1606122713861</v>
      </c>
      <c r="AD246" s="122">
        <v>116.75264130644673</v>
      </c>
      <c r="AE246" s="122">
        <v>108.3</v>
      </c>
      <c r="AF246" s="122">
        <v>125.60017899883148</v>
      </c>
      <c r="AG246" s="122">
        <v>104.05690571049901</v>
      </c>
      <c r="AH246" s="122">
        <v>102.09770617298327</v>
      </c>
      <c r="AI246" s="122">
        <v>101.56936447446638</v>
      </c>
      <c r="AJ246" s="122">
        <v>109.93959757315108</v>
      </c>
      <c r="AK246" s="122">
        <v>104.47056465308438</v>
      </c>
      <c r="AL246" s="122">
        <v>107.65587731913608</v>
      </c>
      <c r="AM246" s="122">
        <v>110.44148563419762</v>
      </c>
      <c r="AN246" s="122">
        <v>123.16217774808497</v>
      </c>
      <c r="AO246" s="122">
        <v>142.42965009660014</v>
      </c>
      <c r="AP246" s="122">
        <v>116.05430491689887</v>
      </c>
      <c r="AQ246" s="122">
        <v>118.40259983786659</v>
      </c>
      <c r="AR246" s="122">
        <v>113.83551478598606</v>
      </c>
      <c r="AS246" s="122">
        <v>110.82030957900248</v>
      </c>
      <c r="AT246" s="122">
        <v>107.01315250362327</v>
      </c>
      <c r="AU246" s="122">
        <v>110.3089629856225</v>
      </c>
      <c r="AV246" s="122">
        <v>107.07292120117563</v>
      </c>
      <c r="AW246" s="122">
        <v>108.49079167663238</v>
      </c>
      <c r="AX246" s="111">
        <v>71.08427072042852</v>
      </c>
      <c r="AY246" s="132">
        <v>1.1760000000000002</v>
      </c>
      <c r="AZ246" s="132">
        <v>1.1200000000000001</v>
      </c>
      <c r="BA246" s="132"/>
      <c r="BB246" s="132"/>
      <c r="BC246" s="132"/>
      <c r="BD246" s="132">
        <v>1</v>
      </c>
      <c r="BE246" s="132"/>
      <c r="BF246" s="132">
        <v>8.2259999999999991</v>
      </c>
      <c r="BG246" s="132">
        <v>1.4780000000000002</v>
      </c>
      <c r="BH246" s="132">
        <v>0.52200000000000002</v>
      </c>
      <c r="BI246" s="132">
        <v>1.3160000000000001</v>
      </c>
      <c r="BJ246" s="132"/>
      <c r="BK246" s="132">
        <v>0.53800000000000003</v>
      </c>
      <c r="BL246" s="132">
        <v>0.50600000000000001</v>
      </c>
      <c r="BM246" s="132">
        <v>0.82599999999999996</v>
      </c>
      <c r="BN246" s="132">
        <v>0.55600000000000005</v>
      </c>
      <c r="BO246" s="132">
        <v>0.45999999999999996</v>
      </c>
      <c r="BP246" s="132">
        <v>0.52</v>
      </c>
      <c r="BQ246" s="132">
        <v>1.306</v>
      </c>
      <c r="BR246" s="132">
        <v>1.1066666666666667</v>
      </c>
      <c r="BS246" s="132">
        <v>0.70199999999999996</v>
      </c>
      <c r="BT246" s="132">
        <v>0.54800000000000004</v>
      </c>
      <c r="BU246" s="132">
        <v>0.66799999999999993</v>
      </c>
      <c r="BV246" s="132">
        <v>0.79800000000000004</v>
      </c>
      <c r="BW246" s="132">
        <v>0.90399999999999991</v>
      </c>
      <c r="BX246" s="132">
        <v>1.2100000000000002</v>
      </c>
      <c r="BY246" s="132">
        <v>1.8079999999999998</v>
      </c>
      <c r="BZ246" s="132">
        <v>1.4079999999999999</v>
      </c>
      <c r="CA246" s="132">
        <v>0.45599999999999996</v>
      </c>
      <c r="CB246" s="132">
        <v>0.6</v>
      </c>
      <c r="CC246" s="132">
        <v>0.68599999999999994</v>
      </c>
      <c r="CD246" s="132">
        <v>0.53400000000000003</v>
      </c>
      <c r="CE246" s="132">
        <v>1.4379999999999999</v>
      </c>
      <c r="CF246" s="132"/>
      <c r="CG246" s="132">
        <v>1.3239999999999998</v>
      </c>
      <c r="CH246" s="132">
        <v>0.254</v>
      </c>
      <c r="CI246" s="132">
        <v>2.0219999999999998</v>
      </c>
      <c r="CJ246" s="132">
        <v>2.1040000000000001</v>
      </c>
      <c r="CK246" s="132">
        <v>0.26800000000000002</v>
      </c>
      <c r="CL246" s="132">
        <v>0.26399999999999996</v>
      </c>
      <c r="CM246" s="132">
        <v>0.75</v>
      </c>
      <c r="CN246" s="132">
        <v>1.052</v>
      </c>
      <c r="CO246" s="132">
        <v>0.99600000000000011</v>
      </c>
      <c r="CP246" s="132">
        <v>0.73</v>
      </c>
      <c r="CQ246" s="132">
        <v>1.1160000000000001</v>
      </c>
      <c r="CR246" s="132">
        <v>8.629999999999999</v>
      </c>
      <c r="CS246" s="132">
        <v>0.27</v>
      </c>
      <c r="CT246" s="132"/>
      <c r="CU246" s="132">
        <v>0.128</v>
      </c>
      <c r="CV246" s="132"/>
      <c r="CW246" s="132">
        <v>0.70400000000000007</v>
      </c>
      <c r="CX246" s="132"/>
      <c r="CY246" s="132">
        <v>1.5</v>
      </c>
      <c r="CZ246" s="132">
        <v>227.5</v>
      </c>
      <c r="DA246" s="132"/>
      <c r="DB246" s="132">
        <v>214.88</v>
      </c>
    </row>
    <row r="247" spans="1:106" x14ac:dyDescent="0.2">
      <c r="A247" s="119">
        <v>43344</v>
      </c>
      <c r="B247" s="120">
        <v>134.30473580663292</v>
      </c>
      <c r="C247" s="120">
        <v>124.04939000482453</v>
      </c>
      <c r="D247" s="120">
        <v>138.93376413570277</v>
      </c>
      <c r="E247" s="120">
        <v>138.93376413570277</v>
      </c>
      <c r="F247" s="120">
        <v>165.79272200609296</v>
      </c>
      <c r="G247" s="120">
        <v>139.3971711599682</v>
      </c>
      <c r="H247" s="120">
        <v>120.71233563807168</v>
      </c>
      <c r="I247" s="120">
        <v>161.79471595260006</v>
      </c>
      <c r="J247" s="120">
        <v>144.19778259207337</v>
      </c>
      <c r="K247" s="120">
        <v>136.22930669373218</v>
      </c>
      <c r="L247" s="120">
        <v>124.16784875107921</v>
      </c>
      <c r="M247" s="120">
        <v>100.10770860228071</v>
      </c>
      <c r="N247" s="120">
        <v>125.60382986124641</v>
      </c>
      <c r="O247" s="120">
        <v>130.71230873466277</v>
      </c>
      <c r="P247" s="120">
        <v>147.46039782612209</v>
      </c>
      <c r="Q247" s="120">
        <v>173.70246950625668</v>
      </c>
      <c r="R247" s="120">
        <v>110.60059838863343</v>
      </c>
      <c r="S247" s="120">
        <v>106.02940254021361</v>
      </c>
      <c r="T247" s="120">
        <v>103.08114212149827</v>
      </c>
      <c r="U247" s="120">
        <v>102.36890757014973</v>
      </c>
      <c r="V247" s="120">
        <v>108.88189561812933</v>
      </c>
      <c r="W247" s="120">
        <v>73.055200919047053</v>
      </c>
      <c r="X247" s="120">
        <v>112.22556454621832</v>
      </c>
      <c r="Y247" s="120">
        <v>120.41153494789256</v>
      </c>
      <c r="Z247" s="120">
        <v>108.55820107074877</v>
      </c>
      <c r="AA247" s="120">
        <v>75.253094263132141</v>
      </c>
      <c r="AB247" s="120">
        <v>101.5733426760403</v>
      </c>
      <c r="AC247" s="122">
        <v>124.70950889137724</v>
      </c>
      <c r="AD247" s="122">
        <v>118.838101017903</v>
      </c>
      <c r="AE247" s="122">
        <v>110.00000000000001</v>
      </c>
      <c r="AF247" s="122">
        <v>128.39906364690538</v>
      </c>
      <c r="AG247" s="122">
        <v>108.20577051234569</v>
      </c>
      <c r="AH247" s="122">
        <v>106.28701704357167</v>
      </c>
      <c r="AI247" s="122">
        <v>106.11763867519979</v>
      </c>
      <c r="AJ247" s="122">
        <v>111.94877505567931</v>
      </c>
      <c r="AK247" s="122">
        <v>105.11868238333602</v>
      </c>
      <c r="AL247" s="122">
        <v>112.22986890407283</v>
      </c>
      <c r="AM247" s="122">
        <v>110.44148563419762</v>
      </c>
      <c r="AN247" s="122">
        <v>124.30721946995101</v>
      </c>
      <c r="AO247" s="122">
        <v>152.39926069143789</v>
      </c>
      <c r="AP247" s="122">
        <v>112.26556573831924</v>
      </c>
      <c r="AQ247" s="122">
        <v>118.51632062295292</v>
      </c>
      <c r="AR247" s="122">
        <v>118.41419707280103</v>
      </c>
      <c r="AS247" s="122">
        <v>115.15740671502283</v>
      </c>
      <c r="AT247" s="122">
        <v>107.32179321888589</v>
      </c>
      <c r="AU247" s="122">
        <v>110.9513612725604</v>
      </c>
      <c r="AV247" s="122">
        <v>107.59046546724939</v>
      </c>
      <c r="AW247" s="122">
        <v>108.96914613728772</v>
      </c>
      <c r="AX247" s="111">
        <v>74.790641930858385</v>
      </c>
      <c r="AY247" s="132">
        <v>0.79499999999999993</v>
      </c>
      <c r="AZ247" s="132">
        <v>0.95750000000000002</v>
      </c>
      <c r="BA247" s="132">
        <v>0.92749999999999999</v>
      </c>
      <c r="BB247" s="132">
        <v>0.79249999999999998</v>
      </c>
      <c r="BC247" s="132">
        <v>0.84750000000000003</v>
      </c>
      <c r="BD247" s="132">
        <v>0.78249999999999997</v>
      </c>
      <c r="BE247" s="132">
        <v>0.55000000000000004</v>
      </c>
      <c r="BF247" s="132">
        <v>8.1775000000000002</v>
      </c>
      <c r="BG247" s="132">
        <v>3.67</v>
      </c>
      <c r="BH247" s="132">
        <v>0.47249999999999998</v>
      </c>
      <c r="BI247" s="132">
        <v>1.5425</v>
      </c>
      <c r="BJ247" s="132">
        <v>0.87</v>
      </c>
      <c r="BK247" s="132">
        <v>0.50750000000000006</v>
      </c>
      <c r="BL247" s="132">
        <v>0.48</v>
      </c>
      <c r="BM247" s="132">
        <v>0.75750000000000006</v>
      </c>
      <c r="BN247" s="132">
        <v>0.52750000000000008</v>
      </c>
      <c r="BO247" s="132">
        <v>0.45</v>
      </c>
      <c r="BP247" s="132">
        <v>0.51249999999999996</v>
      </c>
      <c r="BQ247" s="132">
        <v>1.2049999999999998</v>
      </c>
      <c r="BR247" s="132">
        <v>0.9</v>
      </c>
      <c r="BS247" s="132">
        <v>0.85</v>
      </c>
      <c r="BT247" s="132">
        <v>0.52</v>
      </c>
      <c r="BU247" s="132">
        <v>0.88</v>
      </c>
      <c r="BV247" s="132">
        <v>0.79749999999999999</v>
      </c>
      <c r="BW247" s="132">
        <v>1.2324999999999999</v>
      </c>
      <c r="BX247" s="132">
        <v>1.0825</v>
      </c>
      <c r="BY247" s="132">
        <v>2.2075</v>
      </c>
      <c r="BZ247" s="132">
        <v>1.4975000000000001</v>
      </c>
      <c r="CA247" s="132">
        <v>0.41000000000000003</v>
      </c>
      <c r="CB247" s="132">
        <v>0.53500000000000003</v>
      </c>
      <c r="CC247" s="132">
        <v>0.75</v>
      </c>
      <c r="CD247" s="132">
        <v>0.54</v>
      </c>
      <c r="CE247" s="132">
        <v>1.3575000000000002</v>
      </c>
      <c r="CF247" s="132">
        <v>3.52</v>
      </c>
      <c r="CG247" s="132">
        <v>1.3800000000000001</v>
      </c>
      <c r="CH247" s="132">
        <v>0.255</v>
      </c>
      <c r="CI247" s="132">
        <v>2.3899999999999997</v>
      </c>
      <c r="CJ247" s="132">
        <v>1.7450000000000001</v>
      </c>
      <c r="CK247" s="132">
        <v>0.26500000000000001</v>
      </c>
      <c r="CL247" s="132">
        <v>0.28000000000000003</v>
      </c>
      <c r="CM247" s="132">
        <v>1.5125</v>
      </c>
      <c r="CN247" s="132">
        <v>1.7725</v>
      </c>
      <c r="CO247" s="132">
        <v>1.5474999999999999</v>
      </c>
      <c r="CP247" s="132"/>
      <c r="CQ247" s="132">
        <v>1.1074999999999999</v>
      </c>
      <c r="CR247" s="132">
        <v>9.3150000000000013</v>
      </c>
      <c r="CS247" s="132">
        <v>0.29249999999999998</v>
      </c>
      <c r="CT247" s="132">
        <v>0.24</v>
      </c>
      <c r="CU247" s="132">
        <v>0.13500000000000001</v>
      </c>
      <c r="CV247" s="132"/>
      <c r="CW247" s="132">
        <v>0.6725000000000001</v>
      </c>
      <c r="CX247" s="132"/>
      <c r="CY247" s="132">
        <v>1.2666666666666666</v>
      </c>
      <c r="CZ247" s="132">
        <v>224.75</v>
      </c>
      <c r="DA247" s="132"/>
      <c r="DB247" s="132">
        <v>217.5</v>
      </c>
    </row>
    <row r="248" spans="1:106" x14ac:dyDescent="0.2">
      <c r="A248" s="119">
        <v>43374</v>
      </c>
      <c r="B248" s="120">
        <v>124.08656548622821</v>
      </c>
      <c r="C248" s="120">
        <v>127.31825078343488</v>
      </c>
      <c r="D248" s="120">
        <v>116.31663974151863</v>
      </c>
      <c r="E248" s="120">
        <v>116.31663974151863</v>
      </c>
      <c r="F248" s="120">
        <v>109.27247586765219</v>
      </c>
      <c r="G248" s="120">
        <v>116.29493858022522</v>
      </c>
      <c r="H248" s="120">
        <v>117.14534800027171</v>
      </c>
      <c r="I248" s="120">
        <v>118.7983999720884</v>
      </c>
      <c r="J248" s="120">
        <v>144.19778259207337</v>
      </c>
      <c r="K248" s="120">
        <v>137.40576640732323</v>
      </c>
      <c r="L248" s="120">
        <v>113.73645001716223</v>
      </c>
      <c r="M248" s="120">
        <v>100.10770860228071</v>
      </c>
      <c r="N248" s="120">
        <v>110.72713891950063</v>
      </c>
      <c r="O248" s="120">
        <v>120.78479161557445</v>
      </c>
      <c r="P248" s="120">
        <v>122.56448650482874</v>
      </c>
      <c r="Q248" s="120">
        <v>111.35993935469605</v>
      </c>
      <c r="R248" s="120">
        <v>98.702245505748664</v>
      </c>
      <c r="S248" s="120">
        <v>103.28119561830817</v>
      </c>
      <c r="T248" s="120">
        <v>98.864911216087165</v>
      </c>
      <c r="U248" s="120">
        <v>99.851813093712167</v>
      </c>
      <c r="V248" s="120">
        <v>96.27275329327702</v>
      </c>
      <c r="W248" s="120">
        <v>69.721539237565963</v>
      </c>
      <c r="X248" s="120">
        <v>110.63732355284348</v>
      </c>
      <c r="Y248" s="120">
        <v>110.93598387744174</v>
      </c>
      <c r="Z248" s="120">
        <v>102.88112043980323</v>
      </c>
      <c r="AA248" s="120">
        <v>68.860016783056594</v>
      </c>
      <c r="AB248" s="120">
        <v>103.4765624981337</v>
      </c>
      <c r="AC248" s="122">
        <v>127.51155328811812</v>
      </c>
      <c r="AD248" s="122">
        <v>121.15527847507659</v>
      </c>
      <c r="AE248" s="122">
        <v>112.4</v>
      </c>
      <c r="AF248" s="122">
        <v>131.39844307586412</v>
      </c>
      <c r="AG248" s="122">
        <v>108.84472600553939</v>
      </c>
      <c r="AH248" s="122">
        <v>109.34617027068903</v>
      </c>
      <c r="AI248" s="122">
        <v>109.43993529216731</v>
      </c>
      <c r="AJ248" s="122">
        <v>112.99604584919472</v>
      </c>
      <c r="AK248" s="122">
        <v>105.83544022487312</v>
      </c>
      <c r="AL248" s="122">
        <v>108.64483744570688</v>
      </c>
      <c r="AM248" s="122">
        <v>110.44148563419762</v>
      </c>
      <c r="AN248" s="122">
        <v>128.41564630965726</v>
      </c>
      <c r="AO248" s="122">
        <v>153.48528859895117</v>
      </c>
      <c r="AP248" s="122">
        <v>110.60386099724928</v>
      </c>
      <c r="AQ248" s="122">
        <v>128.75553416915417</v>
      </c>
      <c r="AR248" s="122">
        <v>130.25561678008114</v>
      </c>
      <c r="AS248" s="122">
        <v>126.37403723921337</v>
      </c>
      <c r="AT248" s="122">
        <v>107.60625087264489</v>
      </c>
      <c r="AU248" s="122">
        <v>110.9513612725604</v>
      </c>
      <c r="AV248" s="122">
        <v>107.48497052778603</v>
      </c>
      <c r="AW248" s="122">
        <v>108.7778043530256</v>
      </c>
      <c r="AX248" s="111">
        <v>70.593285250992068</v>
      </c>
      <c r="AY248" s="132">
        <v>0.73</v>
      </c>
      <c r="AZ248" s="132">
        <v>0.71249999999999991</v>
      </c>
      <c r="BA248" s="132">
        <v>0.88249999999999995</v>
      </c>
      <c r="BB248" s="132">
        <v>0.77249999999999996</v>
      </c>
      <c r="BC248" s="132">
        <v>0.77749999999999986</v>
      </c>
      <c r="BD248" s="132">
        <v>0.63749999999999996</v>
      </c>
      <c r="BE248" s="132">
        <v>0.79499999999999993</v>
      </c>
      <c r="BF248" s="132">
        <v>7.7249999999999996</v>
      </c>
      <c r="BG248" s="132">
        <v>2.3650000000000002</v>
      </c>
      <c r="BH248" s="132">
        <v>0.45250000000000001</v>
      </c>
      <c r="BI248" s="132">
        <v>1.42</v>
      </c>
      <c r="BJ248" s="132">
        <v>1</v>
      </c>
      <c r="BK248" s="132">
        <v>0.48749999999999999</v>
      </c>
      <c r="BL248" s="132">
        <v>0.46250000000000002</v>
      </c>
      <c r="BM248" s="132">
        <v>0.73</v>
      </c>
      <c r="BN248" s="132">
        <v>0.53</v>
      </c>
      <c r="BO248" s="132">
        <v>0.43</v>
      </c>
      <c r="BP248" s="132">
        <v>0.45749999999999996</v>
      </c>
      <c r="BQ248" s="132">
        <v>1.2825000000000002</v>
      </c>
      <c r="BR248" s="132">
        <v>0.65333333333333332</v>
      </c>
      <c r="BS248" s="132">
        <v>0.61</v>
      </c>
      <c r="BT248" s="132">
        <v>0.51500000000000001</v>
      </c>
      <c r="BU248" s="132">
        <v>0.59</v>
      </c>
      <c r="BV248" s="132">
        <v>0.8075</v>
      </c>
      <c r="BW248" s="132">
        <v>1.1466666666666667</v>
      </c>
      <c r="BX248" s="132">
        <v>0.91249999999999998</v>
      </c>
      <c r="BY248" s="132">
        <v>1.9099999999999997</v>
      </c>
      <c r="BZ248" s="132">
        <v>1.46</v>
      </c>
      <c r="CA248" s="132">
        <v>0.33500000000000002</v>
      </c>
      <c r="CB248" s="132">
        <v>0.51500000000000001</v>
      </c>
      <c r="CC248" s="132">
        <v>0.46499999999999997</v>
      </c>
      <c r="CD248" s="132">
        <v>0.52750000000000008</v>
      </c>
      <c r="CE248" s="132">
        <v>1.31</v>
      </c>
      <c r="CF248" s="132"/>
      <c r="CG248" s="132">
        <v>1.19</v>
      </c>
      <c r="CH248" s="132">
        <v>0.245</v>
      </c>
      <c r="CI248" s="132">
        <v>2.1033333333333335</v>
      </c>
      <c r="CJ248" s="132">
        <v>1.5149999999999999</v>
      </c>
      <c r="CK248" s="132">
        <v>0.255</v>
      </c>
      <c r="CL248" s="132">
        <v>0.34499999999999997</v>
      </c>
      <c r="CM248" s="132">
        <v>1.1125</v>
      </c>
      <c r="CN248" s="132">
        <v>2.75</v>
      </c>
      <c r="CO248" s="132">
        <v>1.2433333333333332</v>
      </c>
      <c r="CP248" s="132">
        <v>1.3</v>
      </c>
      <c r="CQ248" s="132">
        <v>1.23</v>
      </c>
      <c r="CR248" s="132">
        <v>9.3774999999999995</v>
      </c>
      <c r="CS248" s="132">
        <v>0.23500000000000001</v>
      </c>
      <c r="CT248" s="132">
        <v>0.25</v>
      </c>
      <c r="CU248" s="132"/>
      <c r="CV248" s="132"/>
      <c r="CW248" s="132">
        <v>0.66250000000000009</v>
      </c>
      <c r="CX248" s="132">
        <v>0.2</v>
      </c>
      <c r="CY248" s="132">
        <v>1.5</v>
      </c>
      <c r="CZ248" s="132">
        <v>212</v>
      </c>
      <c r="DA248" s="132">
        <v>223</v>
      </c>
      <c r="DB248" s="132">
        <v>217.5</v>
      </c>
    </row>
    <row r="249" spans="1:106" x14ac:dyDescent="0.2">
      <c r="A249" s="119">
        <v>43405</v>
      </c>
      <c r="B249" s="120">
        <v>136.36874648679031</v>
      </c>
      <c r="C249" s="120">
        <v>127.56126255782674</v>
      </c>
      <c r="D249" s="120">
        <v>116.31663974151863</v>
      </c>
      <c r="E249" s="120">
        <v>116.31663974151863</v>
      </c>
      <c r="F249" s="120">
        <v>103.62045125380813</v>
      </c>
      <c r="G249" s="120">
        <v>64.225237183999297</v>
      </c>
      <c r="H249" s="120">
        <v>115.47954407504942</v>
      </c>
      <c r="I249" s="120">
        <v>112.10518390765989</v>
      </c>
      <c r="J249" s="120">
        <v>138.65171403083977</v>
      </c>
      <c r="K249" s="120">
        <v>145.55006479294153</v>
      </c>
      <c r="L249" s="120">
        <v>113.21734111426792</v>
      </c>
      <c r="M249" s="120">
        <v>100.10770860228071</v>
      </c>
      <c r="N249" s="120">
        <v>103.26516616250912</v>
      </c>
      <c r="O249" s="120">
        <v>119.13020542905974</v>
      </c>
      <c r="P249" s="120">
        <v>122.56448650482874</v>
      </c>
      <c r="Q249" s="120">
        <v>123.25736877293281</v>
      </c>
      <c r="R249" s="120">
        <v>111.9526839435067</v>
      </c>
      <c r="S249" s="120">
        <v>102.68120601509655</v>
      </c>
      <c r="T249" s="120">
        <v>99.528782148234043</v>
      </c>
      <c r="U249" s="120">
        <v>101.84429208979748</v>
      </c>
      <c r="V249" s="120">
        <v>91.07649063839493</v>
      </c>
      <c r="W249" s="120">
        <v>73.611316154353929</v>
      </c>
      <c r="X249" s="120">
        <v>109.10227723388788</v>
      </c>
      <c r="Y249" s="120">
        <v>112.48753609950388</v>
      </c>
      <c r="Z249" s="120">
        <v>103.99221488036684</v>
      </c>
      <c r="AA249" s="120">
        <v>74.401679738916457</v>
      </c>
      <c r="AB249" s="120">
        <v>105.2985263927655</v>
      </c>
      <c r="AC249" s="122">
        <v>127.8332092677891</v>
      </c>
      <c r="AD249" s="122">
        <v>121.15527847507659</v>
      </c>
      <c r="AE249" s="122">
        <v>112.20000000000002</v>
      </c>
      <c r="AF249" s="122">
        <v>131.88468627423873</v>
      </c>
      <c r="AG249" s="122">
        <v>110.44915912676373</v>
      </c>
      <c r="AH249" s="122">
        <v>111.81938306855774</v>
      </c>
      <c r="AI249" s="122">
        <v>112.21844573293865</v>
      </c>
      <c r="AJ249" s="122">
        <v>112.74103650022505</v>
      </c>
      <c r="AK249" s="122">
        <v>105.83249994547612</v>
      </c>
      <c r="AL249" s="122">
        <v>108.91196205134239</v>
      </c>
      <c r="AM249" s="122">
        <v>110.44148563419762</v>
      </c>
      <c r="AN249" s="122">
        <v>128.18807161597408</v>
      </c>
      <c r="AO249" s="122">
        <v>153.03994134345345</v>
      </c>
      <c r="AP249" s="122">
        <v>108.79946496816487</v>
      </c>
      <c r="AQ249" s="122">
        <v>129.85124625838432</v>
      </c>
      <c r="AR249" s="122">
        <v>134.15012815047547</v>
      </c>
      <c r="AS249" s="122">
        <v>129.21558363867496</v>
      </c>
      <c r="AT249" s="122">
        <v>107.76057123027618</v>
      </c>
      <c r="AU249" s="122">
        <v>111.04313245640867</v>
      </c>
      <c r="AV249" s="122">
        <v>107.61689576690119</v>
      </c>
      <c r="AW249" s="122">
        <v>108.87347524515664</v>
      </c>
      <c r="AX249" s="111">
        <v>68.520646688888888</v>
      </c>
      <c r="AY249" s="132">
        <v>0.72599999999999998</v>
      </c>
      <c r="AZ249" s="132">
        <v>0.67400000000000004</v>
      </c>
      <c r="BA249" s="132">
        <v>0.8879999999999999</v>
      </c>
      <c r="BB249" s="132">
        <v>0.72599999999999998</v>
      </c>
      <c r="BC249" s="132">
        <v>0.69200000000000006</v>
      </c>
      <c r="BD249" s="132">
        <v>0.63800000000000012</v>
      </c>
      <c r="BE249" s="132">
        <v>0.752</v>
      </c>
      <c r="BF249" s="132">
        <v>12.226666666666667</v>
      </c>
      <c r="BG249" s="132">
        <v>3.0649999999999999</v>
      </c>
      <c r="BH249" s="132">
        <v>0.46799999999999997</v>
      </c>
      <c r="BI249" s="132"/>
      <c r="BJ249" s="132">
        <v>0.77800000000000014</v>
      </c>
      <c r="BK249" s="132">
        <v>0.49199999999999999</v>
      </c>
      <c r="BL249" s="132">
        <v>0.46399999999999997</v>
      </c>
      <c r="BM249" s="132">
        <v>0.68799999999999994</v>
      </c>
      <c r="BN249" s="132">
        <v>0.51600000000000001</v>
      </c>
      <c r="BO249" s="132">
        <v>0.434</v>
      </c>
      <c r="BP249" s="132">
        <v>0.47400000000000003</v>
      </c>
      <c r="BQ249" s="132">
        <v>1.08</v>
      </c>
      <c r="BR249" s="132">
        <v>0.65800000000000003</v>
      </c>
      <c r="BS249" s="132">
        <v>0.66</v>
      </c>
      <c r="BT249" s="132">
        <v>0.50400000000000011</v>
      </c>
      <c r="BU249" s="132">
        <v>0.55000000000000004</v>
      </c>
      <c r="BV249" s="132">
        <v>0.78799999999999992</v>
      </c>
      <c r="BW249" s="132"/>
      <c r="BX249" s="132">
        <v>0.79249999999999998</v>
      </c>
      <c r="BY249" s="132">
        <v>2.09</v>
      </c>
      <c r="BZ249" s="132">
        <v>1.3880000000000001</v>
      </c>
      <c r="CA249" s="132">
        <v>0.32600000000000001</v>
      </c>
      <c r="CB249" s="132">
        <v>0.56999999999999995</v>
      </c>
      <c r="CC249" s="132">
        <v>0.47000000000000003</v>
      </c>
      <c r="CD249" s="132">
        <v>0.59399999999999997</v>
      </c>
      <c r="CE249" s="132">
        <v>1.286</v>
      </c>
      <c r="CF249" s="132"/>
      <c r="CG249" s="132"/>
      <c r="CH249" s="132">
        <v>0.27666666666666667</v>
      </c>
      <c r="CI249" s="132"/>
      <c r="CJ249" s="132">
        <v>1.4339999999999999</v>
      </c>
      <c r="CK249" s="132">
        <v>0.25</v>
      </c>
      <c r="CL249" s="132"/>
      <c r="CM249" s="132">
        <v>0.72249999999999992</v>
      </c>
      <c r="CN249" s="132">
        <v>0.97666666666666668</v>
      </c>
      <c r="CO249" s="132">
        <v>0.93333333333333324</v>
      </c>
      <c r="CP249" s="132">
        <v>0.67500000000000004</v>
      </c>
      <c r="CQ249" s="132">
        <v>1.0559999999999998</v>
      </c>
      <c r="CR249" s="132">
        <v>8.7679999999999989</v>
      </c>
      <c r="CS249" s="132">
        <v>0.25800000000000001</v>
      </c>
      <c r="CT249" s="132">
        <v>0.17</v>
      </c>
      <c r="CU249" s="132">
        <v>0.12</v>
      </c>
      <c r="CV249" s="132">
        <v>0.05</v>
      </c>
      <c r="CW249" s="132">
        <v>0.70600000000000007</v>
      </c>
      <c r="CX249" s="132"/>
      <c r="CY249" s="132">
        <v>1.6666666666666667</v>
      </c>
      <c r="CZ249" s="132">
        <v>213.2</v>
      </c>
      <c r="DA249" s="132">
        <v>224</v>
      </c>
      <c r="DB249" s="132">
        <v>217.5</v>
      </c>
    </row>
    <row r="250" spans="1:106" x14ac:dyDescent="0.2">
      <c r="A250" s="119">
        <v>43435</v>
      </c>
      <c r="B250" s="120">
        <v>136.87464867903316</v>
      </c>
      <c r="C250" s="120">
        <v>127.78803268777628</v>
      </c>
      <c r="D250" s="120">
        <v>116.31663974151863</v>
      </c>
      <c r="E250" s="120">
        <v>116.31663974151863</v>
      </c>
      <c r="F250" s="120">
        <v>101.73644304919343</v>
      </c>
      <c r="G250" s="120"/>
      <c r="H250" s="120">
        <v>110.70931834138293</v>
      </c>
      <c r="I250" s="120">
        <v>120.12284816534411</v>
      </c>
      <c r="J250" s="120">
        <v>138.65171403083977</v>
      </c>
      <c r="K250" s="120">
        <v>163.15488171963585</v>
      </c>
      <c r="L250" s="120"/>
      <c r="M250" s="120">
        <v>100.10770860228071</v>
      </c>
      <c r="N250" s="120">
        <v>106.43870505118475</v>
      </c>
      <c r="O250" s="120">
        <v>115.82103305603029</v>
      </c>
      <c r="P250" s="120">
        <v>103.41378548844926</v>
      </c>
      <c r="Q250" s="120"/>
      <c r="R250" s="120"/>
      <c r="S250" s="120">
        <v>102.85740164856863</v>
      </c>
      <c r="T250" s="120">
        <v>100.42581818795932</v>
      </c>
      <c r="U250" s="120">
        <v>102.73454866251646</v>
      </c>
      <c r="V250" s="120">
        <v>90.713277754612832</v>
      </c>
      <c r="W250" s="120">
        <v>74.75230889487338</v>
      </c>
      <c r="X250" s="120">
        <v>107.84080352623131</v>
      </c>
      <c r="Y250" s="120">
        <v>114.3161512183628</v>
      </c>
      <c r="Z250" s="120">
        <v>108.65918233378203</v>
      </c>
      <c r="AA250" s="120">
        <v>81.735794324704045</v>
      </c>
      <c r="AB250" s="120">
        <v>120.69595242189632</v>
      </c>
      <c r="AC250" s="122">
        <v>121.71229484510584</v>
      </c>
      <c r="AD250" s="122">
        <v>121.15527847507659</v>
      </c>
      <c r="AE250" s="122">
        <v>112.00000000000001</v>
      </c>
      <c r="AF250" s="122">
        <v>123.16093990580444</v>
      </c>
      <c r="AG250" s="122">
        <v>110.14408280757192</v>
      </c>
      <c r="AH250" s="122">
        <v>111.61257759298684</v>
      </c>
      <c r="AI250" s="122">
        <v>111.97173318107691</v>
      </c>
      <c r="AJ250" s="122">
        <v>112.71325039625306</v>
      </c>
      <c r="AK250" s="122">
        <v>106.0582043663691</v>
      </c>
      <c r="AL250" s="122">
        <v>108.31886676949759</v>
      </c>
      <c r="AM250" s="122">
        <v>110.44148563419762</v>
      </c>
      <c r="AN250" s="122">
        <v>128.0210977049189</v>
      </c>
      <c r="AO250" s="122">
        <v>148.92119129233879</v>
      </c>
      <c r="AP250" s="122">
        <v>110.90527174496002</v>
      </c>
      <c r="AQ250" s="122">
        <v>130.1025886437973</v>
      </c>
      <c r="AR250" s="122">
        <v>134.28169948055637</v>
      </c>
      <c r="AS250" s="122">
        <v>130.18769161743816</v>
      </c>
      <c r="AT250" s="122">
        <v>108.13035429177978</v>
      </c>
      <c r="AU250" s="122">
        <v>111.13490364025694</v>
      </c>
      <c r="AV250" s="122">
        <v>108.33596987442195</v>
      </c>
      <c r="AW250" s="122">
        <v>109.6388423822052</v>
      </c>
      <c r="AX250" s="111">
        <v>63.931039149100535</v>
      </c>
      <c r="AY250" s="132">
        <v>0.70333333333333325</v>
      </c>
      <c r="AZ250" s="132">
        <v>0.71</v>
      </c>
      <c r="BA250" s="132">
        <v>0.91666666666666663</v>
      </c>
      <c r="BB250" s="132">
        <v>0.77</v>
      </c>
      <c r="BC250" s="132">
        <v>0.66</v>
      </c>
      <c r="BD250" s="132">
        <v>0.54333333333333333</v>
      </c>
      <c r="BE250" s="132">
        <v>0.69999999999999984</v>
      </c>
      <c r="BF250" s="132"/>
      <c r="BG250" s="132"/>
      <c r="BH250" s="132">
        <v>0.48</v>
      </c>
      <c r="BI250" s="132"/>
      <c r="BJ250" s="132">
        <v>0.73666666666666669</v>
      </c>
      <c r="BK250" s="132">
        <v>0.51666666666666672</v>
      </c>
      <c r="BL250" s="132">
        <v>0.46333333333333332</v>
      </c>
      <c r="BM250" s="132">
        <v>0.63666666666666671</v>
      </c>
      <c r="BN250" s="132">
        <v>0.45999999999999996</v>
      </c>
      <c r="BO250" s="132">
        <v>0.44333333333333336</v>
      </c>
      <c r="BP250" s="132">
        <v>0.43</v>
      </c>
      <c r="BQ250" s="132">
        <v>0.94333333333333336</v>
      </c>
      <c r="BR250" s="132"/>
      <c r="BS250" s="132"/>
      <c r="BT250" s="132">
        <v>0.5</v>
      </c>
      <c r="BU250" s="132">
        <v>0.54</v>
      </c>
      <c r="BV250" s="132">
        <v>0.64</v>
      </c>
      <c r="BW250" s="132"/>
      <c r="BX250" s="132"/>
      <c r="BY250" s="132"/>
      <c r="BZ250" s="132">
        <v>1.29</v>
      </c>
      <c r="CA250" s="132">
        <v>0.37666666666666665</v>
      </c>
      <c r="CB250" s="132"/>
      <c r="CC250" s="132"/>
      <c r="CD250" s="132">
        <v>0.6166666666666667</v>
      </c>
      <c r="CE250" s="132">
        <v>1.1233333333333333</v>
      </c>
      <c r="CF250" s="132"/>
      <c r="CG250" s="132"/>
      <c r="CH250" s="132"/>
      <c r="CI250" s="132"/>
      <c r="CJ250" s="132">
        <v>0.995</v>
      </c>
      <c r="CK250" s="132">
        <v>0.24</v>
      </c>
      <c r="CL250" s="132"/>
      <c r="CM250" s="132">
        <v>0.93</v>
      </c>
      <c r="CN250" s="132">
        <v>1.05</v>
      </c>
      <c r="CO250" s="132"/>
      <c r="CP250" s="132"/>
      <c r="CQ250" s="132">
        <v>0.93666666666666665</v>
      </c>
      <c r="CR250" s="132">
        <v>7.583333333333333</v>
      </c>
      <c r="CS250" s="132">
        <v>0.31000000000000005</v>
      </c>
      <c r="CT250" s="132"/>
      <c r="CU250" s="132"/>
      <c r="CV250" s="132">
        <v>0.08</v>
      </c>
      <c r="CW250" s="132">
        <v>0.57333333333333336</v>
      </c>
      <c r="CX250" s="132">
        <v>0.22</v>
      </c>
      <c r="CY250" s="132">
        <v>1.3533333333333335</v>
      </c>
      <c r="CZ250" s="132">
        <v>217.33333333333334</v>
      </c>
      <c r="DA250" s="132">
        <v>224</v>
      </c>
      <c r="DB250" s="132">
        <v>217.5</v>
      </c>
    </row>
    <row r="251" spans="1:106" x14ac:dyDescent="0.2">
      <c r="A251" s="119">
        <v>43466</v>
      </c>
      <c r="B251" s="120">
        <v>138.2190369121229</v>
      </c>
      <c r="C251" s="120">
        <v>127.86968575113214</v>
      </c>
      <c r="D251" s="120">
        <v>116.31663974151863</v>
      </c>
      <c r="E251" s="120">
        <v>116.31663974151863</v>
      </c>
      <c r="F251" s="120">
        <v>148.83664816456076</v>
      </c>
      <c r="G251" s="120"/>
      <c r="H251" s="120">
        <v>116.67435204297627</v>
      </c>
      <c r="I251" s="120">
        <v>133.10910202105697</v>
      </c>
      <c r="J251" s="120">
        <v>135.878679750223</v>
      </c>
      <c r="K251" s="120">
        <v>192.52276042917029</v>
      </c>
      <c r="L251" s="120"/>
      <c r="M251" s="120">
        <v>100.10770860228071</v>
      </c>
      <c r="N251" s="120">
        <v>119.59207368936899</v>
      </c>
      <c r="O251" s="120">
        <v>148.91275678632468</v>
      </c>
      <c r="P251" s="120">
        <v>107.24392569172517</v>
      </c>
      <c r="Q251" s="120"/>
      <c r="R251" s="120"/>
      <c r="S251" s="120">
        <v>103.30465407912754</v>
      </c>
      <c r="T251" s="120">
        <v>100.28951256777792</v>
      </c>
      <c r="U251" s="120">
        <v>100.67318076497074</v>
      </c>
      <c r="V251" s="120">
        <v>99.591749841041306</v>
      </c>
      <c r="W251" s="120">
        <v>73.304493445753408</v>
      </c>
      <c r="X251" s="120">
        <v>105.62182567902821</v>
      </c>
      <c r="Y251" s="120">
        <v>104.84060014791199</v>
      </c>
      <c r="Z251" s="120">
        <v>113.92184469448121</v>
      </c>
      <c r="AA251" s="120">
        <v>84.633591126420527</v>
      </c>
      <c r="AB251" s="120">
        <v>120.69595242189632</v>
      </c>
      <c r="AC251" s="122">
        <v>118.02391545877096</v>
      </c>
      <c r="AD251" s="122">
        <v>115.26302722683515</v>
      </c>
      <c r="AE251" s="122">
        <v>105.2</v>
      </c>
      <c r="AF251" s="122">
        <v>120.53914830729705</v>
      </c>
      <c r="AG251" s="122">
        <v>107.70541575193825</v>
      </c>
      <c r="AH251" s="122">
        <v>108.35586744391424</v>
      </c>
      <c r="AI251" s="122">
        <v>108.18653391185109</v>
      </c>
      <c r="AJ251" s="122">
        <v>112.45855179753208</v>
      </c>
      <c r="AK251" s="122">
        <v>108.14236662382204</v>
      </c>
      <c r="AL251" s="122">
        <v>107.14305937176414</v>
      </c>
      <c r="AM251" s="122">
        <v>110.44148563419762</v>
      </c>
      <c r="AN251" s="122">
        <v>129.50345815004977</v>
      </c>
      <c r="AO251" s="122">
        <v>150.58046032787627</v>
      </c>
      <c r="AP251" s="122">
        <v>109.65520333074298</v>
      </c>
      <c r="AQ251" s="122">
        <v>133.6020085997902</v>
      </c>
      <c r="AR251" s="122">
        <v>137.07101167827122</v>
      </c>
      <c r="AS251" s="122">
        <v>135.19778658490992</v>
      </c>
      <c r="AT251" s="122">
        <v>107.71578311865929</v>
      </c>
      <c r="AU251" s="122">
        <v>111.68553074334655</v>
      </c>
      <c r="AV251" s="122">
        <v>108.05265175199695</v>
      </c>
      <c r="AW251" s="122">
        <v>109.25615881368094</v>
      </c>
      <c r="AX251" s="111">
        <v>0.70333333333333325</v>
      </c>
      <c r="AY251" s="132">
        <v>0.87666666666666659</v>
      </c>
      <c r="AZ251" s="132">
        <v>0.74333333333333329</v>
      </c>
      <c r="BA251" s="132">
        <v>1.07</v>
      </c>
      <c r="BB251" s="132">
        <v>0.8833333333333333</v>
      </c>
      <c r="BC251" s="132">
        <v>0.66333333333333322</v>
      </c>
      <c r="BD251" s="132">
        <v>0.54999999999999993</v>
      </c>
      <c r="BE251" s="132">
        <v>0.76333333333333331</v>
      </c>
      <c r="BF251" s="132"/>
      <c r="BG251" s="132"/>
      <c r="BH251" s="132">
        <v>0.45666666666666672</v>
      </c>
      <c r="BI251" s="132"/>
      <c r="BJ251" s="132">
        <v>0.72000000000000008</v>
      </c>
      <c r="BK251" s="132">
        <v>0.58333333333333337</v>
      </c>
      <c r="BL251" s="132">
        <v>0.49</v>
      </c>
      <c r="BM251" s="132">
        <v>0.69666666666666666</v>
      </c>
      <c r="BN251" s="132"/>
      <c r="BO251" s="132">
        <v>0.47333333333333333</v>
      </c>
      <c r="BP251" s="132">
        <v>0.44333333333333336</v>
      </c>
      <c r="BQ251" s="132">
        <v>1.06</v>
      </c>
      <c r="BR251" s="132"/>
      <c r="BS251" s="132"/>
      <c r="BT251" s="132">
        <v>0.49</v>
      </c>
      <c r="BU251" s="132">
        <v>0.77999999999999992</v>
      </c>
      <c r="BV251" s="132"/>
      <c r="BW251" s="132"/>
      <c r="BX251" s="132"/>
      <c r="BY251" s="132"/>
      <c r="BZ251" s="132">
        <v>1.24</v>
      </c>
      <c r="CA251" s="132">
        <v>0.40000000000000008</v>
      </c>
      <c r="CB251" s="132"/>
      <c r="CC251" s="132"/>
      <c r="CD251" s="132">
        <v>0.6166666666666667</v>
      </c>
      <c r="CE251" s="132">
        <v>1.0466666666666666</v>
      </c>
      <c r="CF251" s="132">
        <v>5.3533333333333344</v>
      </c>
      <c r="CG251" s="132"/>
      <c r="CH251" s="132"/>
      <c r="CI251" s="132"/>
      <c r="CJ251" s="132"/>
      <c r="CK251" s="132">
        <v>0.23</v>
      </c>
      <c r="CL251" s="132"/>
      <c r="CM251" s="132"/>
      <c r="CN251" s="132">
        <v>2.75</v>
      </c>
      <c r="CO251" s="132"/>
      <c r="CP251" s="132"/>
      <c r="CQ251" s="132">
        <v>0.81666666666666654</v>
      </c>
      <c r="CR251" s="132">
        <v>7.07</v>
      </c>
      <c r="CS251" s="132">
        <v>0.31</v>
      </c>
      <c r="CT251" s="132"/>
      <c r="CU251" s="132"/>
      <c r="CV251" s="132">
        <v>7.3333333333333334E-2</v>
      </c>
      <c r="CW251" s="132"/>
      <c r="CX251" s="132">
        <v>0.21999999999999997</v>
      </c>
      <c r="CY251" s="132">
        <v>1.2166666666666668</v>
      </c>
      <c r="CZ251" s="132">
        <v>219.5</v>
      </c>
      <c r="DA251" s="132">
        <v>222.75</v>
      </c>
      <c r="DB251" s="132">
        <v>217.5</v>
      </c>
    </row>
    <row r="252" spans="1:106" x14ac:dyDescent="0.2">
      <c r="A252" s="119">
        <v>43497</v>
      </c>
      <c r="B252" s="120">
        <v>139.56928049465989</v>
      </c>
      <c r="C252" s="120">
        <v>127.41582833597288</v>
      </c>
      <c r="D252" s="120">
        <v>116.31663974151863</v>
      </c>
      <c r="E252" s="120">
        <v>116.31663974151863</v>
      </c>
      <c r="F252" s="120">
        <v>129.69723771207313</v>
      </c>
      <c r="G252" s="120"/>
      <c r="H252" s="120">
        <v>136.69728805802052</v>
      </c>
      <c r="I252" s="120">
        <v>134.47913921925536</v>
      </c>
      <c r="J252" s="120">
        <v>132.22721977168175</v>
      </c>
      <c r="K252" s="120">
        <v>200.73395180399126</v>
      </c>
      <c r="L252" s="120"/>
      <c r="M252" s="120">
        <v>100.10770860228071</v>
      </c>
      <c r="N252" s="120">
        <v>126.42865349790267</v>
      </c>
      <c r="O252" s="120">
        <v>152.4504839272621</v>
      </c>
      <c r="P252" s="120">
        <v>144.88225518651871</v>
      </c>
      <c r="Q252" s="120"/>
      <c r="R252" s="120"/>
      <c r="S252" s="120">
        <v>102.32847841922174</v>
      </c>
      <c r="T252" s="120">
        <v>99.610277766235882</v>
      </c>
      <c r="U252" s="120">
        <v>99.263607858165699</v>
      </c>
      <c r="V252" s="120">
        <v>103.3486473016703</v>
      </c>
      <c r="W252" s="120">
        <v>55.825848112865643</v>
      </c>
      <c r="X252" s="120">
        <v>104.51993599462936</v>
      </c>
      <c r="Y252" s="120">
        <v>104.28647435431837</v>
      </c>
      <c r="Z252" s="120">
        <v>111.45820028058928</v>
      </c>
      <c r="AA252" s="120">
        <v>85.574628232132582</v>
      </c>
      <c r="AB252" s="120">
        <v>120.69595242189632</v>
      </c>
      <c r="AC252" s="122">
        <v>117.71079503092881</v>
      </c>
      <c r="AD252" s="122">
        <v>115.39543736724509</v>
      </c>
      <c r="AE252" s="122">
        <v>105.4</v>
      </c>
      <c r="AF252" s="122">
        <v>120.02572095751869</v>
      </c>
      <c r="AG252" s="122">
        <v>107.20244310813787</v>
      </c>
      <c r="AH252" s="122">
        <v>106.97891762254261</v>
      </c>
      <c r="AI252" s="122">
        <v>106.71836298904742</v>
      </c>
      <c r="AJ252" s="122">
        <v>111.09536343389352</v>
      </c>
      <c r="AK252" s="122">
        <v>107.99640547883654</v>
      </c>
      <c r="AL252" s="122">
        <v>105.44489766071189</v>
      </c>
      <c r="AM252" s="122">
        <v>110.44148563419762</v>
      </c>
      <c r="AN252" s="122">
        <v>128.84259760494081</v>
      </c>
      <c r="AO252" s="122">
        <v>149.13525107363915</v>
      </c>
      <c r="AP252" s="122">
        <v>107.05309702666788</v>
      </c>
      <c r="AQ252" s="122">
        <v>134.84709176599429</v>
      </c>
      <c r="AR252" s="122">
        <v>139.09721016151695</v>
      </c>
      <c r="AS252" s="122">
        <v>143.27376056232711</v>
      </c>
      <c r="AT252" s="122">
        <v>107.6887661801629</v>
      </c>
      <c r="AU252" s="122">
        <v>112.51147139798098</v>
      </c>
      <c r="AV252" s="122">
        <v>107.40422722616883</v>
      </c>
      <c r="AW252" s="122">
        <v>108.3951207845013</v>
      </c>
      <c r="AX252" s="111">
        <v>0.75</v>
      </c>
      <c r="AY252" s="132">
        <v>0.93499999999999994</v>
      </c>
      <c r="AZ252" s="132">
        <v>0.83499999999999996</v>
      </c>
      <c r="BA252" s="132">
        <v>1.1200000000000001</v>
      </c>
      <c r="BB252" s="132">
        <v>0.87749999999999995</v>
      </c>
      <c r="BC252" s="132">
        <v>0.755</v>
      </c>
      <c r="BD252" s="132">
        <v>0.66999999999999993</v>
      </c>
      <c r="BE252" s="132">
        <v>0.84000000000000008</v>
      </c>
      <c r="BF252" s="132"/>
      <c r="BG252" s="132"/>
      <c r="BH252" s="132">
        <v>0.48499999999999999</v>
      </c>
      <c r="BI252" s="132"/>
      <c r="BJ252" s="132">
        <v>0.75750000000000006</v>
      </c>
      <c r="BK252" s="132">
        <v>0.6</v>
      </c>
      <c r="BL252" s="132">
        <v>0.495</v>
      </c>
      <c r="BM252" s="132">
        <v>1.03</v>
      </c>
      <c r="BN252" s="132"/>
      <c r="BO252" s="132">
        <v>0.48249999999999998</v>
      </c>
      <c r="BP252" s="132">
        <v>0.4425</v>
      </c>
      <c r="BQ252" s="132"/>
      <c r="BR252" s="132"/>
      <c r="BS252" s="132"/>
      <c r="BT252" s="132">
        <v>0.47499999999999998</v>
      </c>
      <c r="BU252" s="132">
        <v>0.76749999999999996</v>
      </c>
      <c r="BV252" s="132"/>
      <c r="BW252" s="132"/>
      <c r="BX252" s="132">
        <v>1.0533333333333335</v>
      </c>
      <c r="BY252" s="132"/>
      <c r="BZ252" s="132">
        <v>1.2324999999999999</v>
      </c>
      <c r="CA252" s="132">
        <v>0.42749999999999999</v>
      </c>
      <c r="CB252" s="132"/>
      <c r="CC252" s="132"/>
      <c r="CD252" s="132">
        <v>0.58250000000000002</v>
      </c>
      <c r="CE252" s="132">
        <v>0.97750000000000004</v>
      </c>
      <c r="CF252" s="132">
        <v>4.4067730955964777</v>
      </c>
      <c r="CG252" s="132"/>
      <c r="CH252" s="132"/>
      <c r="CI252" s="132"/>
      <c r="CJ252" s="132"/>
      <c r="CK252" s="132">
        <v>0.23250000000000001</v>
      </c>
      <c r="CL252" s="132"/>
      <c r="CM252" s="132"/>
      <c r="CN252" s="132"/>
      <c r="CO252" s="132"/>
      <c r="CP252" s="132"/>
      <c r="CQ252" s="132">
        <v>0.71499999999999997</v>
      </c>
      <c r="CR252" s="132">
        <v>7.1875</v>
      </c>
      <c r="CS252" s="132">
        <v>0.25</v>
      </c>
      <c r="CT252" s="132"/>
      <c r="CU252" s="132"/>
      <c r="CV252" s="132">
        <v>8.7499999999999994E-2</v>
      </c>
      <c r="CW252" s="132"/>
      <c r="CX252" s="132">
        <v>0.1925</v>
      </c>
      <c r="CY252" s="132">
        <v>0.66666666666666663</v>
      </c>
      <c r="CZ252" s="132">
        <v>215.5</v>
      </c>
      <c r="DA252" s="132">
        <v>219</v>
      </c>
      <c r="DB252" s="132">
        <v>217.5</v>
      </c>
    </row>
    <row r="253" spans="1:106" x14ac:dyDescent="0.2">
      <c r="A253" s="119">
        <v>43525</v>
      </c>
      <c r="B253" s="120">
        <v>138.933389544688</v>
      </c>
      <c r="C253" s="120">
        <v>124.38456545027361</v>
      </c>
      <c r="D253" s="120">
        <v>116.31663974151863</v>
      </c>
      <c r="E253" s="120">
        <v>116.31663974151863</v>
      </c>
      <c r="F253" s="120">
        <v>112.5399371558516</v>
      </c>
      <c r="G253" s="120">
        <v>111.64886830047081</v>
      </c>
      <c r="H253" s="120">
        <v>143.21105909268309</v>
      </c>
      <c r="I253" s="120">
        <v>114.39361852311782</v>
      </c>
      <c r="J253" s="120">
        <v>126.77863516704002</v>
      </c>
      <c r="K253" s="120">
        <v>217.54900186515488</v>
      </c>
      <c r="L253" s="120"/>
      <c r="M253" s="120">
        <v>100.10770860228071</v>
      </c>
      <c r="N253" s="120">
        <v>127.45437800717959</v>
      </c>
      <c r="O253" s="120">
        <v>146.40485648450218</v>
      </c>
      <c r="P253" s="120">
        <v>123.50712793989773</v>
      </c>
      <c r="Q253" s="120">
        <v>123.25736877293281</v>
      </c>
      <c r="R253" s="120"/>
      <c r="S253" s="120">
        <v>102.62581600679069</v>
      </c>
      <c r="T253" s="120">
        <v>99.322660056182855</v>
      </c>
      <c r="U253" s="120">
        <v>98.187881166130268</v>
      </c>
      <c r="V253" s="120">
        <v>108.77719442365472</v>
      </c>
      <c r="W253" s="120">
        <v>49.385967433464472</v>
      </c>
      <c r="X253" s="120">
        <v>104.69471849629264</v>
      </c>
      <c r="Y253" s="120">
        <v>106.11508947317729</v>
      </c>
      <c r="Z253" s="120">
        <v>112.46632332860993</v>
      </c>
      <c r="AA253" s="120">
        <v>101.88593806447483</v>
      </c>
      <c r="AB253" s="120">
        <v>120.69595242189632</v>
      </c>
      <c r="AC253" s="122">
        <v>119.50735963081607</v>
      </c>
      <c r="AD253" s="122">
        <v>115.39543736724509</v>
      </c>
      <c r="AE253" s="122">
        <v>105.4</v>
      </c>
      <c r="AF253" s="122">
        <v>122.59400351986579</v>
      </c>
      <c r="AG253" s="122">
        <v>104.72953730855461</v>
      </c>
      <c r="AH253" s="122">
        <v>103.3113990341801</v>
      </c>
      <c r="AI253" s="122">
        <v>102.62231314768779</v>
      </c>
      <c r="AJ253" s="122">
        <v>110.9465478841871</v>
      </c>
      <c r="AK253" s="122">
        <v>107.99498800063954</v>
      </c>
      <c r="AL253" s="122">
        <v>105.0734555268325</v>
      </c>
      <c r="AM253" s="122">
        <v>110.44148563419762</v>
      </c>
      <c r="AN253" s="122">
        <v>126.79309678222037</v>
      </c>
      <c r="AO253" s="122">
        <v>144.55373098743286</v>
      </c>
      <c r="AP253" s="122">
        <v>102.67075640317834</v>
      </c>
      <c r="AQ253" s="122">
        <v>135.93911944969886</v>
      </c>
      <c r="AR253" s="122">
        <v>135.93949823957558</v>
      </c>
      <c r="AS253" s="122">
        <v>147.76041277200332</v>
      </c>
      <c r="AT253" s="122">
        <v>108.3629391414399</v>
      </c>
      <c r="AU253" s="122">
        <v>113.24564086876718</v>
      </c>
      <c r="AV253" s="122">
        <v>106.97913954659515</v>
      </c>
      <c r="AW253" s="122">
        <v>107.82109543171489</v>
      </c>
      <c r="AX253" s="111">
        <v>0.82400000000000007</v>
      </c>
      <c r="AY253" s="132">
        <v>0.89400000000000013</v>
      </c>
      <c r="AZ253" s="132">
        <v>0.81799999999999995</v>
      </c>
      <c r="BA253" s="132">
        <v>1.1933333333333334</v>
      </c>
      <c r="BB253" s="132">
        <v>0.84199999999999997</v>
      </c>
      <c r="BC253" s="132">
        <v>0.87600000000000011</v>
      </c>
      <c r="BD253" s="132">
        <v>0.7</v>
      </c>
      <c r="BE253" s="132">
        <v>0.9</v>
      </c>
      <c r="BF253" s="132"/>
      <c r="BG253" s="132"/>
      <c r="BH253" s="132">
        <v>0.46999999999999992</v>
      </c>
      <c r="BI253" s="132"/>
      <c r="BJ253" s="132">
        <v>0.76</v>
      </c>
      <c r="BK253" s="132">
        <v>0.64800000000000002</v>
      </c>
      <c r="BL253" s="132">
        <v>0.49399999999999994</v>
      </c>
      <c r="BM253" s="132">
        <v>1.3140000000000001</v>
      </c>
      <c r="BN253" s="132"/>
      <c r="BO253" s="132">
        <v>0.48599999999999993</v>
      </c>
      <c r="BP253" s="132">
        <v>0.47599999999999998</v>
      </c>
      <c r="BQ253" s="132"/>
      <c r="BR253" s="132">
        <v>1.4666666666666668</v>
      </c>
      <c r="BS253" s="132"/>
      <c r="BT253" s="132">
        <v>0.46399999999999997</v>
      </c>
      <c r="BU253" s="132">
        <v>0.63400000000000001</v>
      </c>
      <c r="BV253" s="132"/>
      <c r="BW253" s="132"/>
      <c r="BX253" s="132">
        <v>0.81400000000000006</v>
      </c>
      <c r="BY253" s="132"/>
      <c r="BZ253" s="132">
        <v>1.216</v>
      </c>
      <c r="CA253" s="132">
        <v>0.36200000000000004</v>
      </c>
      <c r="CB253" s="132"/>
      <c r="CC253" s="132"/>
      <c r="CD253" s="132">
        <v>0.52600000000000002</v>
      </c>
      <c r="CE253" s="132">
        <v>0.92200000000000004</v>
      </c>
      <c r="CF253" s="132">
        <v>3.6100000000000003</v>
      </c>
      <c r="CG253" s="132">
        <v>2.1524999999999999</v>
      </c>
      <c r="CH253" s="132"/>
      <c r="CI253" s="132"/>
      <c r="CJ253" s="132"/>
      <c r="CK253" s="132">
        <v>0.22600000000000003</v>
      </c>
      <c r="CL253" s="132"/>
      <c r="CM253" s="132"/>
      <c r="CN253" s="132">
        <v>2.2200000000000002</v>
      </c>
      <c r="CO253" s="132"/>
      <c r="CP253" s="132"/>
      <c r="CQ253" s="132">
        <v>0.55500000000000005</v>
      </c>
      <c r="CR253" s="132">
        <v>8.2880000000000003</v>
      </c>
      <c r="CS253" s="132">
        <v>0.25</v>
      </c>
      <c r="CT253" s="132"/>
      <c r="CU253" s="132"/>
      <c r="CV253" s="132">
        <v>7.0000000000000007E-2</v>
      </c>
      <c r="CW253" s="132"/>
      <c r="CX253" s="132">
        <v>0.18</v>
      </c>
      <c r="CY253" s="132"/>
      <c r="CZ253" s="132">
        <v>209.6</v>
      </c>
      <c r="DA253" s="132">
        <v>219</v>
      </c>
      <c r="DB253" s="132">
        <v>217.5</v>
      </c>
    </row>
    <row r="254" spans="1:106" x14ac:dyDescent="0.2">
      <c r="A254" s="119">
        <v>43556</v>
      </c>
      <c r="B254" s="120">
        <v>143.15626756604834</v>
      </c>
      <c r="C254" s="120">
        <v>121.60739747369573</v>
      </c>
      <c r="D254" s="120">
        <v>116.31663974151863</v>
      </c>
      <c r="E254" s="120">
        <v>116.31663974151863</v>
      </c>
      <c r="F254" s="120">
        <v>117.79176844253394</v>
      </c>
      <c r="G254" s="120">
        <v>128.964695483875</v>
      </c>
      <c r="H254" s="120">
        <v>141.45420741895521</v>
      </c>
      <c r="I254" s="120">
        <v>107.94702737670556</v>
      </c>
      <c r="J254" s="120">
        <v>132.14021872005813</v>
      </c>
      <c r="K254" s="120">
        <v>209.90841941355922</v>
      </c>
      <c r="L254" s="120"/>
      <c r="M254" s="120">
        <v>100.10770860228071</v>
      </c>
      <c r="N254" s="120">
        <v>128.95508470534503</v>
      </c>
      <c r="O254" s="120">
        <v>164.37416317120659</v>
      </c>
      <c r="P254" s="120">
        <v>142.78958018186157</v>
      </c>
      <c r="Q254" s="120">
        <v>192.00211564908338</v>
      </c>
      <c r="R254" s="120"/>
      <c r="S254" s="120">
        <v>105.54959357356906</v>
      </c>
      <c r="T254" s="120">
        <v>102.03022357896172</v>
      </c>
      <c r="U254" s="120">
        <v>100.0425823592948</v>
      </c>
      <c r="V254" s="120">
        <v>116.42865428471852</v>
      </c>
      <c r="W254" s="120">
        <v>70.629378974711315</v>
      </c>
      <c r="X254" s="120">
        <v>105.7890089414887</v>
      </c>
      <c r="Y254" s="120">
        <v>142.65968556067622</v>
      </c>
      <c r="Z254" s="120">
        <v>122.99328395076196</v>
      </c>
      <c r="AA254" s="120">
        <v>106.75543165911181</v>
      </c>
      <c r="AB254" s="120">
        <v>120.69595242189632</v>
      </c>
      <c r="AC254" s="122">
        <v>125.24501411774951</v>
      </c>
      <c r="AD254" s="122">
        <v>127.90819563598248</v>
      </c>
      <c r="AE254" s="122">
        <v>115.40000000000002</v>
      </c>
      <c r="AF254" s="122">
        <v>125.75332428945275</v>
      </c>
      <c r="AG254" s="122">
        <v>104.37583233107317</v>
      </c>
      <c r="AH254" s="122">
        <v>102.773938324924</v>
      </c>
      <c r="AI254" s="122">
        <v>102.13011326077228</v>
      </c>
      <c r="AJ254" s="122">
        <v>108.4476891366598</v>
      </c>
      <c r="AK254" s="122">
        <v>108.04456644598741</v>
      </c>
      <c r="AL254" s="122">
        <v>105.03125857962031</v>
      </c>
      <c r="AM254" s="122">
        <v>110.44148563419762</v>
      </c>
      <c r="AN254" s="122">
        <v>125.77768876770705</v>
      </c>
      <c r="AO254" s="122">
        <v>142.38145094853817</v>
      </c>
      <c r="AP254" s="122">
        <v>101.43601476054681</v>
      </c>
      <c r="AQ254" s="122">
        <v>135.70967824734382</v>
      </c>
      <c r="AR254" s="122">
        <v>131.71964685298121</v>
      </c>
      <c r="AS254" s="122">
        <v>147.16219247737982</v>
      </c>
      <c r="AT254" s="122">
        <v>108.45112220294351</v>
      </c>
      <c r="AU254" s="122">
        <v>113.06209850107064</v>
      </c>
      <c r="AV254" s="122">
        <v>106.89163283230236</v>
      </c>
      <c r="AW254" s="122">
        <v>107.82109543171489</v>
      </c>
      <c r="AX254" s="111">
        <v>0.76</v>
      </c>
      <c r="CZ254" s="132">
        <v>204</v>
      </c>
      <c r="DA254" s="132">
        <v>219</v>
      </c>
      <c r="DB254" s="132">
        <v>217.5</v>
      </c>
    </row>
    <row r="255" spans="1:106" x14ac:dyDescent="0.2">
      <c r="AX255" s="111"/>
      <c r="CZ255" s="130"/>
      <c r="DA255" s="130"/>
      <c r="DB255" s="130"/>
    </row>
    <row r="256" spans="1:106" x14ac:dyDescent="0.2">
      <c r="AX256" s="111"/>
      <c r="CZ256" s="130"/>
      <c r="DA256" s="130"/>
      <c r="DB256" s="130"/>
    </row>
    <row r="257" spans="50:106" x14ac:dyDescent="0.2">
      <c r="AX257" s="111"/>
      <c r="CZ257" s="130"/>
      <c r="DA257" s="130"/>
      <c r="DB257" s="130"/>
    </row>
    <row r="258" spans="50:106" x14ac:dyDescent="0.2">
      <c r="AX258" s="111"/>
      <c r="CZ258" s="130"/>
      <c r="DA258" s="130"/>
      <c r="DB258" s="130"/>
    </row>
    <row r="259" spans="50:106" x14ac:dyDescent="0.2">
      <c r="AX259" s="111"/>
      <c r="CZ259" s="130"/>
      <c r="DA259" s="130"/>
      <c r="DB259" s="130"/>
    </row>
    <row r="260" spans="50:106" x14ac:dyDescent="0.2">
      <c r="CZ260" s="130"/>
      <c r="DA260" s="130"/>
      <c r="DB260" s="130"/>
    </row>
    <row r="261" spans="50:106" x14ac:dyDescent="0.2">
      <c r="CZ261" s="130"/>
      <c r="DA261" s="130"/>
      <c r="DB261" s="130"/>
    </row>
    <row r="262" spans="50:106" x14ac:dyDescent="0.2">
      <c r="CZ262" s="130"/>
      <c r="DA262" s="130"/>
      <c r="DB262" s="130"/>
    </row>
    <row r="263" spans="50:106" x14ac:dyDescent="0.2">
      <c r="CZ263" s="130"/>
      <c r="DA263" s="130"/>
      <c r="DB263" s="130"/>
    </row>
    <row r="264" spans="50:106" x14ac:dyDescent="0.2">
      <c r="CZ264" s="130"/>
      <c r="DA264" s="130"/>
      <c r="DB264" s="130"/>
    </row>
    <row r="265" spans="50:106" x14ac:dyDescent="0.2">
      <c r="CZ265" s="130"/>
      <c r="DA265" s="130"/>
      <c r="DB265" s="130"/>
    </row>
    <row r="266" spans="50:106" x14ac:dyDescent="0.2">
      <c r="CZ266" s="130"/>
      <c r="DA266" s="130"/>
      <c r="DB266" s="130"/>
    </row>
    <row r="267" spans="50:106" x14ac:dyDescent="0.2">
      <c r="CZ267" s="130"/>
      <c r="DA267" s="130"/>
      <c r="DB267" s="130"/>
    </row>
    <row r="268" spans="50:106" x14ac:dyDescent="0.2">
      <c r="CZ268" s="130"/>
      <c r="DA268" s="130"/>
      <c r="DB268" s="130"/>
    </row>
    <row r="269" spans="50:106" x14ac:dyDescent="0.2">
      <c r="CZ269" s="130"/>
      <c r="DA269" s="130"/>
      <c r="DB269" s="130"/>
    </row>
    <row r="270" spans="50:106" x14ac:dyDescent="0.2">
      <c r="CZ270" s="130"/>
      <c r="DA270" s="130"/>
      <c r="DB270" s="130"/>
    </row>
    <row r="271" spans="50:106" x14ac:dyDescent="0.2">
      <c r="CZ271" s="130"/>
      <c r="DA271" s="130"/>
      <c r="DB271" s="130"/>
    </row>
    <row r="272" spans="50:106" x14ac:dyDescent="0.2">
      <c r="CZ272" s="130"/>
      <c r="DA272" s="130"/>
      <c r="DB272" s="130"/>
    </row>
    <row r="273" spans="104:106" x14ac:dyDescent="0.2">
      <c r="CZ273" s="130"/>
      <c r="DA273" s="130"/>
      <c r="DB273" s="130"/>
    </row>
    <row r="274" spans="104:106" x14ac:dyDescent="0.2">
      <c r="CZ274" s="130"/>
      <c r="DA274" s="130"/>
      <c r="DB274" s="130"/>
    </row>
    <row r="275" spans="104:106" x14ac:dyDescent="0.2">
      <c r="CZ275" s="130"/>
      <c r="DA275" s="130"/>
      <c r="DB275" s="130"/>
    </row>
    <row r="276" spans="104:106" x14ac:dyDescent="0.2">
      <c r="CZ276" s="130"/>
      <c r="DA276" s="130"/>
      <c r="DB276" s="130"/>
    </row>
    <row r="277" spans="104:106" x14ac:dyDescent="0.2">
      <c r="CZ277" s="130"/>
      <c r="DA277" s="130"/>
      <c r="DB277" s="130"/>
    </row>
    <row r="278" spans="104:106" x14ac:dyDescent="0.2">
      <c r="CZ278" s="130"/>
      <c r="DA278" s="130"/>
      <c r="DB278" s="130"/>
    </row>
    <row r="279" spans="104:106" x14ac:dyDescent="0.2">
      <c r="CZ279" s="130"/>
      <c r="DA279" s="130"/>
      <c r="DB279" s="130"/>
    </row>
    <row r="280" spans="104:106" x14ac:dyDescent="0.2">
      <c r="CZ280" s="130"/>
      <c r="DA280" s="130"/>
      <c r="DB280" s="130"/>
    </row>
    <row r="281" spans="104:106" x14ac:dyDescent="0.2">
      <c r="CZ281" s="130"/>
      <c r="DA281" s="130"/>
      <c r="DB281" s="130"/>
    </row>
    <row r="282" spans="104:106" x14ac:dyDescent="0.2">
      <c r="CZ282" s="130"/>
      <c r="DA282" s="130"/>
      <c r="DB282" s="130"/>
    </row>
    <row r="283" spans="104:106" x14ac:dyDescent="0.2">
      <c r="CZ283" s="130"/>
      <c r="DA283" s="130"/>
      <c r="DB283" s="130"/>
    </row>
    <row r="284" spans="104:106" x14ac:dyDescent="0.2">
      <c r="CZ284" s="130"/>
      <c r="DA284" s="130"/>
      <c r="DB284" s="130"/>
    </row>
    <row r="285" spans="104:106" x14ac:dyDescent="0.2">
      <c r="CZ285" s="130"/>
      <c r="DA285" s="130"/>
      <c r="DB285" s="130"/>
    </row>
    <row r="286" spans="104:106" x14ac:dyDescent="0.2">
      <c r="CZ286" s="130"/>
      <c r="DA286" s="130"/>
      <c r="DB286" s="130"/>
    </row>
    <row r="287" spans="104:106" x14ac:dyDescent="0.2">
      <c r="CZ287" s="130"/>
      <c r="DA287" s="130"/>
      <c r="DB287" s="130"/>
    </row>
    <row r="288" spans="104:106" x14ac:dyDescent="0.2">
      <c r="CZ288" s="130"/>
      <c r="DA288" s="130"/>
      <c r="DB288" s="130"/>
    </row>
    <row r="289" spans="104:106" x14ac:dyDescent="0.2">
      <c r="CZ289" s="130"/>
      <c r="DA289" s="130"/>
      <c r="DB289" s="130"/>
    </row>
    <row r="290" spans="104:106" x14ac:dyDescent="0.2">
      <c r="CZ290" s="130"/>
      <c r="DA290" s="130"/>
      <c r="DB290" s="130"/>
    </row>
    <row r="291" spans="104:106" x14ac:dyDescent="0.2">
      <c r="CZ291" s="130"/>
      <c r="DA291" s="130"/>
      <c r="DB291" s="130"/>
    </row>
    <row r="292" spans="104:106" x14ac:dyDescent="0.2">
      <c r="CZ292" s="130"/>
      <c r="DA292" s="130"/>
      <c r="DB292" s="130"/>
    </row>
    <row r="293" spans="104:106" x14ac:dyDescent="0.2">
      <c r="CZ293" s="130"/>
      <c r="DA293" s="130"/>
      <c r="DB293" s="130"/>
    </row>
    <row r="294" spans="104:106" x14ac:dyDescent="0.2">
      <c r="CZ294" s="130"/>
      <c r="DA294" s="130"/>
      <c r="DB294" s="130"/>
    </row>
    <row r="295" spans="104:106" x14ac:dyDescent="0.2">
      <c r="CZ295" s="130"/>
      <c r="DA295" s="130"/>
      <c r="DB295" s="130"/>
    </row>
    <row r="296" spans="104:106" x14ac:dyDescent="0.2">
      <c r="CZ296" s="130"/>
      <c r="DA296" s="130"/>
      <c r="DB296" s="130"/>
    </row>
    <row r="297" spans="104:106" x14ac:dyDescent="0.2">
      <c r="CZ297" s="130"/>
      <c r="DA297" s="130"/>
      <c r="DB297" s="130"/>
    </row>
    <row r="298" spans="104:106" x14ac:dyDescent="0.2">
      <c r="CZ298" s="130"/>
      <c r="DA298" s="130"/>
      <c r="DB298" s="130"/>
    </row>
    <row r="299" spans="104:106" x14ac:dyDescent="0.2">
      <c r="CZ299" s="130"/>
      <c r="DA299" s="130"/>
      <c r="DB299" s="130"/>
    </row>
    <row r="300" spans="104:106" x14ac:dyDescent="0.2">
      <c r="CZ300" s="130"/>
      <c r="DA300" s="130"/>
      <c r="DB300" s="130"/>
    </row>
    <row r="301" spans="104:106" x14ac:dyDescent="0.2">
      <c r="CZ301" s="130"/>
      <c r="DA301" s="130"/>
      <c r="DB301" s="130"/>
    </row>
    <row r="302" spans="104:106" x14ac:dyDescent="0.2">
      <c r="CZ302" s="130"/>
      <c r="DA302" s="130"/>
      <c r="DB302" s="130"/>
    </row>
    <row r="303" spans="104:106" x14ac:dyDescent="0.2">
      <c r="CZ303" s="130"/>
      <c r="DA303" s="130"/>
      <c r="DB303" s="130"/>
    </row>
    <row r="304" spans="104:106" x14ac:dyDescent="0.2">
      <c r="CZ304" s="130"/>
      <c r="DA304" s="130"/>
      <c r="DB304" s="130"/>
    </row>
    <row r="305" spans="104:106" x14ac:dyDescent="0.2">
      <c r="CZ305" s="130"/>
      <c r="DA305" s="130"/>
      <c r="DB305" s="130"/>
    </row>
    <row r="306" spans="104:106" x14ac:dyDescent="0.2">
      <c r="CZ306" s="130"/>
      <c r="DA306" s="130"/>
      <c r="DB306" s="130"/>
    </row>
    <row r="307" spans="104:106" x14ac:dyDescent="0.2">
      <c r="CZ307" s="130"/>
      <c r="DA307" s="130"/>
      <c r="DB307" s="130"/>
    </row>
    <row r="308" spans="104:106" x14ac:dyDescent="0.2">
      <c r="CZ308" s="130"/>
      <c r="DA308" s="130"/>
      <c r="DB308" s="130"/>
    </row>
    <row r="309" spans="104:106" x14ac:dyDescent="0.2">
      <c r="CZ309" s="130"/>
      <c r="DA309" s="130"/>
      <c r="DB309" s="130"/>
    </row>
    <row r="310" spans="104:106" x14ac:dyDescent="0.2">
      <c r="CZ310" s="130"/>
      <c r="DA310" s="130"/>
      <c r="DB310" s="130"/>
    </row>
    <row r="311" spans="104:106" x14ac:dyDescent="0.2">
      <c r="CZ311" s="130"/>
      <c r="DA311" s="130"/>
      <c r="DB311" s="130"/>
    </row>
    <row r="312" spans="104:106" x14ac:dyDescent="0.2">
      <c r="CZ312" s="130"/>
      <c r="DA312" s="130"/>
      <c r="DB312" s="130"/>
    </row>
    <row r="313" spans="104:106" x14ac:dyDescent="0.2">
      <c r="CZ313" s="130"/>
      <c r="DA313" s="130"/>
      <c r="DB313" s="130"/>
    </row>
    <row r="314" spans="104:106" x14ac:dyDescent="0.2">
      <c r="CZ314" s="130"/>
      <c r="DA314" s="130"/>
      <c r="DB314" s="130"/>
    </row>
    <row r="315" spans="104:106" x14ac:dyDescent="0.2">
      <c r="CZ315" s="130"/>
      <c r="DA315" s="130"/>
      <c r="DB315" s="130"/>
    </row>
    <row r="316" spans="104:106" x14ac:dyDescent="0.2">
      <c r="CZ316" s="130"/>
      <c r="DA316" s="130"/>
      <c r="DB316" s="130"/>
    </row>
    <row r="317" spans="104:106" x14ac:dyDescent="0.2">
      <c r="CZ317" s="130"/>
      <c r="DA317" s="130"/>
      <c r="DB317" s="130"/>
    </row>
    <row r="318" spans="104:106" x14ac:dyDescent="0.2">
      <c r="CZ318" s="130"/>
      <c r="DA318" s="130"/>
      <c r="DB318" s="130"/>
    </row>
    <row r="319" spans="104:106" x14ac:dyDescent="0.2">
      <c r="CZ319" s="130"/>
      <c r="DA319" s="130"/>
      <c r="DB319" s="130"/>
    </row>
    <row r="320" spans="104:106" x14ac:dyDescent="0.2">
      <c r="CZ320" s="130"/>
      <c r="DA320" s="130"/>
      <c r="DB320" s="130"/>
    </row>
    <row r="321" spans="104:106" x14ac:dyDescent="0.2">
      <c r="CZ321" s="130"/>
      <c r="DA321" s="130"/>
      <c r="DB321" s="130"/>
    </row>
    <row r="322" spans="104:106" x14ac:dyDescent="0.2">
      <c r="CZ322" s="130"/>
      <c r="DA322" s="130"/>
      <c r="DB322" s="130"/>
    </row>
    <row r="323" spans="104:106" x14ac:dyDescent="0.2">
      <c r="CZ323" s="130"/>
      <c r="DA323" s="130"/>
      <c r="DB323" s="130"/>
    </row>
    <row r="324" spans="104:106" x14ac:dyDescent="0.2">
      <c r="CZ324" s="130"/>
      <c r="DA324" s="130"/>
      <c r="DB324" s="130"/>
    </row>
    <row r="325" spans="104:106" x14ac:dyDescent="0.2">
      <c r="CZ325" s="130"/>
      <c r="DA325" s="130"/>
      <c r="DB325" s="130"/>
    </row>
    <row r="326" spans="104:106" x14ac:dyDescent="0.2">
      <c r="CZ326" s="130"/>
      <c r="DA326" s="130"/>
      <c r="DB326" s="130"/>
    </row>
    <row r="327" spans="104:106" x14ac:dyDescent="0.2">
      <c r="CZ327" s="130"/>
      <c r="DA327" s="130"/>
      <c r="DB327" s="130"/>
    </row>
    <row r="328" spans="104:106" x14ac:dyDescent="0.2">
      <c r="CZ328" s="130"/>
      <c r="DA328" s="130"/>
      <c r="DB328" s="130"/>
    </row>
    <row r="329" spans="104:106" x14ac:dyDescent="0.2">
      <c r="CZ329" s="130"/>
      <c r="DA329" s="130"/>
      <c r="DB329" s="130"/>
    </row>
    <row r="330" spans="104:106" x14ac:dyDescent="0.2">
      <c r="CZ330" s="130"/>
      <c r="DA330" s="130"/>
      <c r="DB330" s="130"/>
    </row>
    <row r="331" spans="104:106" x14ac:dyDescent="0.2">
      <c r="CZ331" s="130"/>
      <c r="DA331" s="130"/>
      <c r="DB331" s="130"/>
    </row>
    <row r="332" spans="104:106" x14ac:dyDescent="0.2">
      <c r="CZ332" s="130"/>
      <c r="DA332" s="130"/>
      <c r="DB332" s="130"/>
    </row>
    <row r="333" spans="104:106" x14ac:dyDescent="0.2">
      <c r="CZ333" s="130"/>
      <c r="DA333" s="130"/>
      <c r="DB333" s="130"/>
    </row>
    <row r="334" spans="104:106" x14ac:dyDescent="0.2">
      <c r="CZ334" s="130"/>
      <c r="DA334" s="130"/>
      <c r="DB334" s="130"/>
    </row>
    <row r="335" spans="104:106" x14ac:dyDescent="0.2">
      <c r="CZ335" s="130"/>
      <c r="DA335" s="130"/>
      <c r="DB335" s="130"/>
    </row>
    <row r="336" spans="104:106" x14ac:dyDescent="0.2">
      <c r="CZ336" s="130"/>
      <c r="DA336" s="130"/>
      <c r="DB336" s="130"/>
    </row>
    <row r="337" spans="104:106" x14ac:dyDescent="0.2">
      <c r="CZ337" s="130"/>
      <c r="DA337" s="130"/>
      <c r="DB337" s="130"/>
    </row>
    <row r="338" spans="104:106" x14ac:dyDescent="0.2">
      <c r="CZ338" s="130"/>
      <c r="DA338" s="130"/>
      <c r="DB338" s="130"/>
    </row>
    <row r="339" spans="104:106" x14ac:dyDescent="0.2">
      <c r="CZ339" s="130"/>
      <c r="DA339" s="130"/>
      <c r="DB339" s="130"/>
    </row>
    <row r="340" spans="104:106" x14ac:dyDescent="0.2">
      <c r="CZ340" s="130"/>
      <c r="DA340" s="130"/>
      <c r="DB340" s="130"/>
    </row>
    <row r="341" spans="104:106" x14ac:dyDescent="0.2">
      <c r="CZ341" s="130"/>
      <c r="DA341" s="130"/>
      <c r="DB341" s="130"/>
    </row>
    <row r="342" spans="104:106" x14ac:dyDescent="0.2">
      <c r="CZ342" s="130"/>
      <c r="DA342" s="130"/>
      <c r="DB342" s="130"/>
    </row>
    <row r="343" spans="104:106" x14ac:dyDescent="0.2">
      <c r="CZ343" s="130"/>
      <c r="DA343" s="130"/>
      <c r="DB343" s="130"/>
    </row>
    <row r="344" spans="104:106" x14ac:dyDescent="0.2">
      <c r="CZ344" s="130"/>
      <c r="DA344" s="130"/>
      <c r="DB344" s="130"/>
    </row>
    <row r="345" spans="104:106" x14ac:dyDescent="0.2">
      <c r="CZ345" s="130"/>
      <c r="DA345" s="130"/>
      <c r="DB345" s="130"/>
    </row>
    <row r="346" spans="104:106" x14ac:dyDescent="0.2">
      <c r="CZ346" s="130"/>
      <c r="DA346" s="130"/>
      <c r="DB346" s="130"/>
    </row>
    <row r="347" spans="104:106" x14ac:dyDescent="0.2">
      <c r="CZ347" s="130"/>
      <c r="DA347" s="130"/>
      <c r="DB347" s="130"/>
    </row>
    <row r="348" spans="104:106" x14ac:dyDescent="0.2">
      <c r="CZ348" s="130"/>
      <c r="DA348" s="130"/>
      <c r="DB348" s="130"/>
    </row>
    <row r="349" spans="104:106" x14ac:dyDescent="0.2">
      <c r="CZ349" s="130"/>
      <c r="DA349" s="130"/>
      <c r="DB349" s="130"/>
    </row>
    <row r="350" spans="104:106" x14ac:dyDescent="0.2">
      <c r="CZ350" s="130"/>
      <c r="DA350" s="130"/>
      <c r="DB350" s="130"/>
    </row>
    <row r="351" spans="104:106" x14ac:dyDescent="0.2">
      <c r="CZ351" s="130"/>
      <c r="DA351" s="130"/>
      <c r="DB351" s="130"/>
    </row>
    <row r="352" spans="104:106" x14ac:dyDescent="0.2">
      <c r="CZ352" s="130"/>
      <c r="DA352" s="130"/>
      <c r="DB352" s="130"/>
    </row>
    <row r="353" spans="104:106" x14ac:dyDescent="0.2">
      <c r="CZ353" s="130"/>
      <c r="DA353" s="130"/>
      <c r="DB353" s="130"/>
    </row>
    <row r="354" spans="104:106" x14ac:dyDescent="0.2">
      <c r="CZ354" s="130"/>
      <c r="DA354" s="130"/>
      <c r="DB354" s="130"/>
    </row>
    <row r="355" spans="104:106" x14ac:dyDescent="0.2">
      <c r="CZ355" s="130"/>
      <c r="DA355" s="130"/>
      <c r="DB355" s="130"/>
    </row>
    <row r="356" spans="104:106" x14ac:dyDescent="0.2">
      <c r="CZ356" s="130"/>
      <c r="DA356" s="130"/>
      <c r="DB356" s="130"/>
    </row>
    <row r="357" spans="104:106" x14ac:dyDescent="0.2">
      <c r="CZ357" s="130"/>
      <c r="DA357" s="130"/>
      <c r="DB357" s="130"/>
    </row>
    <row r="358" spans="104:106" x14ac:dyDescent="0.2">
      <c r="CZ358" s="130"/>
      <c r="DA358" s="130"/>
      <c r="DB358" s="130"/>
    </row>
    <row r="359" spans="104:106" x14ac:dyDescent="0.2">
      <c r="CZ359" s="130"/>
      <c r="DA359" s="130"/>
      <c r="DB359" s="130"/>
    </row>
    <row r="360" spans="104:106" x14ac:dyDescent="0.2">
      <c r="CZ360" s="130"/>
      <c r="DA360" s="130"/>
      <c r="DB360" s="130"/>
    </row>
    <row r="361" spans="104:106" x14ac:dyDescent="0.2">
      <c r="CZ361" s="130"/>
      <c r="DA361" s="130"/>
      <c r="DB361" s="130"/>
    </row>
    <row r="362" spans="104:106" x14ac:dyDescent="0.2">
      <c r="CZ362" s="130"/>
      <c r="DA362" s="130"/>
      <c r="DB362" s="130"/>
    </row>
    <row r="363" spans="104:106" x14ac:dyDescent="0.2">
      <c r="CZ363" s="130"/>
      <c r="DA363" s="130"/>
      <c r="DB363" s="130"/>
    </row>
    <row r="364" spans="104:106" x14ac:dyDescent="0.2">
      <c r="CZ364" s="130"/>
      <c r="DA364" s="130"/>
      <c r="DB364" s="130"/>
    </row>
    <row r="365" spans="104:106" x14ac:dyDescent="0.2">
      <c r="CZ365" s="130"/>
      <c r="DA365" s="130"/>
      <c r="DB365" s="130"/>
    </row>
    <row r="366" spans="104:106" x14ac:dyDescent="0.2">
      <c r="CZ366" s="130"/>
      <c r="DA366" s="130"/>
      <c r="DB366" s="130"/>
    </row>
    <row r="367" spans="104:106" x14ac:dyDescent="0.2">
      <c r="CZ367" s="130"/>
      <c r="DA367" s="130"/>
      <c r="DB367" s="130"/>
    </row>
    <row r="368" spans="104:106" x14ac:dyDescent="0.2">
      <c r="CZ368" s="130"/>
      <c r="DA368" s="130"/>
      <c r="DB368" s="130"/>
    </row>
    <row r="369" spans="104:106" x14ac:dyDescent="0.2">
      <c r="CZ369" s="130"/>
      <c r="DA369" s="130"/>
      <c r="DB369" s="130"/>
    </row>
    <row r="370" spans="104:106" x14ac:dyDescent="0.2">
      <c r="CZ370" s="130"/>
      <c r="DA370" s="130"/>
      <c r="DB370" s="130"/>
    </row>
    <row r="371" spans="104:106" x14ac:dyDescent="0.2">
      <c r="CZ371" s="130"/>
      <c r="DA371" s="130"/>
      <c r="DB371" s="130"/>
    </row>
    <row r="372" spans="104:106" x14ac:dyDescent="0.2">
      <c r="CZ372" s="130"/>
      <c r="DA372" s="130"/>
      <c r="DB372" s="130"/>
    </row>
    <row r="373" spans="104:106" x14ac:dyDescent="0.2">
      <c r="CZ373" s="130"/>
      <c r="DA373" s="130"/>
      <c r="DB373" s="130"/>
    </row>
    <row r="374" spans="104:106" x14ac:dyDescent="0.2">
      <c r="CZ374" s="130"/>
      <c r="DA374" s="130"/>
      <c r="DB374" s="130"/>
    </row>
    <row r="375" spans="104:106" x14ac:dyDescent="0.2">
      <c r="CZ375" s="130"/>
      <c r="DA375" s="130"/>
      <c r="DB375" s="130"/>
    </row>
    <row r="376" spans="104:106" x14ac:dyDescent="0.2">
      <c r="CZ376" s="130"/>
      <c r="DA376" s="130"/>
      <c r="DB376" s="130"/>
    </row>
    <row r="377" spans="104:106" x14ac:dyDescent="0.2">
      <c r="CZ377" s="130"/>
      <c r="DA377" s="130"/>
      <c r="DB377" s="130"/>
    </row>
    <row r="378" spans="104:106" x14ac:dyDescent="0.2">
      <c r="CZ378" s="130"/>
      <c r="DA378" s="130"/>
      <c r="DB378" s="130"/>
    </row>
    <row r="379" spans="104:106" x14ac:dyDescent="0.2">
      <c r="CZ379" s="130"/>
      <c r="DA379" s="130"/>
      <c r="DB379" s="130"/>
    </row>
    <row r="380" spans="104:106" x14ac:dyDescent="0.2">
      <c r="CZ380" s="130"/>
      <c r="DA380" s="130"/>
      <c r="DB380" s="130"/>
    </row>
    <row r="381" spans="104:106" x14ac:dyDescent="0.2">
      <c r="CZ381" s="130"/>
      <c r="DA381" s="130"/>
      <c r="DB381" s="130"/>
    </row>
    <row r="382" spans="104:106" x14ac:dyDescent="0.2">
      <c r="CZ382" s="130"/>
      <c r="DA382" s="130"/>
      <c r="DB382" s="130"/>
    </row>
    <row r="383" spans="104:106" x14ac:dyDescent="0.2">
      <c r="CZ383" s="130"/>
      <c r="DA383" s="130"/>
      <c r="DB383" s="130"/>
    </row>
    <row r="384" spans="104:106" x14ac:dyDescent="0.2">
      <c r="CZ384" s="130"/>
      <c r="DA384" s="130"/>
      <c r="DB384" s="130"/>
    </row>
    <row r="385" spans="104:106" x14ac:dyDescent="0.2">
      <c r="CZ385" s="130"/>
      <c r="DA385" s="130"/>
      <c r="DB385" s="130"/>
    </row>
    <row r="386" spans="104:106" x14ac:dyDescent="0.2">
      <c r="CZ386" s="130"/>
      <c r="DA386" s="130"/>
      <c r="DB386" s="130"/>
    </row>
    <row r="387" spans="104:106" x14ac:dyDescent="0.2">
      <c r="CZ387" s="130"/>
      <c r="DA387" s="130"/>
      <c r="DB387" s="130"/>
    </row>
    <row r="388" spans="104:106" x14ac:dyDescent="0.2">
      <c r="CZ388" s="130"/>
      <c r="DA388" s="130"/>
      <c r="DB388" s="130"/>
    </row>
    <row r="389" spans="104:106" x14ac:dyDescent="0.2">
      <c r="CZ389" s="130"/>
      <c r="DA389" s="130"/>
      <c r="DB389" s="130"/>
    </row>
    <row r="390" spans="104:106" x14ac:dyDescent="0.2">
      <c r="CZ390" s="130"/>
      <c r="DA390" s="130"/>
      <c r="DB390" s="130"/>
    </row>
    <row r="391" spans="104:106" x14ac:dyDescent="0.2">
      <c r="CZ391" s="130"/>
      <c r="DA391" s="130"/>
      <c r="DB391" s="130"/>
    </row>
    <row r="392" spans="104:106" x14ac:dyDescent="0.2">
      <c r="CZ392" s="130"/>
      <c r="DA392" s="130"/>
      <c r="DB392" s="130"/>
    </row>
    <row r="393" spans="104:106" x14ac:dyDescent="0.2">
      <c r="CZ393" s="130"/>
      <c r="DA393" s="130"/>
      <c r="DB393" s="130"/>
    </row>
    <row r="394" spans="104:106" x14ac:dyDescent="0.2">
      <c r="CZ394" s="130"/>
      <c r="DA394" s="130"/>
      <c r="DB394" s="130"/>
    </row>
    <row r="395" spans="104:106" x14ac:dyDescent="0.2">
      <c r="CZ395" s="130"/>
      <c r="DA395" s="130"/>
      <c r="DB395" s="130"/>
    </row>
    <row r="396" spans="104:106" x14ac:dyDescent="0.2">
      <c r="CZ396" s="130"/>
      <c r="DA396" s="130"/>
      <c r="DB396" s="130"/>
    </row>
    <row r="397" spans="104:106" x14ac:dyDescent="0.2">
      <c r="CZ397" s="130"/>
      <c r="DA397" s="130"/>
      <c r="DB397" s="130"/>
    </row>
    <row r="398" spans="104:106" x14ac:dyDescent="0.2">
      <c r="CZ398" s="130"/>
      <c r="DA398" s="130"/>
      <c r="DB398" s="130"/>
    </row>
    <row r="399" spans="104:106" x14ac:dyDescent="0.2">
      <c r="CZ399" s="130"/>
      <c r="DA399" s="130"/>
      <c r="DB399" s="130"/>
    </row>
    <row r="400" spans="104:106" x14ac:dyDescent="0.2">
      <c r="CZ400" s="130"/>
      <c r="DA400" s="130"/>
      <c r="DB400" s="130"/>
    </row>
    <row r="401" spans="104:106" x14ac:dyDescent="0.2">
      <c r="CZ401" s="130"/>
      <c r="DA401" s="130"/>
      <c r="DB401" s="130"/>
    </row>
    <row r="402" spans="104:106" x14ac:dyDescent="0.2">
      <c r="CZ402" s="130"/>
      <c r="DA402" s="130"/>
      <c r="DB402" s="130"/>
    </row>
    <row r="403" spans="104:106" x14ac:dyDescent="0.2">
      <c r="CZ403" s="130"/>
      <c r="DA403" s="130"/>
      <c r="DB403" s="130"/>
    </row>
    <row r="404" spans="104:106" x14ac:dyDescent="0.2">
      <c r="CZ404" s="130"/>
      <c r="DA404" s="130"/>
      <c r="DB404" s="130"/>
    </row>
    <row r="405" spans="104:106" x14ac:dyDescent="0.2">
      <c r="CZ405" s="130"/>
      <c r="DA405" s="130"/>
      <c r="DB405" s="130"/>
    </row>
    <row r="406" spans="104:106" x14ac:dyDescent="0.2">
      <c r="CZ406" s="130"/>
      <c r="DA406" s="130"/>
      <c r="DB406" s="130"/>
    </row>
    <row r="407" spans="104:106" x14ac:dyDescent="0.2">
      <c r="CZ407" s="130"/>
      <c r="DA407" s="130"/>
      <c r="DB407" s="130"/>
    </row>
    <row r="408" spans="104:106" x14ac:dyDescent="0.2">
      <c r="CZ408" s="130"/>
      <c r="DA408" s="130"/>
      <c r="DB408" s="130"/>
    </row>
    <row r="409" spans="104:106" x14ac:dyDescent="0.2">
      <c r="CZ409" s="130"/>
      <c r="DA409" s="130"/>
      <c r="DB409" s="130"/>
    </row>
    <row r="410" spans="104:106" x14ac:dyDescent="0.2">
      <c r="CZ410" s="130"/>
      <c r="DA410" s="130"/>
      <c r="DB410" s="130"/>
    </row>
    <row r="411" spans="104:106" x14ac:dyDescent="0.2">
      <c r="CZ411" s="130"/>
      <c r="DA411" s="130"/>
      <c r="DB411" s="130"/>
    </row>
    <row r="412" spans="104:106" x14ac:dyDescent="0.2">
      <c r="CZ412" s="130"/>
      <c r="DA412" s="130"/>
      <c r="DB412" s="130"/>
    </row>
    <row r="413" spans="104:106" x14ac:dyDescent="0.2">
      <c r="CZ413" s="130"/>
      <c r="DA413" s="130"/>
      <c r="DB413" s="130"/>
    </row>
    <row r="414" spans="104:106" x14ac:dyDescent="0.2">
      <c r="CZ414" s="130"/>
      <c r="DA414" s="130"/>
      <c r="DB414" s="130"/>
    </row>
    <row r="415" spans="104:106" x14ac:dyDescent="0.2">
      <c r="CZ415" s="130"/>
      <c r="DA415" s="130"/>
      <c r="DB415" s="130"/>
    </row>
    <row r="416" spans="104:106" x14ac:dyDescent="0.2">
      <c r="CZ416" s="130"/>
      <c r="DA416" s="130"/>
      <c r="DB416" s="130"/>
    </row>
    <row r="417" spans="104:106" x14ac:dyDescent="0.2">
      <c r="CZ417" s="130"/>
      <c r="DA417" s="130"/>
      <c r="DB417" s="130"/>
    </row>
    <row r="418" spans="104:106" x14ac:dyDescent="0.2">
      <c r="CZ418" s="130"/>
      <c r="DA418" s="130"/>
      <c r="DB418" s="130"/>
    </row>
    <row r="419" spans="104:106" x14ac:dyDescent="0.2">
      <c r="CZ419" s="130"/>
      <c r="DA419" s="130"/>
      <c r="DB419" s="130"/>
    </row>
    <row r="420" spans="104:106" x14ac:dyDescent="0.2">
      <c r="CZ420" s="130"/>
      <c r="DA420" s="130"/>
      <c r="DB420" s="130"/>
    </row>
    <row r="421" spans="104:106" x14ac:dyDescent="0.2">
      <c r="CZ421" s="130"/>
      <c r="DA421" s="130"/>
      <c r="DB421" s="130"/>
    </row>
    <row r="422" spans="104:106" x14ac:dyDescent="0.2">
      <c r="CZ422" s="130"/>
      <c r="DA422" s="130"/>
      <c r="DB422" s="130"/>
    </row>
    <row r="423" spans="104:106" x14ac:dyDescent="0.2">
      <c r="CZ423" s="130"/>
      <c r="DA423" s="130"/>
      <c r="DB423" s="130"/>
    </row>
    <row r="424" spans="104:106" x14ac:dyDescent="0.2">
      <c r="CZ424" s="130"/>
      <c r="DA424" s="130"/>
      <c r="DB424" s="130"/>
    </row>
    <row r="425" spans="104:106" x14ac:dyDescent="0.2">
      <c r="CZ425" s="130"/>
      <c r="DA425" s="130"/>
      <c r="DB425" s="130"/>
    </row>
    <row r="426" spans="104:106" x14ac:dyDescent="0.2">
      <c r="CZ426" s="130"/>
      <c r="DA426" s="130"/>
      <c r="DB426" s="130"/>
    </row>
    <row r="427" spans="104:106" x14ac:dyDescent="0.2">
      <c r="CZ427" s="130"/>
      <c r="DA427" s="130"/>
      <c r="DB427" s="130"/>
    </row>
    <row r="428" spans="104:106" x14ac:dyDescent="0.2">
      <c r="CZ428" s="130"/>
      <c r="DA428" s="130"/>
      <c r="DB428" s="130"/>
    </row>
    <row r="429" spans="104:106" x14ac:dyDescent="0.2">
      <c r="CZ429" s="130"/>
      <c r="DA429" s="130"/>
      <c r="DB429" s="130"/>
    </row>
    <row r="430" spans="104:106" x14ac:dyDescent="0.2">
      <c r="CZ430" s="130"/>
      <c r="DA430" s="130"/>
      <c r="DB430" s="130"/>
    </row>
    <row r="431" spans="104:106" x14ac:dyDescent="0.2">
      <c r="CZ431" s="130"/>
      <c r="DA431" s="130"/>
      <c r="DB431" s="130"/>
    </row>
    <row r="432" spans="104:106" x14ac:dyDescent="0.2">
      <c r="CZ432" s="130"/>
      <c r="DA432" s="130"/>
      <c r="DB432" s="130"/>
    </row>
    <row r="433" spans="104:106" x14ac:dyDescent="0.2">
      <c r="CZ433" s="130"/>
      <c r="DA433" s="130"/>
      <c r="DB433" s="130"/>
    </row>
    <row r="434" spans="104:106" x14ac:dyDescent="0.2">
      <c r="CZ434" s="130"/>
      <c r="DA434" s="130"/>
      <c r="DB434" s="130"/>
    </row>
    <row r="435" spans="104:106" x14ac:dyDescent="0.2">
      <c r="CZ435" s="130"/>
      <c r="DA435" s="130"/>
      <c r="DB435" s="130"/>
    </row>
    <row r="436" spans="104:106" x14ac:dyDescent="0.2">
      <c r="CZ436" s="130"/>
      <c r="DA436" s="130"/>
      <c r="DB436" s="130"/>
    </row>
    <row r="437" spans="104:106" x14ac:dyDescent="0.2">
      <c r="CZ437" s="130"/>
      <c r="DA437" s="130"/>
      <c r="DB437" s="130"/>
    </row>
    <row r="438" spans="104:106" x14ac:dyDescent="0.2">
      <c r="CZ438" s="130"/>
      <c r="DA438" s="130"/>
      <c r="DB438" s="130"/>
    </row>
    <row r="439" spans="104:106" x14ac:dyDescent="0.2">
      <c r="CZ439" s="130"/>
      <c r="DA439" s="130"/>
      <c r="DB439" s="130"/>
    </row>
    <row r="440" spans="104:106" x14ac:dyDescent="0.2">
      <c r="CZ440" s="130"/>
      <c r="DA440" s="130"/>
      <c r="DB440" s="130"/>
    </row>
    <row r="441" spans="104:106" x14ac:dyDescent="0.2">
      <c r="CZ441" s="130"/>
      <c r="DA441" s="130"/>
      <c r="DB441" s="130"/>
    </row>
    <row r="442" spans="104:106" x14ac:dyDescent="0.2">
      <c r="CZ442" s="130"/>
      <c r="DA442" s="130"/>
      <c r="DB442" s="130"/>
    </row>
    <row r="443" spans="104:106" x14ac:dyDescent="0.2">
      <c r="CZ443" s="130"/>
      <c r="DA443" s="130"/>
      <c r="DB443" s="130"/>
    </row>
    <row r="444" spans="104:106" x14ac:dyDescent="0.2">
      <c r="CZ444" s="130"/>
      <c r="DA444" s="130"/>
      <c r="DB444" s="130"/>
    </row>
    <row r="445" spans="104:106" x14ac:dyDescent="0.2">
      <c r="CZ445" s="130"/>
      <c r="DA445" s="130"/>
      <c r="DB445" s="130"/>
    </row>
    <row r="446" spans="104:106" x14ac:dyDescent="0.2">
      <c r="CZ446" s="130"/>
      <c r="DA446" s="130"/>
      <c r="DB446" s="130"/>
    </row>
    <row r="447" spans="104:106" x14ac:dyDescent="0.2">
      <c r="CZ447" s="130"/>
      <c r="DA447" s="130"/>
      <c r="DB447" s="130"/>
    </row>
    <row r="448" spans="104:106" x14ac:dyDescent="0.2">
      <c r="CZ448" s="130"/>
      <c r="DA448" s="130"/>
      <c r="DB448" s="130"/>
    </row>
    <row r="449" spans="104:106" x14ac:dyDescent="0.2">
      <c r="CZ449" s="130"/>
      <c r="DA449" s="130"/>
      <c r="DB449" s="130"/>
    </row>
    <row r="450" spans="104:106" x14ac:dyDescent="0.2">
      <c r="CZ450" s="130"/>
      <c r="DA450" s="130"/>
      <c r="DB450" s="130"/>
    </row>
    <row r="451" spans="104:106" x14ac:dyDescent="0.2">
      <c r="CZ451" s="130"/>
      <c r="DA451" s="130"/>
      <c r="DB451" s="130"/>
    </row>
    <row r="452" spans="104:106" x14ac:dyDescent="0.2">
      <c r="CZ452" s="130"/>
      <c r="DA452" s="130"/>
      <c r="DB452" s="130"/>
    </row>
    <row r="453" spans="104:106" x14ac:dyDescent="0.2">
      <c r="CZ453" s="130"/>
      <c r="DA453" s="130"/>
      <c r="DB453" s="130"/>
    </row>
    <row r="454" spans="104:106" x14ac:dyDescent="0.2">
      <c r="CZ454" s="130"/>
      <c r="DA454" s="130"/>
      <c r="DB454" s="130"/>
    </row>
    <row r="455" spans="104:106" x14ac:dyDescent="0.2">
      <c r="CZ455" s="130"/>
      <c r="DA455" s="130"/>
      <c r="DB455" s="130"/>
    </row>
    <row r="456" spans="104:106" x14ac:dyDescent="0.2">
      <c r="CZ456" s="130"/>
      <c r="DA456" s="130"/>
      <c r="DB456" s="130"/>
    </row>
    <row r="457" spans="104:106" x14ac:dyDescent="0.2">
      <c r="CZ457" s="130"/>
      <c r="DA457" s="130"/>
      <c r="DB457" s="130"/>
    </row>
    <row r="458" spans="104:106" x14ac:dyDescent="0.2">
      <c r="CZ458" s="130"/>
      <c r="DA458" s="130"/>
      <c r="DB458" s="130"/>
    </row>
    <row r="459" spans="104:106" x14ac:dyDescent="0.2">
      <c r="CZ459" s="130"/>
      <c r="DA459" s="130"/>
      <c r="DB459" s="130"/>
    </row>
    <row r="460" spans="104:106" x14ac:dyDescent="0.2">
      <c r="CZ460" s="130"/>
      <c r="DA460" s="130"/>
      <c r="DB460" s="130"/>
    </row>
    <row r="461" spans="104:106" x14ac:dyDescent="0.2">
      <c r="CZ461" s="130"/>
      <c r="DA461" s="130"/>
      <c r="DB461" s="130"/>
    </row>
    <row r="462" spans="104:106" x14ac:dyDescent="0.2">
      <c r="CZ462" s="130"/>
      <c r="DA462" s="130"/>
      <c r="DB462" s="130"/>
    </row>
    <row r="463" spans="104:106" x14ac:dyDescent="0.2">
      <c r="CZ463" s="130"/>
      <c r="DA463" s="130"/>
      <c r="DB463" s="130"/>
    </row>
    <row r="464" spans="104:106" x14ac:dyDescent="0.2">
      <c r="CZ464" s="130"/>
      <c r="DA464" s="130"/>
      <c r="DB464" s="130"/>
    </row>
    <row r="465" spans="104:106" x14ac:dyDescent="0.2">
      <c r="CZ465" s="130"/>
      <c r="DA465" s="130"/>
      <c r="DB465" s="130"/>
    </row>
    <row r="466" spans="104:106" x14ac:dyDescent="0.2">
      <c r="CZ466" s="130"/>
      <c r="DA466" s="130"/>
      <c r="DB466" s="130"/>
    </row>
    <row r="467" spans="104:106" x14ac:dyDescent="0.2">
      <c r="CZ467" s="130"/>
      <c r="DA467" s="130"/>
      <c r="DB467" s="130"/>
    </row>
    <row r="468" spans="104:106" x14ac:dyDescent="0.2">
      <c r="CZ468" s="130"/>
      <c r="DA468" s="130"/>
      <c r="DB468" s="130"/>
    </row>
    <row r="469" spans="104:106" x14ac:dyDescent="0.2">
      <c r="CZ469" s="130"/>
      <c r="DA469" s="130"/>
      <c r="DB469" s="130"/>
    </row>
    <row r="470" spans="104:106" x14ac:dyDescent="0.2">
      <c r="CZ470" s="130"/>
      <c r="DA470" s="130"/>
      <c r="DB470" s="130"/>
    </row>
    <row r="471" spans="104:106" x14ac:dyDescent="0.2">
      <c r="CZ471" s="130"/>
      <c r="DA471" s="130"/>
      <c r="DB471" s="130"/>
    </row>
    <row r="472" spans="104:106" x14ac:dyDescent="0.2">
      <c r="CZ472" s="130"/>
      <c r="DA472" s="130"/>
      <c r="DB472" s="130"/>
    </row>
    <row r="473" spans="104:106" x14ac:dyDescent="0.2">
      <c r="CZ473" s="130"/>
      <c r="DA473" s="130"/>
      <c r="DB473" s="130"/>
    </row>
    <row r="474" spans="104:106" x14ac:dyDescent="0.2">
      <c r="CZ474" s="130"/>
      <c r="DA474" s="130"/>
      <c r="DB474" s="130"/>
    </row>
    <row r="475" spans="104:106" x14ac:dyDescent="0.2">
      <c r="CZ475" s="130"/>
      <c r="DA475" s="130"/>
      <c r="DB475" s="130"/>
    </row>
    <row r="476" spans="104:106" x14ac:dyDescent="0.2">
      <c r="CZ476" s="130"/>
      <c r="DA476" s="130"/>
      <c r="DB476" s="130"/>
    </row>
    <row r="477" spans="104:106" x14ac:dyDescent="0.2">
      <c r="CZ477" s="130"/>
      <c r="DA477" s="130"/>
      <c r="DB477" s="130"/>
    </row>
    <row r="478" spans="104:106" x14ac:dyDescent="0.2">
      <c r="CZ478" s="130"/>
      <c r="DA478" s="130"/>
      <c r="DB478" s="130"/>
    </row>
    <row r="479" spans="104:106" x14ac:dyDescent="0.2">
      <c r="CZ479" s="130"/>
      <c r="DA479" s="130"/>
      <c r="DB479" s="130"/>
    </row>
    <row r="480" spans="104:106" x14ac:dyDescent="0.2">
      <c r="CZ480" s="130"/>
      <c r="DA480" s="130"/>
      <c r="DB480" s="130"/>
    </row>
    <row r="481" spans="104:106" x14ac:dyDescent="0.2">
      <c r="CZ481" s="130"/>
      <c r="DA481" s="130"/>
      <c r="DB481" s="130"/>
    </row>
    <row r="482" spans="104:106" x14ac:dyDescent="0.2">
      <c r="CZ482" s="130"/>
      <c r="DA482" s="130"/>
      <c r="DB482" s="130"/>
    </row>
    <row r="483" spans="104:106" x14ac:dyDescent="0.2">
      <c r="CZ483" s="130"/>
      <c r="DA483" s="130"/>
      <c r="DB483" s="130"/>
    </row>
    <row r="484" spans="104:106" x14ac:dyDescent="0.2">
      <c r="CZ484" s="130"/>
      <c r="DA484" s="130"/>
      <c r="DB484" s="130"/>
    </row>
    <row r="485" spans="104:106" x14ac:dyDescent="0.2">
      <c r="CZ485" s="130"/>
      <c r="DA485" s="130"/>
      <c r="DB485" s="130"/>
    </row>
    <row r="486" spans="104:106" x14ac:dyDescent="0.2">
      <c r="CZ486" s="130"/>
      <c r="DA486" s="130"/>
      <c r="DB486" s="130"/>
    </row>
    <row r="487" spans="104:106" x14ac:dyDescent="0.2">
      <c r="CZ487" s="130"/>
      <c r="DA487" s="130"/>
      <c r="DB487" s="130"/>
    </row>
    <row r="488" spans="104:106" x14ac:dyDescent="0.2">
      <c r="CZ488" s="130"/>
      <c r="DA488" s="130"/>
      <c r="DB488" s="130"/>
    </row>
    <row r="489" spans="104:106" x14ac:dyDescent="0.2">
      <c r="CZ489" s="130"/>
      <c r="DA489" s="130"/>
      <c r="DB489" s="130"/>
    </row>
    <row r="490" spans="104:106" x14ac:dyDescent="0.2">
      <c r="CZ490" s="130"/>
      <c r="DA490" s="130"/>
      <c r="DB490" s="130"/>
    </row>
    <row r="491" spans="104:106" x14ac:dyDescent="0.2">
      <c r="CZ491" s="130"/>
      <c r="DA491" s="130"/>
      <c r="DB491" s="130"/>
    </row>
    <row r="492" spans="104:106" x14ac:dyDescent="0.2">
      <c r="CZ492" s="130"/>
      <c r="DA492" s="130"/>
      <c r="DB492" s="130"/>
    </row>
    <row r="493" spans="104:106" x14ac:dyDescent="0.2">
      <c r="CZ493" s="130"/>
      <c r="DA493" s="130"/>
      <c r="DB493" s="130"/>
    </row>
    <row r="494" spans="104:106" x14ac:dyDescent="0.2">
      <c r="CZ494" s="130"/>
      <c r="DA494" s="130"/>
      <c r="DB494" s="130"/>
    </row>
    <row r="495" spans="104:106" x14ac:dyDescent="0.2">
      <c r="CZ495" s="130"/>
      <c r="DA495" s="130"/>
      <c r="DB495" s="130"/>
    </row>
    <row r="496" spans="104:106" x14ac:dyDescent="0.2">
      <c r="CZ496" s="130"/>
      <c r="DA496" s="130"/>
      <c r="DB496" s="130"/>
    </row>
    <row r="497" spans="104:106" x14ac:dyDescent="0.2">
      <c r="CZ497" s="130"/>
      <c r="DA497" s="130"/>
      <c r="DB497" s="130"/>
    </row>
    <row r="498" spans="104:106" x14ac:dyDescent="0.2">
      <c r="CZ498" s="130"/>
      <c r="DA498" s="130"/>
      <c r="DB498" s="130"/>
    </row>
    <row r="499" spans="104:106" x14ac:dyDescent="0.2">
      <c r="CZ499" s="130"/>
      <c r="DA499" s="130"/>
      <c r="DB499" s="130"/>
    </row>
    <row r="500" spans="104:106" x14ac:dyDescent="0.2">
      <c r="CZ500" s="130"/>
      <c r="DA500" s="130"/>
      <c r="DB500" s="130"/>
    </row>
    <row r="501" spans="104:106" x14ac:dyDescent="0.2">
      <c r="CZ501" s="130"/>
      <c r="DA501" s="130"/>
      <c r="DB501" s="130"/>
    </row>
    <row r="502" spans="104:106" x14ac:dyDescent="0.2">
      <c r="CZ502" s="130"/>
      <c r="DA502" s="130"/>
      <c r="DB502" s="130"/>
    </row>
    <row r="503" spans="104:106" x14ac:dyDescent="0.2">
      <c r="CZ503" s="130"/>
      <c r="DA503" s="130"/>
      <c r="DB503" s="130"/>
    </row>
    <row r="504" spans="104:106" x14ac:dyDescent="0.2">
      <c r="CZ504" s="130"/>
      <c r="DA504" s="130"/>
      <c r="DB504" s="130"/>
    </row>
    <row r="505" spans="104:106" x14ac:dyDescent="0.2">
      <c r="CZ505" s="130"/>
      <c r="DA505" s="130"/>
      <c r="DB505" s="130"/>
    </row>
    <row r="506" spans="104:106" x14ac:dyDescent="0.2">
      <c r="CZ506" s="130"/>
      <c r="DA506" s="130"/>
      <c r="DB506" s="130"/>
    </row>
    <row r="507" spans="104:106" x14ac:dyDescent="0.2">
      <c r="CZ507" s="130"/>
      <c r="DA507" s="130"/>
      <c r="DB507" s="130"/>
    </row>
    <row r="508" spans="104:106" x14ac:dyDescent="0.2">
      <c r="CZ508" s="130"/>
      <c r="DA508" s="130"/>
      <c r="DB508" s="130"/>
    </row>
    <row r="509" spans="104:106" x14ac:dyDescent="0.2">
      <c r="CZ509" s="130"/>
      <c r="DA509" s="130"/>
      <c r="DB509" s="130"/>
    </row>
    <row r="510" spans="104:106" x14ac:dyDescent="0.2">
      <c r="CZ510" s="130"/>
      <c r="DA510" s="130"/>
      <c r="DB510" s="130"/>
    </row>
    <row r="511" spans="104:106" x14ac:dyDescent="0.2">
      <c r="CZ511" s="130"/>
      <c r="DA511" s="130"/>
      <c r="DB511" s="130"/>
    </row>
    <row r="512" spans="104:106" x14ac:dyDescent="0.2">
      <c r="CZ512" s="130"/>
      <c r="DA512" s="130"/>
      <c r="DB512" s="130"/>
    </row>
    <row r="513" spans="104:106" x14ac:dyDescent="0.2">
      <c r="CZ513" s="130"/>
      <c r="DA513" s="130"/>
      <c r="DB513" s="130"/>
    </row>
    <row r="514" spans="104:106" x14ac:dyDescent="0.2">
      <c r="CZ514" s="130"/>
      <c r="DA514" s="130"/>
      <c r="DB514" s="130"/>
    </row>
    <row r="515" spans="104:106" x14ac:dyDescent="0.2">
      <c r="CZ515" s="130"/>
      <c r="DA515" s="130"/>
      <c r="DB515" s="130"/>
    </row>
    <row r="516" spans="104:106" x14ac:dyDescent="0.2">
      <c r="CZ516" s="130"/>
      <c r="DA516" s="130"/>
      <c r="DB516" s="130"/>
    </row>
    <row r="517" spans="104:106" x14ac:dyDescent="0.2">
      <c r="CZ517" s="130"/>
      <c r="DA517" s="130"/>
      <c r="DB517" s="130"/>
    </row>
    <row r="518" spans="104:106" x14ac:dyDescent="0.2">
      <c r="CZ518" s="130"/>
      <c r="DA518" s="130"/>
      <c r="DB518" s="130"/>
    </row>
    <row r="519" spans="104:106" x14ac:dyDescent="0.2">
      <c r="CZ519" s="130"/>
      <c r="DA519" s="130"/>
      <c r="DB519" s="130"/>
    </row>
    <row r="520" spans="104:106" x14ac:dyDescent="0.2">
      <c r="CZ520" s="130"/>
      <c r="DA520" s="130"/>
      <c r="DB520" s="130"/>
    </row>
    <row r="521" spans="104:106" x14ac:dyDescent="0.2">
      <c r="CZ521" s="130"/>
      <c r="DA521" s="130"/>
      <c r="DB521" s="130"/>
    </row>
    <row r="522" spans="104:106" x14ac:dyDescent="0.2">
      <c r="CZ522" s="130"/>
      <c r="DA522" s="130"/>
      <c r="DB522" s="130"/>
    </row>
    <row r="523" spans="104:106" x14ac:dyDescent="0.2">
      <c r="CZ523" s="130"/>
      <c r="DA523" s="130"/>
      <c r="DB523" s="130"/>
    </row>
    <row r="524" spans="104:106" x14ac:dyDescent="0.2">
      <c r="CZ524" s="130"/>
      <c r="DA524" s="130"/>
      <c r="DB524" s="130"/>
    </row>
    <row r="525" spans="104:106" x14ac:dyDescent="0.2">
      <c r="CZ525" s="130"/>
      <c r="DA525" s="130"/>
      <c r="DB525" s="130"/>
    </row>
    <row r="526" spans="104:106" x14ac:dyDescent="0.2">
      <c r="CZ526" s="130"/>
      <c r="DA526" s="130"/>
      <c r="DB526" s="130"/>
    </row>
    <row r="527" spans="104:106" x14ac:dyDescent="0.2">
      <c r="CZ527" s="130"/>
      <c r="DA527" s="130"/>
      <c r="DB527" s="130"/>
    </row>
    <row r="528" spans="104:106" x14ac:dyDescent="0.2">
      <c r="CZ528" s="130"/>
      <c r="DA528" s="130"/>
      <c r="DB528" s="130"/>
    </row>
    <row r="529" spans="104:106" x14ac:dyDescent="0.2">
      <c r="CZ529" s="130"/>
      <c r="DA529" s="130"/>
      <c r="DB529" s="130"/>
    </row>
    <row r="530" spans="104:106" x14ac:dyDescent="0.2">
      <c r="CZ530" s="130"/>
      <c r="DA530" s="130"/>
      <c r="DB530" s="130"/>
    </row>
    <row r="531" spans="104:106" x14ac:dyDescent="0.2">
      <c r="CZ531" s="130"/>
      <c r="DA531" s="130"/>
      <c r="DB531" s="130"/>
    </row>
    <row r="532" spans="104:106" x14ac:dyDescent="0.2">
      <c r="CZ532" s="130"/>
      <c r="DA532" s="130"/>
      <c r="DB532" s="130"/>
    </row>
    <row r="533" spans="104:106" x14ac:dyDescent="0.2">
      <c r="CZ533" s="130"/>
      <c r="DA533" s="130"/>
      <c r="DB533" s="130"/>
    </row>
    <row r="534" spans="104:106" x14ac:dyDescent="0.2">
      <c r="CZ534" s="130"/>
      <c r="DA534" s="130"/>
      <c r="DB534" s="130"/>
    </row>
    <row r="535" spans="104:106" x14ac:dyDescent="0.2">
      <c r="CZ535" s="130"/>
      <c r="DA535" s="130"/>
      <c r="DB535" s="130"/>
    </row>
    <row r="536" spans="104:106" x14ac:dyDescent="0.2">
      <c r="CZ536" s="130"/>
      <c r="DA536" s="130"/>
      <c r="DB536" s="130"/>
    </row>
    <row r="537" spans="104:106" x14ac:dyDescent="0.2">
      <c r="CZ537" s="130"/>
      <c r="DA537" s="130"/>
      <c r="DB537" s="130"/>
    </row>
    <row r="538" spans="104:106" x14ac:dyDescent="0.2">
      <c r="CZ538" s="130"/>
      <c r="DA538" s="130"/>
      <c r="DB538" s="130"/>
    </row>
    <row r="539" spans="104:106" x14ac:dyDescent="0.2">
      <c r="CZ539" s="130"/>
      <c r="DA539" s="130"/>
      <c r="DB539" s="130"/>
    </row>
    <row r="540" spans="104:106" x14ac:dyDescent="0.2">
      <c r="CZ540" s="130"/>
      <c r="DA540" s="130"/>
      <c r="DB540" s="130"/>
    </row>
    <row r="541" spans="104:106" x14ac:dyDescent="0.2">
      <c r="CZ541" s="130"/>
      <c r="DA541" s="130"/>
      <c r="DB541" s="130"/>
    </row>
    <row r="542" spans="104:106" x14ac:dyDescent="0.2">
      <c r="CZ542" s="130"/>
      <c r="DA542" s="130"/>
      <c r="DB542" s="130"/>
    </row>
    <row r="543" spans="104:106" x14ac:dyDescent="0.2">
      <c r="CZ543" s="130"/>
      <c r="DA543" s="130"/>
      <c r="DB543" s="130"/>
    </row>
    <row r="544" spans="104:106" x14ac:dyDescent="0.2">
      <c r="CZ544" s="130"/>
      <c r="DA544" s="130"/>
      <c r="DB544" s="130"/>
    </row>
    <row r="545" spans="104:106" x14ac:dyDescent="0.2">
      <c r="CZ545" s="130"/>
      <c r="DA545" s="130"/>
      <c r="DB545" s="130"/>
    </row>
    <row r="546" spans="104:106" x14ac:dyDescent="0.2">
      <c r="CZ546" s="130"/>
      <c r="DA546" s="130"/>
      <c r="DB546" s="130"/>
    </row>
    <row r="547" spans="104:106" x14ac:dyDescent="0.2">
      <c r="CZ547" s="130"/>
      <c r="DA547" s="130"/>
      <c r="DB547" s="130"/>
    </row>
    <row r="548" spans="104:106" x14ac:dyDescent="0.2">
      <c r="CZ548" s="130"/>
      <c r="DA548" s="130"/>
      <c r="DB548" s="130"/>
    </row>
    <row r="549" spans="104:106" x14ac:dyDescent="0.2">
      <c r="CZ549" s="130"/>
      <c r="DA549" s="130"/>
      <c r="DB549" s="130"/>
    </row>
    <row r="550" spans="104:106" x14ac:dyDescent="0.2">
      <c r="CZ550" s="130"/>
      <c r="DA550" s="130"/>
      <c r="DB550" s="130"/>
    </row>
    <row r="551" spans="104:106" x14ac:dyDescent="0.2">
      <c r="CZ551" s="130"/>
      <c r="DA551" s="130"/>
      <c r="DB551" s="130"/>
    </row>
    <row r="552" spans="104:106" x14ac:dyDescent="0.2">
      <c r="CZ552" s="130"/>
      <c r="DA552" s="130"/>
      <c r="DB552" s="130"/>
    </row>
    <row r="553" spans="104:106" x14ac:dyDescent="0.2">
      <c r="CZ553" s="130"/>
      <c r="DA553" s="130"/>
      <c r="DB553" s="130"/>
    </row>
    <row r="554" spans="104:106" x14ac:dyDescent="0.2">
      <c r="CZ554" s="130"/>
      <c r="DA554" s="130"/>
      <c r="DB554" s="130"/>
    </row>
    <row r="555" spans="104:106" x14ac:dyDescent="0.2">
      <c r="CZ555" s="130"/>
      <c r="DA555" s="130"/>
      <c r="DB555" s="130"/>
    </row>
    <row r="556" spans="104:106" x14ac:dyDescent="0.2">
      <c r="CZ556" s="130"/>
      <c r="DA556" s="130"/>
      <c r="DB556" s="130"/>
    </row>
    <row r="557" spans="104:106" x14ac:dyDescent="0.2">
      <c r="CZ557" s="130"/>
      <c r="DA557" s="130"/>
      <c r="DB557" s="130"/>
    </row>
    <row r="558" spans="104:106" x14ac:dyDescent="0.2">
      <c r="CZ558" s="130"/>
      <c r="DA558" s="130"/>
      <c r="DB558" s="130"/>
    </row>
    <row r="559" spans="104:106" x14ac:dyDescent="0.2">
      <c r="CZ559" s="130"/>
      <c r="DA559" s="130"/>
      <c r="DB559" s="130"/>
    </row>
    <row r="560" spans="104:106" x14ac:dyDescent="0.2">
      <c r="CZ560" s="130"/>
      <c r="DA560" s="130"/>
      <c r="DB560" s="130"/>
    </row>
    <row r="561" spans="104:106" x14ac:dyDescent="0.2">
      <c r="CZ561" s="130"/>
      <c r="DA561" s="130"/>
      <c r="DB561" s="130"/>
    </row>
    <row r="562" spans="104:106" x14ac:dyDescent="0.2">
      <c r="CZ562" s="130"/>
      <c r="DA562" s="130"/>
      <c r="DB562" s="130"/>
    </row>
    <row r="563" spans="104:106" x14ac:dyDescent="0.2">
      <c r="CZ563" s="130"/>
      <c r="DA563" s="130"/>
      <c r="DB563" s="130"/>
    </row>
    <row r="564" spans="104:106" x14ac:dyDescent="0.2">
      <c r="CZ564" s="130"/>
      <c r="DA564" s="130"/>
      <c r="DB564" s="130"/>
    </row>
    <row r="565" spans="104:106" x14ac:dyDescent="0.2">
      <c r="CZ565" s="130"/>
      <c r="DA565" s="130"/>
      <c r="DB565" s="130"/>
    </row>
    <row r="566" spans="104:106" x14ac:dyDescent="0.2">
      <c r="CZ566" s="130"/>
      <c r="DA566" s="130"/>
      <c r="DB566" s="130"/>
    </row>
    <row r="567" spans="104:106" x14ac:dyDescent="0.2">
      <c r="CZ567" s="130"/>
      <c r="DA567" s="130"/>
      <c r="DB567" s="130"/>
    </row>
    <row r="568" spans="104:106" x14ac:dyDescent="0.2">
      <c r="CZ568" s="130"/>
      <c r="DA568" s="130"/>
      <c r="DB568" s="130"/>
    </row>
    <row r="569" spans="104:106" x14ac:dyDescent="0.2">
      <c r="CZ569" s="130"/>
      <c r="DA569" s="130"/>
      <c r="DB569" s="130"/>
    </row>
    <row r="570" spans="104:106" x14ac:dyDescent="0.2">
      <c r="CZ570" s="130"/>
      <c r="DA570" s="130"/>
      <c r="DB570" s="130"/>
    </row>
    <row r="571" spans="104:106" x14ac:dyDescent="0.2">
      <c r="CZ571" s="130"/>
      <c r="DA571" s="130"/>
      <c r="DB571" s="130"/>
    </row>
    <row r="572" spans="104:106" x14ac:dyDescent="0.2">
      <c r="CZ572" s="130"/>
      <c r="DA572" s="130"/>
      <c r="DB572" s="130"/>
    </row>
    <row r="573" spans="104:106" x14ac:dyDescent="0.2">
      <c r="CZ573" s="130"/>
      <c r="DA573" s="130"/>
      <c r="DB573" s="130"/>
    </row>
    <row r="574" spans="104:106" x14ac:dyDescent="0.2">
      <c r="CZ574" s="130"/>
      <c r="DA574" s="130"/>
      <c r="DB574" s="130"/>
    </row>
    <row r="575" spans="104:106" x14ac:dyDescent="0.2">
      <c r="CZ575" s="130"/>
      <c r="DA575" s="130"/>
      <c r="DB575" s="130"/>
    </row>
    <row r="576" spans="104:106" x14ac:dyDescent="0.2">
      <c r="CZ576" s="130"/>
      <c r="DA576" s="130"/>
      <c r="DB576" s="130"/>
    </row>
    <row r="577" spans="104:106" x14ac:dyDescent="0.2">
      <c r="CZ577" s="130"/>
      <c r="DA577" s="130"/>
      <c r="DB577" s="130"/>
    </row>
    <row r="578" spans="104:106" x14ac:dyDescent="0.2">
      <c r="CZ578" s="130"/>
      <c r="DA578" s="130"/>
      <c r="DB578" s="130"/>
    </row>
    <row r="579" spans="104:106" x14ac:dyDescent="0.2">
      <c r="CZ579" s="130"/>
      <c r="DA579" s="130"/>
      <c r="DB579" s="130"/>
    </row>
    <row r="580" spans="104:106" x14ac:dyDescent="0.2">
      <c r="CZ580" s="130"/>
      <c r="DA580" s="130"/>
      <c r="DB580" s="130"/>
    </row>
    <row r="581" spans="104:106" x14ac:dyDescent="0.2">
      <c r="CZ581" s="130"/>
      <c r="DA581" s="130"/>
      <c r="DB581" s="130"/>
    </row>
    <row r="582" spans="104:106" x14ac:dyDescent="0.2">
      <c r="CZ582" s="130"/>
      <c r="DA582" s="130"/>
      <c r="DB582" s="130"/>
    </row>
    <row r="583" spans="104:106" x14ac:dyDescent="0.2">
      <c r="CZ583" s="130"/>
      <c r="DA583" s="130"/>
      <c r="DB583" s="130"/>
    </row>
    <row r="584" spans="104:106" x14ac:dyDescent="0.2">
      <c r="CZ584" s="130"/>
      <c r="DA584" s="130"/>
      <c r="DB584" s="130"/>
    </row>
    <row r="585" spans="104:106" x14ac:dyDescent="0.2">
      <c r="CZ585" s="130"/>
      <c r="DA585" s="130"/>
      <c r="DB585" s="130"/>
    </row>
    <row r="586" spans="104:106" x14ac:dyDescent="0.2">
      <c r="CZ586" s="130"/>
      <c r="DA586" s="130"/>
      <c r="DB586" s="130"/>
    </row>
    <row r="587" spans="104:106" x14ac:dyDescent="0.2">
      <c r="CZ587" s="130"/>
      <c r="DA587" s="130"/>
      <c r="DB587" s="130"/>
    </row>
    <row r="588" spans="104:106" x14ac:dyDescent="0.2">
      <c r="CZ588" s="130"/>
      <c r="DA588" s="130"/>
      <c r="DB588" s="130"/>
    </row>
    <row r="589" spans="104:106" x14ac:dyDescent="0.2">
      <c r="CZ589" s="130"/>
      <c r="DA589" s="130"/>
      <c r="DB589" s="130"/>
    </row>
    <row r="590" spans="104:106" x14ac:dyDescent="0.2">
      <c r="CZ590" s="130"/>
      <c r="DA590" s="130"/>
      <c r="DB590" s="130"/>
    </row>
    <row r="591" spans="104:106" x14ac:dyDescent="0.2">
      <c r="CZ591" s="130"/>
      <c r="DA591" s="130"/>
      <c r="DB591" s="130"/>
    </row>
    <row r="592" spans="104:106" x14ac:dyDescent="0.2">
      <c r="CZ592" s="130"/>
      <c r="DA592" s="130"/>
      <c r="DB592" s="130"/>
    </row>
    <row r="593" spans="104:106" x14ac:dyDescent="0.2">
      <c r="CZ593" s="130"/>
      <c r="DA593" s="130"/>
      <c r="DB593" s="130"/>
    </row>
    <row r="594" spans="104:106" x14ac:dyDescent="0.2">
      <c r="CZ594" s="130"/>
      <c r="DA594" s="130"/>
      <c r="DB594" s="130"/>
    </row>
    <row r="595" spans="104:106" x14ac:dyDescent="0.2">
      <c r="CZ595" s="130"/>
      <c r="DA595" s="130"/>
      <c r="DB595" s="130"/>
    </row>
    <row r="596" spans="104:106" x14ac:dyDescent="0.2">
      <c r="CZ596" s="130"/>
      <c r="DA596" s="130"/>
      <c r="DB596" s="130"/>
    </row>
    <row r="597" spans="104:106" x14ac:dyDescent="0.2">
      <c r="CZ597" s="130"/>
      <c r="DA597" s="130"/>
      <c r="DB597" s="130"/>
    </row>
    <row r="598" spans="104:106" x14ac:dyDescent="0.2">
      <c r="CZ598" s="130"/>
      <c r="DA598" s="130"/>
      <c r="DB598" s="130"/>
    </row>
    <row r="599" spans="104:106" x14ac:dyDescent="0.2">
      <c r="CZ599" s="130"/>
      <c r="DA599" s="130"/>
      <c r="DB599" s="130"/>
    </row>
    <row r="600" spans="104:106" x14ac:dyDescent="0.2">
      <c r="CZ600" s="130"/>
      <c r="DA600" s="130"/>
      <c r="DB600" s="130"/>
    </row>
    <row r="601" spans="104:106" x14ac:dyDescent="0.2">
      <c r="CZ601" s="130"/>
      <c r="DA601" s="130"/>
      <c r="DB601" s="130"/>
    </row>
    <row r="602" spans="104:106" x14ac:dyDescent="0.2">
      <c r="CZ602" s="130"/>
      <c r="DA602" s="130"/>
      <c r="DB602" s="130"/>
    </row>
    <row r="603" spans="104:106" x14ac:dyDescent="0.2">
      <c r="CZ603" s="130"/>
      <c r="DA603" s="130"/>
      <c r="DB603" s="130"/>
    </row>
    <row r="604" spans="104:106" x14ac:dyDescent="0.2">
      <c r="CZ604" s="130"/>
      <c r="DA604" s="130"/>
      <c r="DB604" s="130"/>
    </row>
    <row r="605" spans="104:106" x14ac:dyDescent="0.2">
      <c r="CZ605" s="130"/>
      <c r="DA605" s="130"/>
      <c r="DB605" s="130"/>
    </row>
    <row r="606" spans="104:106" x14ac:dyDescent="0.2">
      <c r="CZ606" s="130"/>
      <c r="DA606" s="130"/>
      <c r="DB606" s="130"/>
    </row>
    <row r="607" spans="104:106" x14ac:dyDescent="0.2">
      <c r="CZ607" s="130"/>
      <c r="DA607" s="130"/>
      <c r="DB607" s="130"/>
    </row>
    <row r="608" spans="104:106" x14ac:dyDescent="0.2">
      <c r="CZ608" s="130"/>
      <c r="DA608" s="130"/>
      <c r="DB608" s="130"/>
    </row>
    <row r="609" spans="104:106" x14ac:dyDescent="0.2">
      <c r="CZ609" s="130"/>
      <c r="DA609" s="130"/>
      <c r="DB609" s="130"/>
    </row>
    <row r="610" spans="104:106" x14ac:dyDescent="0.2">
      <c r="CZ610" s="130"/>
      <c r="DA610" s="130"/>
      <c r="DB610" s="130"/>
    </row>
    <row r="611" spans="104:106" x14ac:dyDescent="0.2">
      <c r="CZ611" s="130"/>
      <c r="DA611" s="130"/>
      <c r="DB611" s="130"/>
    </row>
    <row r="612" spans="104:106" x14ac:dyDescent="0.2">
      <c r="CZ612" s="130"/>
      <c r="DA612" s="130"/>
      <c r="DB612" s="130"/>
    </row>
    <row r="613" spans="104:106" x14ac:dyDescent="0.2">
      <c r="CZ613" s="130"/>
      <c r="DA613" s="130"/>
      <c r="DB613" s="130"/>
    </row>
    <row r="614" spans="104:106" x14ac:dyDescent="0.2">
      <c r="CZ614" s="130"/>
      <c r="DA614" s="130"/>
      <c r="DB614" s="130"/>
    </row>
    <row r="615" spans="104:106" x14ac:dyDescent="0.2">
      <c r="CZ615" s="130"/>
      <c r="DA615" s="130"/>
      <c r="DB615" s="130"/>
    </row>
    <row r="616" spans="104:106" x14ac:dyDescent="0.2">
      <c r="CZ616" s="130"/>
      <c r="DA616" s="130"/>
      <c r="DB616" s="130"/>
    </row>
    <row r="617" spans="104:106" x14ac:dyDescent="0.2">
      <c r="CZ617" s="130"/>
      <c r="DA617" s="130"/>
      <c r="DB617" s="130"/>
    </row>
    <row r="618" spans="104:106" x14ac:dyDescent="0.2">
      <c r="CZ618" s="130"/>
      <c r="DA618" s="130"/>
      <c r="DB618" s="130"/>
    </row>
    <row r="619" spans="104:106" x14ac:dyDescent="0.2">
      <c r="CZ619" s="130"/>
      <c r="DA619" s="130"/>
      <c r="DB619" s="130"/>
    </row>
    <row r="620" spans="104:106" x14ac:dyDescent="0.2">
      <c r="CZ620" s="130"/>
      <c r="DA620" s="130"/>
      <c r="DB620" s="130"/>
    </row>
    <row r="621" spans="104:106" x14ac:dyDescent="0.2">
      <c r="CZ621" s="130"/>
      <c r="DA621" s="130"/>
      <c r="DB621" s="130"/>
    </row>
    <row r="622" spans="104:106" x14ac:dyDescent="0.2">
      <c r="CZ622" s="130"/>
      <c r="DA622" s="130"/>
      <c r="DB622" s="130"/>
    </row>
    <row r="623" spans="104:106" x14ac:dyDescent="0.2">
      <c r="CZ623" s="130"/>
      <c r="DA623" s="130"/>
      <c r="DB623" s="130"/>
    </row>
    <row r="624" spans="104:106" x14ac:dyDescent="0.2">
      <c r="CZ624" s="130"/>
      <c r="DA624" s="130"/>
      <c r="DB624" s="130"/>
    </row>
    <row r="625" spans="104:106" x14ac:dyDescent="0.2">
      <c r="CZ625" s="130"/>
      <c r="DA625" s="130"/>
      <c r="DB625" s="130"/>
    </row>
    <row r="626" spans="104:106" x14ac:dyDescent="0.2">
      <c r="CZ626" s="130"/>
      <c r="DA626" s="130"/>
      <c r="DB626" s="130"/>
    </row>
    <row r="627" spans="104:106" x14ac:dyDescent="0.2">
      <c r="CZ627" s="130"/>
      <c r="DA627" s="130"/>
      <c r="DB627" s="130"/>
    </row>
    <row r="628" spans="104:106" x14ac:dyDescent="0.2">
      <c r="CZ628" s="130"/>
      <c r="DA628" s="130"/>
      <c r="DB628" s="130"/>
    </row>
    <row r="629" spans="104:106" x14ac:dyDescent="0.2">
      <c r="CZ629" s="130"/>
      <c r="DA629" s="130"/>
      <c r="DB629" s="130"/>
    </row>
    <row r="630" spans="104:106" x14ac:dyDescent="0.2">
      <c r="CZ630" s="130"/>
      <c r="DA630" s="130"/>
      <c r="DB630" s="130"/>
    </row>
    <row r="631" spans="104:106" x14ac:dyDescent="0.2">
      <c r="CZ631" s="130"/>
      <c r="DA631" s="130"/>
      <c r="DB631" s="130"/>
    </row>
    <row r="632" spans="104:106" x14ac:dyDescent="0.2">
      <c r="CZ632" s="130"/>
      <c r="DA632" s="130"/>
      <c r="DB632" s="130"/>
    </row>
    <row r="633" spans="104:106" x14ac:dyDescent="0.2">
      <c r="CZ633" s="130"/>
      <c r="DA633" s="130"/>
      <c r="DB633" s="130"/>
    </row>
    <row r="634" spans="104:106" x14ac:dyDescent="0.2">
      <c r="CZ634" s="130"/>
      <c r="DA634" s="130"/>
      <c r="DB634" s="130"/>
    </row>
    <row r="635" spans="104:106" x14ac:dyDescent="0.2">
      <c r="CZ635" s="130"/>
      <c r="DA635" s="130"/>
      <c r="DB635" s="130"/>
    </row>
    <row r="636" spans="104:106" x14ac:dyDescent="0.2">
      <c r="CZ636" s="130"/>
      <c r="DA636" s="130"/>
      <c r="DB636" s="130"/>
    </row>
    <row r="637" spans="104:106" x14ac:dyDescent="0.2">
      <c r="CZ637" s="130"/>
      <c r="DA637" s="130"/>
      <c r="DB637" s="130"/>
    </row>
    <row r="638" spans="104:106" x14ac:dyDescent="0.2">
      <c r="CZ638" s="130"/>
      <c r="DA638" s="130"/>
      <c r="DB638" s="130"/>
    </row>
    <row r="639" spans="104:106" x14ac:dyDescent="0.2">
      <c r="CZ639" s="130"/>
      <c r="DA639" s="130"/>
      <c r="DB639" s="130"/>
    </row>
    <row r="640" spans="104:106" x14ac:dyDescent="0.2">
      <c r="CZ640" s="130"/>
      <c r="DA640" s="130"/>
      <c r="DB640" s="130"/>
    </row>
    <row r="641" spans="104:106" x14ac:dyDescent="0.2">
      <c r="CZ641" s="130"/>
      <c r="DA641" s="130"/>
      <c r="DB641" s="130"/>
    </row>
    <row r="642" spans="104:106" x14ac:dyDescent="0.2">
      <c r="CZ642" s="130"/>
      <c r="DA642" s="130"/>
      <c r="DB642" s="130"/>
    </row>
    <row r="643" spans="104:106" x14ac:dyDescent="0.2">
      <c r="CZ643" s="130"/>
      <c r="DA643" s="130"/>
      <c r="DB643" s="130"/>
    </row>
    <row r="644" spans="104:106" x14ac:dyDescent="0.2">
      <c r="CZ644" s="130"/>
      <c r="DA644" s="130"/>
      <c r="DB644" s="130"/>
    </row>
    <row r="645" spans="104:106" x14ac:dyDescent="0.2">
      <c r="CZ645" s="130"/>
      <c r="DA645" s="130"/>
      <c r="DB645" s="130"/>
    </row>
    <row r="646" spans="104:106" x14ac:dyDescent="0.2">
      <c r="CZ646" s="130"/>
      <c r="DA646" s="130"/>
      <c r="DB646" s="130"/>
    </row>
    <row r="647" spans="104:106" x14ac:dyDescent="0.2">
      <c r="CZ647" s="130"/>
      <c r="DA647" s="130"/>
      <c r="DB647" s="130"/>
    </row>
    <row r="648" spans="104:106" x14ac:dyDescent="0.2">
      <c r="CZ648" s="130"/>
      <c r="DA648" s="130"/>
      <c r="DB648" s="130"/>
    </row>
    <row r="649" spans="104:106" x14ac:dyDescent="0.2">
      <c r="CZ649" s="130"/>
      <c r="DA649" s="130"/>
      <c r="DB649" s="130"/>
    </row>
    <row r="650" spans="104:106" x14ac:dyDescent="0.2">
      <c r="CZ650" s="130"/>
      <c r="DA650" s="130"/>
      <c r="DB650" s="130"/>
    </row>
    <row r="651" spans="104:106" x14ac:dyDescent="0.2">
      <c r="CZ651" s="130"/>
      <c r="DA651" s="130"/>
      <c r="DB651" s="130"/>
    </row>
    <row r="652" spans="104:106" x14ac:dyDescent="0.2">
      <c r="CZ652" s="130"/>
      <c r="DA652" s="130"/>
      <c r="DB652" s="130"/>
    </row>
    <row r="653" spans="104:106" x14ac:dyDescent="0.2">
      <c r="CZ653" s="130"/>
      <c r="DA653" s="130"/>
      <c r="DB653" s="130"/>
    </row>
    <row r="654" spans="104:106" x14ac:dyDescent="0.2">
      <c r="CZ654" s="130"/>
      <c r="DA654" s="130"/>
      <c r="DB654" s="130"/>
    </row>
    <row r="655" spans="104:106" x14ac:dyDescent="0.2">
      <c r="CZ655" s="130"/>
      <c r="DA655" s="130"/>
      <c r="DB655" s="130"/>
    </row>
    <row r="656" spans="104:106" x14ac:dyDescent="0.2">
      <c r="CZ656" s="130"/>
      <c r="DA656" s="130"/>
      <c r="DB656" s="130"/>
    </row>
    <row r="657" spans="104:106" x14ac:dyDescent="0.2">
      <c r="CZ657" s="130"/>
      <c r="DA657" s="130"/>
      <c r="DB657" s="130"/>
    </row>
    <row r="658" spans="104:106" x14ac:dyDescent="0.2">
      <c r="CZ658" s="130"/>
      <c r="DA658" s="130"/>
      <c r="DB658" s="130"/>
    </row>
    <row r="659" spans="104:106" x14ac:dyDescent="0.2">
      <c r="CZ659" s="130"/>
      <c r="DA659" s="130"/>
      <c r="DB659" s="130"/>
    </row>
    <row r="660" spans="104:106" x14ac:dyDescent="0.2">
      <c r="CZ660" s="130"/>
      <c r="DA660" s="130"/>
      <c r="DB660" s="130"/>
    </row>
    <row r="661" spans="104:106" x14ac:dyDescent="0.2">
      <c r="CZ661" s="130"/>
      <c r="DA661" s="130"/>
      <c r="DB661" s="130"/>
    </row>
    <row r="662" spans="104:106" x14ac:dyDescent="0.2">
      <c r="CZ662" s="130"/>
      <c r="DA662" s="130"/>
      <c r="DB662" s="130"/>
    </row>
    <row r="663" spans="104:106" x14ac:dyDescent="0.2">
      <c r="CZ663" s="130"/>
      <c r="DA663" s="130"/>
      <c r="DB663" s="130"/>
    </row>
    <row r="664" spans="104:106" x14ac:dyDescent="0.2">
      <c r="CZ664" s="130"/>
      <c r="DA664" s="130"/>
      <c r="DB664" s="130"/>
    </row>
    <row r="665" spans="104:106" x14ac:dyDescent="0.2">
      <c r="CZ665" s="130"/>
      <c r="DA665" s="130"/>
      <c r="DB665" s="130"/>
    </row>
    <row r="666" spans="104:106" x14ac:dyDescent="0.2">
      <c r="CZ666" s="130"/>
      <c r="DA666" s="130"/>
      <c r="DB666" s="130"/>
    </row>
    <row r="667" spans="104:106" x14ac:dyDescent="0.2">
      <c r="CZ667" s="130"/>
      <c r="DA667" s="130"/>
      <c r="DB667" s="130"/>
    </row>
    <row r="668" spans="104:106" x14ac:dyDescent="0.2">
      <c r="CZ668" s="130"/>
      <c r="DA668" s="130"/>
      <c r="DB668" s="130"/>
    </row>
    <row r="669" spans="104:106" x14ac:dyDescent="0.2">
      <c r="CZ669" s="130"/>
      <c r="DA669" s="130"/>
      <c r="DB669" s="130"/>
    </row>
    <row r="670" spans="104:106" x14ac:dyDescent="0.2">
      <c r="CZ670" s="130"/>
      <c r="DA670" s="130"/>
      <c r="DB670" s="130"/>
    </row>
    <row r="671" spans="104:106" x14ac:dyDescent="0.2">
      <c r="CZ671" s="130"/>
      <c r="DA671" s="130"/>
      <c r="DB671" s="130"/>
    </row>
    <row r="672" spans="104:106" x14ac:dyDescent="0.2">
      <c r="CZ672" s="130"/>
      <c r="DA672" s="130"/>
      <c r="DB672" s="130"/>
    </row>
    <row r="673" spans="104:106" x14ac:dyDescent="0.2">
      <c r="CZ673" s="130"/>
      <c r="DA673" s="130"/>
      <c r="DB673" s="130"/>
    </row>
    <row r="674" spans="104:106" x14ac:dyDescent="0.2">
      <c r="CZ674" s="130"/>
      <c r="DA674" s="130"/>
      <c r="DB674" s="130"/>
    </row>
    <row r="675" spans="104:106" x14ac:dyDescent="0.2">
      <c r="CZ675" s="130"/>
      <c r="DA675" s="130"/>
      <c r="DB675" s="130"/>
    </row>
    <row r="676" spans="104:106" x14ac:dyDescent="0.2">
      <c r="CZ676" s="130"/>
      <c r="DA676" s="130"/>
      <c r="DB676" s="130"/>
    </row>
    <row r="677" spans="104:106" x14ac:dyDescent="0.2">
      <c r="CZ677" s="130"/>
      <c r="DA677" s="130"/>
      <c r="DB677" s="130"/>
    </row>
    <row r="678" spans="104:106" x14ac:dyDescent="0.2">
      <c r="CZ678" s="130"/>
      <c r="DA678" s="130"/>
      <c r="DB678" s="130"/>
    </row>
    <row r="679" spans="104:106" x14ac:dyDescent="0.2">
      <c r="CZ679" s="130"/>
      <c r="DA679" s="130"/>
      <c r="DB679" s="130"/>
    </row>
    <row r="680" spans="104:106" x14ac:dyDescent="0.2">
      <c r="CZ680" s="130"/>
      <c r="DA680" s="130"/>
      <c r="DB680" s="130"/>
    </row>
    <row r="681" spans="104:106" x14ac:dyDescent="0.2">
      <c r="CZ681" s="130"/>
      <c r="DA681" s="130"/>
      <c r="DB681" s="130"/>
    </row>
    <row r="682" spans="104:106" x14ac:dyDescent="0.2">
      <c r="CZ682" s="130"/>
      <c r="DA682" s="130"/>
      <c r="DB682" s="130"/>
    </row>
    <row r="683" spans="104:106" x14ac:dyDescent="0.2">
      <c r="CZ683" s="130"/>
      <c r="DA683" s="130"/>
      <c r="DB683" s="130"/>
    </row>
    <row r="684" spans="104:106" x14ac:dyDescent="0.2">
      <c r="CZ684" s="130"/>
      <c r="DA684" s="130"/>
      <c r="DB684" s="130"/>
    </row>
    <row r="685" spans="104:106" x14ac:dyDescent="0.2">
      <c r="CZ685" s="130"/>
      <c r="DA685" s="130"/>
      <c r="DB685" s="130"/>
    </row>
    <row r="686" spans="104:106" x14ac:dyDescent="0.2">
      <c r="CZ686" s="130"/>
      <c r="DA686" s="130"/>
      <c r="DB686" s="130"/>
    </row>
    <row r="687" spans="104:106" x14ac:dyDescent="0.2">
      <c r="CZ687" s="130"/>
      <c r="DA687" s="130"/>
      <c r="DB687" s="130"/>
    </row>
    <row r="688" spans="104:106" x14ac:dyDescent="0.2">
      <c r="CZ688" s="130"/>
      <c r="DA688" s="130"/>
      <c r="DB688" s="130"/>
    </row>
    <row r="689" spans="104:106" x14ac:dyDescent="0.2">
      <c r="CZ689" s="130"/>
      <c r="DA689" s="130"/>
      <c r="DB689" s="130"/>
    </row>
    <row r="690" spans="104:106" x14ac:dyDescent="0.2">
      <c r="CZ690" s="130"/>
      <c r="DA690" s="130"/>
      <c r="DB690" s="130"/>
    </row>
    <row r="691" spans="104:106" x14ac:dyDescent="0.2">
      <c r="CZ691" s="130"/>
      <c r="DA691" s="130"/>
      <c r="DB691" s="130"/>
    </row>
    <row r="692" spans="104:106" x14ac:dyDescent="0.2">
      <c r="CZ692" s="130"/>
      <c r="DA692" s="130"/>
      <c r="DB692" s="130"/>
    </row>
    <row r="693" spans="104:106" x14ac:dyDescent="0.2">
      <c r="CZ693" s="130"/>
      <c r="DA693" s="130"/>
      <c r="DB693" s="130"/>
    </row>
    <row r="694" spans="104:106" x14ac:dyDescent="0.2">
      <c r="CZ694" s="130"/>
      <c r="DA694" s="130"/>
      <c r="DB694" s="130"/>
    </row>
    <row r="695" spans="104:106" x14ac:dyDescent="0.2">
      <c r="CZ695" s="130"/>
      <c r="DA695" s="130"/>
      <c r="DB695" s="130"/>
    </row>
    <row r="696" spans="104:106" x14ac:dyDescent="0.2">
      <c r="CZ696" s="130"/>
      <c r="DA696" s="130"/>
      <c r="DB696" s="130"/>
    </row>
    <row r="697" spans="104:106" x14ac:dyDescent="0.2">
      <c r="CZ697" s="130"/>
      <c r="DA697" s="130"/>
      <c r="DB697" s="130"/>
    </row>
    <row r="698" spans="104:106" x14ac:dyDescent="0.2">
      <c r="CZ698" s="130"/>
      <c r="DA698" s="130"/>
      <c r="DB698" s="130"/>
    </row>
    <row r="699" spans="104:106" x14ac:dyDescent="0.2">
      <c r="CZ699" s="130"/>
      <c r="DA699" s="130"/>
      <c r="DB699" s="130"/>
    </row>
    <row r="700" spans="104:106" x14ac:dyDescent="0.2">
      <c r="CZ700" s="130"/>
      <c r="DA700" s="130"/>
      <c r="DB700" s="130"/>
    </row>
    <row r="701" spans="104:106" x14ac:dyDescent="0.2">
      <c r="CZ701" s="130"/>
      <c r="DA701" s="130"/>
      <c r="DB701" s="130"/>
    </row>
    <row r="702" spans="104:106" x14ac:dyDescent="0.2">
      <c r="CZ702" s="130"/>
      <c r="DA702" s="130"/>
      <c r="DB702" s="130"/>
    </row>
    <row r="703" spans="104:106" x14ac:dyDescent="0.2">
      <c r="CZ703" s="130"/>
      <c r="DA703" s="130"/>
      <c r="DB703" s="130"/>
    </row>
    <row r="704" spans="104:106" x14ac:dyDescent="0.2">
      <c r="CZ704" s="130"/>
      <c r="DA704" s="130"/>
      <c r="DB704" s="130"/>
    </row>
    <row r="705" spans="104:106" x14ac:dyDescent="0.2">
      <c r="CZ705" s="130"/>
      <c r="DA705" s="130"/>
      <c r="DB705" s="130"/>
    </row>
    <row r="706" spans="104:106" x14ac:dyDescent="0.2">
      <c r="CZ706" s="130"/>
      <c r="DA706" s="130"/>
      <c r="DB706" s="130"/>
    </row>
    <row r="707" spans="104:106" x14ac:dyDescent="0.2">
      <c r="CZ707" s="130"/>
      <c r="DA707" s="130"/>
      <c r="DB707" s="130"/>
    </row>
    <row r="708" spans="104:106" x14ac:dyDescent="0.2">
      <c r="CZ708" s="130"/>
      <c r="DA708" s="130"/>
      <c r="DB708" s="130"/>
    </row>
    <row r="709" spans="104:106" x14ac:dyDescent="0.2">
      <c r="CZ709" s="130"/>
      <c r="DA709" s="130"/>
      <c r="DB709" s="130"/>
    </row>
    <row r="710" spans="104:106" x14ac:dyDescent="0.2">
      <c r="CZ710" s="130"/>
      <c r="DA710" s="130"/>
      <c r="DB710" s="130"/>
    </row>
    <row r="711" spans="104:106" x14ac:dyDescent="0.2">
      <c r="CZ711" s="130"/>
      <c r="DA711" s="130"/>
      <c r="DB711" s="130"/>
    </row>
    <row r="712" spans="104:106" x14ac:dyDescent="0.2">
      <c r="CZ712" s="130"/>
      <c r="DA712" s="130"/>
      <c r="DB712" s="130"/>
    </row>
    <row r="713" spans="104:106" x14ac:dyDescent="0.2">
      <c r="CZ713" s="130"/>
      <c r="DA713" s="130"/>
      <c r="DB713" s="130"/>
    </row>
    <row r="714" spans="104:106" x14ac:dyDescent="0.2">
      <c r="CZ714" s="130"/>
      <c r="DA714" s="130"/>
      <c r="DB714" s="130"/>
    </row>
    <row r="715" spans="104:106" x14ac:dyDescent="0.2">
      <c r="CZ715" s="130"/>
      <c r="DA715" s="130"/>
      <c r="DB715" s="130"/>
    </row>
    <row r="716" spans="104:106" x14ac:dyDescent="0.2">
      <c r="CZ716" s="130"/>
      <c r="DA716" s="130"/>
      <c r="DB716" s="130"/>
    </row>
    <row r="717" spans="104:106" x14ac:dyDescent="0.2">
      <c r="CZ717" s="130"/>
      <c r="DA717" s="130"/>
      <c r="DB717" s="130"/>
    </row>
    <row r="718" spans="104:106" x14ac:dyDescent="0.2">
      <c r="CZ718" s="130"/>
      <c r="DA718" s="130"/>
      <c r="DB718" s="130"/>
    </row>
    <row r="719" spans="104:106" x14ac:dyDescent="0.2">
      <c r="CZ719" s="130"/>
      <c r="DA719" s="130"/>
      <c r="DB719" s="130"/>
    </row>
    <row r="720" spans="104:106" x14ac:dyDescent="0.2">
      <c r="CZ720" s="130"/>
      <c r="DA720" s="130"/>
      <c r="DB720" s="130"/>
    </row>
    <row r="721" spans="104:106" x14ac:dyDescent="0.2">
      <c r="CZ721" s="130"/>
      <c r="DA721" s="130"/>
      <c r="DB721" s="130"/>
    </row>
    <row r="722" spans="104:106" x14ac:dyDescent="0.2">
      <c r="CZ722" s="130"/>
      <c r="DA722" s="130"/>
      <c r="DB722" s="130"/>
    </row>
    <row r="723" spans="104:106" x14ac:dyDescent="0.2">
      <c r="CZ723" s="130"/>
      <c r="DA723" s="130"/>
      <c r="DB723" s="130"/>
    </row>
    <row r="724" spans="104:106" x14ac:dyDescent="0.2">
      <c r="CZ724" s="130"/>
      <c r="DA724" s="130"/>
      <c r="DB724" s="130"/>
    </row>
    <row r="725" spans="104:106" x14ac:dyDescent="0.2">
      <c r="CZ725" s="130"/>
      <c r="DA725" s="130"/>
      <c r="DB725" s="130"/>
    </row>
    <row r="726" spans="104:106" x14ac:dyDescent="0.2">
      <c r="CZ726" s="130"/>
      <c r="DA726" s="130"/>
      <c r="DB726" s="130"/>
    </row>
    <row r="727" spans="104:106" x14ac:dyDescent="0.2">
      <c r="CZ727" s="130"/>
      <c r="DA727" s="130"/>
      <c r="DB727" s="130"/>
    </row>
    <row r="728" spans="104:106" x14ac:dyDescent="0.2">
      <c r="CZ728" s="130"/>
      <c r="DA728" s="130"/>
      <c r="DB728" s="130"/>
    </row>
    <row r="729" spans="104:106" x14ac:dyDescent="0.2">
      <c r="CZ729" s="130"/>
      <c r="DA729" s="130"/>
      <c r="DB729" s="130"/>
    </row>
    <row r="730" spans="104:106" x14ac:dyDescent="0.2">
      <c r="CZ730" s="130"/>
      <c r="DA730" s="130"/>
      <c r="DB730" s="130"/>
    </row>
    <row r="731" spans="104:106" x14ac:dyDescent="0.2">
      <c r="CZ731" s="130"/>
      <c r="DA731" s="130"/>
      <c r="DB731" s="130"/>
    </row>
    <row r="732" spans="104:106" x14ac:dyDescent="0.2">
      <c r="CZ732" s="130"/>
      <c r="DA732" s="130"/>
      <c r="DB732" s="130"/>
    </row>
    <row r="733" spans="104:106" x14ac:dyDescent="0.2">
      <c r="CZ733" s="130"/>
      <c r="DA733" s="130"/>
      <c r="DB733" s="130"/>
    </row>
    <row r="734" spans="104:106" x14ac:dyDescent="0.2">
      <c r="CZ734" s="130"/>
      <c r="DA734" s="130"/>
      <c r="DB734" s="130"/>
    </row>
    <row r="735" spans="104:106" x14ac:dyDescent="0.2">
      <c r="CZ735" s="130"/>
      <c r="DA735" s="130"/>
      <c r="DB735" s="130"/>
    </row>
    <row r="736" spans="104:106" x14ac:dyDescent="0.2">
      <c r="CZ736" s="130"/>
      <c r="DA736" s="130"/>
      <c r="DB736" s="130"/>
    </row>
    <row r="737" spans="104:106" x14ac:dyDescent="0.2">
      <c r="CZ737" s="130"/>
      <c r="DA737" s="130"/>
      <c r="DB737" s="130"/>
    </row>
    <row r="738" spans="104:106" x14ac:dyDescent="0.2">
      <c r="CZ738" s="130"/>
      <c r="DA738" s="130"/>
      <c r="DB738" s="130"/>
    </row>
    <row r="739" spans="104:106" x14ac:dyDescent="0.2">
      <c r="CZ739" s="130"/>
      <c r="DA739" s="130"/>
      <c r="DB739" s="130"/>
    </row>
    <row r="740" spans="104:106" x14ac:dyDescent="0.2">
      <c r="CZ740" s="130"/>
      <c r="DA740" s="130"/>
      <c r="DB740" s="130"/>
    </row>
    <row r="741" spans="104:106" x14ac:dyDescent="0.2">
      <c r="CZ741" s="130"/>
      <c r="DA741" s="130"/>
      <c r="DB741" s="130"/>
    </row>
    <row r="742" spans="104:106" x14ac:dyDescent="0.2">
      <c r="CZ742" s="130"/>
      <c r="DA742" s="130"/>
      <c r="DB742" s="130"/>
    </row>
    <row r="743" spans="104:106" x14ac:dyDescent="0.2">
      <c r="CZ743" s="130"/>
      <c r="DA743" s="130"/>
      <c r="DB743" s="130"/>
    </row>
    <row r="744" spans="104:106" x14ac:dyDescent="0.2">
      <c r="CZ744" s="130"/>
      <c r="DA744" s="130"/>
      <c r="DB744" s="130"/>
    </row>
    <row r="745" spans="104:106" x14ac:dyDescent="0.2">
      <c r="CZ745" s="130"/>
      <c r="DA745" s="130"/>
      <c r="DB745" s="130"/>
    </row>
    <row r="746" spans="104:106" x14ac:dyDescent="0.2">
      <c r="CZ746" s="130"/>
      <c r="DA746" s="130"/>
      <c r="DB746" s="130"/>
    </row>
    <row r="747" spans="104:106" x14ac:dyDescent="0.2">
      <c r="CZ747" s="130"/>
      <c r="DA747" s="130"/>
      <c r="DB747" s="130"/>
    </row>
    <row r="748" spans="104:106" x14ac:dyDescent="0.2">
      <c r="CZ748" s="130"/>
      <c r="DA748" s="130"/>
      <c r="DB748" s="130"/>
    </row>
    <row r="749" spans="104:106" x14ac:dyDescent="0.2">
      <c r="CZ749" s="130"/>
      <c r="DA749" s="130"/>
      <c r="DB749" s="130"/>
    </row>
    <row r="750" spans="104:106" x14ac:dyDescent="0.2">
      <c r="CZ750" s="130"/>
      <c r="DA750" s="130"/>
      <c r="DB750" s="130"/>
    </row>
    <row r="751" spans="104:106" x14ac:dyDescent="0.2">
      <c r="CZ751" s="130"/>
      <c r="DA751" s="130"/>
      <c r="DB751" s="130"/>
    </row>
    <row r="752" spans="104:106" x14ac:dyDescent="0.2">
      <c r="CZ752" s="130"/>
      <c r="DA752" s="130"/>
      <c r="DB752" s="130"/>
    </row>
    <row r="753" spans="104:106" x14ac:dyDescent="0.2">
      <c r="CZ753" s="130"/>
      <c r="DA753" s="130"/>
      <c r="DB753" s="130"/>
    </row>
    <row r="754" spans="104:106" x14ac:dyDescent="0.2">
      <c r="CZ754" s="130"/>
      <c r="DA754" s="130"/>
      <c r="DB754" s="130"/>
    </row>
    <row r="755" spans="104:106" x14ac:dyDescent="0.2">
      <c r="CZ755" s="130"/>
      <c r="DA755" s="130"/>
      <c r="DB755" s="130"/>
    </row>
    <row r="756" spans="104:106" x14ac:dyDescent="0.2">
      <c r="CZ756" s="130"/>
      <c r="DA756" s="130"/>
      <c r="DB756" s="130"/>
    </row>
    <row r="757" spans="104:106" x14ac:dyDescent="0.2">
      <c r="CZ757" s="130"/>
      <c r="DA757" s="130"/>
      <c r="DB757" s="130"/>
    </row>
    <row r="758" spans="104:106" x14ac:dyDescent="0.2">
      <c r="CZ758" s="130"/>
      <c r="DA758" s="130"/>
      <c r="DB758" s="130"/>
    </row>
    <row r="759" spans="104:106" x14ac:dyDescent="0.2">
      <c r="CZ759" s="130"/>
      <c r="DA759" s="130"/>
      <c r="DB759" s="130"/>
    </row>
    <row r="760" spans="104:106" x14ac:dyDescent="0.2">
      <c r="CZ760" s="130"/>
      <c r="DA760" s="130"/>
      <c r="DB760" s="130"/>
    </row>
    <row r="761" spans="104:106" x14ac:dyDescent="0.2">
      <c r="CZ761" s="130"/>
      <c r="DA761" s="130"/>
      <c r="DB761" s="130"/>
    </row>
    <row r="762" spans="104:106" x14ac:dyDescent="0.2">
      <c r="CZ762" s="130"/>
      <c r="DA762" s="130"/>
      <c r="DB762" s="130"/>
    </row>
    <row r="763" spans="104:106" x14ac:dyDescent="0.2">
      <c r="CZ763" s="130"/>
      <c r="DA763" s="130"/>
      <c r="DB763" s="130"/>
    </row>
    <row r="764" spans="104:106" x14ac:dyDescent="0.2">
      <c r="CZ764" s="130"/>
      <c r="DA764" s="130"/>
      <c r="DB764" s="130"/>
    </row>
    <row r="765" spans="104:106" x14ac:dyDescent="0.2">
      <c r="CZ765" s="130"/>
      <c r="DA765" s="130"/>
      <c r="DB765" s="130"/>
    </row>
    <row r="766" spans="104:106" x14ac:dyDescent="0.2">
      <c r="CZ766" s="130"/>
      <c r="DA766" s="130"/>
      <c r="DB766" s="130"/>
    </row>
    <row r="767" spans="104:106" x14ac:dyDescent="0.2">
      <c r="CZ767" s="130"/>
      <c r="DA767" s="130"/>
      <c r="DB767" s="130"/>
    </row>
    <row r="768" spans="104:106" x14ac:dyDescent="0.2">
      <c r="CZ768" s="130"/>
      <c r="DA768" s="130"/>
      <c r="DB768" s="130"/>
    </row>
    <row r="769" spans="104:106" x14ac:dyDescent="0.2">
      <c r="CZ769" s="130"/>
      <c r="DA769" s="130"/>
      <c r="DB769" s="130"/>
    </row>
    <row r="770" spans="104:106" x14ac:dyDescent="0.2">
      <c r="CZ770" s="130"/>
      <c r="DA770" s="130"/>
      <c r="DB770" s="130"/>
    </row>
    <row r="771" spans="104:106" x14ac:dyDescent="0.2">
      <c r="CZ771" s="130"/>
      <c r="DA771" s="130"/>
      <c r="DB771" s="130"/>
    </row>
    <row r="772" spans="104:106" x14ac:dyDescent="0.2">
      <c r="CZ772" s="130"/>
      <c r="DA772" s="130"/>
      <c r="DB772" s="130"/>
    </row>
    <row r="773" spans="104:106" x14ac:dyDescent="0.2">
      <c r="CZ773" s="130"/>
      <c r="DA773" s="130"/>
      <c r="DB773" s="130"/>
    </row>
    <row r="774" spans="104:106" x14ac:dyDescent="0.2">
      <c r="CZ774" s="130"/>
      <c r="DA774" s="130"/>
      <c r="DB774" s="130"/>
    </row>
    <row r="775" spans="104:106" x14ac:dyDescent="0.2">
      <c r="CZ775" s="130"/>
      <c r="DA775" s="130"/>
      <c r="DB775" s="130"/>
    </row>
    <row r="776" spans="104:106" x14ac:dyDescent="0.2">
      <c r="CZ776" s="130"/>
      <c r="DA776" s="130"/>
      <c r="DB776" s="130"/>
    </row>
    <row r="777" spans="104:106" x14ac:dyDescent="0.2">
      <c r="CZ777" s="130"/>
      <c r="DA777" s="130"/>
      <c r="DB777" s="130"/>
    </row>
    <row r="778" spans="104:106" x14ac:dyDescent="0.2">
      <c r="CZ778" s="130"/>
      <c r="DA778" s="130"/>
      <c r="DB778" s="130"/>
    </row>
    <row r="779" spans="104:106" x14ac:dyDescent="0.2">
      <c r="CZ779" s="130"/>
      <c r="DA779" s="130"/>
      <c r="DB779" s="130"/>
    </row>
    <row r="780" spans="104:106" x14ac:dyDescent="0.2">
      <c r="CZ780" s="130"/>
      <c r="DA780" s="130"/>
      <c r="DB780" s="130"/>
    </row>
    <row r="781" spans="104:106" x14ac:dyDescent="0.2">
      <c r="CZ781" s="130"/>
      <c r="DA781" s="130"/>
      <c r="DB781" s="130"/>
    </row>
    <row r="782" spans="104:106" x14ac:dyDescent="0.2">
      <c r="CZ782" s="130"/>
      <c r="DA782" s="130"/>
      <c r="DB782" s="130"/>
    </row>
    <row r="783" spans="104:106" x14ac:dyDescent="0.2">
      <c r="CZ783" s="130"/>
      <c r="DA783" s="130"/>
      <c r="DB783" s="130"/>
    </row>
    <row r="784" spans="104:106" x14ac:dyDescent="0.2">
      <c r="CZ784" s="130"/>
      <c r="DA784" s="130"/>
      <c r="DB784" s="130"/>
    </row>
    <row r="785" spans="104:106" x14ac:dyDescent="0.2">
      <c r="CZ785" s="130"/>
      <c r="DA785" s="130"/>
      <c r="DB785" s="130"/>
    </row>
    <row r="786" spans="104:106" x14ac:dyDescent="0.2">
      <c r="CZ786" s="130"/>
      <c r="DA786" s="130"/>
      <c r="DB786" s="130"/>
    </row>
    <row r="787" spans="104:106" x14ac:dyDescent="0.2">
      <c r="CZ787" s="130"/>
      <c r="DA787" s="130"/>
      <c r="DB787" s="130"/>
    </row>
    <row r="788" spans="104:106" x14ac:dyDescent="0.2">
      <c r="CZ788" s="130"/>
      <c r="DA788" s="130"/>
      <c r="DB788" s="130"/>
    </row>
    <row r="789" spans="104:106" x14ac:dyDescent="0.2">
      <c r="CZ789" s="130"/>
      <c r="DA789" s="130"/>
      <c r="DB789" s="130"/>
    </row>
    <row r="790" spans="104:106" x14ac:dyDescent="0.2">
      <c r="CZ790" s="130"/>
      <c r="DA790" s="130"/>
      <c r="DB790" s="130"/>
    </row>
    <row r="791" spans="104:106" x14ac:dyDescent="0.2">
      <c r="CZ791" s="130"/>
      <c r="DA791" s="130"/>
      <c r="DB791" s="130"/>
    </row>
    <row r="792" spans="104:106" x14ac:dyDescent="0.2">
      <c r="CZ792" s="130"/>
      <c r="DA792" s="130"/>
      <c r="DB792" s="130"/>
    </row>
    <row r="793" spans="104:106" x14ac:dyDescent="0.2">
      <c r="CZ793" s="130"/>
      <c r="DA793" s="130"/>
      <c r="DB793" s="130"/>
    </row>
    <row r="794" spans="104:106" x14ac:dyDescent="0.2">
      <c r="CZ794" s="130"/>
      <c r="DA794" s="130"/>
      <c r="DB794" s="130"/>
    </row>
    <row r="795" spans="104:106" x14ac:dyDescent="0.2">
      <c r="CZ795" s="130"/>
      <c r="DA795" s="130"/>
      <c r="DB795" s="130"/>
    </row>
    <row r="796" spans="104:106" x14ac:dyDescent="0.2">
      <c r="CZ796" s="130"/>
      <c r="DA796" s="130"/>
      <c r="DB796" s="130"/>
    </row>
    <row r="797" spans="104:106" x14ac:dyDescent="0.2">
      <c r="CZ797" s="130"/>
      <c r="DA797" s="130"/>
      <c r="DB797" s="130"/>
    </row>
    <row r="798" spans="104:106" x14ac:dyDescent="0.2">
      <c r="CZ798" s="130"/>
      <c r="DA798" s="130"/>
      <c r="DB798" s="130"/>
    </row>
    <row r="799" spans="104:106" x14ac:dyDescent="0.2">
      <c r="CZ799" s="130"/>
      <c r="DA799" s="130"/>
      <c r="DB799" s="130"/>
    </row>
    <row r="800" spans="104:106" x14ac:dyDescent="0.2">
      <c r="CZ800" s="130"/>
      <c r="DA800" s="130"/>
      <c r="DB800" s="130"/>
    </row>
    <row r="801" spans="104:106" x14ac:dyDescent="0.2">
      <c r="CZ801" s="130"/>
      <c r="DA801" s="130"/>
      <c r="DB801" s="130"/>
    </row>
    <row r="802" spans="104:106" x14ac:dyDescent="0.2">
      <c r="CZ802" s="130"/>
      <c r="DA802" s="130"/>
      <c r="DB802" s="130"/>
    </row>
    <row r="803" spans="104:106" x14ac:dyDescent="0.2">
      <c r="CZ803" s="130"/>
      <c r="DA803" s="130"/>
      <c r="DB803" s="130"/>
    </row>
    <row r="804" spans="104:106" x14ac:dyDescent="0.2">
      <c r="CZ804" s="130"/>
      <c r="DA804" s="130"/>
      <c r="DB804" s="130"/>
    </row>
    <row r="805" spans="104:106" x14ac:dyDescent="0.2">
      <c r="CZ805" s="130"/>
      <c r="DA805" s="130"/>
      <c r="DB805" s="130"/>
    </row>
    <row r="806" spans="104:106" x14ac:dyDescent="0.2">
      <c r="CZ806" s="130"/>
      <c r="DA806" s="130"/>
      <c r="DB806" s="130"/>
    </row>
    <row r="807" spans="104:106" x14ac:dyDescent="0.2">
      <c r="CZ807" s="130"/>
      <c r="DA807" s="130"/>
      <c r="DB807" s="130"/>
    </row>
    <row r="808" spans="104:106" x14ac:dyDescent="0.2">
      <c r="CZ808" s="130"/>
      <c r="DA808" s="130"/>
      <c r="DB808" s="130"/>
    </row>
    <row r="809" spans="104:106" x14ac:dyDescent="0.2">
      <c r="CZ809" s="130"/>
      <c r="DA809" s="130"/>
      <c r="DB809" s="130"/>
    </row>
    <row r="810" spans="104:106" x14ac:dyDescent="0.2">
      <c r="CZ810" s="130"/>
      <c r="DA810" s="130"/>
      <c r="DB810" s="130"/>
    </row>
    <row r="811" spans="104:106" x14ac:dyDescent="0.2">
      <c r="CZ811" s="130"/>
      <c r="DA811" s="130"/>
      <c r="DB811" s="130"/>
    </row>
    <row r="812" spans="104:106" x14ac:dyDescent="0.2">
      <c r="CZ812" s="130"/>
      <c r="DA812" s="130"/>
      <c r="DB812" s="130"/>
    </row>
    <row r="813" spans="104:106" x14ac:dyDescent="0.2">
      <c r="CZ813" s="130"/>
      <c r="DA813" s="130"/>
      <c r="DB813" s="130"/>
    </row>
    <row r="814" spans="104:106" x14ac:dyDescent="0.2">
      <c r="CZ814" s="130"/>
      <c r="DA814" s="130"/>
      <c r="DB814" s="130"/>
    </row>
    <row r="815" spans="104:106" x14ac:dyDescent="0.2">
      <c r="CZ815" s="130"/>
      <c r="DA815" s="130"/>
      <c r="DB815" s="130"/>
    </row>
    <row r="816" spans="104:106" x14ac:dyDescent="0.2">
      <c r="CZ816" s="130"/>
      <c r="DA816" s="130"/>
      <c r="DB816" s="130"/>
    </row>
    <row r="817" spans="104:106" x14ac:dyDescent="0.2">
      <c r="CZ817" s="130"/>
      <c r="DA817" s="130"/>
      <c r="DB817" s="130"/>
    </row>
    <row r="818" spans="104:106" x14ac:dyDescent="0.2">
      <c r="CZ818" s="130"/>
      <c r="DA818" s="130"/>
      <c r="DB818" s="130"/>
    </row>
    <row r="819" spans="104:106" x14ac:dyDescent="0.2">
      <c r="CZ819" s="130"/>
      <c r="DA819" s="130"/>
      <c r="DB819" s="130"/>
    </row>
    <row r="820" spans="104:106" x14ac:dyDescent="0.2">
      <c r="CZ820" s="130"/>
      <c r="DA820" s="130"/>
      <c r="DB820" s="130"/>
    </row>
    <row r="821" spans="104:106" x14ac:dyDescent="0.2">
      <c r="CZ821" s="130"/>
      <c r="DA821" s="130"/>
      <c r="DB821" s="130"/>
    </row>
    <row r="822" spans="104:106" x14ac:dyDescent="0.2">
      <c r="CZ822" s="130"/>
      <c r="DA822" s="130"/>
      <c r="DB822" s="130"/>
    </row>
    <row r="823" spans="104:106" x14ac:dyDescent="0.2">
      <c r="CZ823" s="130"/>
      <c r="DA823" s="130"/>
      <c r="DB823" s="130"/>
    </row>
    <row r="824" spans="104:106" x14ac:dyDescent="0.2">
      <c r="CZ824" s="130"/>
      <c r="DA824" s="130"/>
      <c r="DB824" s="130"/>
    </row>
    <row r="825" spans="104:106" x14ac:dyDescent="0.2">
      <c r="CZ825" s="130"/>
      <c r="DA825" s="130"/>
      <c r="DB825" s="130"/>
    </row>
    <row r="826" spans="104:106" x14ac:dyDescent="0.2">
      <c r="CZ826" s="130"/>
      <c r="DA826" s="130"/>
      <c r="DB826" s="130"/>
    </row>
    <row r="827" spans="104:106" x14ac:dyDescent="0.2">
      <c r="CZ827" s="130"/>
      <c r="DA827" s="130"/>
      <c r="DB827" s="130"/>
    </row>
    <row r="828" spans="104:106" x14ac:dyDescent="0.2">
      <c r="CZ828" s="130"/>
      <c r="DA828" s="130"/>
      <c r="DB828" s="130"/>
    </row>
    <row r="829" spans="104:106" x14ac:dyDescent="0.2">
      <c r="CZ829" s="130"/>
      <c r="DA829" s="130"/>
      <c r="DB829" s="130"/>
    </row>
    <row r="830" spans="104:106" x14ac:dyDescent="0.2">
      <c r="CZ830" s="130"/>
      <c r="DA830" s="130"/>
      <c r="DB830" s="130"/>
    </row>
    <row r="831" spans="104:106" x14ac:dyDescent="0.2">
      <c r="CZ831" s="130"/>
      <c r="DA831" s="130"/>
      <c r="DB831" s="130"/>
    </row>
    <row r="832" spans="104:106" x14ac:dyDescent="0.2">
      <c r="CZ832" s="130"/>
      <c r="DA832" s="130"/>
      <c r="DB832" s="130"/>
    </row>
    <row r="833" spans="104:106" x14ac:dyDescent="0.2">
      <c r="CZ833" s="130"/>
      <c r="DA833" s="130"/>
      <c r="DB833" s="130"/>
    </row>
    <row r="834" spans="104:106" x14ac:dyDescent="0.2">
      <c r="CZ834" s="130"/>
      <c r="DA834" s="130"/>
      <c r="DB834" s="130"/>
    </row>
    <row r="835" spans="104:106" x14ac:dyDescent="0.2">
      <c r="CZ835" s="130"/>
      <c r="DA835" s="130"/>
      <c r="DB835" s="130"/>
    </row>
    <row r="836" spans="104:106" x14ac:dyDescent="0.2">
      <c r="CZ836" s="130"/>
      <c r="DA836" s="130"/>
      <c r="DB836" s="130"/>
    </row>
    <row r="837" spans="104:106" x14ac:dyDescent="0.2">
      <c r="CZ837" s="130"/>
      <c r="DA837" s="130"/>
      <c r="DB837" s="130"/>
    </row>
    <row r="838" spans="104:106" x14ac:dyDescent="0.2">
      <c r="CZ838" s="130"/>
      <c r="DA838" s="130"/>
      <c r="DB838" s="130"/>
    </row>
    <row r="839" spans="104:106" x14ac:dyDescent="0.2">
      <c r="CZ839" s="130"/>
      <c r="DA839" s="130"/>
      <c r="DB839" s="130"/>
    </row>
    <row r="840" spans="104:106" x14ac:dyDescent="0.2">
      <c r="CZ840" s="130"/>
      <c r="DA840" s="130"/>
      <c r="DB840" s="130"/>
    </row>
    <row r="841" spans="104:106" x14ac:dyDescent="0.2">
      <c r="CZ841" s="130"/>
      <c r="DA841" s="130"/>
      <c r="DB841" s="130"/>
    </row>
    <row r="842" spans="104:106" x14ac:dyDescent="0.2">
      <c r="CZ842" s="130"/>
      <c r="DA842" s="130"/>
      <c r="DB842" s="130"/>
    </row>
    <row r="843" spans="104:106" x14ac:dyDescent="0.2">
      <c r="CZ843" s="130"/>
      <c r="DA843" s="130"/>
      <c r="DB843" s="130"/>
    </row>
    <row r="844" spans="104:106" x14ac:dyDescent="0.2">
      <c r="CZ844" s="130"/>
      <c r="DA844" s="130"/>
      <c r="DB844" s="130"/>
    </row>
    <row r="845" spans="104:106" x14ac:dyDescent="0.2">
      <c r="CZ845" s="130"/>
      <c r="DA845" s="130"/>
      <c r="DB845" s="130"/>
    </row>
    <row r="846" spans="104:106" x14ac:dyDescent="0.2">
      <c r="CZ846" s="130"/>
      <c r="DA846" s="130"/>
      <c r="DB846" s="130"/>
    </row>
    <row r="847" spans="104:106" x14ac:dyDescent="0.2">
      <c r="CZ847" s="130"/>
      <c r="DA847" s="130"/>
      <c r="DB847" s="130"/>
    </row>
    <row r="848" spans="104:106" x14ac:dyDescent="0.2">
      <c r="CZ848" s="130"/>
      <c r="DA848" s="130"/>
      <c r="DB848" s="130"/>
    </row>
    <row r="849" spans="104:106" x14ac:dyDescent="0.2">
      <c r="CZ849" s="130"/>
      <c r="DA849" s="130"/>
      <c r="DB849" s="130"/>
    </row>
    <row r="850" spans="104:106" x14ac:dyDescent="0.2">
      <c r="CZ850" s="130"/>
      <c r="DA850" s="130"/>
      <c r="DB850" s="130"/>
    </row>
    <row r="851" spans="104:106" x14ac:dyDescent="0.2">
      <c r="CZ851" s="130"/>
      <c r="DA851" s="130"/>
      <c r="DB851" s="130"/>
    </row>
    <row r="852" spans="104:106" x14ac:dyDescent="0.2">
      <c r="CZ852" s="130"/>
      <c r="DA852" s="130"/>
      <c r="DB852" s="130"/>
    </row>
    <row r="853" spans="104:106" x14ac:dyDescent="0.2">
      <c r="CZ853" s="130"/>
      <c r="DA853" s="130"/>
      <c r="DB853" s="130"/>
    </row>
    <row r="854" spans="104:106" x14ac:dyDescent="0.2">
      <c r="CZ854" s="130"/>
      <c r="DA854" s="130"/>
      <c r="DB854" s="130"/>
    </row>
    <row r="855" spans="104:106" x14ac:dyDescent="0.2">
      <c r="CZ855" s="130"/>
      <c r="DA855" s="130"/>
      <c r="DB855" s="130"/>
    </row>
    <row r="856" spans="104:106" x14ac:dyDescent="0.2">
      <c r="CZ856" s="130"/>
      <c r="DA856" s="130"/>
      <c r="DB856" s="130"/>
    </row>
    <row r="857" spans="104:106" x14ac:dyDescent="0.2">
      <c r="CZ857" s="130"/>
      <c r="DA857" s="130"/>
      <c r="DB857" s="130"/>
    </row>
    <row r="858" spans="104:106" x14ac:dyDescent="0.2">
      <c r="CZ858" s="130"/>
      <c r="DA858" s="130"/>
      <c r="DB858" s="130"/>
    </row>
    <row r="859" spans="104:106" x14ac:dyDescent="0.2">
      <c r="CZ859" s="130"/>
      <c r="DA859" s="130"/>
      <c r="DB859" s="130"/>
    </row>
    <row r="860" spans="104:106" x14ac:dyDescent="0.2">
      <c r="CZ860" s="130"/>
      <c r="DA860" s="130"/>
      <c r="DB860" s="130"/>
    </row>
    <row r="861" spans="104:106" x14ac:dyDescent="0.2">
      <c r="CZ861" s="130"/>
      <c r="DA861" s="130"/>
      <c r="DB861" s="130"/>
    </row>
    <row r="862" spans="104:106" x14ac:dyDescent="0.2">
      <c r="CZ862" s="130"/>
      <c r="DA862" s="130"/>
      <c r="DB862" s="130"/>
    </row>
    <row r="863" spans="104:106" x14ac:dyDescent="0.2">
      <c r="CZ863" s="130"/>
      <c r="DA863" s="130"/>
      <c r="DB863" s="130"/>
    </row>
    <row r="864" spans="104:106" x14ac:dyDescent="0.2">
      <c r="CZ864" s="130"/>
      <c r="DA864" s="130"/>
      <c r="DB864" s="130"/>
    </row>
    <row r="865" spans="104:106" x14ac:dyDescent="0.2">
      <c r="CZ865" s="130"/>
      <c r="DA865" s="130"/>
      <c r="DB865" s="130"/>
    </row>
    <row r="866" spans="104:106" x14ac:dyDescent="0.2">
      <c r="CZ866" s="130"/>
      <c r="DA866" s="130"/>
      <c r="DB866" s="130"/>
    </row>
    <row r="867" spans="104:106" x14ac:dyDescent="0.2">
      <c r="CZ867" s="130"/>
      <c r="DA867" s="130"/>
      <c r="DB867" s="130"/>
    </row>
    <row r="868" spans="104:106" x14ac:dyDescent="0.2">
      <c r="CZ868" s="130"/>
      <c r="DA868" s="130"/>
      <c r="DB868" s="130"/>
    </row>
    <row r="869" spans="104:106" x14ac:dyDescent="0.2">
      <c r="CZ869" s="130"/>
      <c r="DA869" s="130"/>
      <c r="DB869" s="130"/>
    </row>
    <row r="870" spans="104:106" x14ac:dyDescent="0.2">
      <c r="CZ870" s="130"/>
      <c r="DA870" s="130"/>
      <c r="DB870" s="130"/>
    </row>
    <row r="871" spans="104:106" x14ac:dyDescent="0.2">
      <c r="CZ871" s="130"/>
      <c r="DA871" s="130"/>
      <c r="DB871" s="130"/>
    </row>
    <row r="872" spans="104:106" x14ac:dyDescent="0.2">
      <c r="CZ872" s="130"/>
      <c r="DA872" s="130"/>
      <c r="DB872" s="130"/>
    </row>
    <row r="873" spans="104:106" x14ac:dyDescent="0.2">
      <c r="CZ873" s="130"/>
      <c r="DA873" s="130"/>
      <c r="DB873" s="130"/>
    </row>
    <row r="874" spans="104:106" x14ac:dyDescent="0.2">
      <c r="CZ874" s="130"/>
      <c r="DA874" s="130"/>
      <c r="DB874" s="130"/>
    </row>
    <row r="875" spans="104:106" x14ac:dyDescent="0.2">
      <c r="CZ875" s="130"/>
      <c r="DA875" s="130"/>
      <c r="DB875" s="130"/>
    </row>
    <row r="876" spans="104:106" x14ac:dyDescent="0.2">
      <c r="CZ876" s="130"/>
      <c r="DA876" s="130"/>
      <c r="DB876" s="130"/>
    </row>
    <row r="877" spans="104:106" x14ac:dyDescent="0.2">
      <c r="CZ877" s="130"/>
      <c r="DA877" s="130"/>
      <c r="DB877" s="130"/>
    </row>
    <row r="878" spans="104:106" x14ac:dyDescent="0.2">
      <c r="CZ878" s="130"/>
      <c r="DA878" s="130"/>
      <c r="DB878" s="130"/>
    </row>
    <row r="879" spans="104:106" x14ac:dyDescent="0.2">
      <c r="CZ879" s="130"/>
      <c r="DA879" s="130"/>
      <c r="DB879" s="130"/>
    </row>
    <row r="880" spans="104:106" x14ac:dyDescent="0.2">
      <c r="CZ880" s="130"/>
      <c r="DA880" s="130"/>
      <c r="DB880" s="130"/>
    </row>
    <row r="881" spans="104:106" x14ac:dyDescent="0.2">
      <c r="CZ881" s="130"/>
      <c r="DA881" s="130"/>
      <c r="DB881" s="130"/>
    </row>
    <row r="882" spans="104:106" x14ac:dyDescent="0.2">
      <c r="CZ882" s="130"/>
      <c r="DA882" s="130"/>
      <c r="DB882" s="130"/>
    </row>
    <row r="883" spans="104:106" x14ac:dyDescent="0.2">
      <c r="CZ883" s="130"/>
      <c r="DA883" s="130"/>
      <c r="DB883" s="130"/>
    </row>
    <row r="884" spans="104:106" x14ac:dyDescent="0.2">
      <c r="CZ884" s="130"/>
      <c r="DA884" s="130"/>
      <c r="DB884" s="130"/>
    </row>
    <row r="885" spans="104:106" x14ac:dyDescent="0.2">
      <c r="CZ885" s="130"/>
      <c r="DA885" s="130"/>
      <c r="DB885" s="130"/>
    </row>
    <row r="886" spans="104:106" x14ac:dyDescent="0.2">
      <c r="CZ886" s="130"/>
      <c r="DA886" s="130"/>
      <c r="DB886" s="130"/>
    </row>
    <row r="887" spans="104:106" x14ac:dyDescent="0.2">
      <c r="CZ887" s="130"/>
      <c r="DA887" s="130"/>
      <c r="DB887" s="130"/>
    </row>
    <row r="888" spans="104:106" x14ac:dyDescent="0.2">
      <c r="CZ888" s="130"/>
      <c r="DA888" s="130"/>
      <c r="DB888" s="130"/>
    </row>
    <row r="889" spans="104:106" x14ac:dyDescent="0.2">
      <c r="CZ889" s="130"/>
      <c r="DA889" s="130"/>
      <c r="DB889" s="130"/>
    </row>
    <row r="890" spans="104:106" x14ac:dyDescent="0.2">
      <c r="CZ890" s="130"/>
      <c r="DA890" s="130"/>
      <c r="DB890" s="130"/>
    </row>
    <row r="891" spans="104:106" x14ac:dyDescent="0.2">
      <c r="CZ891" s="130"/>
      <c r="DA891" s="130"/>
      <c r="DB891" s="130"/>
    </row>
    <row r="892" spans="104:106" x14ac:dyDescent="0.2">
      <c r="CZ892" s="130"/>
      <c r="DA892" s="130"/>
      <c r="DB892" s="130"/>
    </row>
    <row r="893" spans="104:106" x14ac:dyDescent="0.2">
      <c r="CZ893" s="130"/>
      <c r="DA893" s="130"/>
      <c r="DB893" s="130"/>
    </row>
    <row r="894" spans="104:106" x14ac:dyDescent="0.2">
      <c r="CZ894" s="130"/>
      <c r="DA894" s="130"/>
      <c r="DB894" s="130"/>
    </row>
    <row r="895" spans="104:106" x14ac:dyDescent="0.2">
      <c r="CZ895" s="130"/>
      <c r="DA895" s="130"/>
      <c r="DB895" s="130"/>
    </row>
    <row r="896" spans="104:106" x14ac:dyDescent="0.2">
      <c r="CZ896" s="130"/>
      <c r="DA896" s="130"/>
      <c r="DB896" s="130"/>
    </row>
    <row r="897" spans="104:106" x14ac:dyDescent="0.2">
      <c r="CZ897" s="130"/>
      <c r="DA897" s="130"/>
      <c r="DB897" s="130"/>
    </row>
    <row r="898" spans="104:106" x14ac:dyDescent="0.2">
      <c r="CZ898" s="130"/>
      <c r="DA898" s="130"/>
      <c r="DB898" s="130"/>
    </row>
    <row r="899" spans="104:106" x14ac:dyDescent="0.2">
      <c r="CZ899" s="130"/>
      <c r="DA899" s="130"/>
      <c r="DB899" s="130"/>
    </row>
    <row r="900" spans="104:106" x14ac:dyDescent="0.2">
      <c r="CZ900" s="130"/>
      <c r="DA900" s="130"/>
      <c r="DB900" s="130"/>
    </row>
    <row r="901" spans="104:106" x14ac:dyDescent="0.2">
      <c r="CZ901" s="130"/>
      <c r="DA901" s="130"/>
      <c r="DB901" s="130"/>
    </row>
    <row r="902" spans="104:106" x14ac:dyDescent="0.2">
      <c r="CZ902" s="130"/>
      <c r="DA902" s="130"/>
      <c r="DB902" s="130"/>
    </row>
    <row r="903" spans="104:106" x14ac:dyDescent="0.2">
      <c r="CZ903" s="130"/>
      <c r="DA903" s="130"/>
      <c r="DB903" s="130"/>
    </row>
    <row r="904" spans="104:106" x14ac:dyDescent="0.2">
      <c r="CZ904" s="130"/>
      <c r="DA904" s="130"/>
      <c r="DB904" s="130"/>
    </row>
    <row r="905" spans="104:106" x14ac:dyDescent="0.2">
      <c r="CZ905" s="130"/>
      <c r="DA905" s="130"/>
      <c r="DB905" s="130"/>
    </row>
    <row r="906" spans="104:106" x14ac:dyDescent="0.2">
      <c r="CZ906" s="130"/>
      <c r="DA906" s="130"/>
      <c r="DB906" s="130"/>
    </row>
    <row r="907" spans="104:106" x14ac:dyDescent="0.2">
      <c r="CZ907" s="130"/>
      <c r="DA907" s="130"/>
      <c r="DB907" s="130"/>
    </row>
    <row r="908" spans="104:106" x14ac:dyDescent="0.2">
      <c r="CZ908" s="130"/>
      <c r="DA908" s="130"/>
      <c r="DB908" s="130"/>
    </row>
    <row r="909" spans="104:106" x14ac:dyDescent="0.2">
      <c r="CZ909" s="130"/>
      <c r="DA909" s="130"/>
      <c r="DB909" s="130"/>
    </row>
    <row r="910" spans="104:106" x14ac:dyDescent="0.2">
      <c r="CZ910" s="130"/>
      <c r="DA910" s="130"/>
      <c r="DB910" s="130"/>
    </row>
    <row r="911" spans="104:106" x14ac:dyDescent="0.2">
      <c r="CZ911" s="130"/>
      <c r="DA911" s="130"/>
      <c r="DB911" s="130"/>
    </row>
    <row r="912" spans="104:106" x14ac:dyDescent="0.2">
      <c r="CZ912" s="130"/>
      <c r="DA912" s="130"/>
      <c r="DB912" s="130"/>
    </row>
    <row r="913" spans="104:106" x14ac:dyDescent="0.2">
      <c r="CZ913" s="130"/>
      <c r="DA913" s="130"/>
      <c r="DB913" s="130"/>
    </row>
    <row r="914" spans="104:106" x14ac:dyDescent="0.2">
      <c r="CZ914" s="130"/>
      <c r="DA914" s="130"/>
      <c r="DB914" s="130"/>
    </row>
    <row r="915" spans="104:106" x14ac:dyDescent="0.2">
      <c r="CZ915" s="130"/>
      <c r="DA915" s="130"/>
      <c r="DB915" s="130"/>
    </row>
    <row r="916" spans="104:106" x14ac:dyDescent="0.2">
      <c r="CZ916" s="130"/>
      <c r="DA916" s="130"/>
      <c r="DB916" s="130"/>
    </row>
    <row r="917" spans="104:106" x14ac:dyDescent="0.2">
      <c r="CZ917" s="130"/>
      <c r="DA917" s="130"/>
      <c r="DB917" s="130"/>
    </row>
    <row r="918" spans="104:106" x14ac:dyDescent="0.2">
      <c r="CZ918" s="130"/>
      <c r="DA918" s="130"/>
      <c r="DB918" s="130"/>
    </row>
    <row r="919" spans="104:106" x14ac:dyDescent="0.2">
      <c r="CZ919" s="130"/>
      <c r="DA919" s="130"/>
      <c r="DB919" s="130"/>
    </row>
    <row r="920" spans="104:106" x14ac:dyDescent="0.2">
      <c r="CZ920" s="130"/>
      <c r="DA920" s="130"/>
      <c r="DB920" s="130"/>
    </row>
    <row r="921" spans="104:106" x14ac:dyDescent="0.2">
      <c r="CZ921" s="130"/>
      <c r="DA921" s="130"/>
      <c r="DB921" s="130"/>
    </row>
    <row r="922" spans="104:106" x14ac:dyDescent="0.2">
      <c r="CZ922" s="130"/>
      <c r="DA922" s="130"/>
      <c r="DB922" s="130"/>
    </row>
    <row r="923" spans="104:106" x14ac:dyDescent="0.2">
      <c r="CZ923" s="130"/>
      <c r="DA923" s="130"/>
      <c r="DB923" s="130"/>
    </row>
    <row r="924" spans="104:106" x14ac:dyDescent="0.2">
      <c r="CZ924" s="130"/>
      <c r="DA924" s="130"/>
      <c r="DB924" s="130"/>
    </row>
    <row r="925" spans="104:106" x14ac:dyDescent="0.2">
      <c r="CZ925" s="130"/>
      <c r="DA925" s="130"/>
      <c r="DB925" s="130"/>
    </row>
    <row r="926" spans="104:106" x14ac:dyDescent="0.2">
      <c r="CZ926" s="130"/>
      <c r="DA926" s="130"/>
      <c r="DB926" s="130"/>
    </row>
    <row r="927" spans="104:106" x14ac:dyDescent="0.2">
      <c r="CZ927" s="130"/>
      <c r="DA927" s="130"/>
      <c r="DB927" s="130"/>
    </row>
    <row r="928" spans="104:106" x14ac:dyDescent="0.2">
      <c r="CZ928" s="130"/>
      <c r="DA928" s="130"/>
      <c r="DB928" s="130"/>
    </row>
    <row r="929" spans="104:106" x14ac:dyDescent="0.2">
      <c r="CZ929" s="130"/>
      <c r="DA929" s="130"/>
      <c r="DB929" s="130"/>
    </row>
    <row r="930" spans="104:106" x14ac:dyDescent="0.2">
      <c r="CZ930" s="130"/>
      <c r="DA930" s="130"/>
      <c r="DB930" s="130"/>
    </row>
    <row r="931" spans="104:106" x14ac:dyDescent="0.2">
      <c r="CZ931" s="130"/>
      <c r="DA931" s="130"/>
      <c r="DB931" s="130"/>
    </row>
    <row r="932" spans="104:106" x14ac:dyDescent="0.2">
      <c r="CZ932" s="130"/>
      <c r="DA932" s="130"/>
      <c r="DB932" s="130"/>
    </row>
    <row r="933" spans="104:106" x14ac:dyDescent="0.2">
      <c r="CZ933" s="130"/>
      <c r="DA933" s="130"/>
      <c r="DB933" s="130"/>
    </row>
    <row r="934" spans="104:106" x14ac:dyDescent="0.2">
      <c r="CZ934" s="130"/>
      <c r="DA934" s="130"/>
      <c r="DB934" s="130"/>
    </row>
    <row r="935" spans="104:106" x14ac:dyDescent="0.2">
      <c r="CZ935" s="130"/>
      <c r="DA935" s="130"/>
      <c r="DB935" s="130"/>
    </row>
    <row r="936" spans="104:106" x14ac:dyDescent="0.2">
      <c r="CZ936" s="130"/>
      <c r="DA936" s="130"/>
      <c r="DB936" s="130"/>
    </row>
    <row r="937" spans="104:106" x14ac:dyDescent="0.2">
      <c r="CZ937" s="130"/>
      <c r="DA937" s="130"/>
      <c r="DB937" s="130"/>
    </row>
    <row r="938" spans="104:106" x14ac:dyDescent="0.2">
      <c r="CZ938" s="130"/>
      <c r="DA938" s="130"/>
      <c r="DB938" s="130"/>
    </row>
    <row r="939" spans="104:106" x14ac:dyDescent="0.2">
      <c r="CZ939" s="130"/>
      <c r="DA939" s="130"/>
      <c r="DB939" s="130"/>
    </row>
    <row r="940" spans="104:106" x14ac:dyDescent="0.2">
      <c r="CZ940" s="130"/>
      <c r="DA940" s="130"/>
      <c r="DB940" s="130"/>
    </row>
    <row r="941" spans="104:106" x14ac:dyDescent="0.2">
      <c r="CZ941" s="130"/>
      <c r="DA941" s="130"/>
      <c r="DB941" s="130"/>
    </row>
    <row r="942" spans="104:106" x14ac:dyDescent="0.2">
      <c r="CZ942" s="130"/>
      <c r="DA942" s="130"/>
      <c r="DB942" s="130"/>
    </row>
    <row r="943" spans="104:106" x14ac:dyDescent="0.2">
      <c r="CZ943" s="130"/>
      <c r="DA943" s="130"/>
      <c r="DB943" s="130"/>
    </row>
    <row r="944" spans="104:106" x14ac:dyDescent="0.2">
      <c r="CZ944" s="130"/>
      <c r="DA944" s="130"/>
      <c r="DB944" s="130"/>
    </row>
    <row r="945" spans="104:106" x14ac:dyDescent="0.2">
      <c r="CZ945" s="130"/>
      <c r="DA945" s="130"/>
      <c r="DB945" s="130"/>
    </row>
    <row r="946" spans="104:106" x14ac:dyDescent="0.2">
      <c r="CZ946" s="130"/>
      <c r="DA946" s="130"/>
      <c r="DB946" s="130"/>
    </row>
    <row r="947" spans="104:106" x14ac:dyDescent="0.2">
      <c r="CZ947" s="130"/>
      <c r="DA947" s="130"/>
      <c r="DB947" s="130"/>
    </row>
    <row r="948" spans="104:106" x14ac:dyDescent="0.2">
      <c r="CZ948" s="130"/>
      <c r="DA948" s="130"/>
      <c r="DB948" s="130"/>
    </row>
    <row r="949" spans="104:106" x14ac:dyDescent="0.2">
      <c r="CZ949" s="130"/>
      <c r="DA949" s="130"/>
      <c r="DB949" s="130"/>
    </row>
    <row r="950" spans="104:106" x14ac:dyDescent="0.2">
      <c r="CZ950" s="130"/>
      <c r="DA950" s="130"/>
      <c r="DB950" s="130"/>
    </row>
    <row r="951" spans="104:106" x14ac:dyDescent="0.2">
      <c r="CZ951" s="130"/>
      <c r="DA951" s="130"/>
      <c r="DB951" s="130"/>
    </row>
    <row r="952" spans="104:106" x14ac:dyDescent="0.2">
      <c r="CZ952" s="130"/>
      <c r="DA952" s="130"/>
      <c r="DB952" s="130"/>
    </row>
    <row r="953" spans="104:106" x14ac:dyDescent="0.2">
      <c r="CZ953" s="130"/>
      <c r="DA953" s="130"/>
      <c r="DB953" s="130"/>
    </row>
    <row r="954" spans="104:106" x14ac:dyDescent="0.2">
      <c r="CZ954" s="130"/>
      <c r="DA954" s="130"/>
      <c r="DB954" s="130"/>
    </row>
    <row r="955" spans="104:106" x14ac:dyDescent="0.2">
      <c r="CZ955" s="130"/>
      <c r="DA955" s="130"/>
      <c r="DB955" s="130"/>
    </row>
    <row r="956" spans="104:106" x14ac:dyDescent="0.2">
      <c r="CZ956" s="130"/>
      <c r="DA956" s="130"/>
      <c r="DB956" s="130"/>
    </row>
    <row r="957" spans="104:106" x14ac:dyDescent="0.2">
      <c r="CZ957" s="130"/>
      <c r="DA957" s="130"/>
      <c r="DB957" s="130"/>
    </row>
    <row r="958" spans="104:106" x14ac:dyDescent="0.2">
      <c r="CZ958" s="130"/>
      <c r="DA958" s="130"/>
      <c r="DB958" s="130"/>
    </row>
    <row r="959" spans="104:106" x14ac:dyDescent="0.2">
      <c r="CZ959" s="130"/>
      <c r="DA959" s="130"/>
      <c r="DB959" s="130"/>
    </row>
    <row r="960" spans="104:106" x14ac:dyDescent="0.2">
      <c r="CZ960" s="130"/>
      <c r="DA960" s="130"/>
      <c r="DB960" s="130"/>
    </row>
    <row r="961" spans="104:106" x14ac:dyDescent="0.2">
      <c r="CZ961" s="130"/>
      <c r="DA961" s="130"/>
      <c r="DB961" s="130"/>
    </row>
    <row r="962" spans="104:106" x14ac:dyDescent="0.2">
      <c r="CZ962" s="130"/>
      <c r="DA962" s="130"/>
      <c r="DB962" s="130"/>
    </row>
    <row r="963" spans="104:106" x14ac:dyDescent="0.2">
      <c r="CZ963" s="130"/>
      <c r="DA963" s="130"/>
      <c r="DB963" s="130"/>
    </row>
    <row r="964" spans="104:106" x14ac:dyDescent="0.2">
      <c r="CZ964" s="130"/>
      <c r="DA964" s="130"/>
      <c r="DB964" s="130"/>
    </row>
    <row r="965" spans="104:106" x14ac:dyDescent="0.2">
      <c r="CZ965" s="130"/>
      <c r="DA965" s="130"/>
      <c r="DB965" s="130"/>
    </row>
    <row r="966" spans="104:106" x14ac:dyDescent="0.2">
      <c r="CZ966" s="130"/>
      <c r="DA966" s="130"/>
      <c r="DB966" s="130"/>
    </row>
    <row r="967" spans="104:106" x14ac:dyDescent="0.2">
      <c r="CZ967" s="130"/>
      <c r="DA967" s="130"/>
      <c r="DB967" s="130"/>
    </row>
    <row r="968" spans="104:106" x14ac:dyDescent="0.2">
      <c r="CZ968" s="130"/>
      <c r="DA968" s="130"/>
      <c r="DB968" s="130"/>
    </row>
    <row r="969" spans="104:106" x14ac:dyDescent="0.2">
      <c r="CZ969" s="130"/>
      <c r="DA969" s="130"/>
      <c r="DB969" s="130"/>
    </row>
    <row r="970" spans="104:106" x14ac:dyDescent="0.2">
      <c r="CZ970" s="130"/>
      <c r="DA970" s="130"/>
      <c r="DB970" s="130"/>
    </row>
    <row r="971" spans="104:106" x14ac:dyDescent="0.2">
      <c r="CZ971" s="130"/>
      <c r="DA971" s="130"/>
      <c r="DB971" s="130"/>
    </row>
    <row r="972" spans="104:106" x14ac:dyDescent="0.2">
      <c r="CZ972" s="130"/>
      <c r="DA972" s="130"/>
      <c r="DB972" s="130"/>
    </row>
    <row r="973" spans="104:106" x14ac:dyDescent="0.2">
      <c r="CZ973" s="130"/>
      <c r="DA973" s="130"/>
      <c r="DB973" s="130"/>
    </row>
    <row r="974" spans="104:106" x14ac:dyDescent="0.2">
      <c r="CZ974" s="130"/>
      <c r="DA974" s="130"/>
      <c r="DB974" s="130"/>
    </row>
    <row r="975" spans="104:106" x14ac:dyDescent="0.2">
      <c r="CZ975" s="130"/>
      <c r="DA975" s="130"/>
      <c r="DB975" s="130"/>
    </row>
    <row r="976" spans="104:106" x14ac:dyDescent="0.2">
      <c r="CZ976" s="130"/>
      <c r="DA976" s="130"/>
      <c r="DB976" s="130"/>
    </row>
    <row r="977" spans="104:106" x14ac:dyDescent="0.2">
      <c r="CZ977" s="130"/>
      <c r="DA977" s="130"/>
      <c r="DB977" s="130"/>
    </row>
    <row r="978" spans="104:106" x14ac:dyDescent="0.2">
      <c r="CZ978" s="130"/>
      <c r="DA978" s="130"/>
      <c r="DB978" s="130"/>
    </row>
    <row r="979" spans="104:106" x14ac:dyDescent="0.2">
      <c r="CZ979" s="130"/>
      <c r="DA979" s="130"/>
      <c r="DB979" s="130"/>
    </row>
    <row r="980" spans="104:106" x14ac:dyDescent="0.2">
      <c r="CZ980" s="130"/>
      <c r="DA980" s="130"/>
      <c r="DB980" s="130"/>
    </row>
    <row r="981" spans="104:106" x14ac:dyDescent="0.2">
      <c r="CZ981" s="130"/>
      <c r="DA981" s="130"/>
      <c r="DB981" s="130"/>
    </row>
    <row r="982" spans="104:106" x14ac:dyDescent="0.2">
      <c r="CZ982" s="130"/>
      <c r="DA982" s="130"/>
      <c r="DB982" s="130"/>
    </row>
    <row r="983" spans="104:106" x14ac:dyDescent="0.2">
      <c r="CZ983" s="130"/>
      <c r="DA983" s="130"/>
      <c r="DB983" s="130"/>
    </row>
    <row r="984" spans="104:106" x14ac:dyDescent="0.2">
      <c r="CZ984" s="130"/>
      <c r="DA984" s="130"/>
      <c r="DB984" s="130"/>
    </row>
    <row r="985" spans="104:106" x14ac:dyDescent="0.2">
      <c r="CZ985" s="130"/>
      <c r="DA985" s="130"/>
      <c r="DB985" s="130"/>
    </row>
    <row r="986" spans="104:106" x14ac:dyDescent="0.2">
      <c r="CZ986" s="130"/>
      <c r="DA986" s="130"/>
      <c r="DB986" s="130"/>
    </row>
    <row r="987" spans="104:106" x14ac:dyDescent="0.2">
      <c r="CZ987" s="130"/>
      <c r="DA987" s="130"/>
      <c r="DB987" s="130"/>
    </row>
    <row r="988" spans="104:106" x14ac:dyDescent="0.2">
      <c r="CZ988" s="130"/>
      <c r="DA988" s="130"/>
      <c r="DB988" s="130"/>
    </row>
    <row r="989" spans="104:106" x14ac:dyDescent="0.2">
      <c r="CZ989" s="130"/>
      <c r="DA989" s="130"/>
      <c r="DB989" s="130"/>
    </row>
    <row r="990" spans="104:106" x14ac:dyDescent="0.2">
      <c r="CZ990" s="130"/>
      <c r="DA990" s="130"/>
      <c r="DB990" s="130"/>
    </row>
    <row r="991" spans="104:106" x14ac:dyDescent="0.2">
      <c r="CZ991" s="130"/>
      <c r="DA991" s="130"/>
      <c r="DB991" s="130"/>
    </row>
    <row r="992" spans="104:106" x14ac:dyDescent="0.2">
      <c r="CZ992" s="130"/>
      <c r="DA992" s="130"/>
      <c r="DB992" s="130"/>
    </row>
    <row r="993" spans="104:106" x14ac:dyDescent="0.2">
      <c r="CZ993" s="130"/>
      <c r="DA993" s="130"/>
      <c r="DB993" s="130"/>
    </row>
    <row r="994" spans="104:106" x14ac:dyDescent="0.2">
      <c r="CZ994" s="130"/>
      <c r="DA994" s="130"/>
      <c r="DB994" s="130"/>
    </row>
    <row r="995" spans="104:106" x14ac:dyDescent="0.2">
      <c r="CZ995" s="130"/>
      <c r="DA995" s="130"/>
      <c r="DB995" s="130"/>
    </row>
    <row r="996" spans="104:106" x14ac:dyDescent="0.2">
      <c r="CZ996" s="130"/>
      <c r="DA996" s="130"/>
      <c r="DB996" s="130"/>
    </row>
    <row r="997" spans="104:106" x14ac:dyDescent="0.2">
      <c r="CZ997" s="130"/>
      <c r="DA997" s="130"/>
      <c r="DB997" s="130"/>
    </row>
    <row r="998" spans="104:106" x14ac:dyDescent="0.2">
      <c r="CZ998" s="130"/>
      <c r="DA998" s="130"/>
      <c r="DB998" s="130"/>
    </row>
    <row r="999" spans="104:106" x14ac:dyDescent="0.2">
      <c r="CZ999" s="130"/>
      <c r="DA999" s="130"/>
      <c r="DB999" s="130"/>
    </row>
    <row r="1000" spans="104:106" x14ac:dyDescent="0.2">
      <c r="CZ1000" s="130"/>
      <c r="DA1000" s="130"/>
      <c r="DB1000" s="130"/>
    </row>
    <row r="1001" spans="104:106" x14ac:dyDescent="0.2">
      <c r="CZ1001" s="130"/>
      <c r="DA1001" s="130"/>
      <c r="DB1001" s="130"/>
    </row>
    <row r="1002" spans="104:106" x14ac:dyDescent="0.2">
      <c r="CZ1002" s="130"/>
      <c r="DA1002" s="130"/>
      <c r="DB1002" s="130"/>
    </row>
    <row r="1003" spans="104:106" x14ac:dyDescent="0.2">
      <c r="CZ1003" s="130"/>
      <c r="DA1003" s="130"/>
      <c r="DB1003" s="130"/>
    </row>
    <row r="1004" spans="104:106" x14ac:dyDescent="0.2">
      <c r="CZ1004" s="130"/>
      <c r="DA1004" s="130"/>
      <c r="DB1004" s="130"/>
    </row>
    <row r="1005" spans="104:106" x14ac:dyDescent="0.2">
      <c r="CZ1005" s="130"/>
      <c r="DA1005" s="130"/>
      <c r="DB1005" s="130"/>
    </row>
    <row r="1006" spans="104:106" x14ac:dyDescent="0.2">
      <c r="CZ1006" s="130"/>
      <c r="DA1006" s="130"/>
      <c r="DB1006" s="130"/>
    </row>
    <row r="1007" spans="104:106" x14ac:dyDescent="0.2">
      <c r="CZ1007" s="130"/>
      <c r="DA1007" s="130"/>
      <c r="DB1007" s="130"/>
    </row>
    <row r="1008" spans="104:106" x14ac:dyDescent="0.2">
      <c r="CZ1008" s="130"/>
      <c r="DA1008" s="130"/>
      <c r="DB1008" s="130"/>
    </row>
    <row r="1009" spans="104:106" x14ac:dyDescent="0.2">
      <c r="CZ1009" s="130"/>
      <c r="DA1009" s="130"/>
      <c r="DB1009" s="130"/>
    </row>
    <row r="1010" spans="104:106" x14ac:dyDescent="0.2">
      <c r="CZ1010" s="130"/>
      <c r="DA1010" s="130"/>
      <c r="DB1010" s="130"/>
    </row>
    <row r="1011" spans="104:106" x14ac:dyDescent="0.2">
      <c r="CZ1011" s="130"/>
      <c r="DA1011" s="130"/>
      <c r="DB1011" s="130"/>
    </row>
    <row r="1012" spans="104:106" x14ac:dyDescent="0.2">
      <c r="CZ1012" s="130"/>
      <c r="DA1012" s="130"/>
      <c r="DB1012" s="130"/>
    </row>
    <row r="1013" spans="104:106" x14ac:dyDescent="0.2">
      <c r="CZ1013" s="130"/>
      <c r="DA1013" s="130"/>
      <c r="DB1013" s="130"/>
    </row>
    <row r="1014" spans="104:106" x14ac:dyDescent="0.2">
      <c r="CZ1014" s="130"/>
      <c r="DA1014" s="130"/>
      <c r="DB1014" s="130"/>
    </row>
    <row r="1015" spans="104:106" x14ac:dyDescent="0.2">
      <c r="CZ1015" s="130"/>
      <c r="DA1015" s="130"/>
      <c r="DB1015" s="130"/>
    </row>
    <row r="1016" spans="104:106" x14ac:dyDescent="0.2">
      <c r="CZ1016" s="130"/>
      <c r="DA1016" s="130"/>
      <c r="DB1016" s="130"/>
    </row>
    <row r="1017" spans="104:106" x14ac:dyDescent="0.2">
      <c r="CZ1017" s="130"/>
      <c r="DA1017" s="130"/>
      <c r="DB1017" s="130"/>
    </row>
    <row r="1018" spans="104:106" x14ac:dyDescent="0.2">
      <c r="CZ1018" s="130"/>
      <c r="DA1018" s="130"/>
      <c r="DB1018" s="130"/>
    </row>
    <row r="1019" spans="104:106" x14ac:dyDescent="0.2">
      <c r="CZ1019" s="130"/>
      <c r="DA1019" s="130"/>
      <c r="DB1019" s="130"/>
    </row>
    <row r="1020" spans="104:106" x14ac:dyDescent="0.2">
      <c r="CZ1020" s="130"/>
      <c r="DA1020" s="130"/>
      <c r="DB1020" s="130"/>
    </row>
    <row r="1021" spans="104:106" x14ac:dyDescent="0.2">
      <c r="CZ1021" s="130"/>
      <c r="DA1021" s="130"/>
      <c r="DB1021" s="130"/>
    </row>
    <row r="1022" spans="104:106" x14ac:dyDescent="0.2">
      <c r="CZ1022" s="130"/>
      <c r="DA1022" s="130"/>
      <c r="DB1022" s="130"/>
    </row>
    <row r="1023" spans="104:106" x14ac:dyDescent="0.2">
      <c r="CZ1023" s="130"/>
      <c r="DA1023" s="130"/>
      <c r="DB1023" s="130"/>
    </row>
    <row r="1024" spans="104:106" x14ac:dyDescent="0.2">
      <c r="CZ1024" s="130"/>
      <c r="DA1024" s="130"/>
      <c r="DB1024" s="130"/>
    </row>
    <row r="1025" spans="104:106" x14ac:dyDescent="0.2">
      <c r="CZ1025" s="130"/>
      <c r="DA1025" s="130"/>
      <c r="DB1025" s="130"/>
    </row>
    <row r="1026" spans="104:106" x14ac:dyDescent="0.2">
      <c r="CZ1026" s="130"/>
      <c r="DA1026" s="130"/>
      <c r="DB1026" s="130"/>
    </row>
    <row r="1027" spans="104:106" x14ac:dyDescent="0.2">
      <c r="CZ1027" s="130"/>
      <c r="DA1027" s="130"/>
      <c r="DB1027" s="130"/>
    </row>
    <row r="1028" spans="104:106" x14ac:dyDescent="0.2">
      <c r="CZ1028" s="130"/>
      <c r="DA1028" s="130"/>
      <c r="DB1028" s="130"/>
    </row>
    <row r="1029" spans="104:106" x14ac:dyDescent="0.2">
      <c r="CZ1029" s="130"/>
      <c r="DA1029" s="130"/>
      <c r="DB1029" s="130"/>
    </row>
    <row r="1030" spans="104:106" x14ac:dyDescent="0.2">
      <c r="CZ1030" s="130"/>
      <c r="DA1030" s="130"/>
      <c r="DB1030" s="130"/>
    </row>
    <row r="1031" spans="104:106" x14ac:dyDescent="0.2">
      <c r="CZ1031" s="130"/>
      <c r="DA1031" s="130"/>
      <c r="DB1031" s="130"/>
    </row>
    <row r="1032" spans="104:106" x14ac:dyDescent="0.2">
      <c r="CZ1032" s="130"/>
      <c r="DA1032" s="130"/>
      <c r="DB1032" s="130"/>
    </row>
    <row r="1033" spans="104:106" x14ac:dyDescent="0.2">
      <c r="CZ1033" s="130"/>
      <c r="DA1033" s="130"/>
      <c r="DB1033" s="130"/>
    </row>
    <row r="1034" spans="104:106" x14ac:dyDescent="0.2">
      <c r="CZ1034" s="130"/>
      <c r="DA1034" s="130"/>
      <c r="DB1034" s="130"/>
    </row>
    <row r="1035" spans="104:106" x14ac:dyDescent="0.2">
      <c r="CZ1035" s="130"/>
      <c r="DA1035" s="130"/>
      <c r="DB1035" s="130"/>
    </row>
    <row r="1036" spans="104:106" x14ac:dyDescent="0.2">
      <c r="CZ1036" s="130"/>
      <c r="DA1036" s="130"/>
      <c r="DB1036" s="130"/>
    </row>
    <row r="1037" spans="104:106" x14ac:dyDescent="0.2">
      <c r="CZ1037" s="130"/>
      <c r="DA1037" s="130"/>
      <c r="DB1037" s="130"/>
    </row>
    <row r="1038" spans="104:106" x14ac:dyDescent="0.2">
      <c r="CZ1038" s="130"/>
      <c r="DA1038" s="130"/>
      <c r="DB1038" s="130"/>
    </row>
    <row r="1039" spans="104:106" x14ac:dyDescent="0.2">
      <c r="CZ1039" s="130"/>
      <c r="DA1039" s="130"/>
      <c r="DB1039" s="130"/>
    </row>
    <row r="1040" spans="104:106" x14ac:dyDescent="0.2">
      <c r="CZ1040" s="130"/>
      <c r="DA1040" s="130"/>
      <c r="DB1040" s="130"/>
    </row>
    <row r="1041" spans="104:106" x14ac:dyDescent="0.2">
      <c r="CZ1041" s="130"/>
      <c r="DA1041" s="130"/>
      <c r="DB1041" s="130"/>
    </row>
    <row r="1042" spans="104:106" x14ac:dyDescent="0.2">
      <c r="CZ1042" s="130"/>
      <c r="DA1042" s="130"/>
      <c r="DB1042" s="130"/>
    </row>
    <row r="1043" spans="104:106" x14ac:dyDescent="0.2">
      <c r="CZ1043" s="130"/>
      <c r="DA1043" s="130"/>
      <c r="DB1043" s="130"/>
    </row>
    <row r="1044" spans="104:106" x14ac:dyDescent="0.2">
      <c r="CZ1044" s="130"/>
      <c r="DA1044" s="130"/>
      <c r="DB1044" s="130"/>
    </row>
    <row r="1045" spans="104:106" x14ac:dyDescent="0.2">
      <c r="CZ1045" s="130"/>
      <c r="DA1045" s="130"/>
      <c r="DB1045" s="130"/>
    </row>
    <row r="1046" spans="104:106" x14ac:dyDescent="0.2">
      <c r="CZ1046" s="130"/>
      <c r="DA1046" s="130"/>
      <c r="DB1046" s="130"/>
    </row>
    <row r="1047" spans="104:106" x14ac:dyDescent="0.2">
      <c r="CZ1047" s="130"/>
      <c r="DA1047" s="130"/>
      <c r="DB1047" s="130"/>
    </row>
    <row r="1048" spans="104:106" x14ac:dyDescent="0.2">
      <c r="CZ1048" s="130"/>
      <c r="DA1048" s="130"/>
      <c r="DB1048" s="130"/>
    </row>
    <row r="1049" spans="104:106" x14ac:dyDescent="0.2">
      <c r="CZ1049" s="130"/>
      <c r="DA1049" s="130"/>
      <c r="DB1049" s="130"/>
    </row>
    <row r="1050" spans="104:106" x14ac:dyDescent="0.2">
      <c r="CZ1050" s="130"/>
      <c r="DA1050" s="130"/>
      <c r="DB1050" s="130"/>
    </row>
    <row r="1051" spans="104:106" x14ac:dyDescent="0.2">
      <c r="CZ1051" s="130"/>
      <c r="DA1051" s="130"/>
      <c r="DB1051" s="130"/>
    </row>
    <row r="1052" spans="104:106" x14ac:dyDescent="0.2">
      <c r="CZ1052" s="130"/>
      <c r="DA1052" s="130"/>
      <c r="DB1052" s="130"/>
    </row>
    <row r="1053" spans="104:106" x14ac:dyDescent="0.2">
      <c r="CZ1053" s="130"/>
      <c r="DA1053" s="130"/>
      <c r="DB1053" s="130"/>
    </row>
    <row r="1054" spans="104:106" x14ac:dyDescent="0.2">
      <c r="CZ1054" s="130"/>
      <c r="DA1054" s="130"/>
      <c r="DB1054" s="130"/>
    </row>
    <row r="1055" spans="104:106" x14ac:dyDescent="0.2">
      <c r="CZ1055" s="130"/>
      <c r="DA1055" s="130"/>
      <c r="DB1055" s="130"/>
    </row>
    <row r="1056" spans="104:106" x14ac:dyDescent="0.2">
      <c r="CZ1056" s="130"/>
      <c r="DA1056" s="130"/>
      <c r="DB1056" s="130"/>
    </row>
    <row r="1057" spans="104:106" x14ac:dyDescent="0.2">
      <c r="CZ1057" s="130"/>
      <c r="DA1057" s="130"/>
      <c r="DB1057" s="130"/>
    </row>
    <row r="1058" spans="104:106" x14ac:dyDescent="0.2">
      <c r="CZ1058" s="130"/>
      <c r="DA1058" s="130"/>
      <c r="DB1058" s="130"/>
    </row>
    <row r="1059" spans="104:106" x14ac:dyDescent="0.2">
      <c r="CZ1059" s="130"/>
      <c r="DA1059" s="130"/>
      <c r="DB1059" s="130"/>
    </row>
    <row r="1060" spans="104:106" x14ac:dyDescent="0.2">
      <c r="CZ1060" s="130"/>
      <c r="DA1060" s="130"/>
      <c r="DB1060" s="130"/>
    </row>
    <row r="1061" spans="104:106" x14ac:dyDescent="0.2">
      <c r="CZ1061" s="130"/>
      <c r="DA1061" s="130"/>
      <c r="DB1061" s="130"/>
    </row>
    <row r="1062" spans="104:106" x14ac:dyDescent="0.2">
      <c r="CZ1062" s="130"/>
      <c r="DA1062" s="130"/>
      <c r="DB1062" s="130"/>
    </row>
    <row r="1063" spans="104:106" x14ac:dyDescent="0.2">
      <c r="CZ1063" s="130"/>
      <c r="DA1063" s="130"/>
      <c r="DB1063" s="130"/>
    </row>
    <row r="1064" spans="104:106" x14ac:dyDescent="0.2">
      <c r="CZ1064" s="130"/>
      <c r="DA1064" s="130"/>
      <c r="DB1064" s="130"/>
    </row>
    <row r="1065" spans="104:106" x14ac:dyDescent="0.2">
      <c r="CZ1065" s="130"/>
      <c r="DA1065" s="130"/>
      <c r="DB1065" s="130"/>
    </row>
    <row r="1066" spans="104:106" x14ac:dyDescent="0.2">
      <c r="CZ1066" s="130"/>
      <c r="DA1066" s="130"/>
      <c r="DB1066" s="130"/>
    </row>
    <row r="1067" spans="104:106" x14ac:dyDescent="0.2">
      <c r="CZ1067" s="130"/>
      <c r="DA1067" s="130"/>
      <c r="DB1067" s="130"/>
    </row>
    <row r="1068" spans="104:106" x14ac:dyDescent="0.2">
      <c r="CZ1068" s="130"/>
      <c r="DA1068" s="130"/>
      <c r="DB1068" s="130"/>
    </row>
    <row r="1069" spans="104:106" x14ac:dyDescent="0.2">
      <c r="CZ1069" s="130"/>
      <c r="DA1069" s="130"/>
      <c r="DB1069" s="130"/>
    </row>
    <row r="1070" spans="104:106" x14ac:dyDescent="0.2">
      <c r="CZ1070" s="130"/>
      <c r="DA1070" s="130"/>
      <c r="DB1070" s="130"/>
    </row>
    <row r="1071" spans="104:106" x14ac:dyDescent="0.2">
      <c r="CZ1071" s="130"/>
      <c r="DA1071" s="130"/>
      <c r="DB1071" s="130"/>
    </row>
    <row r="1072" spans="104:106" x14ac:dyDescent="0.2">
      <c r="CZ1072" s="130"/>
      <c r="DA1072" s="130"/>
      <c r="DB1072" s="130"/>
    </row>
    <row r="1073" spans="104:106" x14ac:dyDescent="0.2">
      <c r="CZ1073" s="130"/>
      <c r="DA1073" s="130"/>
      <c r="DB1073" s="130"/>
    </row>
    <row r="1074" spans="104:106" x14ac:dyDescent="0.2">
      <c r="CZ1074" s="130"/>
      <c r="DA1074" s="130"/>
      <c r="DB1074" s="130"/>
    </row>
    <row r="1075" spans="104:106" x14ac:dyDescent="0.2">
      <c r="CZ1075" s="130"/>
      <c r="DA1075" s="130"/>
      <c r="DB1075" s="130"/>
    </row>
    <row r="1076" spans="104:106" x14ac:dyDescent="0.2">
      <c r="CZ1076" s="130"/>
      <c r="DA1076" s="130"/>
      <c r="DB1076" s="130"/>
    </row>
    <row r="1077" spans="104:106" x14ac:dyDescent="0.2">
      <c r="CZ1077" s="130"/>
      <c r="DA1077" s="130"/>
      <c r="DB1077" s="130"/>
    </row>
    <row r="1078" spans="104:106" x14ac:dyDescent="0.2">
      <c r="CZ1078" s="130"/>
      <c r="DA1078" s="130"/>
      <c r="DB1078" s="130"/>
    </row>
    <row r="1079" spans="104:106" x14ac:dyDescent="0.2">
      <c r="CZ1079" s="130"/>
      <c r="DA1079" s="130"/>
      <c r="DB1079" s="130"/>
    </row>
    <row r="1080" spans="104:106" x14ac:dyDescent="0.2">
      <c r="CZ1080" s="130"/>
      <c r="DA1080" s="130"/>
      <c r="DB1080" s="130"/>
    </row>
    <row r="1081" spans="104:106" x14ac:dyDescent="0.2">
      <c r="CZ1081" s="130"/>
      <c r="DA1081" s="130"/>
      <c r="DB1081" s="130"/>
    </row>
    <row r="1082" spans="104:106" x14ac:dyDescent="0.2">
      <c r="CZ1082" s="130"/>
      <c r="DA1082" s="130"/>
      <c r="DB1082" s="130"/>
    </row>
    <row r="1083" spans="104:106" x14ac:dyDescent="0.2">
      <c r="CZ1083" s="130"/>
      <c r="DA1083" s="130"/>
      <c r="DB1083" s="130"/>
    </row>
    <row r="1084" spans="104:106" x14ac:dyDescent="0.2">
      <c r="CZ1084" s="130"/>
      <c r="DA1084" s="130"/>
      <c r="DB1084" s="130"/>
    </row>
    <row r="1085" spans="104:106" x14ac:dyDescent="0.2">
      <c r="CZ1085" s="130"/>
      <c r="DA1085" s="130"/>
      <c r="DB1085" s="130"/>
    </row>
    <row r="1086" spans="104:106" x14ac:dyDescent="0.2">
      <c r="CZ1086" s="130"/>
      <c r="DA1086" s="130"/>
      <c r="DB1086" s="130"/>
    </row>
    <row r="1087" spans="104:106" x14ac:dyDescent="0.2">
      <c r="CZ1087" s="130"/>
      <c r="DA1087" s="130"/>
      <c r="DB1087" s="130"/>
    </row>
    <row r="1088" spans="104:106" x14ac:dyDescent="0.2">
      <c r="CZ1088" s="130"/>
      <c r="DA1088" s="130"/>
      <c r="DB1088" s="130"/>
    </row>
    <row r="1089" spans="104:106" x14ac:dyDescent="0.2">
      <c r="CZ1089" s="130"/>
      <c r="DA1089" s="130"/>
      <c r="DB1089" s="130"/>
    </row>
    <row r="1090" spans="104:106" x14ac:dyDescent="0.2">
      <c r="CZ1090" s="130"/>
      <c r="DA1090" s="130"/>
      <c r="DB1090" s="130"/>
    </row>
    <row r="1091" spans="104:106" x14ac:dyDescent="0.2">
      <c r="CZ1091" s="130"/>
      <c r="DA1091" s="130"/>
      <c r="DB1091" s="130"/>
    </row>
    <row r="1092" spans="104:106" x14ac:dyDescent="0.2">
      <c r="CZ1092" s="130"/>
      <c r="DA1092" s="130"/>
      <c r="DB1092" s="130"/>
    </row>
    <row r="1093" spans="104:106" x14ac:dyDescent="0.2">
      <c r="CZ1093" s="130"/>
      <c r="DA1093" s="130"/>
      <c r="DB1093" s="130"/>
    </row>
    <row r="1094" spans="104:106" x14ac:dyDescent="0.2">
      <c r="CZ1094" s="130"/>
      <c r="DA1094" s="130"/>
      <c r="DB1094" s="130"/>
    </row>
    <row r="1095" spans="104:106" x14ac:dyDescent="0.2">
      <c r="CZ1095" s="130"/>
      <c r="DA1095" s="130"/>
      <c r="DB1095" s="130"/>
    </row>
    <row r="1096" spans="104:106" x14ac:dyDescent="0.2">
      <c r="CZ1096" s="130"/>
      <c r="DA1096" s="130"/>
      <c r="DB1096" s="130"/>
    </row>
    <row r="1097" spans="104:106" x14ac:dyDescent="0.2">
      <c r="CZ1097" s="130"/>
      <c r="DA1097" s="130"/>
      <c r="DB1097" s="130"/>
    </row>
    <row r="1098" spans="104:106" x14ac:dyDescent="0.2">
      <c r="CZ1098" s="130"/>
      <c r="DA1098" s="130"/>
      <c r="DB1098" s="130"/>
    </row>
    <row r="1099" spans="104:106" x14ac:dyDescent="0.2">
      <c r="CZ1099" s="130"/>
      <c r="DA1099" s="130"/>
      <c r="DB1099" s="130"/>
    </row>
    <row r="1100" spans="104:106" x14ac:dyDescent="0.2">
      <c r="CZ1100" s="130"/>
      <c r="DA1100" s="130"/>
      <c r="DB1100" s="130"/>
    </row>
    <row r="1101" spans="104:106" x14ac:dyDescent="0.2">
      <c r="CZ1101" s="130"/>
      <c r="DA1101" s="130"/>
      <c r="DB1101" s="130"/>
    </row>
    <row r="1102" spans="104:106" x14ac:dyDescent="0.2">
      <c r="CZ1102" s="130"/>
      <c r="DA1102" s="130"/>
      <c r="DB1102" s="130"/>
    </row>
    <row r="1103" spans="104:106" x14ac:dyDescent="0.2">
      <c r="CZ1103" s="130"/>
      <c r="DA1103" s="130"/>
      <c r="DB1103" s="130"/>
    </row>
    <row r="1104" spans="104:106" x14ac:dyDescent="0.2">
      <c r="CZ1104" s="130"/>
      <c r="DA1104" s="130"/>
      <c r="DB1104" s="130"/>
    </row>
    <row r="1105" spans="104:106" x14ac:dyDescent="0.2">
      <c r="CZ1105" s="130"/>
      <c r="DA1105" s="130"/>
      <c r="DB1105" s="130"/>
    </row>
    <row r="1106" spans="104:106" x14ac:dyDescent="0.2">
      <c r="CZ1106" s="130"/>
      <c r="DA1106" s="130"/>
      <c r="DB1106" s="130"/>
    </row>
    <row r="1107" spans="104:106" x14ac:dyDescent="0.2">
      <c r="CZ1107" s="130"/>
      <c r="DA1107" s="130"/>
      <c r="DB1107" s="130"/>
    </row>
    <row r="1108" spans="104:106" x14ac:dyDescent="0.2">
      <c r="CZ1108" s="130"/>
      <c r="DA1108" s="130"/>
      <c r="DB1108" s="130"/>
    </row>
    <row r="1109" spans="104:106" x14ac:dyDescent="0.2">
      <c r="CZ1109" s="130"/>
      <c r="DA1109" s="130"/>
      <c r="DB1109" s="130"/>
    </row>
    <row r="1110" spans="104:106" x14ac:dyDescent="0.2">
      <c r="CZ1110" s="130"/>
      <c r="DA1110" s="130"/>
      <c r="DB1110" s="130"/>
    </row>
    <row r="1111" spans="104:106" x14ac:dyDescent="0.2">
      <c r="CZ1111" s="130"/>
      <c r="DA1111" s="130"/>
      <c r="DB1111" s="130"/>
    </row>
    <row r="1112" spans="104:106" x14ac:dyDescent="0.2">
      <c r="CZ1112" s="130"/>
      <c r="DA1112" s="130"/>
      <c r="DB1112" s="130"/>
    </row>
    <row r="1113" spans="104:106" x14ac:dyDescent="0.2">
      <c r="CZ1113" s="130"/>
      <c r="DA1113" s="130"/>
      <c r="DB1113" s="130"/>
    </row>
    <row r="1114" spans="104:106" x14ac:dyDescent="0.2">
      <c r="CZ1114" s="130"/>
      <c r="DA1114" s="130"/>
      <c r="DB1114" s="130"/>
    </row>
    <row r="1115" spans="104:106" x14ac:dyDescent="0.2">
      <c r="CZ1115" s="130"/>
      <c r="DA1115" s="130"/>
      <c r="DB1115" s="130"/>
    </row>
    <row r="1116" spans="104:106" x14ac:dyDescent="0.2">
      <c r="CZ1116" s="130"/>
      <c r="DA1116" s="130"/>
      <c r="DB1116" s="130"/>
    </row>
    <row r="1117" spans="104:106" x14ac:dyDescent="0.2">
      <c r="CZ1117" s="130"/>
      <c r="DA1117" s="130"/>
      <c r="DB1117" s="130"/>
    </row>
    <row r="1118" spans="104:106" x14ac:dyDescent="0.2">
      <c r="CZ1118" s="130"/>
      <c r="DA1118" s="130"/>
      <c r="DB1118" s="130"/>
    </row>
    <row r="1119" spans="104:106" x14ac:dyDescent="0.2">
      <c r="CZ1119" s="130"/>
      <c r="DA1119" s="130"/>
      <c r="DB1119" s="130"/>
    </row>
    <row r="1120" spans="104:106" x14ac:dyDescent="0.2">
      <c r="CZ1120" s="130"/>
      <c r="DA1120" s="130"/>
      <c r="DB1120" s="130"/>
    </row>
    <row r="1121" spans="104:106" x14ac:dyDescent="0.2">
      <c r="CZ1121" s="130"/>
      <c r="DA1121" s="130"/>
      <c r="DB1121" s="130"/>
    </row>
    <row r="1122" spans="104:106" x14ac:dyDescent="0.2">
      <c r="CZ1122" s="130"/>
      <c r="DA1122" s="130"/>
      <c r="DB1122" s="130"/>
    </row>
    <row r="1123" spans="104:106" x14ac:dyDescent="0.2">
      <c r="CZ1123" s="130"/>
      <c r="DA1123" s="130"/>
      <c r="DB1123" s="130"/>
    </row>
    <row r="1124" spans="104:106" x14ac:dyDescent="0.2">
      <c r="CZ1124" s="130"/>
      <c r="DA1124" s="130"/>
      <c r="DB1124" s="130"/>
    </row>
    <row r="1125" spans="104:106" x14ac:dyDescent="0.2">
      <c r="CZ1125" s="130"/>
      <c r="DA1125" s="130"/>
      <c r="DB1125" s="130"/>
    </row>
    <row r="1126" spans="104:106" x14ac:dyDescent="0.2">
      <c r="CZ1126" s="130"/>
      <c r="DA1126" s="130"/>
      <c r="DB1126" s="130"/>
    </row>
    <row r="1127" spans="104:106" x14ac:dyDescent="0.2">
      <c r="CZ1127" s="130"/>
      <c r="DA1127" s="130"/>
      <c r="DB1127" s="130"/>
    </row>
    <row r="1128" spans="104:106" x14ac:dyDescent="0.2">
      <c r="CZ1128" s="130"/>
      <c r="DA1128" s="130"/>
      <c r="DB1128" s="130"/>
    </row>
    <row r="1129" spans="104:106" x14ac:dyDescent="0.2">
      <c r="CZ1129" s="130"/>
      <c r="DA1129" s="130"/>
      <c r="DB1129" s="130"/>
    </row>
    <row r="1130" spans="104:106" x14ac:dyDescent="0.2">
      <c r="CZ1130" s="130"/>
      <c r="DA1130" s="130"/>
      <c r="DB1130" s="130"/>
    </row>
    <row r="1131" spans="104:106" x14ac:dyDescent="0.2">
      <c r="CZ1131" s="130"/>
      <c r="DA1131" s="130"/>
      <c r="DB1131" s="130"/>
    </row>
    <row r="1132" spans="104:106" x14ac:dyDescent="0.2">
      <c r="CZ1132" s="130"/>
      <c r="DA1132" s="130"/>
      <c r="DB1132" s="130"/>
    </row>
    <row r="1133" spans="104:106" x14ac:dyDescent="0.2">
      <c r="CZ1133" s="130"/>
      <c r="DA1133" s="130"/>
      <c r="DB1133" s="130"/>
    </row>
    <row r="1134" spans="104:106" x14ac:dyDescent="0.2">
      <c r="CZ1134" s="130"/>
      <c r="DA1134" s="130"/>
      <c r="DB1134" s="130"/>
    </row>
    <row r="1135" spans="104:106" x14ac:dyDescent="0.2">
      <c r="CZ1135" s="130"/>
      <c r="DA1135" s="130"/>
      <c r="DB1135" s="130"/>
    </row>
    <row r="1136" spans="104:106" x14ac:dyDescent="0.2">
      <c r="CZ1136" s="130"/>
      <c r="DA1136" s="130"/>
      <c r="DB1136" s="130"/>
    </row>
    <row r="1137" spans="104:106" x14ac:dyDescent="0.2">
      <c r="CZ1137" s="130"/>
      <c r="DA1137" s="130"/>
      <c r="DB1137" s="130"/>
    </row>
    <row r="1138" spans="104:106" x14ac:dyDescent="0.2">
      <c r="CZ1138" s="130"/>
      <c r="DA1138" s="130"/>
      <c r="DB1138" s="130"/>
    </row>
    <row r="1139" spans="104:106" x14ac:dyDescent="0.2">
      <c r="CZ1139" s="130"/>
      <c r="DA1139" s="130"/>
      <c r="DB1139" s="130"/>
    </row>
    <row r="1140" spans="104:106" x14ac:dyDescent="0.2">
      <c r="CZ1140" s="130"/>
      <c r="DA1140" s="130"/>
      <c r="DB1140" s="130"/>
    </row>
    <row r="1141" spans="104:106" x14ac:dyDescent="0.2">
      <c r="CZ1141" s="130"/>
      <c r="DA1141" s="130"/>
      <c r="DB1141" s="130"/>
    </row>
    <row r="1142" spans="104:106" x14ac:dyDescent="0.2">
      <c r="CZ1142" s="130"/>
      <c r="DA1142" s="130"/>
      <c r="DB1142" s="130"/>
    </row>
    <row r="1143" spans="104:106" x14ac:dyDescent="0.2">
      <c r="CZ1143" s="130"/>
      <c r="DA1143" s="130"/>
      <c r="DB1143" s="130"/>
    </row>
    <row r="1144" spans="104:106" x14ac:dyDescent="0.2">
      <c r="CZ1144" s="130"/>
      <c r="DA1144" s="130"/>
      <c r="DB1144" s="130"/>
    </row>
    <row r="1145" spans="104:106" x14ac:dyDescent="0.2">
      <c r="CZ1145" s="130"/>
      <c r="DA1145" s="130"/>
      <c r="DB1145" s="130"/>
    </row>
    <row r="1146" spans="104:106" x14ac:dyDescent="0.2">
      <c r="CZ1146" s="130"/>
      <c r="DA1146" s="130"/>
      <c r="DB1146" s="130"/>
    </row>
    <row r="1147" spans="104:106" x14ac:dyDescent="0.2">
      <c r="CZ1147" s="130"/>
      <c r="DA1147" s="130"/>
      <c r="DB1147" s="130"/>
    </row>
    <row r="1148" spans="104:106" x14ac:dyDescent="0.2">
      <c r="CZ1148" s="130"/>
      <c r="DA1148" s="130"/>
      <c r="DB1148" s="130"/>
    </row>
    <row r="1149" spans="104:106" x14ac:dyDescent="0.2">
      <c r="CZ1149" s="130"/>
      <c r="DA1149" s="130"/>
      <c r="DB1149" s="130"/>
    </row>
    <row r="1150" spans="104:106" x14ac:dyDescent="0.2">
      <c r="CZ1150" s="130"/>
      <c r="DA1150" s="130"/>
      <c r="DB1150" s="130"/>
    </row>
    <row r="1151" spans="104:106" x14ac:dyDescent="0.2">
      <c r="CZ1151" s="130"/>
      <c r="DA1151" s="130"/>
      <c r="DB1151" s="130"/>
    </row>
    <row r="1152" spans="104:106" x14ac:dyDescent="0.2">
      <c r="CZ1152" s="130"/>
      <c r="DA1152" s="130"/>
      <c r="DB1152" s="130"/>
    </row>
    <row r="1153" spans="104:106" x14ac:dyDescent="0.2">
      <c r="CZ1153" s="130"/>
      <c r="DA1153" s="130"/>
      <c r="DB1153" s="130"/>
    </row>
    <row r="1154" spans="104:106" x14ac:dyDescent="0.2">
      <c r="CZ1154" s="130"/>
      <c r="DA1154" s="130"/>
      <c r="DB1154" s="130"/>
    </row>
    <row r="1155" spans="104:106" x14ac:dyDescent="0.2">
      <c r="CZ1155" s="130"/>
      <c r="DA1155" s="130"/>
      <c r="DB1155" s="130"/>
    </row>
    <row r="1156" spans="104:106" x14ac:dyDescent="0.2">
      <c r="CZ1156" s="130"/>
      <c r="DA1156" s="130"/>
      <c r="DB1156" s="130"/>
    </row>
    <row r="1157" spans="104:106" x14ac:dyDescent="0.2">
      <c r="CZ1157" s="130"/>
      <c r="DA1157" s="130"/>
      <c r="DB1157" s="130"/>
    </row>
    <row r="1158" spans="104:106" x14ac:dyDescent="0.2">
      <c r="CZ1158" s="130"/>
      <c r="DA1158" s="130"/>
      <c r="DB1158" s="130"/>
    </row>
    <row r="1159" spans="104:106" x14ac:dyDescent="0.2">
      <c r="CZ1159" s="130"/>
      <c r="DA1159" s="130"/>
      <c r="DB1159" s="130"/>
    </row>
    <row r="1160" spans="104:106" x14ac:dyDescent="0.2">
      <c r="CZ1160" s="130"/>
      <c r="DA1160" s="130"/>
      <c r="DB1160" s="130"/>
    </row>
    <row r="1161" spans="104:106" x14ac:dyDescent="0.2">
      <c r="CZ1161" s="130"/>
      <c r="DA1161" s="130"/>
      <c r="DB1161" s="130"/>
    </row>
    <row r="1162" spans="104:106" x14ac:dyDescent="0.2">
      <c r="CZ1162" s="130"/>
      <c r="DA1162" s="130"/>
      <c r="DB1162" s="130"/>
    </row>
    <row r="1163" spans="104:106" x14ac:dyDescent="0.2">
      <c r="CZ1163" s="130"/>
      <c r="DA1163" s="130"/>
      <c r="DB1163" s="130"/>
    </row>
    <row r="1164" spans="104:106" x14ac:dyDescent="0.2">
      <c r="CZ1164" s="130"/>
      <c r="DA1164" s="130"/>
      <c r="DB1164" s="130"/>
    </row>
    <row r="1165" spans="104:106" x14ac:dyDescent="0.2">
      <c r="CZ1165" s="130"/>
      <c r="DA1165" s="130"/>
      <c r="DB1165" s="130"/>
    </row>
    <row r="1166" spans="104:106" x14ac:dyDescent="0.2">
      <c r="CZ1166" s="130"/>
      <c r="DA1166" s="130"/>
      <c r="DB1166" s="130"/>
    </row>
    <row r="1167" spans="104:106" x14ac:dyDescent="0.2">
      <c r="CZ1167" s="130"/>
      <c r="DA1167" s="130"/>
      <c r="DB1167" s="130"/>
    </row>
    <row r="1168" spans="104:106" x14ac:dyDescent="0.2">
      <c r="CZ1168" s="130"/>
      <c r="DA1168" s="130"/>
      <c r="DB1168" s="130"/>
    </row>
    <row r="1169" spans="104:106" x14ac:dyDescent="0.2">
      <c r="CZ1169" s="130"/>
      <c r="DA1169" s="130"/>
      <c r="DB1169" s="130"/>
    </row>
    <row r="1170" spans="104:106" x14ac:dyDescent="0.2">
      <c r="CZ1170" s="130"/>
      <c r="DA1170" s="130"/>
      <c r="DB1170" s="130"/>
    </row>
    <row r="1171" spans="104:106" x14ac:dyDescent="0.2">
      <c r="CZ1171" s="130"/>
      <c r="DA1171" s="130"/>
      <c r="DB1171" s="130"/>
    </row>
    <row r="1172" spans="104:106" x14ac:dyDescent="0.2">
      <c r="CZ1172" s="130"/>
      <c r="DA1172" s="130"/>
      <c r="DB1172" s="130"/>
    </row>
    <row r="1173" spans="104:106" x14ac:dyDescent="0.2">
      <c r="CZ1173" s="130"/>
      <c r="DA1173" s="130"/>
      <c r="DB1173" s="130"/>
    </row>
    <row r="1174" spans="104:106" x14ac:dyDescent="0.2">
      <c r="CZ1174" s="130"/>
      <c r="DA1174" s="130"/>
      <c r="DB1174" s="130"/>
    </row>
    <row r="1175" spans="104:106" x14ac:dyDescent="0.2">
      <c r="CZ1175" s="130"/>
      <c r="DA1175" s="130"/>
      <c r="DB1175" s="130"/>
    </row>
    <row r="1176" spans="104:106" x14ac:dyDescent="0.2">
      <c r="CZ1176" s="130"/>
      <c r="DA1176" s="130"/>
      <c r="DB1176" s="130"/>
    </row>
    <row r="1177" spans="104:106" x14ac:dyDescent="0.2">
      <c r="CZ1177" s="130"/>
      <c r="DA1177" s="130"/>
      <c r="DB1177" s="130"/>
    </row>
    <row r="1178" spans="104:106" x14ac:dyDescent="0.2">
      <c r="CZ1178" s="130"/>
      <c r="DA1178" s="130"/>
      <c r="DB1178" s="130"/>
    </row>
    <row r="1179" spans="104:106" x14ac:dyDescent="0.2">
      <c r="CZ1179" s="130"/>
      <c r="DA1179" s="130"/>
      <c r="DB1179" s="130"/>
    </row>
    <row r="1180" spans="104:106" x14ac:dyDescent="0.2">
      <c r="CZ1180" s="130"/>
      <c r="DA1180" s="130"/>
      <c r="DB1180" s="130"/>
    </row>
    <row r="1181" spans="104:106" x14ac:dyDescent="0.2">
      <c r="CZ1181" s="130"/>
      <c r="DA1181" s="130"/>
      <c r="DB1181" s="130"/>
    </row>
    <row r="1182" spans="104:106" x14ac:dyDescent="0.2">
      <c r="CZ1182" s="130"/>
      <c r="DA1182" s="130"/>
      <c r="DB1182" s="130"/>
    </row>
    <row r="1183" spans="104:106" x14ac:dyDescent="0.2">
      <c r="CZ1183" s="130"/>
      <c r="DA1183" s="130"/>
      <c r="DB1183" s="130"/>
    </row>
    <row r="1184" spans="104:106" x14ac:dyDescent="0.2">
      <c r="CZ1184" s="130"/>
      <c r="DA1184" s="130"/>
      <c r="DB1184" s="130"/>
    </row>
    <row r="1185" spans="104:106" x14ac:dyDescent="0.2">
      <c r="CZ1185" s="130"/>
      <c r="DA1185" s="130"/>
      <c r="DB1185" s="130"/>
    </row>
    <row r="1186" spans="104:106" x14ac:dyDescent="0.2">
      <c r="CZ1186" s="130"/>
      <c r="DA1186" s="130"/>
      <c r="DB1186" s="130"/>
    </row>
    <row r="1187" spans="104:106" x14ac:dyDescent="0.2">
      <c r="CZ1187" s="130"/>
      <c r="DA1187" s="130"/>
      <c r="DB1187" s="130"/>
    </row>
    <row r="1188" spans="104:106" x14ac:dyDescent="0.2">
      <c r="CZ1188" s="130"/>
      <c r="DA1188" s="130"/>
      <c r="DB1188" s="130"/>
    </row>
    <row r="1189" spans="104:106" x14ac:dyDescent="0.2">
      <c r="CZ1189" s="130"/>
      <c r="DA1189" s="130"/>
      <c r="DB1189" s="130"/>
    </row>
    <row r="1190" spans="104:106" x14ac:dyDescent="0.2">
      <c r="CZ1190" s="130"/>
      <c r="DA1190" s="130"/>
      <c r="DB1190" s="130"/>
    </row>
    <row r="1191" spans="104:106" x14ac:dyDescent="0.2">
      <c r="CZ1191" s="130"/>
      <c r="DA1191" s="130"/>
      <c r="DB1191" s="130"/>
    </row>
    <row r="1192" spans="104:106" x14ac:dyDescent="0.2">
      <c r="CZ1192" s="130"/>
      <c r="DA1192" s="130"/>
      <c r="DB1192" s="130"/>
    </row>
    <row r="1193" spans="104:106" x14ac:dyDescent="0.2">
      <c r="CZ1193" s="130"/>
      <c r="DA1193" s="130"/>
      <c r="DB1193" s="130"/>
    </row>
    <row r="1194" spans="104:106" x14ac:dyDescent="0.2">
      <c r="CZ1194" s="130"/>
      <c r="DA1194" s="130"/>
      <c r="DB1194" s="130"/>
    </row>
    <row r="1195" spans="104:106" x14ac:dyDescent="0.2">
      <c r="CZ1195" s="130"/>
      <c r="DA1195" s="130"/>
      <c r="DB1195" s="130"/>
    </row>
    <row r="1196" spans="104:106" x14ac:dyDescent="0.2">
      <c r="CZ1196" s="130"/>
      <c r="DA1196" s="130"/>
      <c r="DB1196" s="130"/>
    </row>
    <row r="1197" spans="104:106" x14ac:dyDescent="0.2">
      <c r="CZ1197" s="130"/>
      <c r="DA1197" s="130"/>
      <c r="DB1197" s="130"/>
    </row>
    <row r="1198" spans="104:106" x14ac:dyDescent="0.2">
      <c r="CZ1198" s="130"/>
      <c r="DA1198" s="130"/>
      <c r="DB1198" s="130"/>
    </row>
    <row r="1199" spans="104:106" x14ac:dyDescent="0.2">
      <c r="CZ1199" s="130"/>
      <c r="DA1199" s="130"/>
      <c r="DB1199" s="130"/>
    </row>
    <row r="1200" spans="104:106" x14ac:dyDescent="0.2">
      <c r="CZ1200" s="130"/>
      <c r="DA1200" s="130"/>
      <c r="DB1200" s="130"/>
    </row>
    <row r="1201" spans="104:106" x14ac:dyDescent="0.2">
      <c r="CZ1201" s="130"/>
      <c r="DA1201" s="130"/>
      <c r="DB1201" s="130"/>
    </row>
    <row r="1202" spans="104:106" x14ac:dyDescent="0.2">
      <c r="CZ1202" s="130"/>
      <c r="DA1202" s="130"/>
      <c r="DB1202" s="130"/>
    </row>
    <row r="1203" spans="104:106" x14ac:dyDescent="0.2">
      <c r="CZ1203" s="130"/>
      <c r="DA1203" s="130"/>
      <c r="DB1203" s="130"/>
    </row>
    <row r="1204" spans="104:106" x14ac:dyDescent="0.2">
      <c r="CZ1204" s="130"/>
      <c r="DA1204" s="130"/>
      <c r="DB1204" s="130"/>
    </row>
    <row r="1205" spans="104:106" x14ac:dyDescent="0.2">
      <c r="CZ1205" s="130"/>
      <c r="DA1205" s="130"/>
      <c r="DB1205" s="130"/>
    </row>
    <row r="1206" spans="104:106" x14ac:dyDescent="0.2">
      <c r="CZ1206" s="130"/>
      <c r="DA1206" s="130"/>
      <c r="DB1206" s="130"/>
    </row>
    <row r="1207" spans="104:106" x14ac:dyDescent="0.2">
      <c r="CZ1207" s="130"/>
      <c r="DA1207" s="130"/>
      <c r="DB1207" s="130"/>
    </row>
    <row r="1208" spans="104:106" x14ac:dyDescent="0.2">
      <c r="CZ1208" s="130"/>
      <c r="DA1208" s="130"/>
      <c r="DB1208" s="130"/>
    </row>
    <row r="1209" spans="104:106" x14ac:dyDescent="0.2">
      <c r="CZ1209" s="130"/>
      <c r="DA1209" s="130"/>
      <c r="DB1209" s="130"/>
    </row>
    <row r="1210" spans="104:106" x14ac:dyDescent="0.2">
      <c r="CZ1210" s="130"/>
      <c r="DA1210" s="130"/>
      <c r="DB1210" s="130"/>
    </row>
    <row r="1211" spans="104:106" x14ac:dyDescent="0.2">
      <c r="CZ1211" s="130"/>
      <c r="DA1211" s="130"/>
      <c r="DB1211" s="130"/>
    </row>
    <row r="1212" spans="104:106" x14ac:dyDescent="0.2">
      <c r="CZ1212" s="130"/>
      <c r="DA1212" s="130"/>
      <c r="DB1212" s="130"/>
    </row>
    <row r="1213" spans="104:106" x14ac:dyDescent="0.2">
      <c r="CZ1213" s="130"/>
      <c r="DA1213" s="130"/>
      <c r="DB1213" s="130"/>
    </row>
    <row r="1214" spans="104:106" x14ac:dyDescent="0.2">
      <c r="CZ1214" s="130"/>
      <c r="DA1214" s="130"/>
      <c r="DB1214" s="130"/>
    </row>
    <row r="1215" spans="104:106" x14ac:dyDescent="0.2">
      <c r="CZ1215" s="130"/>
      <c r="DA1215" s="130"/>
      <c r="DB1215" s="130"/>
    </row>
    <row r="1216" spans="104:106" x14ac:dyDescent="0.2">
      <c r="CZ1216" s="130"/>
      <c r="DA1216" s="130"/>
      <c r="DB1216" s="130"/>
    </row>
    <row r="1217" spans="104:106" x14ac:dyDescent="0.2">
      <c r="CZ1217" s="130"/>
      <c r="DA1217" s="130"/>
      <c r="DB1217" s="130"/>
    </row>
    <row r="1218" spans="104:106" x14ac:dyDescent="0.2">
      <c r="CZ1218" s="130"/>
      <c r="DA1218" s="130"/>
      <c r="DB1218" s="130"/>
    </row>
    <row r="1219" spans="104:106" x14ac:dyDescent="0.2">
      <c r="CZ1219" s="130"/>
      <c r="DA1219" s="130"/>
      <c r="DB1219" s="130"/>
    </row>
    <row r="1220" spans="104:106" x14ac:dyDescent="0.2">
      <c r="CZ1220" s="130"/>
      <c r="DA1220" s="130"/>
      <c r="DB1220" s="130"/>
    </row>
    <row r="1221" spans="104:106" x14ac:dyDescent="0.2">
      <c r="CZ1221" s="130"/>
      <c r="DA1221" s="130"/>
      <c r="DB1221" s="130"/>
    </row>
    <row r="1222" spans="104:106" x14ac:dyDescent="0.2">
      <c r="CZ1222" s="130"/>
      <c r="DA1222" s="130"/>
      <c r="DB1222" s="130"/>
    </row>
    <row r="1223" spans="104:106" x14ac:dyDescent="0.2">
      <c r="CZ1223" s="130"/>
      <c r="DA1223" s="130"/>
      <c r="DB1223" s="130"/>
    </row>
    <row r="1224" spans="104:106" x14ac:dyDescent="0.2">
      <c r="CZ1224" s="130"/>
      <c r="DA1224" s="130"/>
      <c r="DB1224" s="130"/>
    </row>
    <row r="1225" spans="104:106" x14ac:dyDescent="0.2">
      <c r="CZ1225" s="130"/>
      <c r="DA1225" s="130"/>
      <c r="DB1225" s="130"/>
    </row>
    <row r="1226" spans="104:106" x14ac:dyDescent="0.2">
      <c r="CZ1226" s="130"/>
      <c r="DA1226" s="130"/>
      <c r="DB1226" s="130"/>
    </row>
    <row r="1227" spans="104:106" x14ac:dyDescent="0.2">
      <c r="CZ1227" s="130"/>
      <c r="DA1227" s="130"/>
      <c r="DB1227" s="130"/>
    </row>
    <row r="1228" spans="104:106" x14ac:dyDescent="0.2">
      <c r="CZ1228" s="130"/>
      <c r="DA1228" s="130"/>
      <c r="DB1228" s="130"/>
    </row>
    <row r="1229" spans="104:106" x14ac:dyDescent="0.2">
      <c r="CZ1229" s="130"/>
      <c r="DA1229" s="130"/>
      <c r="DB1229" s="130"/>
    </row>
    <row r="1230" spans="104:106" x14ac:dyDescent="0.2">
      <c r="CZ1230" s="130"/>
      <c r="DA1230" s="130"/>
      <c r="DB1230" s="130"/>
    </row>
    <row r="1231" spans="104:106" x14ac:dyDescent="0.2">
      <c r="CZ1231" s="130"/>
      <c r="DA1231" s="130"/>
      <c r="DB1231" s="130"/>
    </row>
    <row r="1232" spans="104:106" x14ac:dyDescent="0.2">
      <c r="CZ1232" s="130"/>
      <c r="DA1232" s="130"/>
      <c r="DB1232" s="130"/>
    </row>
    <row r="1233" spans="104:106" x14ac:dyDescent="0.2">
      <c r="CZ1233" s="130"/>
      <c r="DA1233" s="130"/>
      <c r="DB1233" s="130"/>
    </row>
    <row r="1234" spans="104:106" x14ac:dyDescent="0.2">
      <c r="CZ1234" s="130"/>
      <c r="DA1234" s="130"/>
      <c r="DB1234" s="130"/>
    </row>
    <row r="1235" spans="104:106" x14ac:dyDescent="0.2">
      <c r="CZ1235" s="130"/>
      <c r="DA1235" s="130"/>
      <c r="DB1235" s="130"/>
    </row>
    <row r="1236" spans="104:106" x14ac:dyDescent="0.2">
      <c r="CZ1236" s="130"/>
      <c r="DA1236" s="130"/>
      <c r="DB1236" s="130"/>
    </row>
    <row r="1237" spans="104:106" x14ac:dyDescent="0.2">
      <c r="CZ1237" s="130"/>
      <c r="DA1237" s="130"/>
      <c r="DB1237" s="130"/>
    </row>
    <row r="1238" spans="104:106" x14ac:dyDescent="0.2">
      <c r="CZ1238" s="130"/>
      <c r="DA1238" s="130"/>
      <c r="DB1238" s="130"/>
    </row>
    <row r="1239" spans="104:106" x14ac:dyDescent="0.2">
      <c r="CZ1239" s="130"/>
      <c r="DA1239" s="130"/>
      <c r="DB1239" s="130"/>
    </row>
    <row r="1240" spans="104:106" x14ac:dyDescent="0.2">
      <c r="CZ1240" s="130"/>
      <c r="DA1240" s="130"/>
      <c r="DB1240" s="130"/>
    </row>
    <row r="1241" spans="104:106" x14ac:dyDescent="0.2">
      <c r="CZ1241" s="130"/>
      <c r="DA1241" s="130"/>
      <c r="DB1241" s="130"/>
    </row>
    <row r="1242" spans="104:106" x14ac:dyDescent="0.2">
      <c r="CZ1242" s="130"/>
      <c r="DA1242" s="130"/>
      <c r="DB1242" s="130"/>
    </row>
    <row r="1243" spans="104:106" x14ac:dyDescent="0.2">
      <c r="CZ1243" s="130"/>
      <c r="DA1243" s="130"/>
      <c r="DB1243" s="130"/>
    </row>
    <row r="1244" spans="104:106" x14ac:dyDescent="0.2">
      <c r="CZ1244" s="130"/>
      <c r="DA1244" s="130"/>
      <c r="DB1244" s="130"/>
    </row>
    <row r="1245" spans="104:106" x14ac:dyDescent="0.2">
      <c r="CZ1245" s="130"/>
      <c r="DA1245" s="130"/>
      <c r="DB1245" s="130"/>
    </row>
    <row r="1246" spans="104:106" x14ac:dyDescent="0.2">
      <c r="CZ1246" s="130"/>
      <c r="DA1246" s="130"/>
      <c r="DB1246" s="130"/>
    </row>
    <row r="1247" spans="104:106" x14ac:dyDescent="0.2">
      <c r="CZ1247" s="130"/>
      <c r="DA1247" s="130"/>
      <c r="DB1247" s="130"/>
    </row>
    <row r="1248" spans="104:106" x14ac:dyDescent="0.2">
      <c r="CZ1248" s="130"/>
      <c r="DA1248" s="130"/>
      <c r="DB1248" s="130"/>
    </row>
    <row r="1249" spans="104:106" x14ac:dyDescent="0.2">
      <c r="CZ1249" s="130"/>
      <c r="DA1249" s="130"/>
      <c r="DB1249" s="130"/>
    </row>
    <row r="1250" spans="104:106" x14ac:dyDescent="0.2">
      <c r="CZ1250" s="130"/>
      <c r="DA1250" s="130"/>
      <c r="DB1250" s="130"/>
    </row>
    <row r="1251" spans="104:106" x14ac:dyDescent="0.2">
      <c r="CZ1251" s="130"/>
      <c r="DA1251" s="130"/>
      <c r="DB1251" s="130"/>
    </row>
    <row r="1252" spans="104:106" x14ac:dyDescent="0.2">
      <c r="CZ1252" s="130"/>
      <c r="DA1252" s="130"/>
      <c r="DB1252" s="130"/>
    </row>
    <row r="1253" spans="104:106" x14ac:dyDescent="0.2">
      <c r="CZ1253" s="130"/>
      <c r="DA1253" s="130"/>
      <c r="DB1253" s="130"/>
    </row>
    <row r="1254" spans="104:106" x14ac:dyDescent="0.2">
      <c r="CZ1254" s="130"/>
      <c r="DA1254" s="130"/>
      <c r="DB1254" s="130"/>
    </row>
    <row r="1255" spans="104:106" x14ac:dyDescent="0.2">
      <c r="CZ1255" s="130"/>
      <c r="DA1255" s="130"/>
      <c r="DB1255" s="130"/>
    </row>
    <row r="1256" spans="104:106" x14ac:dyDescent="0.2">
      <c r="CZ1256" s="130"/>
      <c r="DA1256" s="130"/>
      <c r="DB1256" s="130"/>
    </row>
    <row r="1257" spans="104:106" x14ac:dyDescent="0.2">
      <c r="CZ1257" s="130"/>
      <c r="DA1257" s="130"/>
      <c r="DB1257" s="130"/>
    </row>
    <row r="1258" spans="104:106" x14ac:dyDescent="0.2">
      <c r="CZ1258" s="130"/>
      <c r="DA1258" s="130"/>
      <c r="DB1258" s="130"/>
    </row>
    <row r="1259" spans="104:106" x14ac:dyDescent="0.2">
      <c r="CZ1259" s="130"/>
      <c r="DA1259" s="130"/>
      <c r="DB1259" s="130"/>
    </row>
    <row r="1260" spans="104:106" x14ac:dyDescent="0.2">
      <c r="CZ1260" s="130"/>
      <c r="DA1260" s="130"/>
      <c r="DB1260" s="130"/>
    </row>
    <row r="1261" spans="104:106" x14ac:dyDescent="0.2">
      <c r="CZ1261" s="130"/>
      <c r="DA1261" s="130"/>
      <c r="DB1261" s="130"/>
    </row>
    <row r="1262" spans="104:106" x14ac:dyDescent="0.2">
      <c r="CZ1262" s="130"/>
      <c r="DA1262" s="130"/>
      <c r="DB1262" s="130"/>
    </row>
    <row r="1263" spans="104:106" x14ac:dyDescent="0.2">
      <c r="CZ1263" s="130"/>
      <c r="DA1263" s="130"/>
      <c r="DB1263" s="130"/>
    </row>
    <row r="1264" spans="104:106" x14ac:dyDescent="0.2">
      <c r="CZ1264" s="130"/>
      <c r="DA1264" s="130"/>
      <c r="DB1264" s="130"/>
    </row>
    <row r="1265" spans="104:106" x14ac:dyDescent="0.2">
      <c r="CZ1265" s="130"/>
      <c r="DA1265" s="130"/>
      <c r="DB1265" s="130"/>
    </row>
    <row r="1266" spans="104:106" x14ac:dyDescent="0.2">
      <c r="CZ1266" s="130"/>
      <c r="DA1266" s="130"/>
      <c r="DB1266" s="130"/>
    </row>
    <row r="1267" spans="104:106" x14ac:dyDescent="0.2">
      <c r="CZ1267" s="130"/>
      <c r="DA1267" s="130"/>
      <c r="DB1267" s="130"/>
    </row>
    <row r="1268" spans="104:106" x14ac:dyDescent="0.2">
      <c r="CZ1268" s="130"/>
      <c r="DA1268" s="130"/>
      <c r="DB1268" s="130"/>
    </row>
    <row r="1269" spans="104:106" x14ac:dyDescent="0.2">
      <c r="CZ1269" s="130"/>
      <c r="DA1269" s="130"/>
      <c r="DB1269" s="130"/>
    </row>
    <row r="1270" spans="104:106" x14ac:dyDescent="0.2">
      <c r="CZ1270" s="130"/>
      <c r="DA1270" s="130"/>
      <c r="DB1270" s="130"/>
    </row>
    <row r="1271" spans="104:106" x14ac:dyDescent="0.2">
      <c r="CZ1271" s="130"/>
      <c r="DA1271" s="130"/>
      <c r="DB1271" s="130"/>
    </row>
    <row r="1272" spans="104:106" x14ac:dyDescent="0.2">
      <c r="CZ1272" s="130"/>
      <c r="DA1272" s="130"/>
      <c r="DB1272" s="130"/>
    </row>
    <row r="1273" spans="104:106" x14ac:dyDescent="0.2">
      <c r="CZ1273" s="130"/>
      <c r="DA1273" s="130"/>
      <c r="DB1273" s="130"/>
    </row>
    <row r="1274" spans="104:106" x14ac:dyDescent="0.2">
      <c r="CZ1274" s="130"/>
      <c r="DA1274" s="130"/>
      <c r="DB1274" s="130"/>
    </row>
    <row r="1275" spans="104:106" x14ac:dyDescent="0.2">
      <c r="CZ1275" s="130"/>
      <c r="DA1275" s="130"/>
      <c r="DB1275" s="130"/>
    </row>
    <row r="1276" spans="104:106" x14ac:dyDescent="0.2">
      <c r="CZ1276" s="130"/>
      <c r="DA1276" s="130"/>
      <c r="DB1276" s="130"/>
    </row>
    <row r="1277" spans="104:106" x14ac:dyDescent="0.2">
      <c r="CZ1277" s="130"/>
      <c r="DA1277" s="130"/>
      <c r="DB1277" s="130"/>
    </row>
    <row r="1278" spans="104:106" x14ac:dyDescent="0.2">
      <c r="CZ1278" s="130"/>
      <c r="DA1278" s="130"/>
      <c r="DB1278" s="130"/>
    </row>
    <row r="1279" spans="104:106" x14ac:dyDescent="0.2">
      <c r="CZ1279" s="130"/>
      <c r="DA1279" s="130"/>
      <c r="DB1279" s="130"/>
    </row>
    <row r="1280" spans="104:106" x14ac:dyDescent="0.2">
      <c r="CZ1280" s="130"/>
      <c r="DA1280" s="130"/>
      <c r="DB1280" s="130"/>
    </row>
    <row r="1281" spans="104:106" x14ac:dyDescent="0.2">
      <c r="CZ1281" s="130"/>
      <c r="DA1281" s="130"/>
      <c r="DB1281" s="130"/>
    </row>
    <row r="1282" spans="104:106" x14ac:dyDescent="0.2">
      <c r="CZ1282" s="130"/>
      <c r="DA1282" s="130"/>
      <c r="DB1282" s="130"/>
    </row>
    <row r="1283" spans="104:106" x14ac:dyDescent="0.2">
      <c r="CZ1283" s="130"/>
      <c r="DA1283" s="130"/>
      <c r="DB1283" s="130"/>
    </row>
    <row r="1284" spans="104:106" x14ac:dyDescent="0.2">
      <c r="CZ1284" s="130"/>
      <c r="DA1284" s="130"/>
      <c r="DB1284" s="130"/>
    </row>
    <row r="1285" spans="104:106" x14ac:dyDescent="0.2">
      <c r="CZ1285" s="130"/>
      <c r="DA1285" s="130"/>
      <c r="DB1285" s="130"/>
    </row>
    <row r="1286" spans="104:106" x14ac:dyDescent="0.2">
      <c r="CZ1286" s="130"/>
      <c r="DA1286" s="130"/>
      <c r="DB1286" s="130"/>
    </row>
    <row r="1287" spans="104:106" x14ac:dyDescent="0.2">
      <c r="CZ1287" s="130"/>
      <c r="DA1287" s="130"/>
      <c r="DB1287" s="130"/>
    </row>
    <row r="1288" spans="104:106" x14ac:dyDescent="0.2">
      <c r="CZ1288" s="130"/>
      <c r="DA1288" s="130"/>
      <c r="DB1288" s="130"/>
    </row>
    <row r="1289" spans="104:106" x14ac:dyDescent="0.2">
      <c r="CZ1289" s="130"/>
      <c r="DA1289" s="130"/>
      <c r="DB1289" s="130"/>
    </row>
    <row r="1290" spans="104:106" x14ac:dyDescent="0.2">
      <c r="CZ1290" s="130"/>
      <c r="DA1290" s="130"/>
      <c r="DB1290" s="130"/>
    </row>
    <row r="1291" spans="104:106" x14ac:dyDescent="0.2">
      <c r="CZ1291" s="130"/>
      <c r="DA1291" s="130"/>
      <c r="DB1291" s="130"/>
    </row>
    <row r="1292" spans="104:106" x14ac:dyDescent="0.2">
      <c r="CZ1292" s="130"/>
      <c r="DA1292" s="130"/>
      <c r="DB1292" s="130"/>
    </row>
    <row r="1293" spans="104:106" x14ac:dyDescent="0.2">
      <c r="CZ1293" s="130"/>
      <c r="DA1293" s="130"/>
      <c r="DB1293" s="130"/>
    </row>
    <row r="1294" spans="104:106" x14ac:dyDescent="0.2">
      <c r="CZ1294" s="130"/>
      <c r="DA1294" s="130"/>
      <c r="DB1294" s="130"/>
    </row>
    <row r="1295" spans="104:106" x14ac:dyDescent="0.2">
      <c r="CZ1295" s="130"/>
      <c r="DA1295" s="130"/>
      <c r="DB1295" s="130"/>
    </row>
    <row r="1296" spans="104:106" x14ac:dyDescent="0.2">
      <c r="CZ1296" s="130"/>
      <c r="DA1296" s="130"/>
      <c r="DB1296" s="130"/>
    </row>
    <row r="1297" spans="104:106" x14ac:dyDescent="0.2">
      <c r="CZ1297" s="130"/>
      <c r="DA1297" s="130"/>
      <c r="DB1297" s="130"/>
    </row>
    <row r="1298" spans="104:106" x14ac:dyDescent="0.2">
      <c r="CZ1298" s="130"/>
      <c r="DA1298" s="130"/>
      <c r="DB1298" s="130"/>
    </row>
    <row r="1299" spans="104:106" x14ac:dyDescent="0.2">
      <c r="CZ1299" s="130"/>
      <c r="DA1299" s="130"/>
      <c r="DB1299" s="130"/>
    </row>
    <row r="1300" spans="104:106" x14ac:dyDescent="0.2">
      <c r="CZ1300" s="130"/>
      <c r="DA1300" s="130"/>
      <c r="DB1300" s="130"/>
    </row>
    <row r="1301" spans="104:106" x14ac:dyDescent="0.2">
      <c r="CZ1301" s="130"/>
      <c r="DA1301" s="130"/>
      <c r="DB1301" s="130"/>
    </row>
    <row r="1302" spans="104:106" x14ac:dyDescent="0.2">
      <c r="CZ1302" s="130"/>
      <c r="DA1302" s="130"/>
      <c r="DB1302" s="130"/>
    </row>
    <row r="1303" spans="104:106" x14ac:dyDescent="0.2">
      <c r="CZ1303" s="130"/>
      <c r="DA1303" s="130"/>
      <c r="DB1303" s="130"/>
    </row>
    <row r="1304" spans="104:106" x14ac:dyDescent="0.2">
      <c r="CZ1304" s="130"/>
      <c r="DA1304" s="130"/>
      <c r="DB1304" s="130"/>
    </row>
    <row r="1305" spans="104:106" x14ac:dyDescent="0.2">
      <c r="CZ1305" s="130"/>
      <c r="DA1305" s="130"/>
      <c r="DB1305" s="130"/>
    </row>
    <row r="1306" spans="104:106" x14ac:dyDescent="0.2">
      <c r="CZ1306" s="130"/>
      <c r="DA1306" s="130"/>
      <c r="DB1306" s="130"/>
    </row>
    <row r="1307" spans="104:106" x14ac:dyDescent="0.2">
      <c r="CZ1307" s="130"/>
      <c r="DA1307" s="130"/>
      <c r="DB1307" s="130"/>
    </row>
    <row r="1308" spans="104:106" x14ac:dyDescent="0.2">
      <c r="CZ1308" s="130"/>
      <c r="DA1308" s="130"/>
      <c r="DB1308" s="130"/>
    </row>
    <row r="1309" spans="104:106" x14ac:dyDescent="0.2">
      <c r="CZ1309" s="130"/>
      <c r="DA1309" s="130"/>
      <c r="DB1309" s="130"/>
    </row>
    <row r="1310" spans="104:106" x14ac:dyDescent="0.2">
      <c r="CZ1310" s="130"/>
      <c r="DA1310" s="130"/>
      <c r="DB1310" s="130"/>
    </row>
    <row r="1311" spans="104:106" x14ac:dyDescent="0.2">
      <c r="CZ1311" s="130"/>
      <c r="DA1311" s="130"/>
      <c r="DB1311" s="130"/>
    </row>
    <row r="1312" spans="104:106" x14ac:dyDescent="0.2">
      <c r="CZ1312" s="130"/>
      <c r="DA1312" s="130"/>
      <c r="DB1312" s="130"/>
    </row>
    <row r="1313" spans="104:106" x14ac:dyDescent="0.2">
      <c r="CZ1313" s="130"/>
      <c r="DA1313" s="130"/>
      <c r="DB1313" s="130"/>
    </row>
    <row r="1314" spans="104:106" x14ac:dyDescent="0.2">
      <c r="CZ1314" s="130"/>
      <c r="DA1314" s="130"/>
      <c r="DB1314" s="130"/>
    </row>
    <row r="1315" spans="104:106" x14ac:dyDescent="0.2">
      <c r="CZ1315" s="130"/>
      <c r="DA1315" s="130"/>
      <c r="DB1315" s="130"/>
    </row>
    <row r="1316" spans="104:106" x14ac:dyDescent="0.2">
      <c r="CZ1316" s="130"/>
      <c r="DA1316" s="130"/>
      <c r="DB1316" s="130"/>
    </row>
    <row r="1317" spans="104:106" x14ac:dyDescent="0.2">
      <c r="CZ1317" s="130"/>
      <c r="DA1317" s="130"/>
      <c r="DB1317" s="130"/>
    </row>
    <row r="1318" spans="104:106" x14ac:dyDescent="0.2">
      <c r="CZ1318" s="130"/>
      <c r="DA1318" s="130"/>
      <c r="DB1318" s="130"/>
    </row>
    <row r="1319" spans="104:106" x14ac:dyDescent="0.2">
      <c r="CZ1319" s="130"/>
      <c r="DA1319" s="130"/>
      <c r="DB1319" s="130"/>
    </row>
    <row r="1320" spans="104:106" x14ac:dyDescent="0.2">
      <c r="CZ1320" s="130"/>
      <c r="DA1320" s="130"/>
      <c r="DB1320" s="130"/>
    </row>
    <row r="1321" spans="104:106" x14ac:dyDescent="0.2">
      <c r="CZ1321" s="130"/>
      <c r="DA1321" s="130"/>
      <c r="DB1321" s="130"/>
    </row>
    <row r="1322" spans="104:106" x14ac:dyDescent="0.2">
      <c r="CZ1322" s="130"/>
      <c r="DA1322" s="130"/>
      <c r="DB1322" s="130"/>
    </row>
    <row r="1323" spans="104:106" x14ac:dyDescent="0.2">
      <c r="CZ1323" s="130"/>
      <c r="DA1323" s="130"/>
      <c r="DB1323" s="130"/>
    </row>
    <row r="1324" spans="104:106" x14ac:dyDescent="0.2">
      <c r="CZ1324" s="130"/>
      <c r="DA1324" s="130"/>
      <c r="DB1324" s="130"/>
    </row>
    <row r="1325" spans="104:106" x14ac:dyDescent="0.2">
      <c r="CZ1325" s="130"/>
      <c r="DA1325" s="130"/>
      <c r="DB1325" s="130"/>
    </row>
    <row r="1326" spans="104:106" x14ac:dyDescent="0.2">
      <c r="CZ1326" s="130"/>
      <c r="DA1326" s="130"/>
      <c r="DB1326" s="130"/>
    </row>
    <row r="1327" spans="104:106" x14ac:dyDescent="0.2">
      <c r="CZ1327" s="130"/>
      <c r="DA1327" s="130"/>
      <c r="DB1327" s="130"/>
    </row>
    <row r="1328" spans="104:106" x14ac:dyDescent="0.2">
      <c r="CZ1328" s="130"/>
      <c r="DA1328" s="130"/>
      <c r="DB1328" s="130"/>
    </row>
    <row r="1329" spans="104:106" x14ac:dyDescent="0.2">
      <c r="CZ1329" s="130"/>
      <c r="DA1329" s="130"/>
      <c r="DB1329" s="130"/>
    </row>
    <row r="1330" spans="104:106" x14ac:dyDescent="0.2">
      <c r="CZ1330" s="130"/>
      <c r="DA1330" s="130"/>
      <c r="DB1330" s="130"/>
    </row>
    <row r="1331" spans="104:106" x14ac:dyDescent="0.2">
      <c r="CZ1331" s="130"/>
      <c r="DA1331" s="130"/>
      <c r="DB1331" s="130"/>
    </row>
    <row r="1332" spans="104:106" x14ac:dyDescent="0.2">
      <c r="CZ1332" s="130"/>
      <c r="DA1332" s="130"/>
      <c r="DB1332" s="130"/>
    </row>
    <row r="1333" spans="104:106" x14ac:dyDescent="0.2">
      <c r="CZ1333" s="130"/>
      <c r="DA1333" s="130"/>
      <c r="DB1333" s="130"/>
    </row>
    <row r="1334" spans="104:106" x14ac:dyDescent="0.2">
      <c r="CZ1334" s="130"/>
      <c r="DA1334" s="130"/>
      <c r="DB1334" s="130"/>
    </row>
    <row r="1335" spans="104:106" x14ac:dyDescent="0.2">
      <c r="CZ1335" s="130"/>
      <c r="DA1335" s="130"/>
      <c r="DB1335" s="130"/>
    </row>
    <row r="1336" spans="104:106" x14ac:dyDescent="0.2">
      <c r="CZ1336" s="130"/>
      <c r="DA1336" s="130"/>
      <c r="DB1336" s="130"/>
    </row>
    <row r="1337" spans="104:106" x14ac:dyDescent="0.2">
      <c r="CZ1337" s="130"/>
      <c r="DA1337" s="130"/>
      <c r="DB1337" s="130"/>
    </row>
    <row r="1338" spans="104:106" x14ac:dyDescent="0.2">
      <c r="CZ1338" s="130"/>
      <c r="DA1338" s="130"/>
      <c r="DB1338" s="130"/>
    </row>
    <row r="1339" spans="104:106" x14ac:dyDescent="0.2">
      <c r="CZ1339" s="130"/>
      <c r="DA1339" s="130"/>
      <c r="DB1339" s="130"/>
    </row>
    <row r="1340" spans="104:106" x14ac:dyDescent="0.2">
      <c r="CZ1340" s="130"/>
      <c r="DA1340" s="130"/>
      <c r="DB1340" s="130"/>
    </row>
    <row r="1341" spans="104:106" x14ac:dyDescent="0.2">
      <c r="CZ1341" s="130"/>
      <c r="DA1341" s="130"/>
      <c r="DB1341" s="130"/>
    </row>
    <row r="1342" spans="104:106" x14ac:dyDescent="0.2">
      <c r="CZ1342" s="130"/>
      <c r="DA1342" s="130"/>
      <c r="DB1342" s="130"/>
    </row>
    <row r="1343" spans="104:106" x14ac:dyDescent="0.2">
      <c r="CZ1343" s="130"/>
      <c r="DA1343" s="130"/>
      <c r="DB1343" s="130"/>
    </row>
    <row r="1344" spans="104:106" x14ac:dyDescent="0.2">
      <c r="CZ1344" s="130"/>
      <c r="DA1344" s="130"/>
      <c r="DB1344" s="130"/>
    </row>
    <row r="1345" spans="104:106" x14ac:dyDescent="0.2">
      <c r="CZ1345" s="130"/>
      <c r="DA1345" s="130"/>
      <c r="DB1345" s="130"/>
    </row>
    <row r="1346" spans="104:106" x14ac:dyDescent="0.2">
      <c r="CZ1346" s="130"/>
      <c r="DA1346" s="130"/>
      <c r="DB1346" s="130"/>
    </row>
    <row r="1347" spans="104:106" x14ac:dyDescent="0.2">
      <c r="CZ1347" s="130"/>
      <c r="DA1347" s="130"/>
      <c r="DB1347" s="130"/>
    </row>
    <row r="1348" spans="104:106" x14ac:dyDescent="0.2">
      <c r="CZ1348" s="130"/>
      <c r="DA1348" s="130"/>
      <c r="DB1348" s="130"/>
    </row>
    <row r="1349" spans="104:106" x14ac:dyDescent="0.2">
      <c r="CZ1349" s="130"/>
      <c r="DA1349" s="130"/>
      <c r="DB1349" s="130"/>
    </row>
    <row r="1350" spans="104:106" x14ac:dyDescent="0.2">
      <c r="CZ1350" s="130"/>
      <c r="DA1350" s="130"/>
      <c r="DB1350" s="130"/>
    </row>
    <row r="1351" spans="104:106" x14ac:dyDescent="0.2">
      <c r="CZ1351" s="130"/>
      <c r="DA1351" s="130"/>
      <c r="DB1351" s="130"/>
    </row>
    <row r="1352" spans="104:106" x14ac:dyDescent="0.2">
      <c r="CZ1352" s="130"/>
      <c r="DA1352" s="130"/>
      <c r="DB1352" s="130"/>
    </row>
    <row r="1353" spans="104:106" x14ac:dyDescent="0.2">
      <c r="CZ1353" s="130"/>
      <c r="DA1353" s="130"/>
      <c r="DB1353" s="130"/>
    </row>
    <row r="1354" spans="104:106" x14ac:dyDescent="0.2">
      <c r="CZ1354" s="130"/>
      <c r="DA1354" s="130"/>
      <c r="DB1354" s="130"/>
    </row>
    <row r="1355" spans="104:106" x14ac:dyDescent="0.2">
      <c r="CZ1355" s="130"/>
      <c r="DA1355" s="130"/>
      <c r="DB1355" s="130"/>
    </row>
    <row r="1356" spans="104:106" x14ac:dyDescent="0.2">
      <c r="CZ1356" s="130"/>
      <c r="DA1356" s="130"/>
      <c r="DB1356" s="130"/>
    </row>
    <row r="1357" spans="104:106" x14ac:dyDescent="0.2">
      <c r="CZ1357" s="130"/>
      <c r="DA1357" s="130"/>
      <c r="DB1357" s="130"/>
    </row>
    <row r="1358" spans="104:106" x14ac:dyDescent="0.2">
      <c r="CZ1358" s="130"/>
      <c r="DA1358" s="130"/>
      <c r="DB1358" s="130"/>
    </row>
    <row r="1359" spans="104:106" x14ac:dyDescent="0.2">
      <c r="CZ1359" s="130"/>
      <c r="DA1359" s="130"/>
      <c r="DB1359" s="130"/>
    </row>
    <row r="1360" spans="104:106" x14ac:dyDescent="0.2">
      <c r="CZ1360" s="130"/>
      <c r="DA1360" s="130"/>
      <c r="DB1360" s="130"/>
    </row>
    <row r="1361" spans="104:106" x14ac:dyDescent="0.2">
      <c r="CZ1361" s="130"/>
      <c r="DA1361" s="130"/>
      <c r="DB1361" s="130"/>
    </row>
    <row r="1362" spans="104:106" x14ac:dyDescent="0.2">
      <c r="CZ1362" s="130"/>
      <c r="DA1362" s="130"/>
      <c r="DB1362" s="130"/>
    </row>
    <row r="1363" spans="104:106" x14ac:dyDescent="0.2">
      <c r="CZ1363" s="130"/>
      <c r="DA1363" s="130"/>
      <c r="DB1363" s="130"/>
    </row>
    <row r="1364" spans="104:106" x14ac:dyDescent="0.2">
      <c r="CZ1364" s="130"/>
      <c r="DA1364" s="130"/>
      <c r="DB1364" s="130"/>
    </row>
    <row r="1365" spans="104:106" x14ac:dyDescent="0.2">
      <c r="CZ1365" s="130"/>
      <c r="DA1365" s="130"/>
      <c r="DB1365" s="130"/>
    </row>
    <row r="1366" spans="104:106" x14ac:dyDescent="0.2">
      <c r="CZ1366" s="130"/>
      <c r="DA1366" s="130"/>
      <c r="DB1366" s="130"/>
    </row>
    <row r="1367" spans="104:106" x14ac:dyDescent="0.2">
      <c r="CZ1367" s="130"/>
      <c r="DA1367" s="130"/>
      <c r="DB1367" s="130"/>
    </row>
    <row r="1368" spans="104:106" x14ac:dyDescent="0.2">
      <c r="CZ1368" s="130"/>
      <c r="DA1368" s="130"/>
      <c r="DB1368" s="130"/>
    </row>
    <row r="1369" spans="104:106" x14ac:dyDescent="0.2">
      <c r="CZ1369" s="130"/>
      <c r="DA1369" s="130"/>
      <c r="DB1369" s="130"/>
    </row>
    <row r="1370" spans="104:106" x14ac:dyDescent="0.2">
      <c r="CZ1370" s="130"/>
      <c r="DA1370" s="130"/>
      <c r="DB1370" s="130"/>
    </row>
    <row r="1371" spans="104:106" x14ac:dyDescent="0.2">
      <c r="CZ1371" s="130"/>
      <c r="DA1371" s="130"/>
      <c r="DB1371" s="130"/>
    </row>
    <row r="1372" spans="104:106" x14ac:dyDescent="0.2">
      <c r="CZ1372" s="130"/>
      <c r="DA1372" s="130"/>
      <c r="DB1372" s="130"/>
    </row>
    <row r="1373" spans="104:106" x14ac:dyDescent="0.2">
      <c r="CZ1373" s="130"/>
      <c r="DA1373" s="130"/>
      <c r="DB1373" s="130"/>
    </row>
    <row r="1374" spans="104:106" x14ac:dyDescent="0.2">
      <c r="CZ1374" s="130"/>
      <c r="DA1374" s="130"/>
      <c r="DB1374" s="130"/>
    </row>
    <row r="1375" spans="104:106" x14ac:dyDescent="0.2">
      <c r="CZ1375" s="130"/>
      <c r="DA1375" s="130"/>
      <c r="DB1375" s="130"/>
    </row>
    <row r="1376" spans="104:106" x14ac:dyDescent="0.2">
      <c r="CZ1376" s="130"/>
      <c r="DA1376" s="130"/>
      <c r="DB1376" s="130"/>
    </row>
    <row r="1377" spans="104:106" x14ac:dyDescent="0.2">
      <c r="CZ1377" s="130"/>
      <c r="DA1377" s="130"/>
      <c r="DB1377" s="130"/>
    </row>
    <row r="1378" spans="104:106" x14ac:dyDescent="0.2">
      <c r="CZ1378" s="130"/>
      <c r="DA1378" s="130"/>
      <c r="DB1378" s="130"/>
    </row>
    <row r="1379" spans="104:106" x14ac:dyDescent="0.2">
      <c r="CZ1379" s="130"/>
      <c r="DA1379" s="130"/>
      <c r="DB1379" s="130"/>
    </row>
    <row r="1380" spans="104:106" x14ac:dyDescent="0.2">
      <c r="CZ1380" s="130"/>
      <c r="DA1380" s="130"/>
      <c r="DB1380" s="130"/>
    </row>
    <row r="1381" spans="104:106" x14ac:dyDescent="0.2">
      <c r="CZ1381" s="130"/>
      <c r="DA1381" s="130"/>
      <c r="DB1381" s="130"/>
    </row>
    <row r="1382" spans="104:106" x14ac:dyDescent="0.2">
      <c r="CZ1382" s="130"/>
      <c r="DA1382" s="130"/>
      <c r="DB1382" s="130"/>
    </row>
    <row r="1383" spans="104:106" x14ac:dyDescent="0.2">
      <c r="CZ1383" s="130"/>
      <c r="DA1383" s="130"/>
      <c r="DB1383" s="130"/>
    </row>
    <row r="1384" spans="104:106" x14ac:dyDescent="0.2">
      <c r="CZ1384" s="130"/>
      <c r="DA1384" s="130"/>
      <c r="DB1384" s="130"/>
    </row>
    <row r="1385" spans="104:106" x14ac:dyDescent="0.2">
      <c r="CZ1385" s="130"/>
      <c r="DA1385" s="130"/>
      <c r="DB1385" s="130"/>
    </row>
    <row r="1386" spans="104:106" x14ac:dyDescent="0.2">
      <c r="CZ1386" s="130"/>
      <c r="DA1386" s="130"/>
      <c r="DB1386" s="130"/>
    </row>
    <row r="1387" spans="104:106" x14ac:dyDescent="0.2">
      <c r="CZ1387" s="130"/>
      <c r="DA1387" s="130"/>
      <c r="DB1387" s="130"/>
    </row>
    <row r="1388" spans="104:106" x14ac:dyDescent="0.2">
      <c r="CZ1388" s="130"/>
      <c r="DA1388" s="130"/>
      <c r="DB1388" s="130"/>
    </row>
    <row r="1389" spans="104:106" x14ac:dyDescent="0.2">
      <c r="CZ1389" s="130"/>
      <c r="DA1389" s="130"/>
      <c r="DB1389" s="130"/>
    </row>
    <row r="1390" spans="104:106" x14ac:dyDescent="0.2">
      <c r="CZ1390" s="130"/>
      <c r="DA1390" s="130"/>
      <c r="DB1390" s="130"/>
    </row>
    <row r="1391" spans="104:106" x14ac:dyDescent="0.2">
      <c r="CZ1391" s="130"/>
      <c r="DA1391" s="130"/>
      <c r="DB1391" s="130"/>
    </row>
    <row r="1392" spans="104:106" x14ac:dyDescent="0.2">
      <c r="CZ1392" s="130"/>
      <c r="DA1392" s="130"/>
      <c r="DB1392" s="130"/>
    </row>
    <row r="1393" spans="104:106" x14ac:dyDescent="0.2">
      <c r="CZ1393" s="130"/>
      <c r="DA1393" s="130"/>
      <c r="DB1393" s="130"/>
    </row>
    <row r="1394" spans="104:106" x14ac:dyDescent="0.2">
      <c r="CZ1394" s="130"/>
      <c r="DA1394" s="130"/>
      <c r="DB1394" s="130"/>
    </row>
    <row r="1395" spans="104:106" x14ac:dyDescent="0.2">
      <c r="CZ1395" s="130"/>
      <c r="DA1395" s="130"/>
      <c r="DB1395" s="130"/>
    </row>
    <row r="1396" spans="104:106" x14ac:dyDescent="0.2">
      <c r="CZ1396" s="130"/>
      <c r="DA1396" s="130"/>
      <c r="DB1396" s="130"/>
    </row>
    <row r="1397" spans="104:106" x14ac:dyDescent="0.2">
      <c r="CZ1397" s="130"/>
      <c r="DA1397" s="130"/>
      <c r="DB1397" s="130"/>
    </row>
    <row r="1398" spans="104:106" x14ac:dyDescent="0.2">
      <c r="CZ1398" s="130"/>
      <c r="DA1398" s="130"/>
      <c r="DB1398" s="130"/>
    </row>
    <row r="1399" spans="104:106" x14ac:dyDescent="0.2">
      <c r="CZ1399" s="130"/>
      <c r="DA1399" s="130"/>
      <c r="DB1399" s="130"/>
    </row>
    <row r="1400" spans="104:106" x14ac:dyDescent="0.2">
      <c r="CZ1400" s="130"/>
      <c r="DA1400" s="130"/>
      <c r="DB1400" s="130"/>
    </row>
    <row r="1401" spans="104:106" x14ac:dyDescent="0.2">
      <c r="CZ1401" s="130"/>
      <c r="DA1401" s="130"/>
      <c r="DB1401" s="130"/>
    </row>
    <row r="1402" spans="104:106" x14ac:dyDescent="0.2">
      <c r="CZ1402" s="130"/>
      <c r="DA1402" s="130"/>
      <c r="DB1402" s="130"/>
    </row>
    <row r="1403" spans="104:106" x14ac:dyDescent="0.2">
      <c r="CZ1403" s="130"/>
      <c r="DA1403" s="130"/>
      <c r="DB1403" s="130"/>
    </row>
    <row r="1404" spans="104:106" x14ac:dyDescent="0.2">
      <c r="CZ1404" s="130"/>
      <c r="DA1404" s="130"/>
      <c r="DB1404" s="130"/>
    </row>
    <row r="1405" spans="104:106" x14ac:dyDescent="0.2">
      <c r="CZ1405" s="130"/>
      <c r="DA1405" s="130"/>
      <c r="DB1405" s="130"/>
    </row>
    <row r="1406" spans="104:106" x14ac:dyDescent="0.2">
      <c r="CZ1406" s="130"/>
      <c r="DA1406" s="130"/>
      <c r="DB1406" s="130"/>
    </row>
    <row r="1407" spans="104:106" x14ac:dyDescent="0.2">
      <c r="CZ1407" s="130"/>
      <c r="DA1407" s="130"/>
      <c r="DB1407" s="130"/>
    </row>
    <row r="1408" spans="104:106" x14ac:dyDescent="0.2">
      <c r="CZ1408" s="130"/>
      <c r="DA1408" s="130"/>
      <c r="DB1408" s="130"/>
    </row>
    <row r="1409" spans="104:106" x14ac:dyDescent="0.2">
      <c r="CZ1409" s="130"/>
      <c r="DA1409" s="130"/>
      <c r="DB1409" s="130"/>
    </row>
    <row r="1410" spans="104:106" x14ac:dyDescent="0.2">
      <c r="CZ1410" s="130"/>
      <c r="DA1410" s="130"/>
      <c r="DB1410" s="130"/>
    </row>
    <row r="1411" spans="104:106" x14ac:dyDescent="0.2">
      <c r="CZ1411" s="130"/>
      <c r="DA1411" s="130"/>
      <c r="DB1411" s="130"/>
    </row>
    <row r="1412" spans="104:106" x14ac:dyDescent="0.2">
      <c r="CZ1412" s="130"/>
      <c r="DA1412" s="130"/>
      <c r="DB1412" s="130"/>
    </row>
    <row r="1413" spans="104:106" x14ac:dyDescent="0.2">
      <c r="CZ1413" s="130"/>
      <c r="DA1413" s="130"/>
      <c r="DB1413" s="130"/>
    </row>
    <row r="1414" spans="104:106" x14ac:dyDescent="0.2">
      <c r="CZ1414" s="130"/>
      <c r="DA1414" s="130"/>
      <c r="DB1414" s="130"/>
    </row>
    <row r="1415" spans="104:106" x14ac:dyDescent="0.2">
      <c r="CZ1415" s="130"/>
      <c r="DA1415" s="130"/>
      <c r="DB1415" s="130"/>
    </row>
    <row r="1416" spans="104:106" x14ac:dyDescent="0.2">
      <c r="CZ1416" s="130"/>
      <c r="DA1416" s="130"/>
      <c r="DB1416" s="130"/>
    </row>
    <row r="1417" spans="104:106" x14ac:dyDescent="0.2">
      <c r="CZ1417" s="130"/>
      <c r="DA1417" s="130"/>
      <c r="DB1417" s="130"/>
    </row>
    <row r="1418" spans="104:106" x14ac:dyDescent="0.2">
      <c r="CZ1418" s="130"/>
      <c r="DA1418" s="130"/>
      <c r="DB1418" s="130"/>
    </row>
    <row r="1419" spans="104:106" x14ac:dyDescent="0.2">
      <c r="CZ1419" s="130"/>
      <c r="DA1419" s="130"/>
      <c r="DB1419" s="130"/>
    </row>
    <row r="1420" spans="104:106" x14ac:dyDescent="0.2">
      <c r="CZ1420" s="130"/>
      <c r="DA1420" s="130"/>
      <c r="DB1420" s="130"/>
    </row>
    <row r="1421" spans="104:106" x14ac:dyDescent="0.2">
      <c r="CZ1421" s="130"/>
      <c r="DA1421" s="130"/>
      <c r="DB1421" s="130"/>
    </row>
    <row r="1422" spans="104:106" x14ac:dyDescent="0.2">
      <c r="CZ1422" s="130"/>
      <c r="DA1422" s="130"/>
      <c r="DB1422" s="130"/>
    </row>
    <row r="1423" spans="104:106" x14ac:dyDescent="0.2">
      <c r="CZ1423" s="130"/>
      <c r="DA1423" s="130"/>
      <c r="DB1423" s="130"/>
    </row>
    <row r="1424" spans="104:106" x14ac:dyDescent="0.2">
      <c r="CZ1424" s="130"/>
      <c r="DA1424" s="130"/>
      <c r="DB1424" s="130"/>
    </row>
    <row r="1425" spans="104:106" x14ac:dyDescent="0.2">
      <c r="CZ1425" s="130"/>
      <c r="DA1425" s="130"/>
      <c r="DB1425" s="130"/>
    </row>
    <row r="1426" spans="104:106" x14ac:dyDescent="0.2">
      <c r="CZ1426" s="130"/>
      <c r="DA1426" s="130"/>
      <c r="DB1426" s="130"/>
    </row>
    <row r="1427" spans="104:106" x14ac:dyDescent="0.2">
      <c r="CZ1427" s="130"/>
      <c r="DA1427" s="130"/>
      <c r="DB1427" s="130"/>
    </row>
    <row r="1428" spans="104:106" x14ac:dyDescent="0.2">
      <c r="CZ1428" s="130"/>
      <c r="DA1428" s="130"/>
      <c r="DB1428" s="130"/>
    </row>
    <row r="1429" spans="104:106" x14ac:dyDescent="0.2">
      <c r="CZ1429" s="130"/>
      <c r="DA1429" s="130"/>
      <c r="DB1429" s="130"/>
    </row>
    <row r="1430" spans="104:106" x14ac:dyDescent="0.2">
      <c r="CZ1430" s="130"/>
      <c r="DA1430" s="130"/>
      <c r="DB1430" s="130"/>
    </row>
    <row r="1431" spans="104:106" x14ac:dyDescent="0.2">
      <c r="CZ1431" s="130"/>
      <c r="DA1431" s="130"/>
      <c r="DB1431" s="130"/>
    </row>
    <row r="1432" spans="104:106" x14ac:dyDescent="0.2">
      <c r="CZ1432" s="130"/>
      <c r="DA1432" s="130"/>
      <c r="DB1432" s="130"/>
    </row>
    <row r="1433" spans="104:106" x14ac:dyDescent="0.2">
      <c r="CZ1433" s="130"/>
      <c r="DA1433" s="130"/>
      <c r="DB1433" s="130"/>
    </row>
    <row r="1434" spans="104:106" x14ac:dyDescent="0.2">
      <c r="CZ1434" s="130"/>
      <c r="DA1434" s="130"/>
      <c r="DB1434" s="130"/>
    </row>
    <row r="1435" spans="104:106" x14ac:dyDescent="0.2">
      <c r="CZ1435" s="130"/>
      <c r="DA1435" s="130"/>
      <c r="DB1435" s="130"/>
    </row>
    <row r="1436" spans="104:106" x14ac:dyDescent="0.2">
      <c r="CZ1436" s="130"/>
      <c r="DA1436" s="130"/>
      <c r="DB1436" s="130"/>
    </row>
    <row r="1437" spans="104:106" x14ac:dyDescent="0.2">
      <c r="CZ1437" s="130"/>
      <c r="DA1437" s="130"/>
      <c r="DB1437" s="130"/>
    </row>
    <row r="1438" spans="104:106" x14ac:dyDescent="0.2">
      <c r="CZ1438" s="130"/>
      <c r="DA1438" s="130"/>
      <c r="DB1438" s="130"/>
    </row>
    <row r="1439" spans="104:106" x14ac:dyDescent="0.2">
      <c r="CZ1439" s="130"/>
      <c r="DA1439" s="130"/>
      <c r="DB1439" s="130"/>
    </row>
    <row r="1440" spans="104:106" x14ac:dyDescent="0.2">
      <c r="CZ1440" s="130"/>
      <c r="DA1440" s="130"/>
      <c r="DB1440" s="130"/>
    </row>
    <row r="1441" spans="104:106" x14ac:dyDescent="0.2">
      <c r="CZ1441" s="130"/>
      <c r="DA1441" s="130"/>
      <c r="DB1441" s="130"/>
    </row>
    <row r="1442" spans="104:106" x14ac:dyDescent="0.2">
      <c r="CZ1442" s="130"/>
      <c r="DA1442" s="130"/>
      <c r="DB1442" s="130"/>
    </row>
    <row r="1443" spans="104:106" x14ac:dyDescent="0.2">
      <c r="CZ1443" s="130"/>
      <c r="DA1443" s="130"/>
      <c r="DB1443" s="130"/>
    </row>
    <row r="1444" spans="104:106" x14ac:dyDescent="0.2">
      <c r="CZ1444" s="130"/>
      <c r="DA1444" s="130"/>
      <c r="DB1444" s="130"/>
    </row>
    <row r="1445" spans="104:106" x14ac:dyDescent="0.2">
      <c r="CZ1445" s="130"/>
      <c r="DA1445" s="130"/>
      <c r="DB1445" s="130"/>
    </row>
    <row r="1446" spans="104:106" x14ac:dyDescent="0.2">
      <c r="CZ1446" s="130"/>
      <c r="DA1446" s="130"/>
      <c r="DB1446" s="130"/>
    </row>
    <row r="1447" spans="104:106" x14ac:dyDescent="0.2">
      <c r="CZ1447" s="130"/>
      <c r="DA1447" s="130"/>
      <c r="DB1447" s="130"/>
    </row>
    <row r="1448" spans="104:106" x14ac:dyDescent="0.2">
      <c r="CZ1448" s="130"/>
      <c r="DA1448" s="130"/>
      <c r="DB1448" s="130"/>
    </row>
    <row r="1449" spans="104:106" x14ac:dyDescent="0.2">
      <c r="CZ1449" s="130"/>
      <c r="DA1449" s="130"/>
      <c r="DB1449" s="130"/>
    </row>
    <row r="1450" spans="104:106" x14ac:dyDescent="0.2">
      <c r="CZ1450" s="130"/>
      <c r="DA1450" s="130"/>
      <c r="DB1450" s="130"/>
    </row>
    <row r="1451" spans="104:106" x14ac:dyDescent="0.2">
      <c r="CZ1451" s="130"/>
      <c r="DA1451" s="130"/>
      <c r="DB1451" s="130"/>
    </row>
    <row r="1452" spans="104:106" x14ac:dyDescent="0.2">
      <c r="CZ1452" s="130"/>
      <c r="DA1452" s="130"/>
      <c r="DB1452" s="130"/>
    </row>
    <row r="1453" spans="104:106" x14ac:dyDescent="0.2">
      <c r="CZ1453" s="130"/>
      <c r="DA1453" s="130"/>
      <c r="DB1453" s="130"/>
    </row>
    <row r="1454" spans="104:106" x14ac:dyDescent="0.2">
      <c r="CZ1454" s="130"/>
      <c r="DA1454" s="130"/>
      <c r="DB1454" s="130"/>
    </row>
    <row r="1455" spans="104:106" x14ac:dyDescent="0.2">
      <c r="CZ1455" s="130"/>
      <c r="DA1455" s="130"/>
      <c r="DB1455" s="130"/>
    </row>
    <row r="1456" spans="104:106" x14ac:dyDescent="0.2">
      <c r="CZ1456" s="130"/>
      <c r="DA1456" s="130"/>
      <c r="DB1456" s="130"/>
    </row>
    <row r="1457" spans="104:106" x14ac:dyDescent="0.2">
      <c r="CZ1457" s="130"/>
      <c r="DA1457" s="130"/>
      <c r="DB1457" s="130"/>
    </row>
    <row r="1458" spans="104:106" x14ac:dyDescent="0.2">
      <c r="CZ1458" s="130"/>
      <c r="DA1458" s="130"/>
      <c r="DB1458" s="130"/>
    </row>
    <row r="1459" spans="104:106" x14ac:dyDescent="0.2">
      <c r="CZ1459" s="130"/>
      <c r="DA1459" s="130"/>
      <c r="DB1459" s="130"/>
    </row>
    <row r="1460" spans="104:106" x14ac:dyDescent="0.2">
      <c r="CZ1460" s="130"/>
      <c r="DA1460" s="130"/>
      <c r="DB1460" s="130"/>
    </row>
    <row r="1461" spans="104:106" x14ac:dyDescent="0.2">
      <c r="CZ1461" s="130"/>
      <c r="DA1461" s="130"/>
      <c r="DB1461" s="130"/>
    </row>
    <row r="1462" spans="104:106" x14ac:dyDescent="0.2">
      <c r="CZ1462" s="130"/>
      <c r="DA1462" s="130"/>
      <c r="DB1462" s="130"/>
    </row>
    <row r="1463" spans="104:106" x14ac:dyDescent="0.2">
      <c r="CZ1463" s="130"/>
      <c r="DA1463" s="130"/>
      <c r="DB1463" s="130"/>
    </row>
    <row r="1464" spans="104:106" x14ac:dyDescent="0.2">
      <c r="CZ1464" s="130"/>
      <c r="DA1464" s="130"/>
      <c r="DB1464" s="130"/>
    </row>
    <row r="1465" spans="104:106" x14ac:dyDescent="0.2">
      <c r="CZ1465" s="130"/>
      <c r="DA1465" s="130"/>
      <c r="DB1465" s="130"/>
    </row>
    <row r="1466" spans="104:106" x14ac:dyDescent="0.2">
      <c r="CZ1466" s="130"/>
      <c r="DA1466" s="130"/>
      <c r="DB1466" s="130"/>
    </row>
    <row r="1467" spans="104:106" x14ac:dyDescent="0.2">
      <c r="CZ1467" s="130"/>
      <c r="DA1467" s="130"/>
      <c r="DB1467" s="130"/>
    </row>
    <row r="1468" spans="104:106" x14ac:dyDescent="0.2">
      <c r="CZ1468" s="130"/>
      <c r="DA1468" s="130"/>
      <c r="DB1468" s="130"/>
    </row>
    <row r="1469" spans="104:106" x14ac:dyDescent="0.2">
      <c r="CZ1469" s="130"/>
      <c r="DA1469" s="130"/>
      <c r="DB1469" s="130"/>
    </row>
    <row r="1470" spans="104:106" x14ac:dyDescent="0.2">
      <c r="CZ1470" s="130"/>
      <c r="DA1470" s="130"/>
      <c r="DB1470" s="130"/>
    </row>
    <row r="1471" spans="104:106" x14ac:dyDescent="0.2">
      <c r="CZ1471" s="130"/>
      <c r="DA1471" s="130"/>
      <c r="DB1471" s="130"/>
    </row>
    <row r="1472" spans="104:106" x14ac:dyDescent="0.2">
      <c r="CZ1472" s="130"/>
      <c r="DA1472" s="130"/>
      <c r="DB1472" s="130"/>
    </row>
    <row r="1473" spans="104:106" x14ac:dyDescent="0.2">
      <c r="CZ1473" s="130"/>
      <c r="DA1473" s="130"/>
      <c r="DB1473" s="130"/>
    </row>
    <row r="1474" spans="104:106" x14ac:dyDescent="0.2">
      <c r="CZ1474" s="130"/>
      <c r="DA1474" s="130"/>
      <c r="DB1474" s="130"/>
    </row>
    <row r="1475" spans="104:106" x14ac:dyDescent="0.2">
      <c r="CZ1475" s="130"/>
      <c r="DA1475" s="130"/>
      <c r="DB1475" s="130"/>
    </row>
    <row r="1476" spans="104:106" x14ac:dyDescent="0.2">
      <c r="CZ1476" s="130"/>
      <c r="DA1476" s="130"/>
      <c r="DB1476" s="130"/>
    </row>
    <row r="1477" spans="104:106" x14ac:dyDescent="0.2">
      <c r="CZ1477" s="130"/>
      <c r="DA1477" s="130"/>
      <c r="DB1477" s="130"/>
    </row>
    <row r="1478" spans="104:106" x14ac:dyDescent="0.2">
      <c r="CZ1478" s="130"/>
      <c r="DA1478" s="130"/>
      <c r="DB1478" s="130"/>
    </row>
    <row r="1479" spans="104:106" x14ac:dyDescent="0.2">
      <c r="CZ1479" s="130"/>
      <c r="DA1479" s="130"/>
      <c r="DB1479" s="130"/>
    </row>
    <row r="1480" spans="104:106" x14ac:dyDescent="0.2">
      <c r="CZ1480" s="130"/>
      <c r="DA1480" s="130"/>
      <c r="DB1480" s="130"/>
    </row>
    <row r="1481" spans="104:106" x14ac:dyDescent="0.2">
      <c r="CZ1481" s="130"/>
      <c r="DA1481" s="130"/>
      <c r="DB1481" s="130"/>
    </row>
    <row r="1482" spans="104:106" x14ac:dyDescent="0.2">
      <c r="CZ1482" s="130"/>
      <c r="DA1482" s="130"/>
      <c r="DB1482" s="130"/>
    </row>
    <row r="1483" spans="104:106" x14ac:dyDescent="0.2">
      <c r="CZ1483" s="130"/>
      <c r="DA1483" s="130"/>
      <c r="DB1483" s="130"/>
    </row>
    <row r="1484" spans="104:106" x14ac:dyDescent="0.2">
      <c r="CZ1484" s="130"/>
      <c r="DA1484" s="130"/>
      <c r="DB1484" s="130"/>
    </row>
    <row r="1485" spans="104:106" x14ac:dyDescent="0.2">
      <c r="CZ1485" s="130"/>
      <c r="DA1485" s="130"/>
      <c r="DB1485" s="130"/>
    </row>
    <row r="1486" spans="104:106" x14ac:dyDescent="0.2">
      <c r="CZ1486" s="130"/>
      <c r="DA1486" s="130"/>
      <c r="DB1486" s="130"/>
    </row>
    <row r="1487" spans="104:106" x14ac:dyDescent="0.2">
      <c r="CZ1487" s="130"/>
      <c r="DA1487" s="130"/>
      <c r="DB1487" s="130"/>
    </row>
    <row r="1488" spans="104:106" x14ac:dyDescent="0.2">
      <c r="CZ1488" s="130"/>
      <c r="DA1488" s="130"/>
      <c r="DB1488" s="130"/>
    </row>
    <row r="1489" spans="104:106" x14ac:dyDescent="0.2">
      <c r="CZ1489" s="130"/>
      <c r="DA1489" s="130"/>
      <c r="DB1489" s="130"/>
    </row>
    <row r="1490" spans="104:106" x14ac:dyDescent="0.2">
      <c r="CZ1490" s="130"/>
      <c r="DA1490" s="130"/>
      <c r="DB1490" s="130"/>
    </row>
    <row r="1491" spans="104:106" x14ac:dyDescent="0.2">
      <c r="CZ1491" s="130"/>
      <c r="DA1491" s="130"/>
      <c r="DB1491" s="130"/>
    </row>
    <row r="1492" spans="104:106" x14ac:dyDescent="0.2">
      <c r="CZ1492" s="130"/>
      <c r="DA1492" s="130"/>
      <c r="DB1492" s="130"/>
    </row>
    <row r="1493" spans="104:106" x14ac:dyDescent="0.2">
      <c r="CZ1493" s="130"/>
      <c r="DA1493" s="130"/>
      <c r="DB1493" s="130"/>
    </row>
    <row r="1494" spans="104:106" x14ac:dyDescent="0.2">
      <c r="CZ1494" s="130"/>
      <c r="DA1494" s="130"/>
      <c r="DB1494" s="130"/>
    </row>
    <row r="1495" spans="104:106" x14ac:dyDescent="0.2">
      <c r="CZ1495" s="130"/>
      <c r="DA1495" s="130"/>
      <c r="DB1495" s="130"/>
    </row>
    <row r="1496" spans="104:106" x14ac:dyDescent="0.2">
      <c r="CZ1496" s="130"/>
      <c r="DA1496" s="130"/>
      <c r="DB1496" s="130"/>
    </row>
    <row r="1497" spans="104:106" x14ac:dyDescent="0.2">
      <c r="CZ1497" s="130"/>
      <c r="DA1497" s="130"/>
      <c r="DB1497" s="130"/>
    </row>
    <row r="1498" spans="104:106" x14ac:dyDescent="0.2">
      <c r="CZ1498" s="130"/>
      <c r="DA1498" s="130"/>
      <c r="DB1498" s="130"/>
    </row>
    <row r="1499" spans="104:106" x14ac:dyDescent="0.2">
      <c r="CZ1499" s="130"/>
      <c r="DA1499" s="130"/>
      <c r="DB1499" s="130"/>
    </row>
    <row r="1500" spans="104:106" x14ac:dyDescent="0.2">
      <c r="CZ1500" s="130"/>
      <c r="DA1500" s="130"/>
      <c r="DB1500" s="130"/>
    </row>
    <row r="1501" spans="104:106" x14ac:dyDescent="0.2">
      <c r="CZ1501" s="130"/>
      <c r="DA1501" s="130"/>
      <c r="DB1501" s="130"/>
    </row>
    <row r="1502" spans="104:106" x14ac:dyDescent="0.2">
      <c r="CZ1502" s="130"/>
      <c r="DA1502" s="130"/>
      <c r="DB1502" s="130"/>
    </row>
    <row r="1503" spans="104:106" x14ac:dyDescent="0.2">
      <c r="CZ1503" s="130"/>
      <c r="DA1503" s="130"/>
      <c r="DB1503" s="130"/>
    </row>
    <row r="1504" spans="104:106" x14ac:dyDescent="0.2">
      <c r="CZ1504" s="130"/>
      <c r="DA1504" s="130"/>
      <c r="DB1504" s="130"/>
    </row>
    <row r="1505" spans="104:106" x14ac:dyDescent="0.2">
      <c r="CZ1505" s="130"/>
      <c r="DA1505" s="130"/>
      <c r="DB1505" s="130"/>
    </row>
    <row r="1506" spans="104:106" x14ac:dyDescent="0.2">
      <c r="CZ1506" s="130"/>
      <c r="DA1506" s="130"/>
      <c r="DB1506" s="130"/>
    </row>
    <row r="1507" spans="104:106" x14ac:dyDescent="0.2">
      <c r="CZ1507" s="130"/>
      <c r="DA1507" s="130"/>
      <c r="DB1507" s="130"/>
    </row>
    <row r="1508" spans="104:106" x14ac:dyDescent="0.2">
      <c r="CZ1508" s="130"/>
      <c r="DA1508" s="130"/>
      <c r="DB1508" s="130"/>
    </row>
    <row r="1509" spans="104:106" x14ac:dyDescent="0.2">
      <c r="CZ1509" s="130"/>
      <c r="DA1509" s="130"/>
      <c r="DB1509" s="130"/>
    </row>
    <row r="1510" spans="104:106" x14ac:dyDescent="0.2">
      <c r="CZ1510" s="130"/>
      <c r="DA1510" s="130"/>
      <c r="DB1510" s="130"/>
    </row>
    <row r="1511" spans="104:106" x14ac:dyDescent="0.2">
      <c r="CZ1511" s="130"/>
      <c r="DA1511" s="130"/>
      <c r="DB1511" s="130"/>
    </row>
    <row r="1512" spans="104:106" x14ac:dyDescent="0.2">
      <c r="CZ1512" s="130"/>
      <c r="DA1512" s="130"/>
      <c r="DB1512" s="130"/>
    </row>
    <row r="1513" spans="104:106" x14ac:dyDescent="0.2">
      <c r="CZ1513" s="130"/>
      <c r="DA1513" s="130"/>
      <c r="DB1513" s="130"/>
    </row>
    <row r="1514" spans="104:106" x14ac:dyDescent="0.2">
      <c r="CZ1514" s="130"/>
      <c r="DA1514" s="130"/>
      <c r="DB1514" s="130"/>
    </row>
    <row r="1515" spans="104:106" x14ac:dyDescent="0.2">
      <c r="CZ1515" s="130"/>
      <c r="DA1515" s="130"/>
      <c r="DB1515" s="130"/>
    </row>
    <row r="1516" spans="104:106" x14ac:dyDescent="0.2">
      <c r="CZ1516" s="130"/>
      <c r="DA1516" s="130"/>
      <c r="DB1516" s="130"/>
    </row>
    <row r="1517" spans="104:106" x14ac:dyDescent="0.2">
      <c r="CZ1517" s="130"/>
      <c r="DA1517" s="130"/>
      <c r="DB1517" s="130"/>
    </row>
    <row r="1518" spans="104:106" x14ac:dyDescent="0.2">
      <c r="CZ1518" s="130"/>
      <c r="DA1518" s="130"/>
      <c r="DB1518" s="130"/>
    </row>
    <row r="1519" spans="104:106" x14ac:dyDescent="0.2">
      <c r="CZ1519" s="130"/>
      <c r="DA1519" s="130"/>
      <c r="DB1519" s="130"/>
    </row>
    <row r="1520" spans="104:106" x14ac:dyDescent="0.2">
      <c r="CZ1520" s="130"/>
      <c r="DA1520" s="130"/>
      <c r="DB1520" s="130"/>
    </row>
    <row r="1521" spans="104:106" x14ac:dyDescent="0.2">
      <c r="CZ1521" s="130"/>
      <c r="DA1521" s="130"/>
      <c r="DB1521" s="130"/>
    </row>
    <row r="1522" spans="104:106" x14ac:dyDescent="0.2">
      <c r="CZ1522" s="130"/>
      <c r="DA1522" s="130"/>
      <c r="DB1522" s="130"/>
    </row>
    <row r="1523" spans="104:106" x14ac:dyDescent="0.2">
      <c r="CZ1523" s="130"/>
      <c r="DA1523" s="130"/>
      <c r="DB1523" s="130"/>
    </row>
    <row r="1524" spans="104:106" x14ac:dyDescent="0.2">
      <c r="CZ1524" s="130"/>
      <c r="DA1524" s="130"/>
      <c r="DB1524" s="130"/>
    </row>
    <row r="1525" spans="104:106" x14ac:dyDescent="0.2">
      <c r="CZ1525" s="130"/>
      <c r="DA1525" s="130"/>
      <c r="DB1525" s="130"/>
    </row>
    <row r="1526" spans="104:106" x14ac:dyDescent="0.2">
      <c r="CZ1526" s="130"/>
      <c r="DA1526" s="130"/>
      <c r="DB1526" s="130"/>
    </row>
    <row r="1527" spans="104:106" x14ac:dyDescent="0.2">
      <c r="CZ1527" s="130"/>
      <c r="DA1527" s="130"/>
      <c r="DB1527" s="130"/>
    </row>
    <row r="1528" spans="104:106" x14ac:dyDescent="0.2">
      <c r="CZ1528" s="130"/>
      <c r="DA1528" s="130"/>
      <c r="DB1528" s="130"/>
    </row>
    <row r="1529" spans="104:106" x14ac:dyDescent="0.2">
      <c r="CZ1529" s="130"/>
      <c r="DA1529" s="130"/>
      <c r="DB1529" s="130"/>
    </row>
    <row r="1530" spans="104:106" x14ac:dyDescent="0.2">
      <c r="CZ1530" s="130"/>
      <c r="DA1530" s="130"/>
      <c r="DB1530" s="130"/>
    </row>
    <row r="1531" spans="104:106" x14ac:dyDescent="0.2">
      <c r="CZ1531" s="130"/>
      <c r="DA1531" s="130"/>
      <c r="DB1531" s="130"/>
    </row>
    <row r="1532" spans="104:106" x14ac:dyDescent="0.2">
      <c r="CZ1532" s="130"/>
      <c r="DA1532" s="130"/>
      <c r="DB1532" s="130"/>
    </row>
    <row r="1533" spans="104:106" x14ac:dyDescent="0.2">
      <c r="CZ1533" s="130"/>
      <c r="DA1533" s="130"/>
      <c r="DB1533" s="130"/>
    </row>
    <row r="1534" spans="104:106" x14ac:dyDescent="0.2">
      <c r="CZ1534" s="130"/>
      <c r="DA1534" s="130"/>
      <c r="DB1534" s="130"/>
    </row>
    <row r="1535" spans="104:106" x14ac:dyDescent="0.2">
      <c r="CZ1535" s="130"/>
      <c r="DA1535" s="130"/>
      <c r="DB1535" s="130"/>
    </row>
    <row r="1536" spans="104:106" x14ac:dyDescent="0.2">
      <c r="CZ1536" s="130"/>
      <c r="DA1536" s="130"/>
      <c r="DB1536" s="130"/>
    </row>
    <row r="1537" spans="104:106" x14ac:dyDescent="0.2">
      <c r="CZ1537" s="130"/>
      <c r="DA1537" s="130"/>
      <c r="DB1537" s="130"/>
    </row>
    <row r="1538" spans="104:106" x14ac:dyDescent="0.2">
      <c r="CZ1538" s="130"/>
      <c r="DA1538" s="130"/>
      <c r="DB1538" s="130"/>
    </row>
    <row r="1539" spans="104:106" x14ac:dyDescent="0.2">
      <c r="CZ1539" s="130"/>
      <c r="DA1539" s="130"/>
      <c r="DB1539" s="130"/>
    </row>
    <row r="1540" spans="104:106" x14ac:dyDescent="0.2">
      <c r="CZ1540" s="130"/>
      <c r="DA1540" s="130"/>
      <c r="DB1540" s="130"/>
    </row>
    <row r="1541" spans="104:106" x14ac:dyDescent="0.2">
      <c r="CZ1541" s="130"/>
      <c r="DA1541" s="130"/>
      <c r="DB1541" s="130"/>
    </row>
    <row r="1542" spans="104:106" x14ac:dyDescent="0.2">
      <c r="CZ1542" s="130"/>
      <c r="DA1542" s="130"/>
      <c r="DB1542" s="130"/>
    </row>
    <row r="1543" spans="104:106" x14ac:dyDescent="0.2">
      <c r="CZ1543" s="130"/>
      <c r="DA1543" s="130"/>
      <c r="DB1543" s="130"/>
    </row>
    <row r="1544" spans="104:106" x14ac:dyDescent="0.2">
      <c r="CZ1544" s="130"/>
      <c r="DA1544" s="130"/>
      <c r="DB1544" s="130"/>
    </row>
    <row r="1545" spans="104:106" x14ac:dyDescent="0.2">
      <c r="CZ1545" s="130"/>
      <c r="DA1545" s="130"/>
      <c r="DB1545" s="130"/>
    </row>
    <row r="1546" spans="104:106" x14ac:dyDescent="0.2">
      <c r="CZ1546" s="130"/>
      <c r="DA1546" s="130"/>
      <c r="DB1546" s="130"/>
    </row>
    <row r="1547" spans="104:106" x14ac:dyDescent="0.2">
      <c r="CZ1547" s="130"/>
      <c r="DA1547" s="130"/>
      <c r="DB1547" s="130"/>
    </row>
    <row r="1548" spans="104:106" x14ac:dyDescent="0.2">
      <c r="CZ1548" s="130"/>
      <c r="DA1548" s="130"/>
      <c r="DB1548" s="130"/>
    </row>
    <row r="1549" spans="104:106" x14ac:dyDescent="0.2">
      <c r="CZ1549" s="130"/>
      <c r="DA1549" s="130"/>
      <c r="DB1549" s="130"/>
    </row>
    <row r="1550" spans="104:106" x14ac:dyDescent="0.2">
      <c r="CZ1550" s="130"/>
      <c r="DA1550" s="130"/>
      <c r="DB1550" s="130"/>
    </row>
    <row r="1551" spans="104:106" x14ac:dyDescent="0.2">
      <c r="CZ1551" s="130"/>
      <c r="DA1551" s="130"/>
      <c r="DB1551" s="130"/>
    </row>
    <row r="1552" spans="104:106" x14ac:dyDescent="0.2">
      <c r="CZ1552" s="130"/>
      <c r="DA1552" s="130"/>
      <c r="DB1552" s="130"/>
    </row>
    <row r="1553" spans="104:106" x14ac:dyDescent="0.2">
      <c r="CZ1553" s="130"/>
      <c r="DA1553" s="130"/>
      <c r="DB1553" s="130"/>
    </row>
    <row r="1554" spans="104:106" x14ac:dyDescent="0.2">
      <c r="CZ1554" s="130"/>
      <c r="DA1554" s="130"/>
      <c r="DB1554" s="130"/>
    </row>
    <row r="1555" spans="104:106" x14ac:dyDescent="0.2">
      <c r="CZ1555" s="130"/>
      <c r="DA1555" s="130"/>
      <c r="DB1555" s="130"/>
    </row>
    <row r="1556" spans="104:106" x14ac:dyDescent="0.2">
      <c r="CZ1556" s="130"/>
      <c r="DA1556" s="130"/>
      <c r="DB1556" s="130"/>
    </row>
    <row r="1557" spans="104:106" x14ac:dyDescent="0.2">
      <c r="CZ1557" s="130"/>
      <c r="DA1557" s="130"/>
      <c r="DB1557" s="130"/>
    </row>
    <row r="1558" spans="104:106" x14ac:dyDescent="0.2">
      <c r="CZ1558" s="130"/>
      <c r="DA1558" s="130"/>
      <c r="DB1558" s="130"/>
    </row>
    <row r="1559" spans="104:106" x14ac:dyDescent="0.2">
      <c r="CZ1559" s="130"/>
      <c r="DA1559" s="130"/>
      <c r="DB1559" s="130"/>
    </row>
    <row r="1560" spans="104:106" x14ac:dyDescent="0.2">
      <c r="CZ1560" s="130"/>
      <c r="DA1560" s="130"/>
      <c r="DB1560" s="130"/>
    </row>
    <row r="1561" spans="104:106" x14ac:dyDescent="0.2">
      <c r="CZ1561" s="130"/>
      <c r="DA1561" s="130"/>
      <c r="DB1561" s="130"/>
    </row>
    <row r="1562" spans="104:106" x14ac:dyDescent="0.2">
      <c r="CZ1562" s="130"/>
      <c r="DA1562" s="130"/>
      <c r="DB1562" s="130"/>
    </row>
    <row r="1563" spans="104:106" x14ac:dyDescent="0.2">
      <c r="CZ1563" s="130"/>
      <c r="DA1563" s="130"/>
      <c r="DB1563" s="130"/>
    </row>
    <row r="1564" spans="104:106" x14ac:dyDescent="0.2">
      <c r="CZ1564" s="130"/>
      <c r="DA1564" s="130"/>
      <c r="DB1564" s="130"/>
    </row>
    <row r="1565" spans="104:106" x14ac:dyDescent="0.2">
      <c r="CZ1565" s="130"/>
      <c r="DA1565" s="130"/>
      <c r="DB1565" s="130"/>
    </row>
    <row r="1566" spans="104:106" x14ac:dyDescent="0.2">
      <c r="CZ1566" s="130"/>
      <c r="DA1566" s="130"/>
      <c r="DB1566" s="130"/>
    </row>
    <row r="1567" spans="104:106" x14ac:dyDescent="0.2">
      <c r="CZ1567" s="130"/>
      <c r="DA1567" s="130"/>
      <c r="DB1567" s="130"/>
    </row>
    <row r="1568" spans="104:106" x14ac:dyDescent="0.2">
      <c r="CZ1568" s="130"/>
      <c r="DA1568" s="130"/>
      <c r="DB1568" s="130"/>
    </row>
    <row r="1569" spans="104:106" x14ac:dyDescent="0.2">
      <c r="CZ1569" s="130"/>
      <c r="DA1569" s="130"/>
      <c r="DB1569" s="130"/>
    </row>
    <row r="1570" spans="104:106" x14ac:dyDescent="0.2">
      <c r="CZ1570" s="130"/>
      <c r="DA1570" s="130"/>
      <c r="DB1570" s="130"/>
    </row>
    <row r="1571" spans="104:106" x14ac:dyDescent="0.2">
      <c r="CZ1571" s="130"/>
      <c r="DA1571" s="130"/>
      <c r="DB1571" s="130"/>
    </row>
    <row r="1572" spans="104:106" x14ac:dyDescent="0.2">
      <c r="CZ1572" s="130"/>
      <c r="DA1572" s="130"/>
      <c r="DB1572" s="130"/>
    </row>
    <row r="1573" spans="104:106" x14ac:dyDescent="0.2">
      <c r="CZ1573" s="130"/>
      <c r="DA1573" s="130"/>
      <c r="DB1573" s="130"/>
    </row>
    <row r="1574" spans="104:106" x14ac:dyDescent="0.2">
      <c r="CZ1574" s="130"/>
      <c r="DA1574" s="130"/>
      <c r="DB1574" s="130"/>
    </row>
    <row r="1575" spans="104:106" x14ac:dyDescent="0.2">
      <c r="CZ1575" s="130"/>
      <c r="DA1575" s="130"/>
      <c r="DB1575" s="130"/>
    </row>
    <row r="1576" spans="104:106" x14ac:dyDescent="0.2">
      <c r="CZ1576" s="130"/>
      <c r="DA1576" s="130"/>
      <c r="DB1576" s="130"/>
    </row>
    <row r="1577" spans="104:106" x14ac:dyDescent="0.2">
      <c r="CZ1577" s="130"/>
      <c r="DA1577" s="130"/>
      <c r="DB1577" s="130"/>
    </row>
    <row r="1578" spans="104:106" x14ac:dyDescent="0.2">
      <c r="CZ1578" s="130"/>
      <c r="DA1578" s="130"/>
      <c r="DB1578" s="130"/>
    </row>
    <row r="1579" spans="104:106" x14ac:dyDescent="0.2">
      <c r="CZ1579" s="130"/>
      <c r="DA1579" s="130"/>
      <c r="DB1579" s="130"/>
    </row>
    <row r="1580" spans="104:106" x14ac:dyDescent="0.2">
      <c r="CZ1580" s="130"/>
      <c r="DA1580" s="130"/>
      <c r="DB1580" s="130"/>
    </row>
    <row r="1581" spans="104:106" x14ac:dyDescent="0.2">
      <c r="CZ1581" s="130"/>
      <c r="DA1581" s="130"/>
      <c r="DB1581" s="130"/>
    </row>
    <row r="1582" spans="104:106" x14ac:dyDescent="0.2">
      <c r="CZ1582" s="130"/>
      <c r="DA1582" s="130"/>
      <c r="DB1582" s="130"/>
    </row>
    <row r="1583" spans="104:106" x14ac:dyDescent="0.2">
      <c r="CZ1583" s="130"/>
      <c r="DA1583" s="130"/>
      <c r="DB1583" s="130"/>
    </row>
    <row r="1584" spans="104:106" x14ac:dyDescent="0.2">
      <c r="CZ1584" s="130"/>
      <c r="DA1584" s="130"/>
      <c r="DB1584" s="130"/>
    </row>
    <row r="1585" spans="104:106" x14ac:dyDescent="0.2">
      <c r="CZ1585" s="130"/>
      <c r="DA1585" s="130"/>
      <c r="DB1585" s="130"/>
    </row>
    <row r="1586" spans="104:106" x14ac:dyDescent="0.2">
      <c r="CZ1586" s="130"/>
      <c r="DA1586" s="130"/>
      <c r="DB1586" s="130"/>
    </row>
    <row r="1587" spans="104:106" x14ac:dyDescent="0.2">
      <c r="CZ1587" s="130"/>
      <c r="DA1587" s="130"/>
      <c r="DB1587" s="130"/>
    </row>
    <row r="1588" spans="104:106" x14ac:dyDescent="0.2">
      <c r="CZ1588" s="130"/>
      <c r="DA1588" s="130"/>
      <c r="DB1588" s="130"/>
    </row>
    <row r="1589" spans="104:106" x14ac:dyDescent="0.2">
      <c r="CZ1589" s="130"/>
      <c r="DA1589" s="130"/>
      <c r="DB1589" s="130"/>
    </row>
    <row r="1590" spans="104:106" x14ac:dyDescent="0.2">
      <c r="CZ1590" s="130"/>
      <c r="DA1590" s="130"/>
      <c r="DB1590" s="130"/>
    </row>
    <row r="1591" spans="104:106" x14ac:dyDescent="0.2">
      <c r="CZ1591" s="130"/>
      <c r="DA1591" s="130"/>
      <c r="DB1591" s="130"/>
    </row>
    <row r="1592" spans="104:106" x14ac:dyDescent="0.2">
      <c r="CZ1592" s="130"/>
      <c r="DA1592" s="130"/>
      <c r="DB1592" s="130"/>
    </row>
    <row r="1593" spans="104:106" x14ac:dyDescent="0.2">
      <c r="CZ1593" s="130"/>
      <c r="DA1593" s="130"/>
      <c r="DB1593" s="130"/>
    </row>
    <row r="1594" spans="104:106" x14ac:dyDescent="0.2">
      <c r="CZ1594" s="130"/>
      <c r="DA1594" s="130"/>
      <c r="DB1594" s="130"/>
    </row>
    <row r="1595" spans="104:106" x14ac:dyDescent="0.2">
      <c r="CZ1595" s="130"/>
      <c r="DA1595" s="130"/>
      <c r="DB1595" s="130"/>
    </row>
    <row r="1596" spans="104:106" x14ac:dyDescent="0.2">
      <c r="CZ1596" s="130"/>
      <c r="DA1596" s="130"/>
      <c r="DB1596" s="130"/>
    </row>
    <row r="1597" spans="104:106" x14ac:dyDescent="0.2">
      <c r="CZ1597" s="130"/>
      <c r="DA1597" s="130"/>
      <c r="DB1597" s="130"/>
    </row>
    <row r="1598" spans="104:106" x14ac:dyDescent="0.2">
      <c r="CZ1598" s="130"/>
      <c r="DA1598" s="130"/>
      <c r="DB1598" s="130"/>
    </row>
    <row r="1599" spans="104:106" x14ac:dyDescent="0.2">
      <c r="CZ1599" s="130"/>
      <c r="DA1599" s="130"/>
      <c r="DB1599" s="130"/>
    </row>
    <row r="1600" spans="104:106" x14ac:dyDescent="0.2">
      <c r="CZ1600" s="130"/>
      <c r="DA1600" s="130"/>
      <c r="DB1600" s="130"/>
    </row>
    <row r="1601" spans="104:106" x14ac:dyDescent="0.2">
      <c r="CZ1601" s="130"/>
      <c r="DA1601" s="130"/>
      <c r="DB1601" s="130"/>
    </row>
    <row r="1602" spans="104:106" x14ac:dyDescent="0.2">
      <c r="CZ1602" s="130"/>
      <c r="DA1602" s="130"/>
      <c r="DB1602" s="130"/>
    </row>
    <row r="1603" spans="104:106" x14ac:dyDescent="0.2">
      <c r="CZ1603" s="130"/>
      <c r="DA1603" s="130"/>
      <c r="DB1603" s="130"/>
    </row>
    <row r="1604" spans="104:106" x14ac:dyDescent="0.2">
      <c r="CZ1604" s="130"/>
      <c r="DA1604" s="130"/>
      <c r="DB1604" s="130"/>
    </row>
    <row r="1605" spans="104:106" x14ac:dyDescent="0.2">
      <c r="CZ1605" s="130"/>
      <c r="DA1605" s="130"/>
      <c r="DB1605" s="130"/>
    </row>
    <row r="1606" spans="104:106" x14ac:dyDescent="0.2">
      <c r="CZ1606" s="130"/>
      <c r="DA1606" s="130"/>
      <c r="DB1606" s="130"/>
    </row>
    <row r="1607" spans="104:106" x14ac:dyDescent="0.2">
      <c r="CZ1607" s="130"/>
      <c r="DA1607" s="130"/>
      <c r="DB1607" s="130"/>
    </row>
    <row r="1608" spans="104:106" x14ac:dyDescent="0.2">
      <c r="CZ1608" s="130"/>
      <c r="DA1608" s="130"/>
      <c r="DB1608" s="130"/>
    </row>
    <row r="1609" spans="104:106" x14ac:dyDescent="0.2">
      <c r="CZ1609" s="130"/>
      <c r="DA1609" s="130"/>
      <c r="DB1609" s="130"/>
    </row>
    <row r="1610" spans="104:106" x14ac:dyDescent="0.2">
      <c r="CZ1610" s="130"/>
      <c r="DA1610" s="130"/>
      <c r="DB1610" s="130"/>
    </row>
    <row r="1611" spans="104:106" x14ac:dyDescent="0.2">
      <c r="CZ1611" s="130"/>
      <c r="DA1611" s="130"/>
      <c r="DB1611" s="130"/>
    </row>
    <row r="1612" spans="104:106" x14ac:dyDescent="0.2">
      <c r="CZ1612" s="130"/>
      <c r="DA1612" s="130"/>
      <c r="DB1612" s="130"/>
    </row>
    <row r="1613" spans="104:106" x14ac:dyDescent="0.2">
      <c r="CZ1613" s="130"/>
      <c r="DA1613" s="130"/>
      <c r="DB1613" s="130"/>
    </row>
    <row r="1614" spans="104:106" x14ac:dyDescent="0.2">
      <c r="CZ1614" s="130"/>
      <c r="DA1614" s="130"/>
      <c r="DB1614" s="130"/>
    </row>
    <row r="1615" spans="104:106" x14ac:dyDescent="0.2">
      <c r="CZ1615" s="130"/>
      <c r="DA1615" s="130"/>
      <c r="DB1615" s="130"/>
    </row>
    <row r="1616" spans="104:106" x14ac:dyDescent="0.2">
      <c r="CZ1616" s="130"/>
      <c r="DA1616" s="130"/>
      <c r="DB1616" s="130"/>
    </row>
    <row r="1617" spans="104:106" x14ac:dyDescent="0.2">
      <c r="CZ1617" s="130"/>
      <c r="DA1617" s="130"/>
      <c r="DB1617" s="130"/>
    </row>
    <row r="1618" spans="104:106" x14ac:dyDescent="0.2">
      <c r="CZ1618" s="130"/>
      <c r="DA1618" s="130"/>
      <c r="DB1618" s="130"/>
    </row>
    <row r="1619" spans="104:106" x14ac:dyDescent="0.2">
      <c r="CZ1619" s="130"/>
      <c r="DA1619" s="130"/>
      <c r="DB1619" s="130"/>
    </row>
    <row r="1620" spans="104:106" x14ac:dyDescent="0.2">
      <c r="CZ1620" s="130"/>
      <c r="DA1620" s="130"/>
      <c r="DB1620" s="130"/>
    </row>
    <row r="1621" spans="104:106" x14ac:dyDescent="0.2">
      <c r="CZ1621" s="130"/>
      <c r="DA1621" s="130"/>
      <c r="DB1621" s="130"/>
    </row>
    <row r="1622" spans="104:106" x14ac:dyDescent="0.2">
      <c r="CZ1622" s="130"/>
      <c r="DA1622" s="130"/>
      <c r="DB1622" s="130"/>
    </row>
    <row r="1623" spans="104:106" x14ac:dyDescent="0.2">
      <c r="CZ1623" s="130"/>
      <c r="DA1623" s="130"/>
      <c r="DB1623" s="130"/>
    </row>
    <row r="1624" spans="104:106" x14ac:dyDescent="0.2">
      <c r="CZ1624" s="130"/>
      <c r="DA1624" s="130"/>
      <c r="DB1624" s="130"/>
    </row>
    <row r="1625" spans="104:106" x14ac:dyDescent="0.2">
      <c r="CZ1625" s="130"/>
      <c r="DA1625" s="130"/>
      <c r="DB1625" s="130"/>
    </row>
    <row r="1626" spans="104:106" x14ac:dyDescent="0.2">
      <c r="CZ1626" s="130"/>
      <c r="DA1626" s="130"/>
      <c r="DB1626" s="130"/>
    </row>
    <row r="1627" spans="104:106" x14ac:dyDescent="0.2">
      <c r="CZ1627" s="130"/>
      <c r="DA1627" s="130"/>
      <c r="DB1627" s="130"/>
    </row>
    <row r="1628" spans="104:106" x14ac:dyDescent="0.2">
      <c r="CZ1628" s="130"/>
      <c r="DA1628" s="130"/>
      <c r="DB1628" s="130"/>
    </row>
    <row r="1629" spans="104:106" x14ac:dyDescent="0.2">
      <c r="CZ1629" s="130"/>
      <c r="DA1629" s="130"/>
      <c r="DB1629" s="130"/>
    </row>
    <row r="1630" spans="104:106" x14ac:dyDescent="0.2">
      <c r="CZ1630" s="130"/>
      <c r="DA1630" s="130"/>
      <c r="DB1630" s="130"/>
    </row>
    <row r="1631" spans="104:106" x14ac:dyDescent="0.2">
      <c r="CZ1631" s="130"/>
      <c r="DA1631" s="130"/>
      <c r="DB1631" s="130"/>
    </row>
    <row r="1632" spans="104:106" x14ac:dyDescent="0.2">
      <c r="CZ1632" s="130"/>
      <c r="DA1632" s="130"/>
      <c r="DB1632" s="130"/>
    </row>
    <row r="1633" spans="104:106" x14ac:dyDescent="0.2">
      <c r="CZ1633" s="130"/>
      <c r="DA1633" s="130"/>
      <c r="DB1633" s="130"/>
    </row>
    <row r="1634" spans="104:106" x14ac:dyDescent="0.2">
      <c r="CZ1634" s="130"/>
      <c r="DA1634" s="130"/>
      <c r="DB1634" s="130"/>
    </row>
    <row r="1635" spans="104:106" x14ac:dyDescent="0.2">
      <c r="CZ1635" s="130"/>
      <c r="DA1635" s="130"/>
      <c r="DB1635" s="130"/>
    </row>
    <row r="1636" spans="104:106" x14ac:dyDescent="0.2">
      <c r="CZ1636" s="130"/>
      <c r="DA1636" s="130"/>
      <c r="DB1636" s="130"/>
    </row>
    <row r="1637" spans="104:106" x14ac:dyDescent="0.2">
      <c r="CZ1637" s="130"/>
      <c r="DA1637" s="130"/>
      <c r="DB1637" s="130"/>
    </row>
    <row r="1638" spans="104:106" x14ac:dyDescent="0.2">
      <c r="CZ1638" s="130"/>
      <c r="DA1638" s="130"/>
      <c r="DB1638" s="130"/>
    </row>
    <row r="1639" spans="104:106" x14ac:dyDescent="0.2">
      <c r="CZ1639" s="130"/>
      <c r="DA1639" s="130"/>
      <c r="DB1639" s="130"/>
    </row>
    <row r="1640" spans="104:106" x14ac:dyDescent="0.2">
      <c r="CZ1640" s="130"/>
      <c r="DA1640" s="130"/>
      <c r="DB1640" s="130"/>
    </row>
    <row r="1641" spans="104:106" x14ac:dyDescent="0.2">
      <c r="CZ1641" s="130"/>
      <c r="DA1641" s="130"/>
      <c r="DB1641" s="130"/>
    </row>
    <row r="1642" spans="104:106" x14ac:dyDescent="0.2">
      <c r="CZ1642" s="130"/>
      <c r="DA1642" s="130"/>
      <c r="DB1642" s="130"/>
    </row>
    <row r="1643" spans="104:106" x14ac:dyDescent="0.2">
      <c r="CZ1643" s="130"/>
      <c r="DA1643" s="130"/>
      <c r="DB1643" s="130"/>
    </row>
    <row r="1644" spans="104:106" x14ac:dyDescent="0.2">
      <c r="CZ1644" s="130"/>
      <c r="DA1644" s="130"/>
      <c r="DB1644" s="130"/>
    </row>
    <row r="1645" spans="104:106" x14ac:dyDescent="0.2">
      <c r="CZ1645" s="130"/>
      <c r="DA1645" s="130"/>
      <c r="DB1645" s="130"/>
    </row>
    <row r="1646" spans="104:106" x14ac:dyDescent="0.2">
      <c r="CZ1646" s="130"/>
      <c r="DA1646" s="130"/>
      <c r="DB1646" s="130"/>
    </row>
    <row r="1647" spans="104:106" x14ac:dyDescent="0.2">
      <c r="CZ1647" s="130"/>
      <c r="DA1647" s="130"/>
      <c r="DB1647" s="130"/>
    </row>
    <row r="1648" spans="104:106" x14ac:dyDescent="0.2">
      <c r="CZ1648" s="130"/>
      <c r="DA1648" s="130"/>
      <c r="DB1648" s="130"/>
    </row>
    <row r="1649" spans="104:106" x14ac:dyDescent="0.2">
      <c r="CZ1649" s="130"/>
      <c r="DA1649" s="130"/>
      <c r="DB1649" s="130"/>
    </row>
    <row r="1650" spans="104:106" x14ac:dyDescent="0.2">
      <c r="CZ1650" s="130"/>
      <c r="DA1650" s="130"/>
      <c r="DB1650" s="130"/>
    </row>
    <row r="1651" spans="104:106" x14ac:dyDescent="0.2">
      <c r="CZ1651" s="130"/>
      <c r="DA1651" s="130"/>
      <c r="DB1651" s="130"/>
    </row>
    <row r="1652" spans="104:106" x14ac:dyDescent="0.2">
      <c r="CZ1652" s="130"/>
      <c r="DA1652" s="130"/>
      <c r="DB1652" s="130"/>
    </row>
    <row r="1653" spans="104:106" x14ac:dyDescent="0.2">
      <c r="CZ1653" s="130"/>
      <c r="DA1653" s="130"/>
      <c r="DB1653" s="130"/>
    </row>
    <row r="1654" spans="104:106" x14ac:dyDescent="0.2">
      <c r="CZ1654" s="130"/>
      <c r="DA1654" s="130"/>
      <c r="DB1654" s="130"/>
    </row>
    <row r="1655" spans="104:106" x14ac:dyDescent="0.2">
      <c r="CZ1655" s="130"/>
      <c r="DA1655" s="130"/>
      <c r="DB1655" s="130"/>
    </row>
    <row r="1656" spans="104:106" x14ac:dyDescent="0.2">
      <c r="CZ1656" s="130"/>
      <c r="DA1656" s="130"/>
      <c r="DB1656" s="130"/>
    </row>
    <row r="1657" spans="104:106" x14ac:dyDescent="0.2">
      <c r="CZ1657" s="130"/>
      <c r="DA1657" s="130"/>
      <c r="DB1657" s="130"/>
    </row>
    <row r="1658" spans="104:106" x14ac:dyDescent="0.2">
      <c r="CZ1658" s="130"/>
      <c r="DA1658" s="130"/>
      <c r="DB1658" s="130"/>
    </row>
    <row r="1659" spans="104:106" x14ac:dyDescent="0.2">
      <c r="CZ1659" s="130"/>
      <c r="DA1659" s="130"/>
      <c r="DB1659" s="130"/>
    </row>
    <row r="1660" spans="104:106" x14ac:dyDescent="0.2">
      <c r="CZ1660" s="130"/>
      <c r="DA1660" s="130"/>
      <c r="DB1660" s="130"/>
    </row>
    <row r="1661" spans="104:106" x14ac:dyDescent="0.2">
      <c r="CZ1661" s="130"/>
      <c r="DA1661" s="130"/>
      <c r="DB1661" s="130"/>
    </row>
    <row r="1662" spans="104:106" x14ac:dyDescent="0.2">
      <c r="CZ1662" s="130"/>
      <c r="DA1662" s="130"/>
      <c r="DB1662" s="130"/>
    </row>
    <row r="1663" spans="104:106" x14ac:dyDescent="0.2">
      <c r="CZ1663" s="130"/>
      <c r="DA1663" s="130"/>
      <c r="DB1663" s="130"/>
    </row>
    <row r="1664" spans="104:106" x14ac:dyDescent="0.2">
      <c r="CZ1664" s="130"/>
      <c r="DA1664" s="130"/>
      <c r="DB1664" s="130"/>
    </row>
    <row r="1665" spans="104:106" x14ac:dyDescent="0.2">
      <c r="CZ1665" s="130"/>
      <c r="DA1665" s="130"/>
      <c r="DB1665" s="130"/>
    </row>
    <row r="1666" spans="104:106" x14ac:dyDescent="0.2">
      <c r="CZ1666" s="130"/>
      <c r="DA1666" s="130"/>
      <c r="DB1666" s="130"/>
    </row>
    <row r="1667" spans="104:106" x14ac:dyDescent="0.2">
      <c r="CZ1667" s="130"/>
      <c r="DA1667" s="130"/>
      <c r="DB1667" s="130"/>
    </row>
    <row r="1668" spans="104:106" x14ac:dyDescent="0.2">
      <c r="CZ1668" s="130"/>
      <c r="DA1668" s="130"/>
      <c r="DB1668" s="130"/>
    </row>
    <row r="1669" spans="104:106" x14ac:dyDescent="0.2">
      <c r="CZ1669" s="130"/>
      <c r="DA1669" s="130"/>
      <c r="DB1669" s="130"/>
    </row>
    <row r="1670" spans="104:106" x14ac:dyDescent="0.2">
      <c r="CZ1670" s="130"/>
      <c r="DA1670" s="130"/>
      <c r="DB1670" s="130"/>
    </row>
    <row r="1671" spans="104:106" x14ac:dyDescent="0.2">
      <c r="CZ1671" s="130"/>
      <c r="DA1671" s="130"/>
      <c r="DB1671" s="130"/>
    </row>
    <row r="1672" spans="104:106" x14ac:dyDescent="0.2">
      <c r="CZ1672" s="130"/>
      <c r="DA1672" s="130"/>
      <c r="DB1672" s="130"/>
    </row>
    <row r="1673" spans="104:106" x14ac:dyDescent="0.2">
      <c r="CZ1673" s="130"/>
      <c r="DA1673" s="130"/>
      <c r="DB1673" s="130"/>
    </row>
    <row r="1674" spans="104:106" x14ac:dyDescent="0.2">
      <c r="CZ1674" s="130"/>
      <c r="DA1674" s="130"/>
      <c r="DB1674" s="130"/>
    </row>
    <row r="1675" spans="104:106" x14ac:dyDescent="0.2">
      <c r="CZ1675" s="130"/>
      <c r="DA1675" s="130"/>
      <c r="DB1675" s="130"/>
    </row>
    <row r="1676" spans="104:106" x14ac:dyDescent="0.2">
      <c r="CZ1676" s="130"/>
      <c r="DA1676" s="130"/>
      <c r="DB1676" s="130"/>
    </row>
    <row r="1677" spans="104:106" x14ac:dyDescent="0.2">
      <c r="CZ1677" s="130"/>
      <c r="DA1677" s="130"/>
      <c r="DB1677" s="130"/>
    </row>
    <row r="1678" spans="104:106" x14ac:dyDescent="0.2">
      <c r="CZ1678" s="130"/>
      <c r="DA1678" s="130"/>
      <c r="DB1678" s="130"/>
    </row>
    <row r="1679" spans="104:106" x14ac:dyDescent="0.2">
      <c r="CZ1679" s="130"/>
      <c r="DA1679" s="130"/>
      <c r="DB1679" s="130"/>
    </row>
    <row r="1680" spans="104:106" x14ac:dyDescent="0.2">
      <c r="CZ1680" s="130"/>
      <c r="DA1680" s="130"/>
      <c r="DB1680" s="130"/>
    </row>
    <row r="1681" spans="104:106" x14ac:dyDescent="0.2">
      <c r="CZ1681" s="130"/>
      <c r="DA1681" s="130"/>
      <c r="DB1681" s="130"/>
    </row>
    <row r="1682" spans="104:106" x14ac:dyDescent="0.2">
      <c r="CZ1682" s="130"/>
      <c r="DA1682" s="130"/>
      <c r="DB1682" s="130"/>
    </row>
    <row r="1683" spans="104:106" x14ac:dyDescent="0.2">
      <c r="CZ1683" s="130"/>
      <c r="DA1683" s="130"/>
      <c r="DB1683" s="130"/>
    </row>
    <row r="1684" spans="104:106" x14ac:dyDescent="0.2">
      <c r="CZ1684" s="130"/>
      <c r="DA1684" s="130"/>
      <c r="DB1684" s="130"/>
    </row>
    <row r="1685" spans="104:106" x14ac:dyDescent="0.2">
      <c r="CZ1685" s="130"/>
      <c r="DA1685" s="130"/>
      <c r="DB1685" s="130"/>
    </row>
    <row r="1686" spans="104:106" x14ac:dyDescent="0.2">
      <c r="CZ1686" s="130"/>
      <c r="DA1686" s="130"/>
      <c r="DB1686" s="130"/>
    </row>
    <row r="1687" spans="104:106" x14ac:dyDescent="0.2">
      <c r="CZ1687" s="130"/>
      <c r="DA1687" s="130"/>
      <c r="DB1687" s="130"/>
    </row>
    <row r="1688" spans="104:106" x14ac:dyDescent="0.2">
      <c r="CZ1688" s="130"/>
      <c r="DA1688" s="130"/>
      <c r="DB1688" s="130"/>
    </row>
    <row r="1689" spans="104:106" x14ac:dyDescent="0.2">
      <c r="CZ1689" s="130"/>
      <c r="DA1689" s="130"/>
      <c r="DB1689" s="130"/>
    </row>
    <row r="1690" spans="104:106" x14ac:dyDescent="0.2">
      <c r="CZ1690" s="130"/>
      <c r="DA1690" s="130"/>
      <c r="DB1690" s="130"/>
    </row>
    <row r="1691" spans="104:106" x14ac:dyDescent="0.2">
      <c r="CZ1691" s="130"/>
      <c r="DA1691" s="130"/>
      <c r="DB1691" s="130"/>
    </row>
    <row r="1692" spans="104:106" x14ac:dyDescent="0.2">
      <c r="CZ1692" s="130"/>
      <c r="DA1692" s="130"/>
      <c r="DB1692" s="130"/>
    </row>
    <row r="1693" spans="104:106" x14ac:dyDescent="0.2">
      <c r="CZ1693" s="130"/>
      <c r="DA1693" s="130"/>
      <c r="DB1693" s="130"/>
    </row>
    <row r="1694" spans="104:106" x14ac:dyDescent="0.2">
      <c r="CZ1694" s="130"/>
      <c r="DA1694" s="130"/>
      <c r="DB1694" s="130"/>
    </row>
    <row r="1695" spans="104:106" x14ac:dyDescent="0.2">
      <c r="CZ1695" s="130"/>
      <c r="DA1695" s="130"/>
      <c r="DB1695" s="130"/>
    </row>
    <row r="1696" spans="104:106" x14ac:dyDescent="0.2">
      <c r="CZ1696" s="130"/>
      <c r="DA1696" s="130"/>
      <c r="DB1696" s="130"/>
    </row>
    <row r="1697" spans="104:106" x14ac:dyDescent="0.2">
      <c r="CZ1697" s="130"/>
      <c r="DA1697" s="130"/>
      <c r="DB1697" s="130"/>
    </row>
    <row r="1698" spans="104:106" x14ac:dyDescent="0.2">
      <c r="CZ1698" s="130"/>
      <c r="DA1698" s="130"/>
      <c r="DB1698" s="130"/>
    </row>
    <row r="1699" spans="104:106" x14ac:dyDescent="0.2">
      <c r="CZ1699" s="130"/>
      <c r="DA1699" s="130"/>
      <c r="DB1699" s="130"/>
    </row>
    <row r="1700" spans="104:106" x14ac:dyDescent="0.2">
      <c r="CZ1700" s="130"/>
      <c r="DA1700" s="130"/>
      <c r="DB1700" s="130"/>
    </row>
    <row r="1701" spans="104:106" x14ac:dyDescent="0.2">
      <c r="CZ1701" s="130"/>
      <c r="DA1701" s="130"/>
      <c r="DB1701" s="130"/>
    </row>
    <row r="1702" spans="104:106" x14ac:dyDescent="0.2">
      <c r="CZ1702" s="130"/>
      <c r="DA1702" s="130"/>
      <c r="DB1702" s="130"/>
    </row>
    <row r="1703" spans="104:106" x14ac:dyDescent="0.2">
      <c r="CZ1703" s="130"/>
      <c r="DA1703" s="130"/>
      <c r="DB1703" s="130"/>
    </row>
    <row r="1704" spans="104:106" x14ac:dyDescent="0.2">
      <c r="CZ1704" s="130"/>
      <c r="DA1704" s="130"/>
      <c r="DB1704" s="130"/>
    </row>
    <row r="1705" spans="104:106" x14ac:dyDescent="0.2">
      <c r="CZ1705" s="130"/>
      <c r="DA1705" s="130"/>
      <c r="DB1705" s="130"/>
    </row>
    <row r="1706" spans="104:106" x14ac:dyDescent="0.2">
      <c r="CZ1706" s="130"/>
      <c r="DA1706" s="130"/>
      <c r="DB1706" s="130"/>
    </row>
    <row r="1707" spans="104:106" x14ac:dyDescent="0.2">
      <c r="CZ1707" s="130"/>
      <c r="DA1707" s="130"/>
      <c r="DB1707" s="130"/>
    </row>
    <row r="1708" spans="104:106" x14ac:dyDescent="0.2">
      <c r="CZ1708" s="130"/>
      <c r="DA1708" s="130"/>
      <c r="DB1708" s="130"/>
    </row>
    <row r="1709" spans="104:106" x14ac:dyDescent="0.2">
      <c r="CZ1709" s="130"/>
      <c r="DA1709" s="130"/>
      <c r="DB1709" s="130"/>
    </row>
    <row r="1710" spans="104:106" x14ac:dyDescent="0.2">
      <c r="CZ1710" s="130"/>
      <c r="DA1710" s="130"/>
      <c r="DB1710" s="130"/>
    </row>
    <row r="1711" spans="104:106" x14ac:dyDescent="0.2">
      <c r="CZ1711" s="130"/>
      <c r="DA1711" s="130"/>
      <c r="DB1711" s="130"/>
    </row>
    <row r="1712" spans="104:106" x14ac:dyDescent="0.2">
      <c r="CZ1712" s="130"/>
      <c r="DA1712" s="130"/>
      <c r="DB1712" s="130"/>
    </row>
    <row r="1713" spans="104:106" x14ac:dyDescent="0.2">
      <c r="CZ1713" s="130"/>
      <c r="DA1713" s="130"/>
      <c r="DB1713" s="130"/>
    </row>
    <row r="1714" spans="104:106" x14ac:dyDescent="0.2">
      <c r="CZ1714" s="130"/>
      <c r="DA1714" s="130"/>
      <c r="DB1714" s="130"/>
    </row>
    <row r="1715" spans="104:106" x14ac:dyDescent="0.2">
      <c r="CZ1715" s="130"/>
      <c r="DA1715" s="130"/>
      <c r="DB1715" s="130"/>
    </row>
    <row r="1716" spans="104:106" x14ac:dyDescent="0.2">
      <c r="CZ1716" s="130"/>
      <c r="DA1716" s="130"/>
      <c r="DB1716" s="130"/>
    </row>
    <row r="1717" spans="104:106" x14ac:dyDescent="0.2">
      <c r="CZ1717" s="130"/>
      <c r="DA1717" s="130"/>
      <c r="DB1717" s="130"/>
    </row>
    <row r="1718" spans="104:106" x14ac:dyDescent="0.2">
      <c r="CZ1718" s="130"/>
      <c r="DA1718" s="130"/>
      <c r="DB1718" s="130"/>
    </row>
    <row r="1719" spans="104:106" x14ac:dyDescent="0.2">
      <c r="CZ1719" s="130"/>
      <c r="DA1719" s="130"/>
      <c r="DB1719" s="130"/>
    </row>
    <row r="1720" spans="104:106" x14ac:dyDescent="0.2">
      <c r="CZ1720" s="130"/>
      <c r="DA1720" s="130"/>
      <c r="DB1720" s="130"/>
    </row>
    <row r="1721" spans="104:106" x14ac:dyDescent="0.2">
      <c r="CZ1721" s="130"/>
      <c r="DA1721" s="130"/>
      <c r="DB1721" s="130"/>
    </row>
    <row r="1722" spans="104:106" x14ac:dyDescent="0.2">
      <c r="CZ1722" s="130"/>
      <c r="DA1722" s="130"/>
      <c r="DB1722" s="130"/>
    </row>
    <row r="1723" spans="104:106" x14ac:dyDescent="0.2">
      <c r="CZ1723" s="130"/>
      <c r="DA1723" s="130"/>
      <c r="DB1723" s="130"/>
    </row>
    <row r="1724" spans="104:106" x14ac:dyDescent="0.2">
      <c r="CZ1724" s="130"/>
      <c r="DA1724" s="130"/>
      <c r="DB1724" s="130"/>
    </row>
    <row r="1725" spans="104:106" x14ac:dyDescent="0.2">
      <c r="CZ1725" s="130"/>
      <c r="DA1725" s="130"/>
      <c r="DB1725" s="130"/>
    </row>
    <row r="1726" spans="104:106" x14ac:dyDescent="0.2">
      <c r="CZ1726" s="130"/>
      <c r="DA1726" s="130"/>
      <c r="DB1726" s="130"/>
    </row>
    <row r="1727" spans="104:106" x14ac:dyDescent="0.2">
      <c r="CZ1727" s="130"/>
      <c r="DA1727" s="130"/>
      <c r="DB1727" s="130"/>
    </row>
    <row r="1728" spans="104:106" x14ac:dyDescent="0.2">
      <c r="CZ1728" s="130"/>
      <c r="DA1728" s="130"/>
      <c r="DB1728" s="130"/>
    </row>
    <row r="1729" spans="104:106" x14ac:dyDescent="0.2">
      <c r="CZ1729" s="130"/>
      <c r="DA1729" s="130"/>
      <c r="DB1729" s="130"/>
    </row>
    <row r="1730" spans="104:106" x14ac:dyDescent="0.2">
      <c r="CZ1730" s="130"/>
      <c r="DA1730" s="130"/>
      <c r="DB1730" s="130"/>
    </row>
    <row r="1731" spans="104:106" x14ac:dyDescent="0.2">
      <c r="CZ1731" s="130"/>
      <c r="DA1731" s="130"/>
      <c r="DB1731" s="130"/>
    </row>
    <row r="1732" spans="104:106" x14ac:dyDescent="0.2">
      <c r="CZ1732" s="130"/>
      <c r="DA1732" s="130"/>
      <c r="DB1732" s="130"/>
    </row>
    <row r="1733" spans="104:106" x14ac:dyDescent="0.2">
      <c r="CZ1733" s="130"/>
      <c r="DA1733" s="130"/>
      <c r="DB1733" s="130"/>
    </row>
    <row r="1734" spans="104:106" x14ac:dyDescent="0.2">
      <c r="CZ1734" s="130"/>
      <c r="DA1734" s="130"/>
      <c r="DB1734" s="130"/>
    </row>
    <row r="1735" spans="104:106" x14ac:dyDescent="0.2">
      <c r="CZ1735" s="130"/>
      <c r="DA1735" s="130"/>
      <c r="DB1735" s="130"/>
    </row>
    <row r="1736" spans="104:106" x14ac:dyDescent="0.2">
      <c r="CZ1736" s="130"/>
      <c r="DA1736" s="130"/>
      <c r="DB1736" s="130"/>
    </row>
    <row r="1737" spans="104:106" x14ac:dyDescent="0.2">
      <c r="CZ1737" s="130"/>
      <c r="DA1737" s="130"/>
      <c r="DB1737" s="130"/>
    </row>
    <row r="1738" spans="104:106" x14ac:dyDescent="0.2">
      <c r="CZ1738" s="130"/>
      <c r="DA1738" s="130"/>
      <c r="DB1738" s="130"/>
    </row>
    <row r="1739" spans="104:106" x14ac:dyDescent="0.2">
      <c r="CZ1739" s="130"/>
      <c r="DA1739" s="130"/>
      <c r="DB1739" s="130"/>
    </row>
    <row r="1740" spans="104:106" x14ac:dyDescent="0.2">
      <c r="CZ1740" s="130"/>
      <c r="DA1740" s="130"/>
      <c r="DB1740" s="130"/>
    </row>
    <row r="1741" spans="104:106" x14ac:dyDescent="0.2">
      <c r="CZ1741" s="130"/>
      <c r="DA1741" s="130"/>
      <c r="DB1741" s="130"/>
    </row>
    <row r="1742" spans="104:106" x14ac:dyDescent="0.2">
      <c r="CZ1742" s="130"/>
      <c r="DA1742" s="130"/>
      <c r="DB1742" s="130"/>
    </row>
    <row r="1743" spans="104:106" x14ac:dyDescent="0.2">
      <c r="CZ1743" s="130"/>
      <c r="DA1743" s="130"/>
      <c r="DB1743" s="130"/>
    </row>
    <row r="1744" spans="104:106" x14ac:dyDescent="0.2">
      <c r="CZ1744" s="130"/>
      <c r="DA1744" s="130"/>
      <c r="DB1744" s="130"/>
    </row>
    <row r="1745" spans="104:106" x14ac:dyDescent="0.2">
      <c r="CZ1745" s="130"/>
      <c r="DA1745" s="130"/>
      <c r="DB1745" s="130"/>
    </row>
    <row r="1746" spans="104:106" x14ac:dyDescent="0.2">
      <c r="CZ1746" s="130"/>
      <c r="DA1746" s="130"/>
      <c r="DB1746" s="130"/>
    </row>
    <row r="1747" spans="104:106" x14ac:dyDescent="0.2">
      <c r="CZ1747" s="130"/>
      <c r="DA1747" s="130"/>
      <c r="DB1747" s="130"/>
    </row>
    <row r="1748" spans="104:106" x14ac:dyDescent="0.2">
      <c r="CZ1748" s="130"/>
      <c r="DA1748" s="130"/>
      <c r="DB1748" s="130"/>
    </row>
    <row r="1749" spans="104:106" x14ac:dyDescent="0.2">
      <c r="CZ1749" s="130"/>
      <c r="DA1749" s="130"/>
      <c r="DB1749" s="130"/>
    </row>
    <row r="1750" spans="104:106" x14ac:dyDescent="0.2">
      <c r="CZ1750" s="130"/>
      <c r="DA1750" s="130"/>
      <c r="DB1750" s="130"/>
    </row>
    <row r="1751" spans="104:106" x14ac:dyDescent="0.2">
      <c r="CZ1751" s="130"/>
      <c r="DA1751" s="130"/>
      <c r="DB1751" s="130"/>
    </row>
    <row r="1752" spans="104:106" x14ac:dyDescent="0.2">
      <c r="CZ1752" s="130"/>
      <c r="DA1752" s="130"/>
      <c r="DB1752" s="130"/>
    </row>
    <row r="1753" spans="104:106" x14ac:dyDescent="0.2">
      <c r="CZ1753" s="130"/>
      <c r="DA1753" s="130"/>
      <c r="DB1753" s="130"/>
    </row>
    <row r="1754" spans="104:106" x14ac:dyDescent="0.2">
      <c r="CZ1754" s="130"/>
      <c r="DA1754" s="130"/>
      <c r="DB1754" s="130"/>
    </row>
    <row r="1755" spans="104:106" x14ac:dyDescent="0.2">
      <c r="CZ1755" s="130"/>
      <c r="DA1755" s="130"/>
      <c r="DB1755" s="130"/>
    </row>
    <row r="1756" spans="104:106" x14ac:dyDescent="0.2">
      <c r="CZ1756" s="130"/>
      <c r="DA1756" s="130"/>
      <c r="DB1756" s="130"/>
    </row>
    <row r="1757" spans="104:106" x14ac:dyDescent="0.2">
      <c r="CZ1757" s="130"/>
      <c r="DA1757" s="130"/>
      <c r="DB1757" s="130"/>
    </row>
    <row r="1758" spans="104:106" x14ac:dyDescent="0.2">
      <c r="CZ1758" s="130"/>
      <c r="DA1758" s="130"/>
      <c r="DB1758" s="130"/>
    </row>
    <row r="1759" spans="104:106" x14ac:dyDescent="0.2">
      <c r="CZ1759" s="130"/>
      <c r="DA1759" s="130"/>
      <c r="DB1759" s="130"/>
    </row>
    <row r="1760" spans="104:106" x14ac:dyDescent="0.2">
      <c r="CZ1760" s="130"/>
      <c r="DA1760" s="130"/>
      <c r="DB1760" s="130"/>
    </row>
    <row r="1761" spans="104:106" x14ac:dyDescent="0.2">
      <c r="CZ1761" s="130"/>
      <c r="DA1761" s="130"/>
      <c r="DB1761" s="130"/>
    </row>
    <row r="1762" spans="104:106" x14ac:dyDescent="0.2">
      <c r="CZ1762" s="130"/>
      <c r="DA1762" s="130"/>
      <c r="DB1762" s="130"/>
    </row>
    <row r="1763" spans="104:106" x14ac:dyDescent="0.2">
      <c r="CZ1763" s="130"/>
      <c r="DA1763" s="130"/>
      <c r="DB1763" s="130"/>
    </row>
    <row r="1764" spans="104:106" x14ac:dyDescent="0.2">
      <c r="CZ1764" s="130"/>
      <c r="DA1764" s="130"/>
      <c r="DB1764" s="130"/>
    </row>
    <row r="1765" spans="104:106" x14ac:dyDescent="0.2">
      <c r="CZ1765" s="130"/>
      <c r="DA1765" s="130"/>
      <c r="DB1765" s="130"/>
    </row>
    <row r="1766" spans="104:106" x14ac:dyDescent="0.2">
      <c r="CZ1766" s="130"/>
      <c r="DA1766" s="130"/>
      <c r="DB1766" s="130"/>
    </row>
    <row r="1767" spans="104:106" x14ac:dyDescent="0.2">
      <c r="CZ1767" s="130"/>
      <c r="DA1767" s="130"/>
      <c r="DB1767" s="130"/>
    </row>
    <row r="1768" spans="104:106" x14ac:dyDescent="0.2">
      <c r="CZ1768" s="130"/>
      <c r="DA1768" s="130"/>
      <c r="DB1768" s="130"/>
    </row>
    <row r="1769" spans="104:106" x14ac:dyDescent="0.2">
      <c r="CZ1769" s="130"/>
      <c r="DA1769" s="130"/>
      <c r="DB1769" s="130"/>
    </row>
    <row r="1770" spans="104:106" x14ac:dyDescent="0.2">
      <c r="CZ1770" s="130"/>
      <c r="DA1770" s="130"/>
      <c r="DB1770" s="130"/>
    </row>
    <row r="1771" spans="104:106" x14ac:dyDescent="0.2">
      <c r="CZ1771" s="130"/>
      <c r="DA1771" s="130"/>
      <c r="DB1771" s="130"/>
    </row>
    <row r="1772" spans="104:106" x14ac:dyDescent="0.2">
      <c r="CZ1772" s="130"/>
      <c r="DA1772" s="130"/>
      <c r="DB1772" s="130"/>
    </row>
    <row r="1773" spans="104:106" x14ac:dyDescent="0.2">
      <c r="CZ1773" s="130"/>
      <c r="DA1773" s="130"/>
      <c r="DB1773" s="130"/>
    </row>
    <row r="1774" spans="104:106" x14ac:dyDescent="0.2">
      <c r="CZ1774" s="130"/>
      <c r="DA1774" s="130"/>
      <c r="DB1774" s="130"/>
    </row>
    <row r="1775" spans="104:106" x14ac:dyDescent="0.2">
      <c r="CZ1775" s="130"/>
      <c r="DA1775" s="130"/>
      <c r="DB1775" s="130"/>
    </row>
    <row r="1776" spans="104:106" x14ac:dyDescent="0.2">
      <c r="CZ1776" s="130"/>
      <c r="DA1776" s="130"/>
      <c r="DB1776" s="130"/>
    </row>
    <row r="1777" spans="104:106" x14ac:dyDescent="0.2">
      <c r="CZ1777" s="130"/>
      <c r="DA1777" s="130"/>
      <c r="DB1777" s="130"/>
    </row>
    <row r="1778" spans="104:106" x14ac:dyDescent="0.2">
      <c r="CZ1778" s="130"/>
      <c r="DA1778" s="130"/>
      <c r="DB1778" s="130"/>
    </row>
    <row r="1779" spans="104:106" x14ac:dyDescent="0.2">
      <c r="CZ1779" s="130"/>
      <c r="DA1779" s="130"/>
      <c r="DB1779" s="130"/>
    </row>
    <row r="1780" spans="104:106" x14ac:dyDescent="0.2">
      <c r="CZ1780" s="130"/>
      <c r="DA1780" s="130"/>
      <c r="DB1780" s="130"/>
    </row>
    <row r="1781" spans="104:106" x14ac:dyDescent="0.2">
      <c r="CZ1781" s="130"/>
      <c r="DA1781" s="130"/>
      <c r="DB1781" s="130"/>
    </row>
    <row r="1782" spans="104:106" x14ac:dyDescent="0.2">
      <c r="CZ1782" s="130"/>
      <c r="DA1782" s="130"/>
      <c r="DB1782" s="130"/>
    </row>
    <row r="1783" spans="104:106" x14ac:dyDescent="0.2">
      <c r="CZ1783" s="130"/>
      <c r="DA1783" s="130"/>
      <c r="DB1783" s="130"/>
    </row>
    <row r="1784" spans="104:106" x14ac:dyDescent="0.2">
      <c r="CZ1784" s="130"/>
      <c r="DA1784" s="130"/>
      <c r="DB1784" s="130"/>
    </row>
    <row r="1785" spans="104:106" x14ac:dyDescent="0.2">
      <c r="CZ1785" s="130"/>
      <c r="DA1785" s="130"/>
      <c r="DB1785" s="130"/>
    </row>
    <row r="1786" spans="104:106" x14ac:dyDescent="0.2">
      <c r="CZ1786" s="130"/>
      <c r="DA1786" s="130"/>
      <c r="DB1786" s="130"/>
    </row>
    <row r="1787" spans="104:106" x14ac:dyDescent="0.2">
      <c r="CZ1787" s="130"/>
      <c r="DA1787" s="130"/>
      <c r="DB1787" s="130"/>
    </row>
    <row r="1788" spans="104:106" x14ac:dyDescent="0.2">
      <c r="CZ1788" s="130"/>
      <c r="DA1788" s="130"/>
      <c r="DB1788" s="130"/>
    </row>
    <row r="1789" spans="104:106" x14ac:dyDescent="0.2">
      <c r="CZ1789" s="130"/>
      <c r="DA1789" s="130"/>
      <c r="DB1789" s="130"/>
    </row>
    <row r="1790" spans="104:106" x14ac:dyDescent="0.2">
      <c r="CZ1790" s="130"/>
      <c r="DA1790" s="130"/>
      <c r="DB1790" s="130"/>
    </row>
    <row r="1791" spans="104:106" x14ac:dyDescent="0.2">
      <c r="CZ1791" s="130"/>
      <c r="DA1791" s="130"/>
      <c r="DB1791" s="130"/>
    </row>
    <row r="1792" spans="104:106" x14ac:dyDescent="0.2">
      <c r="CZ1792" s="130"/>
      <c r="DA1792" s="130"/>
      <c r="DB1792" s="130"/>
    </row>
    <row r="1793" spans="104:106" x14ac:dyDescent="0.2">
      <c r="CZ1793" s="130"/>
      <c r="DA1793" s="130"/>
      <c r="DB1793" s="130"/>
    </row>
    <row r="1794" spans="104:106" x14ac:dyDescent="0.2">
      <c r="CZ1794" s="130"/>
      <c r="DA1794" s="130"/>
      <c r="DB1794" s="130"/>
    </row>
    <row r="1795" spans="104:106" x14ac:dyDescent="0.2">
      <c r="CZ1795" s="130"/>
      <c r="DA1795" s="130"/>
      <c r="DB1795" s="130"/>
    </row>
    <row r="1796" spans="104:106" x14ac:dyDescent="0.2">
      <c r="CZ1796" s="130"/>
      <c r="DA1796" s="130"/>
      <c r="DB1796" s="130"/>
    </row>
    <row r="1797" spans="104:106" x14ac:dyDescent="0.2">
      <c r="CZ1797" s="130"/>
      <c r="DA1797" s="130"/>
      <c r="DB1797" s="130"/>
    </row>
    <row r="1798" spans="104:106" x14ac:dyDescent="0.2">
      <c r="CZ1798" s="130"/>
      <c r="DA1798" s="130"/>
      <c r="DB1798" s="130"/>
    </row>
    <row r="1799" spans="104:106" x14ac:dyDescent="0.2">
      <c r="CZ1799" s="130"/>
      <c r="DA1799" s="130"/>
      <c r="DB1799" s="130"/>
    </row>
    <row r="1800" spans="104:106" x14ac:dyDescent="0.2">
      <c r="CZ1800" s="130"/>
      <c r="DA1800" s="130"/>
      <c r="DB1800" s="130"/>
    </row>
    <row r="1801" spans="104:106" x14ac:dyDescent="0.2">
      <c r="CZ1801" s="130"/>
      <c r="DA1801" s="130"/>
      <c r="DB1801" s="130"/>
    </row>
    <row r="1802" spans="104:106" x14ac:dyDescent="0.2">
      <c r="CZ1802" s="130"/>
      <c r="DA1802" s="130"/>
      <c r="DB1802" s="130"/>
    </row>
    <row r="1803" spans="104:106" x14ac:dyDescent="0.2">
      <c r="CZ1803" s="130"/>
      <c r="DA1803" s="130"/>
      <c r="DB1803" s="130"/>
    </row>
    <row r="1804" spans="104:106" x14ac:dyDescent="0.2">
      <c r="CZ1804" s="130"/>
      <c r="DA1804" s="130"/>
      <c r="DB1804" s="130"/>
    </row>
    <row r="1805" spans="104:106" x14ac:dyDescent="0.2">
      <c r="CZ1805" s="130"/>
      <c r="DA1805" s="130"/>
      <c r="DB1805" s="130"/>
    </row>
    <row r="1806" spans="104:106" x14ac:dyDescent="0.2">
      <c r="CZ1806" s="130"/>
      <c r="DA1806" s="130"/>
      <c r="DB1806" s="130"/>
    </row>
    <row r="1807" spans="104:106" x14ac:dyDescent="0.2">
      <c r="CZ1807" s="130"/>
      <c r="DA1807" s="130"/>
      <c r="DB1807" s="130"/>
    </row>
    <row r="1808" spans="104:106" x14ac:dyDescent="0.2">
      <c r="CZ1808" s="130"/>
      <c r="DA1808" s="130"/>
      <c r="DB1808" s="130"/>
    </row>
    <row r="1809" spans="104:106" x14ac:dyDescent="0.2">
      <c r="CZ1809" s="130"/>
      <c r="DA1809" s="130"/>
      <c r="DB1809" s="130"/>
    </row>
    <row r="1810" spans="104:106" x14ac:dyDescent="0.2">
      <c r="CZ1810" s="130"/>
      <c r="DA1810" s="130"/>
      <c r="DB1810" s="130"/>
    </row>
    <row r="1811" spans="104:106" x14ac:dyDescent="0.2">
      <c r="CZ1811" s="130"/>
      <c r="DA1811" s="130"/>
      <c r="DB1811" s="130"/>
    </row>
    <row r="1812" spans="104:106" x14ac:dyDescent="0.2">
      <c r="CZ1812" s="130"/>
      <c r="DA1812" s="130"/>
      <c r="DB1812" s="130"/>
    </row>
    <row r="1813" spans="104:106" x14ac:dyDescent="0.2">
      <c r="CZ1813" s="130"/>
      <c r="DA1813" s="130"/>
      <c r="DB1813" s="130"/>
    </row>
    <row r="1814" spans="104:106" x14ac:dyDescent="0.2">
      <c r="CZ1814" s="130"/>
      <c r="DA1814" s="130"/>
      <c r="DB1814" s="130"/>
    </row>
    <row r="1815" spans="104:106" x14ac:dyDescent="0.2">
      <c r="CZ1815" s="130"/>
      <c r="DA1815" s="130"/>
      <c r="DB1815" s="130"/>
    </row>
    <row r="1816" spans="104:106" x14ac:dyDescent="0.2">
      <c r="CZ1816" s="130"/>
      <c r="DA1816" s="130"/>
      <c r="DB1816" s="130"/>
    </row>
    <row r="1817" spans="104:106" x14ac:dyDescent="0.2">
      <c r="CZ1817" s="130"/>
      <c r="DA1817" s="130"/>
      <c r="DB1817" s="130"/>
    </row>
    <row r="1818" spans="104:106" x14ac:dyDescent="0.2">
      <c r="CZ1818" s="130"/>
      <c r="DA1818" s="130"/>
      <c r="DB1818" s="130"/>
    </row>
    <row r="1819" spans="104:106" x14ac:dyDescent="0.2">
      <c r="CZ1819" s="130"/>
      <c r="DA1819" s="130"/>
      <c r="DB1819" s="130"/>
    </row>
    <row r="1820" spans="104:106" x14ac:dyDescent="0.2">
      <c r="CZ1820" s="130"/>
      <c r="DA1820" s="130"/>
      <c r="DB1820" s="130"/>
    </row>
    <row r="1821" spans="104:106" x14ac:dyDescent="0.2">
      <c r="CZ1821" s="130"/>
      <c r="DA1821" s="130"/>
      <c r="DB1821" s="130"/>
    </row>
    <row r="1822" spans="104:106" x14ac:dyDescent="0.2">
      <c r="CZ1822" s="130"/>
      <c r="DA1822" s="130"/>
      <c r="DB1822" s="130"/>
    </row>
    <row r="1823" spans="104:106" x14ac:dyDescent="0.2">
      <c r="CZ1823" s="130"/>
      <c r="DA1823" s="130"/>
      <c r="DB1823" s="130"/>
    </row>
    <row r="1824" spans="104:106" x14ac:dyDescent="0.2">
      <c r="CZ1824" s="130"/>
      <c r="DA1824" s="130"/>
      <c r="DB1824" s="130"/>
    </row>
    <row r="1825" spans="104:106" x14ac:dyDescent="0.2">
      <c r="CZ1825" s="130"/>
      <c r="DA1825" s="130"/>
      <c r="DB1825" s="130"/>
    </row>
    <row r="1826" spans="104:106" x14ac:dyDescent="0.2">
      <c r="CZ1826" s="130"/>
      <c r="DA1826" s="130"/>
      <c r="DB1826" s="130"/>
    </row>
    <row r="1827" spans="104:106" x14ac:dyDescent="0.2">
      <c r="CZ1827" s="130"/>
      <c r="DA1827" s="130"/>
      <c r="DB1827" s="130"/>
    </row>
    <row r="1828" spans="104:106" x14ac:dyDescent="0.2">
      <c r="CZ1828" s="130"/>
      <c r="DA1828" s="130"/>
      <c r="DB1828" s="130"/>
    </row>
    <row r="1829" spans="104:106" x14ac:dyDescent="0.2">
      <c r="CZ1829" s="130"/>
      <c r="DA1829" s="130"/>
      <c r="DB1829" s="130"/>
    </row>
    <row r="1830" spans="104:106" x14ac:dyDescent="0.2">
      <c r="CZ1830" s="130"/>
      <c r="DA1830" s="130"/>
      <c r="DB1830" s="130"/>
    </row>
    <row r="1831" spans="104:106" x14ac:dyDescent="0.2">
      <c r="CZ1831" s="130"/>
      <c r="DA1831" s="130"/>
      <c r="DB1831" s="130"/>
    </row>
    <row r="1832" spans="104:106" x14ac:dyDescent="0.2">
      <c r="CZ1832" s="130"/>
      <c r="DA1832" s="130"/>
      <c r="DB1832" s="130"/>
    </row>
    <row r="1833" spans="104:106" x14ac:dyDescent="0.2">
      <c r="CZ1833" s="130"/>
      <c r="DA1833" s="130"/>
      <c r="DB1833" s="130"/>
    </row>
    <row r="1834" spans="104:106" x14ac:dyDescent="0.2">
      <c r="CZ1834" s="130"/>
      <c r="DA1834" s="130"/>
      <c r="DB1834" s="130"/>
    </row>
    <row r="1835" spans="104:106" x14ac:dyDescent="0.2">
      <c r="CZ1835" s="130"/>
      <c r="DA1835" s="130"/>
      <c r="DB1835" s="130"/>
    </row>
    <row r="1836" spans="104:106" x14ac:dyDescent="0.2">
      <c r="CZ1836" s="130"/>
      <c r="DA1836" s="130"/>
      <c r="DB1836" s="130"/>
    </row>
    <row r="1837" spans="104:106" x14ac:dyDescent="0.2">
      <c r="CZ1837" s="130"/>
      <c r="DA1837" s="130"/>
      <c r="DB1837" s="130"/>
    </row>
    <row r="1838" spans="104:106" x14ac:dyDescent="0.2">
      <c r="CZ1838" s="130"/>
      <c r="DA1838" s="130"/>
      <c r="DB1838" s="130"/>
    </row>
    <row r="1839" spans="104:106" x14ac:dyDescent="0.2">
      <c r="CZ1839" s="130"/>
      <c r="DA1839" s="130"/>
      <c r="DB1839" s="130"/>
    </row>
    <row r="1840" spans="104:106" x14ac:dyDescent="0.2">
      <c r="CZ1840" s="130"/>
      <c r="DA1840" s="130"/>
      <c r="DB1840" s="130"/>
    </row>
    <row r="1841" spans="104:106" x14ac:dyDescent="0.2">
      <c r="CZ1841" s="130"/>
      <c r="DA1841" s="130"/>
      <c r="DB1841" s="130"/>
    </row>
    <row r="1842" spans="104:106" x14ac:dyDescent="0.2">
      <c r="CZ1842" s="130"/>
      <c r="DA1842" s="130"/>
      <c r="DB1842" s="130"/>
    </row>
    <row r="1843" spans="104:106" x14ac:dyDescent="0.2">
      <c r="CZ1843" s="130"/>
      <c r="DA1843" s="130"/>
      <c r="DB1843" s="130"/>
    </row>
    <row r="1844" spans="104:106" x14ac:dyDescent="0.2">
      <c r="CZ1844" s="130"/>
      <c r="DA1844" s="130"/>
      <c r="DB1844" s="130"/>
    </row>
    <row r="1845" spans="104:106" x14ac:dyDescent="0.2">
      <c r="CZ1845" s="130"/>
      <c r="DA1845" s="130"/>
      <c r="DB1845" s="130"/>
    </row>
    <row r="1846" spans="104:106" x14ac:dyDescent="0.2">
      <c r="CZ1846" s="130"/>
      <c r="DA1846" s="130"/>
      <c r="DB1846" s="130"/>
    </row>
    <row r="1847" spans="104:106" x14ac:dyDescent="0.2">
      <c r="CZ1847" s="130"/>
      <c r="DA1847" s="130"/>
      <c r="DB1847" s="130"/>
    </row>
    <row r="1848" spans="104:106" x14ac:dyDescent="0.2">
      <c r="CZ1848" s="130"/>
      <c r="DA1848" s="130"/>
      <c r="DB1848" s="130"/>
    </row>
    <row r="1849" spans="104:106" x14ac:dyDescent="0.2">
      <c r="CZ1849" s="130"/>
      <c r="DA1849" s="130"/>
      <c r="DB1849" s="130"/>
    </row>
    <row r="1850" spans="104:106" x14ac:dyDescent="0.2">
      <c r="CZ1850" s="130"/>
      <c r="DA1850" s="130"/>
      <c r="DB1850" s="130"/>
    </row>
    <row r="1851" spans="104:106" x14ac:dyDescent="0.2">
      <c r="CZ1851" s="130"/>
      <c r="DA1851" s="130"/>
      <c r="DB1851" s="130"/>
    </row>
    <row r="1852" spans="104:106" x14ac:dyDescent="0.2">
      <c r="CZ1852" s="130"/>
      <c r="DA1852" s="130"/>
      <c r="DB1852" s="130"/>
    </row>
    <row r="1853" spans="104:106" x14ac:dyDescent="0.2">
      <c r="CZ1853" s="130"/>
      <c r="DA1853" s="130"/>
      <c r="DB1853" s="130"/>
    </row>
    <row r="1854" spans="104:106" x14ac:dyDescent="0.2">
      <c r="CZ1854" s="130"/>
      <c r="DA1854" s="130"/>
      <c r="DB1854" s="130"/>
    </row>
    <row r="1855" spans="104:106" x14ac:dyDescent="0.2">
      <c r="CZ1855" s="130"/>
      <c r="DA1855" s="130"/>
      <c r="DB1855" s="130"/>
    </row>
    <row r="1856" spans="104:106" x14ac:dyDescent="0.2">
      <c r="CZ1856" s="130"/>
      <c r="DA1856" s="130"/>
      <c r="DB1856" s="130"/>
    </row>
    <row r="1857" spans="104:106" x14ac:dyDescent="0.2">
      <c r="CZ1857" s="130"/>
      <c r="DA1857" s="130"/>
      <c r="DB1857" s="130"/>
    </row>
    <row r="1858" spans="104:106" x14ac:dyDescent="0.2">
      <c r="CZ1858" s="130"/>
      <c r="DA1858" s="130"/>
      <c r="DB1858" s="130"/>
    </row>
    <row r="1859" spans="104:106" x14ac:dyDescent="0.2">
      <c r="CZ1859" s="130"/>
      <c r="DA1859" s="130"/>
      <c r="DB1859" s="130"/>
    </row>
    <row r="1860" spans="104:106" x14ac:dyDescent="0.2">
      <c r="CZ1860" s="130"/>
      <c r="DA1860" s="130"/>
      <c r="DB1860" s="130"/>
    </row>
    <row r="1861" spans="104:106" x14ac:dyDescent="0.2">
      <c r="CZ1861" s="130"/>
      <c r="DA1861" s="130"/>
      <c r="DB1861" s="130"/>
    </row>
    <row r="1862" spans="104:106" x14ac:dyDescent="0.2">
      <c r="CZ1862" s="130"/>
      <c r="DA1862" s="130"/>
      <c r="DB1862" s="130"/>
    </row>
    <row r="1863" spans="104:106" x14ac:dyDescent="0.2">
      <c r="CZ1863" s="130"/>
      <c r="DA1863" s="130"/>
      <c r="DB1863" s="130"/>
    </row>
    <row r="1864" spans="104:106" x14ac:dyDescent="0.2">
      <c r="CZ1864" s="130"/>
      <c r="DA1864" s="130"/>
      <c r="DB1864" s="130"/>
    </row>
    <row r="1865" spans="104:106" x14ac:dyDescent="0.2">
      <c r="CZ1865" s="130"/>
      <c r="DA1865" s="130"/>
      <c r="DB1865" s="130"/>
    </row>
    <row r="1866" spans="104:106" x14ac:dyDescent="0.2">
      <c r="CZ1866" s="130"/>
      <c r="DA1866" s="130"/>
      <c r="DB1866" s="130"/>
    </row>
    <row r="1867" spans="104:106" x14ac:dyDescent="0.2">
      <c r="CZ1867" s="130"/>
      <c r="DA1867" s="130"/>
      <c r="DB1867" s="130"/>
    </row>
    <row r="1868" spans="104:106" x14ac:dyDescent="0.2">
      <c r="CZ1868" s="130"/>
      <c r="DA1868" s="130"/>
      <c r="DB1868" s="130"/>
    </row>
    <row r="1869" spans="104:106" x14ac:dyDescent="0.2">
      <c r="CZ1869" s="130"/>
      <c r="DA1869" s="130"/>
      <c r="DB1869" s="130"/>
    </row>
    <row r="1870" spans="104:106" x14ac:dyDescent="0.2">
      <c r="CZ1870" s="130"/>
      <c r="DA1870" s="130"/>
      <c r="DB1870" s="130"/>
    </row>
    <row r="1871" spans="104:106" x14ac:dyDescent="0.2">
      <c r="CZ1871" s="130"/>
      <c r="DA1871" s="130"/>
      <c r="DB1871" s="130"/>
    </row>
    <row r="1872" spans="104:106" x14ac:dyDescent="0.2">
      <c r="CZ1872" s="130"/>
      <c r="DA1872" s="130"/>
      <c r="DB1872" s="130"/>
    </row>
    <row r="1873" spans="104:106" x14ac:dyDescent="0.2">
      <c r="CZ1873" s="130"/>
      <c r="DA1873" s="130"/>
      <c r="DB1873" s="130"/>
    </row>
    <row r="1874" spans="104:106" x14ac:dyDescent="0.2">
      <c r="CZ1874" s="130"/>
      <c r="DA1874" s="130"/>
      <c r="DB1874" s="130"/>
    </row>
    <row r="1875" spans="104:106" x14ac:dyDescent="0.2">
      <c r="CZ1875" s="130"/>
      <c r="DA1875" s="130"/>
      <c r="DB1875" s="130"/>
    </row>
    <row r="1876" spans="104:106" x14ac:dyDescent="0.2">
      <c r="CZ1876" s="130"/>
      <c r="DA1876" s="130"/>
      <c r="DB1876" s="130"/>
    </row>
    <row r="1877" spans="104:106" x14ac:dyDescent="0.2">
      <c r="CZ1877" s="130"/>
      <c r="DA1877" s="130"/>
      <c r="DB1877" s="130"/>
    </row>
    <row r="1878" spans="104:106" x14ac:dyDescent="0.2">
      <c r="CZ1878" s="130"/>
      <c r="DA1878" s="130"/>
      <c r="DB1878" s="130"/>
    </row>
    <row r="1879" spans="104:106" x14ac:dyDescent="0.2">
      <c r="CZ1879" s="130"/>
      <c r="DA1879" s="130"/>
      <c r="DB1879" s="130"/>
    </row>
    <row r="1880" spans="104:106" x14ac:dyDescent="0.2">
      <c r="CZ1880" s="130"/>
      <c r="DA1880" s="130"/>
      <c r="DB1880" s="130"/>
    </row>
    <row r="1881" spans="104:106" x14ac:dyDescent="0.2">
      <c r="CZ1881" s="130"/>
      <c r="DA1881" s="130"/>
      <c r="DB1881" s="130"/>
    </row>
    <row r="1882" spans="104:106" x14ac:dyDescent="0.2">
      <c r="CZ1882" s="130"/>
      <c r="DA1882" s="130"/>
      <c r="DB1882" s="130"/>
    </row>
    <row r="1883" spans="104:106" x14ac:dyDescent="0.2">
      <c r="CZ1883" s="130"/>
      <c r="DA1883" s="130"/>
      <c r="DB1883" s="130"/>
    </row>
    <row r="1884" spans="104:106" x14ac:dyDescent="0.2">
      <c r="CZ1884" s="130"/>
      <c r="DA1884" s="130"/>
      <c r="DB1884" s="130"/>
    </row>
    <row r="1885" spans="104:106" x14ac:dyDescent="0.2">
      <c r="CZ1885" s="130"/>
      <c r="DA1885" s="130"/>
      <c r="DB1885" s="130"/>
    </row>
    <row r="1886" spans="104:106" x14ac:dyDescent="0.2">
      <c r="CZ1886" s="130"/>
      <c r="DA1886" s="130"/>
      <c r="DB1886" s="130"/>
    </row>
    <row r="1887" spans="104:106" x14ac:dyDescent="0.2">
      <c r="CZ1887" s="130"/>
      <c r="DA1887" s="130"/>
      <c r="DB1887" s="130"/>
    </row>
    <row r="1888" spans="104:106" x14ac:dyDescent="0.2">
      <c r="CZ1888" s="130"/>
      <c r="DA1888" s="130"/>
      <c r="DB1888" s="130"/>
    </row>
    <row r="1889" spans="104:106" x14ac:dyDescent="0.2">
      <c r="CZ1889" s="130"/>
      <c r="DA1889" s="130"/>
      <c r="DB1889" s="130"/>
    </row>
    <row r="1890" spans="104:106" x14ac:dyDescent="0.2">
      <c r="CZ1890" s="130"/>
      <c r="DA1890" s="130"/>
      <c r="DB1890" s="130"/>
    </row>
    <row r="1891" spans="104:106" x14ac:dyDescent="0.2">
      <c r="CZ1891" s="130"/>
      <c r="DA1891" s="130"/>
      <c r="DB1891" s="130"/>
    </row>
    <row r="1892" spans="104:106" x14ac:dyDescent="0.2">
      <c r="CZ1892" s="130"/>
      <c r="DA1892" s="130"/>
      <c r="DB1892" s="130"/>
    </row>
    <row r="1893" spans="104:106" x14ac:dyDescent="0.2">
      <c r="CZ1893" s="130"/>
      <c r="DA1893" s="130"/>
      <c r="DB1893" s="130"/>
    </row>
    <row r="1894" spans="104:106" x14ac:dyDescent="0.2">
      <c r="CZ1894" s="130"/>
      <c r="DA1894" s="130"/>
      <c r="DB1894" s="130"/>
    </row>
    <row r="1895" spans="104:106" x14ac:dyDescent="0.2">
      <c r="CZ1895" s="130"/>
      <c r="DA1895" s="130"/>
      <c r="DB1895" s="130"/>
    </row>
    <row r="1896" spans="104:106" x14ac:dyDescent="0.2">
      <c r="CZ1896" s="130"/>
      <c r="DA1896" s="130"/>
      <c r="DB1896" s="130"/>
    </row>
    <row r="1897" spans="104:106" x14ac:dyDescent="0.2">
      <c r="CZ1897" s="130"/>
      <c r="DA1897" s="130"/>
      <c r="DB1897" s="130"/>
    </row>
    <row r="1898" spans="104:106" x14ac:dyDescent="0.2">
      <c r="CZ1898" s="130"/>
      <c r="DA1898" s="130"/>
      <c r="DB1898" s="130"/>
    </row>
    <row r="1899" spans="104:106" x14ac:dyDescent="0.2">
      <c r="CZ1899" s="130"/>
      <c r="DA1899" s="130"/>
      <c r="DB1899" s="130"/>
    </row>
    <row r="1900" spans="104:106" x14ac:dyDescent="0.2">
      <c r="CZ1900" s="130"/>
      <c r="DA1900" s="130"/>
      <c r="DB1900" s="130"/>
    </row>
    <row r="1901" spans="104:106" x14ac:dyDescent="0.2">
      <c r="CZ1901" s="130"/>
      <c r="DA1901" s="130"/>
      <c r="DB1901" s="130"/>
    </row>
    <row r="1902" spans="104:106" x14ac:dyDescent="0.2">
      <c r="CZ1902" s="130"/>
      <c r="DA1902" s="130"/>
      <c r="DB1902" s="130"/>
    </row>
    <row r="1903" spans="104:106" x14ac:dyDescent="0.2">
      <c r="CZ1903" s="130"/>
      <c r="DA1903" s="130"/>
      <c r="DB1903" s="130"/>
    </row>
    <row r="1904" spans="104:106" x14ac:dyDescent="0.2">
      <c r="CZ1904" s="130"/>
      <c r="DA1904" s="130"/>
      <c r="DB1904" s="130"/>
    </row>
    <row r="1905" spans="104:106" x14ac:dyDescent="0.2">
      <c r="CZ1905" s="130"/>
      <c r="DA1905" s="130"/>
      <c r="DB1905" s="130"/>
    </row>
    <row r="1906" spans="104:106" x14ac:dyDescent="0.2">
      <c r="CZ1906" s="130"/>
      <c r="DA1906" s="130"/>
      <c r="DB1906" s="130"/>
    </row>
    <row r="1907" spans="104:106" x14ac:dyDescent="0.2">
      <c r="CZ1907" s="130"/>
      <c r="DA1907" s="130"/>
      <c r="DB1907" s="130"/>
    </row>
    <row r="1908" spans="104:106" x14ac:dyDescent="0.2">
      <c r="CZ1908" s="130"/>
      <c r="DA1908" s="130"/>
      <c r="DB1908" s="130"/>
    </row>
    <row r="1909" spans="104:106" x14ac:dyDescent="0.2">
      <c r="CZ1909" s="130"/>
      <c r="DA1909" s="130"/>
      <c r="DB1909" s="130"/>
    </row>
    <row r="1910" spans="104:106" x14ac:dyDescent="0.2">
      <c r="CZ1910" s="130"/>
      <c r="DA1910" s="130"/>
      <c r="DB1910" s="130"/>
    </row>
    <row r="1911" spans="104:106" x14ac:dyDescent="0.2">
      <c r="CZ1911" s="130"/>
      <c r="DA1911" s="130"/>
      <c r="DB1911" s="130"/>
    </row>
    <row r="1912" spans="104:106" x14ac:dyDescent="0.2">
      <c r="CZ1912" s="130"/>
      <c r="DA1912" s="130"/>
      <c r="DB1912" s="130"/>
    </row>
    <row r="1913" spans="104:106" x14ac:dyDescent="0.2">
      <c r="CZ1913" s="130"/>
      <c r="DA1913" s="130"/>
      <c r="DB1913" s="130"/>
    </row>
    <row r="1914" spans="104:106" x14ac:dyDescent="0.2">
      <c r="CZ1914" s="130"/>
      <c r="DA1914" s="130"/>
      <c r="DB1914" s="130"/>
    </row>
    <row r="1915" spans="104:106" x14ac:dyDescent="0.2">
      <c r="CZ1915" s="130"/>
      <c r="DA1915" s="130"/>
      <c r="DB1915" s="130"/>
    </row>
    <row r="1916" spans="104:106" x14ac:dyDescent="0.2">
      <c r="CZ1916" s="130"/>
      <c r="DA1916" s="130"/>
      <c r="DB1916" s="130"/>
    </row>
    <row r="1917" spans="104:106" x14ac:dyDescent="0.2">
      <c r="CZ1917" s="130"/>
      <c r="DA1917" s="130"/>
      <c r="DB1917" s="130"/>
    </row>
    <row r="1918" spans="104:106" x14ac:dyDescent="0.2">
      <c r="CZ1918" s="130"/>
      <c r="DA1918" s="130"/>
      <c r="DB1918" s="130"/>
    </row>
    <row r="1919" spans="104:106" x14ac:dyDescent="0.2">
      <c r="CZ1919" s="130"/>
      <c r="DA1919" s="130"/>
      <c r="DB1919" s="130"/>
    </row>
    <row r="1920" spans="104:106" x14ac:dyDescent="0.2">
      <c r="CZ1920" s="130"/>
      <c r="DA1920" s="130"/>
      <c r="DB1920" s="130"/>
    </row>
    <row r="1921" spans="104:106" x14ac:dyDescent="0.2">
      <c r="CZ1921" s="130"/>
      <c r="DA1921" s="130"/>
      <c r="DB1921" s="130"/>
    </row>
    <row r="1922" spans="104:106" x14ac:dyDescent="0.2">
      <c r="CZ1922" s="130"/>
      <c r="DA1922" s="130"/>
      <c r="DB1922" s="130"/>
    </row>
    <row r="1923" spans="104:106" x14ac:dyDescent="0.2">
      <c r="CZ1923" s="130"/>
      <c r="DA1923" s="130"/>
      <c r="DB1923" s="130"/>
    </row>
    <row r="1924" spans="104:106" x14ac:dyDescent="0.2">
      <c r="CZ1924" s="130"/>
      <c r="DA1924" s="130"/>
      <c r="DB1924" s="130"/>
    </row>
    <row r="1925" spans="104:106" x14ac:dyDescent="0.2">
      <c r="CZ1925" s="130"/>
      <c r="DA1925" s="130"/>
      <c r="DB1925" s="130"/>
    </row>
    <row r="1926" spans="104:106" x14ac:dyDescent="0.2">
      <c r="CZ1926" s="130"/>
      <c r="DA1926" s="130"/>
      <c r="DB1926" s="130"/>
    </row>
    <row r="1927" spans="104:106" x14ac:dyDescent="0.2">
      <c r="CZ1927" s="130"/>
      <c r="DA1927" s="130"/>
      <c r="DB1927" s="130"/>
    </row>
    <row r="1928" spans="104:106" x14ac:dyDescent="0.2">
      <c r="CZ1928" s="130"/>
      <c r="DA1928" s="130"/>
      <c r="DB1928" s="130"/>
    </row>
    <row r="1929" spans="104:106" x14ac:dyDescent="0.2">
      <c r="CZ1929" s="130"/>
      <c r="DA1929" s="130"/>
      <c r="DB1929" s="130"/>
    </row>
    <row r="1930" spans="104:106" x14ac:dyDescent="0.2">
      <c r="CZ1930" s="130"/>
      <c r="DA1930" s="130"/>
      <c r="DB1930" s="130"/>
    </row>
    <row r="1931" spans="104:106" x14ac:dyDescent="0.2">
      <c r="CZ1931" s="130"/>
      <c r="DA1931" s="130"/>
      <c r="DB1931" s="130"/>
    </row>
    <row r="1932" spans="104:106" x14ac:dyDescent="0.2">
      <c r="CZ1932" s="130"/>
      <c r="DA1932" s="130"/>
      <c r="DB1932" s="130"/>
    </row>
    <row r="1933" spans="104:106" x14ac:dyDescent="0.2">
      <c r="CZ1933" s="130"/>
      <c r="DA1933" s="130"/>
      <c r="DB1933" s="130"/>
    </row>
    <row r="1934" spans="104:106" x14ac:dyDescent="0.2">
      <c r="CZ1934" s="130"/>
      <c r="DA1934" s="130"/>
      <c r="DB1934" s="130"/>
    </row>
    <row r="1935" spans="104:106" x14ac:dyDescent="0.2">
      <c r="CZ1935" s="130"/>
      <c r="DA1935" s="130"/>
      <c r="DB1935" s="130"/>
    </row>
    <row r="1936" spans="104:106" x14ac:dyDescent="0.2">
      <c r="CZ1936" s="130"/>
      <c r="DA1936" s="130"/>
      <c r="DB1936" s="130"/>
    </row>
    <row r="1937" spans="104:106" x14ac:dyDescent="0.2">
      <c r="CZ1937" s="130"/>
      <c r="DA1937" s="130"/>
      <c r="DB1937" s="130"/>
    </row>
    <row r="1938" spans="104:106" x14ac:dyDescent="0.2">
      <c r="CZ1938" s="130"/>
      <c r="DA1938" s="130"/>
      <c r="DB1938" s="130"/>
    </row>
    <row r="1939" spans="104:106" x14ac:dyDescent="0.2">
      <c r="CZ1939" s="130"/>
      <c r="DA1939" s="130"/>
      <c r="DB1939" s="130"/>
    </row>
    <row r="1940" spans="104:106" x14ac:dyDescent="0.2">
      <c r="CZ1940" s="130"/>
      <c r="DA1940" s="130"/>
      <c r="DB1940" s="130"/>
    </row>
    <row r="1941" spans="104:106" x14ac:dyDescent="0.2">
      <c r="CZ1941" s="130"/>
      <c r="DA1941" s="130"/>
      <c r="DB1941" s="130"/>
    </row>
    <row r="1942" spans="104:106" x14ac:dyDescent="0.2">
      <c r="CZ1942" s="130"/>
      <c r="DA1942" s="130"/>
      <c r="DB1942" s="130"/>
    </row>
    <row r="1943" spans="104:106" x14ac:dyDescent="0.2">
      <c r="CZ1943" s="130"/>
      <c r="DA1943" s="130"/>
      <c r="DB1943" s="130"/>
    </row>
    <row r="1944" spans="104:106" x14ac:dyDescent="0.2">
      <c r="CZ1944" s="130"/>
      <c r="DA1944" s="130"/>
      <c r="DB1944" s="130"/>
    </row>
    <row r="1945" spans="104:106" x14ac:dyDescent="0.2">
      <c r="CZ1945" s="130"/>
      <c r="DA1945" s="130"/>
      <c r="DB1945" s="130"/>
    </row>
    <row r="1946" spans="104:106" x14ac:dyDescent="0.2">
      <c r="CZ1946" s="130"/>
      <c r="DA1946" s="130"/>
      <c r="DB1946" s="130"/>
    </row>
    <row r="1947" spans="104:106" x14ac:dyDescent="0.2">
      <c r="CZ1947" s="130"/>
      <c r="DA1947" s="130"/>
      <c r="DB1947" s="130"/>
    </row>
    <row r="1948" spans="104:106" x14ac:dyDescent="0.2">
      <c r="CZ1948" s="130"/>
      <c r="DA1948" s="130"/>
      <c r="DB1948" s="130"/>
    </row>
    <row r="1949" spans="104:106" x14ac:dyDescent="0.2">
      <c r="CZ1949" s="130"/>
      <c r="DA1949" s="130"/>
      <c r="DB1949" s="130"/>
    </row>
    <row r="1950" spans="104:106" x14ac:dyDescent="0.2">
      <c r="CZ1950" s="130"/>
      <c r="DA1950" s="130"/>
      <c r="DB1950" s="130"/>
    </row>
    <row r="1951" spans="104:106" x14ac:dyDescent="0.2">
      <c r="CZ1951" s="130"/>
      <c r="DA1951" s="130"/>
      <c r="DB1951" s="130"/>
    </row>
    <row r="1952" spans="104:106" x14ac:dyDescent="0.2">
      <c r="CZ1952" s="130"/>
      <c r="DA1952" s="130"/>
      <c r="DB1952" s="130"/>
    </row>
    <row r="1953" spans="104:106" x14ac:dyDescent="0.2">
      <c r="CZ1953" s="130"/>
      <c r="DA1953" s="130"/>
      <c r="DB1953" s="130"/>
    </row>
    <row r="1954" spans="104:106" x14ac:dyDescent="0.2">
      <c r="CZ1954" s="130"/>
      <c r="DA1954" s="130"/>
      <c r="DB1954" s="130"/>
    </row>
    <row r="1955" spans="104:106" x14ac:dyDescent="0.2">
      <c r="CZ1955" s="130"/>
      <c r="DA1955" s="130"/>
      <c r="DB1955" s="130"/>
    </row>
    <row r="1956" spans="104:106" x14ac:dyDescent="0.2">
      <c r="CZ1956" s="130"/>
      <c r="DA1956" s="130"/>
      <c r="DB1956" s="130"/>
    </row>
    <row r="1957" spans="104:106" x14ac:dyDescent="0.2">
      <c r="CZ1957" s="130"/>
      <c r="DA1957" s="130"/>
      <c r="DB1957" s="130"/>
    </row>
    <row r="1958" spans="104:106" x14ac:dyDescent="0.2">
      <c r="CZ1958" s="130"/>
      <c r="DA1958" s="130"/>
      <c r="DB1958" s="130"/>
    </row>
    <row r="1959" spans="104:106" x14ac:dyDescent="0.2">
      <c r="CZ1959" s="130"/>
      <c r="DA1959" s="130"/>
      <c r="DB1959" s="130"/>
    </row>
    <row r="1960" spans="104:106" x14ac:dyDescent="0.2">
      <c r="CZ1960" s="130"/>
      <c r="DA1960" s="130"/>
      <c r="DB1960" s="130"/>
    </row>
    <row r="1961" spans="104:106" x14ac:dyDescent="0.2">
      <c r="CZ1961" s="130"/>
      <c r="DA1961" s="130"/>
      <c r="DB1961" s="130"/>
    </row>
    <row r="1962" spans="104:106" x14ac:dyDescent="0.2">
      <c r="CZ1962" s="130"/>
      <c r="DA1962" s="130"/>
      <c r="DB1962" s="130"/>
    </row>
    <row r="1963" spans="104:106" x14ac:dyDescent="0.2">
      <c r="CZ1963" s="130"/>
      <c r="DA1963" s="130"/>
      <c r="DB1963" s="130"/>
    </row>
    <row r="1964" spans="104:106" x14ac:dyDescent="0.2">
      <c r="CZ1964" s="130"/>
      <c r="DA1964" s="130"/>
      <c r="DB1964" s="130"/>
    </row>
    <row r="1965" spans="104:106" x14ac:dyDescent="0.2">
      <c r="CZ1965" s="130"/>
      <c r="DA1965" s="130"/>
      <c r="DB1965" s="130"/>
    </row>
    <row r="1966" spans="104:106" x14ac:dyDescent="0.2">
      <c r="CZ1966" s="130"/>
      <c r="DA1966" s="130"/>
      <c r="DB1966" s="130"/>
    </row>
    <row r="1967" spans="104:106" x14ac:dyDescent="0.2">
      <c r="CZ1967" s="130"/>
      <c r="DA1967" s="130"/>
      <c r="DB1967" s="130"/>
    </row>
    <row r="1968" spans="104:106" x14ac:dyDescent="0.2">
      <c r="CZ1968" s="130"/>
      <c r="DA1968" s="130"/>
      <c r="DB1968" s="130"/>
    </row>
    <row r="1969" spans="104:106" x14ac:dyDescent="0.2">
      <c r="CZ1969" s="130"/>
      <c r="DA1969" s="130"/>
      <c r="DB1969" s="130"/>
    </row>
    <row r="1970" spans="104:106" x14ac:dyDescent="0.2">
      <c r="CZ1970" s="130"/>
      <c r="DA1970" s="130"/>
      <c r="DB1970" s="130"/>
    </row>
    <row r="1971" spans="104:106" x14ac:dyDescent="0.2">
      <c r="CZ1971" s="130"/>
      <c r="DA1971" s="130"/>
      <c r="DB1971" s="130"/>
    </row>
    <row r="1972" spans="104:106" x14ac:dyDescent="0.2">
      <c r="CZ1972" s="130"/>
      <c r="DA1972" s="130"/>
      <c r="DB1972" s="130"/>
    </row>
    <row r="1973" spans="104:106" x14ac:dyDescent="0.2">
      <c r="CZ1973" s="130"/>
      <c r="DA1973" s="130"/>
      <c r="DB1973" s="130"/>
    </row>
    <row r="1974" spans="104:106" x14ac:dyDescent="0.2">
      <c r="CZ1974" s="130"/>
      <c r="DA1974" s="130"/>
      <c r="DB1974" s="130"/>
    </row>
    <row r="1975" spans="104:106" x14ac:dyDescent="0.2">
      <c r="CZ1975" s="130"/>
      <c r="DA1975" s="130"/>
      <c r="DB1975" s="130"/>
    </row>
    <row r="1976" spans="104:106" x14ac:dyDescent="0.2">
      <c r="CZ1976" s="130"/>
      <c r="DA1976" s="130"/>
      <c r="DB1976" s="130"/>
    </row>
    <row r="1977" spans="104:106" x14ac:dyDescent="0.2">
      <c r="CZ1977" s="130"/>
      <c r="DA1977" s="130"/>
      <c r="DB1977" s="130"/>
    </row>
    <row r="1978" spans="104:106" x14ac:dyDescent="0.2">
      <c r="CZ1978" s="130"/>
      <c r="DA1978" s="130"/>
      <c r="DB1978" s="130"/>
    </row>
    <row r="1979" spans="104:106" x14ac:dyDescent="0.2">
      <c r="CZ1979" s="130"/>
      <c r="DA1979" s="130"/>
      <c r="DB1979" s="130"/>
    </row>
    <row r="1980" spans="104:106" x14ac:dyDescent="0.2">
      <c r="CZ1980" s="130"/>
      <c r="DA1980" s="130"/>
      <c r="DB1980" s="130"/>
    </row>
    <row r="1981" spans="104:106" x14ac:dyDescent="0.2">
      <c r="CZ1981" s="130"/>
      <c r="DA1981" s="130"/>
      <c r="DB1981" s="130"/>
    </row>
    <row r="1982" spans="104:106" x14ac:dyDescent="0.2">
      <c r="CZ1982" s="130"/>
      <c r="DA1982" s="130"/>
      <c r="DB1982" s="130"/>
    </row>
    <row r="1983" spans="104:106" x14ac:dyDescent="0.2">
      <c r="CZ1983" s="130"/>
      <c r="DA1983" s="130"/>
      <c r="DB1983" s="130"/>
    </row>
    <row r="1984" spans="104:106" x14ac:dyDescent="0.2">
      <c r="CZ1984" s="130"/>
      <c r="DA1984" s="130"/>
      <c r="DB1984" s="130"/>
    </row>
    <row r="1985" spans="104:106" x14ac:dyDescent="0.2">
      <c r="CZ1985" s="130"/>
      <c r="DA1985" s="130"/>
      <c r="DB1985" s="130"/>
    </row>
    <row r="1986" spans="104:106" x14ac:dyDescent="0.2">
      <c r="CZ1986" s="130"/>
      <c r="DA1986" s="130"/>
      <c r="DB1986" s="130"/>
    </row>
    <row r="1987" spans="104:106" x14ac:dyDescent="0.2">
      <c r="CZ1987" s="130"/>
      <c r="DA1987" s="130"/>
      <c r="DB1987" s="130"/>
    </row>
    <row r="1988" spans="104:106" x14ac:dyDescent="0.2">
      <c r="CZ1988" s="130"/>
      <c r="DA1988" s="130"/>
      <c r="DB1988" s="130"/>
    </row>
    <row r="1989" spans="104:106" x14ac:dyDescent="0.2">
      <c r="CZ1989" s="130"/>
      <c r="DA1989" s="130"/>
      <c r="DB1989" s="130"/>
    </row>
    <row r="1990" spans="104:106" x14ac:dyDescent="0.2">
      <c r="CZ1990" s="130"/>
      <c r="DA1990" s="130"/>
      <c r="DB1990" s="130"/>
    </row>
    <row r="1991" spans="104:106" x14ac:dyDescent="0.2">
      <c r="CZ1991" s="130"/>
      <c r="DA1991" s="130"/>
      <c r="DB1991" s="130"/>
    </row>
    <row r="1992" spans="104:106" x14ac:dyDescent="0.2">
      <c r="CZ1992" s="130"/>
      <c r="DA1992" s="130"/>
      <c r="DB1992" s="130"/>
    </row>
    <row r="1993" spans="104:106" x14ac:dyDescent="0.2">
      <c r="CZ1993" s="130"/>
      <c r="DA1993" s="130"/>
      <c r="DB1993" s="130"/>
    </row>
    <row r="1994" spans="104:106" x14ac:dyDescent="0.2">
      <c r="CZ1994" s="130"/>
      <c r="DA1994" s="130"/>
      <c r="DB1994" s="130"/>
    </row>
    <row r="1995" spans="104:106" x14ac:dyDescent="0.2">
      <c r="CZ1995" s="130"/>
      <c r="DA1995" s="130"/>
      <c r="DB1995" s="130"/>
    </row>
    <row r="1996" spans="104:106" x14ac:dyDescent="0.2">
      <c r="CZ1996" s="130"/>
      <c r="DA1996" s="130"/>
      <c r="DB1996" s="130"/>
    </row>
    <row r="1997" spans="104:106" x14ac:dyDescent="0.2">
      <c r="CZ1997" s="130"/>
      <c r="DA1997" s="130"/>
      <c r="DB1997" s="130"/>
    </row>
    <row r="1998" spans="104:106" x14ac:dyDescent="0.2">
      <c r="CZ1998" s="130"/>
      <c r="DA1998" s="130"/>
      <c r="DB1998" s="130"/>
    </row>
    <row r="1999" spans="104:106" x14ac:dyDescent="0.2">
      <c r="CZ1999" s="130"/>
      <c r="DA1999" s="130"/>
      <c r="DB1999" s="130"/>
    </row>
    <row r="2000" spans="104:106" x14ac:dyDescent="0.2">
      <c r="CZ2000" s="130"/>
      <c r="DA2000" s="130"/>
      <c r="DB2000" s="130"/>
    </row>
    <row r="2001" spans="104:106" x14ac:dyDescent="0.2">
      <c r="CZ2001" s="130"/>
      <c r="DA2001" s="130"/>
      <c r="DB2001" s="130"/>
    </row>
    <row r="2002" spans="104:106" x14ac:dyDescent="0.2">
      <c r="CZ2002" s="130"/>
      <c r="DA2002" s="130"/>
      <c r="DB2002" s="130"/>
    </row>
    <row r="2003" spans="104:106" x14ac:dyDescent="0.2">
      <c r="CZ2003" s="130"/>
      <c r="DA2003" s="130"/>
      <c r="DB2003" s="130"/>
    </row>
    <row r="2004" spans="104:106" x14ac:dyDescent="0.2">
      <c r="CZ2004" s="130"/>
      <c r="DA2004" s="130"/>
      <c r="DB2004" s="130"/>
    </row>
    <row r="2005" spans="104:106" x14ac:dyDescent="0.2">
      <c r="CZ2005" s="130"/>
      <c r="DA2005" s="130"/>
      <c r="DB2005" s="130"/>
    </row>
    <row r="2006" spans="104:106" x14ac:dyDescent="0.2">
      <c r="CZ2006" s="130"/>
      <c r="DA2006" s="130"/>
      <c r="DB2006" s="130"/>
    </row>
    <row r="2007" spans="104:106" x14ac:dyDescent="0.2">
      <c r="CZ2007" s="130"/>
      <c r="DA2007" s="130"/>
      <c r="DB2007" s="130"/>
    </row>
    <row r="2008" spans="104:106" x14ac:dyDescent="0.2">
      <c r="CZ2008" s="130"/>
      <c r="DA2008" s="130"/>
      <c r="DB2008" s="130"/>
    </row>
    <row r="2009" spans="104:106" x14ac:dyDescent="0.2">
      <c r="CZ2009" s="130"/>
      <c r="DA2009" s="130"/>
      <c r="DB2009" s="130"/>
    </row>
    <row r="2010" spans="104:106" x14ac:dyDescent="0.2">
      <c r="CZ2010" s="130"/>
      <c r="DA2010" s="130"/>
      <c r="DB2010" s="130"/>
    </row>
    <row r="2011" spans="104:106" x14ac:dyDescent="0.2">
      <c r="CZ2011" s="130"/>
      <c r="DA2011" s="130"/>
      <c r="DB2011" s="130"/>
    </row>
    <row r="2012" spans="104:106" x14ac:dyDescent="0.2">
      <c r="CZ2012" s="130"/>
      <c r="DA2012" s="130"/>
      <c r="DB2012" s="130"/>
    </row>
    <row r="2013" spans="104:106" x14ac:dyDescent="0.2">
      <c r="CZ2013" s="130"/>
      <c r="DA2013" s="130"/>
      <c r="DB2013" s="130"/>
    </row>
    <row r="2014" spans="104:106" x14ac:dyDescent="0.2">
      <c r="CZ2014" s="130"/>
      <c r="DA2014" s="130"/>
      <c r="DB2014" s="130"/>
    </row>
    <row r="2015" spans="104:106" x14ac:dyDescent="0.2">
      <c r="CZ2015" s="130"/>
      <c r="DA2015" s="130"/>
      <c r="DB2015" s="130"/>
    </row>
    <row r="2016" spans="104:106" x14ac:dyDescent="0.2">
      <c r="CZ2016" s="130"/>
      <c r="DA2016" s="130"/>
      <c r="DB2016" s="130"/>
    </row>
    <row r="2017" spans="104:106" x14ac:dyDescent="0.2">
      <c r="CZ2017" s="130"/>
      <c r="DA2017" s="130"/>
      <c r="DB2017" s="130"/>
    </row>
    <row r="2018" spans="104:106" x14ac:dyDescent="0.2">
      <c r="CZ2018" s="130"/>
      <c r="DA2018" s="130"/>
      <c r="DB2018" s="130"/>
    </row>
    <row r="2019" spans="104:106" x14ac:dyDescent="0.2">
      <c r="CZ2019" s="130"/>
      <c r="DA2019" s="130"/>
      <c r="DB2019" s="130"/>
    </row>
    <row r="2020" spans="104:106" x14ac:dyDescent="0.2">
      <c r="CZ2020" s="130"/>
      <c r="DA2020" s="130"/>
      <c r="DB2020" s="130"/>
    </row>
    <row r="2021" spans="104:106" x14ac:dyDescent="0.2">
      <c r="CZ2021" s="130"/>
      <c r="DA2021" s="130"/>
      <c r="DB2021" s="130"/>
    </row>
    <row r="2022" spans="104:106" x14ac:dyDescent="0.2">
      <c r="CZ2022" s="130"/>
      <c r="DA2022" s="130"/>
      <c r="DB2022" s="130"/>
    </row>
    <row r="2023" spans="104:106" x14ac:dyDescent="0.2">
      <c r="CZ2023" s="130"/>
      <c r="DA2023" s="130"/>
      <c r="DB2023" s="130"/>
    </row>
    <row r="2024" spans="104:106" x14ac:dyDescent="0.2">
      <c r="CZ2024" s="130"/>
      <c r="DA2024" s="130"/>
      <c r="DB2024" s="130"/>
    </row>
    <row r="2025" spans="104:106" x14ac:dyDescent="0.2">
      <c r="CZ2025" s="130"/>
      <c r="DA2025" s="130"/>
      <c r="DB2025" s="130"/>
    </row>
    <row r="2026" spans="104:106" x14ac:dyDescent="0.2">
      <c r="CZ2026" s="130"/>
      <c r="DA2026" s="130"/>
      <c r="DB2026" s="130"/>
    </row>
    <row r="2027" spans="104:106" x14ac:dyDescent="0.2">
      <c r="CZ2027" s="130"/>
      <c r="DA2027" s="130"/>
      <c r="DB2027" s="130"/>
    </row>
    <row r="2028" spans="104:106" x14ac:dyDescent="0.2">
      <c r="CZ2028" s="130"/>
      <c r="DA2028" s="130"/>
      <c r="DB2028" s="130"/>
    </row>
    <row r="2029" spans="104:106" x14ac:dyDescent="0.2">
      <c r="CZ2029" s="130"/>
      <c r="DA2029" s="130"/>
      <c r="DB2029" s="130"/>
    </row>
    <row r="2030" spans="104:106" x14ac:dyDescent="0.2">
      <c r="CZ2030" s="130"/>
      <c r="DA2030" s="130"/>
      <c r="DB2030" s="130"/>
    </row>
    <row r="2031" spans="104:106" x14ac:dyDescent="0.2">
      <c r="CZ2031" s="130"/>
      <c r="DA2031" s="130"/>
      <c r="DB2031" s="130"/>
    </row>
    <row r="2032" spans="104:106" x14ac:dyDescent="0.2">
      <c r="CZ2032" s="130"/>
      <c r="DA2032" s="130"/>
      <c r="DB2032" s="130"/>
    </row>
    <row r="2033" spans="104:106" x14ac:dyDescent="0.2">
      <c r="CZ2033" s="130"/>
      <c r="DA2033" s="130"/>
      <c r="DB2033" s="130"/>
    </row>
    <row r="2034" spans="104:106" x14ac:dyDescent="0.2">
      <c r="CZ2034" s="130"/>
      <c r="DA2034" s="130"/>
      <c r="DB2034" s="130"/>
    </row>
    <row r="2035" spans="104:106" x14ac:dyDescent="0.2">
      <c r="CZ2035" s="130"/>
      <c r="DA2035" s="130"/>
      <c r="DB2035" s="130"/>
    </row>
    <row r="2036" spans="104:106" x14ac:dyDescent="0.2">
      <c r="CZ2036" s="130"/>
      <c r="DA2036" s="130"/>
      <c r="DB2036" s="130"/>
    </row>
    <row r="2037" spans="104:106" x14ac:dyDescent="0.2">
      <c r="CZ2037" s="130"/>
      <c r="DA2037" s="130"/>
      <c r="DB2037" s="130"/>
    </row>
    <row r="2038" spans="104:106" x14ac:dyDescent="0.2">
      <c r="CZ2038" s="130"/>
      <c r="DA2038" s="130"/>
      <c r="DB2038" s="130"/>
    </row>
    <row r="2039" spans="104:106" x14ac:dyDescent="0.2">
      <c r="CZ2039" s="130"/>
      <c r="DA2039" s="130"/>
      <c r="DB2039" s="130"/>
    </row>
    <row r="2040" spans="104:106" x14ac:dyDescent="0.2">
      <c r="CZ2040" s="130"/>
      <c r="DA2040" s="130"/>
      <c r="DB2040" s="130"/>
    </row>
    <row r="2041" spans="104:106" x14ac:dyDescent="0.2">
      <c r="CZ2041" s="130"/>
      <c r="DA2041" s="130"/>
      <c r="DB2041" s="130"/>
    </row>
    <row r="2042" spans="104:106" x14ac:dyDescent="0.2">
      <c r="CZ2042" s="130"/>
      <c r="DA2042" s="130"/>
      <c r="DB2042" s="130"/>
    </row>
    <row r="2043" spans="104:106" x14ac:dyDescent="0.2">
      <c r="CZ2043" s="130"/>
      <c r="DA2043" s="130"/>
      <c r="DB2043" s="130"/>
    </row>
    <row r="2044" spans="104:106" x14ac:dyDescent="0.2">
      <c r="CZ2044" s="130"/>
      <c r="DA2044" s="130"/>
      <c r="DB2044" s="130"/>
    </row>
    <row r="2045" spans="104:106" x14ac:dyDescent="0.2">
      <c r="CZ2045" s="130"/>
      <c r="DA2045" s="130"/>
      <c r="DB2045" s="130"/>
    </row>
    <row r="2046" spans="104:106" x14ac:dyDescent="0.2">
      <c r="CZ2046" s="130"/>
      <c r="DA2046" s="130"/>
      <c r="DB2046" s="130"/>
    </row>
    <row r="2047" spans="104:106" x14ac:dyDescent="0.2">
      <c r="CZ2047" s="130"/>
      <c r="DA2047" s="130"/>
      <c r="DB2047" s="130"/>
    </row>
    <row r="2048" spans="104:106" x14ac:dyDescent="0.2">
      <c r="CZ2048" s="130"/>
      <c r="DA2048" s="130"/>
      <c r="DB2048" s="130"/>
    </row>
    <row r="2049" spans="104:106" x14ac:dyDescent="0.2">
      <c r="CZ2049" s="130"/>
      <c r="DA2049" s="130"/>
      <c r="DB2049" s="130"/>
    </row>
    <row r="2050" spans="104:106" x14ac:dyDescent="0.2">
      <c r="CZ2050" s="130"/>
      <c r="DA2050" s="130"/>
      <c r="DB2050" s="130"/>
    </row>
    <row r="2051" spans="104:106" x14ac:dyDescent="0.2">
      <c r="CZ2051" s="130"/>
      <c r="DA2051" s="130"/>
      <c r="DB2051" s="130"/>
    </row>
    <row r="2052" spans="104:106" x14ac:dyDescent="0.2">
      <c r="CZ2052" s="130"/>
      <c r="DA2052" s="130"/>
      <c r="DB2052" s="130"/>
    </row>
    <row r="2053" spans="104:106" x14ac:dyDescent="0.2">
      <c r="CZ2053" s="130"/>
      <c r="DA2053" s="130"/>
      <c r="DB2053" s="130"/>
    </row>
    <row r="2054" spans="104:106" x14ac:dyDescent="0.2">
      <c r="CZ2054" s="130"/>
      <c r="DA2054" s="130"/>
      <c r="DB2054" s="130"/>
    </row>
    <row r="2055" spans="104:106" x14ac:dyDescent="0.2">
      <c r="CZ2055" s="130"/>
      <c r="DA2055" s="130"/>
      <c r="DB2055" s="130"/>
    </row>
    <row r="2056" spans="104:106" x14ac:dyDescent="0.2">
      <c r="CZ2056" s="130"/>
      <c r="DA2056" s="130"/>
      <c r="DB2056" s="130"/>
    </row>
    <row r="2057" spans="104:106" x14ac:dyDescent="0.2">
      <c r="CZ2057" s="130"/>
      <c r="DA2057" s="130"/>
      <c r="DB2057" s="130"/>
    </row>
    <row r="2058" spans="104:106" x14ac:dyDescent="0.2">
      <c r="CZ2058" s="130"/>
      <c r="DA2058" s="130"/>
      <c r="DB2058" s="130"/>
    </row>
    <row r="2059" spans="104:106" x14ac:dyDescent="0.2">
      <c r="CZ2059" s="130"/>
      <c r="DA2059" s="130"/>
      <c r="DB2059" s="130"/>
    </row>
    <row r="2060" spans="104:106" x14ac:dyDescent="0.2">
      <c r="CZ2060" s="130"/>
      <c r="DA2060" s="130"/>
      <c r="DB2060" s="130"/>
    </row>
    <row r="2061" spans="104:106" x14ac:dyDescent="0.2">
      <c r="CZ2061" s="130"/>
      <c r="DA2061" s="130"/>
      <c r="DB2061" s="130"/>
    </row>
    <row r="2062" spans="104:106" x14ac:dyDescent="0.2">
      <c r="CZ2062" s="130"/>
      <c r="DA2062" s="130"/>
      <c r="DB2062" s="130"/>
    </row>
    <row r="2063" spans="104:106" x14ac:dyDescent="0.2">
      <c r="CZ2063" s="130"/>
      <c r="DA2063" s="130"/>
      <c r="DB2063" s="130"/>
    </row>
    <row r="2064" spans="104:106" x14ac:dyDescent="0.2">
      <c r="CZ2064" s="130"/>
      <c r="DA2064" s="130"/>
      <c r="DB2064" s="130"/>
    </row>
    <row r="2065" spans="104:106" x14ac:dyDescent="0.2">
      <c r="CZ2065" s="130"/>
      <c r="DA2065" s="130"/>
      <c r="DB2065" s="130"/>
    </row>
    <row r="2066" spans="104:106" x14ac:dyDescent="0.2">
      <c r="CZ2066" s="130"/>
      <c r="DA2066" s="130"/>
      <c r="DB2066" s="130"/>
    </row>
    <row r="2067" spans="104:106" x14ac:dyDescent="0.2">
      <c r="CZ2067" s="130"/>
      <c r="DA2067" s="130"/>
      <c r="DB2067" s="130"/>
    </row>
    <row r="2068" spans="104:106" x14ac:dyDescent="0.2">
      <c r="CZ2068" s="130"/>
      <c r="DA2068" s="130"/>
      <c r="DB2068" s="130"/>
    </row>
    <row r="2069" spans="104:106" x14ac:dyDescent="0.2">
      <c r="CZ2069" s="130"/>
      <c r="DA2069" s="130"/>
      <c r="DB2069" s="130"/>
    </row>
    <row r="2070" spans="104:106" x14ac:dyDescent="0.2">
      <c r="CZ2070" s="130"/>
      <c r="DA2070" s="130"/>
      <c r="DB2070" s="130"/>
    </row>
    <row r="2071" spans="104:106" x14ac:dyDescent="0.2">
      <c r="CZ2071" s="130"/>
      <c r="DA2071" s="130"/>
      <c r="DB2071" s="130"/>
    </row>
    <row r="2072" spans="104:106" x14ac:dyDescent="0.2">
      <c r="CZ2072" s="130"/>
      <c r="DA2072" s="130"/>
      <c r="DB2072" s="130"/>
    </row>
    <row r="2073" spans="104:106" x14ac:dyDescent="0.2">
      <c r="CZ2073" s="130"/>
      <c r="DA2073" s="130"/>
      <c r="DB2073" s="130"/>
    </row>
    <row r="2074" spans="104:106" x14ac:dyDescent="0.2">
      <c r="CZ2074" s="130"/>
      <c r="DA2074" s="130"/>
      <c r="DB2074" s="130"/>
    </row>
    <row r="2075" spans="104:106" x14ac:dyDescent="0.2">
      <c r="CZ2075" s="130"/>
      <c r="DA2075" s="130"/>
      <c r="DB2075" s="130"/>
    </row>
    <row r="2076" spans="104:106" x14ac:dyDescent="0.2">
      <c r="CZ2076" s="130"/>
      <c r="DA2076" s="130"/>
      <c r="DB2076" s="130"/>
    </row>
    <row r="2077" spans="104:106" x14ac:dyDescent="0.2">
      <c r="CZ2077" s="130"/>
      <c r="DA2077" s="130"/>
      <c r="DB2077" s="130"/>
    </row>
    <row r="2078" spans="104:106" x14ac:dyDescent="0.2">
      <c r="CZ2078" s="130"/>
      <c r="DA2078" s="130"/>
      <c r="DB2078" s="130"/>
    </row>
    <row r="2079" spans="104:106" x14ac:dyDescent="0.2">
      <c r="CZ2079" s="130"/>
      <c r="DA2079" s="130"/>
      <c r="DB2079" s="130"/>
    </row>
    <row r="2080" spans="104:106" x14ac:dyDescent="0.2">
      <c r="CZ2080" s="130"/>
      <c r="DA2080" s="130"/>
      <c r="DB2080" s="130"/>
    </row>
    <row r="2081" spans="104:106" x14ac:dyDescent="0.2">
      <c r="CZ2081" s="130"/>
      <c r="DA2081" s="130"/>
      <c r="DB2081" s="130"/>
    </row>
    <row r="2082" spans="104:106" x14ac:dyDescent="0.2">
      <c r="CZ2082" s="130"/>
      <c r="DA2082" s="130"/>
      <c r="DB2082" s="130"/>
    </row>
    <row r="2083" spans="104:106" x14ac:dyDescent="0.2">
      <c r="CZ2083" s="130"/>
      <c r="DA2083" s="130"/>
      <c r="DB2083" s="130"/>
    </row>
    <row r="2084" spans="104:106" x14ac:dyDescent="0.2">
      <c r="CZ2084" s="130"/>
      <c r="DA2084" s="130"/>
      <c r="DB2084" s="130"/>
    </row>
    <row r="2085" spans="104:106" x14ac:dyDescent="0.2">
      <c r="CZ2085" s="130"/>
      <c r="DA2085" s="130"/>
      <c r="DB2085" s="130"/>
    </row>
    <row r="2086" spans="104:106" x14ac:dyDescent="0.2">
      <c r="CZ2086" s="130"/>
      <c r="DA2086" s="130"/>
      <c r="DB2086" s="130"/>
    </row>
    <row r="2087" spans="104:106" x14ac:dyDescent="0.2">
      <c r="CZ2087" s="130"/>
      <c r="DA2087" s="130"/>
      <c r="DB2087" s="130"/>
    </row>
    <row r="2088" spans="104:106" x14ac:dyDescent="0.2">
      <c r="CZ2088" s="130"/>
      <c r="DA2088" s="130"/>
      <c r="DB2088" s="130"/>
    </row>
    <row r="2089" spans="104:106" x14ac:dyDescent="0.2">
      <c r="CZ2089" s="130"/>
      <c r="DA2089" s="130"/>
      <c r="DB2089" s="130"/>
    </row>
    <row r="2090" spans="104:106" x14ac:dyDescent="0.2">
      <c r="CZ2090" s="130"/>
      <c r="DA2090" s="130"/>
      <c r="DB2090" s="130"/>
    </row>
    <row r="2091" spans="104:106" x14ac:dyDescent="0.2">
      <c r="CZ2091" s="130"/>
      <c r="DA2091" s="130"/>
      <c r="DB2091" s="130"/>
    </row>
    <row r="2092" spans="104:106" x14ac:dyDescent="0.2">
      <c r="CZ2092" s="130"/>
      <c r="DA2092" s="130"/>
      <c r="DB2092" s="130"/>
    </row>
    <row r="2093" spans="104:106" x14ac:dyDescent="0.2">
      <c r="CZ2093" s="130"/>
      <c r="DA2093" s="130"/>
      <c r="DB2093" s="130"/>
    </row>
    <row r="2094" spans="104:106" x14ac:dyDescent="0.2">
      <c r="CZ2094" s="130"/>
      <c r="DA2094" s="130"/>
      <c r="DB2094" s="130"/>
    </row>
    <row r="2095" spans="104:106" x14ac:dyDescent="0.2">
      <c r="CZ2095" s="130"/>
      <c r="DA2095" s="130"/>
      <c r="DB2095" s="130"/>
    </row>
    <row r="2096" spans="104:106" x14ac:dyDescent="0.2">
      <c r="CZ2096" s="130"/>
      <c r="DA2096" s="130"/>
      <c r="DB2096" s="130"/>
    </row>
    <row r="2097" spans="104:106" x14ac:dyDescent="0.2">
      <c r="CZ2097" s="130"/>
      <c r="DA2097" s="130"/>
      <c r="DB2097" s="130"/>
    </row>
    <row r="2098" spans="104:106" x14ac:dyDescent="0.2">
      <c r="CZ2098" s="130"/>
      <c r="DA2098" s="130"/>
      <c r="DB2098" s="130"/>
    </row>
    <row r="2099" spans="104:106" x14ac:dyDescent="0.2">
      <c r="CZ2099" s="130"/>
      <c r="DA2099" s="130"/>
      <c r="DB2099" s="130"/>
    </row>
    <row r="2100" spans="104:106" x14ac:dyDescent="0.2">
      <c r="CZ2100" s="130"/>
      <c r="DA2100" s="130"/>
      <c r="DB2100" s="130"/>
    </row>
    <row r="2101" spans="104:106" x14ac:dyDescent="0.2">
      <c r="CZ2101" s="130"/>
      <c r="DA2101" s="130"/>
      <c r="DB2101" s="130"/>
    </row>
    <row r="2102" spans="104:106" x14ac:dyDescent="0.2">
      <c r="CZ2102" s="130"/>
      <c r="DA2102" s="130"/>
      <c r="DB2102" s="130"/>
    </row>
    <row r="2103" spans="104:106" x14ac:dyDescent="0.2">
      <c r="CZ2103" s="130"/>
      <c r="DA2103" s="130"/>
      <c r="DB2103" s="130"/>
    </row>
    <row r="2104" spans="104:106" x14ac:dyDescent="0.2">
      <c r="CZ2104" s="130"/>
      <c r="DA2104" s="130"/>
      <c r="DB2104" s="130"/>
    </row>
    <row r="2105" spans="104:106" x14ac:dyDescent="0.2">
      <c r="CZ2105" s="130"/>
      <c r="DA2105" s="130"/>
      <c r="DB2105" s="130"/>
    </row>
    <row r="2106" spans="104:106" x14ac:dyDescent="0.2">
      <c r="CZ2106" s="130"/>
      <c r="DA2106" s="130"/>
      <c r="DB2106" s="130"/>
    </row>
    <row r="2107" spans="104:106" x14ac:dyDescent="0.2">
      <c r="CZ2107" s="130"/>
      <c r="DA2107" s="130"/>
      <c r="DB2107" s="130"/>
    </row>
    <row r="2108" spans="104:106" x14ac:dyDescent="0.2">
      <c r="CZ2108" s="130"/>
      <c r="DA2108" s="130"/>
      <c r="DB2108" s="130"/>
    </row>
    <row r="2109" spans="104:106" x14ac:dyDescent="0.2">
      <c r="CZ2109" s="130"/>
      <c r="DA2109" s="130"/>
      <c r="DB2109" s="130"/>
    </row>
    <row r="2110" spans="104:106" x14ac:dyDescent="0.2">
      <c r="CZ2110" s="130"/>
      <c r="DA2110" s="130"/>
      <c r="DB2110" s="130"/>
    </row>
    <row r="2111" spans="104:106" x14ac:dyDescent="0.2">
      <c r="CZ2111" s="130"/>
      <c r="DA2111" s="130"/>
      <c r="DB2111" s="130"/>
    </row>
    <row r="2112" spans="104:106" x14ac:dyDescent="0.2">
      <c r="CZ2112" s="130"/>
      <c r="DA2112" s="130"/>
      <c r="DB2112" s="130"/>
    </row>
    <row r="2113" spans="104:106" x14ac:dyDescent="0.2">
      <c r="CZ2113" s="130"/>
      <c r="DA2113" s="130"/>
      <c r="DB2113" s="130"/>
    </row>
    <row r="2114" spans="104:106" x14ac:dyDescent="0.2">
      <c r="CZ2114" s="130"/>
      <c r="DA2114" s="130"/>
      <c r="DB2114" s="130"/>
    </row>
    <row r="2115" spans="104:106" x14ac:dyDescent="0.2">
      <c r="CZ2115" s="130"/>
      <c r="DA2115" s="130"/>
      <c r="DB2115" s="130"/>
    </row>
    <row r="2116" spans="104:106" x14ac:dyDescent="0.2">
      <c r="CZ2116" s="130"/>
      <c r="DA2116" s="130"/>
      <c r="DB2116" s="130"/>
    </row>
    <row r="2117" spans="104:106" x14ac:dyDescent="0.2">
      <c r="CZ2117" s="130"/>
      <c r="DA2117" s="130"/>
      <c r="DB2117" s="130"/>
    </row>
    <row r="2118" spans="104:106" x14ac:dyDescent="0.2">
      <c r="CZ2118" s="130"/>
      <c r="DA2118" s="130"/>
      <c r="DB2118" s="130"/>
    </row>
    <row r="2119" spans="104:106" x14ac:dyDescent="0.2">
      <c r="CZ2119" s="130"/>
      <c r="DA2119" s="130"/>
      <c r="DB2119" s="130"/>
    </row>
    <row r="2120" spans="104:106" x14ac:dyDescent="0.2">
      <c r="CZ2120" s="130"/>
      <c r="DA2120" s="130"/>
      <c r="DB2120" s="130"/>
    </row>
    <row r="2121" spans="104:106" x14ac:dyDescent="0.2">
      <c r="CZ2121" s="130"/>
      <c r="DA2121" s="130"/>
      <c r="DB2121" s="130"/>
    </row>
    <row r="2122" spans="104:106" x14ac:dyDescent="0.2">
      <c r="CZ2122" s="130"/>
      <c r="DA2122" s="130"/>
      <c r="DB2122" s="130"/>
    </row>
    <row r="2123" spans="104:106" x14ac:dyDescent="0.2">
      <c r="CZ2123" s="130"/>
      <c r="DA2123" s="130"/>
      <c r="DB2123" s="130"/>
    </row>
    <row r="2124" spans="104:106" x14ac:dyDescent="0.2">
      <c r="CZ2124" s="130"/>
      <c r="DA2124" s="130"/>
      <c r="DB2124" s="130"/>
    </row>
    <row r="2125" spans="104:106" x14ac:dyDescent="0.2">
      <c r="CZ2125" s="130"/>
      <c r="DA2125" s="130"/>
      <c r="DB2125" s="130"/>
    </row>
    <row r="2126" spans="104:106" x14ac:dyDescent="0.2">
      <c r="CZ2126" s="130"/>
      <c r="DA2126" s="130"/>
      <c r="DB2126" s="130"/>
    </row>
    <row r="2127" spans="104:106" x14ac:dyDescent="0.2">
      <c r="CZ2127" s="130"/>
      <c r="DA2127" s="130"/>
      <c r="DB2127" s="130"/>
    </row>
    <row r="2128" spans="104:106" x14ac:dyDescent="0.2">
      <c r="CZ2128" s="130"/>
      <c r="DA2128" s="130"/>
      <c r="DB2128" s="130"/>
    </row>
    <row r="2129" spans="104:106" x14ac:dyDescent="0.2">
      <c r="CZ2129" s="130"/>
      <c r="DA2129" s="130"/>
      <c r="DB2129" s="130"/>
    </row>
    <row r="2130" spans="104:106" x14ac:dyDescent="0.2">
      <c r="CZ2130" s="130"/>
      <c r="DA2130" s="130"/>
      <c r="DB2130" s="130"/>
    </row>
    <row r="2131" spans="104:106" x14ac:dyDescent="0.2">
      <c r="CZ2131" s="130"/>
      <c r="DA2131" s="130"/>
      <c r="DB2131" s="130"/>
    </row>
    <row r="2132" spans="104:106" x14ac:dyDescent="0.2">
      <c r="CZ2132" s="130"/>
      <c r="DA2132" s="130"/>
      <c r="DB2132" s="130"/>
    </row>
    <row r="2133" spans="104:106" x14ac:dyDescent="0.2">
      <c r="CZ2133" s="130"/>
      <c r="DA2133" s="130"/>
      <c r="DB2133" s="130"/>
    </row>
    <row r="2134" spans="104:106" x14ac:dyDescent="0.2">
      <c r="CZ2134" s="130"/>
      <c r="DA2134" s="130"/>
      <c r="DB2134" s="130"/>
    </row>
    <row r="2135" spans="104:106" x14ac:dyDescent="0.2">
      <c r="CZ2135" s="130"/>
      <c r="DA2135" s="130"/>
      <c r="DB2135" s="130"/>
    </row>
    <row r="2136" spans="104:106" x14ac:dyDescent="0.2">
      <c r="CZ2136" s="130"/>
      <c r="DA2136" s="130"/>
      <c r="DB2136" s="130"/>
    </row>
    <row r="2137" spans="104:106" x14ac:dyDescent="0.2">
      <c r="CZ2137" s="130"/>
      <c r="DA2137" s="130"/>
      <c r="DB2137" s="130"/>
    </row>
    <row r="2138" spans="104:106" x14ac:dyDescent="0.2">
      <c r="CZ2138" s="130"/>
      <c r="DA2138" s="130"/>
      <c r="DB2138" s="130"/>
    </row>
    <row r="2139" spans="104:106" x14ac:dyDescent="0.2">
      <c r="CZ2139" s="130"/>
      <c r="DA2139" s="130"/>
      <c r="DB2139" s="130"/>
    </row>
    <row r="2140" spans="104:106" x14ac:dyDescent="0.2">
      <c r="CZ2140" s="130"/>
      <c r="DA2140" s="130"/>
      <c r="DB2140" s="130"/>
    </row>
    <row r="2141" spans="104:106" x14ac:dyDescent="0.2">
      <c r="CZ2141" s="130"/>
      <c r="DA2141" s="130"/>
      <c r="DB2141" s="130"/>
    </row>
    <row r="2142" spans="104:106" x14ac:dyDescent="0.2">
      <c r="CZ2142" s="130"/>
      <c r="DA2142" s="130"/>
      <c r="DB2142" s="130"/>
    </row>
    <row r="2143" spans="104:106" x14ac:dyDescent="0.2">
      <c r="CZ2143" s="130"/>
      <c r="DA2143" s="130"/>
      <c r="DB2143" s="130"/>
    </row>
    <row r="2144" spans="104:106" x14ac:dyDescent="0.2">
      <c r="CZ2144" s="130"/>
      <c r="DA2144" s="130"/>
      <c r="DB2144" s="130"/>
    </row>
    <row r="2145" spans="104:106" x14ac:dyDescent="0.2">
      <c r="CZ2145" s="130"/>
      <c r="DA2145" s="130"/>
      <c r="DB2145" s="130"/>
    </row>
    <row r="2146" spans="104:106" x14ac:dyDescent="0.2">
      <c r="CZ2146" s="130"/>
      <c r="DA2146" s="130"/>
      <c r="DB2146" s="130"/>
    </row>
    <row r="2147" spans="104:106" x14ac:dyDescent="0.2">
      <c r="CZ2147" s="130"/>
      <c r="DA2147" s="130"/>
      <c r="DB2147" s="130"/>
    </row>
    <row r="2148" spans="104:106" x14ac:dyDescent="0.2">
      <c r="CZ2148" s="130"/>
      <c r="DA2148" s="130"/>
      <c r="DB2148" s="130"/>
    </row>
    <row r="2149" spans="104:106" x14ac:dyDescent="0.2">
      <c r="CZ2149" s="130"/>
      <c r="DA2149" s="130"/>
      <c r="DB2149" s="130"/>
    </row>
    <row r="2150" spans="104:106" x14ac:dyDescent="0.2">
      <c r="CZ2150" s="130"/>
      <c r="DA2150" s="130"/>
      <c r="DB2150" s="130"/>
    </row>
    <row r="2151" spans="104:106" x14ac:dyDescent="0.2">
      <c r="CZ2151" s="130"/>
      <c r="DA2151" s="130"/>
      <c r="DB2151" s="130"/>
    </row>
    <row r="2152" spans="104:106" x14ac:dyDescent="0.2">
      <c r="CZ2152" s="130"/>
      <c r="DA2152" s="130"/>
      <c r="DB2152" s="130"/>
    </row>
    <row r="2153" spans="104:106" x14ac:dyDescent="0.2">
      <c r="CZ2153" s="130"/>
      <c r="DA2153" s="130"/>
      <c r="DB2153" s="130"/>
    </row>
    <row r="2154" spans="104:106" x14ac:dyDescent="0.2">
      <c r="CZ2154" s="130"/>
      <c r="DA2154" s="130"/>
      <c r="DB2154" s="130"/>
    </row>
    <row r="2155" spans="104:106" x14ac:dyDescent="0.2">
      <c r="CZ2155" s="130"/>
      <c r="DA2155" s="130"/>
      <c r="DB2155" s="130"/>
    </row>
    <row r="2156" spans="104:106" x14ac:dyDescent="0.2">
      <c r="CZ2156" s="130"/>
      <c r="DA2156" s="130"/>
      <c r="DB2156" s="130"/>
    </row>
    <row r="2157" spans="104:106" x14ac:dyDescent="0.2">
      <c r="CZ2157" s="130"/>
      <c r="DA2157" s="130"/>
      <c r="DB2157" s="130"/>
    </row>
    <row r="2158" spans="104:106" x14ac:dyDescent="0.2">
      <c r="CZ2158" s="130"/>
      <c r="DA2158" s="130"/>
      <c r="DB2158" s="130"/>
    </row>
    <row r="2159" spans="104:106" x14ac:dyDescent="0.2">
      <c r="CZ2159" s="130"/>
      <c r="DA2159" s="130"/>
      <c r="DB2159" s="130"/>
    </row>
    <row r="2160" spans="104:106" x14ac:dyDescent="0.2">
      <c r="CZ2160" s="130"/>
      <c r="DA2160" s="130"/>
      <c r="DB2160" s="130"/>
    </row>
    <row r="2161" spans="104:106" x14ac:dyDescent="0.2">
      <c r="CZ2161" s="130"/>
      <c r="DA2161" s="130"/>
      <c r="DB2161" s="130"/>
    </row>
    <row r="2162" spans="104:106" x14ac:dyDescent="0.2">
      <c r="CZ2162" s="130"/>
      <c r="DA2162" s="130"/>
      <c r="DB2162" s="130"/>
    </row>
    <row r="2163" spans="104:106" x14ac:dyDescent="0.2">
      <c r="CZ2163" s="130"/>
      <c r="DA2163" s="130"/>
      <c r="DB2163" s="130"/>
    </row>
    <row r="2164" spans="104:106" x14ac:dyDescent="0.2">
      <c r="CZ2164" s="130"/>
      <c r="DA2164" s="130"/>
      <c r="DB2164" s="130"/>
    </row>
    <row r="2165" spans="104:106" x14ac:dyDescent="0.2">
      <c r="CZ2165" s="130"/>
      <c r="DA2165" s="130"/>
      <c r="DB2165" s="130"/>
    </row>
    <row r="2166" spans="104:106" x14ac:dyDescent="0.2">
      <c r="CZ2166" s="130"/>
      <c r="DA2166" s="130"/>
      <c r="DB2166" s="130"/>
    </row>
    <row r="2167" spans="104:106" x14ac:dyDescent="0.2">
      <c r="CZ2167" s="130"/>
      <c r="DA2167" s="130"/>
      <c r="DB2167" s="130"/>
    </row>
    <row r="2168" spans="104:106" x14ac:dyDescent="0.2">
      <c r="CZ2168" s="130"/>
      <c r="DA2168" s="130"/>
      <c r="DB2168" s="130"/>
    </row>
    <row r="2169" spans="104:106" x14ac:dyDescent="0.2">
      <c r="CZ2169" s="130"/>
      <c r="DA2169" s="130"/>
      <c r="DB2169" s="130"/>
    </row>
    <row r="2170" spans="104:106" x14ac:dyDescent="0.2">
      <c r="CZ2170" s="130"/>
      <c r="DA2170" s="130"/>
      <c r="DB2170" s="130"/>
    </row>
    <row r="2171" spans="104:106" x14ac:dyDescent="0.2">
      <c r="CZ2171" s="130"/>
      <c r="DA2171" s="130"/>
      <c r="DB2171" s="130"/>
    </row>
    <row r="2172" spans="104:106" x14ac:dyDescent="0.2">
      <c r="CZ2172" s="130"/>
      <c r="DA2172" s="130"/>
      <c r="DB2172" s="130"/>
    </row>
    <row r="2173" spans="104:106" x14ac:dyDescent="0.2">
      <c r="CZ2173" s="130"/>
      <c r="DA2173" s="130"/>
      <c r="DB2173" s="130"/>
    </row>
    <row r="2174" spans="104:106" x14ac:dyDescent="0.2">
      <c r="CZ2174" s="130"/>
      <c r="DA2174" s="130"/>
      <c r="DB2174" s="130"/>
    </row>
    <row r="2175" spans="104:106" x14ac:dyDescent="0.2">
      <c r="CZ2175" s="130"/>
      <c r="DA2175" s="130"/>
      <c r="DB2175" s="130"/>
    </row>
    <row r="2176" spans="104:106" x14ac:dyDescent="0.2">
      <c r="CZ2176" s="130"/>
      <c r="DA2176" s="130"/>
      <c r="DB2176" s="130"/>
    </row>
    <row r="2177" spans="104:106" x14ac:dyDescent="0.2">
      <c r="CZ2177" s="130"/>
      <c r="DA2177" s="130"/>
      <c r="DB2177" s="130"/>
    </row>
    <row r="2178" spans="104:106" x14ac:dyDescent="0.2">
      <c r="CZ2178" s="130"/>
      <c r="DA2178" s="130"/>
      <c r="DB2178" s="130"/>
    </row>
    <row r="2179" spans="104:106" x14ac:dyDescent="0.2">
      <c r="CZ2179" s="130"/>
      <c r="DA2179" s="130"/>
      <c r="DB2179" s="130"/>
    </row>
    <row r="2180" spans="104:106" x14ac:dyDescent="0.2">
      <c r="CZ2180" s="130"/>
      <c r="DA2180" s="130"/>
      <c r="DB2180" s="130"/>
    </row>
    <row r="2181" spans="104:106" x14ac:dyDescent="0.2">
      <c r="CZ2181" s="130"/>
      <c r="DA2181" s="130"/>
      <c r="DB2181" s="130"/>
    </row>
    <row r="2182" spans="104:106" x14ac:dyDescent="0.2">
      <c r="CZ2182" s="130"/>
      <c r="DA2182" s="130"/>
      <c r="DB2182" s="130"/>
    </row>
    <row r="2183" spans="104:106" x14ac:dyDescent="0.2">
      <c r="CZ2183" s="130"/>
      <c r="DA2183" s="130"/>
      <c r="DB2183" s="130"/>
    </row>
    <row r="2184" spans="104:106" x14ac:dyDescent="0.2">
      <c r="CZ2184" s="130"/>
      <c r="DA2184" s="130"/>
      <c r="DB2184" s="130"/>
    </row>
    <row r="2185" spans="104:106" x14ac:dyDescent="0.2">
      <c r="CZ2185" s="130"/>
      <c r="DA2185" s="130"/>
      <c r="DB2185" s="130"/>
    </row>
    <row r="2186" spans="104:106" x14ac:dyDescent="0.2">
      <c r="CZ2186" s="130"/>
      <c r="DA2186" s="130"/>
      <c r="DB2186" s="130"/>
    </row>
    <row r="2187" spans="104:106" x14ac:dyDescent="0.2">
      <c r="CZ2187" s="130"/>
      <c r="DA2187" s="130"/>
      <c r="DB2187" s="130"/>
    </row>
    <row r="2188" spans="104:106" x14ac:dyDescent="0.2">
      <c r="CZ2188" s="130"/>
      <c r="DA2188" s="130"/>
      <c r="DB2188" s="130"/>
    </row>
    <row r="2189" spans="104:106" x14ac:dyDescent="0.2">
      <c r="CZ2189" s="130"/>
      <c r="DA2189" s="130"/>
      <c r="DB2189" s="130"/>
    </row>
    <row r="2190" spans="104:106" x14ac:dyDescent="0.2">
      <c r="CZ2190" s="130"/>
      <c r="DA2190" s="130"/>
      <c r="DB2190" s="130"/>
    </row>
    <row r="2191" spans="104:106" x14ac:dyDescent="0.2">
      <c r="CZ2191" s="130"/>
      <c r="DA2191" s="130"/>
      <c r="DB2191" s="130"/>
    </row>
    <row r="2192" spans="104:106" x14ac:dyDescent="0.2">
      <c r="CZ2192" s="130"/>
      <c r="DA2192" s="130"/>
      <c r="DB2192" s="130"/>
    </row>
    <row r="2193" spans="104:106" x14ac:dyDescent="0.2">
      <c r="CZ2193" s="130"/>
      <c r="DA2193" s="130"/>
      <c r="DB2193" s="130"/>
    </row>
    <row r="2194" spans="104:106" x14ac:dyDescent="0.2">
      <c r="CZ2194" s="130"/>
      <c r="DA2194" s="130"/>
      <c r="DB2194" s="130"/>
    </row>
    <row r="2195" spans="104:106" x14ac:dyDescent="0.2">
      <c r="CZ2195" s="130"/>
      <c r="DA2195" s="130"/>
      <c r="DB2195" s="130"/>
    </row>
    <row r="2196" spans="104:106" x14ac:dyDescent="0.2">
      <c r="CZ2196" s="130"/>
      <c r="DA2196" s="130"/>
      <c r="DB2196" s="130"/>
    </row>
    <row r="2197" spans="104:106" x14ac:dyDescent="0.2">
      <c r="CZ2197" s="130"/>
      <c r="DA2197" s="130"/>
      <c r="DB2197" s="130"/>
    </row>
    <row r="2198" spans="104:106" x14ac:dyDescent="0.2">
      <c r="CZ2198" s="130"/>
      <c r="DA2198" s="130"/>
      <c r="DB2198" s="130"/>
    </row>
    <row r="2199" spans="104:106" x14ac:dyDescent="0.2">
      <c r="CZ2199" s="130"/>
      <c r="DA2199" s="130"/>
      <c r="DB2199" s="130"/>
    </row>
    <row r="2200" spans="104:106" x14ac:dyDescent="0.2">
      <c r="CZ2200" s="130"/>
      <c r="DA2200" s="130"/>
      <c r="DB2200" s="130"/>
    </row>
    <row r="2201" spans="104:106" x14ac:dyDescent="0.2">
      <c r="CZ2201" s="130"/>
      <c r="DA2201" s="130"/>
      <c r="DB2201" s="130"/>
    </row>
    <row r="2202" spans="104:106" x14ac:dyDescent="0.2">
      <c r="CZ2202" s="130"/>
      <c r="DA2202" s="130"/>
      <c r="DB2202" s="130"/>
    </row>
    <row r="2203" spans="104:106" x14ac:dyDescent="0.2">
      <c r="CZ2203" s="130"/>
      <c r="DA2203" s="130"/>
      <c r="DB2203" s="130"/>
    </row>
    <row r="2204" spans="104:106" x14ac:dyDescent="0.2">
      <c r="CZ2204" s="130"/>
      <c r="DA2204" s="130"/>
      <c r="DB2204" s="130"/>
    </row>
    <row r="2205" spans="104:106" x14ac:dyDescent="0.2">
      <c r="CZ2205" s="130"/>
      <c r="DA2205" s="130"/>
      <c r="DB2205" s="130"/>
    </row>
    <row r="2206" spans="104:106" x14ac:dyDescent="0.2">
      <c r="CZ2206" s="130"/>
      <c r="DA2206" s="130"/>
      <c r="DB2206" s="130"/>
    </row>
    <row r="2207" spans="104:106" x14ac:dyDescent="0.2">
      <c r="CZ2207" s="130"/>
      <c r="DA2207" s="130"/>
      <c r="DB2207" s="130"/>
    </row>
    <row r="2208" spans="104:106" x14ac:dyDescent="0.2">
      <c r="CZ2208" s="130"/>
      <c r="DA2208" s="130"/>
      <c r="DB2208" s="130"/>
    </row>
    <row r="2209" spans="104:106" x14ac:dyDescent="0.2">
      <c r="CZ2209" s="130"/>
      <c r="DA2209" s="130"/>
      <c r="DB2209" s="130"/>
    </row>
    <row r="2210" spans="104:106" x14ac:dyDescent="0.2">
      <c r="CZ2210" s="130"/>
      <c r="DA2210" s="130"/>
      <c r="DB2210" s="130"/>
    </row>
    <row r="2211" spans="104:106" x14ac:dyDescent="0.2">
      <c r="CZ2211" s="130"/>
      <c r="DA2211" s="130"/>
      <c r="DB2211" s="130"/>
    </row>
    <row r="2212" spans="104:106" x14ac:dyDescent="0.2">
      <c r="CZ2212" s="130"/>
      <c r="DA2212" s="130"/>
      <c r="DB2212" s="130"/>
    </row>
    <row r="2213" spans="104:106" x14ac:dyDescent="0.2">
      <c r="CZ2213" s="130"/>
      <c r="DA2213" s="130"/>
      <c r="DB2213" s="130"/>
    </row>
    <row r="2214" spans="104:106" x14ac:dyDescent="0.2">
      <c r="CZ2214" s="130"/>
      <c r="DA2214" s="130"/>
      <c r="DB2214" s="130"/>
    </row>
    <row r="2215" spans="104:106" x14ac:dyDescent="0.2">
      <c r="CZ2215" s="130"/>
      <c r="DA2215" s="130"/>
      <c r="DB2215" s="130"/>
    </row>
    <row r="2216" spans="104:106" x14ac:dyDescent="0.2">
      <c r="CZ2216" s="130"/>
      <c r="DA2216" s="130"/>
      <c r="DB2216" s="130"/>
    </row>
    <row r="2217" spans="104:106" x14ac:dyDescent="0.2">
      <c r="CZ2217" s="130"/>
      <c r="DA2217" s="130"/>
      <c r="DB2217" s="130"/>
    </row>
    <row r="2218" spans="104:106" x14ac:dyDescent="0.2">
      <c r="CZ2218" s="130"/>
      <c r="DA2218" s="130"/>
      <c r="DB2218" s="130"/>
    </row>
    <row r="2219" spans="104:106" x14ac:dyDescent="0.2">
      <c r="CZ2219" s="130"/>
      <c r="DA2219" s="130"/>
      <c r="DB2219" s="130"/>
    </row>
    <row r="2220" spans="104:106" x14ac:dyDescent="0.2">
      <c r="CZ2220" s="130"/>
      <c r="DA2220" s="130"/>
      <c r="DB2220" s="130"/>
    </row>
    <row r="2221" spans="104:106" x14ac:dyDescent="0.2">
      <c r="CZ2221" s="130"/>
      <c r="DA2221" s="130"/>
      <c r="DB2221" s="130"/>
    </row>
    <row r="2222" spans="104:106" x14ac:dyDescent="0.2">
      <c r="CZ2222" s="130"/>
      <c r="DA2222" s="130"/>
      <c r="DB2222" s="130"/>
    </row>
    <row r="2223" spans="104:106" x14ac:dyDescent="0.2">
      <c r="CZ2223" s="130"/>
      <c r="DA2223" s="130"/>
      <c r="DB2223" s="130"/>
    </row>
    <row r="2224" spans="104:106" x14ac:dyDescent="0.2">
      <c r="CZ2224" s="130"/>
      <c r="DA2224" s="130"/>
      <c r="DB2224" s="130"/>
    </row>
    <row r="2225" spans="104:106" x14ac:dyDescent="0.2">
      <c r="CZ2225" s="130"/>
      <c r="DA2225" s="130"/>
      <c r="DB2225" s="130"/>
    </row>
    <row r="2226" spans="104:106" x14ac:dyDescent="0.2">
      <c r="CZ2226" s="130"/>
      <c r="DA2226" s="130"/>
      <c r="DB2226" s="130"/>
    </row>
    <row r="2227" spans="104:106" x14ac:dyDescent="0.2">
      <c r="CZ2227" s="130"/>
      <c r="DA2227" s="130"/>
      <c r="DB2227" s="130"/>
    </row>
    <row r="2228" spans="104:106" x14ac:dyDescent="0.2">
      <c r="CZ2228" s="130"/>
      <c r="DA2228" s="130"/>
      <c r="DB2228" s="130"/>
    </row>
    <row r="2229" spans="104:106" x14ac:dyDescent="0.2">
      <c r="CZ2229" s="130"/>
      <c r="DA2229" s="130"/>
      <c r="DB2229" s="130"/>
    </row>
    <row r="2230" spans="104:106" x14ac:dyDescent="0.2">
      <c r="CZ2230" s="130"/>
      <c r="DA2230" s="130"/>
      <c r="DB2230" s="130"/>
    </row>
    <row r="2231" spans="104:106" x14ac:dyDescent="0.2">
      <c r="CZ2231" s="130"/>
      <c r="DA2231" s="130"/>
      <c r="DB2231" s="130"/>
    </row>
    <row r="2232" spans="104:106" x14ac:dyDescent="0.2">
      <c r="CZ2232" s="130"/>
      <c r="DA2232" s="130"/>
      <c r="DB2232" s="130"/>
    </row>
    <row r="2233" spans="104:106" x14ac:dyDescent="0.2">
      <c r="CZ2233" s="130"/>
      <c r="DA2233" s="130"/>
      <c r="DB2233" s="130"/>
    </row>
    <row r="2234" spans="104:106" x14ac:dyDescent="0.2">
      <c r="CZ2234" s="130"/>
      <c r="DA2234" s="130"/>
      <c r="DB2234" s="130"/>
    </row>
    <row r="2235" spans="104:106" x14ac:dyDescent="0.2">
      <c r="CZ2235" s="130"/>
      <c r="DA2235" s="130"/>
      <c r="DB2235" s="130"/>
    </row>
    <row r="2236" spans="104:106" x14ac:dyDescent="0.2">
      <c r="CZ2236" s="130"/>
      <c r="DA2236" s="130"/>
      <c r="DB2236" s="130"/>
    </row>
    <row r="2237" spans="104:106" x14ac:dyDescent="0.2">
      <c r="CZ2237" s="130"/>
      <c r="DA2237" s="130"/>
      <c r="DB2237" s="130"/>
    </row>
    <row r="2238" spans="104:106" x14ac:dyDescent="0.2">
      <c r="CZ2238" s="130"/>
      <c r="DA2238" s="130"/>
      <c r="DB2238" s="130"/>
    </row>
    <row r="2239" spans="104:106" x14ac:dyDescent="0.2">
      <c r="CZ2239" s="130"/>
      <c r="DA2239" s="130"/>
      <c r="DB2239" s="130"/>
    </row>
    <row r="2240" spans="104:106" x14ac:dyDescent="0.2">
      <c r="CZ2240" s="130"/>
      <c r="DA2240" s="130"/>
      <c r="DB2240" s="130"/>
    </row>
    <row r="2241" spans="104:106" x14ac:dyDescent="0.2">
      <c r="CZ2241" s="130"/>
      <c r="DA2241" s="130"/>
      <c r="DB2241" s="130"/>
    </row>
    <row r="2242" spans="104:106" x14ac:dyDescent="0.2">
      <c r="CZ2242" s="130"/>
      <c r="DA2242" s="130"/>
      <c r="DB2242" s="130"/>
    </row>
    <row r="2243" spans="104:106" x14ac:dyDescent="0.2">
      <c r="CZ2243" s="130"/>
      <c r="DA2243" s="130"/>
      <c r="DB2243" s="130"/>
    </row>
    <row r="2244" spans="104:106" x14ac:dyDescent="0.2">
      <c r="CZ2244" s="130"/>
      <c r="DA2244" s="130"/>
      <c r="DB2244" s="130"/>
    </row>
    <row r="2245" spans="104:106" x14ac:dyDescent="0.2">
      <c r="CZ2245" s="130"/>
      <c r="DA2245" s="130"/>
      <c r="DB2245" s="130"/>
    </row>
    <row r="2246" spans="104:106" x14ac:dyDescent="0.2">
      <c r="CZ2246" s="130"/>
      <c r="DA2246" s="130"/>
      <c r="DB2246" s="130"/>
    </row>
    <row r="2247" spans="104:106" x14ac:dyDescent="0.2">
      <c r="CZ2247" s="130"/>
      <c r="DA2247" s="130"/>
      <c r="DB2247" s="130"/>
    </row>
    <row r="2248" spans="104:106" x14ac:dyDescent="0.2">
      <c r="CZ2248" s="130"/>
      <c r="DA2248" s="130"/>
      <c r="DB2248" s="130"/>
    </row>
    <row r="2249" spans="104:106" x14ac:dyDescent="0.2">
      <c r="CZ2249" s="130"/>
      <c r="DA2249" s="130"/>
      <c r="DB2249" s="130"/>
    </row>
    <row r="2250" spans="104:106" x14ac:dyDescent="0.2">
      <c r="CZ2250" s="130"/>
      <c r="DA2250" s="130"/>
      <c r="DB2250" s="130"/>
    </row>
    <row r="2251" spans="104:106" x14ac:dyDescent="0.2">
      <c r="CZ2251" s="130"/>
      <c r="DA2251" s="130"/>
      <c r="DB2251" s="130"/>
    </row>
    <row r="2252" spans="104:106" x14ac:dyDescent="0.2">
      <c r="CZ2252" s="130"/>
      <c r="DA2252" s="130"/>
      <c r="DB2252" s="130"/>
    </row>
    <row r="2253" spans="104:106" x14ac:dyDescent="0.2">
      <c r="CZ2253" s="130"/>
      <c r="DA2253" s="130"/>
      <c r="DB2253" s="130"/>
    </row>
    <row r="2254" spans="104:106" x14ac:dyDescent="0.2">
      <c r="CZ2254" s="130"/>
      <c r="DA2254" s="130"/>
      <c r="DB2254" s="130"/>
    </row>
    <row r="2255" spans="104:106" x14ac:dyDescent="0.2">
      <c r="CZ2255" s="130"/>
      <c r="DA2255" s="130"/>
      <c r="DB2255" s="130"/>
    </row>
    <row r="2256" spans="104:106" x14ac:dyDescent="0.2">
      <c r="CZ2256" s="130"/>
      <c r="DA2256" s="130"/>
      <c r="DB2256" s="130"/>
    </row>
    <row r="2257" spans="104:106" x14ac:dyDescent="0.2">
      <c r="CZ2257" s="130"/>
      <c r="DA2257" s="130"/>
      <c r="DB2257" s="130"/>
    </row>
    <row r="2258" spans="104:106" x14ac:dyDescent="0.2">
      <c r="CZ2258" s="130"/>
      <c r="DA2258" s="130"/>
      <c r="DB2258" s="130"/>
    </row>
    <row r="2259" spans="104:106" x14ac:dyDescent="0.2">
      <c r="CZ2259" s="130"/>
      <c r="DA2259" s="130"/>
      <c r="DB2259" s="130"/>
    </row>
    <row r="2260" spans="104:106" x14ac:dyDescent="0.2">
      <c r="CZ2260" s="130"/>
      <c r="DA2260" s="130"/>
      <c r="DB2260" s="130"/>
    </row>
    <row r="2261" spans="104:106" x14ac:dyDescent="0.2">
      <c r="CZ2261" s="130"/>
      <c r="DA2261" s="130"/>
      <c r="DB2261" s="130"/>
    </row>
    <row r="2262" spans="104:106" x14ac:dyDescent="0.2">
      <c r="CZ2262" s="130"/>
      <c r="DA2262" s="130"/>
      <c r="DB2262" s="130"/>
    </row>
    <row r="2263" spans="104:106" x14ac:dyDescent="0.2">
      <c r="CZ2263" s="130"/>
      <c r="DA2263" s="130"/>
      <c r="DB2263" s="130"/>
    </row>
    <row r="2264" spans="104:106" x14ac:dyDescent="0.2">
      <c r="CZ2264" s="130"/>
      <c r="DA2264" s="130"/>
      <c r="DB2264" s="130"/>
    </row>
    <row r="2265" spans="104:106" x14ac:dyDescent="0.2">
      <c r="CZ2265" s="130"/>
      <c r="DA2265" s="130"/>
      <c r="DB2265" s="130"/>
    </row>
    <row r="2266" spans="104:106" x14ac:dyDescent="0.2">
      <c r="CZ2266" s="130"/>
      <c r="DA2266" s="130"/>
      <c r="DB2266" s="130"/>
    </row>
    <row r="2267" spans="104:106" x14ac:dyDescent="0.2">
      <c r="CZ2267" s="130"/>
      <c r="DA2267" s="130"/>
      <c r="DB2267" s="130"/>
    </row>
    <row r="2268" spans="104:106" x14ac:dyDescent="0.2">
      <c r="CZ2268" s="130"/>
      <c r="DA2268" s="130"/>
      <c r="DB2268" s="130"/>
    </row>
    <row r="2269" spans="104:106" x14ac:dyDescent="0.2">
      <c r="CZ2269" s="130"/>
      <c r="DA2269" s="130"/>
      <c r="DB2269" s="130"/>
    </row>
    <row r="2270" spans="104:106" x14ac:dyDescent="0.2">
      <c r="CZ2270" s="130"/>
      <c r="DA2270" s="130"/>
      <c r="DB2270" s="130"/>
    </row>
    <row r="2271" spans="104:106" x14ac:dyDescent="0.2">
      <c r="CZ2271" s="130"/>
      <c r="DA2271" s="130"/>
      <c r="DB2271" s="130"/>
    </row>
    <row r="2272" spans="104:106" x14ac:dyDescent="0.2">
      <c r="CZ2272" s="130"/>
      <c r="DA2272" s="130"/>
      <c r="DB2272" s="130"/>
    </row>
    <row r="2273" spans="104:106" x14ac:dyDescent="0.2">
      <c r="CZ2273" s="130"/>
      <c r="DA2273" s="130"/>
      <c r="DB2273" s="130"/>
    </row>
    <row r="2274" spans="104:106" x14ac:dyDescent="0.2">
      <c r="CZ2274" s="130"/>
      <c r="DA2274" s="130"/>
      <c r="DB2274" s="130"/>
    </row>
    <row r="2275" spans="104:106" x14ac:dyDescent="0.2">
      <c r="CZ2275" s="130"/>
      <c r="DA2275" s="130"/>
      <c r="DB2275" s="130"/>
    </row>
    <row r="2276" spans="104:106" x14ac:dyDescent="0.2">
      <c r="CZ2276" s="130"/>
      <c r="DA2276" s="130"/>
      <c r="DB2276" s="130"/>
    </row>
    <row r="2277" spans="104:106" x14ac:dyDescent="0.2">
      <c r="CZ2277" s="130"/>
      <c r="DA2277" s="130"/>
      <c r="DB2277" s="130"/>
    </row>
    <row r="2278" spans="104:106" x14ac:dyDescent="0.2">
      <c r="CZ2278" s="130"/>
      <c r="DA2278" s="130"/>
      <c r="DB2278" s="130"/>
    </row>
    <row r="2279" spans="104:106" x14ac:dyDescent="0.2">
      <c r="CZ2279" s="130"/>
      <c r="DA2279" s="130"/>
      <c r="DB2279" s="130"/>
    </row>
    <row r="2280" spans="104:106" x14ac:dyDescent="0.2">
      <c r="CZ2280" s="130"/>
      <c r="DA2280" s="130"/>
      <c r="DB2280" s="130"/>
    </row>
    <row r="2281" spans="104:106" x14ac:dyDescent="0.2">
      <c r="CZ2281" s="130"/>
      <c r="DA2281" s="130"/>
      <c r="DB2281" s="130"/>
    </row>
    <row r="2282" spans="104:106" x14ac:dyDescent="0.2">
      <c r="CZ2282" s="130"/>
      <c r="DA2282" s="130"/>
      <c r="DB2282" s="130"/>
    </row>
    <row r="2283" spans="104:106" x14ac:dyDescent="0.2">
      <c r="CZ2283" s="130"/>
      <c r="DA2283" s="130"/>
      <c r="DB2283" s="130"/>
    </row>
    <row r="2284" spans="104:106" x14ac:dyDescent="0.2">
      <c r="CZ2284" s="130"/>
      <c r="DA2284" s="130"/>
      <c r="DB2284" s="130"/>
    </row>
    <row r="2285" spans="104:106" x14ac:dyDescent="0.2">
      <c r="CZ2285" s="130"/>
      <c r="DA2285" s="130"/>
      <c r="DB2285" s="130"/>
    </row>
    <row r="2286" spans="104:106" x14ac:dyDescent="0.2">
      <c r="CZ2286" s="130"/>
      <c r="DA2286" s="130"/>
      <c r="DB2286" s="130"/>
    </row>
    <row r="2287" spans="104:106" x14ac:dyDescent="0.2">
      <c r="CZ2287" s="130"/>
      <c r="DA2287" s="130"/>
      <c r="DB2287" s="130"/>
    </row>
    <row r="2288" spans="104:106" x14ac:dyDescent="0.2">
      <c r="CZ2288" s="130"/>
      <c r="DA2288" s="130"/>
      <c r="DB2288" s="130"/>
    </row>
    <row r="2289" spans="104:106" x14ac:dyDescent="0.2">
      <c r="CZ2289" s="130"/>
      <c r="DA2289" s="130"/>
      <c r="DB2289" s="130"/>
    </row>
    <row r="2290" spans="104:106" x14ac:dyDescent="0.2">
      <c r="CZ2290" s="130"/>
      <c r="DA2290" s="130"/>
      <c r="DB2290" s="130"/>
    </row>
    <row r="2291" spans="104:106" x14ac:dyDescent="0.2">
      <c r="CZ2291" s="130"/>
      <c r="DA2291" s="130"/>
      <c r="DB2291" s="130"/>
    </row>
    <row r="2292" spans="104:106" x14ac:dyDescent="0.2">
      <c r="CZ2292" s="130"/>
      <c r="DA2292" s="130"/>
      <c r="DB2292" s="130"/>
    </row>
    <row r="2293" spans="104:106" x14ac:dyDescent="0.2">
      <c r="CZ2293" s="130"/>
      <c r="DA2293" s="130"/>
      <c r="DB2293" s="130"/>
    </row>
    <row r="2294" spans="104:106" x14ac:dyDescent="0.2">
      <c r="CZ2294" s="130"/>
      <c r="DA2294" s="130"/>
      <c r="DB2294" s="130"/>
    </row>
    <row r="2295" spans="104:106" x14ac:dyDescent="0.2">
      <c r="CZ2295" s="130"/>
      <c r="DA2295" s="130"/>
      <c r="DB2295" s="130"/>
    </row>
    <row r="2296" spans="104:106" x14ac:dyDescent="0.2">
      <c r="CZ2296" s="130"/>
      <c r="DA2296" s="130"/>
      <c r="DB2296" s="130"/>
    </row>
    <row r="2297" spans="104:106" x14ac:dyDescent="0.2">
      <c r="CZ2297" s="130"/>
      <c r="DA2297" s="130"/>
      <c r="DB2297" s="130"/>
    </row>
    <row r="2298" spans="104:106" x14ac:dyDescent="0.2">
      <c r="CZ2298" s="130"/>
      <c r="DA2298" s="130"/>
      <c r="DB2298" s="130"/>
    </row>
    <row r="2299" spans="104:106" x14ac:dyDescent="0.2">
      <c r="CZ2299" s="130"/>
      <c r="DA2299" s="130"/>
      <c r="DB2299" s="130"/>
    </row>
    <row r="2300" spans="104:106" x14ac:dyDescent="0.2">
      <c r="CZ2300" s="130"/>
      <c r="DA2300" s="130"/>
      <c r="DB2300" s="130"/>
    </row>
    <row r="2301" spans="104:106" x14ac:dyDescent="0.2">
      <c r="CZ2301" s="130"/>
      <c r="DA2301" s="130"/>
      <c r="DB2301" s="130"/>
    </row>
    <row r="2302" spans="104:106" x14ac:dyDescent="0.2">
      <c r="CZ2302" s="130"/>
      <c r="DA2302" s="130"/>
      <c r="DB2302" s="130"/>
    </row>
    <row r="2303" spans="104:106" x14ac:dyDescent="0.2">
      <c r="CZ2303" s="130"/>
      <c r="DA2303" s="130"/>
      <c r="DB2303" s="130"/>
    </row>
    <row r="2304" spans="104:106" x14ac:dyDescent="0.2">
      <c r="CZ2304" s="130"/>
      <c r="DA2304" s="130"/>
      <c r="DB2304" s="130"/>
    </row>
    <row r="2305" spans="104:106" x14ac:dyDescent="0.2">
      <c r="CZ2305" s="130"/>
      <c r="DA2305" s="130"/>
      <c r="DB2305" s="130"/>
    </row>
    <row r="2306" spans="104:106" x14ac:dyDescent="0.2">
      <c r="CZ2306" s="130"/>
      <c r="DA2306" s="130"/>
      <c r="DB2306" s="130"/>
    </row>
    <row r="2307" spans="104:106" x14ac:dyDescent="0.2">
      <c r="CZ2307" s="130"/>
      <c r="DA2307" s="130"/>
      <c r="DB2307" s="130"/>
    </row>
    <row r="2308" spans="104:106" x14ac:dyDescent="0.2">
      <c r="CZ2308" s="130"/>
      <c r="DA2308" s="130"/>
      <c r="DB2308" s="130"/>
    </row>
    <row r="2309" spans="104:106" x14ac:dyDescent="0.2">
      <c r="CZ2309" s="130"/>
      <c r="DA2309" s="130"/>
      <c r="DB2309" s="130"/>
    </row>
    <row r="2310" spans="104:106" x14ac:dyDescent="0.2">
      <c r="CZ2310" s="130"/>
      <c r="DA2310" s="130"/>
      <c r="DB2310" s="130"/>
    </row>
    <row r="2311" spans="104:106" x14ac:dyDescent="0.2">
      <c r="CZ2311" s="130"/>
      <c r="DA2311" s="130"/>
      <c r="DB2311" s="130"/>
    </row>
    <row r="2312" spans="104:106" x14ac:dyDescent="0.2">
      <c r="CZ2312" s="130"/>
      <c r="DA2312" s="130"/>
      <c r="DB2312" s="130"/>
    </row>
    <row r="2313" spans="104:106" x14ac:dyDescent="0.2">
      <c r="CZ2313" s="130"/>
      <c r="DA2313" s="130"/>
      <c r="DB2313" s="130"/>
    </row>
    <row r="2314" spans="104:106" x14ac:dyDescent="0.2">
      <c r="CZ2314" s="130"/>
      <c r="DA2314" s="130"/>
      <c r="DB2314" s="130"/>
    </row>
    <row r="2315" spans="104:106" x14ac:dyDescent="0.2">
      <c r="CZ2315" s="130"/>
      <c r="DA2315" s="130"/>
      <c r="DB2315" s="130"/>
    </row>
    <row r="2316" spans="104:106" x14ac:dyDescent="0.2">
      <c r="CZ2316" s="130"/>
      <c r="DA2316" s="130"/>
      <c r="DB2316" s="130"/>
    </row>
    <row r="2317" spans="104:106" x14ac:dyDescent="0.2">
      <c r="CZ2317" s="130"/>
      <c r="DA2317" s="130"/>
      <c r="DB2317" s="130"/>
    </row>
    <row r="2318" spans="104:106" x14ac:dyDescent="0.2">
      <c r="CZ2318" s="130"/>
      <c r="DA2318" s="130"/>
      <c r="DB2318" s="130"/>
    </row>
    <row r="2319" spans="104:106" x14ac:dyDescent="0.2">
      <c r="CZ2319" s="130"/>
      <c r="DA2319" s="130"/>
      <c r="DB2319" s="130"/>
    </row>
    <row r="2320" spans="104:106" x14ac:dyDescent="0.2">
      <c r="CZ2320" s="130"/>
      <c r="DA2320" s="130"/>
      <c r="DB2320" s="130"/>
    </row>
    <row r="2321" spans="104:106" x14ac:dyDescent="0.2">
      <c r="CZ2321" s="130"/>
      <c r="DA2321" s="130"/>
      <c r="DB2321" s="130"/>
    </row>
    <row r="2322" spans="104:106" x14ac:dyDescent="0.2">
      <c r="CZ2322" s="130"/>
      <c r="DA2322" s="130"/>
      <c r="DB2322" s="130"/>
    </row>
    <row r="2323" spans="104:106" x14ac:dyDescent="0.2">
      <c r="CZ2323" s="130"/>
      <c r="DA2323" s="130"/>
      <c r="DB2323" s="130"/>
    </row>
    <row r="2324" spans="104:106" x14ac:dyDescent="0.2">
      <c r="CZ2324" s="130"/>
      <c r="DA2324" s="130"/>
      <c r="DB2324" s="130"/>
    </row>
    <row r="2325" spans="104:106" x14ac:dyDescent="0.2">
      <c r="CZ2325" s="130"/>
      <c r="DA2325" s="130"/>
      <c r="DB2325" s="130"/>
    </row>
    <row r="2326" spans="104:106" x14ac:dyDescent="0.2">
      <c r="CZ2326" s="130"/>
      <c r="DA2326" s="130"/>
      <c r="DB2326" s="130"/>
    </row>
    <row r="2327" spans="104:106" x14ac:dyDescent="0.2">
      <c r="CZ2327" s="130"/>
      <c r="DA2327" s="130"/>
      <c r="DB2327" s="130"/>
    </row>
    <row r="2328" spans="104:106" x14ac:dyDescent="0.2">
      <c r="CZ2328" s="130"/>
      <c r="DA2328" s="130"/>
      <c r="DB2328" s="130"/>
    </row>
    <row r="2329" spans="104:106" x14ac:dyDescent="0.2">
      <c r="CZ2329" s="130"/>
      <c r="DA2329" s="130"/>
      <c r="DB2329" s="130"/>
    </row>
    <row r="2330" spans="104:106" x14ac:dyDescent="0.2">
      <c r="CZ2330" s="130"/>
      <c r="DA2330" s="130"/>
      <c r="DB2330" s="130"/>
    </row>
    <row r="2331" spans="104:106" x14ac:dyDescent="0.2">
      <c r="CZ2331" s="130"/>
      <c r="DA2331" s="130"/>
      <c r="DB2331" s="130"/>
    </row>
    <row r="2332" spans="104:106" x14ac:dyDescent="0.2">
      <c r="CZ2332" s="130"/>
      <c r="DA2332" s="130"/>
      <c r="DB2332" s="130"/>
    </row>
    <row r="2333" spans="104:106" x14ac:dyDescent="0.2">
      <c r="CZ2333" s="130"/>
      <c r="DA2333" s="130"/>
      <c r="DB2333" s="130"/>
    </row>
    <row r="2334" spans="104:106" x14ac:dyDescent="0.2">
      <c r="CZ2334" s="130"/>
      <c r="DA2334" s="130"/>
      <c r="DB2334" s="130"/>
    </row>
    <row r="2335" spans="104:106" x14ac:dyDescent="0.2">
      <c r="CZ2335" s="130"/>
      <c r="DA2335" s="130"/>
      <c r="DB2335" s="130"/>
    </row>
    <row r="2336" spans="104:106" x14ac:dyDescent="0.2">
      <c r="CZ2336" s="130"/>
      <c r="DA2336" s="130"/>
      <c r="DB2336" s="130"/>
    </row>
    <row r="2337" spans="104:106" x14ac:dyDescent="0.2">
      <c r="CZ2337" s="130"/>
      <c r="DA2337" s="130"/>
      <c r="DB2337" s="130"/>
    </row>
    <row r="2338" spans="104:106" x14ac:dyDescent="0.2">
      <c r="CZ2338" s="130"/>
      <c r="DA2338" s="130"/>
      <c r="DB2338" s="130"/>
    </row>
    <row r="2339" spans="104:106" x14ac:dyDescent="0.2">
      <c r="CZ2339" s="130"/>
      <c r="DA2339" s="130"/>
      <c r="DB2339" s="130"/>
    </row>
    <row r="2340" spans="104:106" x14ac:dyDescent="0.2">
      <c r="CZ2340" s="130"/>
      <c r="DA2340" s="130"/>
      <c r="DB2340" s="130"/>
    </row>
    <row r="2341" spans="104:106" x14ac:dyDescent="0.2">
      <c r="CZ2341" s="130"/>
      <c r="DA2341" s="130"/>
      <c r="DB2341" s="130"/>
    </row>
    <row r="2342" spans="104:106" x14ac:dyDescent="0.2">
      <c r="CZ2342" s="130"/>
      <c r="DA2342" s="130"/>
      <c r="DB2342" s="130"/>
    </row>
    <row r="2343" spans="104:106" x14ac:dyDescent="0.2">
      <c r="CZ2343" s="130"/>
      <c r="DA2343" s="130"/>
      <c r="DB2343" s="130"/>
    </row>
    <row r="2344" spans="104:106" x14ac:dyDescent="0.2">
      <c r="CZ2344" s="130"/>
      <c r="DA2344" s="130"/>
      <c r="DB2344" s="130"/>
    </row>
    <row r="2345" spans="104:106" x14ac:dyDescent="0.2">
      <c r="CZ2345" s="130"/>
      <c r="DA2345" s="130"/>
      <c r="DB2345" s="130"/>
    </row>
    <row r="2346" spans="104:106" x14ac:dyDescent="0.2">
      <c r="CZ2346" s="130"/>
      <c r="DA2346" s="130"/>
      <c r="DB2346" s="130"/>
    </row>
    <row r="2347" spans="104:106" x14ac:dyDescent="0.2">
      <c r="CZ2347" s="130"/>
      <c r="DA2347" s="130"/>
      <c r="DB2347" s="130"/>
    </row>
    <row r="2348" spans="104:106" x14ac:dyDescent="0.2">
      <c r="CZ2348" s="130"/>
      <c r="DA2348" s="130"/>
      <c r="DB2348" s="130"/>
    </row>
    <row r="2349" spans="104:106" x14ac:dyDescent="0.2">
      <c r="CZ2349" s="130"/>
      <c r="DA2349" s="130"/>
      <c r="DB2349" s="130"/>
    </row>
    <row r="2350" spans="104:106" x14ac:dyDescent="0.2">
      <c r="CZ2350" s="130"/>
      <c r="DA2350" s="130"/>
      <c r="DB2350" s="130"/>
    </row>
    <row r="2351" spans="104:106" x14ac:dyDescent="0.2">
      <c r="CZ2351" s="130"/>
      <c r="DA2351" s="130"/>
      <c r="DB2351" s="130"/>
    </row>
    <row r="2352" spans="104:106" x14ac:dyDescent="0.2">
      <c r="CZ2352" s="130"/>
      <c r="DA2352" s="130"/>
      <c r="DB2352" s="130"/>
    </row>
    <row r="2353" spans="104:106" x14ac:dyDescent="0.2">
      <c r="CZ2353" s="130"/>
      <c r="DA2353" s="130"/>
      <c r="DB2353" s="130"/>
    </row>
    <row r="2354" spans="104:106" x14ac:dyDescent="0.2">
      <c r="CZ2354" s="130"/>
      <c r="DA2354" s="130"/>
      <c r="DB2354" s="130"/>
    </row>
    <row r="2355" spans="104:106" x14ac:dyDescent="0.2">
      <c r="CZ2355" s="130"/>
      <c r="DA2355" s="130"/>
      <c r="DB2355" s="130"/>
    </row>
    <row r="2356" spans="104:106" x14ac:dyDescent="0.2">
      <c r="CZ2356" s="130"/>
      <c r="DA2356" s="130"/>
      <c r="DB2356" s="130"/>
    </row>
    <row r="2357" spans="104:106" x14ac:dyDescent="0.2">
      <c r="CZ2357" s="130"/>
      <c r="DA2357" s="130"/>
      <c r="DB2357" s="130"/>
    </row>
    <row r="2358" spans="104:106" x14ac:dyDescent="0.2">
      <c r="CZ2358" s="130"/>
      <c r="DA2358" s="130"/>
      <c r="DB2358" s="130"/>
    </row>
    <row r="2359" spans="104:106" x14ac:dyDescent="0.2">
      <c r="CZ2359" s="130"/>
      <c r="DA2359" s="130"/>
      <c r="DB2359" s="130"/>
    </row>
    <row r="2360" spans="104:106" x14ac:dyDescent="0.2">
      <c r="CZ2360" s="130"/>
      <c r="DA2360" s="130"/>
      <c r="DB2360" s="130"/>
    </row>
    <row r="2361" spans="104:106" x14ac:dyDescent="0.2">
      <c r="CZ2361" s="130"/>
      <c r="DA2361" s="130"/>
      <c r="DB2361" s="130"/>
    </row>
    <row r="2362" spans="104:106" x14ac:dyDescent="0.2">
      <c r="CZ2362" s="130"/>
      <c r="DA2362" s="130"/>
      <c r="DB2362" s="130"/>
    </row>
    <row r="2363" spans="104:106" x14ac:dyDescent="0.2">
      <c r="CZ2363" s="130"/>
      <c r="DA2363" s="130"/>
      <c r="DB2363" s="130"/>
    </row>
    <row r="2364" spans="104:106" x14ac:dyDescent="0.2">
      <c r="CZ2364" s="130"/>
      <c r="DA2364" s="130"/>
      <c r="DB2364" s="130"/>
    </row>
    <row r="2365" spans="104:106" x14ac:dyDescent="0.2">
      <c r="CZ2365" s="130"/>
      <c r="DA2365" s="130"/>
      <c r="DB2365" s="130"/>
    </row>
    <row r="2366" spans="104:106" x14ac:dyDescent="0.2">
      <c r="CZ2366" s="130"/>
      <c r="DA2366" s="130"/>
      <c r="DB2366" s="130"/>
    </row>
    <row r="2367" spans="104:106" x14ac:dyDescent="0.2">
      <c r="CZ2367" s="130"/>
      <c r="DA2367" s="130"/>
      <c r="DB2367" s="130"/>
    </row>
    <row r="2368" spans="104:106" x14ac:dyDescent="0.2">
      <c r="CZ2368" s="130"/>
      <c r="DA2368" s="130"/>
      <c r="DB2368" s="130"/>
    </row>
    <row r="2369" spans="104:106" x14ac:dyDescent="0.2">
      <c r="CZ2369" s="130"/>
      <c r="DA2369" s="130"/>
      <c r="DB2369" s="130"/>
    </row>
    <row r="2370" spans="104:106" x14ac:dyDescent="0.2">
      <c r="CZ2370" s="130"/>
      <c r="DA2370" s="130"/>
      <c r="DB2370" s="130"/>
    </row>
    <row r="2371" spans="104:106" x14ac:dyDescent="0.2">
      <c r="CZ2371" s="130"/>
      <c r="DA2371" s="130"/>
      <c r="DB2371" s="130"/>
    </row>
    <row r="2372" spans="104:106" x14ac:dyDescent="0.2">
      <c r="CZ2372" s="130"/>
      <c r="DA2372" s="130"/>
      <c r="DB2372" s="130"/>
    </row>
    <row r="2373" spans="104:106" x14ac:dyDescent="0.2">
      <c r="CZ2373" s="130"/>
      <c r="DA2373" s="130"/>
      <c r="DB2373" s="130"/>
    </row>
    <row r="2374" spans="104:106" x14ac:dyDescent="0.2">
      <c r="CZ2374" s="130"/>
      <c r="DA2374" s="130"/>
      <c r="DB2374" s="130"/>
    </row>
    <row r="2375" spans="104:106" x14ac:dyDescent="0.2">
      <c r="CZ2375" s="130"/>
      <c r="DA2375" s="130"/>
      <c r="DB2375" s="130"/>
    </row>
    <row r="2376" spans="104:106" x14ac:dyDescent="0.2">
      <c r="CZ2376" s="130"/>
      <c r="DA2376" s="130"/>
      <c r="DB2376" s="130"/>
    </row>
    <row r="2377" spans="104:106" x14ac:dyDescent="0.2">
      <c r="CZ2377" s="130"/>
      <c r="DA2377" s="130"/>
      <c r="DB2377" s="130"/>
    </row>
    <row r="2378" spans="104:106" x14ac:dyDescent="0.2">
      <c r="CZ2378" s="130"/>
      <c r="DA2378" s="130"/>
      <c r="DB2378" s="130"/>
    </row>
    <row r="2379" spans="104:106" x14ac:dyDescent="0.2">
      <c r="CZ2379" s="130"/>
      <c r="DA2379" s="130"/>
      <c r="DB2379" s="130"/>
    </row>
    <row r="2380" spans="104:106" x14ac:dyDescent="0.2">
      <c r="CZ2380" s="130"/>
      <c r="DA2380" s="130"/>
      <c r="DB2380" s="130"/>
    </row>
    <row r="2381" spans="104:106" x14ac:dyDescent="0.2">
      <c r="CZ2381" s="130"/>
      <c r="DA2381" s="130"/>
      <c r="DB2381" s="130"/>
    </row>
    <row r="2382" spans="104:106" x14ac:dyDescent="0.2">
      <c r="CZ2382" s="130"/>
      <c r="DA2382" s="130"/>
      <c r="DB2382" s="130"/>
    </row>
    <row r="2383" spans="104:106" x14ac:dyDescent="0.2">
      <c r="CZ2383" s="130"/>
      <c r="DA2383" s="130"/>
      <c r="DB2383" s="130"/>
    </row>
    <row r="2384" spans="104:106" x14ac:dyDescent="0.2">
      <c r="CZ2384" s="130"/>
      <c r="DA2384" s="130"/>
      <c r="DB2384" s="130"/>
    </row>
    <row r="2385" spans="104:106" x14ac:dyDescent="0.2">
      <c r="CZ2385" s="130"/>
      <c r="DA2385" s="130"/>
      <c r="DB2385" s="130"/>
    </row>
    <row r="2386" spans="104:106" x14ac:dyDescent="0.2">
      <c r="CZ2386" s="130"/>
      <c r="DA2386" s="130"/>
      <c r="DB2386" s="130"/>
    </row>
    <row r="2387" spans="104:106" x14ac:dyDescent="0.2">
      <c r="CZ2387" s="130"/>
      <c r="DA2387" s="130"/>
      <c r="DB2387" s="130"/>
    </row>
    <row r="2388" spans="104:106" x14ac:dyDescent="0.2">
      <c r="CZ2388" s="130"/>
      <c r="DA2388" s="130"/>
      <c r="DB2388" s="130"/>
    </row>
    <row r="2389" spans="104:106" x14ac:dyDescent="0.2">
      <c r="CZ2389" s="130"/>
      <c r="DA2389" s="130"/>
      <c r="DB2389" s="130"/>
    </row>
    <row r="2390" spans="104:106" x14ac:dyDescent="0.2">
      <c r="CZ2390" s="130"/>
      <c r="DA2390" s="130"/>
      <c r="DB2390" s="130"/>
    </row>
    <row r="2391" spans="104:106" x14ac:dyDescent="0.2">
      <c r="CZ2391" s="130"/>
      <c r="DA2391" s="130"/>
      <c r="DB2391" s="130"/>
    </row>
    <row r="2392" spans="104:106" x14ac:dyDescent="0.2">
      <c r="CZ2392" s="130"/>
      <c r="DA2392" s="130"/>
      <c r="DB2392" s="130"/>
    </row>
    <row r="2393" spans="104:106" x14ac:dyDescent="0.2">
      <c r="CZ2393" s="130"/>
      <c r="DA2393" s="130"/>
      <c r="DB2393" s="130"/>
    </row>
    <row r="2394" spans="104:106" x14ac:dyDescent="0.2">
      <c r="CZ2394" s="130"/>
      <c r="DA2394" s="130"/>
      <c r="DB2394" s="130"/>
    </row>
    <row r="2395" spans="104:106" x14ac:dyDescent="0.2">
      <c r="CZ2395" s="130"/>
      <c r="DA2395" s="130"/>
      <c r="DB2395" s="130"/>
    </row>
    <row r="2396" spans="104:106" x14ac:dyDescent="0.2">
      <c r="CZ2396" s="130"/>
      <c r="DA2396" s="130"/>
      <c r="DB2396" s="130"/>
    </row>
    <row r="2397" spans="104:106" x14ac:dyDescent="0.2">
      <c r="CZ2397" s="130"/>
      <c r="DA2397" s="130"/>
      <c r="DB2397" s="130"/>
    </row>
    <row r="2398" spans="104:106" x14ac:dyDescent="0.2">
      <c r="CZ2398" s="130"/>
      <c r="DA2398" s="130"/>
      <c r="DB2398" s="130"/>
    </row>
    <row r="2399" spans="104:106" x14ac:dyDescent="0.2">
      <c r="CZ2399" s="130"/>
      <c r="DA2399" s="130"/>
      <c r="DB2399" s="130"/>
    </row>
    <row r="2400" spans="104:106" x14ac:dyDescent="0.2">
      <c r="CZ2400" s="130"/>
      <c r="DA2400" s="130"/>
      <c r="DB2400" s="130"/>
    </row>
    <row r="2401" spans="104:106" x14ac:dyDescent="0.2">
      <c r="CZ2401" s="130"/>
      <c r="DA2401" s="130"/>
      <c r="DB2401" s="130"/>
    </row>
    <row r="2402" spans="104:106" x14ac:dyDescent="0.2">
      <c r="CZ2402" s="130"/>
      <c r="DA2402" s="130"/>
      <c r="DB2402" s="130"/>
    </row>
    <row r="2403" spans="104:106" x14ac:dyDescent="0.2">
      <c r="CZ2403" s="130"/>
      <c r="DA2403" s="130"/>
      <c r="DB2403" s="130"/>
    </row>
    <row r="2404" spans="104:106" x14ac:dyDescent="0.2">
      <c r="CZ2404" s="130"/>
      <c r="DA2404" s="130"/>
      <c r="DB2404" s="130"/>
    </row>
    <row r="2405" spans="104:106" x14ac:dyDescent="0.2">
      <c r="CZ2405" s="130"/>
      <c r="DA2405" s="130"/>
      <c r="DB2405" s="130"/>
    </row>
    <row r="2406" spans="104:106" x14ac:dyDescent="0.2">
      <c r="CZ2406" s="130"/>
      <c r="DA2406" s="130"/>
      <c r="DB2406" s="130"/>
    </row>
    <row r="2407" spans="104:106" x14ac:dyDescent="0.2">
      <c r="CZ2407" s="130"/>
      <c r="DA2407" s="130"/>
      <c r="DB2407" s="130"/>
    </row>
    <row r="2408" spans="104:106" x14ac:dyDescent="0.2">
      <c r="CZ2408" s="130"/>
      <c r="DA2408" s="130"/>
      <c r="DB2408" s="130"/>
    </row>
    <row r="2409" spans="104:106" x14ac:dyDescent="0.2">
      <c r="CZ2409" s="130"/>
      <c r="DA2409" s="130"/>
      <c r="DB2409" s="130"/>
    </row>
    <row r="2410" spans="104:106" x14ac:dyDescent="0.2">
      <c r="CZ2410" s="130"/>
      <c r="DA2410" s="130"/>
      <c r="DB2410" s="130"/>
    </row>
    <row r="2411" spans="104:106" x14ac:dyDescent="0.2">
      <c r="CZ2411" s="130"/>
      <c r="DA2411" s="130"/>
      <c r="DB2411" s="130"/>
    </row>
    <row r="2412" spans="104:106" x14ac:dyDescent="0.2">
      <c r="CZ2412" s="130"/>
      <c r="DA2412" s="130"/>
      <c r="DB2412" s="130"/>
    </row>
    <row r="2413" spans="104:106" x14ac:dyDescent="0.2">
      <c r="CZ2413" s="130"/>
      <c r="DA2413" s="130"/>
      <c r="DB2413" s="130"/>
    </row>
    <row r="2414" spans="104:106" x14ac:dyDescent="0.2">
      <c r="CZ2414" s="130"/>
      <c r="DA2414" s="130"/>
      <c r="DB2414" s="130"/>
    </row>
    <row r="2415" spans="104:106" x14ac:dyDescent="0.2">
      <c r="CZ2415" s="130"/>
      <c r="DA2415" s="130"/>
      <c r="DB2415" s="130"/>
    </row>
    <row r="2416" spans="104:106" x14ac:dyDescent="0.2">
      <c r="CZ2416" s="130"/>
      <c r="DA2416" s="130"/>
      <c r="DB2416" s="130"/>
    </row>
    <row r="2417" spans="104:106" x14ac:dyDescent="0.2">
      <c r="CZ2417" s="130"/>
      <c r="DA2417" s="130"/>
      <c r="DB2417" s="130"/>
    </row>
    <row r="2418" spans="104:106" x14ac:dyDescent="0.2">
      <c r="CZ2418" s="130"/>
      <c r="DA2418" s="130"/>
      <c r="DB2418" s="130"/>
    </row>
    <row r="2419" spans="104:106" x14ac:dyDescent="0.2">
      <c r="CZ2419" s="130"/>
      <c r="DA2419" s="130"/>
      <c r="DB2419" s="130"/>
    </row>
    <row r="2420" spans="104:106" x14ac:dyDescent="0.2">
      <c r="CZ2420" s="130"/>
      <c r="DA2420" s="130"/>
      <c r="DB2420" s="130"/>
    </row>
    <row r="2421" spans="104:106" x14ac:dyDescent="0.2">
      <c r="CZ2421" s="130"/>
      <c r="DA2421" s="130"/>
      <c r="DB2421" s="130"/>
    </row>
    <row r="2422" spans="104:106" x14ac:dyDescent="0.2">
      <c r="CZ2422" s="130"/>
      <c r="DA2422" s="130"/>
      <c r="DB2422" s="130"/>
    </row>
    <row r="2423" spans="104:106" x14ac:dyDescent="0.2">
      <c r="CZ2423" s="130"/>
      <c r="DA2423" s="130"/>
      <c r="DB2423" s="130"/>
    </row>
    <row r="2424" spans="104:106" x14ac:dyDescent="0.2">
      <c r="CZ2424" s="130"/>
      <c r="DA2424" s="130"/>
      <c r="DB2424" s="130"/>
    </row>
    <row r="2425" spans="104:106" x14ac:dyDescent="0.2">
      <c r="CZ2425" s="130"/>
      <c r="DA2425" s="130"/>
      <c r="DB2425" s="130"/>
    </row>
    <row r="2426" spans="104:106" x14ac:dyDescent="0.2">
      <c r="CZ2426" s="130"/>
      <c r="DA2426" s="130"/>
      <c r="DB2426" s="130"/>
    </row>
    <row r="2427" spans="104:106" x14ac:dyDescent="0.2">
      <c r="CZ2427" s="130"/>
      <c r="DA2427" s="130"/>
      <c r="DB2427" s="130"/>
    </row>
    <row r="2428" spans="104:106" x14ac:dyDescent="0.2">
      <c r="CZ2428" s="130"/>
      <c r="DA2428" s="130"/>
      <c r="DB2428" s="130"/>
    </row>
    <row r="2429" spans="104:106" x14ac:dyDescent="0.2">
      <c r="CZ2429" s="130"/>
      <c r="DA2429" s="130"/>
      <c r="DB2429" s="130"/>
    </row>
    <row r="2430" spans="104:106" x14ac:dyDescent="0.2">
      <c r="CZ2430" s="130"/>
      <c r="DA2430" s="130"/>
      <c r="DB2430" s="130"/>
    </row>
    <row r="2431" spans="104:106" x14ac:dyDescent="0.2">
      <c r="CZ2431" s="130"/>
      <c r="DA2431" s="130"/>
      <c r="DB2431" s="130"/>
    </row>
    <row r="2432" spans="104:106" x14ac:dyDescent="0.2">
      <c r="CZ2432" s="130"/>
      <c r="DA2432" s="130"/>
      <c r="DB2432" s="130"/>
    </row>
    <row r="2433" spans="104:106" x14ac:dyDescent="0.2">
      <c r="CZ2433" s="130"/>
      <c r="DA2433" s="130"/>
      <c r="DB2433" s="130"/>
    </row>
    <row r="2434" spans="104:106" x14ac:dyDescent="0.2">
      <c r="CZ2434" s="130"/>
      <c r="DA2434" s="130"/>
      <c r="DB2434" s="130"/>
    </row>
    <row r="2435" spans="104:106" x14ac:dyDescent="0.2">
      <c r="CZ2435" s="130"/>
      <c r="DA2435" s="130"/>
      <c r="DB2435" s="130"/>
    </row>
    <row r="2436" spans="104:106" x14ac:dyDescent="0.2">
      <c r="CZ2436" s="130"/>
      <c r="DA2436" s="130"/>
      <c r="DB2436" s="130"/>
    </row>
    <row r="2437" spans="104:106" x14ac:dyDescent="0.2">
      <c r="CZ2437" s="130"/>
      <c r="DA2437" s="130"/>
      <c r="DB2437" s="130"/>
    </row>
    <row r="2438" spans="104:106" x14ac:dyDescent="0.2">
      <c r="CZ2438" s="130"/>
      <c r="DA2438" s="130"/>
      <c r="DB2438" s="130"/>
    </row>
    <row r="2439" spans="104:106" x14ac:dyDescent="0.2">
      <c r="CZ2439" s="130"/>
      <c r="DA2439" s="130"/>
      <c r="DB2439" s="130"/>
    </row>
    <row r="2440" spans="104:106" x14ac:dyDescent="0.2">
      <c r="CZ2440" s="130"/>
      <c r="DA2440" s="130"/>
      <c r="DB2440" s="130"/>
    </row>
    <row r="2441" spans="104:106" x14ac:dyDescent="0.2">
      <c r="CZ2441" s="130"/>
      <c r="DA2441" s="130"/>
      <c r="DB2441" s="130"/>
    </row>
    <row r="2442" spans="104:106" x14ac:dyDescent="0.2">
      <c r="CZ2442" s="130"/>
      <c r="DA2442" s="130"/>
      <c r="DB2442" s="130"/>
    </row>
    <row r="2443" spans="104:106" x14ac:dyDescent="0.2">
      <c r="CZ2443" s="130"/>
      <c r="DA2443" s="130"/>
      <c r="DB2443" s="130"/>
    </row>
    <row r="2444" spans="104:106" x14ac:dyDescent="0.2">
      <c r="CZ2444" s="130"/>
      <c r="DA2444" s="130"/>
      <c r="DB2444" s="130"/>
    </row>
    <row r="2445" spans="104:106" x14ac:dyDescent="0.2">
      <c r="CZ2445" s="130"/>
      <c r="DA2445" s="130"/>
      <c r="DB2445" s="130"/>
    </row>
    <row r="2446" spans="104:106" x14ac:dyDescent="0.2">
      <c r="CZ2446" s="130"/>
      <c r="DA2446" s="130"/>
      <c r="DB2446" s="130"/>
    </row>
    <row r="2447" spans="104:106" x14ac:dyDescent="0.2">
      <c r="CZ2447" s="130"/>
      <c r="DA2447" s="130"/>
      <c r="DB2447" s="130"/>
    </row>
    <row r="2448" spans="104:106" x14ac:dyDescent="0.2">
      <c r="CZ2448" s="130"/>
      <c r="DA2448" s="130"/>
      <c r="DB2448" s="130"/>
    </row>
    <row r="2449" spans="104:106" x14ac:dyDescent="0.2">
      <c r="CZ2449" s="130"/>
      <c r="DA2449" s="130"/>
      <c r="DB2449" s="130"/>
    </row>
    <row r="2450" spans="104:106" x14ac:dyDescent="0.2">
      <c r="CZ2450" s="130"/>
      <c r="DA2450" s="130"/>
      <c r="DB2450" s="130"/>
    </row>
    <row r="2451" spans="104:106" x14ac:dyDescent="0.2">
      <c r="CZ2451" s="130"/>
      <c r="DA2451" s="130"/>
      <c r="DB2451" s="130"/>
    </row>
    <row r="2452" spans="104:106" x14ac:dyDescent="0.2">
      <c r="CZ2452" s="130"/>
      <c r="DA2452" s="130"/>
      <c r="DB2452" s="130"/>
    </row>
    <row r="2453" spans="104:106" x14ac:dyDescent="0.2">
      <c r="CZ2453" s="130"/>
      <c r="DA2453" s="130"/>
      <c r="DB2453" s="130"/>
    </row>
    <row r="2454" spans="104:106" x14ac:dyDescent="0.2">
      <c r="CZ2454" s="130"/>
      <c r="DA2454" s="130"/>
      <c r="DB2454" s="130"/>
    </row>
    <row r="2455" spans="104:106" x14ac:dyDescent="0.2">
      <c r="CZ2455" s="130"/>
      <c r="DA2455" s="130"/>
      <c r="DB2455" s="130"/>
    </row>
    <row r="2456" spans="104:106" x14ac:dyDescent="0.2">
      <c r="CZ2456" s="130"/>
      <c r="DA2456" s="130"/>
      <c r="DB2456" s="130"/>
    </row>
    <row r="2457" spans="104:106" x14ac:dyDescent="0.2">
      <c r="CZ2457" s="130"/>
      <c r="DA2457" s="130"/>
      <c r="DB2457" s="130"/>
    </row>
    <row r="2458" spans="104:106" x14ac:dyDescent="0.2">
      <c r="CZ2458" s="130"/>
      <c r="DA2458" s="130"/>
      <c r="DB2458" s="130"/>
    </row>
    <row r="2459" spans="104:106" x14ac:dyDescent="0.2">
      <c r="CZ2459" s="130"/>
      <c r="DA2459" s="130"/>
      <c r="DB2459" s="130"/>
    </row>
    <row r="2460" spans="104:106" x14ac:dyDescent="0.2">
      <c r="CZ2460" s="130"/>
      <c r="DA2460" s="130"/>
      <c r="DB2460" s="130"/>
    </row>
    <row r="2461" spans="104:106" x14ac:dyDescent="0.2">
      <c r="CZ2461" s="130"/>
      <c r="DA2461" s="130"/>
      <c r="DB2461" s="130"/>
    </row>
    <row r="2462" spans="104:106" x14ac:dyDescent="0.2">
      <c r="CZ2462" s="130"/>
      <c r="DA2462" s="130"/>
      <c r="DB2462" s="130"/>
    </row>
    <row r="2463" spans="104:106" x14ac:dyDescent="0.2">
      <c r="CZ2463" s="130"/>
      <c r="DA2463" s="130"/>
      <c r="DB2463" s="130"/>
    </row>
    <row r="2464" spans="104:106" x14ac:dyDescent="0.2">
      <c r="CZ2464" s="130"/>
      <c r="DA2464" s="130"/>
      <c r="DB2464" s="130"/>
    </row>
    <row r="2465" spans="104:106" x14ac:dyDescent="0.2">
      <c r="CZ2465" s="130"/>
      <c r="DA2465" s="130"/>
      <c r="DB2465" s="130"/>
    </row>
    <row r="2466" spans="104:106" x14ac:dyDescent="0.2">
      <c r="CZ2466" s="130"/>
      <c r="DA2466" s="130"/>
      <c r="DB2466" s="130"/>
    </row>
    <row r="2467" spans="104:106" x14ac:dyDescent="0.2">
      <c r="CZ2467" s="130"/>
      <c r="DA2467" s="130"/>
      <c r="DB2467" s="130"/>
    </row>
    <row r="2468" spans="104:106" x14ac:dyDescent="0.2">
      <c r="CZ2468" s="130"/>
      <c r="DA2468" s="130"/>
      <c r="DB2468" s="130"/>
    </row>
    <row r="2469" spans="104:106" x14ac:dyDescent="0.2">
      <c r="CZ2469" s="130"/>
      <c r="DA2469" s="130"/>
      <c r="DB2469" s="130"/>
    </row>
    <row r="2470" spans="104:106" x14ac:dyDescent="0.2">
      <c r="CZ2470" s="130"/>
      <c r="DA2470" s="130"/>
      <c r="DB2470" s="130"/>
    </row>
    <row r="2471" spans="104:106" x14ac:dyDescent="0.2">
      <c r="CZ2471" s="130"/>
      <c r="DA2471" s="130"/>
      <c r="DB2471" s="130"/>
    </row>
    <row r="2472" spans="104:106" x14ac:dyDescent="0.2">
      <c r="CZ2472" s="130"/>
      <c r="DA2472" s="130"/>
      <c r="DB2472" s="130"/>
    </row>
    <row r="2473" spans="104:106" x14ac:dyDescent="0.2">
      <c r="CZ2473" s="130"/>
      <c r="DA2473" s="130"/>
      <c r="DB2473" s="130"/>
    </row>
    <row r="2474" spans="104:106" x14ac:dyDescent="0.2">
      <c r="CZ2474" s="130"/>
      <c r="DA2474" s="130"/>
      <c r="DB2474" s="130"/>
    </row>
    <row r="2475" spans="104:106" x14ac:dyDescent="0.2">
      <c r="CZ2475" s="130"/>
      <c r="DA2475" s="130"/>
      <c r="DB2475" s="130"/>
    </row>
    <row r="2476" spans="104:106" x14ac:dyDescent="0.2">
      <c r="CZ2476" s="130"/>
      <c r="DA2476" s="130"/>
      <c r="DB2476" s="130"/>
    </row>
    <row r="2477" spans="104:106" x14ac:dyDescent="0.2">
      <c r="CZ2477" s="130"/>
      <c r="DA2477" s="130"/>
      <c r="DB2477" s="130"/>
    </row>
    <row r="2478" spans="104:106" x14ac:dyDescent="0.2">
      <c r="CZ2478" s="130"/>
      <c r="DA2478" s="130"/>
      <c r="DB2478" s="130"/>
    </row>
    <row r="2479" spans="104:106" x14ac:dyDescent="0.2">
      <c r="CZ2479" s="130"/>
      <c r="DA2479" s="130"/>
      <c r="DB2479" s="130"/>
    </row>
    <row r="2480" spans="104:106" x14ac:dyDescent="0.2">
      <c r="CZ2480" s="130"/>
      <c r="DA2480" s="130"/>
      <c r="DB2480" s="130"/>
    </row>
    <row r="2481" spans="104:106" x14ac:dyDescent="0.2">
      <c r="CZ2481" s="130"/>
      <c r="DA2481" s="130"/>
      <c r="DB2481" s="130"/>
    </row>
    <row r="2482" spans="104:106" x14ac:dyDescent="0.2">
      <c r="CZ2482" s="130"/>
      <c r="DA2482" s="130"/>
      <c r="DB2482" s="130"/>
    </row>
    <row r="2483" spans="104:106" x14ac:dyDescent="0.2">
      <c r="CZ2483" s="130"/>
      <c r="DA2483" s="130"/>
      <c r="DB2483" s="130"/>
    </row>
    <row r="2484" spans="104:106" x14ac:dyDescent="0.2">
      <c r="CZ2484" s="130"/>
      <c r="DA2484" s="130"/>
      <c r="DB2484" s="130"/>
    </row>
    <row r="2485" spans="104:106" x14ac:dyDescent="0.2">
      <c r="CZ2485" s="130"/>
      <c r="DA2485" s="130"/>
      <c r="DB2485" s="130"/>
    </row>
    <row r="2486" spans="104:106" x14ac:dyDescent="0.2">
      <c r="CZ2486" s="130"/>
      <c r="DA2486" s="130"/>
      <c r="DB2486" s="130"/>
    </row>
    <row r="2487" spans="104:106" x14ac:dyDescent="0.2">
      <c r="CZ2487" s="130"/>
      <c r="DA2487" s="130"/>
      <c r="DB2487" s="130"/>
    </row>
    <row r="2488" spans="104:106" x14ac:dyDescent="0.2">
      <c r="CZ2488" s="130"/>
      <c r="DA2488" s="130"/>
      <c r="DB2488" s="130"/>
    </row>
    <row r="2489" spans="104:106" x14ac:dyDescent="0.2">
      <c r="CZ2489" s="130"/>
      <c r="DA2489" s="130"/>
      <c r="DB2489" s="130"/>
    </row>
    <row r="2490" spans="104:106" x14ac:dyDescent="0.2">
      <c r="CZ2490" s="130"/>
      <c r="DA2490" s="130"/>
      <c r="DB2490" s="130"/>
    </row>
    <row r="2491" spans="104:106" x14ac:dyDescent="0.2">
      <c r="CZ2491" s="130"/>
      <c r="DA2491" s="130"/>
      <c r="DB2491" s="130"/>
    </row>
    <row r="2492" spans="104:106" x14ac:dyDescent="0.2">
      <c r="CZ2492" s="130"/>
      <c r="DA2492" s="130"/>
      <c r="DB2492" s="130"/>
    </row>
    <row r="2493" spans="104:106" x14ac:dyDescent="0.2">
      <c r="CZ2493" s="130"/>
      <c r="DA2493" s="130"/>
      <c r="DB2493" s="130"/>
    </row>
    <row r="2494" spans="104:106" x14ac:dyDescent="0.2">
      <c r="CZ2494" s="130"/>
      <c r="DA2494" s="130"/>
      <c r="DB2494" s="130"/>
    </row>
    <row r="2495" spans="104:106" x14ac:dyDescent="0.2">
      <c r="CZ2495" s="130"/>
      <c r="DA2495" s="130"/>
      <c r="DB2495" s="130"/>
    </row>
    <row r="2496" spans="104:106" x14ac:dyDescent="0.2">
      <c r="CZ2496" s="130"/>
      <c r="DA2496" s="130"/>
      <c r="DB2496" s="130"/>
    </row>
    <row r="2497" spans="104:106" x14ac:dyDescent="0.2">
      <c r="CZ2497" s="130"/>
      <c r="DA2497" s="130"/>
      <c r="DB2497" s="130"/>
    </row>
    <row r="2498" spans="104:106" x14ac:dyDescent="0.2">
      <c r="CZ2498" s="130"/>
      <c r="DA2498" s="130"/>
      <c r="DB2498" s="130"/>
    </row>
    <row r="2499" spans="104:106" x14ac:dyDescent="0.2">
      <c r="CZ2499" s="130"/>
      <c r="DA2499" s="130"/>
      <c r="DB2499" s="130"/>
    </row>
    <row r="2500" spans="104:106" x14ac:dyDescent="0.2">
      <c r="CZ2500" s="130"/>
      <c r="DA2500" s="130"/>
      <c r="DB2500" s="130"/>
    </row>
    <row r="2501" spans="104:106" x14ac:dyDescent="0.2">
      <c r="CZ2501" s="130"/>
      <c r="DA2501" s="130"/>
      <c r="DB2501" s="130"/>
    </row>
    <row r="2502" spans="104:106" x14ac:dyDescent="0.2">
      <c r="CZ2502" s="130"/>
      <c r="DA2502" s="130"/>
      <c r="DB2502" s="130"/>
    </row>
    <row r="2503" spans="104:106" x14ac:dyDescent="0.2">
      <c r="CZ2503" s="130"/>
      <c r="DA2503" s="130"/>
      <c r="DB2503" s="130"/>
    </row>
    <row r="2504" spans="104:106" x14ac:dyDescent="0.2">
      <c r="CZ2504" s="130"/>
      <c r="DA2504" s="130"/>
      <c r="DB2504" s="130"/>
    </row>
    <row r="2505" spans="104:106" x14ac:dyDescent="0.2">
      <c r="CZ2505" s="130"/>
      <c r="DA2505" s="130"/>
      <c r="DB2505" s="130"/>
    </row>
    <row r="2506" spans="104:106" x14ac:dyDescent="0.2">
      <c r="CZ2506" s="130"/>
      <c r="DA2506" s="130"/>
      <c r="DB2506" s="130"/>
    </row>
    <row r="2507" spans="104:106" x14ac:dyDescent="0.2">
      <c r="CZ2507" s="130"/>
      <c r="DA2507" s="130"/>
      <c r="DB2507" s="130"/>
    </row>
    <row r="2508" spans="104:106" x14ac:dyDescent="0.2">
      <c r="CZ2508" s="130"/>
      <c r="DA2508" s="130"/>
      <c r="DB2508" s="130"/>
    </row>
    <row r="2509" spans="104:106" x14ac:dyDescent="0.2">
      <c r="CZ2509" s="130"/>
      <c r="DA2509" s="130"/>
      <c r="DB2509" s="130"/>
    </row>
    <row r="2510" spans="104:106" x14ac:dyDescent="0.2">
      <c r="CZ2510" s="130"/>
      <c r="DA2510" s="130"/>
      <c r="DB2510" s="130"/>
    </row>
    <row r="2511" spans="104:106" x14ac:dyDescent="0.2">
      <c r="CZ2511" s="130"/>
      <c r="DA2511" s="130"/>
      <c r="DB2511" s="130"/>
    </row>
    <row r="2512" spans="104:106" x14ac:dyDescent="0.2">
      <c r="CZ2512" s="130"/>
      <c r="DA2512" s="130"/>
      <c r="DB2512" s="130"/>
    </row>
    <row r="2513" spans="104:106" x14ac:dyDescent="0.2">
      <c r="CZ2513" s="130"/>
      <c r="DA2513" s="130"/>
      <c r="DB2513" s="130"/>
    </row>
    <row r="2514" spans="104:106" x14ac:dyDescent="0.2">
      <c r="CZ2514" s="130"/>
      <c r="DA2514" s="130"/>
      <c r="DB2514" s="130"/>
    </row>
    <row r="2515" spans="104:106" x14ac:dyDescent="0.2">
      <c r="CZ2515" s="130"/>
      <c r="DA2515" s="130"/>
      <c r="DB2515" s="130"/>
    </row>
    <row r="2516" spans="104:106" x14ac:dyDescent="0.2">
      <c r="CZ2516" s="130"/>
      <c r="DA2516" s="130"/>
      <c r="DB2516" s="130"/>
    </row>
    <row r="2517" spans="104:106" x14ac:dyDescent="0.2">
      <c r="CZ2517" s="130"/>
      <c r="DA2517" s="130"/>
      <c r="DB2517" s="130"/>
    </row>
    <row r="2518" spans="104:106" x14ac:dyDescent="0.2">
      <c r="CZ2518" s="130"/>
      <c r="DA2518" s="130"/>
      <c r="DB2518" s="130"/>
    </row>
    <row r="2519" spans="104:106" x14ac:dyDescent="0.2">
      <c r="CZ2519" s="130"/>
      <c r="DA2519" s="130"/>
      <c r="DB2519" s="130"/>
    </row>
    <row r="2520" spans="104:106" x14ac:dyDescent="0.2">
      <c r="CZ2520" s="130"/>
      <c r="DA2520" s="130"/>
      <c r="DB2520" s="130"/>
    </row>
    <row r="2521" spans="104:106" x14ac:dyDescent="0.2">
      <c r="CZ2521" s="130"/>
      <c r="DA2521" s="130"/>
      <c r="DB2521" s="130"/>
    </row>
    <row r="2522" spans="104:106" x14ac:dyDescent="0.2">
      <c r="CZ2522" s="130"/>
      <c r="DA2522" s="130"/>
      <c r="DB2522" s="130"/>
    </row>
    <row r="2523" spans="104:106" x14ac:dyDescent="0.2">
      <c r="CZ2523" s="130"/>
      <c r="DA2523" s="130"/>
      <c r="DB2523" s="130"/>
    </row>
    <row r="2524" spans="104:106" x14ac:dyDescent="0.2">
      <c r="CZ2524" s="130"/>
      <c r="DA2524" s="130"/>
      <c r="DB2524" s="130"/>
    </row>
    <row r="2525" spans="104:106" x14ac:dyDescent="0.2">
      <c r="CZ2525" s="130"/>
      <c r="DA2525" s="130"/>
      <c r="DB2525" s="130"/>
    </row>
    <row r="2526" spans="104:106" x14ac:dyDescent="0.2">
      <c r="CZ2526" s="130"/>
      <c r="DA2526" s="130"/>
      <c r="DB2526" s="130"/>
    </row>
    <row r="2527" spans="104:106" x14ac:dyDescent="0.2">
      <c r="CZ2527" s="130"/>
      <c r="DA2527" s="130"/>
      <c r="DB2527" s="130"/>
    </row>
    <row r="2528" spans="104:106" x14ac:dyDescent="0.2">
      <c r="CZ2528" s="130"/>
      <c r="DA2528" s="130"/>
      <c r="DB2528" s="130"/>
    </row>
    <row r="2529" spans="104:106" x14ac:dyDescent="0.2">
      <c r="CZ2529" s="130"/>
      <c r="DA2529" s="130"/>
      <c r="DB2529" s="130"/>
    </row>
    <row r="2530" spans="104:106" x14ac:dyDescent="0.2">
      <c r="CZ2530" s="130"/>
      <c r="DA2530" s="130"/>
      <c r="DB2530" s="130"/>
    </row>
    <row r="2531" spans="104:106" x14ac:dyDescent="0.2">
      <c r="CZ2531" s="130"/>
      <c r="DA2531" s="130"/>
      <c r="DB2531" s="130"/>
    </row>
    <row r="2532" spans="104:106" x14ac:dyDescent="0.2">
      <c r="CZ2532" s="130"/>
      <c r="DA2532" s="130"/>
      <c r="DB2532" s="130"/>
    </row>
    <row r="2533" spans="104:106" x14ac:dyDescent="0.2">
      <c r="CZ2533" s="130"/>
      <c r="DA2533" s="130"/>
      <c r="DB2533" s="130"/>
    </row>
    <row r="2534" spans="104:106" x14ac:dyDescent="0.2">
      <c r="CZ2534" s="130"/>
      <c r="DA2534" s="130"/>
      <c r="DB2534" s="130"/>
    </row>
    <row r="2535" spans="104:106" x14ac:dyDescent="0.2">
      <c r="CZ2535" s="130"/>
      <c r="DA2535" s="130"/>
      <c r="DB2535" s="130"/>
    </row>
    <row r="2536" spans="104:106" x14ac:dyDescent="0.2">
      <c r="CZ2536" s="130"/>
      <c r="DA2536" s="130"/>
      <c r="DB2536" s="130"/>
    </row>
    <row r="2537" spans="104:106" x14ac:dyDescent="0.2">
      <c r="CZ2537" s="130"/>
      <c r="DA2537" s="130"/>
      <c r="DB2537" s="130"/>
    </row>
    <row r="2538" spans="104:106" x14ac:dyDescent="0.2">
      <c r="CZ2538" s="130"/>
      <c r="DA2538" s="130"/>
      <c r="DB2538" s="130"/>
    </row>
    <row r="2539" spans="104:106" x14ac:dyDescent="0.2">
      <c r="CZ2539" s="130"/>
      <c r="DA2539" s="130"/>
      <c r="DB2539" s="130"/>
    </row>
    <row r="2540" spans="104:106" x14ac:dyDescent="0.2">
      <c r="CZ2540" s="130"/>
      <c r="DA2540" s="130"/>
      <c r="DB2540" s="130"/>
    </row>
    <row r="2541" spans="104:106" x14ac:dyDescent="0.2">
      <c r="CZ2541" s="130"/>
      <c r="DA2541" s="130"/>
      <c r="DB2541" s="130"/>
    </row>
    <row r="2542" spans="104:106" x14ac:dyDescent="0.2">
      <c r="CZ2542" s="130"/>
      <c r="DA2542" s="130"/>
      <c r="DB2542" s="130"/>
    </row>
    <row r="2543" spans="104:106" x14ac:dyDescent="0.2">
      <c r="CZ2543" s="130"/>
      <c r="DA2543" s="130"/>
      <c r="DB2543" s="130"/>
    </row>
    <row r="2544" spans="104:106" x14ac:dyDescent="0.2">
      <c r="CZ2544" s="130"/>
      <c r="DA2544" s="130"/>
      <c r="DB2544" s="130"/>
    </row>
    <row r="2545" spans="104:106" x14ac:dyDescent="0.2">
      <c r="CZ2545" s="130"/>
      <c r="DA2545" s="130"/>
      <c r="DB2545" s="130"/>
    </row>
    <row r="2546" spans="104:106" x14ac:dyDescent="0.2">
      <c r="CZ2546" s="130"/>
      <c r="DA2546" s="130"/>
      <c r="DB2546" s="130"/>
    </row>
    <row r="2547" spans="104:106" x14ac:dyDescent="0.2">
      <c r="CZ2547" s="130"/>
      <c r="DA2547" s="130"/>
      <c r="DB2547" s="130"/>
    </row>
    <row r="2548" spans="104:106" x14ac:dyDescent="0.2">
      <c r="CZ2548" s="130"/>
      <c r="DA2548" s="130"/>
      <c r="DB2548" s="130"/>
    </row>
    <row r="2549" spans="104:106" x14ac:dyDescent="0.2">
      <c r="CZ2549" s="130"/>
      <c r="DA2549" s="130"/>
      <c r="DB2549" s="130"/>
    </row>
    <row r="2550" spans="104:106" x14ac:dyDescent="0.2">
      <c r="CZ2550" s="130"/>
      <c r="DA2550" s="130"/>
      <c r="DB2550" s="130"/>
    </row>
    <row r="2551" spans="104:106" x14ac:dyDescent="0.2">
      <c r="CZ2551" s="130"/>
      <c r="DA2551" s="130"/>
      <c r="DB2551" s="130"/>
    </row>
    <row r="2552" spans="104:106" x14ac:dyDescent="0.2">
      <c r="CZ2552" s="130"/>
      <c r="DA2552" s="130"/>
      <c r="DB2552" s="130"/>
    </row>
    <row r="2553" spans="104:106" x14ac:dyDescent="0.2">
      <c r="CZ2553" s="130"/>
      <c r="DA2553" s="130"/>
      <c r="DB2553" s="130"/>
    </row>
    <row r="2554" spans="104:106" x14ac:dyDescent="0.2">
      <c r="CZ2554" s="130"/>
      <c r="DA2554" s="130"/>
      <c r="DB2554" s="130"/>
    </row>
    <row r="2555" spans="104:106" x14ac:dyDescent="0.2">
      <c r="CZ2555" s="130"/>
      <c r="DA2555" s="130"/>
      <c r="DB2555" s="130"/>
    </row>
    <row r="2556" spans="104:106" x14ac:dyDescent="0.2">
      <c r="CZ2556" s="130"/>
      <c r="DA2556" s="130"/>
      <c r="DB2556" s="130"/>
    </row>
    <row r="2557" spans="104:106" x14ac:dyDescent="0.2">
      <c r="CZ2557" s="130"/>
      <c r="DA2557" s="130"/>
      <c r="DB2557" s="130"/>
    </row>
    <row r="2558" spans="104:106" x14ac:dyDescent="0.2">
      <c r="CZ2558" s="130"/>
      <c r="DA2558" s="130"/>
      <c r="DB2558" s="130"/>
    </row>
    <row r="2559" spans="104:106" x14ac:dyDescent="0.2">
      <c r="CZ2559" s="130"/>
      <c r="DA2559" s="130"/>
      <c r="DB2559" s="130"/>
    </row>
    <row r="2560" spans="104:106" x14ac:dyDescent="0.2">
      <c r="CZ2560" s="130"/>
      <c r="DA2560" s="130"/>
      <c r="DB2560" s="130"/>
    </row>
    <row r="2561" spans="104:106" x14ac:dyDescent="0.2">
      <c r="CZ2561" s="130"/>
      <c r="DA2561" s="130"/>
      <c r="DB2561" s="130"/>
    </row>
    <row r="2562" spans="104:106" x14ac:dyDescent="0.2">
      <c r="CZ2562" s="130"/>
      <c r="DA2562" s="130"/>
      <c r="DB2562" s="130"/>
    </row>
    <row r="2563" spans="104:106" x14ac:dyDescent="0.2">
      <c r="CZ2563" s="130"/>
      <c r="DA2563" s="130"/>
      <c r="DB2563" s="130"/>
    </row>
    <row r="2564" spans="104:106" x14ac:dyDescent="0.2">
      <c r="CZ2564" s="130"/>
      <c r="DA2564" s="130"/>
      <c r="DB2564" s="130"/>
    </row>
    <row r="2565" spans="104:106" x14ac:dyDescent="0.2">
      <c r="CZ2565" s="130"/>
      <c r="DA2565" s="130"/>
      <c r="DB2565" s="130"/>
    </row>
    <row r="2566" spans="104:106" x14ac:dyDescent="0.2">
      <c r="CZ2566" s="130"/>
      <c r="DA2566" s="130"/>
      <c r="DB2566" s="130"/>
    </row>
    <row r="2567" spans="104:106" x14ac:dyDescent="0.2">
      <c r="CZ2567" s="130"/>
      <c r="DA2567" s="130"/>
      <c r="DB2567" s="130"/>
    </row>
    <row r="2568" spans="104:106" x14ac:dyDescent="0.2">
      <c r="CZ2568" s="130"/>
      <c r="DA2568" s="130"/>
      <c r="DB2568" s="130"/>
    </row>
    <row r="2569" spans="104:106" x14ac:dyDescent="0.2">
      <c r="CZ2569" s="130"/>
      <c r="DA2569" s="130"/>
      <c r="DB2569" s="130"/>
    </row>
    <row r="2570" spans="104:106" x14ac:dyDescent="0.2">
      <c r="CZ2570" s="130"/>
      <c r="DA2570" s="130"/>
      <c r="DB2570" s="130"/>
    </row>
    <row r="2571" spans="104:106" x14ac:dyDescent="0.2">
      <c r="CZ2571" s="130"/>
      <c r="DA2571" s="130"/>
      <c r="DB2571" s="130"/>
    </row>
    <row r="2572" spans="104:106" x14ac:dyDescent="0.2">
      <c r="CZ2572" s="130"/>
      <c r="DA2572" s="130"/>
      <c r="DB2572" s="130"/>
    </row>
    <row r="2573" spans="104:106" x14ac:dyDescent="0.2">
      <c r="CZ2573" s="130"/>
      <c r="DA2573" s="130"/>
      <c r="DB2573" s="130"/>
    </row>
    <row r="2574" spans="104:106" x14ac:dyDescent="0.2">
      <c r="CZ2574" s="130"/>
      <c r="DA2574" s="130"/>
      <c r="DB2574" s="130"/>
    </row>
    <row r="2575" spans="104:106" x14ac:dyDescent="0.2">
      <c r="CZ2575" s="130"/>
      <c r="DA2575" s="130"/>
      <c r="DB2575" s="130"/>
    </row>
    <row r="2576" spans="104:106" x14ac:dyDescent="0.2">
      <c r="CZ2576" s="130"/>
      <c r="DA2576" s="130"/>
      <c r="DB2576" s="130"/>
    </row>
    <row r="2577" spans="104:106" x14ac:dyDescent="0.2">
      <c r="CZ2577" s="130"/>
      <c r="DA2577" s="130"/>
      <c r="DB2577" s="130"/>
    </row>
    <row r="2578" spans="104:106" x14ac:dyDescent="0.2">
      <c r="CZ2578" s="130"/>
      <c r="DA2578" s="130"/>
      <c r="DB2578" s="130"/>
    </row>
    <row r="2579" spans="104:106" x14ac:dyDescent="0.2">
      <c r="CZ2579" s="130"/>
      <c r="DA2579" s="130"/>
      <c r="DB2579" s="130"/>
    </row>
    <row r="2580" spans="104:106" x14ac:dyDescent="0.2">
      <c r="CZ2580" s="130"/>
      <c r="DA2580" s="130"/>
      <c r="DB2580" s="130"/>
    </row>
    <row r="2581" spans="104:106" x14ac:dyDescent="0.2">
      <c r="CZ2581" s="130"/>
      <c r="DA2581" s="130"/>
      <c r="DB2581" s="130"/>
    </row>
    <row r="2582" spans="104:106" x14ac:dyDescent="0.2">
      <c r="CZ2582" s="130"/>
      <c r="DA2582" s="130"/>
      <c r="DB2582" s="130"/>
    </row>
    <row r="2583" spans="104:106" x14ac:dyDescent="0.2">
      <c r="CZ2583" s="130"/>
      <c r="DA2583" s="130"/>
      <c r="DB2583" s="130"/>
    </row>
    <row r="2584" spans="104:106" x14ac:dyDescent="0.2">
      <c r="CZ2584" s="130"/>
      <c r="DA2584" s="130"/>
      <c r="DB2584" s="130"/>
    </row>
    <row r="2585" spans="104:106" x14ac:dyDescent="0.2">
      <c r="CZ2585" s="130"/>
      <c r="DA2585" s="130"/>
      <c r="DB2585" s="130"/>
    </row>
    <row r="2586" spans="104:106" x14ac:dyDescent="0.2">
      <c r="CZ2586" s="130"/>
      <c r="DA2586" s="130"/>
      <c r="DB2586" s="130"/>
    </row>
    <row r="2587" spans="104:106" x14ac:dyDescent="0.2">
      <c r="CZ2587" s="130"/>
      <c r="DA2587" s="130"/>
      <c r="DB2587" s="130"/>
    </row>
    <row r="2588" spans="104:106" x14ac:dyDescent="0.2">
      <c r="CZ2588" s="130"/>
      <c r="DA2588" s="130"/>
      <c r="DB2588" s="130"/>
    </row>
    <row r="2589" spans="104:106" x14ac:dyDescent="0.2">
      <c r="CZ2589" s="130"/>
      <c r="DA2589" s="130"/>
      <c r="DB2589" s="130"/>
    </row>
    <row r="2590" spans="104:106" x14ac:dyDescent="0.2">
      <c r="CZ2590" s="130"/>
      <c r="DA2590" s="130"/>
      <c r="DB2590" s="130"/>
    </row>
    <row r="2591" spans="104:106" x14ac:dyDescent="0.2">
      <c r="CZ2591" s="130"/>
      <c r="DA2591" s="130"/>
      <c r="DB2591" s="130"/>
    </row>
    <row r="2592" spans="104:106" x14ac:dyDescent="0.2">
      <c r="CZ2592" s="130"/>
      <c r="DA2592" s="130"/>
      <c r="DB2592" s="130"/>
    </row>
    <row r="2593" spans="104:106" x14ac:dyDescent="0.2">
      <c r="CZ2593" s="130"/>
      <c r="DA2593" s="130"/>
      <c r="DB2593" s="130"/>
    </row>
    <row r="2594" spans="104:106" x14ac:dyDescent="0.2">
      <c r="CZ2594" s="130"/>
      <c r="DA2594" s="130"/>
      <c r="DB2594" s="130"/>
    </row>
    <row r="2595" spans="104:106" x14ac:dyDescent="0.2">
      <c r="CZ2595" s="130"/>
      <c r="DA2595" s="130"/>
      <c r="DB2595" s="130"/>
    </row>
    <row r="2596" spans="104:106" x14ac:dyDescent="0.2">
      <c r="CZ2596" s="130"/>
      <c r="DA2596" s="130"/>
      <c r="DB2596" s="130"/>
    </row>
    <row r="2597" spans="104:106" x14ac:dyDescent="0.2">
      <c r="CZ2597" s="130"/>
      <c r="DA2597" s="130"/>
      <c r="DB2597" s="130"/>
    </row>
    <row r="2598" spans="104:106" x14ac:dyDescent="0.2">
      <c r="CZ2598" s="130"/>
      <c r="DA2598" s="130"/>
      <c r="DB2598" s="130"/>
    </row>
    <row r="2599" spans="104:106" x14ac:dyDescent="0.2">
      <c r="CZ2599" s="130"/>
      <c r="DA2599" s="130"/>
      <c r="DB2599" s="130"/>
    </row>
    <row r="2600" spans="104:106" x14ac:dyDescent="0.2">
      <c r="CZ2600" s="130"/>
      <c r="DA2600" s="130"/>
      <c r="DB2600" s="130"/>
    </row>
    <row r="2601" spans="104:106" x14ac:dyDescent="0.2">
      <c r="CZ2601" s="130"/>
      <c r="DA2601" s="130"/>
      <c r="DB2601" s="130"/>
    </row>
    <row r="2602" spans="104:106" x14ac:dyDescent="0.2">
      <c r="CZ2602" s="130"/>
      <c r="DA2602" s="130"/>
      <c r="DB2602" s="130"/>
    </row>
    <row r="2603" spans="104:106" x14ac:dyDescent="0.2">
      <c r="CZ2603" s="130"/>
      <c r="DA2603" s="130"/>
      <c r="DB2603" s="130"/>
    </row>
    <row r="2604" spans="104:106" x14ac:dyDescent="0.2">
      <c r="CZ2604" s="130"/>
      <c r="DA2604" s="130"/>
      <c r="DB2604" s="130"/>
    </row>
    <row r="2605" spans="104:106" x14ac:dyDescent="0.2">
      <c r="CZ2605" s="130"/>
      <c r="DA2605" s="130"/>
      <c r="DB2605" s="130"/>
    </row>
    <row r="2606" spans="104:106" x14ac:dyDescent="0.2">
      <c r="CZ2606" s="130"/>
      <c r="DA2606" s="130"/>
      <c r="DB2606" s="130"/>
    </row>
    <row r="2607" spans="104:106" x14ac:dyDescent="0.2">
      <c r="CZ2607" s="130"/>
      <c r="DA2607" s="130"/>
      <c r="DB2607" s="130"/>
    </row>
    <row r="2608" spans="104:106" x14ac:dyDescent="0.2">
      <c r="CZ2608" s="130"/>
      <c r="DA2608" s="130"/>
      <c r="DB2608" s="130"/>
    </row>
    <row r="2609" spans="104:106" x14ac:dyDescent="0.2">
      <c r="CZ2609" s="130"/>
      <c r="DA2609" s="130"/>
      <c r="DB2609" s="130"/>
    </row>
    <row r="2610" spans="104:106" x14ac:dyDescent="0.2">
      <c r="CZ2610" s="130"/>
      <c r="DA2610" s="130"/>
      <c r="DB2610" s="130"/>
    </row>
    <row r="2611" spans="104:106" x14ac:dyDescent="0.2">
      <c r="CZ2611" s="130"/>
      <c r="DA2611" s="130"/>
      <c r="DB2611" s="130"/>
    </row>
    <row r="2612" spans="104:106" x14ac:dyDescent="0.2">
      <c r="CZ2612" s="130"/>
      <c r="DA2612" s="130"/>
      <c r="DB2612" s="130"/>
    </row>
    <row r="2613" spans="104:106" x14ac:dyDescent="0.2">
      <c r="CZ2613" s="130"/>
      <c r="DA2613" s="130"/>
      <c r="DB2613" s="130"/>
    </row>
    <row r="2614" spans="104:106" x14ac:dyDescent="0.2">
      <c r="CZ2614" s="130"/>
      <c r="DA2614" s="130"/>
      <c r="DB2614" s="130"/>
    </row>
    <row r="2615" spans="104:106" x14ac:dyDescent="0.2">
      <c r="CZ2615" s="130"/>
      <c r="DA2615" s="130"/>
      <c r="DB2615" s="130"/>
    </row>
    <row r="2616" spans="104:106" x14ac:dyDescent="0.2">
      <c r="CZ2616" s="130"/>
      <c r="DA2616" s="130"/>
      <c r="DB2616" s="130"/>
    </row>
    <row r="2617" spans="104:106" x14ac:dyDescent="0.2">
      <c r="CZ2617" s="130"/>
      <c r="DA2617" s="130"/>
      <c r="DB2617" s="130"/>
    </row>
    <row r="2618" spans="104:106" x14ac:dyDescent="0.2">
      <c r="CZ2618" s="130"/>
      <c r="DA2618" s="130"/>
      <c r="DB2618" s="130"/>
    </row>
    <row r="2619" spans="104:106" x14ac:dyDescent="0.2">
      <c r="CZ2619" s="130"/>
      <c r="DA2619" s="130"/>
      <c r="DB2619" s="130"/>
    </row>
    <row r="2620" spans="104:106" x14ac:dyDescent="0.2">
      <c r="CZ2620" s="130"/>
      <c r="DA2620" s="130"/>
      <c r="DB2620" s="130"/>
    </row>
    <row r="2621" spans="104:106" x14ac:dyDescent="0.2">
      <c r="CZ2621" s="130"/>
      <c r="DA2621" s="130"/>
      <c r="DB2621" s="130"/>
    </row>
    <row r="2622" spans="104:106" x14ac:dyDescent="0.2">
      <c r="CZ2622" s="130"/>
      <c r="DA2622" s="130"/>
      <c r="DB2622" s="130"/>
    </row>
    <row r="2623" spans="104:106" x14ac:dyDescent="0.2">
      <c r="CZ2623" s="130"/>
      <c r="DA2623" s="130"/>
      <c r="DB2623" s="130"/>
    </row>
    <row r="2624" spans="104:106" x14ac:dyDescent="0.2">
      <c r="CZ2624" s="130"/>
      <c r="DA2624" s="130"/>
      <c r="DB2624" s="130"/>
    </row>
    <row r="2625" spans="104:106" x14ac:dyDescent="0.2">
      <c r="CZ2625" s="130"/>
      <c r="DA2625" s="130"/>
      <c r="DB2625" s="130"/>
    </row>
    <row r="2626" spans="104:106" x14ac:dyDescent="0.2">
      <c r="CZ2626" s="130"/>
      <c r="DA2626" s="130"/>
      <c r="DB2626" s="130"/>
    </row>
    <row r="2627" spans="104:106" x14ac:dyDescent="0.2">
      <c r="CZ2627" s="130"/>
      <c r="DA2627" s="130"/>
      <c r="DB2627" s="130"/>
    </row>
    <row r="2628" spans="104:106" x14ac:dyDescent="0.2">
      <c r="CZ2628" s="130"/>
      <c r="DA2628" s="130"/>
      <c r="DB2628" s="130"/>
    </row>
    <row r="2629" spans="104:106" x14ac:dyDescent="0.2">
      <c r="CZ2629" s="130"/>
      <c r="DA2629" s="130"/>
      <c r="DB2629" s="130"/>
    </row>
    <row r="2630" spans="104:106" x14ac:dyDescent="0.2">
      <c r="CZ2630" s="130"/>
      <c r="DA2630" s="130"/>
      <c r="DB2630" s="130"/>
    </row>
    <row r="2631" spans="104:106" x14ac:dyDescent="0.2">
      <c r="CZ2631" s="130"/>
      <c r="DA2631" s="130"/>
      <c r="DB2631" s="130"/>
    </row>
    <row r="2632" spans="104:106" x14ac:dyDescent="0.2">
      <c r="CZ2632" s="130"/>
      <c r="DA2632" s="130"/>
      <c r="DB2632" s="130"/>
    </row>
    <row r="2633" spans="104:106" x14ac:dyDescent="0.2">
      <c r="CZ2633" s="130"/>
      <c r="DA2633" s="130"/>
      <c r="DB2633" s="130"/>
    </row>
    <row r="2634" spans="104:106" x14ac:dyDescent="0.2">
      <c r="CZ2634" s="130"/>
      <c r="DA2634" s="130"/>
      <c r="DB2634" s="130"/>
    </row>
    <row r="2635" spans="104:106" x14ac:dyDescent="0.2">
      <c r="CZ2635" s="130"/>
      <c r="DA2635" s="130"/>
      <c r="DB2635" s="130"/>
    </row>
    <row r="2636" spans="104:106" x14ac:dyDescent="0.2">
      <c r="CZ2636" s="130"/>
      <c r="DA2636" s="130"/>
      <c r="DB2636" s="130"/>
    </row>
    <row r="2637" spans="104:106" x14ac:dyDescent="0.2">
      <c r="CZ2637" s="130"/>
      <c r="DA2637" s="130"/>
      <c r="DB2637" s="130"/>
    </row>
    <row r="2638" spans="104:106" x14ac:dyDescent="0.2">
      <c r="CZ2638" s="130"/>
      <c r="DA2638" s="130"/>
      <c r="DB2638" s="130"/>
    </row>
    <row r="2639" spans="104:106" x14ac:dyDescent="0.2">
      <c r="CZ2639" s="130"/>
      <c r="DA2639" s="130"/>
      <c r="DB2639" s="130"/>
    </row>
    <row r="2640" spans="104:106" x14ac:dyDescent="0.2">
      <c r="CZ2640" s="130"/>
      <c r="DA2640" s="130"/>
      <c r="DB2640" s="130"/>
    </row>
    <row r="2641" spans="104:106" x14ac:dyDescent="0.2">
      <c r="CZ2641" s="130"/>
      <c r="DA2641" s="130"/>
      <c r="DB2641" s="130"/>
    </row>
    <row r="2642" spans="104:106" x14ac:dyDescent="0.2">
      <c r="CZ2642" s="130"/>
      <c r="DA2642" s="130"/>
      <c r="DB2642" s="130"/>
    </row>
    <row r="2643" spans="104:106" x14ac:dyDescent="0.2">
      <c r="CZ2643" s="130"/>
      <c r="DA2643" s="130"/>
      <c r="DB2643" s="130"/>
    </row>
    <row r="2644" spans="104:106" x14ac:dyDescent="0.2">
      <c r="CZ2644" s="130"/>
      <c r="DA2644" s="130"/>
      <c r="DB2644" s="130"/>
    </row>
    <row r="2645" spans="104:106" x14ac:dyDescent="0.2">
      <c r="CZ2645" s="130"/>
      <c r="DA2645" s="130"/>
      <c r="DB2645" s="130"/>
    </row>
    <row r="2646" spans="104:106" x14ac:dyDescent="0.2">
      <c r="CZ2646" s="130"/>
      <c r="DA2646" s="130"/>
      <c r="DB2646" s="130"/>
    </row>
    <row r="2647" spans="104:106" x14ac:dyDescent="0.2">
      <c r="CZ2647" s="130"/>
      <c r="DA2647" s="130"/>
      <c r="DB2647" s="130"/>
    </row>
    <row r="2648" spans="104:106" x14ac:dyDescent="0.2">
      <c r="CZ2648" s="130"/>
      <c r="DA2648" s="130"/>
      <c r="DB2648" s="130"/>
    </row>
    <row r="2649" spans="104:106" x14ac:dyDescent="0.2">
      <c r="CZ2649" s="130"/>
      <c r="DA2649" s="130"/>
      <c r="DB2649" s="130"/>
    </row>
    <row r="2650" spans="104:106" x14ac:dyDescent="0.2">
      <c r="CZ2650" s="130"/>
      <c r="DA2650" s="130"/>
      <c r="DB2650" s="130"/>
    </row>
    <row r="2651" spans="104:106" x14ac:dyDescent="0.2">
      <c r="CZ2651" s="130"/>
      <c r="DA2651" s="130"/>
      <c r="DB2651" s="130"/>
    </row>
    <row r="2652" spans="104:106" x14ac:dyDescent="0.2">
      <c r="CZ2652" s="130"/>
      <c r="DA2652" s="130"/>
      <c r="DB2652" s="130"/>
    </row>
    <row r="2653" spans="104:106" x14ac:dyDescent="0.2">
      <c r="CZ2653" s="130"/>
      <c r="DA2653" s="130"/>
      <c r="DB2653" s="130"/>
    </row>
    <row r="2654" spans="104:106" x14ac:dyDescent="0.2">
      <c r="CZ2654" s="130"/>
      <c r="DA2654" s="130"/>
      <c r="DB2654" s="130"/>
    </row>
    <row r="2655" spans="104:106" x14ac:dyDescent="0.2">
      <c r="CZ2655" s="130"/>
      <c r="DA2655" s="130"/>
      <c r="DB2655" s="130"/>
    </row>
    <row r="2656" spans="104:106" x14ac:dyDescent="0.2">
      <c r="CZ2656" s="130"/>
      <c r="DA2656" s="130"/>
      <c r="DB2656" s="130"/>
    </row>
    <row r="2657" spans="104:106" x14ac:dyDescent="0.2">
      <c r="CZ2657" s="130"/>
      <c r="DA2657" s="130"/>
      <c r="DB2657" s="130"/>
    </row>
    <row r="2658" spans="104:106" x14ac:dyDescent="0.2">
      <c r="CZ2658" s="130"/>
      <c r="DA2658" s="130"/>
      <c r="DB2658" s="130"/>
    </row>
    <row r="2659" spans="104:106" x14ac:dyDescent="0.2">
      <c r="CZ2659" s="130"/>
      <c r="DA2659" s="130"/>
      <c r="DB2659" s="130"/>
    </row>
    <row r="2660" spans="104:106" x14ac:dyDescent="0.2">
      <c r="CZ2660" s="130"/>
      <c r="DA2660" s="130"/>
      <c r="DB2660" s="130"/>
    </row>
    <row r="2661" spans="104:106" x14ac:dyDescent="0.2">
      <c r="CZ2661" s="130"/>
      <c r="DA2661" s="130"/>
      <c r="DB2661" s="130"/>
    </row>
    <row r="2662" spans="104:106" x14ac:dyDescent="0.2">
      <c r="CZ2662" s="130"/>
      <c r="DA2662" s="130"/>
      <c r="DB2662" s="130"/>
    </row>
    <row r="2663" spans="104:106" x14ac:dyDescent="0.2">
      <c r="CZ2663" s="130"/>
      <c r="DA2663" s="130"/>
      <c r="DB2663" s="130"/>
    </row>
    <row r="2664" spans="104:106" x14ac:dyDescent="0.2">
      <c r="CZ2664" s="130"/>
      <c r="DA2664" s="130"/>
      <c r="DB2664" s="130"/>
    </row>
    <row r="2665" spans="104:106" x14ac:dyDescent="0.2">
      <c r="CZ2665" s="130"/>
      <c r="DA2665" s="130"/>
      <c r="DB2665" s="130"/>
    </row>
    <row r="2666" spans="104:106" x14ac:dyDescent="0.2">
      <c r="CZ2666" s="130"/>
      <c r="DA2666" s="130"/>
      <c r="DB2666" s="130"/>
    </row>
    <row r="2667" spans="104:106" x14ac:dyDescent="0.2">
      <c r="CZ2667" s="130"/>
      <c r="DA2667" s="130"/>
      <c r="DB2667" s="130"/>
    </row>
    <row r="2668" spans="104:106" x14ac:dyDescent="0.2">
      <c r="CZ2668" s="130"/>
      <c r="DA2668" s="130"/>
      <c r="DB2668" s="130"/>
    </row>
    <row r="2669" spans="104:106" x14ac:dyDescent="0.2">
      <c r="CZ2669" s="130"/>
      <c r="DA2669" s="130"/>
      <c r="DB2669" s="130"/>
    </row>
    <row r="2670" spans="104:106" x14ac:dyDescent="0.2">
      <c r="CZ2670" s="130"/>
      <c r="DA2670" s="130"/>
      <c r="DB2670" s="130"/>
    </row>
    <row r="2671" spans="104:106" x14ac:dyDescent="0.2">
      <c r="CZ2671" s="130"/>
      <c r="DA2671" s="130"/>
      <c r="DB2671" s="130"/>
    </row>
    <row r="2672" spans="104:106" x14ac:dyDescent="0.2">
      <c r="CZ2672" s="130"/>
      <c r="DA2672" s="130"/>
      <c r="DB2672" s="130"/>
    </row>
    <row r="2673" spans="104:106" x14ac:dyDescent="0.2">
      <c r="CZ2673" s="130"/>
      <c r="DA2673" s="130"/>
      <c r="DB2673" s="130"/>
    </row>
    <row r="2674" spans="104:106" x14ac:dyDescent="0.2">
      <c r="CZ2674" s="130"/>
      <c r="DA2674" s="130"/>
      <c r="DB2674" s="130"/>
    </row>
    <row r="2675" spans="104:106" x14ac:dyDescent="0.2">
      <c r="CZ2675" s="130"/>
      <c r="DA2675" s="130"/>
      <c r="DB2675" s="130"/>
    </row>
    <row r="2676" spans="104:106" x14ac:dyDescent="0.2">
      <c r="CZ2676" s="130"/>
      <c r="DA2676" s="130"/>
      <c r="DB2676" s="130"/>
    </row>
    <row r="2677" spans="104:106" x14ac:dyDescent="0.2">
      <c r="CZ2677" s="130"/>
      <c r="DA2677" s="130"/>
      <c r="DB2677" s="130"/>
    </row>
    <row r="2678" spans="104:106" x14ac:dyDescent="0.2">
      <c r="CZ2678" s="130"/>
      <c r="DA2678" s="130"/>
      <c r="DB2678" s="130"/>
    </row>
    <row r="2679" spans="104:106" x14ac:dyDescent="0.2">
      <c r="CZ2679" s="130"/>
      <c r="DA2679" s="130"/>
      <c r="DB2679" s="130"/>
    </row>
    <row r="2680" spans="104:106" x14ac:dyDescent="0.2">
      <c r="CZ2680" s="130"/>
      <c r="DA2680" s="130"/>
      <c r="DB2680" s="130"/>
    </row>
    <row r="2681" spans="104:106" x14ac:dyDescent="0.2">
      <c r="CZ2681" s="130"/>
      <c r="DA2681" s="130"/>
      <c r="DB2681" s="130"/>
    </row>
    <row r="2682" spans="104:106" x14ac:dyDescent="0.2">
      <c r="CZ2682" s="130"/>
      <c r="DA2682" s="130"/>
      <c r="DB2682" s="130"/>
    </row>
    <row r="2683" spans="104:106" x14ac:dyDescent="0.2">
      <c r="CZ2683" s="130"/>
      <c r="DA2683" s="130"/>
      <c r="DB2683" s="130"/>
    </row>
    <row r="2684" spans="104:106" x14ac:dyDescent="0.2">
      <c r="CZ2684" s="130"/>
      <c r="DA2684" s="130"/>
      <c r="DB2684" s="130"/>
    </row>
    <row r="2685" spans="104:106" x14ac:dyDescent="0.2">
      <c r="CZ2685" s="130"/>
      <c r="DA2685" s="130"/>
      <c r="DB2685" s="130"/>
    </row>
    <row r="2686" spans="104:106" x14ac:dyDescent="0.2">
      <c r="CZ2686" s="130"/>
      <c r="DA2686" s="130"/>
      <c r="DB2686" s="130"/>
    </row>
    <row r="2687" spans="104:106" x14ac:dyDescent="0.2">
      <c r="CZ2687" s="130"/>
      <c r="DA2687" s="130"/>
      <c r="DB2687" s="130"/>
    </row>
    <row r="2688" spans="104:106" x14ac:dyDescent="0.2">
      <c r="CZ2688" s="130"/>
      <c r="DA2688" s="130"/>
      <c r="DB2688" s="130"/>
    </row>
    <row r="2689" spans="104:106" x14ac:dyDescent="0.2">
      <c r="CZ2689" s="130"/>
      <c r="DA2689" s="130"/>
      <c r="DB2689" s="130"/>
    </row>
    <row r="2690" spans="104:106" x14ac:dyDescent="0.2">
      <c r="CZ2690" s="130"/>
      <c r="DA2690" s="130"/>
      <c r="DB2690" s="130"/>
    </row>
    <row r="2691" spans="104:106" x14ac:dyDescent="0.2">
      <c r="CZ2691" s="130"/>
      <c r="DA2691" s="130"/>
      <c r="DB2691" s="130"/>
    </row>
    <row r="2692" spans="104:106" x14ac:dyDescent="0.2">
      <c r="CZ2692" s="130"/>
      <c r="DA2692" s="130"/>
      <c r="DB2692" s="130"/>
    </row>
    <row r="2693" spans="104:106" x14ac:dyDescent="0.2">
      <c r="CZ2693" s="130"/>
      <c r="DA2693" s="130"/>
      <c r="DB2693" s="130"/>
    </row>
    <row r="2694" spans="104:106" x14ac:dyDescent="0.2">
      <c r="CZ2694" s="130"/>
      <c r="DA2694" s="130"/>
      <c r="DB2694" s="130"/>
    </row>
    <row r="2695" spans="104:106" x14ac:dyDescent="0.2">
      <c r="CZ2695" s="130"/>
      <c r="DA2695" s="130"/>
      <c r="DB2695" s="130"/>
    </row>
    <row r="2696" spans="104:106" x14ac:dyDescent="0.2">
      <c r="CZ2696" s="130"/>
      <c r="DA2696" s="130"/>
      <c r="DB2696" s="130"/>
    </row>
    <row r="2697" spans="104:106" x14ac:dyDescent="0.2">
      <c r="CZ2697" s="130"/>
      <c r="DA2697" s="130"/>
      <c r="DB2697" s="130"/>
    </row>
    <row r="2698" spans="104:106" x14ac:dyDescent="0.2">
      <c r="CZ2698" s="130"/>
      <c r="DA2698" s="130"/>
      <c r="DB2698" s="130"/>
    </row>
    <row r="2699" spans="104:106" x14ac:dyDescent="0.2">
      <c r="CZ2699" s="130"/>
      <c r="DA2699" s="130"/>
      <c r="DB2699" s="130"/>
    </row>
    <row r="2700" spans="104:106" x14ac:dyDescent="0.2">
      <c r="CZ2700" s="130"/>
      <c r="DA2700" s="130"/>
      <c r="DB2700" s="130"/>
    </row>
    <row r="2701" spans="104:106" x14ac:dyDescent="0.2">
      <c r="CZ2701" s="130"/>
      <c r="DA2701" s="130"/>
      <c r="DB2701" s="130"/>
    </row>
    <row r="2702" spans="104:106" x14ac:dyDescent="0.2">
      <c r="CZ2702" s="130"/>
      <c r="DA2702" s="130"/>
      <c r="DB2702" s="130"/>
    </row>
    <row r="2703" spans="104:106" x14ac:dyDescent="0.2">
      <c r="CZ2703" s="130"/>
      <c r="DA2703" s="130"/>
      <c r="DB2703" s="130"/>
    </row>
    <row r="2704" spans="104:106" x14ac:dyDescent="0.2">
      <c r="CZ2704" s="130"/>
      <c r="DA2704" s="130"/>
      <c r="DB2704" s="130"/>
    </row>
    <row r="2705" spans="104:106" x14ac:dyDescent="0.2">
      <c r="CZ2705" s="130"/>
      <c r="DA2705" s="130"/>
      <c r="DB2705" s="130"/>
    </row>
    <row r="2706" spans="104:106" x14ac:dyDescent="0.2">
      <c r="CZ2706" s="130"/>
      <c r="DA2706" s="130"/>
      <c r="DB2706" s="130"/>
    </row>
    <row r="2707" spans="104:106" x14ac:dyDescent="0.2">
      <c r="CZ2707" s="130"/>
      <c r="DA2707" s="130"/>
      <c r="DB2707" s="130"/>
    </row>
    <row r="2708" spans="104:106" x14ac:dyDescent="0.2">
      <c r="CZ2708" s="130"/>
      <c r="DA2708" s="130"/>
      <c r="DB2708" s="130"/>
    </row>
    <row r="2709" spans="104:106" x14ac:dyDescent="0.2">
      <c r="CZ2709" s="130"/>
      <c r="DA2709" s="130"/>
      <c r="DB2709" s="130"/>
    </row>
    <row r="2710" spans="104:106" x14ac:dyDescent="0.2">
      <c r="CZ2710" s="130"/>
      <c r="DA2710" s="130"/>
      <c r="DB2710" s="130"/>
    </row>
    <row r="2711" spans="104:106" x14ac:dyDescent="0.2">
      <c r="CZ2711" s="130"/>
      <c r="DA2711" s="130"/>
      <c r="DB2711" s="130"/>
    </row>
    <row r="2712" spans="104:106" x14ac:dyDescent="0.2">
      <c r="CZ2712" s="130"/>
      <c r="DA2712" s="130"/>
      <c r="DB2712" s="130"/>
    </row>
    <row r="2713" spans="104:106" x14ac:dyDescent="0.2">
      <c r="CZ2713" s="130"/>
      <c r="DA2713" s="130"/>
      <c r="DB2713" s="130"/>
    </row>
    <row r="2714" spans="104:106" x14ac:dyDescent="0.2">
      <c r="CZ2714" s="130"/>
      <c r="DA2714" s="130"/>
      <c r="DB2714" s="130"/>
    </row>
    <row r="2715" spans="104:106" x14ac:dyDescent="0.2">
      <c r="CZ2715" s="130"/>
      <c r="DA2715" s="130"/>
      <c r="DB2715" s="130"/>
    </row>
    <row r="2716" spans="104:106" x14ac:dyDescent="0.2">
      <c r="CZ2716" s="130"/>
      <c r="DA2716" s="130"/>
      <c r="DB2716" s="130"/>
    </row>
    <row r="2717" spans="104:106" x14ac:dyDescent="0.2">
      <c r="CZ2717" s="130"/>
      <c r="DA2717" s="130"/>
      <c r="DB2717" s="130"/>
    </row>
    <row r="2718" spans="104:106" x14ac:dyDescent="0.2">
      <c r="CZ2718" s="130"/>
      <c r="DA2718" s="130"/>
      <c r="DB2718" s="130"/>
    </row>
    <row r="2719" spans="104:106" x14ac:dyDescent="0.2">
      <c r="CZ2719" s="130"/>
      <c r="DA2719" s="130"/>
      <c r="DB2719" s="130"/>
    </row>
    <row r="2720" spans="104:106" x14ac:dyDescent="0.2">
      <c r="CZ2720" s="130"/>
      <c r="DA2720" s="130"/>
      <c r="DB2720" s="130"/>
    </row>
    <row r="2721" spans="104:106" x14ac:dyDescent="0.2">
      <c r="CZ2721" s="130"/>
      <c r="DA2721" s="130"/>
      <c r="DB2721" s="130"/>
    </row>
    <row r="2722" spans="104:106" x14ac:dyDescent="0.2">
      <c r="CZ2722" s="130"/>
      <c r="DA2722" s="130"/>
      <c r="DB2722" s="130"/>
    </row>
    <row r="2723" spans="104:106" x14ac:dyDescent="0.2">
      <c r="CZ2723" s="130"/>
      <c r="DA2723" s="130"/>
      <c r="DB2723" s="130"/>
    </row>
    <row r="2724" spans="104:106" x14ac:dyDescent="0.2">
      <c r="CZ2724" s="130"/>
      <c r="DA2724" s="130"/>
      <c r="DB2724" s="130"/>
    </row>
    <row r="2725" spans="104:106" x14ac:dyDescent="0.2">
      <c r="CZ2725" s="130"/>
      <c r="DA2725" s="130"/>
      <c r="DB2725" s="130"/>
    </row>
    <row r="2726" spans="104:106" x14ac:dyDescent="0.2">
      <c r="CZ2726" s="130"/>
      <c r="DA2726" s="130"/>
      <c r="DB2726" s="130"/>
    </row>
    <row r="2727" spans="104:106" x14ac:dyDescent="0.2">
      <c r="CZ2727" s="130"/>
      <c r="DA2727" s="130"/>
      <c r="DB2727" s="130"/>
    </row>
    <row r="2728" spans="104:106" x14ac:dyDescent="0.2">
      <c r="CZ2728" s="130"/>
      <c r="DA2728" s="130"/>
      <c r="DB2728" s="130"/>
    </row>
    <row r="2729" spans="104:106" x14ac:dyDescent="0.2">
      <c r="CZ2729" s="130"/>
      <c r="DA2729" s="130"/>
      <c r="DB2729" s="130"/>
    </row>
    <row r="2730" spans="104:106" x14ac:dyDescent="0.2">
      <c r="CZ2730" s="130"/>
      <c r="DA2730" s="130"/>
      <c r="DB2730" s="130"/>
    </row>
    <row r="2731" spans="104:106" x14ac:dyDescent="0.2">
      <c r="CZ2731" s="130"/>
      <c r="DA2731" s="130"/>
      <c r="DB2731" s="130"/>
    </row>
    <row r="2732" spans="104:106" x14ac:dyDescent="0.2">
      <c r="CZ2732" s="130"/>
      <c r="DA2732" s="130"/>
      <c r="DB2732" s="130"/>
    </row>
    <row r="2733" spans="104:106" x14ac:dyDescent="0.2">
      <c r="CZ2733" s="130"/>
      <c r="DA2733" s="130"/>
      <c r="DB2733" s="130"/>
    </row>
    <row r="2734" spans="104:106" x14ac:dyDescent="0.2">
      <c r="CZ2734" s="130"/>
      <c r="DA2734" s="130"/>
      <c r="DB2734" s="130"/>
    </row>
    <row r="2735" spans="104:106" x14ac:dyDescent="0.2">
      <c r="CZ2735" s="130"/>
      <c r="DA2735" s="130"/>
      <c r="DB2735" s="130"/>
    </row>
    <row r="2736" spans="104:106" x14ac:dyDescent="0.2">
      <c r="CZ2736" s="130"/>
      <c r="DA2736" s="130"/>
      <c r="DB2736" s="130"/>
    </row>
    <row r="2737" spans="104:106" x14ac:dyDescent="0.2">
      <c r="CZ2737" s="130"/>
      <c r="DA2737" s="130"/>
      <c r="DB2737" s="130"/>
    </row>
    <row r="2738" spans="104:106" x14ac:dyDescent="0.2">
      <c r="CZ2738" s="130"/>
      <c r="DA2738" s="130"/>
      <c r="DB2738" s="130"/>
    </row>
    <row r="2739" spans="104:106" x14ac:dyDescent="0.2">
      <c r="CZ2739" s="130"/>
      <c r="DA2739" s="130"/>
      <c r="DB2739" s="130"/>
    </row>
    <row r="2740" spans="104:106" x14ac:dyDescent="0.2">
      <c r="CZ2740" s="130"/>
      <c r="DA2740" s="130"/>
      <c r="DB2740" s="130"/>
    </row>
    <row r="2741" spans="104:106" x14ac:dyDescent="0.2">
      <c r="CZ2741" s="130"/>
      <c r="DA2741" s="130"/>
      <c r="DB2741" s="130"/>
    </row>
    <row r="2742" spans="104:106" x14ac:dyDescent="0.2">
      <c r="CZ2742" s="130"/>
      <c r="DA2742" s="130"/>
      <c r="DB2742" s="130"/>
    </row>
    <row r="2743" spans="104:106" x14ac:dyDescent="0.2">
      <c r="CZ2743" s="130"/>
      <c r="DA2743" s="130"/>
      <c r="DB2743" s="130"/>
    </row>
    <row r="2744" spans="104:106" x14ac:dyDescent="0.2">
      <c r="CZ2744" s="130"/>
      <c r="DA2744" s="130"/>
      <c r="DB2744" s="130"/>
    </row>
    <row r="2745" spans="104:106" x14ac:dyDescent="0.2">
      <c r="CZ2745" s="130"/>
      <c r="DA2745" s="130"/>
      <c r="DB2745" s="130"/>
    </row>
    <row r="2746" spans="104:106" x14ac:dyDescent="0.2">
      <c r="CZ2746" s="130"/>
      <c r="DA2746" s="130"/>
      <c r="DB2746" s="130"/>
    </row>
    <row r="2747" spans="104:106" x14ac:dyDescent="0.2">
      <c r="CZ2747" s="130"/>
      <c r="DA2747" s="130"/>
      <c r="DB2747" s="130"/>
    </row>
    <row r="2748" spans="104:106" x14ac:dyDescent="0.2">
      <c r="CZ2748" s="130"/>
      <c r="DA2748" s="130"/>
      <c r="DB2748" s="130"/>
    </row>
    <row r="2749" spans="104:106" x14ac:dyDescent="0.2">
      <c r="CZ2749" s="130"/>
      <c r="DA2749" s="130"/>
      <c r="DB2749" s="130"/>
    </row>
    <row r="2750" spans="104:106" x14ac:dyDescent="0.2">
      <c r="CZ2750" s="130"/>
      <c r="DA2750" s="130"/>
      <c r="DB2750" s="130"/>
    </row>
    <row r="2751" spans="104:106" x14ac:dyDescent="0.2">
      <c r="CZ2751" s="130"/>
      <c r="DA2751" s="130"/>
      <c r="DB2751" s="130"/>
    </row>
    <row r="2752" spans="104:106" x14ac:dyDescent="0.2">
      <c r="CZ2752" s="130"/>
      <c r="DA2752" s="130"/>
      <c r="DB2752" s="130"/>
    </row>
    <row r="2753" spans="104:106" x14ac:dyDescent="0.2">
      <c r="CZ2753" s="130"/>
      <c r="DA2753" s="130"/>
      <c r="DB2753" s="130"/>
    </row>
    <row r="2754" spans="104:106" x14ac:dyDescent="0.2">
      <c r="CZ2754" s="130"/>
      <c r="DA2754" s="130"/>
      <c r="DB2754" s="130"/>
    </row>
    <row r="2755" spans="104:106" x14ac:dyDescent="0.2">
      <c r="CZ2755" s="130"/>
      <c r="DA2755" s="130"/>
      <c r="DB2755" s="130"/>
    </row>
    <row r="2756" spans="104:106" x14ac:dyDescent="0.2">
      <c r="CZ2756" s="130"/>
      <c r="DA2756" s="130"/>
      <c r="DB2756" s="130"/>
    </row>
    <row r="2757" spans="104:106" x14ac:dyDescent="0.2">
      <c r="CZ2757" s="130"/>
      <c r="DA2757" s="130"/>
      <c r="DB2757" s="130"/>
    </row>
    <row r="2758" spans="104:106" x14ac:dyDescent="0.2">
      <c r="CZ2758" s="130"/>
      <c r="DA2758" s="130"/>
      <c r="DB2758" s="130"/>
    </row>
    <row r="2759" spans="104:106" x14ac:dyDescent="0.2">
      <c r="CZ2759" s="130"/>
      <c r="DA2759" s="130"/>
      <c r="DB2759" s="130"/>
    </row>
    <row r="2760" spans="104:106" x14ac:dyDescent="0.2">
      <c r="CZ2760" s="130"/>
      <c r="DA2760" s="130"/>
      <c r="DB2760" s="130"/>
    </row>
    <row r="2761" spans="104:106" x14ac:dyDescent="0.2">
      <c r="CZ2761" s="130"/>
      <c r="DA2761" s="130"/>
      <c r="DB2761" s="130"/>
    </row>
    <row r="2762" spans="104:106" x14ac:dyDescent="0.2">
      <c r="CZ2762" s="130"/>
      <c r="DA2762" s="130"/>
      <c r="DB2762" s="130"/>
    </row>
    <row r="2763" spans="104:106" x14ac:dyDescent="0.2">
      <c r="CZ2763" s="130"/>
      <c r="DA2763" s="130"/>
      <c r="DB2763" s="130"/>
    </row>
    <row r="2764" spans="104:106" x14ac:dyDescent="0.2">
      <c r="CZ2764" s="130"/>
      <c r="DA2764" s="130"/>
      <c r="DB2764" s="130"/>
    </row>
    <row r="2765" spans="104:106" x14ac:dyDescent="0.2">
      <c r="CZ2765" s="130"/>
      <c r="DA2765" s="130"/>
      <c r="DB2765" s="130"/>
    </row>
    <row r="2766" spans="104:106" x14ac:dyDescent="0.2">
      <c r="CZ2766" s="130"/>
      <c r="DA2766" s="130"/>
      <c r="DB2766" s="130"/>
    </row>
    <row r="2767" spans="104:106" x14ac:dyDescent="0.2">
      <c r="CZ2767" s="130"/>
      <c r="DA2767" s="130"/>
      <c r="DB2767" s="130"/>
    </row>
    <row r="2768" spans="104:106" x14ac:dyDescent="0.2">
      <c r="CZ2768" s="130"/>
      <c r="DA2768" s="130"/>
      <c r="DB2768" s="130"/>
    </row>
    <row r="2769" spans="104:106" x14ac:dyDescent="0.2">
      <c r="CZ2769" s="130"/>
      <c r="DA2769" s="130"/>
      <c r="DB2769" s="130"/>
    </row>
    <row r="2770" spans="104:106" x14ac:dyDescent="0.2">
      <c r="CZ2770" s="130"/>
      <c r="DA2770" s="130"/>
      <c r="DB2770" s="130"/>
    </row>
    <row r="2771" spans="104:106" x14ac:dyDescent="0.2">
      <c r="CZ2771" s="130"/>
      <c r="DA2771" s="130"/>
      <c r="DB2771" s="130"/>
    </row>
    <row r="2772" spans="104:106" x14ac:dyDescent="0.2">
      <c r="CZ2772" s="130"/>
      <c r="DA2772" s="130"/>
      <c r="DB2772" s="130"/>
    </row>
    <row r="2773" spans="104:106" x14ac:dyDescent="0.2">
      <c r="CZ2773" s="130"/>
      <c r="DA2773" s="130"/>
      <c r="DB2773" s="130"/>
    </row>
    <row r="2774" spans="104:106" x14ac:dyDescent="0.2">
      <c r="CZ2774" s="130"/>
      <c r="DA2774" s="130"/>
      <c r="DB2774" s="130"/>
    </row>
    <row r="2775" spans="104:106" x14ac:dyDescent="0.2">
      <c r="CZ2775" s="130"/>
      <c r="DA2775" s="130"/>
      <c r="DB2775" s="130"/>
    </row>
    <row r="2776" spans="104:106" x14ac:dyDescent="0.2">
      <c r="CZ2776" s="130"/>
      <c r="DA2776" s="130"/>
      <c r="DB2776" s="130"/>
    </row>
    <row r="2777" spans="104:106" x14ac:dyDescent="0.2">
      <c r="CZ2777" s="130"/>
      <c r="DA2777" s="130"/>
      <c r="DB2777" s="130"/>
    </row>
    <row r="2778" spans="104:106" x14ac:dyDescent="0.2">
      <c r="CZ2778" s="130"/>
      <c r="DA2778" s="130"/>
      <c r="DB2778" s="130"/>
    </row>
    <row r="2779" spans="104:106" x14ac:dyDescent="0.2">
      <c r="CZ2779" s="130"/>
      <c r="DA2779" s="130"/>
      <c r="DB2779" s="130"/>
    </row>
    <row r="2780" spans="104:106" x14ac:dyDescent="0.2">
      <c r="CZ2780" s="130"/>
      <c r="DA2780" s="130"/>
      <c r="DB2780" s="130"/>
    </row>
    <row r="2781" spans="104:106" x14ac:dyDescent="0.2">
      <c r="CZ2781" s="130"/>
      <c r="DA2781" s="130"/>
      <c r="DB2781" s="130"/>
    </row>
    <row r="2782" spans="104:106" x14ac:dyDescent="0.2">
      <c r="CZ2782" s="130"/>
      <c r="DA2782" s="130"/>
      <c r="DB2782" s="130"/>
    </row>
    <row r="2783" spans="104:106" x14ac:dyDescent="0.2">
      <c r="CZ2783" s="130"/>
      <c r="DA2783" s="130"/>
      <c r="DB2783" s="130"/>
    </row>
    <row r="2784" spans="104:106" x14ac:dyDescent="0.2">
      <c r="CZ2784" s="130"/>
      <c r="DA2784" s="130"/>
      <c r="DB2784" s="130"/>
    </row>
    <row r="2785" spans="104:106" x14ac:dyDescent="0.2">
      <c r="CZ2785" s="130"/>
      <c r="DA2785" s="130"/>
      <c r="DB2785" s="130"/>
    </row>
    <row r="2786" spans="104:106" x14ac:dyDescent="0.2">
      <c r="CZ2786" s="130"/>
      <c r="DA2786" s="130"/>
      <c r="DB2786" s="130"/>
    </row>
    <row r="2787" spans="104:106" x14ac:dyDescent="0.2">
      <c r="CZ2787" s="130"/>
      <c r="DA2787" s="130"/>
      <c r="DB2787" s="130"/>
    </row>
    <row r="2788" spans="104:106" x14ac:dyDescent="0.2">
      <c r="CZ2788" s="130"/>
      <c r="DA2788" s="130"/>
      <c r="DB2788" s="130"/>
    </row>
    <row r="2789" spans="104:106" x14ac:dyDescent="0.2">
      <c r="CZ2789" s="130"/>
      <c r="DA2789" s="130"/>
      <c r="DB2789" s="130"/>
    </row>
    <row r="2790" spans="104:106" x14ac:dyDescent="0.2">
      <c r="CZ2790" s="130"/>
      <c r="DA2790" s="130"/>
      <c r="DB2790" s="130"/>
    </row>
    <row r="2791" spans="104:106" x14ac:dyDescent="0.2">
      <c r="CZ2791" s="130"/>
      <c r="DA2791" s="130"/>
      <c r="DB2791" s="130"/>
    </row>
    <row r="2792" spans="104:106" x14ac:dyDescent="0.2">
      <c r="CZ2792" s="130"/>
      <c r="DA2792" s="130"/>
      <c r="DB2792" s="130"/>
    </row>
    <row r="2793" spans="104:106" x14ac:dyDescent="0.2">
      <c r="CZ2793" s="130"/>
      <c r="DA2793" s="130"/>
      <c r="DB2793" s="130"/>
    </row>
    <row r="2794" spans="104:106" x14ac:dyDescent="0.2">
      <c r="CZ2794" s="130"/>
      <c r="DA2794" s="130"/>
      <c r="DB2794" s="130"/>
    </row>
    <row r="2795" spans="104:106" x14ac:dyDescent="0.2">
      <c r="CZ2795" s="130"/>
      <c r="DA2795" s="130"/>
      <c r="DB2795" s="130"/>
    </row>
    <row r="2796" spans="104:106" x14ac:dyDescent="0.2">
      <c r="CZ2796" s="130"/>
      <c r="DA2796" s="130"/>
      <c r="DB2796" s="130"/>
    </row>
    <row r="2797" spans="104:106" x14ac:dyDescent="0.2">
      <c r="CZ2797" s="130"/>
      <c r="DA2797" s="130"/>
      <c r="DB2797" s="130"/>
    </row>
    <row r="2798" spans="104:106" x14ac:dyDescent="0.2">
      <c r="CZ2798" s="130"/>
      <c r="DA2798" s="130"/>
      <c r="DB2798" s="130"/>
    </row>
    <row r="2799" spans="104:106" x14ac:dyDescent="0.2">
      <c r="CZ2799" s="130"/>
      <c r="DA2799" s="130"/>
      <c r="DB2799" s="130"/>
    </row>
    <row r="2800" spans="104:106" x14ac:dyDescent="0.2">
      <c r="CZ2800" s="130"/>
      <c r="DA2800" s="130"/>
      <c r="DB2800" s="130"/>
    </row>
    <row r="2801" spans="104:106" x14ac:dyDescent="0.2">
      <c r="CZ2801" s="130"/>
      <c r="DA2801" s="130"/>
      <c r="DB2801" s="130"/>
    </row>
    <row r="2802" spans="104:106" x14ac:dyDescent="0.2">
      <c r="CZ2802" s="130"/>
      <c r="DA2802" s="130"/>
      <c r="DB2802" s="130"/>
    </row>
    <row r="2803" spans="104:106" x14ac:dyDescent="0.2">
      <c r="CZ2803" s="130"/>
      <c r="DA2803" s="130"/>
      <c r="DB2803" s="130"/>
    </row>
    <row r="2804" spans="104:106" x14ac:dyDescent="0.2">
      <c r="CZ2804" s="130"/>
      <c r="DA2804" s="130"/>
      <c r="DB2804" s="130"/>
    </row>
    <row r="2805" spans="104:106" x14ac:dyDescent="0.2">
      <c r="CZ2805" s="130"/>
      <c r="DA2805" s="130"/>
      <c r="DB2805" s="130"/>
    </row>
    <row r="2806" spans="104:106" x14ac:dyDescent="0.2">
      <c r="CZ2806" s="130"/>
      <c r="DA2806" s="130"/>
      <c r="DB2806" s="130"/>
    </row>
    <row r="2807" spans="104:106" x14ac:dyDescent="0.2">
      <c r="CZ2807" s="130"/>
      <c r="DA2807" s="130"/>
      <c r="DB2807" s="130"/>
    </row>
    <row r="2808" spans="104:106" x14ac:dyDescent="0.2">
      <c r="CZ2808" s="130"/>
      <c r="DA2808" s="130"/>
      <c r="DB2808" s="130"/>
    </row>
    <row r="2809" spans="104:106" x14ac:dyDescent="0.2">
      <c r="CZ2809" s="130"/>
      <c r="DA2809" s="130"/>
      <c r="DB2809" s="130"/>
    </row>
    <row r="2810" spans="104:106" x14ac:dyDescent="0.2">
      <c r="CZ2810" s="130"/>
      <c r="DA2810" s="130"/>
      <c r="DB2810" s="130"/>
    </row>
    <row r="2811" spans="104:106" x14ac:dyDescent="0.2">
      <c r="CZ2811" s="130"/>
      <c r="DA2811" s="130"/>
      <c r="DB2811" s="130"/>
    </row>
    <row r="2812" spans="104:106" x14ac:dyDescent="0.2">
      <c r="CZ2812" s="130"/>
      <c r="DA2812" s="130"/>
      <c r="DB2812" s="130"/>
    </row>
    <row r="2813" spans="104:106" x14ac:dyDescent="0.2">
      <c r="CZ2813" s="130"/>
      <c r="DA2813" s="130"/>
      <c r="DB2813" s="130"/>
    </row>
    <row r="2814" spans="104:106" x14ac:dyDescent="0.2">
      <c r="CZ2814" s="130"/>
      <c r="DA2814" s="130"/>
      <c r="DB2814" s="130"/>
    </row>
    <row r="2815" spans="104:106" x14ac:dyDescent="0.2">
      <c r="CZ2815" s="130"/>
      <c r="DA2815" s="130"/>
      <c r="DB2815" s="130"/>
    </row>
    <row r="2816" spans="104:106" x14ac:dyDescent="0.2">
      <c r="CZ2816" s="130"/>
      <c r="DA2816" s="130"/>
      <c r="DB2816" s="130"/>
    </row>
    <row r="2817" spans="104:106" x14ac:dyDescent="0.2">
      <c r="CZ2817" s="130"/>
      <c r="DA2817" s="130"/>
      <c r="DB2817" s="130"/>
    </row>
    <row r="2818" spans="104:106" x14ac:dyDescent="0.2">
      <c r="CZ2818" s="130"/>
      <c r="DA2818" s="130"/>
      <c r="DB2818" s="130"/>
    </row>
    <row r="2819" spans="104:106" x14ac:dyDescent="0.2">
      <c r="CZ2819" s="130"/>
      <c r="DA2819" s="130"/>
      <c r="DB2819" s="130"/>
    </row>
    <row r="2820" spans="104:106" x14ac:dyDescent="0.2">
      <c r="CZ2820" s="130"/>
      <c r="DA2820" s="130"/>
      <c r="DB2820" s="130"/>
    </row>
    <row r="2821" spans="104:106" x14ac:dyDescent="0.2">
      <c r="CZ2821" s="130"/>
      <c r="DA2821" s="130"/>
      <c r="DB2821" s="130"/>
    </row>
    <row r="2822" spans="104:106" x14ac:dyDescent="0.2">
      <c r="CZ2822" s="130"/>
      <c r="DA2822" s="130"/>
      <c r="DB2822" s="130"/>
    </row>
    <row r="2823" spans="104:106" x14ac:dyDescent="0.2">
      <c r="CZ2823" s="130"/>
      <c r="DA2823" s="130"/>
      <c r="DB2823" s="130"/>
    </row>
    <row r="2824" spans="104:106" x14ac:dyDescent="0.2">
      <c r="CZ2824" s="130"/>
      <c r="DA2824" s="130"/>
      <c r="DB2824" s="130"/>
    </row>
    <row r="2825" spans="104:106" x14ac:dyDescent="0.2">
      <c r="CZ2825" s="130"/>
      <c r="DA2825" s="130"/>
      <c r="DB2825" s="130"/>
    </row>
    <row r="2826" spans="104:106" x14ac:dyDescent="0.2">
      <c r="CZ2826" s="130"/>
      <c r="DA2826" s="130"/>
      <c r="DB2826" s="130"/>
    </row>
    <row r="2827" spans="104:106" x14ac:dyDescent="0.2">
      <c r="CZ2827" s="130"/>
      <c r="DA2827" s="130"/>
      <c r="DB2827" s="130"/>
    </row>
    <row r="2828" spans="104:106" x14ac:dyDescent="0.2">
      <c r="CZ2828" s="130"/>
      <c r="DA2828" s="130"/>
      <c r="DB2828" s="130"/>
    </row>
    <row r="2829" spans="104:106" x14ac:dyDescent="0.2">
      <c r="CZ2829" s="130"/>
      <c r="DA2829" s="130"/>
      <c r="DB2829" s="130"/>
    </row>
    <row r="2830" spans="104:106" x14ac:dyDescent="0.2">
      <c r="CZ2830" s="130"/>
      <c r="DA2830" s="130"/>
      <c r="DB2830" s="130"/>
    </row>
    <row r="2831" spans="104:106" x14ac:dyDescent="0.2">
      <c r="CZ2831" s="130"/>
      <c r="DA2831" s="130"/>
      <c r="DB2831" s="130"/>
    </row>
    <row r="2832" spans="104:106" x14ac:dyDescent="0.2">
      <c r="CZ2832" s="130"/>
      <c r="DA2832" s="130"/>
      <c r="DB2832" s="130"/>
    </row>
    <row r="2833" spans="104:106" x14ac:dyDescent="0.2">
      <c r="CZ2833" s="130"/>
      <c r="DA2833" s="130"/>
      <c r="DB2833" s="130"/>
    </row>
    <row r="2834" spans="104:106" x14ac:dyDescent="0.2">
      <c r="CZ2834" s="130"/>
      <c r="DA2834" s="130"/>
      <c r="DB2834" s="130"/>
    </row>
    <row r="2835" spans="104:106" x14ac:dyDescent="0.2">
      <c r="CZ2835" s="130"/>
      <c r="DA2835" s="130"/>
      <c r="DB2835" s="130"/>
    </row>
    <row r="2836" spans="104:106" x14ac:dyDescent="0.2">
      <c r="CZ2836" s="130"/>
      <c r="DA2836" s="130"/>
      <c r="DB2836" s="130"/>
    </row>
    <row r="2837" spans="104:106" x14ac:dyDescent="0.2">
      <c r="CZ2837" s="130"/>
      <c r="DA2837" s="130"/>
      <c r="DB2837" s="130"/>
    </row>
    <row r="2838" spans="104:106" x14ac:dyDescent="0.2">
      <c r="CZ2838" s="130"/>
      <c r="DA2838" s="130"/>
      <c r="DB2838" s="130"/>
    </row>
    <row r="2839" spans="104:106" x14ac:dyDescent="0.2">
      <c r="CZ2839" s="130"/>
      <c r="DA2839" s="130"/>
      <c r="DB2839" s="130"/>
    </row>
    <row r="2840" spans="104:106" x14ac:dyDescent="0.2">
      <c r="CZ2840" s="130"/>
      <c r="DA2840" s="130"/>
      <c r="DB2840" s="130"/>
    </row>
    <row r="2841" spans="104:106" x14ac:dyDescent="0.2">
      <c r="CZ2841" s="130"/>
      <c r="DA2841" s="130"/>
      <c r="DB2841" s="130"/>
    </row>
    <row r="2842" spans="104:106" x14ac:dyDescent="0.2">
      <c r="CZ2842" s="130"/>
      <c r="DA2842" s="130"/>
      <c r="DB2842" s="130"/>
    </row>
    <row r="2843" spans="104:106" x14ac:dyDescent="0.2">
      <c r="CZ2843" s="130"/>
      <c r="DA2843" s="130"/>
      <c r="DB2843" s="130"/>
    </row>
    <row r="2844" spans="104:106" x14ac:dyDescent="0.2">
      <c r="CZ2844" s="130"/>
      <c r="DA2844" s="130"/>
      <c r="DB2844" s="130"/>
    </row>
    <row r="2845" spans="104:106" x14ac:dyDescent="0.2">
      <c r="CZ2845" s="130"/>
      <c r="DA2845" s="130"/>
      <c r="DB2845" s="130"/>
    </row>
    <row r="2846" spans="104:106" x14ac:dyDescent="0.2">
      <c r="CZ2846" s="130"/>
      <c r="DA2846" s="130"/>
      <c r="DB2846" s="130"/>
    </row>
    <row r="2847" spans="104:106" x14ac:dyDescent="0.2">
      <c r="CZ2847" s="130"/>
      <c r="DA2847" s="130"/>
      <c r="DB2847" s="130"/>
    </row>
    <row r="2848" spans="104:106" x14ac:dyDescent="0.2">
      <c r="CZ2848" s="130"/>
      <c r="DA2848" s="130"/>
      <c r="DB2848" s="130"/>
    </row>
    <row r="2849" spans="104:106" x14ac:dyDescent="0.2">
      <c r="CZ2849" s="130"/>
      <c r="DA2849" s="130"/>
      <c r="DB2849" s="130"/>
    </row>
    <row r="2850" spans="104:106" x14ac:dyDescent="0.2">
      <c r="CZ2850" s="130"/>
      <c r="DA2850" s="130"/>
      <c r="DB2850" s="130"/>
    </row>
    <row r="2851" spans="104:106" x14ac:dyDescent="0.2">
      <c r="CZ2851" s="130"/>
      <c r="DA2851" s="130"/>
      <c r="DB2851" s="130"/>
    </row>
    <row r="2852" spans="104:106" x14ac:dyDescent="0.2">
      <c r="CZ2852" s="130"/>
      <c r="DA2852" s="130"/>
      <c r="DB2852" s="130"/>
    </row>
    <row r="2853" spans="104:106" x14ac:dyDescent="0.2">
      <c r="CZ2853" s="130"/>
      <c r="DA2853" s="130"/>
      <c r="DB2853" s="130"/>
    </row>
    <row r="2854" spans="104:106" x14ac:dyDescent="0.2">
      <c r="CZ2854" s="130"/>
      <c r="DA2854" s="130"/>
      <c r="DB2854" s="130"/>
    </row>
    <row r="2855" spans="104:106" x14ac:dyDescent="0.2">
      <c r="CZ2855" s="130"/>
      <c r="DA2855" s="130"/>
      <c r="DB2855" s="130"/>
    </row>
    <row r="2856" spans="104:106" x14ac:dyDescent="0.2">
      <c r="CZ2856" s="130"/>
      <c r="DA2856" s="130"/>
      <c r="DB2856" s="130"/>
    </row>
    <row r="2857" spans="104:106" x14ac:dyDescent="0.2">
      <c r="CZ2857" s="130"/>
      <c r="DA2857" s="130"/>
      <c r="DB2857" s="130"/>
    </row>
    <row r="2858" spans="104:106" x14ac:dyDescent="0.2">
      <c r="CZ2858" s="130"/>
      <c r="DA2858" s="130"/>
      <c r="DB2858" s="130"/>
    </row>
    <row r="2859" spans="104:106" x14ac:dyDescent="0.2">
      <c r="CZ2859" s="130"/>
      <c r="DA2859" s="130"/>
      <c r="DB2859" s="130"/>
    </row>
    <row r="2860" spans="104:106" x14ac:dyDescent="0.2">
      <c r="CZ2860" s="130"/>
      <c r="DA2860" s="130"/>
      <c r="DB2860" s="130"/>
    </row>
    <row r="2861" spans="104:106" x14ac:dyDescent="0.2">
      <c r="CZ2861" s="130"/>
      <c r="DA2861" s="130"/>
      <c r="DB2861" s="130"/>
    </row>
    <row r="2862" spans="104:106" x14ac:dyDescent="0.2">
      <c r="CZ2862" s="130"/>
      <c r="DA2862" s="130"/>
      <c r="DB2862" s="130"/>
    </row>
    <row r="2863" spans="104:106" x14ac:dyDescent="0.2">
      <c r="CZ2863" s="130"/>
      <c r="DA2863" s="130"/>
      <c r="DB2863" s="130"/>
    </row>
    <row r="2864" spans="104:106" x14ac:dyDescent="0.2">
      <c r="CZ2864" s="130"/>
      <c r="DA2864" s="130"/>
      <c r="DB2864" s="130"/>
    </row>
    <row r="2865" spans="104:106" x14ac:dyDescent="0.2">
      <c r="CZ2865" s="130"/>
      <c r="DA2865" s="130"/>
      <c r="DB2865" s="130"/>
    </row>
    <row r="2866" spans="104:106" x14ac:dyDescent="0.2">
      <c r="CZ2866" s="130"/>
      <c r="DA2866" s="130"/>
      <c r="DB2866" s="130"/>
    </row>
    <row r="2867" spans="104:106" x14ac:dyDescent="0.2">
      <c r="CZ2867" s="130"/>
      <c r="DA2867" s="130"/>
      <c r="DB2867" s="130"/>
    </row>
    <row r="2868" spans="104:106" x14ac:dyDescent="0.2">
      <c r="CZ2868" s="130"/>
      <c r="DA2868" s="130"/>
      <c r="DB2868" s="130"/>
    </row>
    <row r="2869" spans="104:106" x14ac:dyDescent="0.2">
      <c r="CZ2869" s="130"/>
      <c r="DA2869" s="130"/>
      <c r="DB2869" s="130"/>
    </row>
    <row r="2870" spans="104:106" x14ac:dyDescent="0.2">
      <c r="CZ2870" s="130"/>
      <c r="DA2870" s="130"/>
      <c r="DB2870" s="130"/>
    </row>
    <row r="2871" spans="104:106" x14ac:dyDescent="0.2">
      <c r="CZ2871" s="130"/>
      <c r="DA2871" s="130"/>
      <c r="DB2871" s="130"/>
    </row>
    <row r="2872" spans="104:106" x14ac:dyDescent="0.2">
      <c r="CZ2872" s="130"/>
      <c r="DA2872" s="130"/>
      <c r="DB2872" s="130"/>
    </row>
    <row r="2873" spans="104:106" x14ac:dyDescent="0.2">
      <c r="CZ2873" s="130"/>
      <c r="DA2873" s="130"/>
      <c r="DB2873" s="130"/>
    </row>
    <row r="2874" spans="104:106" x14ac:dyDescent="0.2">
      <c r="CZ2874" s="130"/>
      <c r="DA2874" s="130"/>
      <c r="DB2874" s="130"/>
    </row>
    <row r="2875" spans="104:106" x14ac:dyDescent="0.2">
      <c r="CZ2875" s="130"/>
      <c r="DA2875" s="130"/>
      <c r="DB2875" s="130"/>
    </row>
    <row r="2876" spans="104:106" x14ac:dyDescent="0.2">
      <c r="CZ2876" s="130"/>
      <c r="DA2876" s="130"/>
      <c r="DB2876" s="130"/>
    </row>
    <row r="2877" spans="104:106" x14ac:dyDescent="0.2">
      <c r="CZ2877" s="130"/>
      <c r="DA2877" s="130"/>
      <c r="DB2877" s="130"/>
    </row>
    <row r="2878" spans="104:106" x14ac:dyDescent="0.2">
      <c r="CZ2878" s="130"/>
      <c r="DA2878" s="130"/>
      <c r="DB2878" s="130"/>
    </row>
    <row r="2879" spans="104:106" x14ac:dyDescent="0.2">
      <c r="CZ2879" s="130"/>
      <c r="DA2879" s="130"/>
      <c r="DB2879" s="130"/>
    </row>
    <row r="2880" spans="104:106" x14ac:dyDescent="0.2">
      <c r="CZ2880" s="130"/>
      <c r="DA2880" s="130"/>
      <c r="DB2880" s="130"/>
    </row>
    <row r="2881" spans="104:106" x14ac:dyDescent="0.2">
      <c r="CZ2881" s="130"/>
      <c r="DA2881" s="130"/>
      <c r="DB2881" s="130"/>
    </row>
    <row r="2882" spans="104:106" x14ac:dyDescent="0.2">
      <c r="CZ2882" s="130"/>
      <c r="DA2882" s="130"/>
      <c r="DB2882" s="130"/>
    </row>
    <row r="2883" spans="104:106" x14ac:dyDescent="0.2">
      <c r="CZ2883" s="130"/>
      <c r="DA2883" s="130"/>
      <c r="DB2883" s="130"/>
    </row>
    <row r="2884" spans="104:106" x14ac:dyDescent="0.2">
      <c r="CZ2884" s="130"/>
      <c r="DA2884" s="130"/>
      <c r="DB2884" s="130"/>
    </row>
    <row r="2885" spans="104:106" x14ac:dyDescent="0.2">
      <c r="CZ2885" s="130"/>
      <c r="DA2885" s="130"/>
      <c r="DB2885" s="130"/>
    </row>
    <row r="2886" spans="104:106" x14ac:dyDescent="0.2">
      <c r="CZ2886" s="130"/>
      <c r="DA2886" s="130"/>
      <c r="DB2886" s="130"/>
    </row>
    <row r="2887" spans="104:106" x14ac:dyDescent="0.2">
      <c r="CZ2887" s="130"/>
      <c r="DA2887" s="130"/>
      <c r="DB2887" s="130"/>
    </row>
    <row r="2888" spans="104:106" x14ac:dyDescent="0.2">
      <c r="CZ2888" s="130"/>
      <c r="DA2888" s="130"/>
      <c r="DB2888" s="130"/>
    </row>
    <row r="2889" spans="104:106" x14ac:dyDescent="0.2">
      <c r="CZ2889" s="130"/>
      <c r="DA2889" s="130"/>
      <c r="DB2889" s="130"/>
    </row>
    <row r="2890" spans="104:106" x14ac:dyDescent="0.2">
      <c r="CZ2890" s="130"/>
      <c r="DA2890" s="130"/>
      <c r="DB2890" s="130"/>
    </row>
    <row r="2891" spans="104:106" x14ac:dyDescent="0.2">
      <c r="CZ2891" s="130"/>
      <c r="DA2891" s="130"/>
      <c r="DB2891" s="130"/>
    </row>
    <row r="2892" spans="104:106" x14ac:dyDescent="0.2">
      <c r="CZ2892" s="130"/>
      <c r="DA2892" s="130"/>
      <c r="DB2892" s="130"/>
    </row>
    <row r="2893" spans="104:106" x14ac:dyDescent="0.2">
      <c r="CZ2893" s="130"/>
      <c r="DA2893" s="130"/>
      <c r="DB2893" s="130"/>
    </row>
    <row r="2894" spans="104:106" x14ac:dyDescent="0.2">
      <c r="CZ2894" s="130"/>
      <c r="DA2894" s="130"/>
      <c r="DB2894" s="130"/>
    </row>
    <row r="2895" spans="104:106" x14ac:dyDescent="0.2">
      <c r="CZ2895" s="130"/>
      <c r="DA2895" s="130"/>
      <c r="DB2895" s="130"/>
    </row>
    <row r="2896" spans="104:106" x14ac:dyDescent="0.2">
      <c r="CZ2896" s="130"/>
      <c r="DA2896" s="130"/>
      <c r="DB2896" s="130"/>
    </row>
    <row r="2897" spans="104:106" x14ac:dyDescent="0.2">
      <c r="CZ2897" s="130"/>
      <c r="DA2897" s="130"/>
      <c r="DB2897" s="130"/>
    </row>
    <row r="2898" spans="104:106" x14ac:dyDescent="0.2">
      <c r="CZ2898" s="130"/>
      <c r="DA2898" s="130"/>
      <c r="DB2898" s="130"/>
    </row>
    <row r="2899" spans="104:106" x14ac:dyDescent="0.2">
      <c r="CZ2899" s="130"/>
      <c r="DA2899" s="130"/>
      <c r="DB2899" s="130"/>
    </row>
    <row r="2900" spans="104:106" x14ac:dyDescent="0.2">
      <c r="CZ2900" s="130"/>
      <c r="DA2900" s="130"/>
      <c r="DB2900" s="130"/>
    </row>
    <row r="2901" spans="104:106" x14ac:dyDescent="0.2">
      <c r="CZ2901" s="130"/>
      <c r="DA2901" s="130"/>
      <c r="DB2901" s="130"/>
    </row>
    <row r="2902" spans="104:106" x14ac:dyDescent="0.2">
      <c r="CZ2902" s="130"/>
      <c r="DA2902" s="130"/>
      <c r="DB2902" s="130"/>
    </row>
    <row r="2903" spans="104:106" x14ac:dyDescent="0.2">
      <c r="CZ2903" s="130"/>
      <c r="DA2903" s="130"/>
      <c r="DB2903" s="130"/>
    </row>
    <row r="2904" spans="104:106" x14ac:dyDescent="0.2">
      <c r="CZ2904" s="130"/>
      <c r="DA2904" s="130"/>
      <c r="DB2904" s="130"/>
    </row>
    <row r="2905" spans="104:106" x14ac:dyDescent="0.2">
      <c r="CZ2905" s="130"/>
      <c r="DA2905" s="130"/>
      <c r="DB2905" s="130"/>
    </row>
    <row r="2906" spans="104:106" x14ac:dyDescent="0.2">
      <c r="CZ2906" s="130"/>
      <c r="DA2906" s="130"/>
      <c r="DB2906" s="130"/>
    </row>
    <row r="2907" spans="104:106" x14ac:dyDescent="0.2">
      <c r="CZ2907" s="130"/>
      <c r="DA2907" s="130"/>
      <c r="DB2907" s="130"/>
    </row>
    <row r="2908" spans="104:106" x14ac:dyDescent="0.2">
      <c r="CZ2908" s="130"/>
      <c r="DA2908" s="130"/>
      <c r="DB2908" s="130"/>
    </row>
    <row r="2909" spans="104:106" x14ac:dyDescent="0.2">
      <c r="CZ2909" s="130"/>
      <c r="DA2909" s="130"/>
      <c r="DB2909" s="130"/>
    </row>
    <row r="2910" spans="104:106" x14ac:dyDescent="0.2">
      <c r="CZ2910" s="130"/>
      <c r="DA2910" s="130"/>
      <c r="DB2910" s="130"/>
    </row>
    <row r="2911" spans="104:106" x14ac:dyDescent="0.2">
      <c r="CZ2911" s="130"/>
      <c r="DA2911" s="130"/>
      <c r="DB2911" s="130"/>
    </row>
    <row r="2912" spans="104:106" x14ac:dyDescent="0.2">
      <c r="CZ2912" s="130"/>
      <c r="DA2912" s="130"/>
      <c r="DB2912" s="130"/>
    </row>
    <row r="2913" spans="104:106" x14ac:dyDescent="0.2">
      <c r="CZ2913" s="130"/>
      <c r="DA2913" s="130"/>
      <c r="DB2913" s="130"/>
    </row>
    <row r="2914" spans="104:106" x14ac:dyDescent="0.2">
      <c r="CZ2914" s="130"/>
      <c r="DA2914" s="130"/>
      <c r="DB2914" s="130"/>
    </row>
    <row r="2915" spans="104:106" x14ac:dyDescent="0.2">
      <c r="CZ2915" s="130"/>
      <c r="DA2915" s="130"/>
      <c r="DB2915" s="130"/>
    </row>
    <row r="2916" spans="104:106" x14ac:dyDescent="0.2">
      <c r="CZ2916" s="130"/>
      <c r="DA2916" s="130"/>
      <c r="DB2916" s="130"/>
    </row>
    <row r="2917" spans="104:106" x14ac:dyDescent="0.2">
      <c r="CZ2917" s="130"/>
      <c r="DA2917" s="130"/>
      <c r="DB2917" s="130"/>
    </row>
    <row r="2918" spans="104:106" x14ac:dyDescent="0.2">
      <c r="CZ2918" s="130"/>
      <c r="DA2918" s="130"/>
      <c r="DB2918" s="130"/>
    </row>
    <row r="2919" spans="104:106" x14ac:dyDescent="0.2">
      <c r="CZ2919" s="130"/>
      <c r="DA2919" s="130"/>
      <c r="DB2919" s="130"/>
    </row>
    <row r="2920" spans="104:106" x14ac:dyDescent="0.2">
      <c r="CZ2920" s="130"/>
      <c r="DA2920" s="130"/>
      <c r="DB2920" s="130"/>
    </row>
    <row r="2921" spans="104:106" x14ac:dyDescent="0.2">
      <c r="CZ2921" s="130"/>
      <c r="DA2921" s="130"/>
      <c r="DB2921" s="130"/>
    </row>
    <row r="2922" spans="104:106" x14ac:dyDescent="0.2">
      <c r="CZ2922" s="130"/>
      <c r="DA2922" s="130"/>
      <c r="DB2922" s="130"/>
    </row>
    <row r="2923" spans="104:106" x14ac:dyDescent="0.2">
      <c r="CZ2923" s="130"/>
      <c r="DA2923" s="130"/>
      <c r="DB2923" s="130"/>
    </row>
    <row r="2924" spans="104:106" x14ac:dyDescent="0.2">
      <c r="CZ2924" s="130"/>
      <c r="DA2924" s="130"/>
      <c r="DB2924" s="130"/>
    </row>
    <row r="2925" spans="104:106" x14ac:dyDescent="0.2">
      <c r="CZ2925" s="130"/>
      <c r="DA2925" s="130"/>
      <c r="DB2925" s="130"/>
    </row>
    <row r="2926" spans="104:106" x14ac:dyDescent="0.2">
      <c r="CZ2926" s="130"/>
      <c r="DA2926" s="130"/>
      <c r="DB2926" s="130"/>
    </row>
    <row r="2927" spans="104:106" x14ac:dyDescent="0.2">
      <c r="CZ2927" s="130"/>
      <c r="DA2927" s="130"/>
      <c r="DB2927" s="130"/>
    </row>
    <row r="2928" spans="104:106" x14ac:dyDescent="0.2">
      <c r="CZ2928" s="130"/>
      <c r="DA2928" s="130"/>
      <c r="DB2928" s="130"/>
    </row>
    <row r="2929" spans="104:106" x14ac:dyDescent="0.2">
      <c r="CZ2929" s="130"/>
      <c r="DA2929" s="130"/>
      <c r="DB2929" s="130"/>
    </row>
    <row r="2930" spans="104:106" x14ac:dyDescent="0.2">
      <c r="CZ2930" s="130"/>
      <c r="DA2930" s="130"/>
      <c r="DB2930" s="130"/>
    </row>
    <row r="2931" spans="104:106" x14ac:dyDescent="0.2">
      <c r="CZ2931" s="130"/>
      <c r="DA2931" s="130"/>
      <c r="DB2931" s="130"/>
    </row>
    <row r="2932" spans="104:106" x14ac:dyDescent="0.2">
      <c r="CZ2932" s="130"/>
      <c r="DA2932" s="130"/>
      <c r="DB2932" s="130"/>
    </row>
    <row r="2933" spans="104:106" x14ac:dyDescent="0.2">
      <c r="CZ2933" s="130"/>
      <c r="DA2933" s="130"/>
      <c r="DB2933" s="130"/>
    </row>
    <row r="2934" spans="104:106" x14ac:dyDescent="0.2">
      <c r="CZ2934" s="130"/>
      <c r="DA2934" s="130"/>
      <c r="DB2934" s="130"/>
    </row>
    <row r="2935" spans="104:106" x14ac:dyDescent="0.2">
      <c r="CZ2935" s="130"/>
      <c r="DA2935" s="130"/>
      <c r="DB2935" s="130"/>
    </row>
    <row r="2936" spans="104:106" x14ac:dyDescent="0.2">
      <c r="CZ2936" s="130"/>
      <c r="DA2936" s="130"/>
      <c r="DB2936" s="130"/>
    </row>
    <row r="2937" spans="104:106" x14ac:dyDescent="0.2">
      <c r="CZ2937" s="130"/>
      <c r="DA2937" s="130"/>
      <c r="DB2937" s="130"/>
    </row>
    <row r="2938" spans="104:106" x14ac:dyDescent="0.2">
      <c r="CZ2938" s="130"/>
      <c r="DA2938" s="130"/>
      <c r="DB2938" s="130"/>
    </row>
    <row r="2939" spans="104:106" x14ac:dyDescent="0.2">
      <c r="CZ2939" s="130"/>
      <c r="DA2939" s="130"/>
      <c r="DB2939" s="130"/>
    </row>
    <row r="2940" spans="104:106" x14ac:dyDescent="0.2">
      <c r="CZ2940" s="130"/>
      <c r="DA2940" s="130"/>
      <c r="DB2940" s="130"/>
    </row>
    <row r="2941" spans="104:106" x14ac:dyDescent="0.2">
      <c r="CZ2941" s="130"/>
      <c r="DA2941" s="130"/>
      <c r="DB2941" s="130"/>
    </row>
    <row r="2942" spans="104:106" x14ac:dyDescent="0.2">
      <c r="CZ2942" s="130"/>
      <c r="DA2942" s="130"/>
      <c r="DB2942" s="130"/>
    </row>
    <row r="2943" spans="104:106" x14ac:dyDescent="0.2">
      <c r="CZ2943" s="130"/>
      <c r="DA2943" s="130"/>
      <c r="DB2943" s="130"/>
    </row>
    <row r="2944" spans="104:106" x14ac:dyDescent="0.2">
      <c r="CZ2944" s="130"/>
      <c r="DA2944" s="130"/>
      <c r="DB2944" s="130"/>
    </row>
    <row r="2945" spans="104:106" x14ac:dyDescent="0.2">
      <c r="CZ2945" s="130"/>
      <c r="DA2945" s="130"/>
      <c r="DB2945" s="130"/>
    </row>
    <row r="2946" spans="104:106" x14ac:dyDescent="0.2">
      <c r="CZ2946" s="130"/>
      <c r="DA2946" s="130"/>
      <c r="DB2946" s="130"/>
    </row>
    <row r="2947" spans="104:106" x14ac:dyDescent="0.2">
      <c r="CZ2947" s="130"/>
      <c r="DA2947" s="130"/>
      <c r="DB2947" s="130"/>
    </row>
    <row r="2948" spans="104:106" x14ac:dyDescent="0.2">
      <c r="CZ2948" s="130"/>
      <c r="DA2948" s="130"/>
      <c r="DB2948" s="130"/>
    </row>
    <row r="2949" spans="104:106" x14ac:dyDescent="0.2">
      <c r="CZ2949" s="130"/>
      <c r="DA2949" s="130"/>
      <c r="DB2949" s="130"/>
    </row>
    <row r="2950" spans="104:106" x14ac:dyDescent="0.2">
      <c r="CZ2950" s="130"/>
      <c r="DA2950" s="130"/>
      <c r="DB2950" s="130"/>
    </row>
    <row r="2951" spans="104:106" x14ac:dyDescent="0.2">
      <c r="CZ2951" s="130"/>
      <c r="DA2951" s="130"/>
      <c r="DB2951" s="130"/>
    </row>
    <row r="2952" spans="104:106" x14ac:dyDescent="0.2">
      <c r="CZ2952" s="130"/>
      <c r="DA2952" s="130"/>
      <c r="DB2952" s="130"/>
    </row>
    <row r="2953" spans="104:106" x14ac:dyDescent="0.2">
      <c r="CZ2953" s="130"/>
      <c r="DA2953" s="130"/>
      <c r="DB2953" s="130"/>
    </row>
    <row r="2954" spans="104:106" x14ac:dyDescent="0.2">
      <c r="CZ2954" s="130"/>
      <c r="DA2954" s="130"/>
      <c r="DB2954" s="130"/>
    </row>
    <row r="2955" spans="104:106" x14ac:dyDescent="0.2">
      <c r="CZ2955" s="130"/>
      <c r="DA2955" s="130"/>
      <c r="DB2955" s="130"/>
    </row>
    <row r="2956" spans="104:106" x14ac:dyDescent="0.2">
      <c r="CZ2956" s="130"/>
      <c r="DA2956" s="130"/>
      <c r="DB2956" s="130"/>
    </row>
    <row r="2957" spans="104:106" x14ac:dyDescent="0.2">
      <c r="CZ2957" s="130"/>
      <c r="DA2957" s="130"/>
      <c r="DB2957" s="130"/>
    </row>
    <row r="2958" spans="104:106" x14ac:dyDescent="0.2">
      <c r="CZ2958" s="130"/>
      <c r="DA2958" s="130"/>
      <c r="DB2958" s="130"/>
    </row>
    <row r="2959" spans="104:106" x14ac:dyDescent="0.2">
      <c r="CZ2959" s="130"/>
      <c r="DA2959" s="130"/>
      <c r="DB2959" s="130"/>
    </row>
    <row r="2960" spans="104:106" x14ac:dyDescent="0.2">
      <c r="CZ2960" s="130"/>
      <c r="DA2960" s="130"/>
      <c r="DB2960" s="130"/>
    </row>
    <row r="2961" spans="104:106" x14ac:dyDescent="0.2">
      <c r="CZ2961" s="130"/>
      <c r="DA2961" s="130"/>
      <c r="DB2961" s="130"/>
    </row>
    <row r="2962" spans="104:106" x14ac:dyDescent="0.2">
      <c r="CZ2962" s="130"/>
      <c r="DA2962" s="130"/>
      <c r="DB2962" s="130"/>
    </row>
    <row r="2963" spans="104:106" x14ac:dyDescent="0.2">
      <c r="CZ2963" s="130"/>
      <c r="DA2963" s="130"/>
      <c r="DB2963" s="130"/>
    </row>
    <row r="2964" spans="104:106" x14ac:dyDescent="0.2">
      <c r="CZ2964" s="130"/>
      <c r="DA2964" s="130"/>
      <c r="DB2964" s="130"/>
    </row>
    <row r="2965" spans="104:106" x14ac:dyDescent="0.2">
      <c r="CZ2965" s="130"/>
      <c r="DA2965" s="130"/>
      <c r="DB2965" s="130"/>
    </row>
    <row r="2966" spans="104:106" x14ac:dyDescent="0.2">
      <c r="CZ2966" s="130"/>
      <c r="DA2966" s="130"/>
      <c r="DB2966" s="130"/>
    </row>
    <row r="2967" spans="104:106" x14ac:dyDescent="0.2">
      <c r="CZ2967" s="130"/>
      <c r="DA2967" s="130"/>
      <c r="DB2967" s="130"/>
    </row>
    <row r="2968" spans="104:106" x14ac:dyDescent="0.2">
      <c r="CZ2968" s="130"/>
      <c r="DA2968" s="130"/>
      <c r="DB2968" s="130"/>
    </row>
    <row r="2969" spans="104:106" x14ac:dyDescent="0.2">
      <c r="CZ2969" s="130"/>
      <c r="DA2969" s="130"/>
      <c r="DB2969" s="130"/>
    </row>
    <row r="2970" spans="104:106" x14ac:dyDescent="0.2">
      <c r="CZ2970" s="130"/>
      <c r="DA2970" s="130"/>
      <c r="DB2970" s="130"/>
    </row>
    <row r="2971" spans="104:106" x14ac:dyDescent="0.2">
      <c r="CZ2971" s="130"/>
      <c r="DA2971" s="130"/>
      <c r="DB2971" s="130"/>
    </row>
    <row r="2972" spans="104:106" x14ac:dyDescent="0.2">
      <c r="CZ2972" s="130"/>
      <c r="DA2972" s="130"/>
      <c r="DB2972" s="130"/>
    </row>
    <row r="2973" spans="104:106" x14ac:dyDescent="0.2">
      <c r="CZ2973" s="130"/>
      <c r="DA2973" s="130"/>
      <c r="DB2973" s="130"/>
    </row>
    <row r="2974" spans="104:106" x14ac:dyDescent="0.2">
      <c r="CZ2974" s="130"/>
      <c r="DA2974" s="130"/>
      <c r="DB2974" s="130"/>
    </row>
    <row r="2975" spans="104:106" x14ac:dyDescent="0.2">
      <c r="CZ2975" s="130"/>
      <c r="DA2975" s="130"/>
      <c r="DB2975" s="130"/>
    </row>
    <row r="2976" spans="104:106" x14ac:dyDescent="0.2">
      <c r="CZ2976" s="130"/>
      <c r="DA2976" s="130"/>
      <c r="DB2976" s="130"/>
    </row>
    <row r="2977" spans="104:106" x14ac:dyDescent="0.2">
      <c r="CZ2977" s="130"/>
      <c r="DA2977" s="130"/>
      <c r="DB2977" s="130"/>
    </row>
    <row r="2978" spans="104:106" x14ac:dyDescent="0.2">
      <c r="CZ2978" s="130"/>
      <c r="DA2978" s="130"/>
      <c r="DB2978" s="130"/>
    </row>
    <row r="2979" spans="104:106" x14ac:dyDescent="0.2">
      <c r="CZ2979" s="130"/>
      <c r="DA2979" s="130"/>
      <c r="DB2979" s="130"/>
    </row>
    <row r="2980" spans="104:106" x14ac:dyDescent="0.2">
      <c r="CZ2980" s="130"/>
      <c r="DA2980" s="130"/>
      <c r="DB2980" s="130"/>
    </row>
    <row r="2981" spans="104:106" x14ac:dyDescent="0.2">
      <c r="CZ2981" s="130"/>
      <c r="DA2981" s="130"/>
      <c r="DB2981" s="130"/>
    </row>
    <row r="2982" spans="104:106" x14ac:dyDescent="0.2">
      <c r="CZ2982" s="130"/>
      <c r="DA2982" s="130"/>
      <c r="DB2982" s="130"/>
    </row>
    <row r="2983" spans="104:106" x14ac:dyDescent="0.2">
      <c r="CZ2983" s="130"/>
      <c r="DA2983" s="130"/>
      <c r="DB2983" s="130"/>
    </row>
    <row r="2984" spans="104:106" x14ac:dyDescent="0.2">
      <c r="CZ2984" s="130"/>
      <c r="DA2984" s="130"/>
      <c r="DB2984" s="130"/>
    </row>
    <row r="2985" spans="104:106" x14ac:dyDescent="0.2">
      <c r="CZ2985" s="130"/>
      <c r="DA2985" s="130"/>
      <c r="DB2985" s="130"/>
    </row>
    <row r="2986" spans="104:106" x14ac:dyDescent="0.2">
      <c r="CZ2986" s="130"/>
      <c r="DA2986" s="130"/>
      <c r="DB2986" s="130"/>
    </row>
    <row r="2987" spans="104:106" x14ac:dyDescent="0.2">
      <c r="CZ2987" s="130"/>
      <c r="DA2987" s="130"/>
      <c r="DB2987" s="130"/>
    </row>
    <row r="2988" spans="104:106" x14ac:dyDescent="0.2">
      <c r="CZ2988" s="130"/>
      <c r="DA2988" s="130"/>
      <c r="DB2988" s="130"/>
    </row>
    <row r="2989" spans="104:106" x14ac:dyDescent="0.2">
      <c r="CZ2989" s="130"/>
      <c r="DA2989" s="130"/>
      <c r="DB2989" s="130"/>
    </row>
    <row r="2990" spans="104:106" x14ac:dyDescent="0.2">
      <c r="CZ2990" s="130"/>
      <c r="DA2990" s="130"/>
      <c r="DB2990" s="130"/>
    </row>
    <row r="2991" spans="104:106" x14ac:dyDescent="0.2">
      <c r="CZ2991" s="130"/>
      <c r="DA2991" s="130"/>
      <c r="DB2991" s="130"/>
    </row>
    <row r="2992" spans="104:106" x14ac:dyDescent="0.2">
      <c r="CZ2992" s="130"/>
      <c r="DA2992" s="130"/>
      <c r="DB2992" s="130"/>
    </row>
    <row r="2993" spans="104:106" x14ac:dyDescent="0.2">
      <c r="CZ2993" s="130"/>
      <c r="DA2993" s="130"/>
      <c r="DB2993" s="130"/>
    </row>
    <row r="2994" spans="104:106" x14ac:dyDescent="0.2">
      <c r="CZ2994" s="130"/>
      <c r="DA2994" s="130"/>
      <c r="DB2994" s="130"/>
    </row>
    <row r="2995" spans="104:106" x14ac:dyDescent="0.2">
      <c r="CZ2995" s="130"/>
      <c r="DA2995" s="130"/>
      <c r="DB2995" s="130"/>
    </row>
    <row r="2996" spans="104:106" x14ac:dyDescent="0.2">
      <c r="CZ2996" s="130"/>
      <c r="DA2996" s="130"/>
      <c r="DB2996" s="130"/>
    </row>
    <row r="2997" spans="104:106" x14ac:dyDescent="0.2">
      <c r="CZ2997" s="130"/>
      <c r="DA2997" s="130"/>
      <c r="DB2997" s="130"/>
    </row>
    <row r="2998" spans="104:106" x14ac:dyDescent="0.2">
      <c r="CZ2998" s="130"/>
      <c r="DA2998" s="130"/>
      <c r="DB2998" s="130"/>
    </row>
    <row r="2999" spans="104:106" x14ac:dyDescent="0.2">
      <c r="CZ2999" s="130"/>
      <c r="DA2999" s="130"/>
      <c r="DB2999" s="130"/>
    </row>
    <row r="3000" spans="104:106" x14ac:dyDescent="0.2">
      <c r="CZ3000" s="130"/>
      <c r="DA3000" s="130"/>
      <c r="DB3000" s="130"/>
    </row>
    <row r="3001" spans="104:106" x14ac:dyDescent="0.2">
      <c r="CZ3001" s="130"/>
      <c r="DA3001" s="130"/>
      <c r="DB3001" s="130"/>
    </row>
    <row r="3002" spans="104:106" x14ac:dyDescent="0.2">
      <c r="CZ3002" s="130"/>
      <c r="DA3002" s="130"/>
      <c r="DB3002" s="130"/>
    </row>
    <row r="3003" spans="104:106" x14ac:dyDescent="0.2">
      <c r="CZ3003" s="130"/>
      <c r="DA3003" s="130"/>
      <c r="DB3003" s="130"/>
    </row>
    <row r="3004" spans="104:106" x14ac:dyDescent="0.2">
      <c r="CZ3004" s="130"/>
      <c r="DA3004" s="130"/>
      <c r="DB3004" s="130"/>
    </row>
    <row r="3005" spans="104:106" x14ac:dyDescent="0.2">
      <c r="CZ3005" s="130"/>
      <c r="DA3005" s="130"/>
      <c r="DB3005" s="130"/>
    </row>
    <row r="3006" spans="104:106" x14ac:dyDescent="0.2">
      <c r="CZ3006" s="130"/>
      <c r="DA3006" s="130"/>
      <c r="DB3006" s="130"/>
    </row>
    <row r="3007" spans="104:106" x14ac:dyDescent="0.2">
      <c r="CZ3007" s="130"/>
      <c r="DA3007" s="130"/>
      <c r="DB3007" s="130"/>
    </row>
    <row r="3008" spans="104:106" x14ac:dyDescent="0.2">
      <c r="CZ3008" s="130"/>
      <c r="DA3008" s="130"/>
      <c r="DB3008" s="130"/>
    </row>
    <row r="3009" spans="104:106" x14ac:dyDescent="0.2">
      <c r="CZ3009" s="130"/>
      <c r="DA3009" s="130"/>
      <c r="DB3009" s="130"/>
    </row>
    <row r="3010" spans="104:106" x14ac:dyDescent="0.2">
      <c r="CZ3010" s="130"/>
      <c r="DA3010" s="130"/>
      <c r="DB3010" s="130"/>
    </row>
    <row r="3011" spans="104:106" x14ac:dyDescent="0.2">
      <c r="CZ3011" s="130"/>
      <c r="DA3011" s="130"/>
      <c r="DB3011" s="130"/>
    </row>
    <row r="3012" spans="104:106" x14ac:dyDescent="0.2">
      <c r="CZ3012" s="130"/>
      <c r="DA3012" s="130"/>
      <c r="DB3012" s="130"/>
    </row>
    <row r="3013" spans="104:106" x14ac:dyDescent="0.2">
      <c r="CZ3013" s="130"/>
      <c r="DA3013" s="130"/>
      <c r="DB3013" s="130"/>
    </row>
    <row r="3014" spans="104:106" x14ac:dyDescent="0.2">
      <c r="CZ3014" s="130"/>
      <c r="DA3014" s="130"/>
      <c r="DB3014" s="130"/>
    </row>
    <row r="3015" spans="104:106" x14ac:dyDescent="0.2">
      <c r="CZ3015" s="130"/>
      <c r="DA3015" s="130"/>
      <c r="DB3015" s="130"/>
    </row>
    <row r="3016" spans="104:106" x14ac:dyDescent="0.2">
      <c r="CZ3016" s="130"/>
      <c r="DA3016" s="130"/>
      <c r="DB3016" s="130"/>
    </row>
    <row r="3017" spans="104:106" x14ac:dyDescent="0.2">
      <c r="CZ3017" s="130"/>
      <c r="DA3017" s="130"/>
      <c r="DB3017" s="130"/>
    </row>
    <row r="3018" spans="104:106" x14ac:dyDescent="0.2">
      <c r="CZ3018" s="130"/>
      <c r="DA3018" s="130"/>
      <c r="DB3018" s="130"/>
    </row>
    <row r="3019" spans="104:106" x14ac:dyDescent="0.2">
      <c r="CZ3019" s="130"/>
      <c r="DA3019" s="130"/>
      <c r="DB3019" s="130"/>
    </row>
    <row r="3020" spans="104:106" x14ac:dyDescent="0.2">
      <c r="CZ3020" s="130"/>
      <c r="DA3020" s="130"/>
      <c r="DB3020" s="130"/>
    </row>
    <row r="3021" spans="104:106" x14ac:dyDescent="0.2">
      <c r="CZ3021" s="130"/>
      <c r="DA3021" s="130"/>
      <c r="DB3021" s="130"/>
    </row>
    <row r="3022" spans="104:106" x14ac:dyDescent="0.2">
      <c r="CZ3022" s="130"/>
      <c r="DA3022" s="130"/>
      <c r="DB3022" s="130"/>
    </row>
    <row r="3023" spans="104:106" x14ac:dyDescent="0.2">
      <c r="CZ3023" s="130"/>
      <c r="DA3023" s="130"/>
      <c r="DB3023" s="130"/>
    </row>
    <row r="3024" spans="104:106" x14ac:dyDescent="0.2">
      <c r="CZ3024" s="130"/>
      <c r="DA3024" s="130"/>
      <c r="DB3024" s="130"/>
    </row>
    <row r="3025" spans="104:106" x14ac:dyDescent="0.2">
      <c r="CZ3025" s="130"/>
      <c r="DA3025" s="130"/>
      <c r="DB3025" s="130"/>
    </row>
    <row r="3026" spans="104:106" x14ac:dyDescent="0.2">
      <c r="CZ3026" s="130"/>
      <c r="DA3026" s="130"/>
      <c r="DB3026" s="130"/>
    </row>
    <row r="3027" spans="104:106" x14ac:dyDescent="0.2">
      <c r="CZ3027" s="130"/>
      <c r="DA3027" s="130"/>
      <c r="DB3027" s="130"/>
    </row>
    <row r="3028" spans="104:106" x14ac:dyDescent="0.2">
      <c r="CZ3028" s="130"/>
      <c r="DA3028" s="130"/>
      <c r="DB3028" s="130"/>
    </row>
    <row r="3029" spans="104:106" x14ac:dyDescent="0.2">
      <c r="CZ3029" s="130"/>
      <c r="DA3029" s="130"/>
      <c r="DB3029" s="130"/>
    </row>
    <row r="3030" spans="104:106" x14ac:dyDescent="0.2">
      <c r="CZ3030" s="130"/>
      <c r="DA3030" s="130"/>
      <c r="DB3030" s="130"/>
    </row>
    <row r="3031" spans="104:106" x14ac:dyDescent="0.2">
      <c r="CZ3031" s="130"/>
      <c r="DA3031" s="130"/>
      <c r="DB3031" s="130"/>
    </row>
    <row r="3032" spans="104:106" x14ac:dyDescent="0.2">
      <c r="CZ3032" s="130"/>
      <c r="DA3032" s="130"/>
      <c r="DB3032" s="130"/>
    </row>
    <row r="3033" spans="104:106" x14ac:dyDescent="0.2">
      <c r="CZ3033" s="130"/>
      <c r="DA3033" s="130"/>
      <c r="DB3033" s="130"/>
    </row>
    <row r="3034" spans="104:106" x14ac:dyDescent="0.2">
      <c r="CZ3034" s="130"/>
      <c r="DA3034" s="130"/>
      <c r="DB3034" s="130"/>
    </row>
    <row r="3035" spans="104:106" x14ac:dyDescent="0.2">
      <c r="CZ3035" s="130"/>
      <c r="DA3035" s="130"/>
      <c r="DB3035" s="130"/>
    </row>
    <row r="3036" spans="104:106" x14ac:dyDescent="0.2">
      <c r="CZ3036" s="130"/>
      <c r="DA3036" s="130"/>
      <c r="DB3036" s="130"/>
    </row>
    <row r="3037" spans="104:106" x14ac:dyDescent="0.2">
      <c r="CZ3037" s="130"/>
      <c r="DA3037" s="130"/>
      <c r="DB3037" s="130"/>
    </row>
    <row r="3038" spans="104:106" x14ac:dyDescent="0.2">
      <c r="CZ3038" s="130"/>
      <c r="DA3038" s="130"/>
      <c r="DB3038" s="130"/>
    </row>
    <row r="3039" spans="104:106" x14ac:dyDescent="0.2">
      <c r="CZ3039" s="130"/>
      <c r="DA3039" s="130"/>
      <c r="DB3039" s="130"/>
    </row>
    <row r="3040" spans="104:106" x14ac:dyDescent="0.2">
      <c r="CZ3040" s="130"/>
      <c r="DA3040" s="130"/>
      <c r="DB3040" s="130"/>
    </row>
    <row r="3041" spans="104:106" x14ac:dyDescent="0.2">
      <c r="CZ3041" s="130"/>
      <c r="DA3041" s="130"/>
      <c r="DB3041" s="130"/>
    </row>
    <row r="3042" spans="104:106" x14ac:dyDescent="0.2">
      <c r="CZ3042" s="130"/>
      <c r="DA3042" s="130"/>
      <c r="DB3042" s="130"/>
    </row>
    <row r="3043" spans="104:106" x14ac:dyDescent="0.2">
      <c r="CZ3043" s="130"/>
      <c r="DA3043" s="130"/>
      <c r="DB3043" s="130"/>
    </row>
    <row r="3044" spans="104:106" x14ac:dyDescent="0.2">
      <c r="CZ3044" s="130"/>
      <c r="DA3044" s="130"/>
      <c r="DB3044" s="130"/>
    </row>
    <row r="3045" spans="104:106" x14ac:dyDescent="0.2">
      <c r="CZ3045" s="130"/>
      <c r="DA3045" s="130"/>
      <c r="DB3045" s="130"/>
    </row>
    <row r="3046" spans="104:106" x14ac:dyDescent="0.2">
      <c r="CZ3046" s="130"/>
      <c r="DA3046" s="130"/>
      <c r="DB3046" s="130"/>
    </row>
    <row r="3047" spans="104:106" x14ac:dyDescent="0.2">
      <c r="CZ3047" s="130"/>
      <c r="DA3047" s="130"/>
      <c r="DB3047" s="130"/>
    </row>
    <row r="3048" spans="104:106" x14ac:dyDescent="0.2">
      <c r="CZ3048" s="130"/>
      <c r="DA3048" s="130"/>
      <c r="DB3048" s="130"/>
    </row>
    <row r="3049" spans="104:106" x14ac:dyDescent="0.2">
      <c r="CZ3049" s="130"/>
      <c r="DA3049" s="130"/>
      <c r="DB3049" s="130"/>
    </row>
    <row r="3050" spans="104:106" x14ac:dyDescent="0.2">
      <c r="CZ3050" s="130"/>
      <c r="DA3050" s="130"/>
      <c r="DB3050" s="130"/>
    </row>
    <row r="3051" spans="104:106" x14ac:dyDescent="0.2">
      <c r="CZ3051" s="130"/>
      <c r="DA3051" s="130"/>
      <c r="DB3051" s="130"/>
    </row>
    <row r="3052" spans="104:106" x14ac:dyDescent="0.2">
      <c r="CZ3052" s="130"/>
      <c r="DA3052" s="130"/>
      <c r="DB3052" s="130"/>
    </row>
    <row r="3053" spans="104:106" x14ac:dyDescent="0.2">
      <c r="CZ3053" s="130"/>
      <c r="DA3053" s="130"/>
      <c r="DB3053" s="130"/>
    </row>
    <row r="3054" spans="104:106" x14ac:dyDescent="0.2">
      <c r="CZ3054" s="130"/>
      <c r="DA3054" s="130"/>
      <c r="DB3054" s="130"/>
    </row>
    <row r="3055" spans="104:106" x14ac:dyDescent="0.2">
      <c r="CZ3055" s="130"/>
      <c r="DA3055" s="130"/>
      <c r="DB3055" s="130"/>
    </row>
    <row r="3056" spans="104:106" x14ac:dyDescent="0.2">
      <c r="CZ3056" s="130"/>
      <c r="DA3056" s="130"/>
      <c r="DB3056" s="130"/>
    </row>
    <row r="3057" spans="104:106" x14ac:dyDescent="0.2">
      <c r="CZ3057" s="130"/>
      <c r="DA3057" s="130"/>
      <c r="DB3057" s="130"/>
    </row>
    <row r="3058" spans="104:106" x14ac:dyDescent="0.2">
      <c r="CZ3058" s="130"/>
      <c r="DA3058" s="130"/>
      <c r="DB3058" s="130"/>
    </row>
    <row r="3059" spans="104:106" x14ac:dyDescent="0.2">
      <c r="CZ3059" s="130"/>
      <c r="DA3059" s="130"/>
      <c r="DB3059" s="130"/>
    </row>
    <row r="3060" spans="104:106" x14ac:dyDescent="0.2">
      <c r="CZ3060" s="130"/>
      <c r="DA3060" s="130"/>
      <c r="DB3060" s="130"/>
    </row>
    <row r="3061" spans="104:106" x14ac:dyDescent="0.2">
      <c r="CZ3061" s="130"/>
      <c r="DA3061" s="130"/>
      <c r="DB3061" s="130"/>
    </row>
    <row r="3062" spans="104:106" x14ac:dyDescent="0.2">
      <c r="CZ3062" s="130"/>
      <c r="DA3062" s="130"/>
      <c r="DB3062" s="130"/>
    </row>
    <row r="3063" spans="104:106" x14ac:dyDescent="0.2">
      <c r="CZ3063" s="130"/>
      <c r="DA3063" s="130"/>
      <c r="DB3063" s="130"/>
    </row>
    <row r="3064" spans="104:106" x14ac:dyDescent="0.2">
      <c r="CZ3064" s="130"/>
      <c r="DA3064" s="130"/>
      <c r="DB3064" s="130"/>
    </row>
    <row r="3065" spans="104:106" x14ac:dyDescent="0.2">
      <c r="CZ3065" s="130"/>
      <c r="DA3065" s="130"/>
      <c r="DB3065" s="130"/>
    </row>
    <row r="3066" spans="104:106" x14ac:dyDescent="0.2">
      <c r="CZ3066" s="130"/>
      <c r="DA3066" s="130"/>
      <c r="DB3066" s="130"/>
    </row>
    <row r="3067" spans="104:106" x14ac:dyDescent="0.2">
      <c r="CZ3067" s="130"/>
      <c r="DA3067" s="130"/>
      <c r="DB3067" s="130"/>
    </row>
    <row r="3068" spans="104:106" x14ac:dyDescent="0.2">
      <c r="CZ3068" s="130"/>
      <c r="DA3068" s="130"/>
      <c r="DB3068" s="130"/>
    </row>
    <row r="3069" spans="104:106" x14ac:dyDescent="0.2">
      <c r="CZ3069" s="130"/>
      <c r="DA3069" s="130"/>
      <c r="DB3069" s="130"/>
    </row>
    <row r="3070" spans="104:106" x14ac:dyDescent="0.2">
      <c r="CZ3070" s="130"/>
      <c r="DA3070" s="130"/>
      <c r="DB3070" s="130"/>
    </row>
    <row r="3071" spans="104:106" x14ac:dyDescent="0.2">
      <c r="CZ3071" s="130"/>
      <c r="DA3071" s="130"/>
      <c r="DB3071" s="130"/>
    </row>
    <row r="3072" spans="104:106" x14ac:dyDescent="0.2">
      <c r="CZ3072" s="130"/>
      <c r="DA3072" s="130"/>
      <c r="DB3072" s="130"/>
    </row>
    <row r="3073" spans="104:106" x14ac:dyDescent="0.2">
      <c r="CZ3073" s="130"/>
      <c r="DA3073" s="130"/>
      <c r="DB3073" s="130"/>
    </row>
    <row r="3074" spans="104:106" x14ac:dyDescent="0.2">
      <c r="CZ3074" s="130"/>
      <c r="DA3074" s="130"/>
      <c r="DB3074" s="130"/>
    </row>
    <row r="3075" spans="104:106" x14ac:dyDescent="0.2">
      <c r="CZ3075" s="130"/>
      <c r="DA3075" s="130"/>
      <c r="DB3075" s="130"/>
    </row>
    <row r="3076" spans="104:106" x14ac:dyDescent="0.2">
      <c r="CZ3076" s="130"/>
      <c r="DA3076" s="130"/>
      <c r="DB3076" s="130"/>
    </row>
    <row r="3077" spans="104:106" x14ac:dyDescent="0.2">
      <c r="CZ3077" s="130"/>
      <c r="DA3077" s="130"/>
      <c r="DB3077" s="130"/>
    </row>
    <row r="3078" spans="104:106" x14ac:dyDescent="0.2">
      <c r="CZ3078" s="130"/>
      <c r="DA3078" s="130"/>
      <c r="DB3078" s="130"/>
    </row>
    <row r="3079" spans="104:106" x14ac:dyDescent="0.2">
      <c r="CZ3079" s="130"/>
      <c r="DA3079" s="130"/>
      <c r="DB3079" s="130"/>
    </row>
    <row r="3080" spans="104:106" x14ac:dyDescent="0.2">
      <c r="CZ3080" s="130"/>
      <c r="DA3080" s="130"/>
      <c r="DB3080" s="130"/>
    </row>
    <row r="3081" spans="104:106" x14ac:dyDescent="0.2">
      <c r="CZ3081" s="130"/>
      <c r="DA3081" s="130"/>
      <c r="DB3081" s="130"/>
    </row>
    <row r="3082" spans="104:106" x14ac:dyDescent="0.2">
      <c r="CZ3082" s="130"/>
      <c r="DA3082" s="130"/>
      <c r="DB3082" s="130"/>
    </row>
    <row r="3083" spans="104:106" x14ac:dyDescent="0.2">
      <c r="CZ3083" s="130"/>
      <c r="DA3083" s="130"/>
      <c r="DB3083" s="130"/>
    </row>
    <row r="3084" spans="104:106" x14ac:dyDescent="0.2">
      <c r="CZ3084" s="130"/>
      <c r="DA3084" s="130"/>
      <c r="DB3084" s="130"/>
    </row>
    <row r="3085" spans="104:106" x14ac:dyDescent="0.2">
      <c r="CZ3085" s="130"/>
      <c r="DA3085" s="130"/>
      <c r="DB3085" s="130"/>
    </row>
    <row r="3086" spans="104:106" x14ac:dyDescent="0.2">
      <c r="CZ3086" s="130"/>
      <c r="DA3086" s="130"/>
      <c r="DB3086" s="130"/>
    </row>
    <row r="3087" spans="104:106" x14ac:dyDescent="0.2">
      <c r="CZ3087" s="130"/>
      <c r="DA3087" s="130"/>
      <c r="DB3087" s="130"/>
    </row>
    <row r="3088" spans="104:106" x14ac:dyDescent="0.2">
      <c r="CZ3088" s="130"/>
      <c r="DA3088" s="130"/>
      <c r="DB3088" s="130"/>
    </row>
    <row r="3089" spans="104:106" x14ac:dyDescent="0.2">
      <c r="CZ3089" s="130"/>
      <c r="DA3089" s="130"/>
      <c r="DB3089" s="130"/>
    </row>
    <row r="3090" spans="104:106" x14ac:dyDescent="0.2">
      <c r="CZ3090" s="130"/>
      <c r="DA3090" s="130"/>
      <c r="DB3090" s="130"/>
    </row>
    <row r="3091" spans="104:106" x14ac:dyDescent="0.2">
      <c r="CZ3091" s="130"/>
      <c r="DA3091" s="130"/>
      <c r="DB3091" s="130"/>
    </row>
    <row r="3092" spans="104:106" x14ac:dyDescent="0.2">
      <c r="CZ3092" s="130"/>
      <c r="DA3092" s="130"/>
      <c r="DB3092" s="130"/>
    </row>
    <row r="3093" spans="104:106" x14ac:dyDescent="0.2">
      <c r="CZ3093" s="130"/>
      <c r="DA3093" s="130"/>
      <c r="DB3093" s="130"/>
    </row>
    <row r="3094" spans="104:106" x14ac:dyDescent="0.2">
      <c r="CZ3094" s="130"/>
      <c r="DA3094" s="130"/>
      <c r="DB3094" s="130"/>
    </row>
    <row r="3095" spans="104:106" x14ac:dyDescent="0.2">
      <c r="CZ3095" s="130"/>
      <c r="DA3095" s="130"/>
      <c r="DB3095" s="130"/>
    </row>
    <row r="3096" spans="104:106" x14ac:dyDescent="0.2">
      <c r="CZ3096" s="130"/>
      <c r="DA3096" s="130"/>
      <c r="DB3096" s="130"/>
    </row>
    <row r="3097" spans="104:106" x14ac:dyDescent="0.2">
      <c r="CZ3097" s="130"/>
      <c r="DA3097" s="130"/>
      <c r="DB3097" s="130"/>
    </row>
    <row r="3098" spans="104:106" x14ac:dyDescent="0.2">
      <c r="CZ3098" s="130"/>
      <c r="DA3098" s="130"/>
      <c r="DB3098" s="130"/>
    </row>
    <row r="3099" spans="104:106" x14ac:dyDescent="0.2">
      <c r="CZ3099" s="130"/>
      <c r="DA3099" s="130"/>
      <c r="DB3099" s="130"/>
    </row>
    <row r="3100" spans="104:106" x14ac:dyDescent="0.2">
      <c r="CZ3100" s="130"/>
      <c r="DA3100" s="130"/>
      <c r="DB3100" s="130"/>
    </row>
    <row r="3101" spans="104:106" x14ac:dyDescent="0.2">
      <c r="CZ3101" s="130"/>
      <c r="DA3101" s="130"/>
      <c r="DB3101" s="130"/>
    </row>
    <row r="3102" spans="104:106" x14ac:dyDescent="0.2">
      <c r="CZ3102" s="130"/>
      <c r="DA3102" s="130"/>
      <c r="DB3102" s="130"/>
    </row>
    <row r="3103" spans="104:106" x14ac:dyDescent="0.2">
      <c r="CZ3103" s="130"/>
      <c r="DA3103" s="130"/>
      <c r="DB3103" s="130"/>
    </row>
    <row r="3104" spans="104:106" x14ac:dyDescent="0.2">
      <c r="CZ3104" s="130"/>
      <c r="DA3104" s="130"/>
      <c r="DB3104" s="130"/>
    </row>
    <row r="3105" spans="104:106" x14ac:dyDescent="0.2">
      <c r="CZ3105" s="130"/>
      <c r="DA3105" s="130"/>
      <c r="DB3105" s="130"/>
    </row>
    <row r="3106" spans="104:106" x14ac:dyDescent="0.2">
      <c r="CZ3106" s="130"/>
      <c r="DA3106" s="130"/>
      <c r="DB3106" s="130"/>
    </row>
    <row r="3107" spans="104:106" x14ac:dyDescent="0.2">
      <c r="CZ3107" s="130"/>
      <c r="DA3107" s="130"/>
      <c r="DB3107" s="130"/>
    </row>
    <row r="3108" spans="104:106" x14ac:dyDescent="0.2">
      <c r="CZ3108" s="130"/>
      <c r="DA3108" s="130"/>
      <c r="DB3108" s="130"/>
    </row>
    <row r="3109" spans="104:106" x14ac:dyDescent="0.2">
      <c r="CZ3109" s="130"/>
      <c r="DA3109" s="130"/>
      <c r="DB3109" s="130"/>
    </row>
    <row r="3110" spans="104:106" x14ac:dyDescent="0.2">
      <c r="CZ3110" s="130"/>
      <c r="DA3110" s="130"/>
      <c r="DB3110" s="130"/>
    </row>
    <row r="3111" spans="104:106" x14ac:dyDescent="0.2">
      <c r="CZ3111" s="130"/>
      <c r="DA3111" s="130"/>
      <c r="DB3111" s="130"/>
    </row>
    <row r="3112" spans="104:106" x14ac:dyDescent="0.2">
      <c r="CZ3112" s="130"/>
      <c r="DA3112" s="130"/>
      <c r="DB3112" s="130"/>
    </row>
    <row r="3113" spans="104:106" x14ac:dyDescent="0.2">
      <c r="CZ3113" s="130"/>
      <c r="DA3113" s="130"/>
      <c r="DB3113" s="130"/>
    </row>
    <row r="3114" spans="104:106" x14ac:dyDescent="0.2">
      <c r="CZ3114" s="130"/>
      <c r="DA3114" s="130"/>
      <c r="DB3114" s="130"/>
    </row>
    <row r="3115" spans="104:106" x14ac:dyDescent="0.2">
      <c r="CZ3115" s="130"/>
      <c r="DA3115" s="130"/>
      <c r="DB3115" s="130"/>
    </row>
    <row r="3116" spans="104:106" x14ac:dyDescent="0.2">
      <c r="CZ3116" s="130"/>
      <c r="DA3116" s="130"/>
      <c r="DB3116" s="130"/>
    </row>
    <row r="3117" spans="104:106" x14ac:dyDescent="0.2">
      <c r="CZ3117" s="130"/>
      <c r="DA3117" s="130"/>
      <c r="DB3117" s="130"/>
    </row>
    <row r="3118" spans="104:106" x14ac:dyDescent="0.2">
      <c r="CZ3118" s="130"/>
      <c r="DA3118" s="130"/>
      <c r="DB3118" s="130"/>
    </row>
    <row r="3119" spans="104:106" x14ac:dyDescent="0.2">
      <c r="CZ3119" s="130"/>
      <c r="DA3119" s="130"/>
      <c r="DB3119" s="130"/>
    </row>
    <row r="3120" spans="104:106" x14ac:dyDescent="0.2">
      <c r="CZ3120" s="130"/>
      <c r="DA3120" s="130"/>
      <c r="DB3120" s="130"/>
    </row>
    <row r="3121" spans="104:106" x14ac:dyDescent="0.2">
      <c r="CZ3121" s="130"/>
      <c r="DA3121" s="130"/>
      <c r="DB3121" s="130"/>
    </row>
    <row r="3122" spans="104:106" x14ac:dyDescent="0.2">
      <c r="CZ3122" s="130"/>
      <c r="DA3122" s="130"/>
      <c r="DB3122" s="130"/>
    </row>
    <row r="3123" spans="104:106" x14ac:dyDescent="0.2">
      <c r="CZ3123" s="130"/>
      <c r="DA3123" s="130"/>
      <c r="DB3123" s="130"/>
    </row>
    <row r="3124" spans="104:106" x14ac:dyDescent="0.2">
      <c r="CZ3124" s="130"/>
      <c r="DA3124" s="130"/>
      <c r="DB3124" s="130"/>
    </row>
    <row r="3125" spans="104:106" x14ac:dyDescent="0.2">
      <c r="CZ3125" s="130"/>
      <c r="DA3125" s="130"/>
      <c r="DB3125" s="130"/>
    </row>
    <row r="3126" spans="104:106" x14ac:dyDescent="0.2">
      <c r="CZ3126" s="130"/>
      <c r="DA3126" s="130"/>
      <c r="DB3126" s="130"/>
    </row>
    <row r="3127" spans="104:106" x14ac:dyDescent="0.2">
      <c r="CZ3127" s="130"/>
      <c r="DA3127" s="130"/>
      <c r="DB3127" s="130"/>
    </row>
    <row r="3128" spans="104:106" x14ac:dyDescent="0.2">
      <c r="CZ3128" s="130"/>
      <c r="DA3128" s="130"/>
      <c r="DB3128" s="130"/>
    </row>
    <row r="3129" spans="104:106" x14ac:dyDescent="0.2">
      <c r="CZ3129" s="130"/>
      <c r="DA3129" s="130"/>
      <c r="DB3129" s="130"/>
    </row>
    <row r="3130" spans="104:106" x14ac:dyDescent="0.2">
      <c r="CZ3130" s="130"/>
      <c r="DA3130" s="130"/>
      <c r="DB3130" s="130"/>
    </row>
    <row r="3131" spans="104:106" x14ac:dyDescent="0.2">
      <c r="CZ3131" s="130"/>
      <c r="DA3131" s="130"/>
      <c r="DB3131" s="130"/>
    </row>
    <row r="3132" spans="104:106" x14ac:dyDescent="0.2">
      <c r="CZ3132" s="130"/>
      <c r="DA3132" s="130"/>
      <c r="DB3132" s="130"/>
    </row>
    <row r="3133" spans="104:106" x14ac:dyDescent="0.2">
      <c r="CZ3133" s="130"/>
      <c r="DA3133" s="130"/>
      <c r="DB3133" s="130"/>
    </row>
    <row r="3134" spans="104:106" x14ac:dyDescent="0.2">
      <c r="CZ3134" s="130"/>
      <c r="DA3134" s="130"/>
      <c r="DB3134" s="130"/>
    </row>
    <row r="3135" spans="104:106" x14ac:dyDescent="0.2">
      <c r="CZ3135" s="130"/>
      <c r="DA3135" s="130"/>
      <c r="DB3135" s="130"/>
    </row>
    <row r="3136" spans="104:106" x14ac:dyDescent="0.2">
      <c r="CZ3136" s="130"/>
      <c r="DA3136" s="130"/>
      <c r="DB3136" s="130"/>
    </row>
    <row r="3137" spans="104:106" x14ac:dyDescent="0.2">
      <c r="CZ3137" s="130"/>
      <c r="DA3137" s="130"/>
      <c r="DB3137" s="130"/>
    </row>
    <row r="3138" spans="104:106" x14ac:dyDescent="0.2">
      <c r="CZ3138" s="130"/>
      <c r="DA3138" s="130"/>
      <c r="DB3138" s="130"/>
    </row>
    <row r="3139" spans="104:106" x14ac:dyDescent="0.2">
      <c r="CZ3139" s="130"/>
      <c r="DA3139" s="130"/>
      <c r="DB3139" s="130"/>
    </row>
    <row r="3140" spans="104:106" x14ac:dyDescent="0.2">
      <c r="CZ3140" s="130"/>
      <c r="DA3140" s="130"/>
      <c r="DB3140" s="130"/>
    </row>
    <row r="3141" spans="104:106" x14ac:dyDescent="0.2">
      <c r="CZ3141" s="130"/>
      <c r="DA3141" s="130"/>
      <c r="DB3141" s="130"/>
    </row>
    <row r="3142" spans="104:106" x14ac:dyDescent="0.2">
      <c r="CZ3142" s="130"/>
      <c r="DA3142" s="130"/>
      <c r="DB3142" s="130"/>
    </row>
    <row r="3143" spans="104:106" x14ac:dyDescent="0.2">
      <c r="CZ3143" s="130"/>
      <c r="DA3143" s="130"/>
      <c r="DB3143" s="130"/>
    </row>
    <row r="3144" spans="104:106" x14ac:dyDescent="0.2">
      <c r="CZ3144" s="130"/>
      <c r="DA3144" s="130"/>
      <c r="DB3144" s="130"/>
    </row>
    <row r="3145" spans="104:106" x14ac:dyDescent="0.2">
      <c r="CZ3145" s="130"/>
      <c r="DA3145" s="130"/>
      <c r="DB3145" s="130"/>
    </row>
    <row r="3146" spans="104:106" x14ac:dyDescent="0.2">
      <c r="CZ3146" s="130"/>
      <c r="DA3146" s="130"/>
      <c r="DB3146" s="130"/>
    </row>
    <row r="3147" spans="104:106" x14ac:dyDescent="0.2">
      <c r="CZ3147" s="130"/>
      <c r="DA3147" s="130"/>
      <c r="DB3147" s="130"/>
    </row>
    <row r="3148" spans="104:106" x14ac:dyDescent="0.2">
      <c r="CZ3148" s="130"/>
      <c r="DA3148" s="130"/>
      <c r="DB3148" s="130"/>
    </row>
    <row r="3149" spans="104:106" x14ac:dyDescent="0.2">
      <c r="CZ3149" s="130"/>
      <c r="DA3149" s="130"/>
      <c r="DB3149" s="130"/>
    </row>
    <row r="3150" spans="104:106" x14ac:dyDescent="0.2">
      <c r="CZ3150" s="130"/>
      <c r="DA3150" s="130"/>
      <c r="DB3150" s="130"/>
    </row>
    <row r="3151" spans="104:106" x14ac:dyDescent="0.2">
      <c r="CZ3151" s="130"/>
      <c r="DA3151" s="130"/>
      <c r="DB3151" s="130"/>
    </row>
    <row r="3152" spans="104:106" x14ac:dyDescent="0.2">
      <c r="CZ3152" s="130"/>
      <c r="DA3152" s="130"/>
      <c r="DB3152" s="130"/>
    </row>
    <row r="3153" spans="104:106" x14ac:dyDescent="0.2">
      <c r="CZ3153" s="130"/>
      <c r="DA3153" s="130"/>
      <c r="DB3153" s="130"/>
    </row>
    <row r="3154" spans="104:106" x14ac:dyDescent="0.2">
      <c r="CZ3154" s="130"/>
      <c r="DA3154" s="130"/>
      <c r="DB3154" s="130"/>
    </row>
    <row r="3155" spans="104:106" x14ac:dyDescent="0.2">
      <c r="CZ3155" s="130"/>
      <c r="DA3155" s="130"/>
      <c r="DB3155" s="130"/>
    </row>
    <row r="3156" spans="104:106" x14ac:dyDescent="0.2">
      <c r="CZ3156" s="130"/>
      <c r="DA3156" s="130"/>
      <c r="DB3156" s="130"/>
    </row>
    <row r="3157" spans="104:106" x14ac:dyDescent="0.2">
      <c r="CZ3157" s="130"/>
      <c r="DA3157" s="130"/>
      <c r="DB3157" s="130"/>
    </row>
    <row r="3158" spans="104:106" x14ac:dyDescent="0.2">
      <c r="CZ3158" s="130"/>
      <c r="DA3158" s="130"/>
      <c r="DB3158" s="130"/>
    </row>
    <row r="3159" spans="104:106" x14ac:dyDescent="0.2">
      <c r="CZ3159" s="130"/>
      <c r="DA3159" s="130"/>
      <c r="DB3159" s="130"/>
    </row>
    <row r="3160" spans="104:106" x14ac:dyDescent="0.2">
      <c r="CZ3160" s="130"/>
      <c r="DA3160" s="130"/>
      <c r="DB3160" s="130"/>
    </row>
    <row r="3161" spans="104:106" x14ac:dyDescent="0.2">
      <c r="CZ3161" s="130"/>
      <c r="DA3161" s="130"/>
      <c r="DB3161" s="130"/>
    </row>
    <row r="3162" spans="104:106" x14ac:dyDescent="0.2">
      <c r="CZ3162" s="130"/>
      <c r="DA3162" s="130"/>
      <c r="DB3162" s="130"/>
    </row>
    <row r="3163" spans="104:106" x14ac:dyDescent="0.2">
      <c r="CZ3163" s="130"/>
      <c r="DA3163" s="130"/>
      <c r="DB3163" s="130"/>
    </row>
    <row r="3164" spans="104:106" x14ac:dyDescent="0.2">
      <c r="CZ3164" s="130"/>
      <c r="DA3164" s="130"/>
      <c r="DB3164" s="130"/>
    </row>
    <row r="3165" spans="104:106" x14ac:dyDescent="0.2">
      <c r="CZ3165" s="130"/>
      <c r="DA3165" s="130"/>
      <c r="DB3165" s="130"/>
    </row>
    <row r="3166" spans="104:106" x14ac:dyDescent="0.2">
      <c r="CZ3166" s="130"/>
      <c r="DA3166" s="130"/>
      <c r="DB3166" s="130"/>
    </row>
    <row r="3167" spans="104:106" x14ac:dyDescent="0.2">
      <c r="CZ3167" s="130"/>
      <c r="DA3167" s="130"/>
      <c r="DB3167" s="130"/>
    </row>
    <row r="3168" spans="104:106" x14ac:dyDescent="0.2">
      <c r="CZ3168" s="130"/>
      <c r="DA3168" s="130"/>
      <c r="DB3168" s="130"/>
    </row>
    <row r="3169" spans="104:106" x14ac:dyDescent="0.2">
      <c r="CZ3169" s="130"/>
      <c r="DA3169" s="130"/>
      <c r="DB3169" s="130"/>
    </row>
    <row r="3170" spans="104:106" x14ac:dyDescent="0.2">
      <c r="CZ3170" s="130"/>
      <c r="DA3170" s="130"/>
      <c r="DB3170" s="130"/>
    </row>
    <row r="3171" spans="104:106" x14ac:dyDescent="0.2">
      <c r="CZ3171" s="130"/>
      <c r="DA3171" s="130"/>
      <c r="DB3171" s="130"/>
    </row>
    <row r="3172" spans="104:106" x14ac:dyDescent="0.2">
      <c r="CZ3172" s="130"/>
      <c r="DA3172" s="130"/>
      <c r="DB3172" s="130"/>
    </row>
    <row r="3173" spans="104:106" x14ac:dyDescent="0.2">
      <c r="CZ3173" s="130"/>
      <c r="DA3173" s="130"/>
      <c r="DB3173" s="130"/>
    </row>
    <row r="3174" spans="104:106" x14ac:dyDescent="0.2">
      <c r="CZ3174" s="130"/>
      <c r="DA3174" s="130"/>
      <c r="DB3174" s="130"/>
    </row>
    <row r="3175" spans="104:106" x14ac:dyDescent="0.2">
      <c r="CZ3175" s="130"/>
      <c r="DA3175" s="130"/>
      <c r="DB3175" s="130"/>
    </row>
    <row r="3176" spans="104:106" x14ac:dyDescent="0.2">
      <c r="CZ3176" s="130"/>
      <c r="DA3176" s="130"/>
      <c r="DB3176" s="130"/>
    </row>
    <row r="3177" spans="104:106" x14ac:dyDescent="0.2">
      <c r="CZ3177" s="130"/>
      <c r="DA3177" s="130"/>
      <c r="DB3177" s="130"/>
    </row>
    <row r="3178" spans="104:106" x14ac:dyDescent="0.2">
      <c r="CZ3178" s="130"/>
      <c r="DA3178" s="130"/>
      <c r="DB3178" s="130"/>
    </row>
    <row r="3179" spans="104:106" x14ac:dyDescent="0.2">
      <c r="CZ3179" s="130"/>
      <c r="DA3179" s="130"/>
      <c r="DB3179" s="130"/>
    </row>
    <row r="3180" spans="104:106" x14ac:dyDescent="0.2">
      <c r="CZ3180" s="130"/>
      <c r="DA3180" s="130"/>
      <c r="DB3180" s="130"/>
    </row>
    <row r="3181" spans="104:106" x14ac:dyDescent="0.2">
      <c r="CZ3181" s="130"/>
      <c r="DA3181" s="130"/>
      <c r="DB3181" s="130"/>
    </row>
    <row r="3182" spans="104:106" x14ac:dyDescent="0.2">
      <c r="CZ3182" s="130"/>
      <c r="DA3182" s="130"/>
      <c r="DB3182" s="130"/>
    </row>
    <row r="3183" spans="104:106" x14ac:dyDescent="0.2">
      <c r="CZ3183" s="130"/>
      <c r="DA3183" s="130"/>
      <c r="DB3183" s="130"/>
    </row>
    <row r="3184" spans="104:106" x14ac:dyDescent="0.2">
      <c r="CZ3184" s="130"/>
      <c r="DA3184" s="130"/>
      <c r="DB3184" s="130"/>
    </row>
    <row r="3185" spans="104:106" x14ac:dyDescent="0.2">
      <c r="CZ3185" s="130"/>
      <c r="DA3185" s="130"/>
      <c r="DB3185" s="130"/>
    </row>
    <row r="3186" spans="104:106" x14ac:dyDescent="0.2">
      <c r="CZ3186" s="130"/>
      <c r="DA3186" s="130"/>
      <c r="DB3186" s="130"/>
    </row>
    <row r="3187" spans="104:106" x14ac:dyDescent="0.2">
      <c r="CZ3187" s="130"/>
      <c r="DA3187" s="130"/>
      <c r="DB3187" s="130"/>
    </row>
    <row r="3188" spans="104:106" x14ac:dyDescent="0.2">
      <c r="CZ3188" s="130"/>
      <c r="DA3188" s="130"/>
      <c r="DB3188" s="130"/>
    </row>
    <row r="3189" spans="104:106" x14ac:dyDescent="0.2">
      <c r="CZ3189" s="130"/>
      <c r="DA3189" s="130"/>
      <c r="DB3189" s="130"/>
    </row>
    <row r="3190" spans="104:106" x14ac:dyDescent="0.2">
      <c r="CZ3190" s="130"/>
      <c r="DA3190" s="130"/>
      <c r="DB3190" s="130"/>
    </row>
    <row r="3191" spans="104:106" x14ac:dyDescent="0.2">
      <c r="CZ3191" s="130"/>
      <c r="DA3191" s="130"/>
      <c r="DB3191" s="130"/>
    </row>
    <row r="3192" spans="104:106" x14ac:dyDescent="0.2">
      <c r="CZ3192" s="130"/>
      <c r="DA3192" s="130"/>
      <c r="DB3192" s="130"/>
    </row>
    <row r="3193" spans="104:106" x14ac:dyDescent="0.2">
      <c r="CZ3193" s="130"/>
      <c r="DA3193" s="130"/>
      <c r="DB3193" s="130"/>
    </row>
    <row r="3194" spans="104:106" x14ac:dyDescent="0.2">
      <c r="CZ3194" s="130"/>
      <c r="DA3194" s="130"/>
      <c r="DB3194" s="130"/>
    </row>
    <row r="3195" spans="104:106" x14ac:dyDescent="0.2">
      <c r="CZ3195" s="130"/>
      <c r="DA3195" s="130"/>
      <c r="DB3195" s="130"/>
    </row>
    <row r="3196" spans="104:106" x14ac:dyDescent="0.2">
      <c r="CZ3196" s="130"/>
      <c r="DA3196" s="130"/>
      <c r="DB3196" s="130"/>
    </row>
    <row r="3197" spans="104:106" x14ac:dyDescent="0.2">
      <c r="CZ3197" s="130"/>
      <c r="DA3197" s="130"/>
      <c r="DB3197" s="130"/>
    </row>
    <row r="3198" spans="104:106" x14ac:dyDescent="0.2">
      <c r="CZ3198" s="130"/>
      <c r="DA3198" s="130"/>
      <c r="DB3198" s="130"/>
    </row>
    <row r="3199" spans="104:106" x14ac:dyDescent="0.2">
      <c r="CZ3199" s="130"/>
      <c r="DA3199" s="130"/>
      <c r="DB3199" s="130"/>
    </row>
    <row r="3200" spans="104:106" x14ac:dyDescent="0.2">
      <c r="CZ3200" s="130"/>
      <c r="DA3200" s="130"/>
      <c r="DB3200" s="130"/>
    </row>
    <row r="3201" spans="104:106" x14ac:dyDescent="0.2">
      <c r="CZ3201" s="130"/>
      <c r="DA3201" s="130"/>
      <c r="DB3201" s="130"/>
    </row>
    <row r="3202" spans="104:106" x14ac:dyDescent="0.2">
      <c r="CZ3202" s="130"/>
      <c r="DA3202" s="130"/>
      <c r="DB3202" s="130"/>
    </row>
    <row r="3203" spans="104:106" x14ac:dyDescent="0.2">
      <c r="CZ3203" s="130"/>
      <c r="DA3203" s="130"/>
      <c r="DB3203" s="130"/>
    </row>
    <row r="3204" spans="104:106" x14ac:dyDescent="0.2">
      <c r="CZ3204" s="130"/>
      <c r="DA3204" s="130"/>
      <c r="DB3204" s="130"/>
    </row>
    <row r="3205" spans="104:106" x14ac:dyDescent="0.2">
      <c r="CZ3205" s="130"/>
      <c r="DA3205" s="130"/>
      <c r="DB3205" s="130"/>
    </row>
    <row r="3206" spans="104:106" x14ac:dyDescent="0.2">
      <c r="CZ3206" s="130"/>
      <c r="DA3206" s="130"/>
      <c r="DB3206" s="130"/>
    </row>
    <row r="3207" spans="104:106" x14ac:dyDescent="0.2">
      <c r="CZ3207" s="130"/>
      <c r="DA3207" s="130"/>
      <c r="DB3207" s="130"/>
    </row>
    <row r="3208" spans="104:106" x14ac:dyDescent="0.2">
      <c r="CZ3208" s="130"/>
      <c r="DA3208" s="130"/>
      <c r="DB3208" s="130"/>
    </row>
    <row r="3209" spans="104:106" x14ac:dyDescent="0.2">
      <c r="CZ3209" s="130"/>
      <c r="DA3209" s="130"/>
      <c r="DB3209" s="130"/>
    </row>
    <row r="3210" spans="104:106" x14ac:dyDescent="0.2">
      <c r="CZ3210" s="130"/>
      <c r="DA3210" s="130"/>
      <c r="DB3210" s="130"/>
    </row>
    <row r="3211" spans="104:106" x14ac:dyDescent="0.2">
      <c r="CZ3211" s="130"/>
      <c r="DA3211" s="130"/>
      <c r="DB3211" s="130"/>
    </row>
    <row r="3212" spans="104:106" x14ac:dyDescent="0.2">
      <c r="CZ3212" s="130"/>
      <c r="DA3212" s="130"/>
      <c r="DB3212" s="130"/>
    </row>
    <row r="3213" spans="104:106" x14ac:dyDescent="0.2">
      <c r="CZ3213" s="130"/>
      <c r="DA3213" s="130"/>
      <c r="DB3213" s="130"/>
    </row>
    <row r="3214" spans="104:106" x14ac:dyDescent="0.2">
      <c r="CZ3214" s="130"/>
      <c r="DA3214" s="130"/>
      <c r="DB3214" s="130"/>
    </row>
    <row r="3215" spans="104:106" x14ac:dyDescent="0.2">
      <c r="CZ3215" s="130"/>
      <c r="DA3215" s="130"/>
      <c r="DB3215" s="130"/>
    </row>
    <row r="3216" spans="104:106" x14ac:dyDescent="0.2">
      <c r="CZ3216" s="130"/>
      <c r="DA3216" s="130"/>
      <c r="DB3216" s="130"/>
    </row>
    <row r="3217" spans="104:106" x14ac:dyDescent="0.2">
      <c r="CZ3217" s="130"/>
      <c r="DA3217" s="130"/>
      <c r="DB3217" s="130"/>
    </row>
    <row r="3218" spans="104:106" x14ac:dyDescent="0.2">
      <c r="CZ3218" s="130"/>
      <c r="DA3218" s="130"/>
      <c r="DB3218" s="130"/>
    </row>
    <row r="3219" spans="104:106" x14ac:dyDescent="0.2">
      <c r="CZ3219" s="130"/>
      <c r="DA3219" s="130"/>
      <c r="DB3219" s="130"/>
    </row>
    <row r="3220" spans="104:106" x14ac:dyDescent="0.2">
      <c r="CZ3220" s="130"/>
      <c r="DA3220" s="130"/>
      <c r="DB3220" s="130"/>
    </row>
    <row r="3221" spans="104:106" x14ac:dyDescent="0.2">
      <c r="CZ3221" s="130"/>
      <c r="DA3221" s="130"/>
      <c r="DB3221" s="130"/>
    </row>
    <row r="3222" spans="104:106" x14ac:dyDescent="0.2">
      <c r="CZ3222" s="130"/>
      <c r="DA3222" s="130"/>
      <c r="DB3222" s="130"/>
    </row>
    <row r="3223" spans="104:106" x14ac:dyDescent="0.2">
      <c r="CZ3223" s="130"/>
      <c r="DA3223" s="130"/>
      <c r="DB3223" s="130"/>
    </row>
    <row r="3224" spans="104:106" x14ac:dyDescent="0.2">
      <c r="CZ3224" s="130"/>
      <c r="DA3224" s="130"/>
      <c r="DB3224" s="130"/>
    </row>
    <row r="3225" spans="104:106" x14ac:dyDescent="0.2">
      <c r="CZ3225" s="130"/>
      <c r="DA3225" s="130"/>
      <c r="DB3225" s="130"/>
    </row>
    <row r="3226" spans="104:106" x14ac:dyDescent="0.2">
      <c r="CZ3226" s="130"/>
      <c r="DA3226" s="130"/>
      <c r="DB3226" s="130"/>
    </row>
    <row r="3227" spans="104:106" x14ac:dyDescent="0.2">
      <c r="CZ3227" s="130"/>
      <c r="DA3227" s="130"/>
      <c r="DB3227" s="130"/>
    </row>
    <row r="3228" spans="104:106" x14ac:dyDescent="0.2">
      <c r="CZ3228" s="130"/>
      <c r="DA3228" s="130"/>
      <c r="DB3228" s="130"/>
    </row>
    <row r="3229" spans="104:106" x14ac:dyDescent="0.2">
      <c r="CZ3229" s="130"/>
      <c r="DA3229" s="130"/>
      <c r="DB3229" s="130"/>
    </row>
    <row r="3230" spans="104:106" x14ac:dyDescent="0.2">
      <c r="CZ3230" s="130"/>
      <c r="DA3230" s="130"/>
      <c r="DB3230" s="130"/>
    </row>
    <row r="3231" spans="104:106" x14ac:dyDescent="0.2">
      <c r="CZ3231" s="130"/>
      <c r="DA3231" s="130"/>
      <c r="DB3231" s="130"/>
    </row>
    <row r="3232" spans="104:106" x14ac:dyDescent="0.2">
      <c r="CZ3232" s="130"/>
      <c r="DA3232" s="130"/>
      <c r="DB3232" s="130"/>
    </row>
    <row r="3233" spans="104:106" x14ac:dyDescent="0.2">
      <c r="CZ3233" s="130"/>
      <c r="DA3233" s="130"/>
      <c r="DB3233" s="130"/>
    </row>
    <row r="3234" spans="104:106" x14ac:dyDescent="0.2">
      <c r="CZ3234" s="130"/>
      <c r="DA3234" s="130"/>
      <c r="DB3234" s="130"/>
    </row>
    <row r="3235" spans="104:106" x14ac:dyDescent="0.2">
      <c r="CZ3235" s="130"/>
      <c r="DA3235" s="130"/>
      <c r="DB3235" s="130"/>
    </row>
    <row r="3236" spans="104:106" x14ac:dyDescent="0.2">
      <c r="CZ3236" s="130"/>
      <c r="DA3236" s="130"/>
      <c r="DB3236" s="130"/>
    </row>
    <row r="3237" spans="104:106" x14ac:dyDescent="0.2">
      <c r="CZ3237" s="130"/>
      <c r="DA3237" s="130"/>
      <c r="DB3237" s="130"/>
    </row>
    <row r="3238" spans="104:106" x14ac:dyDescent="0.2">
      <c r="CZ3238" s="130"/>
      <c r="DA3238" s="130"/>
      <c r="DB3238" s="130"/>
    </row>
    <row r="3239" spans="104:106" x14ac:dyDescent="0.2">
      <c r="CZ3239" s="130"/>
      <c r="DA3239" s="130"/>
      <c r="DB3239" s="130"/>
    </row>
    <row r="3240" spans="104:106" x14ac:dyDescent="0.2">
      <c r="CZ3240" s="130"/>
      <c r="DA3240" s="130"/>
      <c r="DB3240" s="130"/>
    </row>
    <row r="3241" spans="104:106" x14ac:dyDescent="0.2">
      <c r="CZ3241" s="130"/>
      <c r="DA3241" s="130"/>
      <c r="DB3241" s="130"/>
    </row>
    <row r="3242" spans="104:106" x14ac:dyDescent="0.2">
      <c r="CZ3242" s="130"/>
      <c r="DA3242" s="130"/>
      <c r="DB3242" s="130"/>
    </row>
    <row r="3243" spans="104:106" x14ac:dyDescent="0.2">
      <c r="CZ3243" s="130"/>
      <c r="DA3243" s="130"/>
      <c r="DB3243" s="130"/>
    </row>
    <row r="3244" spans="104:106" x14ac:dyDescent="0.2">
      <c r="CZ3244" s="130"/>
      <c r="DA3244" s="130"/>
      <c r="DB3244" s="130"/>
    </row>
    <row r="3245" spans="104:106" x14ac:dyDescent="0.2">
      <c r="CZ3245" s="130"/>
      <c r="DA3245" s="130"/>
      <c r="DB3245" s="130"/>
    </row>
    <row r="3246" spans="104:106" x14ac:dyDescent="0.2">
      <c r="CZ3246" s="130"/>
      <c r="DA3246" s="130"/>
      <c r="DB3246" s="130"/>
    </row>
    <row r="3247" spans="104:106" x14ac:dyDescent="0.2">
      <c r="CZ3247" s="130"/>
      <c r="DA3247" s="130"/>
      <c r="DB3247" s="130"/>
    </row>
    <row r="3248" spans="104:106" x14ac:dyDescent="0.2">
      <c r="CZ3248" s="130"/>
      <c r="DA3248" s="130"/>
      <c r="DB3248" s="130"/>
    </row>
    <row r="3249" spans="104:106" x14ac:dyDescent="0.2">
      <c r="CZ3249" s="130"/>
      <c r="DA3249" s="130"/>
      <c r="DB3249" s="130"/>
    </row>
    <row r="3250" spans="104:106" x14ac:dyDescent="0.2">
      <c r="CZ3250" s="130"/>
      <c r="DA3250" s="130"/>
      <c r="DB3250" s="130"/>
    </row>
    <row r="3251" spans="104:106" x14ac:dyDescent="0.2">
      <c r="CZ3251" s="130"/>
      <c r="DA3251" s="130"/>
      <c r="DB3251" s="130"/>
    </row>
    <row r="3252" spans="104:106" x14ac:dyDescent="0.2">
      <c r="CZ3252" s="130"/>
      <c r="DA3252" s="130"/>
      <c r="DB3252" s="130"/>
    </row>
    <row r="3253" spans="104:106" x14ac:dyDescent="0.2">
      <c r="CZ3253" s="130"/>
      <c r="DA3253" s="130"/>
      <c r="DB3253" s="130"/>
    </row>
    <row r="3254" spans="104:106" x14ac:dyDescent="0.2">
      <c r="CZ3254" s="130"/>
      <c r="DA3254" s="130"/>
      <c r="DB3254" s="130"/>
    </row>
    <row r="3255" spans="104:106" x14ac:dyDescent="0.2">
      <c r="CZ3255" s="130"/>
      <c r="DA3255" s="130"/>
      <c r="DB3255" s="130"/>
    </row>
    <row r="3256" spans="104:106" x14ac:dyDescent="0.2">
      <c r="CZ3256" s="130"/>
      <c r="DA3256" s="130"/>
      <c r="DB3256" s="130"/>
    </row>
    <row r="3257" spans="104:106" x14ac:dyDescent="0.2">
      <c r="CZ3257" s="130"/>
      <c r="DA3257" s="130"/>
      <c r="DB3257" s="130"/>
    </row>
    <row r="3258" spans="104:106" x14ac:dyDescent="0.2">
      <c r="CZ3258" s="130"/>
      <c r="DA3258" s="130"/>
      <c r="DB3258" s="130"/>
    </row>
    <row r="3259" spans="104:106" x14ac:dyDescent="0.2">
      <c r="CZ3259" s="130"/>
      <c r="DA3259" s="130"/>
      <c r="DB3259" s="130"/>
    </row>
    <row r="3260" spans="104:106" x14ac:dyDescent="0.2">
      <c r="CZ3260" s="130"/>
      <c r="DA3260" s="130"/>
      <c r="DB3260" s="130"/>
    </row>
    <row r="3261" spans="104:106" x14ac:dyDescent="0.2">
      <c r="CZ3261" s="130"/>
      <c r="DA3261" s="130"/>
      <c r="DB3261" s="130"/>
    </row>
    <row r="3262" spans="104:106" x14ac:dyDescent="0.2">
      <c r="CZ3262" s="130"/>
      <c r="DA3262" s="130"/>
      <c r="DB3262" s="130"/>
    </row>
    <row r="3263" spans="104:106" x14ac:dyDescent="0.2">
      <c r="CZ3263" s="130"/>
      <c r="DA3263" s="130"/>
      <c r="DB3263" s="130"/>
    </row>
    <row r="3264" spans="104:106" x14ac:dyDescent="0.2">
      <c r="CZ3264" s="130"/>
      <c r="DA3264" s="130"/>
      <c r="DB3264" s="130"/>
    </row>
    <row r="3265" spans="104:106" x14ac:dyDescent="0.2">
      <c r="CZ3265" s="130"/>
      <c r="DA3265" s="130"/>
      <c r="DB3265" s="130"/>
    </row>
    <row r="3266" spans="104:106" x14ac:dyDescent="0.2">
      <c r="CZ3266" s="130"/>
      <c r="DA3266" s="130"/>
      <c r="DB3266" s="130"/>
    </row>
    <row r="3267" spans="104:106" x14ac:dyDescent="0.2">
      <c r="CZ3267" s="130"/>
      <c r="DA3267" s="130"/>
      <c r="DB3267" s="130"/>
    </row>
    <row r="3268" spans="104:106" x14ac:dyDescent="0.2">
      <c r="CZ3268" s="130"/>
      <c r="DA3268" s="130"/>
      <c r="DB3268" s="130"/>
    </row>
    <row r="3269" spans="104:106" x14ac:dyDescent="0.2">
      <c r="CZ3269" s="130"/>
      <c r="DA3269" s="130"/>
      <c r="DB3269" s="130"/>
    </row>
    <row r="3270" spans="104:106" x14ac:dyDescent="0.2">
      <c r="CZ3270" s="130"/>
      <c r="DA3270" s="130"/>
      <c r="DB3270" s="130"/>
    </row>
    <row r="3271" spans="104:106" x14ac:dyDescent="0.2">
      <c r="CZ3271" s="130"/>
      <c r="DA3271" s="130"/>
      <c r="DB3271" s="130"/>
    </row>
    <row r="3272" spans="104:106" x14ac:dyDescent="0.2">
      <c r="CZ3272" s="130"/>
      <c r="DA3272" s="130"/>
      <c r="DB3272" s="130"/>
    </row>
    <row r="3273" spans="104:106" x14ac:dyDescent="0.2">
      <c r="CZ3273" s="130"/>
      <c r="DA3273" s="130"/>
      <c r="DB3273" s="130"/>
    </row>
    <row r="3274" spans="104:106" x14ac:dyDescent="0.2">
      <c r="CZ3274" s="130"/>
      <c r="DA3274" s="130"/>
      <c r="DB3274" s="130"/>
    </row>
    <row r="3275" spans="104:106" x14ac:dyDescent="0.2">
      <c r="CZ3275" s="130"/>
      <c r="DA3275" s="130"/>
      <c r="DB3275" s="130"/>
    </row>
    <row r="3276" spans="104:106" x14ac:dyDescent="0.2">
      <c r="CZ3276" s="130"/>
      <c r="DA3276" s="130"/>
      <c r="DB3276" s="130"/>
    </row>
    <row r="3277" spans="104:106" x14ac:dyDescent="0.2">
      <c r="CZ3277" s="130"/>
      <c r="DA3277" s="130"/>
      <c r="DB3277" s="130"/>
    </row>
    <row r="3278" spans="104:106" x14ac:dyDescent="0.2">
      <c r="CZ3278" s="130"/>
      <c r="DA3278" s="130"/>
      <c r="DB3278" s="130"/>
    </row>
    <row r="3279" spans="104:106" x14ac:dyDescent="0.2">
      <c r="CZ3279" s="130"/>
      <c r="DA3279" s="130"/>
      <c r="DB3279" s="130"/>
    </row>
    <row r="3280" spans="104:106" x14ac:dyDescent="0.2">
      <c r="CZ3280" s="130"/>
      <c r="DA3280" s="130"/>
      <c r="DB3280" s="130"/>
    </row>
    <row r="3281" spans="104:106" x14ac:dyDescent="0.2">
      <c r="CZ3281" s="130"/>
      <c r="DA3281" s="130"/>
      <c r="DB3281" s="130"/>
    </row>
    <row r="3282" spans="104:106" x14ac:dyDescent="0.2">
      <c r="CZ3282" s="130"/>
      <c r="DA3282" s="130"/>
      <c r="DB3282" s="130"/>
    </row>
    <row r="3283" spans="104:106" x14ac:dyDescent="0.2">
      <c r="CZ3283" s="130"/>
      <c r="DA3283" s="130"/>
      <c r="DB3283" s="130"/>
    </row>
    <row r="3284" spans="104:106" x14ac:dyDescent="0.2">
      <c r="CZ3284" s="130"/>
      <c r="DA3284" s="130"/>
      <c r="DB3284" s="130"/>
    </row>
    <row r="3285" spans="104:106" x14ac:dyDescent="0.2">
      <c r="CZ3285" s="130"/>
      <c r="DA3285" s="130"/>
      <c r="DB3285" s="130"/>
    </row>
    <row r="3286" spans="104:106" x14ac:dyDescent="0.2">
      <c r="CZ3286" s="130"/>
      <c r="DA3286" s="130"/>
      <c r="DB3286" s="130"/>
    </row>
    <row r="3287" spans="104:106" x14ac:dyDescent="0.2">
      <c r="CZ3287" s="130"/>
      <c r="DA3287" s="130"/>
      <c r="DB3287" s="130"/>
    </row>
    <row r="3288" spans="104:106" x14ac:dyDescent="0.2">
      <c r="CZ3288" s="130"/>
      <c r="DA3288" s="130"/>
      <c r="DB3288" s="130"/>
    </row>
    <row r="3289" spans="104:106" x14ac:dyDescent="0.2">
      <c r="CZ3289" s="130"/>
      <c r="DA3289" s="130"/>
      <c r="DB3289" s="130"/>
    </row>
    <row r="3290" spans="104:106" x14ac:dyDescent="0.2">
      <c r="CZ3290" s="130"/>
      <c r="DA3290" s="130"/>
      <c r="DB3290" s="130"/>
    </row>
    <row r="3291" spans="104:106" x14ac:dyDescent="0.2">
      <c r="CZ3291" s="130"/>
      <c r="DA3291" s="130"/>
      <c r="DB3291" s="130"/>
    </row>
    <row r="3292" spans="104:106" x14ac:dyDescent="0.2">
      <c r="CZ3292" s="130"/>
      <c r="DA3292" s="130"/>
      <c r="DB3292" s="130"/>
    </row>
    <row r="3293" spans="104:106" x14ac:dyDescent="0.2">
      <c r="CZ3293" s="130"/>
      <c r="DA3293" s="130"/>
      <c r="DB3293" s="130"/>
    </row>
    <row r="3294" spans="104:106" x14ac:dyDescent="0.2">
      <c r="CZ3294" s="130"/>
      <c r="DA3294" s="130"/>
      <c r="DB3294" s="130"/>
    </row>
    <row r="3295" spans="104:106" x14ac:dyDescent="0.2">
      <c r="CZ3295" s="130"/>
      <c r="DA3295" s="130"/>
      <c r="DB3295" s="130"/>
    </row>
    <row r="3296" spans="104:106" x14ac:dyDescent="0.2">
      <c r="CZ3296" s="130"/>
      <c r="DA3296" s="130"/>
      <c r="DB3296" s="130"/>
    </row>
    <row r="3297" spans="104:106" x14ac:dyDescent="0.2">
      <c r="CZ3297" s="130"/>
      <c r="DA3297" s="130"/>
      <c r="DB3297" s="130"/>
    </row>
    <row r="3298" spans="104:106" x14ac:dyDescent="0.2">
      <c r="CZ3298" s="130"/>
      <c r="DA3298" s="130"/>
      <c r="DB3298" s="130"/>
    </row>
    <row r="3299" spans="104:106" x14ac:dyDescent="0.2">
      <c r="CZ3299" s="130"/>
      <c r="DA3299" s="130"/>
      <c r="DB3299" s="130"/>
    </row>
    <row r="3300" spans="104:106" x14ac:dyDescent="0.2">
      <c r="CZ3300" s="130"/>
      <c r="DA3300" s="130"/>
      <c r="DB3300" s="130"/>
    </row>
    <row r="3301" spans="104:106" x14ac:dyDescent="0.2">
      <c r="CZ3301" s="130"/>
      <c r="DA3301" s="130"/>
      <c r="DB3301" s="130"/>
    </row>
    <row r="3302" spans="104:106" x14ac:dyDescent="0.2">
      <c r="CZ3302" s="130"/>
      <c r="DA3302" s="130"/>
      <c r="DB3302" s="130"/>
    </row>
    <row r="3303" spans="104:106" x14ac:dyDescent="0.2">
      <c r="CZ3303" s="130"/>
      <c r="DA3303" s="130"/>
      <c r="DB3303" s="130"/>
    </row>
    <row r="3304" spans="104:106" x14ac:dyDescent="0.2">
      <c r="CZ3304" s="130"/>
      <c r="DA3304" s="130"/>
      <c r="DB3304" s="130"/>
    </row>
    <row r="3305" spans="104:106" x14ac:dyDescent="0.2">
      <c r="CZ3305" s="130"/>
      <c r="DA3305" s="130"/>
      <c r="DB3305" s="130"/>
    </row>
    <row r="3306" spans="104:106" x14ac:dyDescent="0.2">
      <c r="CZ3306" s="130"/>
      <c r="DA3306" s="130"/>
      <c r="DB3306" s="130"/>
    </row>
    <row r="3307" spans="104:106" x14ac:dyDescent="0.2">
      <c r="CZ3307" s="130"/>
      <c r="DA3307" s="130"/>
      <c r="DB3307" s="130"/>
    </row>
    <row r="3308" spans="104:106" x14ac:dyDescent="0.2">
      <c r="CZ3308" s="130"/>
      <c r="DA3308" s="130"/>
      <c r="DB3308" s="130"/>
    </row>
    <row r="3309" spans="104:106" x14ac:dyDescent="0.2">
      <c r="CZ3309" s="130"/>
      <c r="DA3309" s="130"/>
      <c r="DB3309" s="130"/>
    </row>
    <row r="3310" spans="104:106" x14ac:dyDescent="0.2">
      <c r="CZ3310" s="130"/>
      <c r="DA3310" s="130"/>
      <c r="DB3310" s="130"/>
    </row>
    <row r="3311" spans="104:106" x14ac:dyDescent="0.2">
      <c r="CZ3311" s="130"/>
      <c r="DA3311" s="130"/>
      <c r="DB3311" s="130"/>
    </row>
    <row r="3312" spans="104:106" x14ac:dyDescent="0.2">
      <c r="CZ3312" s="130"/>
      <c r="DA3312" s="130"/>
      <c r="DB3312" s="130"/>
    </row>
    <row r="3313" spans="104:106" x14ac:dyDescent="0.2">
      <c r="CZ3313" s="130"/>
      <c r="DA3313" s="130"/>
      <c r="DB3313" s="130"/>
    </row>
    <row r="3314" spans="104:106" x14ac:dyDescent="0.2">
      <c r="CZ3314" s="130"/>
      <c r="DA3314" s="130"/>
      <c r="DB3314" s="130"/>
    </row>
    <row r="3315" spans="104:106" x14ac:dyDescent="0.2">
      <c r="CZ3315" s="130"/>
      <c r="DA3315" s="130"/>
      <c r="DB3315" s="130"/>
    </row>
    <row r="3316" spans="104:106" x14ac:dyDescent="0.2">
      <c r="CZ3316" s="130"/>
      <c r="DA3316" s="130"/>
      <c r="DB3316" s="130"/>
    </row>
    <row r="3317" spans="104:106" x14ac:dyDescent="0.2">
      <c r="CZ3317" s="130"/>
      <c r="DA3317" s="130"/>
      <c r="DB3317" s="130"/>
    </row>
    <row r="3318" spans="104:106" x14ac:dyDescent="0.2">
      <c r="CZ3318" s="130"/>
      <c r="DA3318" s="130"/>
      <c r="DB3318" s="130"/>
    </row>
    <row r="3319" spans="104:106" x14ac:dyDescent="0.2">
      <c r="CZ3319" s="130"/>
      <c r="DA3319" s="130"/>
      <c r="DB3319" s="130"/>
    </row>
    <row r="3320" spans="104:106" x14ac:dyDescent="0.2">
      <c r="CZ3320" s="130"/>
      <c r="DA3320" s="130"/>
      <c r="DB3320" s="130"/>
    </row>
    <row r="3321" spans="104:106" x14ac:dyDescent="0.2">
      <c r="CZ3321" s="130"/>
      <c r="DA3321" s="130"/>
      <c r="DB3321" s="130"/>
    </row>
    <row r="3322" spans="104:106" x14ac:dyDescent="0.2">
      <c r="CZ3322" s="130"/>
      <c r="DA3322" s="130"/>
      <c r="DB3322" s="130"/>
    </row>
    <row r="3323" spans="104:106" x14ac:dyDescent="0.2">
      <c r="CZ3323" s="130"/>
      <c r="DA3323" s="130"/>
      <c r="DB3323" s="130"/>
    </row>
    <row r="3324" spans="104:106" x14ac:dyDescent="0.2">
      <c r="CZ3324" s="130"/>
      <c r="DA3324" s="130"/>
      <c r="DB3324" s="130"/>
    </row>
    <row r="3325" spans="104:106" x14ac:dyDescent="0.2">
      <c r="CZ3325" s="130"/>
      <c r="DA3325" s="130"/>
      <c r="DB3325" s="130"/>
    </row>
    <row r="3326" spans="104:106" x14ac:dyDescent="0.2">
      <c r="CZ3326" s="130"/>
      <c r="DA3326" s="130"/>
      <c r="DB3326" s="130"/>
    </row>
    <row r="3327" spans="104:106" x14ac:dyDescent="0.2">
      <c r="CZ3327" s="130"/>
      <c r="DA3327" s="130"/>
      <c r="DB3327" s="130"/>
    </row>
    <row r="3328" spans="104:106" x14ac:dyDescent="0.2">
      <c r="CZ3328" s="130"/>
      <c r="DA3328" s="130"/>
      <c r="DB3328" s="130"/>
    </row>
    <row r="3329" spans="104:106" x14ac:dyDescent="0.2">
      <c r="CZ3329" s="130"/>
      <c r="DA3329" s="130"/>
      <c r="DB3329" s="130"/>
    </row>
    <row r="3330" spans="104:106" x14ac:dyDescent="0.2">
      <c r="CZ3330" s="130"/>
      <c r="DA3330" s="130"/>
      <c r="DB3330" s="130"/>
    </row>
    <row r="3331" spans="104:106" x14ac:dyDescent="0.2">
      <c r="CZ3331" s="130"/>
      <c r="DA3331" s="130"/>
      <c r="DB3331" s="130"/>
    </row>
    <row r="3332" spans="104:106" x14ac:dyDescent="0.2">
      <c r="CZ3332" s="130"/>
      <c r="DA3332" s="130"/>
      <c r="DB3332" s="130"/>
    </row>
    <row r="3333" spans="104:106" x14ac:dyDescent="0.2">
      <c r="CZ3333" s="130"/>
      <c r="DA3333" s="130"/>
      <c r="DB3333" s="130"/>
    </row>
    <row r="3334" spans="104:106" x14ac:dyDescent="0.2">
      <c r="CZ3334" s="130"/>
      <c r="DA3334" s="130"/>
      <c r="DB3334" s="130"/>
    </row>
    <row r="3335" spans="104:106" x14ac:dyDescent="0.2">
      <c r="CZ3335" s="130"/>
      <c r="DA3335" s="130"/>
      <c r="DB3335" s="130"/>
    </row>
    <row r="3336" spans="104:106" x14ac:dyDescent="0.2">
      <c r="CZ3336" s="130"/>
      <c r="DA3336" s="130"/>
      <c r="DB3336" s="130"/>
    </row>
    <row r="3337" spans="104:106" x14ac:dyDescent="0.2">
      <c r="CZ3337" s="130"/>
      <c r="DA3337" s="130"/>
      <c r="DB3337" s="130"/>
    </row>
    <row r="3338" spans="104:106" x14ac:dyDescent="0.2">
      <c r="CZ3338" s="130"/>
      <c r="DA3338" s="130"/>
      <c r="DB3338" s="130"/>
    </row>
    <row r="3339" spans="104:106" x14ac:dyDescent="0.2">
      <c r="CZ3339" s="130"/>
      <c r="DA3339" s="130"/>
      <c r="DB3339" s="130"/>
    </row>
    <row r="3340" spans="104:106" x14ac:dyDescent="0.2">
      <c r="CZ3340" s="130"/>
      <c r="DA3340" s="130"/>
      <c r="DB3340" s="130"/>
    </row>
    <row r="3341" spans="104:106" x14ac:dyDescent="0.2">
      <c r="CZ3341" s="130"/>
      <c r="DA3341" s="130"/>
      <c r="DB3341" s="130"/>
    </row>
    <row r="3342" spans="104:106" x14ac:dyDescent="0.2">
      <c r="CZ3342" s="130"/>
      <c r="DA3342" s="130"/>
      <c r="DB3342" s="130"/>
    </row>
    <row r="3343" spans="104:106" x14ac:dyDescent="0.2">
      <c r="CZ3343" s="130"/>
      <c r="DA3343" s="130"/>
      <c r="DB3343" s="130"/>
    </row>
    <row r="3344" spans="104:106" x14ac:dyDescent="0.2">
      <c r="CZ3344" s="130"/>
      <c r="DA3344" s="130"/>
      <c r="DB3344" s="130"/>
    </row>
    <row r="3345" spans="104:106" x14ac:dyDescent="0.2">
      <c r="CZ3345" s="130"/>
      <c r="DA3345" s="130"/>
      <c r="DB3345" s="130"/>
    </row>
    <row r="3346" spans="104:106" x14ac:dyDescent="0.2">
      <c r="CZ3346" s="130"/>
      <c r="DA3346" s="130"/>
      <c r="DB3346" s="130"/>
    </row>
    <row r="3347" spans="104:106" x14ac:dyDescent="0.2">
      <c r="CZ3347" s="130"/>
      <c r="DA3347" s="130"/>
      <c r="DB3347" s="130"/>
    </row>
    <row r="3348" spans="104:106" x14ac:dyDescent="0.2">
      <c r="CZ3348" s="130"/>
      <c r="DA3348" s="130"/>
      <c r="DB3348" s="130"/>
    </row>
    <row r="3349" spans="104:106" x14ac:dyDescent="0.2">
      <c r="CZ3349" s="130"/>
      <c r="DA3349" s="130"/>
      <c r="DB3349" s="130"/>
    </row>
    <row r="3350" spans="104:106" x14ac:dyDescent="0.2">
      <c r="CZ3350" s="130"/>
      <c r="DA3350" s="130"/>
      <c r="DB3350" s="130"/>
    </row>
    <row r="3351" spans="104:106" x14ac:dyDescent="0.2">
      <c r="CZ3351" s="130"/>
      <c r="DA3351" s="130"/>
      <c r="DB3351" s="130"/>
    </row>
    <row r="3352" spans="104:106" x14ac:dyDescent="0.2">
      <c r="CZ3352" s="130"/>
      <c r="DA3352" s="130"/>
      <c r="DB3352" s="130"/>
    </row>
    <row r="3353" spans="104:106" x14ac:dyDescent="0.2">
      <c r="CZ3353" s="130"/>
      <c r="DA3353" s="130"/>
      <c r="DB3353" s="130"/>
    </row>
    <row r="3354" spans="104:106" x14ac:dyDescent="0.2">
      <c r="CZ3354" s="130"/>
      <c r="DA3354" s="130"/>
      <c r="DB3354" s="130"/>
    </row>
    <row r="3355" spans="104:106" x14ac:dyDescent="0.2">
      <c r="CZ3355" s="130"/>
      <c r="DA3355" s="130"/>
      <c r="DB3355" s="130"/>
    </row>
    <row r="3356" spans="104:106" x14ac:dyDescent="0.2">
      <c r="CZ3356" s="130"/>
      <c r="DA3356" s="130"/>
      <c r="DB3356" s="130"/>
    </row>
    <row r="3357" spans="104:106" x14ac:dyDescent="0.2">
      <c r="CZ3357" s="130"/>
      <c r="DA3357" s="130"/>
      <c r="DB3357" s="130"/>
    </row>
    <row r="3358" spans="104:106" x14ac:dyDescent="0.2">
      <c r="CZ3358" s="130"/>
      <c r="DA3358" s="130"/>
      <c r="DB3358" s="130"/>
    </row>
    <row r="3359" spans="104:106" x14ac:dyDescent="0.2">
      <c r="CZ3359" s="130"/>
      <c r="DA3359" s="130"/>
      <c r="DB3359" s="130"/>
    </row>
    <row r="3360" spans="104:106" x14ac:dyDescent="0.2">
      <c r="CZ3360" s="130"/>
      <c r="DA3360" s="130"/>
      <c r="DB3360" s="130"/>
    </row>
    <row r="3361" spans="104:106" x14ac:dyDescent="0.2">
      <c r="CZ3361" s="130"/>
      <c r="DA3361" s="130"/>
      <c r="DB3361" s="130"/>
    </row>
    <row r="3362" spans="104:106" x14ac:dyDescent="0.2">
      <c r="CZ3362" s="130"/>
      <c r="DA3362" s="130"/>
      <c r="DB3362" s="130"/>
    </row>
    <row r="3363" spans="104:106" x14ac:dyDescent="0.2">
      <c r="CZ3363" s="130"/>
      <c r="DA3363" s="130"/>
      <c r="DB3363" s="130"/>
    </row>
    <row r="3364" spans="104:106" x14ac:dyDescent="0.2">
      <c r="CZ3364" s="130"/>
      <c r="DA3364" s="130"/>
      <c r="DB3364" s="130"/>
    </row>
    <row r="3365" spans="104:106" x14ac:dyDescent="0.2">
      <c r="CZ3365" s="130"/>
      <c r="DA3365" s="130"/>
      <c r="DB3365" s="130"/>
    </row>
    <row r="3366" spans="104:106" x14ac:dyDescent="0.2">
      <c r="CZ3366" s="130"/>
      <c r="DA3366" s="130"/>
      <c r="DB3366" s="130"/>
    </row>
    <row r="3367" spans="104:106" x14ac:dyDescent="0.2">
      <c r="CZ3367" s="130"/>
      <c r="DA3367" s="130"/>
      <c r="DB3367" s="130"/>
    </row>
    <row r="3368" spans="104:106" x14ac:dyDescent="0.2">
      <c r="CZ3368" s="130"/>
      <c r="DA3368" s="130"/>
      <c r="DB3368" s="130"/>
    </row>
    <row r="3369" spans="104:106" x14ac:dyDescent="0.2">
      <c r="CZ3369" s="130"/>
      <c r="DA3369" s="130"/>
      <c r="DB3369" s="130"/>
    </row>
    <row r="3370" spans="104:106" x14ac:dyDescent="0.2">
      <c r="CZ3370" s="130"/>
      <c r="DA3370" s="130"/>
      <c r="DB3370" s="130"/>
    </row>
    <row r="3371" spans="104:106" x14ac:dyDescent="0.2">
      <c r="CZ3371" s="130"/>
      <c r="DA3371" s="130"/>
      <c r="DB3371" s="130"/>
    </row>
    <row r="3372" spans="104:106" x14ac:dyDescent="0.2">
      <c r="CZ3372" s="130"/>
      <c r="DA3372" s="130"/>
      <c r="DB3372" s="130"/>
    </row>
    <row r="3373" spans="104:106" x14ac:dyDescent="0.2">
      <c r="CZ3373" s="130"/>
      <c r="DA3373" s="130"/>
      <c r="DB3373" s="130"/>
    </row>
    <row r="3374" spans="104:106" x14ac:dyDescent="0.2">
      <c r="CZ3374" s="130"/>
      <c r="DA3374" s="130"/>
      <c r="DB3374" s="130"/>
    </row>
    <row r="3375" spans="104:106" x14ac:dyDescent="0.2">
      <c r="CZ3375" s="130"/>
      <c r="DA3375" s="130"/>
      <c r="DB3375" s="130"/>
    </row>
    <row r="3376" spans="104:106" x14ac:dyDescent="0.2">
      <c r="CZ3376" s="130"/>
      <c r="DA3376" s="130"/>
      <c r="DB3376" s="130"/>
    </row>
    <row r="3377" spans="104:106" x14ac:dyDescent="0.2">
      <c r="CZ3377" s="130"/>
      <c r="DA3377" s="130"/>
      <c r="DB3377" s="130"/>
    </row>
    <row r="3378" spans="104:106" x14ac:dyDescent="0.2">
      <c r="CZ3378" s="130"/>
      <c r="DA3378" s="130"/>
      <c r="DB3378" s="130"/>
    </row>
    <row r="3379" spans="104:106" x14ac:dyDescent="0.2">
      <c r="CZ3379" s="130"/>
      <c r="DA3379" s="130"/>
      <c r="DB3379" s="130"/>
    </row>
    <row r="3380" spans="104:106" x14ac:dyDescent="0.2">
      <c r="CZ3380" s="130"/>
      <c r="DA3380" s="130"/>
      <c r="DB3380" s="130"/>
    </row>
    <row r="3381" spans="104:106" x14ac:dyDescent="0.2">
      <c r="CZ3381" s="130"/>
      <c r="DA3381" s="130"/>
      <c r="DB3381" s="130"/>
    </row>
    <row r="3382" spans="104:106" x14ac:dyDescent="0.2">
      <c r="CZ3382" s="130"/>
      <c r="DA3382" s="130"/>
      <c r="DB3382" s="130"/>
    </row>
    <row r="3383" spans="104:106" x14ac:dyDescent="0.2">
      <c r="CZ3383" s="130"/>
      <c r="DA3383" s="130"/>
      <c r="DB3383" s="130"/>
    </row>
    <row r="3384" spans="104:106" x14ac:dyDescent="0.2">
      <c r="CZ3384" s="130"/>
      <c r="DA3384" s="130"/>
      <c r="DB3384" s="130"/>
    </row>
    <row r="3385" spans="104:106" x14ac:dyDescent="0.2">
      <c r="CZ3385" s="130"/>
      <c r="DA3385" s="130"/>
      <c r="DB3385" s="130"/>
    </row>
    <row r="3386" spans="104:106" x14ac:dyDescent="0.2">
      <c r="CZ3386" s="130"/>
      <c r="DA3386" s="130"/>
      <c r="DB3386" s="130"/>
    </row>
    <row r="3387" spans="104:106" x14ac:dyDescent="0.2">
      <c r="CZ3387" s="130"/>
      <c r="DA3387" s="130"/>
      <c r="DB3387" s="130"/>
    </row>
    <row r="3388" spans="104:106" x14ac:dyDescent="0.2">
      <c r="CZ3388" s="130"/>
      <c r="DA3388" s="130"/>
      <c r="DB3388" s="130"/>
    </row>
    <row r="3389" spans="104:106" x14ac:dyDescent="0.2">
      <c r="CZ3389" s="130"/>
      <c r="DA3389" s="130"/>
      <c r="DB3389" s="130"/>
    </row>
    <row r="3390" spans="104:106" x14ac:dyDescent="0.2">
      <c r="CZ3390" s="130"/>
      <c r="DA3390" s="130"/>
      <c r="DB3390" s="130"/>
    </row>
    <row r="3391" spans="104:106" x14ac:dyDescent="0.2">
      <c r="CZ3391" s="130"/>
      <c r="DA3391" s="130"/>
      <c r="DB3391" s="130"/>
    </row>
    <row r="3392" spans="104:106" x14ac:dyDescent="0.2">
      <c r="CZ3392" s="130"/>
      <c r="DA3392" s="130"/>
      <c r="DB3392" s="130"/>
    </row>
    <row r="3393" spans="104:106" x14ac:dyDescent="0.2">
      <c r="CZ3393" s="130"/>
      <c r="DA3393" s="130"/>
      <c r="DB3393" s="130"/>
    </row>
    <row r="3394" spans="104:106" x14ac:dyDescent="0.2">
      <c r="CZ3394" s="130"/>
      <c r="DA3394" s="130"/>
      <c r="DB3394" s="130"/>
    </row>
    <row r="3395" spans="104:106" x14ac:dyDescent="0.2">
      <c r="CZ3395" s="130"/>
      <c r="DA3395" s="130"/>
      <c r="DB3395" s="130"/>
    </row>
    <row r="3396" spans="104:106" x14ac:dyDescent="0.2">
      <c r="CZ3396" s="130"/>
      <c r="DA3396" s="130"/>
      <c r="DB3396" s="130"/>
    </row>
    <row r="3397" spans="104:106" x14ac:dyDescent="0.2">
      <c r="CZ3397" s="130"/>
      <c r="DA3397" s="130"/>
      <c r="DB3397" s="130"/>
    </row>
    <row r="3398" spans="104:106" x14ac:dyDescent="0.2">
      <c r="CZ3398" s="130"/>
      <c r="DA3398" s="130"/>
      <c r="DB3398" s="130"/>
    </row>
    <row r="3399" spans="104:106" x14ac:dyDescent="0.2">
      <c r="CZ3399" s="130"/>
      <c r="DA3399" s="130"/>
      <c r="DB3399" s="130"/>
    </row>
    <row r="3400" spans="104:106" x14ac:dyDescent="0.2">
      <c r="CZ3400" s="130"/>
      <c r="DA3400" s="130"/>
      <c r="DB3400" s="130"/>
    </row>
    <row r="3401" spans="104:106" x14ac:dyDescent="0.2">
      <c r="CZ3401" s="130"/>
      <c r="DA3401" s="130"/>
      <c r="DB3401" s="130"/>
    </row>
    <row r="3402" spans="104:106" x14ac:dyDescent="0.2">
      <c r="CZ3402" s="130"/>
      <c r="DA3402" s="130"/>
      <c r="DB3402" s="130"/>
    </row>
    <row r="3403" spans="104:106" x14ac:dyDescent="0.2">
      <c r="CZ3403" s="130"/>
      <c r="DA3403" s="130"/>
      <c r="DB3403" s="130"/>
    </row>
    <row r="3404" spans="104:106" x14ac:dyDescent="0.2">
      <c r="CZ3404" s="130"/>
      <c r="DA3404" s="130"/>
      <c r="DB3404" s="130"/>
    </row>
    <row r="3405" spans="104:106" x14ac:dyDescent="0.2">
      <c r="CZ3405" s="130"/>
      <c r="DA3405" s="130"/>
      <c r="DB3405" s="130"/>
    </row>
    <row r="3406" spans="104:106" x14ac:dyDescent="0.2">
      <c r="CZ3406" s="130"/>
      <c r="DA3406" s="130"/>
      <c r="DB3406" s="130"/>
    </row>
    <row r="3407" spans="104:106" x14ac:dyDescent="0.2">
      <c r="CZ3407" s="130"/>
      <c r="DA3407" s="130"/>
      <c r="DB3407" s="130"/>
    </row>
    <row r="3408" spans="104:106" x14ac:dyDescent="0.2">
      <c r="CZ3408" s="130"/>
      <c r="DA3408" s="130"/>
      <c r="DB3408" s="130"/>
    </row>
    <row r="3409" spans="104:106" x14ac:dyDescent="0.2">
      <c r="CZ3409" s="130"/>
      <c r="DA3409" s="130"/>
      <c r="DB3409" s="130"/>
    </row>
    <row r="3410" spans="104:106" x14ac:dyDescent="0.2">
      <c r="CZ3410" s="130"/>
      <c r="DA3410" s="130"/>
      <c r="DB3410" s="130"/>
    </row>
    <row r="3411" spans="104:106" x14ac:dyDescent="0.2">
      <c r="CZ3411" s="130"/>
      <c r="DA3411" s="130"/>
      <c r="DB3411" s="130"/>
    </row>
    <row r="3412" spans="104:106" x14ac:dyDescent="0.2">
      <c r="CZ3412" s="130"/>
      <c r="DA3412" s="130"/>
      <c r="DB3412" s="130"/>
    </row>
    <row r="3413" spans="104:106" x14ac:dyDescent="0.2">
      <c r="CZ3413" s="130"/>
      <c r="DA3413" s="130"/>
      <c r="DB3413" s="130"/>
    </row>
    <row r="3414" spans="104:106" x14ac:dyDescent="0.2">
      <c r="CZ3414" s="130"/>
      <c r="DA3414" s="130"/>
      <c r="DB3414" s="130"/>
    </row>
    <row r="3415" spans="104:106" x14ac:dyDescent="0.2">
      <c r="CZ3415" s="130"/>
      <c r="DA3415" s="130"/>
      <c r="DB3415" s="130"/>
    </row>
    <row r="3416" spans="104:106" x14ac:dyDescent="0.2">
      <c r="CZ3416" s="130"/>
      <c r="DA3416" s="130"/>
      <c r="DB3416" s="130"/>
    </row>
    <row r="3417" spans="104:106" x14ac:dyDescent="0.2">
      <c r="CZ3417" s="130"/>
      <c r="DA3417" s="130"/>
      <c r="DB3417" s="130"/>
    </row>
    <row r="3418" spans="104:106" x14ac:dyDescent="0.2">
      <c r="CZ3418" s="130"/>
      <c r="DA3418" s="130"/>
      <c r="DB3418" s="130"/>
    </row>
    <row r="3419" spans="104:106" x14ac:dyDescent="0.2">
      <c r="CZ3419" s="130"/>
      <c r="DA3419" s="130"/>
      <c r="DB3419" s="130"/>
    </row>
    <row r="3420" spans="104:106" x14ac:dyDescent="0.2">
      <c r="CZ3420" s="130"/>
      <c r="DA3420" s="130"/>
      <c r="DB3420" s="130"/>
    </row>
    <row r="3421" spans="104:106" x14ac:dyDescent="0.2">
      <c r="CZ3421" s="130"/>
      <c r="DA3421" s="130"/>
      <c r="DB3421" s="130"/>
    </row>
    <row r="3422" spans="104:106" x14ac:dyDescent="0.2">
      <c r="CZ3422" s="130"/>
      <c r="DA3422" s="130"/>
      <c r="DB3422" s="130"/>
    </row>
    <row r="3423" spans="104:106" x14ac:dyDescent="0.2">
      <c r="CZ3423" s="130"/>
      <c r="DA3423" s="130"/>
      <c r="DB3423" s="130"/>
    </row>
    <row r="3424" spans="104:106" x14ac:dyDescent="0.2">
      <c r="CZ3424" s="130"/>
      <c r="DA3424" s="130"/>
      <c r="DB3424" s="130"/>
    </row>
    <row r="3425" spans="104:106" x14ac:dyDescent="0.2">
      <c r="CZ3425" s="130"/>
      <c r="DA3425" s="130"/>
      <c r="DB3425" s="130"/>
    </row>
    <row r="3426" spans="104:106" x14ac:dyDescent="0.2">
      <c r="CZ3426" s="130"/>
      <c r="DA3426" s="130"/>
      <c r="DB3426" s="130"/>
    </row>
    <row r="3427" spans="104:106" x14ac:dyDescent="0.2">
      <c r="CZ3427" s="130"/>
      <c r="DA3427" s="130"/>
      <c r="DB3427" s="130"/>
    </row>
    <row r="3428" spans="104:106" x14ac:dyDescent="0.2">
      <c r="CZ3428" s="130"/>
      <c r="DA3428" s="130"/>
      <c r="DB3428" s="130"/>
    </row>
    <row r="3429" spans="104:106" x14ac:dyDescent="0.2">
      <c r="CZ3429" s="130"/>
      <c r="DA3429" s="130"/>
      <c r="DB3429" s="130"/>
    </row>
    <row r="3430" spans="104:106" x14ac:dyDescent="0.2">
      <c r="CZ3430" s="130"/>
      <c r="DA3430" s="130"/>
      <c r="DB3430" s="130"/>
    </row>
    <row r="3431" spans="104:106" x14ac:dyDescent="0.2">
      <c r="CZ3431" s="130"/>
      <c r="DA3431" s="130"/>
      <c r="DB3431" s="130"/>
    </row>
    <row r="3432" spans="104:106" x14ac:dyDescent="0.2">
      <c r="CZ3432" s="130"/>
      <c r="DA3432" s="130"/>
      <c r="DB3432" s="130"/>
    </row>
    <row r="3433" spans="104:106" x14ac:dyDescent="0.2">
      <c r="CZ3433" s="130"/>
      <c r="DA3433" s="130"/>
      <c r="DB3433" s="130"/>
    </row>
    <row r="3434" spans="104:106" x14ac:dyDescent="0.2">
      <c r="CZ3434" s="130"/>
      <c r="DA3434" s="130"/>
      <c r="DB3434" s="130"/>
    </row>
    <row r="3435" spans="104:106" x14ac:dyDescent="0.2">
      <c r="CZ3435" s="130"/>
      <c r="DA3435" s="130"/>
      <c r="DB3435" s="130"/>
    </row>
    <row r="3436" spans="104:106" x14ac:dyDescent="0.2">
      <c r="CZ3436" s="130"/>
      <c r="DA3436" s="130"/>
      <c r="DB3436" s="130"/>
    </row>
    <row r="3437" spans="104:106" x14ac:dyDescent="0.2">
      <c r="CZ3437" s="130"/>
      <c r="DA3437" s="130"/>
      <c r="DB3437" s="130"/>
    </row>
    <row r="3438" spans="104:106" x14ac:dyDescent="0.2">
      <c r="CZ3438" s="130"/>
      <c r="DA3438" s="130"/>
      <c r="DB3438" s="130"/>
    </row>
    <row r="3439" spans="104:106" x14ac:dyDescent="0.2">
      <c r="CZ3439" s="130"/>
      <c r="DA3439" s="130"/>
      <c r="DB3439" s="130"/>
    </row>
    <row r="3440" spans="104:106" x14ac:dyDescent="0.2">
      <c r="CZ3440" s="130"/>
      <c r="DA3440" s="130"/>
      <c r="DB3440" s="130"/>
    </row>
    <row r="3441" spans="104:106" x14ac:dyDescent="0.2">
      <c r="CZ3441" s="130"/>
      <c r="DA3441" s="130"/>
      <c r="DB3441" s="130"/>
    </row>
    <row r="3442" spans="104:106" x14ac:dyDescent="0.2">
      <c r="CZ3442" s="130"/>
      <c r="DA3442" s="130"/>
      <c r="DB3442" s="130"/>
    </row>
    <row r="3443" spans="104:106" x14ac:dyDescent="0.2">
      <c r="CZ3443" s="130"/>
      <c r="DA3443" s="130"/>
      <c r="DB3443" s="130"/>
    </row>
    <row r="3444" spans="104:106" x14ac:dyDescent="0.2">
      <c r="CZ3444" s="130"/>
      <c r="DA3444" s="130"/>
      <c r="DB3444" s="130"/>
    </row>
    <row r="3445" spans="104:106" x14ac:dyDescent="0.2">
      <c r="CZ3445" s="130"/>
      <c r="DA3445" s="130"/>
      <c r="DB3445" s="130"/>
    </row>
    <row r="3446" spans="104:106" x14ac:dyDescent="0.2">
      <c r="CZ3446" s="130"/>
      <c r="DA3446" s="130"/>
      <c r="DB3446" s="130"/>
    </row>
    <row r="3447" spans="104:106" x14ac:dyDescent="0.2">
      <c r="CZ3447" s="130"/>
      <c r="DA3447" s="130"/>
      <c r="DB3447" s="130"/>
    </row>
    <row r="3448" spans="104:106" x14ac:dyDescent="0.2">
      <c r="CZ3448" s="130"/>
      <c r="DA3448" s="130"/>
      <c r="DB3448" s="130"/>
    </row>
    <row r="3449" spans="104:106" x14ac:dyDescent="0.2">
      <c r="CZ3449" s="130"/>
      <c r="DA3449" s="130"/>
      <c r="DB3449" s="130"/>
    </row>
    <row r="3450" spans="104:106" x14ac:dyDescent="0.2">
      <c r="CZ3450" s="130"/>
      <c r="DA3450" s="130"/>
      <c r="DB3450" s="130"/>
    </row>
    <row r="3451" spans="104:106" x14ac:dyDescent="0.2">
      <c r="CZ3451" s="130"/>
      <c r="DA3451" s="130"/>
      <c r="DB3451" s="130"/>
    </row>
    <row r="3452" spans="104:106" x14ac:dyDescent="0.2">
      <c r="CZ3452" s="130"/>
      <c r="DA3452" s="130"/>
      <c r="DB3452" s="130"/>
    </row>
    <row r="3453" spans="104:106" x14ac:dyDescent="0.2">
      <c r="CZ3453" s="130"/>
      <c r="DA3453" s="130"/>
      <c r="DB3453" s="130"/>
    </row>
    <row r="3454" spans="104:106" x14ac:dyDescent="0.2">
      <c r="CZ3454" s="130"/>
      <c r="DA3454" s="130"/>
      <c r="DB3454" s="130"/>
    </row>
    <row r="3455" spans="104:106" x14ac:dyDescent="0.2">
      <c r="CZ3455" s="130"/>
      <c r="DA3455" s="130"/>
      <c r="DB3455" s="130"/>
    </row>
    <row r="3456" spans="104:106" x14ac:dyDescent="0.2">
      <c r="CZ3456" s="130"/>
      <c r="DA3456" s="130"/>
      <c r="DB3456" s="130"/>
    </row>
    <row r="3457" spans="104:106" x14ac:dyDescent="0.2">
      <c r="CZ3457" s="130"/>
      <c r="DA3457" s="130"/>
      <c r="DB3457" s="130"/>
    </row>
    <row r="3458" spans="104:106" x14ac:dyDescent="0.2">
      <c r="CZ3458" s="130"/>
      <c r="DA3458" s="130"/>
      <c r="DB3458" s="130"/>
    </row>
    <row r="3459" spans="104:106" x14ac:dyDescent="0.2">
      <c r="CZ3459" s="130"/>
      <c r="DA3459" s="130"/>
      <c r="DB3459" s="130"/>
    </row>
    <row r="3460" spans="104:106" x14ac:dyDescent="0.2">
      <c r="CZ3460" s="130"/>
      <c r="DA3460" s="130"/>
      <c r="DB3460" s="130"/>
    </row>
    <row r="3461" spans="104:106" x14ac:dyDescent="0.2">
      <c r="CZ3461" s="130"/>
      <c r="DA3461" s="130"/>
      <c r="DB3461" s="130"/>
    </row>
    <row r="3462" spans="104:106" x14ac:dyDescent="0.2">
      <c r="CZ3462" s="130"/>
      <c r="DA3462" s="130"/>
      <c r="DB3462" s="130"/>
    </row>
    <row r="3463" spans="104:106" x14ac:dyDescent="0.2">
      <c r="CZ3463" s="130"/>
      <c r="DA3463" s="130"/>
      <c r="DB3463" s="130"/>
    </row>
    <row r="3464" spans="104:106" x14ac:dyDescent="0.2">
      <c r="CZ3464" s="130"/>
      <c r="DA3464" s="130"/>
      <c r="DB3464" s="130"/>
    </row>
    <row r="3465" spans="104:106" x14ac:dyDescent="0.2">
      <c r="CZ3465" s="130"/>
      <c r="DA3465" s="130"/>
      <c r="DB3465" s="130"/>
    </row>
    <row r="3466" spans="104:106" x14ac:dyDescent="0.2">
      <c r="CZ3466" s="130"/>
      <c r="DA3466" s="130"/>
      <c r="DB3466" s="130"/>
    </row>
    <row r="3467" spans="104:106" x14ac:dyDescent="0.2">
      <c r="CZ3467" s="130"/>
      <c r="DA3467" s="130"/>
      <c r="DB3467" s="130"/>
    </row>
    <row r="3468" spans="104:106" x14ac:dyDescent="0.2">
      <c r="CZ3468" s="130"/>
      <c r="DA3468" s="130"/>
      <c r="DB3468" s="130"/>
    </row>
    <row r="3469" spans="104:106" x14ac:dyDescent="0.2">
      <c r="CZ3469" s="130"/>
      <c r="DA3469" s="130"/>
      <c r="DB3469" s="130"/>
    </row>
    <row r="3470" spans="104:106" x14ac:dyDescent="0.2">
      <c r="CZ3470" s="130"/>
      <c r="DA3470" s="130"/>
      <c r="DB3470" s="130"/>
    </row>
    <row r="3471" spans="104:106" x14ac:dyDescent="0.2">
      <c r="CZ3471" s="130"/>
      <c r="DA3471" s="130"/>
      <c r="DB3471" s="130"/>
    </row>
    <row r="3472" spans="104:106" x14ac:dyDescent="0.2">
      <c r="CZ3472" s="130"/>
      <c r="DA3472" s="130"/>
      <c r="DB3472" s="130"/>
    </row>
    <row r="3473" spans="104:106" x14ac:dyDescent="0.2">
      <c r="CZ3473" s="130"/>
      <c r="DA3473" s="130"/>
      <c r="DB3473" s="130"/>
    </row>
    <row r="3474" spans="104:106" x14ac:dyDescent="0.2">
      <c r="CZ3474" s="130"/>
      <c r="DA3474" s="130"/>
      <c r="DB3474" s="130"/>
    </row>
    <row r="3475" spans="104:106" x14ac:dyDescent="0.2">
      <c r="CZ3475" s="130"/>
      <c r="DA3475" s="130"/>
      <c r="DB3475" s="130"/>
    </row>
    <row r="3476" spans="104:106" x14ac:dyDescent="0.2">
      <c r="CZ3476" s="130"/>
      <c r="DA3476" s="130"/>
      <c r="DB3476" s="130"/>
    </row>
    <row r="3477" spans="104:106" x14ac:dyDescent="0.2">
      <c r="CZ3477" s="130"/>
      <c r="DA3477" s="130"/>
      <c r="DB3477" s="130"/>
    </row>
    <row r="3478" spans="104:106" x14ac:dyDescent="0.2">
      <c r="CZ3478" s="130"/>
      <c r="DA3478" s="130"/>
      <c r="DB3478" s="130"/>
    </row>
    <row r="3479" spans="104:106" x14ac:dyDescent="0.2">
      <c r="CZ3479" s="130"/>
      <c r="DA3479" s="130"/>
      <c r="DB3479" s="130"/>
    </row>
    <row r="3480" spans="104:106" x14ac:dyDescent="0.2">
      <c r="CZ3480" s="130"/>
      <c r="DA3480" s="130"/>
      <c r="DB3480" s="130"/>
    </row>
    <row r="3481" spans="104:106" x14ac:dyDescent="0.2">
      <c r="CZ3481" s="130"/>
      <c r="DA3481" s="130"/>
      <c r="DB3481" s="130"/>
    </row>
    <row r="3482" spans="104:106" x14ac:dyDescent="0.2">
      <c r="CZ3482" s="130"/>
      <c r="DA3482" s="130"/>
      <c r="DB3482" s="130"/>
    </row>
    <row r="3483" spans="104:106" x14ac:dyDescent="0.2">
      <c r="CZ3483" s="130"/>
      <c r="DA3483" s="130"/>
      <c r="DB3483" s="130"/>
    </row>
    <row r="3484" spans="104:106" x14ac:dyDescent="0.2">
      <c r="CZ3484" s="130"/>
      <c r="DA3484" s="130"/>
      <c r="DB3484" s="130"/>
    </row>
    <row r="3485" spans="104:106" x14ac:dyDescent="0.2">
      <c r="CZ3485" s="130"/>
      <c r="DA3485" s="130"/>
      <c r="DB3485" s="130"/>
    </row>
    <row r="3486" spans="104:106" x14ac:dyDescent="0.2">
      <c r="CZ3486" s="130"/>
      <c r="DA3486" s="130"/>
      <c r="DB3486" s="130"/>
    </row>
    <row r="3487" spans="104:106" x14ac:dyDescent="0.2">
      <c r="CZ3487" s="130"/>
      <c r="DA3487" s="130"/>
      <c r="DB3487" s="130"/>
    </row>
    <row r="3488" spans="104:106" x14ac:dyDescent="0.2">
      <c r="CZ3488" s="130"/>
      <c r="DA3488" s="130"/>
      <c r="DB3488" s="130"/>
    </row>
    <row r="3489" spans="104:106" x14ac:dyDescent="0.2">
      <c r="CZ3489" s="130"/>
      <c r="DA3489" s="130"/>
      <c r="DB3489" s="130"/>
    </row>
    <row r="3490" spans="104:106" x14ac:dyDescent="0.2">
      <c r="CZ3490" s="130"/>
      <c r="DA3490" s="130"/>
      <c r="DB3490" s="130"/>
    </row>
    <row r="3491" spans="104:106" x14ac:dyDescent="0.2">
      <c r="CZ3491" s="130"/>
      <c r="DA3491" s="130"/>
      <c r="DB3491" s="130"/>
    </row>
    <row r="3492" spans="104:106" x14ac:dyDescent="0.2">
      <c r="CZ3492" s="130"/>
      <c r="DA3492" s="130"/>
      <c r="DB3492" s="130"/>
    </row>
    <row r="3493" spans="104:106" x14ac:dyDescent="0.2">
      <c r="CZ3493" s="130"/>
      <c r="DA3493" s="130"/>
      <c r="DB3493" s="130"/>
    </row>
    <row r="3494" spans="104:106" x14ac:dyDescent="0.2">
      <c r="CZ3494" s="130"/>
      <c r="DA3494" s="130"/>
      <c r="DB3494" s="130"/>
    </row>
    <row r="3495" spans="104:106" x14ac:dyDescent="0.2">
      <c r="CZ3495" s="130"/>
      <c r="DA3495" s="130"/>
      <c r="DB3495" s="130"/>
    </row>
    <row r="3496" spans="104:106" x14ac:dyDescent="0.2">
      <c r="CZ3496" s="130"/>
      <c r="DA3496" s="130"/>
      <c r="DB3496" s="130"/>
    </row>
    <row r="3497" spans="104:106" x14ac:dyDescent="0.2">
      <c r="CZ3497" s="130"/>
      <c r="DA3497" s="130"/>
      <c r="DB3497" s="130"/>
    </row>
    <row r="3498" spans="104:106" x14ac:dyDescent="0.2">
      <c r="CZ3498" s="130"/>
      <c r="DA3498" s="130"/>
      <c r="DB3498" s="130"/>
    </row>
    <row r="3499" spans="104:106" x14ac:dyDescent="0.2">
      <c r="CZ3499" s="130"/>
      <c r="DA3499" s="130"/>
      <c r="DB3499" s="130"/>
    </row>
    <row r="3500" spans="104:106" x14ac:dyDescent="0.2">
      <c r="CZ3500" s="130"/>
      <c r="DA3500" s="130"/>
      <c r="DB3500" s="130"/>
    </row>
    <row r="3501" spans="104:106" x14ac:dyDescent="0.2">
      <c r="CZ3501" s="130"/>
      <c r="DA3501" s="130"/>
      <c r="DB3501" s="130"/>
    </row>
    <row r="3502" spans="104:106" x14ac:dyDescent="0.2">
      <c r="CZ3502" s="130"/>
      <c r="DA3502" s="130"/>
      <c r="DB3502" s="130"/>
    </row>
    <row r="3503" spans="104:106" x14ac:dyDescent="0.2">
      <c r="CZ3503" s="130"/>
      <c r="DA3503" s="130"/>
      <c r="DB3503" s="130"/>
    </row>
    <row r="3504" spans="104:106" x14ac:dyDescent="0.2">
      <c r="CZ3504" s="130"/>
      <c r="DA3504" s="130"/>
      <c r="DB3504" s="130"/>
    </row>
    <row r="3505" spans="104:106" x14ac:dyDescent="0.2">
      <c r="CZ3505" s="130"/>
      <c r="DA3505" s="130"/>
      <c r="DB3505" s="130"/>
    </row>
    <row r="3506" spans="104:106" x14ac:dyDescent="0.2">
      <c r="CZ3506" s="130"/>
      <c r="DA3506" s="130"/>
      <c r="DB3506" s="130"/>
    </row>
    <row r="3507" spans="104:106" x14ac:dyDescent="0.2">
      <c r="CZ3507" s="130"/>
      <c r="DA3507" s="130"/>
      <c r="DB3507" s="130"/>
    </row>
    <row r="3508" spans="104:106" x14ac:dyDescent="0.2">
      <c r="CZ3508" s="130"/>
      <c r="DA3508" s="130"/>
      <c r="DB3508" s="130"/>
    </row>
    <row r="3509" spans="104:106" x14ac:dyDescent="0.2">
      <c r="CZ3509" s="130"/>
      <c r="DA3509" s="130"/>
      <c r="DB3509" s="130"/>
    </row>
    <row r="3510" spans="104:106" x14ac:dyDescent="0.2">
      <c r="CZ3510" s="130"/>
      <c r="DA3510" s="130"/>
      <c r="DB3510" s="130"/>
    </row>
    <row r="3511" spans="104:106" x14ac:dyDescent="0.2">
      <c r="CZ3511" s="130"/>
      <c r="DA3511" s="130"/>
      <c r="DB3511" s="130"/>
    </row>
    <row r="3512" spans="104:106" x14ac:dyDescent="0.2">
      <c r="CZ3512" s="130"/>
      <c r="DA3512" s="130"/>
      <c r="DB3512" s="130"/>
    </row>
    <row r="3513" spans="104:106" x14ac:dyDescent="0.2">
      <c r="CZ3513" s="130"/>
      <c r="DA3513" s="130"/>
      <c r="DB3513" s="130"/>
    </row>
    <row r="3514" spans="104:106" x14ac:dyDescent="0.2">
      <c r="CZ3514" s="130"/>
      <c r="DA3514" s="130"/>
      <c r="DB3514" s="130"/>
    </row>
    <row r="3515" spans="104:106" x14ac:dyDescent="0.2">
      <c r="CZ3515" s="130"/>
      <c r="DA3515" s="130"/>
      <c r="DB3515" s="130"/>
    </row>
    <row r="3516" spans="104:106" x14ac:dyDescent="0.2">
      <c r="CZ3516" s="130"/>
      <c r="DA3516" s="130"/>
      <c r="DB3516" s="130"/>
    </row>
    <row r="3517" spans="104:106" x14ac:dyDescent="0.2">
      <c r="CZ3517" s="130"/>
      <c r="DA3517" s="130"/>
      <c r="DB3517" s="130"/>
    </row>
    <row r="3518" spans="104:106" x14ac:dyDescent="0.2">
      <c r="CZ3518" s="130"/>
      <c r="DA3518" s="130"/>
      <c r="DB3518" s="130"/>
    </row>
    <row r="3519" spans="104:106" x14ac:dyDescent="0.2">
      <c r="CZ3519" s="130"/>
      <c r="DA3519" s="130"/>
      <c r="DB3519" s="130"/>
    </row>
    <row r="3520" spans="104:106" x14ac:dyDescent="0.2">
      <c r="CZ3520" s="130"/>
      <c r="DA3520" s="130"/>
      <c r="DB3520" s="130"/>
    </row>
    <row r="3521" spans="104:106" x14ac:dyDescent="0.2">
      <c r="CZ3521" s="130"/>
      <c r="DA3521" s="130"/>
      <c r="DB3521" s="130"/>
    </row>
    <row r="3522" spans="104:106" x14ac:dyDescent="0.2">
      <c r="CZ3522" s="130"/>
      <c r="DA3522" s="130"/>
      <c r="DB3522" s="130"/>
    </row>
    <row r="3523" spans="104:106" x14ac:dyDescent="0.2">
      <c r="CZ3523" s="130"/>
      <c r="DA3523" s="130"/>
      <c r="DB3523" s="130"/>
    </row>
    <row r="3524" spans="104:106" x14ac:dyDescent="0.2">
      <c r="CZ3524" s="130"/>
      <c r="DA3524" s="130"/>
      <c r="DB3524" s="130"/>
    </row>
    <row r="3525" spans="104:106" x14ac:dyDescent="0.2">
      <c r="CZ3525" s="130"/>
      <c r="DA3525" s="130"/>
      <c r="DB3525" s="130"/>
    </row>
    <row r="3526" spans="104:106" x14ac:dyDescent="0.2">
      <c r="CZ3526" s="130"/>
      <c r="DA3526" s="130"/>
      <c r="DB3526" s="130"/>
    </row>
    <row r="3527" spans="104:106" x14ac:dyDescent="0.2">
      <c r="CZ3527" s="130"/>
      <c r="DA3527" s="130"/>
      <c r="DB3527" s="130"/>
    </row>
    <row r="3528" spans="104:106" x14ac:dyDescent="0.2">
      <c r="CZ3528" s="130"/>
      <c r="DA3528" s="130"/>
      <c r="DB3528" s="130"/>
    </row>
    <row r="3529" spans="104:106" x14ac:dyDescent="0.2">
      <c r="CZ3529" s="130"/>
      <c r="DA3529" s="130"/>
      <c r="DB3529" s="130"/>
    </row>
    <row r="3530" spans="104:106" x14ac:dyDescent="0.2">
      <c r="CZ3530" s="130"/>
      <c r="DA3530" s="130"/>
      <c r="DB3530" s="130"/>
    </row>
    <row r="3531" spans="104:106" x14ac:dyDescent="0.2">
      <c r="CZ3531" s="130"/>
      <c r="DA3531" s="130"/>
      <c r="DB3531" s="130"/>
    </row>
    <row r="3532" spans="104:106" x14ac:dyDescent="0.2">
      <c r="CZ3532" s="130"/>
      <c r="DA3532" s="130"/>
      <c r="DB3532" s="130"/>
    </row>
    <row r="3533" spans="104:106" x14ac:dyDescent="0.2">
      <c r="CZ3533" s="130"/>
      <c r="DA3533" s="130"/>
      <c r="DB3533" s="130"/>
    </row>
    <row r="3534" spans="104:106" x14ac:dyDescent="0.2">
      <c r="CZ3534" s="130"/>
      <c r="DA3534" s="130"/>
      <c r="DB3534" s="130"/>
    </row>
    <row r="3535" spans="104:106" x14ac:dyDescent="0.2">
      <c r="CZ3535" s="130"/>
      <c r="DA3535" s="130"/>
      <c r="DB3535" s="130"/>
    </row>
    <row r="3536" spans="104:106" x14ac:dyDescent="0.2">
      <c r="CZ3536" s="130"/>
      <c r="DA3536" s="130"/>
      <c r="DB3536" s="130"/>
    </row>
    <row r="3537" spans="104:106" x14ac:dyDescent="0.2">
      <c r="CZ3537" s="130"/>
      <c r="DA3537" s="130"/>
      <c r="DB3537" s="130"/>
    </row>
    <row r="3538" spans="104:106" x14ac:dyDescent="0.2">
      <c r="CZ3538" s="130"/>
      <c r="DA3538" s="130"/>
      <c r="DB3538" s="130"/>
    </row>
    <row r="3539" spans="104:106" x14ac:dyDescent="0.2">
      <c r="CZ3539" s="130"/>
      <c r="DA3539" s="130"/>
      <c r="DB3539" s="130"/>
    </row>
    <row r="3540" spans="104:106" x14ac:dyDescent="0.2">
      <c r="CZ3540" s="130"/>
      <c r="DA3540" s="130"/>
      <c r="DB3540" s="130"/>
    </row>
    <row r="3541" spans="104:106" x14ac:dyDescent="0.2">
      <c r="CZ3541" s="130"/>
      <c r="DA3541" s="130"/>
      <c r="DB3541" s="130"/>
    </row>
    <row r="3542" spans="104:106" x14ac:dyDescent="0.2">
      <c r="CZ3542" s="130"/>
      <c r="DA3542" s="130"/>
      <c r="DB3542" s="130"/>
    </row>
    <row r="3543" spans="104:106" x14ac:dyDescent="0.2">
      <c r="CZ3543" s="130"/>
      <c r="DA3543" s="130"/>
      <c r="DB3543" s="130"/>
    </row>
    <row r="3544" spans="104:106" x14ac:dyDescent="0.2">
      <c r="CZ3544" s="130"/>
      <c r="DA3544" s="130"/>
      <c r="DB3544" s="130"/>
    </row>
    <row r="3545" spans="104:106" x14ac:dyDescent="0.2">
      <c r="CZ3545" s="130"/>
      <c r="DA3545" s="130"/>
      <c r="DB3545" s="130"/>
    </row>
    <row r="3546" spans="104:106" x14ac:dyDescent="0.2">
      <c r="CZ3546" s="130"/>
      <c r="DA3546" s="130"/>
      <c r="DB3546" s="130"/>
    </row>
    <row r="3547" spans="104:106" x14ac:dyDescent="0.2">
      <c r="CZ3547" s="130"/>
      <c r="DA3547" s="130"/>
      <c r="DB3547" s="130"/>
    </row>
    <row r="3548" spans="104:106" x14ac:dyDescent="0.2">
      <c r="CZ3548" s="130"/>
      <c r="DA3548" s="130"/>
      <c r="DB3548" s="130"/>
    </row>
    <row r="3549" spans="104:106" x14ac:dyDescent="0.2">
      <c r="CZ3549" s="130"/>
      <c r="DA3549" s="130"/>
      <c r="DB3549" s="130"/>
    </row>
    <row r="3550" spans="104:106" x14ac:dyDescent="0.2">
      <c r="CZ3550" s="130"/>
      <c r="DA3550" s="130"/>
      <c r="DB3550" s="130"/>
    </row>
    <row r="3551" spans="104:106" x14ac:dyDescent="0.2">
      <c r="CZ3551" s="130"/>
      <c r="DA3551" s="130"/>
      <c r="DB3551" s="130"/>
    </row>
    <row r="3552" spans="104:106" x14ac:dyDescent="0.2">
      <c r="CZ3552" s="130"/>
      <c r="DA3552" s="130"/>
      <c r="DB3552" s="130"/>
    </row>
    <row r="3553" spans="104:106" x14ac:dyDescent="0.2">
      <c r="CZ3553" s="130"/>
      <c r="DA3553" s="130"/>
      <c r="DB3553" s="130"/>
    </row>
    <row r="3554" spans="104:106" x14ac:dyDescent="0.2">
      <c r="CZ3554" s="130"/>
      <c r="DA3554" s="130"/>
      <c r="DB3554" s="130"/>
    </row>
    <row r="3555" spans="104:106" x14ac:dyDescent="0.2">
      <c r="CZ3555" s="130"/>
      <c r="DA3555" s="130"/>
      <c r="DB3555" s="130"/>
    </row>
    <row r="3556" spans="104:106" x14ac:dyDescent="0.2">
      <c r="CZ3556" s="130"/>
      <c r="DA3556" s="130"/>
      <c r="DB3556" s="130"/>
    </row>
    <row r="3557" spans="104:106" x14ac:dyDescent="0.2">
      <c r="CZ3557" s="130"/>
      <c r="DA3557" s="130"/>
      <c r="DB3557" s="130"/>
    </row>
    <row r="3558" spans="104:106" x14ac:dyDescent="0.2">
      <c r="CZ3558" s="130"/>
      <c r="DA3558" s="130"/>
      <c r="DB3558" s="130"/>
    </row>
    <row r="3559" spans="104:106" x14ac:dyDescent="0.2">
      <c r="CZ3559" s="130"/>
      <c r="DA3559" s="130"/>
      <c r="DB3559" s="130"/>
    </row>
    <row r="3560" spans="104:106" x14ac:dyDescent="0.2">
      <c r="CZ3560" s="130"/>
      <c r="DA3560" s="130"/>
      <c r="DB3560" s="130"/>
    </row>
    <row r="3561" spans="104:106" x14ac:dyDescent="0.2">
      <c r="CZ3561" s="130"/>
      <c r="DA3561" s="130"/>
      <c r="DB3561" s="130"/>
    </row>
    <row r="3562" spans="104:106" x14ac:dyDescent="0.2">
      <c r="CZ3562" s="130"/>
      <c r="DA3562" s="130"/>
      <c r="DB3562" s="130"/>
    </row>
    <row r="3563" spans="104:106" x14ac:dyDescent="0.2">
      <c r="CZ3563" s="130"/>
      <c r="DA3563" s="130"/>
      <c r="DB3563" s="130"/>
    </row>
    <row r="3564" spans="104:106" x14ac:dyDescent="0.2">
      <c r="CZ3564" s="130"/>
      <c r="DA3564" s="130"/>
      <c r="DB3564" s="130"/>
    </row>
    <row r="3565" spans="104:106" x14ac:dyDescent="0.2">
      <c r="CZ3565" s="130"/>
      <c r="DA3565" s="130"/>
      <c r="DB3565" s="130"/>
    </row>
    <row r="3566" spans="104:106" x14ac:dyDescent="0.2">
      <c r="CZ3566" s="130"/>
      <c r="DA3566" s="130"/>
      <c r="DB3566" s="130"/>
    </row>
    <row r="3567" spans="104:106" x14ac:dyDescent="0.2">
      <c r="CZ3567" s="130"/>
      <c r="DA3567" s="130"/>
      <c r="DB3567" s="130"/>
    </row>
    <row r="3568" spans="104:106" x14ac:dyDescent="0.2">
      <c r="CZ3568" s="130"/>
      <c r="DA3568" s="130"/>
      <c r="DB3568" s="130"/>
    </row>
    <row r="3569" spans="104:106" x14ac:dyDescent="0.2">
      <c r="CZ3569" s="130"/>
      <c r="DA3569" s="130"/>
      <c r="DB3569" s="130"/>
    </row>
    <row r="3570" spans="104:106" x14ac:dyDescent="0.2">
      <c r="CZ3570" s="130"/>
      <c r="DA3570" s="130"/>
      <c r="DB3570" s="130"/>
    </row>
    <row r="3571" spans="104:106" x14ac:dyDescent="0.2">
      <c r="CZ3571" s="130"/>
      <c r="DA3571" s="130"/>
      <c r="DB3571" s="130"/>
    </row>
    <row r="3572" spans="104:106" x14ac:dyDescent="0.2">
      <c r="CZ3572" s="130"/>
      <c r="DA3572" s="130"/>
      <c r="DB3572" s="130"/>
    </row>
    <row r="3573" spans="104:106" x14ac:dyDescent="0.2">
      <c r="CZ3573" s="130"/>
      <c r="DA3573" s="130"/>
      <c r="DB3573" s="130"/>
    </row>
    <row r="3574" spans="104:106" x14ac:dyDescent="0.2">
      <c r="CZ3574" s="130"/>
      <c r="DA3574" s="130"/>
      <c r="DB3574" s="130"/>
    </row>
    <row r="3575" spans="104:106" x14ac:dyDescent="0.2">
      <c r="CZ3575" s="130"/>
      <c r="DA3575" s="130"/>
      <c r="DB3575" s="130"/>
    </row>
    <row r="3576" spans="104:106" x14ac:dyDescent="0.2">
      <c r="CZ3576" s="130"/>
      <c r="DA3576" s="130"/>
      <c r="DB3576" s="130"/>
    </row>
    <row r="3577" spans="104:106" x14ac:dyDescent="0.2">
      <c r="CZ3577" s="130"/>
      <c r="DA3577" s="130"/>
      <c r="DB3577" s="130"/>
    </row>
    <row r="3578" spans="104:106" x14ac:dyDescent="0.2">
      <c r="CZ3578" s="130"/>
      <c r="DA3578" s="130"/>
      <c r="DB3578" s="130"/>
    </row>
    <row r="3579" spans="104:106" x14ac:dyDescent="0.2">
      <c r="CZ3579" s="130"/>
      <c r="DA3579" s="130"/>
      <c r="DB3579" s="130"/>
    </row>
    <row r="3580" spans="104:106" x14ac:dyDescent="0.2">
      <c r="CZ3580" s="130"/>
      <c r="DA3580" s="130"/>
      <c r="DB3580" s="130"/>
    </row>
    <row r="3581" spans="104:106" x14ac:dyDescent="0.2">
      <c r="CZ3581" s="130"/>
      <c r="DA3581" s="130"/>
      <c r="DB3581" s="130"/>
    </row>
    <row r="3582" spans="104:106" x14ac:dyDescent="0.2">
      <c r="CZ3582" s="130"/>
      <c r="DA3582" s="130"/>
      <c r="DB3582" s="130"/>
    </row>
    <row r="3583" spans="104:106" x14ac:dyDescent="0.2">
      <c r="CZ3583" s="130"/>
      <c r="DA3583" s="130"/>
      <c r="DB3583" s="130"/>
    </row>
    <row r="3584" spans="104:106" x14ac:dyDescent="0.2">
      <c r="CZ3584" s="130"/>
      <c r="DA3584" s="130"/>
      <c r="DB3584" s="130"/>
    </row>
    <row r="3585" spans="104:106" x14ac:dyDescent="0.2">
      <c r="CZ3585" s="130"/>
      <c r="DA3585" s="130"/>
      <c r="DB3585" s="130"/>
    </row>
    <row r="3586" spans="104:106" x14ac:dyDescent="0.2">
      <c r="CZ3586" s="130"/>
      <c r="DA3586" s="130"/>
      <c r="DB3586" s="130"/>
    </row>
    <row r="3587" spans="104:106" x14ac:dyDescent="0.2">
      <c r="CZ3587" s="130"/>
      <c r="DA3587" s="130"/>
      <c r="DB3587" s="130"/>
    </row>
    <row r="3588" spans="104:106" x14ac:dyDescent="0.2">
      <c r="CZ3588" s="130"/>
      <c r="DA3588" s="130"/>
      <c r="DB3588" s="130"/>
    </row>
    <row r="3589" spans="104:106" x14ac:dyDescent="0.2">
      <c r="CZ3589" s="130"/>
      <c r="DA3589" s="130"/>
      <c r="DB3589" s="130"/>
    </row>
    <row r="3590" spans="104:106" x14ac:dyDescent="0.2">
      <c r="CZ3590" s="130"/>
      <c r="DA3590" s="130"/>
      <c r="DB3590" s="130"/>
    </row>
    <row r="3591" spans="104:106" x14ac:dyDescent="0.2">
      <c r="CZ3591" s="130"/>
      <c r="DA3591" s="130"/>
      <c r="DB3591" s="130"/>
    </row>
    <row r="3592" spans="104:106" x14ac:dyDescent="0.2">
      <c r="CZ3592" s="130"/>
      <c r="DA3592" s="130"/>
      <c r="DB3592" s="130"/>
    </row>
    <row r="3593" spans="104:106" x14ac:dyDescent="0.2">
      <c r="CZ3593" s="130"/>
      <c r="DA3593" s="130"/>
      <c r="DB3593" s="130"/>
    </row>
    <row r="3594" spans="104:106" x14ac:dyDescent="0.2">
      <c r="CZ3594" s="130"/>
      <c r="DA3594" s="130"/>
      <c r="DB3594" s="130"/>
    </row>
    <row r="3595" spans="104:106" x14ac:dyDescent="0.2">
      <c r="CZ3595" s="130"/>
      <c r="DA3595" s="130"/>
      <c r="DB3595" s="130"/>
    </row>
    <row r="3596" spans="104:106" x14ac:dyDescent="0.2">
      <c r="CZ3596" s="130"/>
      <c r="DA3596" s="130"/>
      <c r="DB3596" s="130"/>
    </row>
    <row r="3597" spans="104:106" x14ac:dyDescent="0.2">
      <c r="CZ3597" s="130"/>
      <c r="DA3597" s="130"/>
      <c r="DB3597" s="130"/>
    </row>
    <row r="3598" spans="104:106" x14ac:dyDescent="0.2">
      <c r="CZ3598" s="130"/>
      <c r="DA3598" s="130"/>
      <c r="DB3598" s="130"/>
    </row>
    <row r="3599" spans="104:106" x14ac:dyDescent="0.2">
      <c r="CZ3599" s="130"/>
      <c r="DA3599" s="130"/>
      <c r="DB3599" s="130"/>
    </row>
    <row r="3600" spans="104:106" x14ac:dyDescent="0.2">
      <c r="CZ3600" s="130"/>
      <c r="DA3600" s="130"/>
      <c r="DB3600" s="130"/>
    </row>
    <row r="3601" spans="104:106" x14ac:dyDescent="0.2">
      <c r="CZ3601" s="130"/>
      <c r="DA3601" s="130"/>
      <c r="DB3601" s="130"/>
    </row>
    <row r="3602" spans="104:106" x14ac:dyDescent="0.2">
      <c r="CZ3602" s="130"/>
      <c r="DA3602" s="130"/>
      <c r="DB3602" s="130"/>
    </row>
    <row r="3603" spans="104:106" x14ac:dyDescent="0.2">
      <c r="CZ3603" s="130"/>
      <c r="DA3603" s="130"/>
      <c r="DB3603" s="130"/>
    </row>
    <row r="3604" spans="104:106" x14ac:dyDescent="0.2">
      <c r="CZ3604" s="130"/>
      <c r="DA3604" s="130"/>
      <c r="DB3604" s="130"/>
    </row>
    <row r="3605" spans="104:106" x14ac:dyDescent="0.2">
      <c r="CZ3605" s="130"/>
      <c r="DA3605" s="130"/>
      <c r="DB3605" s="130"/>
    </row>
    <row r="3606" spans="104:106" x14ac:dyDescent="0.2">
      <c r="CZ3606" s="130"/>
      <c r="DA3606" s="130"/>
      <c r="DB3606" s="130"/>
    </row>
    <row r="3607" spans="104:106" x14ac:dyDescent="0.2">
      <c r="CZ3607" s="130"/>
      <c r="DA3607" s="130"/>
      <c r="DB3607" s="130"/>
    </row>
    <row r="3608" spans="104:106" x14ac:dyDescent="0.2">
      <c r="CZ3608" s="130"/>
      <c r="DA3608" s="130"/>
      <c r="DB3608" s="130"/>
    </row>
    <row r="3609" spans="104:106" x14ac:dyDescent="0.2">
      <c r="CZ3609" s="130"/>
      <c r="DA3609" s="130"/>
      <c r="DB3609" s="130"/>
    </row>
    <row r="3610" spans="104:106" x14ac:dyDescent="0.2">
      <c r="CZ3610" s="130"/>
      <c r="DA3610" s="130"/>
      <c r="DB3610" s="130"/>
    </row>
    <row r="3611" spans="104:106" x14ac:dyDescent="0.2">
      <c r="CZ3611" s="130"/>
      <c r="DA3611" s="130"/>
      <c r="DB3611" s="130"/>
    </row>
    <row r="3612" spans="104:106" x14ac:dyDescent="0.2">
      <c r="CZ3612" s="130"/>
      <c r="DA3612" s="130"/>
      <c r="DB3612" s="130"/>
    </row>
    <row r="3613" spans="104:106" x14ac:dyDescent="0.2">
      <c r="CZ3613" s="130"/>
      <c r="DA3613" s="130"/>
      <c r="DB3613" s="130"/>
    </row>
    <row r="3614" spans="104:106" x14ac:dyDescent="0.2">
      <c r="CZ3614" s="130"/>
      <c r="DA3614" s="130"/>
      <c r="DB3614" s="130"/>
    </row>
    <row r="3615" spans="104:106" x14ac:dyDescent="0.2">
      <c r="CZ3615" s="130"/>
      <c r="DA3615" s="130"/>
      <c r="DB3615" s="130"/>
    </row>
    <row r="3616" spans="104:106" x14ac:dyDescent="0.2">
      <c r="CZ3616" s="130"/>
      <c r="DA3616" s="130"/>
      <c r="DB3616" s="130"/>
    </row>
    <row r="3617" spans="104:106" x14ac:dyDescent="0.2">
      <c r="CZ3617" s="130"/>
      <c r="DA3617" s="130"/>
      <c r="DB3617" s="130"/>
    </row>
    <row r="3618" spans="104:106" x14ac:dyDescent="0.2">
      <c r="CZ3618" s="130"/>
      <c r="DA3618" s="130"/>
      <c r="DB3618" s="130"/>
    </row>
    <row r="3619" spans="104:106" x14ac:dyDescent="0.2">
      <c r="CZ3619" s="130"/>
      <c r="DA3619" s="130"/>
      <c r="DB3619" s="130"/>
    </row>
    <row r="3620" spans="104:106" x14ac:dyDescent="0.2">
      <c r="CZ3620" s="130"/>
      <c r="DA3620" s="130"/>
      <c r="DB3620" s="130"/>
    </row>
    <row r="3621" spans="104:106" x14ac:dyDescent="0.2">
      <c r="CZ3621" s="130"/>
      <c r="DA3621" s="130"/>
      <c r="DB3621" s="130"/>
    </row>
    <row r="3622" spans="104:106" x14ac:dyDescent="0.2">
      <c r="CZ3622" s="130"/>
      <c r="DA3622" s="130"/>
      <c r="DB3622" s="130"/>
    </row>
    <row r="3623" spans="104:106" x14ac:dyDescent="0.2">
      <c r="CZ3623" s="130"/>
      <c r="DA3623" s="130"/>
      <c r="DB3623" s="130"/>
    </row>
    <row r="3624" spans="104:106" x14ac:dyDescent="0.2">
      <c r="CZ3624" s="130"/>
      <c r="DA3624" s="130"/>
      <c r="DB3624" s="130"/>
    </row>
    <row r="3625" spans="104:106" x14ac:dyDescent="0.2">
      <c r="CZ3625" s="130"/>
      <c r="DA3625" s="130"/>
      <c r="DB3625" s="130"/>
    </row>
    <row r="3626" spans="104:106" x14ac:dyDescent="0.2">
      <c r="CZ3626" s="130"/>
      <c r="DA3626" s="130"/>
      <c r="DB3626" s="130"/>
    </row>
    <row r="3627" spans="104:106" x14ac:dyDescent="0.2">
      <c r="CZ3627" s="130"/>
      <c r="DA3627" s="130"/>
      <c r="DB3627" s="130"/>
    </row>
    <row r="3628" spans="104:106" x14ac:dyDescent="0.2">
      <c r="CZ3628" s="130"/>
      <c r="DA3628" s="130"/>
      <c r="DB3628" s="130"/>
    </row>
    <row r="3629" spans="104:106" x14ac:dyDescent="0.2">
      <c r="CZ3629" s="130"/>
      <c r="DA3629" s="130"/>
      <c r="DB3629" s="130"/>
    </row>
    <row r="3630" spans="104:106" x14ac:dyDescent="0.2">
      <c r="CZ3630" s="130"/>
      <c r="DA3630" s="130"/>
      <c r="DB3630" s="130"/>
    </row>
    <row r="3631" spans="104:106" x14ac:dyDescent="0.2">
      <c r="CZ3631" s="130"/>
      <c r="DA3631" s="130"/>
      <c r="DB3631" s="130"/>
    </row>
    <row r="3632" spans="104:106" x14ac:dyDescent="0.2">
      <c r="CZ3632" s="130"/>
      <c r="DA3632" s="130"/>
      <c r="DB3632" s="130"/>
    </row>
    <row r="3633" spans="104:106" x14ac:dyDescent="0.2">
      <c r="CZ3633" s="130"/>
      <c r="DA3633" s="130"/>
      <c r="DB3633" s="130"/>
    </row>
    <row r="3634" spans="104:106" x14ac:dyDescent="0.2">
      <c r="CZ3634" s="130"/>
      <c r="DA3634" s="130"/>
      <c r="DB3634" s="130"/>
    </row>
    <row r="3635" spans="104:106" x14ac:dyDescent="0.2">
      <c r="CZ3635" s="130"/>
      <c r="DA3635" s="130"/>
      <c r="DB3635" s="130"/>
    </row>
    <row r="3636" spans="104:106" x14ac:dyDescent="0.2">
      <c r="CZ3636" s="130"/>
      <c r="DA3636" s="130"/>
      <c r="DB3636" s="130"/>
    </row>
    <row r="3637" spans="104:106" x14ac:dyDescent="0.2">
      <c r="CZ3637" s="130"/>
      <c r="DA3637" s="130"/>
      <c r="DB3637" s="130"/>
    </row>
    <row r="3638" spans="104:106" x14ac:dyDescent="0.2">
      <c r="CZ3638" s="130"/>
      <c r="DA3638" s="130"/>
      <c r="DB3638" s="130"/>
    </row>
    <row r="3639" spans="104:106" x14ac:dyDescent="0.2">
      <c r="CZ3639" s="130"/>
      <c r="DA3639" s="130"/>
      <c r="DB3639" s="130"/>
    </row>
    <row r="3640" spans="104:106" x14ac:dyDescent="0.2">
      <c r="CZ3640" s="130"/>
      <c r="DA3640" s="130"/>
      <c r="DB3640" s="130"/>
    </row>
    <row r="3641" spans="104:106" x14ac:dyDescent="0.2">
      <c r="CZ3641" s="130"/>
      <c r="DA3641" s="130"/>
      <c r="DB3641" s="130"/>
    </row>
    <row r="3642" spans="104:106" x14ac:dyDescent="0.2">
      <c r="CZ3642" s="130"/>
      <c r="DA3642" s="130"/>
      <c r="DB3642" s="130"/>
    </row>
    <row r="3643" spans="104:106" x14ac:dyDescent="0.2">
      <c r="CZ3643" s="130"/>
      <c r="DA3643" s="130"/>
      <c r="DB3643" s="130"/>
    </row>
    <row r="3644" spans="104:106" x14ac:dyDescent="0.2">
      <c r="CZ3644" s="130"/>
      <c r="DA3644" s="130"/>
      <c r="DB3644" s="130"/>
    </row>
    <row r="3645" spans="104:106" x14ac:dyDescent="0.2">
      <c r="CZ3645" s="130"/>
      <c r="DA3645" s="130"/>
      <c r="DB3645" s="130"/>
    </row>
    <row r="3646" spans="104:106" x14ac:dyDescent="0.2">
      <c r="CZ3646" s="130"/>
      <c r="DA3646" s="130"/>
      <c r="DB3646" s="130"/>
    </row>
    <row r="3647" spans="104:106" x14ac:dyDescent="0.2">
      <c r="CZ3647" s="130"/>
      <c r="DA3647" s="130"/>
      <c r="DB3647" s="130"/>
    </row>
    <row r="3648" spans="104:106" x14ac:dyDescent="0.2">
      <c r="CZ3648" s="130"/>
      <c r="DA3648" s="130"/>
      <c r="DB3648" s="130"/>
    </row>
    <row r="3649" spans="104:106" x14ac:dyDescent="0.2">
      <c r="CZ3649" s="130"/>
      <c r="DA3649" s="130"/>
      <c r="DB3649" s="130"/>
    </row>
    <row r="3650" spans="104:106" x14ac:dyDescent="0.2">
      <c r="CZ3650" s="130"/>
      <c r="DA3650" s="130"/>
      <c r="DB3650" s="130"/>
    </row>
    <row r="3651" spans="104:106" x14ac:dyDescent="0.2">
      <c r="CZ3651" s="130"/>
      <c r="DA3651" s="130"/>
      <c r="DB3651" s="130"/>
    </row>
    <row r="3652" spans="104:106" x14ac:dyDescent="0.2">
      <c r="CZ3652" s="130"/>
      <c r="DA3652" s="130"/>
      <c r="DB3652" s="130"/>
    </row>
    <row r="3653" spans="104:106" x14ac:dyDescent="0.2">
      <c r="CZ3653" s="130"/>
      <c r="DA3653" s="130"/>
      <c r="DB3653" s="130"/>
    </row>
    <row r="3654" spans="104:106" x14ac:dyDescent="0.2">
      <c r="CZ3654" s="130"/>
      <c r="DA3654" s="130"/>
      <c r="DB3654" s="130"/>
    </row>
    <row r="3655" spans="104:106" x14ac:dyDescent="0.2">
      <c r="CZ3655" s="130"/>
      <c r="DA3655" s="130"/>
      <c r="DB3655" s="130"/>
    </row>
    <row r="3656" spans="104:106" x14ac:dyDescent="0.2">
      <c r="CZ3656" s="130"/>
      <c r="DA3656" s="130"/>
      <c r="DB3656" s="130"/>
    </row>
    <row r="3657" spans="104:106" x14ac:dyDescent="0.2">
      <c r="CZ3657" s="130"/>
      <c r="DA3657" s="130"/>
      <c r="DB3657" s="130"/>
    </row>
    <row r="3658" spans="104:106" x14ac:dyDescent="0.2">
      <c r="CZ3658" s="130"/>
      <c r="DA3658" s="130"/>
      <c r="DB3658" s="130"/>
    </row>
    <row r="3659" spans="104:106" x14ac:dyDescent="0.2">
      <c r="CZ3659" s="130"/>
      <c r="DA3659" s="130"/>
      <c r="DB3659" s="130"/>
    </row>
    <row r="3660" spans="104:106" x14ac:dyDescent="0.2">
      <c r="CZ3660" s="130"/>
      <c r="DA3660" s="130"/>
      <c r="DB3660" s="130"/>
    </row>
    <row r="3661" spans="104:106" x14ac:dyDescent="0.2">
      <c r="CZ3661" s="130"/>
      <c r="DA3661" s="130"/>
      <c r="DB3661" s="130"/>
    </row>
    <row r="3662" spans="104:106" x14ac:dyDescent="0.2">
      <c r="CZ3662" s="130"/>
      <c r="DA3662" s="130"/>
      <c r="DB3662" s="130"/>
    </row>
    <row r="3663" spans="104:106" x14ac:dyDescent="0.2">
      <c r="CZ3663" s="130"/>
      <c r="DA3663" s="130"/>
      <c r="DB3663" s="130"/>
    </row>
    <row r="3664" spans="104:106" x14ac:dyDescent="0.2">
      <c r="CZ3664" s="130"/>
      <c r="DA3664" s="130"/>
      <c r="DB3664" s="130"/>
    </row>
    <row r="3665" spans="104:106" x14ac:dyDescent="0.2">
      <c r="CZ3665" s="130"/>
      <c r="DA3665" s="130"/>
      <c r="DB3665" s="130"/>
    </row>
    <row r="3666" spans="104:106" x14ac:dyDescent="0.2">
      <c r="CZ3666" s="130"/>
      <c r="DA3666" s="130"/>
      <c r="DB3666" s="130"/>
    </row>
    <row r="3667" spans="104:106" x14ac:dyDescent="0.2">
      <c r="CZ3667" s="130"/>
      <c r="DA3667" s="130"/>
      <c r="DB3667" s="130"/>
    </row>
    <row r="3668" spans="104:106" x14ac:dyDescent="0.2">
      <c r="CZ3668" s="130"/>
      <c r="DA3668" s="130"/>
      <c r="DB3668" s="130"/>
    </row>
    <row r="3669" spans="104:106" x14ac:dyDescent="0.2">
      <c r="CZ3669" s="130"/>
      <c r="DA3669" s="130"/>
      <c r="DB3669" s="130"/>
    </row>
    <row r="3670" spans="104:106" x14ac:dyDescent="0.2">
      <c r="CZ3670" s="130"/>
      <c r="DA3670" s="130"/>
      <c r="DB3670" s="130"/>
    </row>
    <row r="3671" spans="104:106" x14ac:dyDescent="0.2">
      <c r="CZ3671" s="130"/>
      <c r="DA3671" s="130"/>
      <c r="DB3671" s="130"/>
    </row>
    <row r="3672" spans="104:106" x14ac:dyDescent="0.2">
      <c r="CZ3672" s="130"/>
      <c r="DA3672" s="130"/>
      <c r="DB3672" s="130"/>
    </row>
    <row r="3673" spans="104:106" x14ac:dyDescent="0.2">
      <c r="CZ3673" s="130"/>
      <c r="DA3673" s="130"/>
      <c r="DB3673" s="130"/>
    </row>
    <row r="3674" spans="104:106" x14ac:dyDescent="0.2">
      <c r="CZ3674" s="130"/>
      <c r="DA3674" s="130"/>
      <c r="DB3674" s="130"/>
    </row>
    <row r="3675" spans="104:106" x14ac:dyDescent="0.2">
      <c r="CZ3675" s="130"/>
      <c r="DA3675" s="130"/>
      <c r="DB3675" s="130"/>
    </row>
    <row r="3676" spans="104:106" x14ac:dyDescent="0.2">
      <c r="CZ3676" s="130"/>
      <c r="DA3676" s="130"/>
      <c r="DB3676" s="130"/>
    </row>
    <row r="3677" spans="104:106" x14ac:dyDescent="0.2">
      <c r="CZ3677" s="130"/>
      <c r="DA3677" s="130"/>
      <c r="DB3677" s="130"/>
    </row>
    <row r="3678" spans="104:106" x14ac:dyDescent="0.2">
      <c r="CZ3678" s="130"/>
      <c r="DA3678" s="130"/>
      <c r="DB3678" s="130"/>
    </row>
    <row r="3679" spans="104:106" x14ac:dyDescent="0.2">
      <c r="CZ3679" s="130"/>
      <c r="DA3679" s="130"/>
      <c r="DB3679" s="130"/>
    </row>
    <row r="3680" spans="104:106" x14ac:dyDescent="0.2">
      <c r="CZ3680" s="130"/>
      <c r="DA3680" s="130"/>
      <c r="DB3680" s="130"/>
    </row>
    <row r="3681" spans="104:106" x14ac:dyDescent="0.2">
      <c r="CZ3681" s="130"/>
      <c r="DA3681" s="130"/>
      <c r="DB3681" s="130"/>
    </row>
    <row r="3682" spans="104:106" x14ac:dyDescent="0.2">
      <c r="CZ3682" s="130"/>
      <c r="DA3682" s="130"/>
      <c r="DB3682" s="130"/>
    </row>
    <row r="3683" spans="104:106" x14ac:dyDescent="0.2">
      <c r="CZ3683" s="130"/>
      <c r="DA3683" s="130"/>
      <c r="DB3683" s="130"/>
    </row>
    <row r="3684" spans="104:106" x14ac:dyDescent="0.2">
      <c r="CZ3684" s="130"/>
      <c r="DA3684" s="130"/>
      <c r="DB3684" s="130"/>
    </row>
    <row r="3685" spans="104:106" x14ac:dyDescent="0.2">
      <c r="CZ3685" s="130"/>
      <c r="DA3685" s="130"/>
      <c r="DB3685" s="130"/>
    </row>
    <row r="3686" spans="104:106" x14ac:dyDescent="0.2">
      <c r="CZ3686" s="130"/>
      <c r="DA3686" s="130"/>
      <c r="DB3686" s="130"/>
    </row>
    <row r="3687" spans="104:106" x14ac:dyDescent="0.2">
      <c r="CZ3687" s="130"/>
      <c r="DA3687" s="130"/>
      <c r="DB3687" s="130"/>
    </row>
    <row r="3688" spans="104:106" x14ac:dyDescent="0.2">
      <c r="CZ3688" s="130"/>
      <c r="DA3688" s="130"/>
      <c r="DB3688" s="130"/>
    </row>
    <row r="3689" spans="104:106" x14ac:dyDescent="0.2">
      <c r="CZ3689" s="130"/>
      <c r="DA3689" s="130"/>
      <c r="DB3689" s="130"/>
    </row>
    <row r="3690" spans="104:106" x14ac:dyDescent="0.2">
      <c r="CZ3690" s="130"/>
      <c r="DA3690" s="130"/>
      <c r="DB3690" s="130"/>
    </row>
    <row r="3691" spans="104:106" x14ac:dyDescent="0.2">
      <c r="CZ3691" s="130"/>
      <c r="DA3691" s="130"/>
      <c r="DB3691" s="130"/>
    </row>
    <row r="3692" spans="104:106" x14ac:dyDescent="0.2">
      <c r="CZ3692" s="130"/>
      <c r="DA3692" s="130"/>
      <c r="DB3692" s="130"/>
    </row>
    <row r="3693" spans="104:106" x14ac:dyDescent="0.2">
      <c r="CZ3693" s="130"/>
      <c r="DA3693" s="130"/>
      <c r="DB3693" s="130"/>
    </row>
    <row r="3694" spans="104:106" x14ac:dyDescent="0.2">
      <c r="CZ3694" s="130"/>
      <c r="DA3694" s="130"/>
      <c r="DB3694" s="130"/>
    </row>
    <row r="3695" spans="104:106" x14ac:dyDescent="0.2">
      <c r="CZ3695" s="130"/>
      <c r="DA3695" s="130"/>
      <c r="DB3695" s="130"/>
    </row>
    <row r="3696" spans="104:106" x14ac:dyDescent="0.2">
      <c r="CZ3696" s="130"/>
      <c r="DA3696" s="130"/>
      <c r="DB3696" s="130"/>
    </row>
    <row r="3697" spans="104:106" x14ac:dyDescent="0.2">
      <c r="CZ3697" s="130"/>
      <c r="DA3697" s="130"/>
      <c r="DB3697" s="130"/>
    </row>
    <row r="3698" spans="104:106" x14ac:dyDescent="0.2">
      <c r="CZ3698" s="130"/>
      <c r="DA3698" s="130"/>
      <c r="DB3698" s="130"/>
    </row>
    <row r="3699" spans="104:106" x14ac:dyDescent="0.2">
      <c r="CZ3699" s="130"/>
      <c r="DA3699" s="130"/>
      <c r="DB3699" s="130"/>
    </row>
    <row r="3700" spans="104:106" x14ac:dyDescent="0.2">
      <c r="CZ3700" s="130"/>
      <c r="DA3700" s="130"/>
      <c r="DB3700" s="130"/>
    </row>
    <row r="3701" spans="104:106" x14ac:dyDescent="0.2">
      <c r="CZ3701" s="130"/>
      <c r="DA3701" s="130"/>
      <c r="DB3701" s="130"/>
    </row>
    <row r="3702" spans="104:106" x14ac:dyDescent="0.2">
      <c r="CZ3702" s="130"/>
      <c r="DA3702" s="130"/>
      <c r="DB3702" s="130"/>
    </row>
    <row r="3703" spans="104:106" x14ac:dyDescent="0.2">
      <c r="CZ3703" s="130"/>
      <c r="DA3703" s="130"/>
      <c r="DB3703" s="130"/>
    </row>
    <row r="3704" spans="104:106" x14ac:dyDescent="0.2">
      <c r="CZ3704" s="130"/>
      <c r="DA3704" s="130"/>
      <c r="DB3704" s="130"/>
    </row>
    <row r="3705" spans="104:106" x14ac:dyDescent="0.2">
      <c r="CZ3705" s="130"/>
      <c r="DA3705" s="130"/>
      <c r="DB3705" s="130"/>
    </row>
    <row r="3706" spans="104:106" x14ac:dyDescent="0.2">
      <c r="CZ3706" s="130"/>
      <c r="DA3706" s="130"/>
      <c r="DB3706" s="130"/>
    </row>
    <row r="3707" spans="104:106" x14ac:dyDescent="0.2">
      <c r="CZ3707" s="130"/>
      <c r="DA3707" s="130"/>
      <c r="DB3707" s="130"/>
    </row>
    <row r="3708" spans="104:106" x14ac:dyDescent="0.2">
      <c r="CZ3708" s="130"/>
      <c r="DA3708" s="130"/>
      <c r="DB3708" s="130"/>
    </row>
    <row r="3709" spans="104:106" x14ac:dyDescent="0.2">
      <c r="CZ3709" s="130"/>
      <c r="DA3709" s="130"/>
      <c r="DB3709" s="130"/>
    </row>
    <row r="3710" spans="104:106" x14ac:dyDescent="0.2">
      <c r="CZ3710" s="130"/>
      <c r="DA3710" s="130"/>
      <c r="DB3710" s="130"/>
    </row>
    <row r="3711" spans="104:106" x14ac:dyDescent="0.2">
      <c r="CZ3711" s="130"/>
      <c r="DA3711" s="130"/>
      <c r="DB3711" s="130"/>
    </row>
    <row r="3712" spans="104:106" x14ac:dyDescent="0.2">
      <c r="CZ3712" s="130"/>
      <c r="DA3712" s="130"/>
      <c r="DB3712" s="130"/>
    </row>
    <row r="3713" spans="104:106" x14ac:dyDescent="0.2">
      <c r="CZ3713" s="130"/>
      <c r="DA3713" s="130"/>
      <c r="DB3713" s="130"/>
    </row>
    <row r="3714" spans="104:106" x14ac:dyDescent="0.2">
      <c r="CZ3714" s="130"/>
      <c r="DA3714" s="130"/>
      <c r="DB3714" s="130"/>
    </row>
    <row r="3715" spans="104:106" x14ac:dyDescent="0.2">
      <c r="CZ3715" s="130"/>
      <c r="DA3715" s="130"/>
      <c r="DB3715" s="130"/>
    </row>
    <row r="3716" spans="104:106" x14ac:dyDescent="0.2">
      <c r="CZ3716" s="130"/>
      <c r="DA3716" s="130"/>
      <c r="DB3716" s="130"/>
    </row>
    <row r="3717" spans="104:106" x14ac:dyDescent="0.2">
      <c r="CZ3717" s="130"/>
      <c r="DA3717" s="130"/>
      <c r="DB3717" s="130"/>
    </row>
    <row r="3718" spans="104:106" x14ac:dyDescent="0.2">
      <c r="CZ3718" s="130"/>
      <c r="DA3718" s="130"/>
      <c r="DB3718" s="130"/>
    </row>
    <row r="3719" spans="104:106" x14ac:dyDescent="0.2">
      <c r="CZ3719" s="130"/>
      <c r="DA3719" s="130"/>
      <c r="DB3719" s="130"/>
    </row>
    <row r="3720" spans="104:106" x14ac:dyDescent="0.2">
      <c r="CZ3720" s="130"/>
      <c r="DA3720" s="130"/>
      <c r="DB3720" s="130"/>
    </row>
    <row r="3721" spans="104:106" x14ac:dyDescent="0.2">
      <c r="CZ3721" s="130"/>
      <c r="DA3721" s="130"/>
      <c r="DB3721" s="130"/>
    </row>
    <row r="3722" spans="104:106" x14ac:dyDescent="0.2">
      <c r="CZ3722" s="130"/>
      <c r="DA3722" s="130"/>
      <c r="DB3722" s="130"/>
    </row>
    <row r="3723" spans="104:106" x14ac:dyDescent="0.2">
      <c r="CZ3723" s="130"/>
      <c r="DA3723" s="130"/>
      <c r="DB3723" s="130"/>
    </row>
    <row r="3724" spans="104:106" x14ac:dyDescent="0.2">
      <c r="CZ3724" s="130"/>
      <c r="DA3724" s="130"/>
      <c r="DB3724" s="130"/>
    </row>
    <row r="3725" spans="104:106" x14ac:dyDescent="0.2">
      <c r="CZ3725" s="130"/>
      <c r="DA3725" s="130"/>
      <c r="DB3725" s="130"/>
    </row>
    <row r="3726" spans="104:106" x14ac:dyDescent="0.2">
      <c r="CZ3726" s="130"/>
      <c r="DA3726" s="130"/>
      <c r="DB3726" s="130"/>
    </row>
    <row r="3727" spans="104:106" x14ac:dyDescent="0.2">
      <c r="CZ3727" s="130"/>
      <c r="DA3727" s="130"/>
      <c r="DB3727" s="130"/>
    </row>
    <row r="3728" spans="104:106" x14ac:dyDescent="0.2">
      <c r="CZ3728" s="130"/>
      <c r="DA3728" s="130"/>
      <c r="DB3728" s="130"/>
    </row>
    <row r="3729" spans="104:106" x14ac:dyDescent="0.2">
      <c r="CZ3729" s="130"/>
      <c r="DA3729" s="130"/>
      <c r="DB3729" s="130"/>
    </row>
    <row r="3730" spans="104:106" x14ac:dyDescent="0.2">
      <c r="CZ3730" s="130"/>
      <c r="DA3730" s="130"/>
      <c r="DB3730" s="130"/>
    </row>
    <row r="3731" spans="104:106" x14ac:dyDescent="0.2">
      <c r="CZ3731" s="130"/>
      <c r="DA3731" s="130"/>
      <c r="DB3731" s="130"/>
    </row>
    <row r="3732" spans="104:106" x14ac:dyDescent="0.2">
      <c r="CZ3732" s="130"/>
      <c r="DA3732" s="130"/>
      <c r="DB3732" s="130"/>
    </row>
    <row r="3733" spans="104:106" x14ac:dyDescent="0.2">
      <c r="CZ3733" s="130"/>
      <c r="DA3733" s="130"/>
      <c r="DB3733" s="130"/>
    </row>
    <row r="3734" spans="104:106" x14ac:dyDescent="0.2">
      <c r="CZ3734" s="130"/>
      <c r="DA3734" s="130"/>
      <c r="DB3734" s="130"/>
    </row>
    <row r="3735" spans="104:106" x14ac:dyDescent="0.2">
      <c r="CZ3735" s="130"/>
      <c r="DA3735" s="130"/>
      <c r="DB3735" s="130"/>
    </row>
    <row r="3736" spans="104:106" x14ac:dyDescent="0.2">
      <c r="CZ3736" s="130"/>
      <c r="DA3736" s="130"/>
      <c r="DB3736" s="130"/>
    </row>
    <row r="3737" spans="104:106" x14ac:dyDescent="0.2">
      <c r="CZ3737" s="130"/>
      <c r="DA3737" s="130"/>
      <c r="DB3737" s="130"/>
    </row>
    <row r="3738" spans="104:106" x14ac:dyDescent="0.2">
      <c r="CZ3738" s="130"/>
      <c r="DA3738" s="130"/>
      <c r="DB3738" s="130"/>
    </row>
    <row r="3739" spans="104:106" x14ac:dyDescent="0.2">
      <c r="CZ3739" s="130"/>
      <c r="DA3739" s="130"/>
      <c r="DB3739" s="130"/>
    </row>
    <row r="3740" spans="104:106" x14ac:dyDescent="0.2">
      <c r="CZ3740" s="130"/>
      <c r="DA3740" s="130"/>
      <c r="DB3740" s="130"/>
    </row>
    <row r="3741" spans="104:106" x14ac:dyDescent="0.2">
      <c r="CZ3741" s="130"/>
      <c r="DA3741" s="130"/>
      <c r="DB3741" s="130"/>
    </row>
    <row r="3742" spans="104:106" x14ac:dyDescent="0.2">
      <c r="CZ3742" s="130"/>
      <c r="DA3742" s="130"/>
      <c r="DB3742" s="130"/>
    </row>
    <row r="3743" spans="104:106" x14ac:dyDescent="0.2">
      <c r="CZ3743" s="130"/>
      <c r="DA3743" s="130"/>
      <c r="DB3743" s="130"/>
    </row>
    <row r="3744" spans="104:106" x14ac:dyDescent="0.2">
      <c r="CZ3744" s="130"/>
      <c r="DA3744" s="130"/>
      <c r="DB3744" s="130"/>
    </row>
    <row r="3745" spans="104:106" x14ac:dyDescent="0.2">
      <c r="CZ3745" s="130"/>
      <c r="DA3745" s="130"/>
      <c r="DB3745" s="130"/>
    </row>
    <row r="3746" spans="104:106" x14ac:dyDescent="0.2">
      <c r="CZ3746" s="130"/>
      <c r="DA3746" s="130"/>
      <c r="DB3746" s="130"/>
    </row>
    <row r="3747" spans="104:106" x14ac:dyDescent="0.2">
      <c r="CZ3747" s="130"/>
      <c r="DA3747" s="130"/>
      <c r="DB3747" s="130"/>
    </row>
    <row r="3748" spans="104:106" x14ac:dyDescent="0.2">
      <c r="CZ3748" s="130"/>
      <c r="DA3748" s="130"/>
      <c r="DB3748" s="130"/>
    </row>
    <row r="3749" spans="104:106" x14ac:dyDescent="0.2">
      <c r="CZ3749" s="130"/>
      <c r="DA3749" s="130"/>
      <c r="DB3749" s="130"/>
    </row>
    <row r="3750" spans="104:106" x14ac:dyDescent="0.2">
      <c r="CZ3750" s="130"/>
      <c r="DA3750" s="130"/>
      <c r="DB3750" s="130"/>
    </row>
    <row r="3751" spans="104:106" x14ac:dyDescent="0.2">
      <c r="CZ3751" s="130"/>
      <c r="DA3751" s="130"/>
      <c r="DB3751" s="130"/>
    </row>
    <row r="3752" spans="104:106" x14ac:dyDescent="0.2">
      <c r="CZ3752" s="130"/>
      <c r="DA3752" s="130"/>
      <c r="DB3752" s="130"/>
    </row>
    <row r="3753" spans="104:106" x14ac:dyDescent="0.2">
      <c r="CZ3753" s="130"/>
      <c r="DA3753" s="130"/>
      <c r="DB3753" s="130"/>
    </row>
    <row r="3754" spans="104:106" x14ac:dyDescent="0.2">
      <c r="CZ3754" s="130"/>
      <c r="DA3754" s="130"/>
      <c r="DB3754" s="130"/>
    </row>
    <row r="3755" spans="104:106" x14ac:dyDescent="0.2">
      <c r="CZ3755" s="130"/>
      <c r="DA3755" s="130"/>
      <c r="DB3755" s="130"/>
    </row>
    <row r="3756" spans="104:106" x14ac:dyDescent="0.2">
      <c r="CZ3756" s="130"/>
      <c r="DA3756" s="130"/>
      <c r="DB3756" s="130"/>
    </row>
    <row r="3757" spans="104:106" x14ac:dyDescent="0.2">
      <c r="CZ3757" s="130"/>
      <c r="DA3757" s="130"/>
      <c r="DB3757" s="130"/>
    </row>
    <row r="3758" spans="104:106" x14ac:dyDescent="0.2">
      <c r="CZ3758" s="130"/>
      <c r="DA3758" s="130"/>
      <c r="DB3758" s="130"/>
    </row>
    <row r="3759" spans="104:106" x14ac:dyDescent="0.2">
      <c r="CZ3759" s="130"/>
      <c r="DA3759" s="130"/>
      <c r="DB3759" s="130"/>
    </row>
    <row r="3760" spans="104:106" x14ac:dyDescent="0.2">
      <c r="CZ3760" s="130"/>
      <c r="DA3760" s="130"/>
      <c r="DB3760" s="130"/>
    </row>
    <row r="3761" spans="104:106" x14ac:dyDescent="0.2">
      <c r="CZ3761" s="130"/>
      <c r="DA3761" s="130"/>
      <c r="DB3761" s="130"/>
    </row>
    <row r="3762" spans="104:106" x14ac:dyDescent="0.2">
      <c r="CZ3762" s="130"/>
      <c r="DA3762" s="130"/>
      <c r="DB3762" s="130"/>
    </row>
    <row r="3763" spans="104:106" x14ac:dyDescent="0.2">
      <c r="CZ3763" s="130"/>
      <c r="DA3763" s="130"/>
      <c r="DB3763" s="130"/>
    </row>
    <row r="3764" spans="104:106" x14ac:dyDescent="0.2">
      <c r="CZ3764" s="130"/>
      <c r="DA3764" s="130"/>
      <c r="DB3764" s="130"/>
    </row>
    <row r="3765" spans="104:106" x14ac:dyDescent="0.2">
      <c r="CZ3765" s="130"/>
      <c r="DA3765" s="130"/>
      <c r="DB3765" s="130"/>
    </row>
    <row r="3766" spans="104:106" x14ac:dyDescent="0.2">
      <c r="CZ3766" s="130"/>
      <c r="DA3766" s="130"/>
      <c r="DB3766" s="130"/>
    </row>
    <row r="3767" spans="104:106" x14ac:dyDescent="0.2">
      <c r="CZ3767" s="130"/>
      <c r="DA3767" s="130"/>
      <c r="DB3767" s="130"/>
    </row>
    <row r="3768" spans="104:106" x14ac:dyDescent="0.2">
      <c r="CZ3768" s="130"/>
      <c r="DA3768" s="130"/>
      <c r="DB3768" s="130"/>
    </row>
    <row r="3769" spans="104:106" x14ac:dyDescent="0.2">
      <c r="CZ3769" s="130"/>
      <c r="DA3769" s="130"/>
      <c r="DB3769" s="130"/>
    </row>
    <row r="3770" spans="104:106" x14ac:dyDescent="0.2">
      <c r="CZ3770" s="130"/>
      <c r="DA3770" s="130"/>
      <c r="DB3770" s="130"/>
    </row>
    <row r="3771" spans="104:106" x14ac:dyDescent="0.2">
      <c r="CZ3771" s="130"/>
      <c r="DA3771" s="130"/>
      <c r="DB3771" s="130"/>
    </row>
    <row r="3772" spans="104:106" x14ac:dyDescent="0.2">
      <c r="CZ3772" s="130"/>
      <c r="DA3772" s="130"/>
      <c r="DB3772" s="130"/>
    </row>
    <row r="3773" spans="104:106" x14ac:dyDescent="0.2">
      <c r="CZ3773" s="130"/>
      <c r="DA3773" s="130"/>
      <c r="DB3773" s="130"/>
    </row>
    <row r="3774" spans="104:106" x14ac:dyDescent="0.2">
      <c r="CZ3774" s="130"/>
      <c r="DA3774" s="130"/>
      <c r="DB3774" s="130"/>
    </row>
    <row r="3775" spans="104:106" x14ac:dyDescent="0.2">
      <c r="CZ3775" s="130"/>
      <c r="DA3775" s="130"/>
      <c r="DB3775" s="130"/>
    </row>
    <row r="3776" spans="104:106" x14ac:dyDescent="0.2">
      <c r="CZ3776" s="130"/>
      <c r="DA3776" s="130"/>
      <c r="DB3776" s="130"/>
    </row>
    <row r="3777" spans="104:106" x14ac:dyDescent="0.2">
      <c r="CZ3777" s="130"/>
      <c r="DA3777" s="130"/>
      <c r="DB3777" s="130"/>
    </row>
    <row r="3778" spans="104:106" x14ac:dyDescent="0.2">
      <c r="CZ3778" s="130"/>
      <c r="DA3778" s="130"/>
      <c r="DB3778" s="130"/>
    </row>
    <row r="3779" spans="104:106" x14ac:dyDescent="0.2">
      <c r="CZ3779" s="130"/>
      <c r="DA3779" s="130"/>
      <c r="DB3779" s="130"/>
    </row>
    <row r="3780" spans="104:106" x14ac:dyDescent="0.2">
      <c r="CZ3780" s="130"/>
      <c r="DA3780" s="130"/>
      <c r="DB3780" s="130"/>
    </row>
    <row r="3781" spans="104:106" x14ac:dyDescent="0.2">
      <c r="CZ3781" s="130"/>
      <c r="DA3781" s="130"/>
      <c r="DB3781" s="130"/>
    </row>
    <row r="3782" spans="104:106" x14ac:dyDescent="0.2">
      <c r="CZ3782" s="130"/>
      <c r="DA3782" s="130"/>
      <c r="DB3782" s="130"/>
    </row>
    <row r="3783" spans="104:106" x14ac:dyDescent="0.2">
      <c r="CZ3783" s="130"/>
      <c r="DA3783" s="130"/>
      <c r="DB3783" s="130"/>
    </row>
    <row r="3784" spans="104:106" x14ac:dyDescent="0.2">
      <c r="CZ3784" s="130"/>
      <c r="DA3784" s="130"/>
      <c r="DB3784" s="130"/>
    </row>
    <row r="3785" spans="104:106" x14ac:dyDescent="0.2">
      <c r="CZ3785" s="130"/>
      <c r="DA3785" s="130"/>
      <c r="DB3785" s="130"/>
    </row>
    <row r="3786" spans="104:106" x14ac:dyDescent="0.2">
      <c r="CZ3786" s="130"/>
      <c r="DA3786" s="130"/>
      <c r="DB3786" s="130"/>
    </row>
    <row r="3787" spans="104:106" x14ac:dyDescent="0.2">
      <c r="CZ3787" s="130"/>
      <c r="DA3787" s="130"/>
      <c r="DB3787" s="130"/>
    </row>
    <row r="3788" spans="104:106" x14ac:dyDescent="0.2">
      <c r="CZ3788" s="130"/>
      <c r="DA3788" s="130"/>
      <c r="DB3788" s="130"/>
    </row>
    <row r="3789" spans="104:106" x14ac:dyDescent="0.2">
      <c r="CZ3789" s="130"/>
      <c r="DA3789" s="130"/>
      <c r="DB3789" s="130"/>
    </row>
    <row r="3790" spans="104:106" x14ac:dyDescent="0.2">
      <c r="CZ3790" s="130"/>
      <c r="DA3790" s="130"/>
      <c r="DB3790" s="130"/>
    </row>
    <row r="3791" spans="104:106" x14ac:dyDescent="0.2">
      <c r="CZ3791" s="130"/>
      <c r="DA3791" s="130"/>
      <c r="DB3791" s="130"/>
    </row>
    <row r="3792" spans="104:106" x14ac:dyDescent="0.2">
      <c r="CZ3792" s="130"/>
      <c r="DA3792" s="130"/>
      <c r="DB3792" s="130"/>
    </row>
    <row r="3793" spans="104:106" x14ac:dyDescent="0.2">
      <c r="CZ3793" s="130"/>
      <c r="DA3793" s="130"/>
      <c r="DB3793" s="130"/>
    </row>
    <row r="3794" spans="104:106" x14ac:dyDescent="0.2">
      <c r="CZ3794" s="130"/>
      <c r="DA3794" s="130"/>
      <c r="DB3794" s="130"/>
    </row>
    <row r="3795" spans="104:106" x14ac:dyDescent="0.2">
      <c r="CZ3795" s="130"/>
      <c r="DA3795" s="130"/>
      <c r="DB3795" s="130"/>
    </row>
    <row r="3796" spans="104:106" x14ac:dyDescent="0.2">
      <c r="CZ3796" s="130"/>
      <c r="DA3796" s="130"/>
      <c r="DB3796" s="130"/>
    </row>
    <row r="3797" spans="104:106" x14ac:dyDescent="0.2">
      <c r="CZ3797" s="130"/>
      <c r="DA3797" s="130"/>
      <c r="DB3797" s="130"/>
    </row>
    <row r="3798" spans="104:106" x14ac:dyDescent="0.2">
      <c r="CZ3798" s="130"/>
      <c r="DA3798" s="130"/>
      <c r="DB3798" s="130"/>
    </row>
    <row r="3799" spans="104:106" x14ac:dyDescent="0.2">
      <c r="CZ3799" s="130"/>
      <c r="DA3799" s="130"/>
      <c r="DB3799" s="130"/>
    </row>
    <row r="3800" spans="104:106" x14ac:dyDescent="0.2">
      <c r="CZ3800" s="130"/>
      <c r="DA3800" s="130"/>
      <c r="DB3800" s="130"/>
    </row>
    <row r="3801" spans="104:106" x14ac:dyDescent="0.2">
      <c r="CZ3801" s="130"/>
      <c r="DA3801" s="130"/>
      <c r="DB3801" s="130"/>
    </row>
    <row r="3802" spans="104:106" x14ac:dyDescent="0.2">
      <c r="CZ3802" s="130"/>
      <c r="DA3802" s="130"/>
      <c r="DB3802" s="130"/>
    </row>
    <row r="3803" spans="104:106" x14ac:dyDescent="0.2">
      <c r="CZ3803" s="130"/>
      <c r="DA3803" s="130"/>
      <c r="DB3803" s="130"/>
    </row>
    <row r="3804" spans="104:106" x14ac:dyDescent="0.2">
      <c r="CZ3804" s="130"/>
      <c r="DA3804" s="130"/>
      <c r="DB3804" s="130"/>
    </row>
    <row r="3805" spans="104:106" x14ac:dyDescent="0.2">
      <c r="CZ3805" s="130"/>
      <c r="DA3805" s="130"/>
      <c r="DB3805" s="130"/>
    </row>
    <row r="3806" spans="104:106" x14ac:dyDescent="0.2">
      <c r="CZ3806" s="130"/>
      <c r="DA3806" s="130"/>
      <c r="DB3806" s="130"/>
    </row>
    <row r="3807" spans="104:106" x14ac:dyDescent="0.2">
      <c r="CZ3807" s="130"/>
      <c r="DA3807" s="130"/>
      <c r="DB3807" s="130"/>
    </row>
    <row r="3808" spans="104:106" x14ac:dyDescent="0.2">
      <c r="CZ3808" s="130"/>
      <c r="DA3808" s="130"/>
      <c r="DB3808" s="130"/>
    </row>
    <row r="3809" spans="104:106" x14ac:dyDescent="0.2">
      <c r="CZ3809" s="130"/>
      <c r="DA3809" s="130"/>
      <c r="DB3809" s="130"/>
    </row>
    <row r="3810" spans="104:106" x14ac:dyDescent="0.2">
      <c r="CZ3810" s="130"/>
      <c r="DA3810" s="130"/>
      <c r="DB3810" s="130"/>
    </row>
    <row r="3811" spans="104:106" x14ac:dyDescent="0.2">
      <c r="CZ3811" s="130"/>
      <c r="DA3811" s="130"/>
      <c r="DB3811" s="130"/>
    </row>
    <row r="3812" spans="104:106" x14ac:dyDescent="0.2">
      <c r="CZ3812" s="130"/>
      <c r="DA3812" s="130"/>
      <c r="DB3812" s="130"/>
    </row>
    <row r="3813" spans="104:106" x14ac:dyDescent="0.2">
      <c r="CZ3813" s="130"/>
      <c r="DA3813" s="130"/>
      <c r="DB3813" s="130"/>
    </row>
    <row r="3814" spans="104:106" x14ac:dyDescent="0.2">
      <c r="CZ3814" s="130"/>
      <c r="DA3814" s="130"/>
      <c r="DB3814" s="130"/>
    </row>
    <row r="3815" spans="104:106" x14ac:dyDescent="0.2">
      <c r="CZ3815" s="130"/>
      <c r="DA3815" s="130"/>
      <c r="DB3815" s="130"/>
    </row>
    <row r="3816" spans="104:106" x14ac:dyDescent="0.2">
      <c r="CZ3816" s="130"/>
      <c r="DA3816" s="130"/>
      <c r="DB3816" s="130"/>
    </row>
    <row r="3817" spans="104:106" x14ac:dyDescent="0.2">
      <c r="CZ3817" s="130"/>
      <c r="DA3817" s="130"/>
      <c r="DB3817" s="130"/>
    </row>
    <row r="3818" spans="104:106" x14ac:dyDescent="0.2">
      <c r="CZ3818" s="130"/>
      <c r="DA3818" s="130"/>
      <c r="DB3818" s="130"/>
    </row>
    <row r="3819" spans="104:106" x14ac:dyDescent="0.2">
      <c r="CZ3819" s="130"/>
      <c r="DA3819" s="130"/>
      <c r="DB3819" s="130"/>
    </row>
    <row r="3820" spans="104:106" x14ac:dyDescent="0.2">
      <c r="CZ3820" s="130"/>
      <c r="DA3820" s="130"/>
      <c r="DB3820" s="130"/>
    </row>
    <row r="3821" spans="104:106" x14ac:dyDescent="0.2">
      <c r="CZ3821" s="130"/>
      <c r="DA3821" s="130"/>
      <c r="DB3821" s="130"/>
    </row>
    <row r="3822" spans="104:106" x14ac:dyDescent="0.2">
      <c r="CZ3822" s="130"/>
      <c r="DA3822" s="130"/>
      <c r="DB3822" s="130"/>
    </row>
    <row r="3823" spans="104:106" x14ac:dyDescent="0.2">
      <c r="CZ3823" s="130"/>
      <c r="DA3823" s="130"/>
      <c r="DB3823" s="130"/>
    </row>
    <row r="3824" spans="104:106" x14ac:dyDescent="0.2">
      <c r="CZ3824" s="130"/>
      <c r="DA3824" s="130"/>
      <c r="DB3824" s="130"/>
    </row>
    <row r="3825" spans="104:106" x14ac:dyDescent="0.2">
      <c r="CZ3825" s="130"/>
      <c r="DA3825" s="130"/>
      <c r="DB3825" s="130"/>
    </row>
    <row r="3826" spans="104:106" x14ac:dyDescent="0.2">
      <c r="CZ3826" s="130"/>
      <c r="DA3826" s="130"/>
      <c r="DB3826" s="130"/>
    </row>
    <row r="3827" spans="104:106" x14ac:dyDescent="0.2">
      <c r="CZ3827" s="130"/>
      <c r="DA3827" s="130"/>
      <c r="DB3827" s="130"/>
    </row>
    <row r="3828" spans="104:106" x14ac:dyDescent="0.2">
      <c r="CZ3828" s="130"/>
      <c r="DA3828" s="130"/>
      <c r="DB3828" s="130"/>
    </row>
    <row r="3829" spans="104:106" x14ac:dyDescent="0.2">
      <c r="CZ3829" s="130"/>
      <c r="DA3829" s="130"/>
      <c r="DB3829" s="130"/>
    </row>
    <row r="3830" spans="104:106" x14ac:dyDescent="0.2">
      <c r="CZ3830" s="130"/>
      <c r="DA3830" s="130"/>
      <c r="DB3830" s="130"/>
    </row>
    <row r="3831" spans="104:106" x14ac:dyDescent="0.2">
      <c r="CZ3831" s="130"/>
      <c r="DA3831" s="130"/>
      <c r="DB3831" s="130"/>
    </row>
    <row r="3832" spans="104:106" x14ac:dyDescent="0.2">
      <c r="CZ3832" s="130"/>
      <c r="DA3832" s="130"/>
      <c r="DB3832" s="130"/>
    </row>
    <row r="3833" spans="104:106" x14ac:dyDescent="0.2">
      <c r="CZ3833" s="130"/>
      <c r="DA3833" s="130"/>
      <c r="DB3833" s="130"/>
    </row>
    <row r="3834" spans="104:106" x14ac:dyDescent="0.2">
      <c r="CZ3834" s="130"/>
      <c r="DA3834" s="130"/>
      <c r="DB3834" s="130"/>
    </row>
    <row r="3835" spans="104:106" x14ac:dyDescent="0.2">
      <c r="CZ3835" s="130"/>
      <c r="DA3835" s="130"/>
      <c r="DB3835" s="130"/>
    </row>
    <row r="3836" spans="104:106" x14ac:dyDescent="0.2">
      <c r="CZ3836" s="130"/>
      <c r="DA3836" s="130"/>
      <c r="DB3836" s="130"/>
    </row>
    <row r="3837" spans="104:106" x14ac:dyDescent="0.2">
      <c r="CZ3837" s="130"/>
      <c r="DA3837" s="130"/>
      <c r="DB3837" s="130"/>
    </row>
    <row r="3838" spans="104:106" x14ac:dyDescent="0.2">
      <c r="CZ3838" s="130"/>
      <c r="DA3838" s="130"/>
      <c r="DB3838" s="130"/>
    </row>
    <row r="3839" spans="104:106" x14ac:dyDescent="0.2">
      <c r="CZ3839" s="130"/>
      <c r="DA3839" s="130"/>
      <c r="DB3839" s="130"/>
    </row>
    <row r="3840" spans="104:106" x14ac:dyDescent="0.2">
      <c r="CZ3840" s="130"/>
      <c r="DA3840" s="130"/>
      <c r="DB3840" s="130"/>
    </row>
    <row r="3841" spans="104:106" x14ac:dyDescent="0.2">
      <c r="CZ3841" s="130"/>
      <c r="DA3841" s="130"/>
      <c r="DB3841" s="130"/>
    </row>
    <row r="3842" spans="104:106" x14ac:dyDescent="0.2">
      <c r="CZ3842" s="130"/>
      <c r="DA3842" s="130"/>
      <c r="DB3842" s="130"/>
    </row>
    <row r="3843" spans="104:106" x14ac:dyDescent="0.2">
      <c r="CZ3843" s="130"/>
      <c r="DA3843" s="130"/>
      <c r="DB3843" s="130"/>
    </row>
    <row r="3844" spans="104:106" x14ac:dyDescent="0.2">
      <c r="CZ3844" s="130"/>
      <c r="DA3844" s="130"/>
      <c r="DB3844" s="130"/>
    </row>
    <row r="3845" spans="104:106" x14ac:dyDescent="0.2">
      <c r="CZ3845" s="130"/>
      <c r="DA3845" s="130"/>
      <c r="DB3845" s="130"/>
    </row>
    <row r="3846" spans="104:106" x14ac:dyDescent="0.2">
      <c r="CZ3846" s="130"/>
      <c r="DA3846" s="130"/>
      <c r="DB3846" s="130"/>
    </row>
    <row r="3847" spans="104:106" x14ac:dyDescent="0.2">
      <c r="CZ3847" s="130"/>
      <c r="DA3847" s="130"/>
      <c r="DB3847" s="130"/>
    </row>
    <row r="3848" spans="104:106" x14ac:dyDescent="0.2">
      <c r="CZ3848" s="130"/>
      <c r="DA3848" s="130"/>
      <c r="DB3848" s="130"/>
    </row>
    <row r="3849" spans="104:106" x14ac:dyDescent="0.2">
      <c r="CZ3849" s="130"/>
      <c r="DA3849" s="130"/>
      <c r="DB3849" s="130"/>
    </row>
    <row r="3850" spans="104:106" x14ac:dyDescent="0.2">
      <c r="CZ3850" s="130"/>
      <c r="DA3850" s="130"/>
      <c r="DB3850" s="130"/>
    </row>
    <row r="3851" spans="104:106" x14ac:dyDescent="0.2">
      <c r="CZ3851" s="130"/>
      <c r="DA3851" s="130"/>
      <c r="DB3851" s="130"/>
    </row>
    <row r="3852" spans="104:106" x14ac:dyDescent="0.2">
      <c r="CZ3852" s="130"/>
      <c r="DA3852" s="130"/>
      <c r="DB3852" s="130"/>
    </row>
    <row r="3853" spans="104:106" x14ac:dyDescent="0.2">
      <c r="CZ3853" s="130"/>
      <c r="DA3853" s="130"/>
      <c r="DB3853" s="130"/>
    </row>
    <row r="3854" spans="104:106" x14ac:dyDescent="0.2">
      <c r="CZ3854" s="130"/>
      <c r="DA3854" s="130"/>
      <c r="DB3854" s="130"/>
    </row>
    <row r="3855" spans="104:106" x14ac:dyDescent="0.2">
      <c r="CZ3855" s="130"/>
      <c r="DA3855" s="130"/>
      <c r="DB3855" s="130"/>
    </row>
    <row r="3856" spans="104:106" x14ac:dyDescent="0.2">
      <c r="CZ3856" s="130"/>
      <c r="DA3856" s="130"/>
      <c r="DB3856" s="130"/>
    </row>
    <row r="3857" spans="104:106" x14ac:dyDescent="0.2">
      <c r="CZ3857" s="130"/>
      <c r="DA3857" s="130"/>
      <c r="DB3857" s="130"/>
    </row>
    <row r="3858" spans="104:106" x14ac:dyDescent="0.2">
      <c r="CZ3858" s="130"/>
      <c r="DA3858" s="130"/>
      <c r="DB3858" s="130"/>
    </row>
    <row r="3859" spans="104:106" x14ac:dyDescent="0.2">
      <c r="CZ3859" s="130"/>
      <c r="DA3859" s="130"/>
      <c r="DB3859" s="130"/>
    </row>
    <row r="3860" spans="104:106" x14ac:dyDescent="0.2">
      <c r="CZ3860" s="130"/>
      <c r="DA3860" s="130"/>
      <c r="DB3860" s="130"/>
    </row>
    <row r="3861" spans="104:106" x14ac:dyDescent="0.2">
      <c r="CZ3861" s="130"/>
      <c r="DA3861" s="130"/>
      <c r="DB3861" s="130"/>
    </row>
    <row r="3862" spans="104:106" x14ac:dyDescent="0.2">
      <c r="CZ3862" s="130"/>
      <c r="DA3862" s="130"/>
      <c r="DB3862" s="130"/>
    </row>
    <row r="3863" spans="104:106" x14ac:dyDescent="0.2">
      <c r="CZ3863" s="130"/>
      <c r="DA3863" s="130"/>
      <c r="DB3863" s="130"/>
    </row>
    <row r="3864" spans="104:106" x14ac:dyDescent="0.2">
      <c r="CZ3864" s="130"/>
      <c r="DA3864" s="130"/>
      <c r="DB3864" s="130"/>
    </row>
    <row r="3865" spans="104:106" x14ac:dyDescent="0.2">
      <c r="CZ3865" s="130"/>
      <c r="DA3865" s="130"/>
      <c r="DB3865" s="130"/>
    </row>
    <row r="3866" spans="104:106" x14ac:dyDescent="0.2">
      <c r="CZ3866" s="130"/>
      <c r="DA3866" s="130"/>
      <c r="DB3866" s="130"/>
    </row>
    <row r="3867" spans="104:106" x14ac:dyDescent="0.2">
      <c r="CZ3867" s="130"/>
      <c r="DA3867" s="130"/>
      <c r="DB3867" s="130"/>
    </row>
    <row r="3868" spans="104:106" x14ac:dyDescent="0.2">
      <c r="CZ3868" s="130"/>
      <c r="DA3868" s="130"/>
      <c r="DB3868" s="130"/>
    </row>
    <row r="3869" spans="104:106" x14ac:dyDescent="0.2">
      <c r="CZ3869" s="130"/>
      <c r="DA3869" s="130"/>
      <c r="DB3869" s="130"/>
    </row>
    <row r="3870" spans="104:106" x14ac:dyDescent="0.2">
      <c r="CZ3870" s="130"/>
      <c r="DA3870" s="130"/>
      <c r="DB3870" s="130"/>
    </row>
    <row r="3871" spans="104:106" x14ac:dyDescent="0.2">
      <c r="CZ3871" s="130"/>
      <c r="DA3871" s="130"/>
      <c r="DB3871" s="130"/>
    </row>
    <row r="3872" spans="104:106" x14ac:dyDescent="0.2">
      <c r="CZ3872" s="130"/>
      <c r="DA3872" s="130"/>
      <c r="DB3872" s="130"/>
    </row>
    <row r="3873" spans="104:106" x14ac:dyDescent="0.2">
      <c r="CZ3873" s="130"/>
      <c r="DA3873" s="130"/>
      <c r="DB3873" s="130"/>
    </row>
    <row r="3874" spans="104:106" x14ac:dyDescent="0.2">
      <c r="CZ3874" s="130"/>
      <c r="DA3874" s="130"/>
      <c r="DB3874" s="130"/>
    </row>
    <row r="3875" spans="104:106" x14ac:dyDescent="0.2">
      <c r="CZ3875" s="130"/>
      <c r="DA3875" s="130"/>
      <c r="DB3875" s="130"/>
    </row>
    <row r="3876" spans="104:106" x14ac:dyDescent="0.2">
      <c r="CZ3876" s="130"/>
      <c r="DA3876" s="130"/>
      <c r="DB3876" s="130"/>
    </row>
    <row r="3877" spans="104:106" x14ac:dyDescent="0.2">
      <c r="CZ3877" s="130"/>
      <c r="DA3877" s="130"/>
      <c r="DB3877" s="130"/>
    </row>
    <row r="3878" spans="104:106" x14ac:dyDescent="0.2">
      <c r="CZ3878" s="130"/>
      <c r="DA3878" s="130"/>
      <c r="DB3878" s="130"/>
    </row>
    <row r="3879" spans="104:106" x14ac:dyDescent="0.2">
      <c r="CZ3879" s="130"/>
      <c r="DA3879" s="130"/>
      <c r="DB3879" s="130"/>
    </row>
    <row r="3880" spans="104:106" x14ac:dyDescent="0.2">
      <c r="CZ3880" s="130"/>
      <c r="DA3880" s="130"/>
      <c r="DB3880" s="130"/>
    </row>
    <row r="3881" spans="104:106" x14ac:dyDescent="0.2">
      <c r="CZ3881" s="130"/>
      <c r="DA3881" s="130"/>
      <c r="DB3881" s="130"/>
    </row>
    <row r="3882" spans="104:106" x14ac:dyDescent="0.2">
      <c r="CZ3882" s="130"/>
      <c r="DA3882" s="130"/>
      <c r="DB3882" s="130"/>
    </row>
    <row r="3883" spans="104:106" x14ac:dyDescent="0.2">
      <c r="CZ3883" s="130"/>
      <c r="DA3883" s="130"/>
      <c r="DB3883" s="130"/>
    </row>
    <row r="3884" spans="104:106" x14ac:dyDescent="0.2">
      <c r="CZ3884" s="130"/>
      <c r="DA3884" s="130"/>
      <c r="DB3884" s="130"/>
    </row>
    <row r="3885" spans="104:106" x14ac:dyDescent="0.2">
      <c r="CZ3885" s="130"/>
      <c r="DA3885" s="130"/>
      <c r="DB3885" s="130"/>
    </row>
    <row r="3886" spans="104:106" x14ac:dyDescent="0.2">
      <c r="CZ3886" s="130"/>
      <c r="DA3886" s="130"/>
      <c r="DB3886" s="130"/>
    </row>
    <row r="3887" spans="104:106" x14ac:dyDescent="0.2">
      <c r="CZ3887" s="130"/>
      <c r="DA3887" s="130"/>
      <c r="DB3887" s="130"/>
    </row>
    <row r="3888" spans="104:106" x14ac:dyDescent="0.2">
      <c r="CZ3888" s="130"/>
      <c r="DA3888" s="130"/>
      <c r="DB3888" s="130"/>
    </row>
    <row r="3889" spans="104:106" x14ac:dyDescent="0.2">
      <c r="CZ3889" s="130"/>
      <c r="DA3889" s="130"/>
      <c r="DB3889" s="130"/>
    </row>
    <row r="3890" spans="104:106" x14ac:dyDescent="0.2">
      <c r="CZ3890" s="130"/>
      <c r="DA3890" s="130"/>
      <c r="DB3890" s="130"/>
    </row>
    <row r="3891" spans="104:106" x14ac:dyDescent="0.2">
      <c r="CZ3891" s="130"/>
      <c r="DA3891" s="130"/>
      <c r="DB3891" s="130"/>
    </row>
    <row r="3892" spans="104:106" x14ac:dyDescent="0.2">
      <c r="CZ3892" s="130"/>
      <c r="DA3892" s="130"/>
      <c r="DB3892" s="130"/>
    </row>
    <row r="3893" spans="104:106" x14ac:dyDescent="0.2">
      <c r="CZ3893" s="130"/>
      <c r="DA3893" s="130"/>
      <c r="DB3893" s="130"/>
    </row>
    <row r="3894" spans="104:106" x14ac:dyDescent="0.2">
      <c r="CZ3894" s="130"/>
      <c r="DA3894" s="130"/>
      <c r="DB3894" s="130"/>
    </row>
    <row r="3895" spans="104:106" x14ac:dyDescent="0.2">
      <c r="CZ3895" s="130"/>
      <c r="DA3895" s="130"/>
      <c r="DB3895" s="130"/>
    </row>
    <row r="3896" spans="104:106" x14ac:dyDescent="0.2">
      <c r="CZ3896" s="130"/>
      <c r="DA3896" s="130"/>
      <c r="DB3896" s="130"/>
    </row>
    <row r="3897" spans="104:106" x14ac:dyDescent="0.2">
      <c r="CZ3897" s="130"/>
      <c r="DA3897" s="130"/>
      <c r="DB3897" s="130"/>
    </row>
    <row r="3898" spans="104:106" x14ac:dyDescent="0.2">
      <c r="CZ3898" s="130"/>
      <c r="DA3898" s="130"/>
      <c r="DB3898" s="130"/>
    </row>
    <row r="3899" spans="104:106" x14ac:dyDescent="0.2">
      <c r="CZ3899" s="130"/>
      <c r="DA3899" s="130"/>
      <c r="DB3899" s="130"/>
    </row>
    <row r="3900" spans="104:106" x14ac:dyDescent="0.2">
      <c r="CZ3900" s="130"/>
      <c r="DA3900" s="130"/>
      <c r="DB3900" s="130"/>
    </row>
    <row r="3901" spans="104:106" x14ac:dyDescent="0.2">
      <c r="CZ3901" s="130"/>
      <c r="DA3901" s="130"/>
      <c r="DB3901" s="130"/>
    </row>
    <row r="3902" spans="104:106" x14ac:dyDescent="0.2">
      <c r="CZ3902" s="130"/>
      <c r="DA3902" s="130"/>
      <c r="DB3902" s="130"/>
    </row>
    <row r="3903" spans="104:106" x14ac:dyDescent="0.2">
      <c r="CZ3903" s="130"/>
      <c r="DA3903" s="130"/>
      <c r="DB3903" s="130"/>
    </row>
    <row r="3904" spans="104:106" x14ac:dyDescent="0.2">
      <c r="CZ3904" s="130"/>
      <c r="DA3904" s="130"/>
      <c r="DB3904" s="130"/>
    </row>
    <row r="3905" spans="104:106" x14ac:dyDescent="0.2">
      <c r="CZ3905" s="130"/>
      <c r="DA3905" s="130"/>
      <c r="DB3905" s="130"/>
    </row>
    <row r="3906" spans="104:106" x14ac:dyDescent="0.2">
      <c r="CZ3906" s="130"/>
      <c r="DA3906" s="130"/>
      <c r="DB3906" s="130"/>
    </row>
    <row r="3907" spans="104:106" x14ac:dyDescent="0.2">
      <c r="CZ3907" s="130"/>
      <c r="DA3907" s="130"/>
      <c r="DB3907" s="130"/>
    </row>
    <row r="3908" spans="104:106" x14ac:dyDescent="0.2">
      <c r="CZ3908" s="130"/>
      <c r="DA3908" s="130"/>
      <c r="DB3908" s="130"/>
    </row>
    <row r="3909" spans="104:106" x14ac:dyDescent="0.2">
      <c r="CZ3909" s="130"/>
      <c r="DA3909" s="130"/>
      <c r="DB3909" s="130"/>
    </row>
    <row r="3910" spans="104:106" x14ac:dyDescent="0.2">
      <c r="CZ3910" s="130"/>
      <c r="DA3910" s="130"/>
      <c r="DB3910" s="130"/>
    </row>
    <row r="3911" spans="104:106" x14ac:dyDescent="0.2">
      <c r="CZ3911" s="130"/>
      <c r="DA3911" s="130"/>
      <c r="DB3911" s="130"/>
    </row>
    <row r="3912" spans="104:106" x14ac:dyDescent="0.2">
      <c r="CZ3912" s="130"/>
      <c r="DA3912" s="130"/>
      <c r="DB3912" s="130"/>
    </row>
    <row r="3913" spans="104:106" x14ac:dyDescent="0.2">
      <c r="CZ3913" s="130"/>
      <c r="DA3913" s="130"/>
      <c r="DB3913" s="130"/>
    </row>
    <row r="3914" spans="104:106" x14ac:dyDescent="0.2">
      <c r="CZ3914" s="130"/>
      <c r="DA3914" s="130"/>
      <c r="DB3914" s="130"/>
    </row>
    <row r="3915" spans="104:106" x14ac:dyDescent="0.2">
      <c r="CZ3915" s="130"/>
      <c r="DA3915" s="130"/>
      <c r="DB3915" s="130"/>
    </row>
    <row r="3916" spans="104:106" x14ac:dyDescent="0.2">
      <c r="CZ3916" s="130"/>
      <c r="DA3916" s="130"/>
      <c r="DB3916" s="130"/>
    </row>
    <row r="3917" spans="104:106" x14ac:dyDescent="0.2">
      <c r="CZ3917" s="130"/>
      <c r="DA3917" s="130"/>
      <c r="DB3917" s="130"/>
    </row>
    <row r="3918" spans="104:106" x14ac:dyDescent="0.2">
      <c r="CZ3918" s="130"/>
      <c r="DA3918" s="130"/>
      <c r="DB3918" s="130"/>
    </row>
    <row r="3919" spans="104:106" x14ac:dyDescent="0.2">
      <c r="CZ3919" s="130"/>
      <c r="DA3919" s="130"/>
      <c r="DB3919" s="130"/>
    </row>
    <row r="3920" spans="104:106" x14ac:dyDescent="0.2">
      <c r="CZ3920" s="130"/>
      <c r="DA3920" s="130"/>
      <c r="DB3920" s="130"/>
    </row>
    <row r="3921" spans="104:106" x14ac:dyDescent="0.2">
      <c r="CZ3921" s="130"/>
      <c r="DA3921" s="130"/>
      <c r="DB3921" s="130"/>
    </row>
    <row r="3922" spans="104:106" x14ac:dyDescent="0.2">
      <c r="CZ3922" s="130"/>
      <c r="DA3922" s="130"/>
      <c r="DB3922" s="130"/>
    </row>
    <row r="3923" spans="104:106" x14ac:dyDescent="0.2">
      <c r="CZ3923" s="130"/>
      <c r="DA3923" s="130"/>
      <c r="DB3923" s="130"/>
    </row>
    <row r="3924" spans="104:106" x14ac:dyDescent="0.2">
      <c r="CZ3924" s="130"/>
      <c r="DA3924" s="130"/>
      <c r="DB3924" s="130"/>
    </row>
    <row r="3925" spans="104:106" x14ac:dyDescent="0.2">
      <c r="CZ3925" s="130"/>
      <c r="DA3925" s="130"/>
      <c r="DB3925" s="130"/>
    </row>
    <row r="3926" spans="104:106" x14ac:dyDescent="0.2">
      <c r="CZ3926" s="130"/>
      <c r="DA3926" s="130"/>
      <c r="DB3926" s="130"/>
    </row>
    <row r="3927" spans="104:106" x14ac:dyDescent="0.2">
      <c r="CZ3927" s="130"/>
      <c r="DA3927" s="130"/>
      <c r="DB3927" s="130"/>
    </row>
    <row r="3928" spans="104:106" x14ac:dyDescent="0.2">
      <c r="CZ3928" s="130"/>
      <c r="DA3928" s="130"/>
      <c r="DB3928" s="130"/>
    </row>
    <row r="3929" spans="104:106" x14ac:dyDescent="0.2">
      <c r="CZ3929" s="130"/>
      <c r="DA3929" s="130"/>
      <c r="DB3929" s="130"/>
    </row>
    <row r="3930" spans="104:106" x14ac:dyDescent="0.2">
      <c r="CZ3930" s="130"/>
      <c r="DA3930" s="130"/>
      <c r="DB3930" s="130"/>
    </row>
    <row r="3931" spans="104:106" x14ac:dyDescent="0.2">
      <c r="CZ3931" s="130"/>
      <c r="DA3931" s="130"/>
      <c r="DB3931" s="130"/>
    </row>
    <row r="3932" spans="104:106" x14ac:dyDescent="0.2">
      <c r="CZ3932" s="130"/>
      <c r="DA3932" s="130"/>
      <c r="DB3932" s="130"/>
    </row>
    <row r="3933" spans="104:106" x14ac:dyDescent="0.2">
      <c r="CZ3933" s="130"/>
      <c r="DA3933" s="130"/>
      <c r="DB3933" s="130"/>
    </row>
    <row r="3934" spans="104:106" x14ac:dyDescent="0.2">
      <c r="CZ3934" s="130"/>
      <c r="DA3934" s="130"/>
      <c r="DB3934" s="130"/>
    </row>
    <row r="3935" spans="104:106" x14ac:dyDescent="0.2">
      <c r="CZ3935" s="130"/>
      <c r="DA3935" s="130"/>
      <c r="DB3935" s="130"/>
    </row>
    <row r="3936" spans="104:106" x14ac:dyDescent="0.2">
      <c r="CZ3936" s="130"/>
      <c r="DA3936" s="130"/>
      <c r="DB3936" s="130"/>
    </row>
    <row r="3937" spans="104:106" x14ac:dyDescent="0.2">
      <c r="CZ3937" s="130"/>
      <c r="DA3937" s="130"/>
      <c r="DB3937" s="130"/>
    </row>
    <row r="3938" spans="104:106" x14ac:dyDescent="0.2">
      <c r="CZ3938" s="130"/>
      <c r="DA3938" s="130"/>
      <c r="DB3938" s="130"/>
    </row>
    <row r="3939" spans="104:106" x14ac:dyDescent="0.2">
      <c r="CZ3939" s="130"/>
      <c r="DA3939" s="130"/>
      <c r="DB3939" s="130"/>
    </row>
    <row r="3940" spans="104:106" x14ac:dyDescent="0.2">
      <c r="CZ3940" s="130"/>
      <c r="DA3940" s="130"/>
      <c r="DB3940" s="130"/>
    </row>
    <row r="3941" spans="104:106" x14ac:dyDescent="0.2">
      <c r="CZ3941" s="130"/>
      <c r="DA3941" s="130"/>
      <c r="DB3941" s="130"/>
    </row>
    <row r="3942" spans="104:106" x14ac:dyDescent="0.2">
      <c r="CZ3942" s="130"/>
      <c r="DA3942" s="130"/>
      <c r="DB3942" s="130"/>
    </row>
    <row r="3943" spans="104:106" x14ac:dyDescent="0.2">
      <c r="CZ3943" s="130"/>
      <c r="DA3943" s="130"/>
      <c r="DB3943" s="130"/>
    </row>
    <row r="3944" spans="104:106" x14ac:dyDescent="0.2">
      <c r="CZ3944" s="130"/>
      <c r="DA3944" s="130"/>
      <c r="DB3944" s="130"/>
    </row>
    <row r="3945" spans="104:106" x14ac:dyDescent="0.2">
      <c r="CZ3945" s="130"/>
      <c r="DA3945" s="130"/>
      <c r="DB3945" s="130"/>
    </row>
    <row r="3946" spans="104:106" x14ac:dyDescent="0.2">
      <c r="CZ3946" s="130"/>
      <c r="DA3946" s="130"/>
      <c r="DB3946" s="130"/>
    </row>
    <row r="3947" spans="104:106" x14ac:dyDescent="0.2">
      <c r="CZ3947" s="130"/>
      <c r="DA3947" s="130"/>
      <c r="DB3947" s="130"/>
    </row>
    <row r="3948" spans="104:106" x14ac:dyDescent="0.2">
      <c r="CZ3948" s="130"/>
      <c r="DA3948" s="130"/>
      <c r="DB3948" s="130"/>
    </row>
    <row r="3949" spans="104:106" x14ac:dyDescent="0.2">
      <c r="CZ3949" s="130"/>
      <c r="DA3949" s="130"/>
      <c r="DB3949" s="130"/>
    </row>
    <row r="3950" spans="104:106" x14ac:dyDescent="0.2">
      <c r="CZ3950" s="130"/>
      <c r="DA3950" s="130"/>
      <c r="DB3950" s="130"/>
    </row>
    <row r="3951" spans="104:106" x14ac:dyDescent="0.2">
      <c r="CZ3951" s="130"/>
      <c r="DA3951" s="130"/>
      <c r="DB3951" s="130"/>
    </row>
    <row r="3952" spans="104:106" x14ac:dyDescent="0.2">
      <c r="CZ3952" s="130"/>
      <c r="DA3952" s="130"/>
      <c r="DB3952" s="130"/>
    </row>
    <row r="3953" spans="104:106" x14ac:dyDescent="0.2">
      <c r="CZ3953" s="130"/>
      <c r="DA3953" s="130"/>
      <c r="DB3953" s="130"/>
    </row>
    <row r="3954" spans="104:106" x14ac:dyDescent="0.2">
      <c r="CZ3954" s="130"/>
      <c r="DA3954" s="130"/>
      <c r="DB3954" s="130"/>
    </row>
    <row r="3955" spans="104:106" x14ac:dyDescent="0.2">
      <c r="CZ3955" s="130"/>
      <c r="DA3955" s="130"/>
      <c r="DB3955" s="130"/>
    </row>
    <row r="3956" spans="104:106" x14ac:dyDescent="0.2">
      <c r="CZ3956" s="130"/>
      <c r="DA3956" s="130"/>
      <c r="DB3956" s="130"/>
    </row>
    <row r="3957" spans="104:106" x14ac:dyDescent="0.2">
      <c r="CZ3957" s="130"/>
      <c r="DA3957" s="130"/>
      <c r="DB3957" s="130"/>
    </row>
    <row r="3958" spans="104:106" x14ac:dyDescent="0.2">
      <c r="CZ3958" s="130"/>
      <c r="DA3958" s="130"/>
      <c r="DB3958" s="130"/>
    </row>
    <row r="3959" spans="104:106" x14ac:dyDescent="0.2">
      <c r="CZ3959" s="130"/>
      <c r="DA3959" s="130"/>
      <c r="DB3959" s="130"/>
    </row>
    <row r="3960" spans="104:106" x14ac:dyDescent="0.2">
      <c r="CZ3960" s="130"/>
      <c r="DA3960" s="130"/>
      <c r="DB3960" s="130"/>
    </row>
    <row r="3961" spans="104:106" x14ac:dyDescent="0.2">
      <c r="CZ3961" s="130"/>
      <c r="DA3961" s="130"/>
      <c r="DB3961" s="130"/>
    </row>
    <row r="3962" spans="104:106" x14ac:dyDescent="0.2">
      <c r="CZ3962" s="130"/>
      <c r="DA3962" s="130"/>
      <c r="DB3962" s="130"/>
    </row>
    <row r="3963" spans="104:106" x14ac:dyDescent="0.2">
      <c r="CZ3963" s="130"/>
      <c r="DA3963" s="130"/>
      <c r="DB3963" s="130"/>
    </row>
    <row r="3964" spans="104:106" x14ac:dyDescent="0.2">
      <c r="CZ3964" s="130"/>
      <c r="DA3964" s="130"/>
      <c r="DB3964" s="130"/>
    </row>
    <row r="3965" spans="104:106" x14ac:dyDescent="0.2">
      <c r="CZ3965" s="130"/>
      <c r="DA3965" s="130"/>
      <c r="DB3965" s="130"/>
    </row>
    <row r="3966" spans="104:106" x14ac:dyDescent="0.2">
      <c r="CZ3966" s="130"/>
      <c r="DA3966" s="130"/>
      <c r="DB3966" s="130"/>
    </row>
    <row r="3967" spans="104:106" x14ac:dyDescent="0.2">
      <c r="CZ3967" s="130"/>
      <c r="DA3967" s="130"/>
      <c r="DB3967" s="130"/>
    </row>
    <row r="3968" spans="104:106" x14ac:dyDescent="0.2">
      <c r="CZ3968" s="130"/>
      <c r="DA3968" s="130"/>
      <c r="DB3968" s="130"/>
    </row>
    <row r="3969" spans="104:106" x14ac:dyDescent="0.2">
      <c r="CZ3969" s="130"/>
      <c r="DA3969" s="130"/>
      <c r="DB3969" s="130"/>
    </row>
    <row r="3970" spans="104:106" x14ac:dyDescent="0.2">
      <c r="CZ3970" s="130"/>
      <c r="DA3970" s="130"/>
      <c r="DB3970" s="130"/>
    </row>
    <row r="3971" spans="104:106" x14ac:dyDescent="0.2">
      <c r="CZ3971" s="130"/>
      <c r="DA3971" s="130"/>
      <c r="DB3971" s="130"/>
    </row>
    <row r="3972" spans="104:106" x14ac:dyDescent="0.2">
      <c r="CZ3972" s="130"/>
      <c r="DA3972" s="130"/>
      <c r="DB3972" s="130"/>
    </row>
    <row r="3973" spans="104:106" x14ac:dyDescent="0.2">
      <c r="CZ3973" s="130"/>
      <c r="DA3973" s="130"/>
      <c r="DB3973" s="130"/>
    </row>
    <row r="3974" spans="104:106" x14ac:dyDescent="0.2">
      <c r="CZ3974" s="130"/>
      <c r="DA3974" s="130"/>
      <c r="DB3974" s="130"/>
    </row>
    <row r="3975" spans="104:106" x14ac:dyDescent="0.2">
      <c r="CZ3975" s="130"/>
      <c r="DA3975" s="130"/>
      <c r="DB3975" s="130"/>
    </row>
    <row r="3976" spans="104:106" x14ac:dyDescent="0.2">
      <c r="CZ3976" s="130"/>
      <c r="DA3976" s="130"/>
      <c r="DB3976" s="130"/>
    </row>
    <row r="3977" spans="104:106" x14ac:dyDescent="0.2">
      <c r="CZ3977" s="130"/>
      <c r="DA3977" s="130"/>
      <c r="DB3977" s="130"/>
    </row>
    <row r="3978" spans="104:106" x14ac:dyDescent="0.2">
      <c r="CZ3978" s="130"/>
      <c r="DA3978" s="130"/>
      <c r="DB3978" s="130"/>
    </row>
    <row r="3979" spans="104:106" x14ac:dyDescent="0.2">
      <c r="CZ3979" s="130"/>
      <c r="DA3979" s="130"/>
      <c r="DB3979" s="130"/>
    </row>
    <row r="3980" spans="104:106" x14ac:dyDescent="0.2">
      <c r="CZ3980" s="130"/>
      <c r="DA3980" s="130"/>
      <c r="DB3980" s="130"/>
    </row>
    <row r="3981" spans="104:106" x14ac:dyDescent="0.2">
      <c r="CZ3981" s="130"/>
      <c r="DA3981" s="130"/>
      <c r="DB3981" s="130"/>
    </row>
    <row r="3982" spans="104:106" x14ac:dyDescent="0.2">
      <c r="CZ3982" s="130"/>
      <c r="DA3982" s="130"/>
      <c r="DB3982" s="130"/>
    </row>
    <row r="3983" spans="104:106" x14ac:dyDescent="0.2">
      <c r="CZ3983" s="130"/>
      <c r="DA3983" s="130"/>
      <c r="DB3983" s="130"/>
    </row>
    <row r="3984" spans="104:106" x14ac:dyDescent="0.2">
      <c r="CZ3984" s="130"/>
      <c r="DA3984" s="130"/>
      <c r="DB3984" s="130"/>
    </row>
    <row r="3985" spans="104:106" x14ac:dyDescent="0.2">
      <c r="CZ3985" s="130"/>
      <c r="DA3985" s="130"/>
      <c r="DB3985" s="130"/>
    </row>
    <row r="3986" spans="104:106" x14ac:dyDescent="0.2">
      <c r="CZ3986" s="130"/>
      <c r="DA3986" s="130"/>
      <c r="DB3986" s="130"/>
    </row>
    <row r="3987" spans="104:106" x14ac:dyDescent="0.2">
      <c r="CZ3987" s="130"/>
      <c r="DA3987" s="130"/>
      <c r="DB3987" s="130"/>
    </row>
    <row r="3988" spans="104:106" x14ac:dyDescent="0.2">
      <c r="CZ3988" s="130"/>
      <c r="DA3988" s="130"/>
      <c r="DB3988" s="130"/>
    </row>
    <row r="3989" spans="104:106" x14ac:dyDescent="0.2">
      <c r="CZ3989" s="130"/>
      <c r="DA3989" s="130"/>
      <c r="DB3989" s="130"/>
    </row>
    <row r="3990" spans="104:106" x14ac:dyDescent="0.2">
      <c r="CZ3990" s="130"/>
      <c r="DA3990" s="130"/>
      <c r="DB3990" s="130"/>
    </row>
    <row r="3991" spans="104:106" x14ac:dyDescent="0.2">
      <c r="CZ3991" s="130"/>
      <c r="DA3991" s="130"/>
      <c r="DB3991" s="130"/>
    </row>
    <row r="3992" spans="104:106" x14ac:dyDescent="0.2">
      <c r="CZ3992" s="130"/>
      <c r="DA3992" s="130"/>
      <c r="DB3992" s="130"/>
    </row>
    <row r="3993" spans="104:106" x14ac:dyDescent="0.2">
      <c r="CZ3993" s="130"/>
      <c r="DA3993" s="130"/>
      <c r="DB3993" s="130"/>
    </row>
    <row r="3994" spans="104:106" x14ac:dyDescent="0.2">
      <c r="CZ3994" s="130"/>
      <c r="DA3994" s="130"/>
      <c r="DB3994" s="130"/>
    </row>
    <row r="3995" spans="104:106" x14ac:dyDescent="0.2">
      <c r="CZ3995" s="130"/>
      <c r="DA3995" s="130"/>
      <c r="DB3995" s="130"/>
    </row>
    <row r="3996" spans="104:106" x14ac:dyDescent="0.2">
      <c r="CZ3996" s="130"/>
      <c r="DA3996" s="130"/>
      <c r="DB3996" s="130"/>
    </row>
    <row r="3997" spans="104:106" x14ac:dyDescent="0.2">
      <c r="CZ3997" s="130"/>
      <c r="DA3997" s="130"/>
      <c r="DB3997" s="130"/>
    </row>
    <row r="3998" spans="104:106" x14ac:dyDescent="0.2">
      <c r="CZ3998" s="130"/>
      <c r="DA3998" s="130"/>
      <c r="DB3998" s="130"/>
    </row>
    <row r="3999" spans="104:106" x14ac:dyDescent="0.2">
      <c r="CZ3999" s="130"/>
      <c r="DA3999" s="130"/>
      <c r="DB3999" s="130"/>
    </row>
    <row r="4000" spans="104:106" x14ac:dyDescent="0.2">
      <c r="CZ4000" s="130"/>
      <c r="DA4000" s="130"/>
      <c r="DB4000" s="130"/>
    </row>
    <row r="4001" spans="104:106" x14ac:dyDescent="0.2">
      <c r="CZ4001" s="130"/>
      <c r="DA4001" s="130"/>
      <c r="DB4001" s="130"/>
    </row>
    <row r="4002" spans="104:106" x14ac:dyDescent="0.2">
      <c r="CZ4002" s="130"/>
      <c r="DA4002" s="130"/>
      <c r="DB4002" s="130"/>
    </row>
    <row r="4003" spans="104:106" x14ac:dyDescent="0.2">
      <c r="CZ4003" s="130"/>
      <c r="DA4003" s="130"/>
      <c r="DB4003" s="130"/>
    </row>
    <row r="4004" spans="104:106" x14ac:dyDescent="0.2">
      <c r="CZ4004" s="130"/>
      <c r="DA4004" s="130"/>
      <c r="DB4004" s="130"/>
    </row>
    <row r="4005" spans="104:106" x14ac:dyDescent="0.2">
      <c r="CZ4005" s="130"/>
      <c r="DA4005" s="130"/>
      <c r="DB4005" s="130"/>
    </row>
    <row r="4006" spans="104:106" x14ac:dyDescent="0.2">
      <c r="CZ4006" s="130"/>
      <c r="DA4006" s="130"/>
      <c r="DB4006" s="130"/>
    </row>
    <row r="4007" spans="104:106" x14ac:dyDescent="0.2">
      <c r="CZ4007" s="130"/>
      <c r="DA4007" s="130"/>
      <c r="DB4007" s="130"/>
    </row>
    <row r="4008" spans="104:106" x14ac:dyDescent="0.2">
      <c r="CZ4008" s="130"/>
      <c r="DA4008" s="130"/>
      <c r="DB4008" s="130"/>
    </row>
    <row r="4009" spans="104:106" x14ac:dyDescent="0.2">
      <c r="CZ4009" s="130"/>
      <c r="DA4009" s="130"/>
      <c r="DB4009" s="130"/>
    </row>
    <row r="4010" spans="104:106" x14ac:dyDescent="0.2">
      <c r="CZ4010" s="130"/>
      <c r="DA4010" s="130"/>
      <c r="DB4010" s="130"/>
    </row>
    <row r="4011" spans="104:106" x14ac:dyDescent="0.2">
      <c r="CZ4011" s="130"/>
      <c r="DA4011" s="130"/>
      <c r="DB4011" s="130"/>
    </row>
    <row r="4012" spans="104:106" x14ac:dyDescent="0.2">
      <c r="CZ4012" s="130"/>
      <c r="DA4012" s="130"/>
      <c r="DB4012" s="130"/>
    </row>
    <row r="4013" spans="104:106" x14ac:dyDescent="0.2">
      <c r="CZ4013" s="130"/>
      <c r="DA4013" s="130"/>
      <c r="DB4013" s="130"/>
    </row>
    <row r="4014" spans="104:106" x14ac:dyDescent="0.2">
      <c r="CZ4014" s="130"/>
      <c r="DA4014" s="130"/>
      <c r="DB4014" s="130"/>
    </row>
    <row r="4015" spans="104:106" x14ac:dyDescent="0.2">
      <c r="CZ4015" s="130"/>
      <c r="DA4015" s="130"/>
      <c r="DB4015" s="130"/>
    </row>
    <row r="4016" spans="104:106" x14ac:dyDescent="0.2">
      <c r="CZ4016" s="130"/>
      <c r="DA4016" s="130"/>
      <c r="DB4016" s="130"/>
    </row>
    <row r="4017" spans="104:106" x14ac:dyDescent="0.2">
      <c r="CZ4017" s="130"/>
      <c r="DA4017" s="130"/>
      <c r="DB4017" s="130"/>
    </row>
    <row r="4018" spans="104:106" x14ac:dyDescent="0.2">
      <c r="CZ4018" s="130"/>
      <c r="DA4018" s="130"/>
      <c r="DB4018" s="130"/>
    </row>
    <row r="4019" spans="104:106" x14ac:dyDescent="0.2">
      <c r="CZ4019" s="130"/>
      <c r="DA4019" s="130"/>
      <c r="DB4019" s="130"/>
    </row>
    <row r="4020" spans="104:106" x14ac:dyDescent="0.2">
      <c r="CZ4020" s="130"/>
      <c r="DA4020" s="130"/>
      <c r="DB4020" s="130"/>
    </row>
    <row r="4021" spans="104:106" x14ac:dyDescent="0.2">
      <c r="CZ4021" s="130"/>
      <c r="DA4021" s="130"/>
      <c r="DB4021" s="130"/>
    </row>
    <row r="4022" spans="104:106" x14ac:dyDescent="0.2">
      <c r="CZ4022" s="130"/>
      <c r="DA4022" s="130"/>
      <c r="DB4022" s="130"/>
    </row>
    <row r="4023" spans="104:106" x14ac:dyDescent="0.2">
      <c r="CZ4023" s="130"/>
      <c r="DA4023" s="130"/>
      <c r="DB4023" s="130"/>
    </row>
    <row r="4024" spans="104:106" x14ac:dyDescent="0.2">
      <c r="CZ4024" s="130"/>
      <c r="DA4024" s="130"/>
      <c r="DB4024" s="130"/>
    </row>
    <row r="4025" spans="104:106" x14ac:dyDescent="0.2">
      <c r="CZ4025" s="130"/>
      <c r="DA4025" s="130"/>
      <c r="DB4025" s="130"/>
    </row>
    <row r="4026" spans="104:106" x14ac:dyDescent="0.2">
      <c r="CZ4026" s="130"/>
      <c r="DA4026" s="130"/>
      <c r="DB4026" s="130"/>
    </row>
    <row r="4027" spans="104:106" x14ac:dyDescent="0.2">
      <c r="CZ4027" s="130"/>
      <c r="DA4027" s="130"/>
      <c r="DB4027" s="130"/>
    </row>
    <row r="4028" spans="104:106" x14ac:dyDescent="0.2">
      <c r="CZ4028" s="130"/>
      <c r="DA4028" s="130"/>
      <c r="DB4028" s="130"/>
    </row>
    <row r="4029" spans="104:106" x14ac:dyDescent="0.2">
      <c r="CZ4029" s="130"/>
      <c r="DA4029" s="130"/>
      <c r="DB4029" s="130"/>
    </row>
    <row r="4030" spans="104:106" x14ac:dyDescent="0.2">
      <c r="CZ4030" s="130"/>
      <c r="DA4030" s="130"/>
      <c r="DB4030" s="130"/>
    </row>
    <row r="4031" spans="104:106" x14ac:dyDescent="0.2">
      <c r="CZ4031" s="130"/>
      <c r="DA4031" s="130"/>
      <c r="DB4031" s="130"/>
    </row>
    <row r="4032" spans="104:106" x14ac:dyDescent="0.2">
      <c r="CZ4032" s="130"/>
      <c r="DA4032" s="130"/>
      <c r="DB4032" s="130"/>
    </row>
    <row r="4033" spans="104:106" x14ac:dyDescent="0.2">
      <c r="CZ4033" s="130"/>
      <c r="DA4033" s="130"/>
      <c r="DB4033" s="130"/>
    </row>
    <row r="4034" spans="104:106" x14ac:dyDescent="0.2">
      <c r="CZ4034" s="130"/>
      <c r="DA4034" s="130"/>
      <c r="DB4034" s="130"/>
    </row>
    <row r="4035" spans="104:106" x14ac:dyDescent="0.2">
      <c r="CZ4035" s="130"/>
      <c r="DA4035" s="130"/>
      <c r="DB4035" s="130"/>
    </row>
    <row r="4036" spans="104:106" x14ac:dyDescent="0.2">
      <c r="CZ4036" s="130"/>
      <c r="DA4036" s="130"/>
      <c r="DB4036" s="130"/>
    </row>
    <row r="4037" spans="104:106" x14ac:dyDescent="0.2">
      <c r="CZ4037" s="130"/>
      <c r="DA4037" s="130"/>
      <c r="DB4037" s="130"/>
    </row>
    <row r="4038" spans="104:106" x14ac:dyDescent="0.2">
      <c r="CZ4038" s="130"/>
      <c r="DA4038" s="130"/>
      <c r="DB4038" s="130"/>
    </row>
    <row r="4039" spans="104:106" x14ac:dyDescent="0.2">
      <c r="CZ4039" s="130"/>
      <c r="DA4039" s="130"/>
      <c r="DB4039" s="130"/>
    </row>
    <row r="4040" spans="104:106" x14ac:dyDescent="0.2">
      <c r="CZ4040" s="130"/>
      <c r="DA4040" s="130"/>
      <c r="DB4040" s="130"/>
    </row>
    <row r="4041" spans="104:106" x14ac:dyDescent="0.2">
      <c r="CZ4041" s="130"/>
      <c r="DA4041" s="130"/>
      <c r="DB4041" s="130"/>
    </row>
    <row r="4042" spans="104:106" x14ac:dyDescent="0.2">
      <c r="CZ4042" s="130"/>
      <c r="DA4042" s="130"/>
      <c r="DB4042" s="130"/>
    </row>
    <row r="4043" spans="104:106" x14ac:dyDescent="0.2">
      <c r="CZ4043" s="130"/>
      <c r="DA4043" s="130"/>
      <c r="DB4043" s="130"/>
    </row>
    <row r="4044" spans="104:106" x14ac:dyDescent="0.2">
      <c r="CZ4044" s="130"/>
      <c r="DA4044" s="130"/>
      <c r="DB4044" s="130"/>
    </row>
    <row r="4045" spans="104:106" x14ac:dyDescent="0.2">
      <c r="CZ4045" s="130"/>
      <c r="DA4045" s="130"/>
      <c r="DB4045" s="130"/>
    </row>
    <row r="4046" spans="104:106" x14ac:dyDescent="0.2">
      <c r="CZ4046" s="130"/>
      <c r="DA4046" s="130"/>
      <c r="DB4046" s="130"/>
    </row>
    <row r="4047" spans="104:106" x14ac:dyDescent="0.2">
      <c r="CZ4047" s="130"/>
      <c r="DA4047" s="130"/>
      <c r="DB4047" s="130"/>
    </row>
    <row r="4048" spans="104:106" x14ac:dyDescent="0.2">
      <c r="CZ4048" s="130"/>
      <c r="DA4048" s="130"/>
      <c r="DB4048" s="130"/>
    </row>
    <row r="4049" spans="104:106" x14ac:dyDescent="0.2">
      <c r="CZ4049" s="130"/>
      <c r="DA4049" s="130"/>
      <c r="DB4049" s="130"/>
    </row>
    <row r="4050" spans="104:106" x14ac:dyDescent="0.2">
      <c r="CZ4050" s="130"/>
      <c r="DA4050" s="130"/>
      <c r="DB4050" s="130"/>
    </row>
    <row r="4051" spans="104:106" x14ac:dyDescent="0.2">
      <c r="CZ4051" s="130"/>
      <c r="DA4051" s="130"/>
      <c r="DB4051" s="130"/>
    </row>
    <row r="4052" spans="104:106" x14ac:dyDescent="0.2">
      <c r="CZ4052" s="130"/>
      <c r="DA4052" s="130"/>
      <c r="DB4052" s="130"/>
    </row>
    <row r="4053" spans="104:106" x14ac:dyDescent="0.2">
      <c r="CZ4053" s="130"/>
      <c r="DA4053" s="130"/>
      <c r="DB4053" s="130"/>
    </row>
    <row r="4054" spans="104:106" x14ac:dyDescent="0.2">
      <c r="CZ4054" s="130"/>
      <c r="DA4054" s="130"/>
      <c r="DB4054" s="130"/>
    </row>
    <row r="4055" spans="104:106" x14ac:dyDescent="0.2">
      <c r="CZ4055" s="130"/>
      <c r="DA4055" s="130"/>
      <c r="DB4055" s="130"/>
    </row>
    <row r="4056" spans="104:106" x14ac:dyDescent="0.2">
      <c r="CZ4056" s="130"/>
      <c r="DA4056" s="130"/>
      <c r="DB4056" s="130"/>
    </row>
    <row r="4057" spans="104:106" x14ac:dyDescent="0.2">
      <c r="CZ4057" s="130"/>
      <c r="DA4057" s="130"/>
      <c r="DB4057" s="130"/>
    </row>
    <row r="4058" spans="104:106" x14ac:dyDescent="0.2">
      <c r="CZ4058" s="130"/>
      <c r="DA4058" s="130"/>
      <c r="DB4058" s="130"/>
    </row>
    <row r="4059" spans="104:106" x14ac:dyDescent="0.2">
      <c r="CZ4059" s="130"/>
      <c r="DA4059" s="130"/>
      <c r="DB4059" s="130"/>
    </row>
    <row r="4060" spans="104:106" x14ac:dyDescent="0.2">
      <c r="CZ4060" s="130"/>
      <c r="DA4060" s="130"/>
      <c r="DB4060" s="130"/>
    </row>
    <row r="4061" spans="104:106" x14ac:dyDescent="0.2">
      <c r="CZ4061" s="130"/>
      <c r="DA4061" s="130"/>
      <c r="DB4061" s="130"/>
    </row>
    <row r="4062" spans="104:106" x14ac:dyDescent="0.2">
      <c r="CZ4062" s="130"/>
      <c r="DA4062" s="130"/>
      <c r="DB4062" s="130"/>
    </row>
    <row r="4063" spans="104:106" x14ac:dyDescent="0.2">
      <c r="CZ4063" s="130"/>
      <c r="DA4063" s="130"/>
      <c r="DB4063" s="130"/>
    </row>
    <row r="4064" spans="104:106" x14ac:dyDescent="0.2">
      <c r="CZ4064" s="130"/>
      <c r="DA4064" s="130"/>
      <c r="DB4064" s="130"/>
    </row>
    <row r="4065" spans="104:106" x14ac:dyDescent="0.2">
      <c r="CZ4065" s="130"/>
      <c r="DA4065" s="130"/>
      <c r="DB4065" s="130"/>
    </row>
    <row r="4066" spans="104:106" x14ac:dyDescent="0.2">
      <c r="CZ4066" s="130"/>
      <c r="DA4066" s="130"/>
      <c r="DB4066" s="130"/>
    </row>
    <row r="4067" spans="104:106" x14ac:dyDescent="0.2">
      <c r="CZ4067" s="130"/>
      <c r="DA4067" s="130"/>
      <c r="DB4067" s="130"/>
    </row>
    <row r="4068" spans="104:106" x14ac:dyDescent="0.2">
      <c r="CZ4068" s="130"/>
      <c r="DA4068" s="130"/>
      <c r="DB4068" s="130"/>
    </row>
    <row r="4069" spans="104:106" x14ac:dyDescent="0.2">
      <c r="CZ4069" s="130"/>
      <c r="DA4069" s="130"/>
      <c r="DB4069" s="130"/>
    </row>
    <row r="4070" spans="104:106" x14ac:dyDescent="0.2">
      <c r="CZ4070" s="130"/>
      <c r="DA4070" s="130"/>
      <c r="DB4070" s="130"/>
    </row>
    <row r="4071" spans="104:106" x14ac:dyDescent="0.2">
      <c r="CZ4071" s="130"/>
      <c r="DA4071" s="130"/>
      <c r="DB4071" s="130"/>
    </row>
    <row r="4072" spans="104:106" x14ac:dyDescent="0.2">
      <c r="CZ4072" s="130"/>
      <c r="DA4072" s="130"/>
      <c r="DB4072" s="130"/>
    </row>
    <row r="4073" spans="104:106" x14ac:dyDescent="0.2">
      <c r="CZ4073" s="130"/>
      <c r="DA4073" s="130"/>
      <c r="DB4073" s="130"/>
    </row>
    <row r="4074" spans="104:106" x14ac:dyDescent="0.2">
      <c r="CZ4074" s="130"/>
      <c r="DA4074" s="130"/>
      <c r="DB4074" s="130"/>
    </row>
    <row r="4075" spans="104:106" x14ac:dyDescent="0.2">
      <c r="CZ4075" s="130"/>
      <c r="DA4075" s="130"/>
      <c r="DB4075" s="130"/>
    </row>
    <row r="4076" spans="104:106" x14ac:dyDescent="0.2">
      <c r="CZ4076" s="130"/>
      <c r="DA4076" s="130"/>
      <c r="DB4076" s="130"/>
    </row>
    <row r="4077" spans="104:106" x14ac:dyDescent="0.2">
      <c r="CZ4077" s="130"/>
      <c r="DA4077" s="130"/>
      <c r="DB4077" s="130"/>
    </row>
    <row r="4078" spans="104:106" x14ac:dyDescent="0.2">
      <c r="CZ4078" s="130"/>
      <c r="DA4078" s="130"/>
      <c r="DB4078" s="130"/>
    </row>
    <row r="4079" spans="104:106" x14ac:dyDescent="0.2">
      <c r="CZ4079" s="130"/>
      <c r="DA4079" s="130"/>
      <c r="DB4079" s="130"/>
    </row>
    <row r="4080" spans="104:106" x14ac:dyDescent="0.2">
      <c r="CZ4080" s="130"/>
      <c r="DA4080" s="130"/>
      <c r="DB4080" s="130"/>
    </row>
    <row r="4081" spans="104:106" x14ac:dyDescent="0.2">
      <c r="CZ4081" s="130"/>
      <c r="DA4081" s="130"/>
      <c r="DB4081" s="130"/>
    </row>
    <row r="4082" spans="104:106" x14ac:dyDescent="0.2">
      <c r="CZ4082" s="130"/>
      <c r="DA4082" s="130"/>
      <c r="DB4082" s="130"/>
    </row>
    <row r="4083" spans="104:106" x14ac:dyDescent="0.2">
      <c r="CZ4083" s="130"/>
      <c r="DA4083" s="130"/>
      <c r="DB4083" s="130"/>
    </row>
    <row r="4084" spans="104:106" x14ac:dyDescent="0.2">
      <c r="CZ4084" s="130"/>
      <c r="DA4084" s="130"/>
      <c r="DB4084" s="130"/>
    </row>
    <row r="4085" spans="104:106" x14ac:dyDescent="0.2">
      <c r="CZ4085" s="130"/>
      <c r="DA4085" s="130"/>
      <c r="DB4085" s="130"/>
    </row>
    <row r="4086" spans="104:106" x14ac:dyDescent="0.2">
      <c r="CZ4086" s="130"/>
      <c r="DA4086" s="130"/>
      <c r="DB4086" s="130"/>
    </row>
    <row r="4087" spans="104:106" x14ac:dyDescent="0.2">
      <c r="CZ4087" s="130"/>
      <c r="DA4087" s="130"/>
      <c r="DB4087" s="130"/>
    </row>
    <row r="4088" spans="104:106" x14ac:dyDescent="0.2">
      <c r="CZ4088" s="130"/>
      <c r="DA4088" s="130"/>
      <c r="DB4088" s="130"/>
    </row>
    <row r="4089" spans="104:106" x14ac:dyDescent="0.2">
      <c r="CZ4089" s="130"/>
      <c r="DA4089" s="130"/>
      <c r="DB4089" s="130"/>
    </row>
    <row r="4090" spans="104:106" x14ac:dyDescent="0.2">
      <c r="CZ4090" s="130"/>
      <c r="DA4090" s="130"/>
      <c r="DB4090" s="130"/>
    </row>
    <row r="4091" spans="104:106" x14ac:dyDescent="0.2">
      <c r="CZ4091" s="130"/>
      <c r="DA4091" s="130"/>
      <c r="DB4091" s="130"/>
    </row>
    <row r="4092" spans="104:106" x14ac:dyDescent="0.2">
      <c r="CZ4092" s="130"/>
      <c r="DA4092" s="130"/>
      <c r="DB4092" s="130"/>
    </row>
    <row r="4093" spans="104:106" x14ac:dyDescent="0.2">
      <c r="CZ4093" s="130"/>
      <c r="DA4093" s="130"/>
      <c r="DB4093" s="130"/>
    </row>
    <row r="4094" spans="104:106" x14ac:dyDescent="0.2">
      <c r="CZ4094" s="130"/>
      <c r="DA4094" s="130"/>
      <c r="DB4094" s="130"/>
    </row>
    <row r="4095" spans="104:106" x14ac:dyDescent="0.2">
      <c r="CZ4095" s="130"/>
      <c r="DA4095" s="130"/>
      <c r="DB4095" s="130"/>
    </row>
    <row r="4096" spans="104:106" x14ac:dyDescent="0.2">
      <c r="CZ4096" s="130"/>
      <c r="DA4096" s="130"/>
      <c r="DB4096" s="130"/>
    </row>
    <row r="4097" spans="104:106" x14ac:dyDescent="0.2">
      <c r="CZ4097" s="130"/>
      <c r="DA4097" s="130"/>
      <c r="DB4097" s="130"/>
    </row>
    <row r="4098" spans="104:106" x14ac:dyDescent="0.2">
      <c r="CZ4098" s="130"/>
      <c r="DA4098" s="130"/>
      <c r="DB4098" s="130"/>
    </row>
    <row r="4099" spans="104:106" x14ac:dyDescent="0.2">
      <c r="CZ4099" s="130"/>
      <c r="DA4099" s="130"/>
      <c r="DB4099" s="130"/>
    </row>
    <row r="4100" spans="104:106" x14ac:dyDescent="0.2">
      <c r="CZ4100" s="130"/>
      <c r="DA4100" s="130"/>
      <c r="DB4100" s="130"/>
    </row>
    <row r="4101" spans="104:106" x14ac:dyDescent="0.2">
      <c r="CZ4101" s="130"/>
      <c r="DA4101" s="130"/>
      <c r="DB4101" s="130"/>
    </row>
    <row r="4102" spans="104:106" x14ac:dyDescent="0.2">
      <c r="CZ4102" s="130"/>
      <c r="DA4102" s="130"/>
      <c r="DB4102" s="130"/>
    </row>
    <row r="4103" spans="104:106" x14ac:dyDescent="0.2">
      <c r="CZ4103" s="130"/>
      <c r="DA4103" s="130"/>
      <c r="DB4103" s="130"/>
    </row>
    <row r="4104" spans="104:106" x14ac:dyDescent="0.2">
      <c r="CZ4104" s="130"/>
      <c r="DA4104" s="130"/>
      <c r="DB4104" s="130"/>
    </row>
    <row r="4105" spans="104:106" x14ac:dyDescent="0.2">
      <c r="CZ4105" s="130"/>
      <c r="DA4105" s="130"/>
      <c r="DB4105" s="130"/>
    </row>
    <row r="4106" spans="104:106" x14ac:dyDescent="0.2">
      <c r="CZ4106" s="130"/>
      <c r="DA4106" s="130"/>
      <c r="DB4106" s="130"/>
    </row>
    <row r="4107" spans="104:106" x14ac:dyDescent="0.2">
      <c r="CZ4107" s="130"/>
      <c r="DA4107" s="130"/>
      <c r="DB4107" s="130"/>
    </row>
    <row r="4108" spans="104:106" x14ac:dyDescent="0.2">
      <c r="CZ4108" s="130"/>
      <c r="DA4108" s="130"/>
      <c r="DB4108" s="130"/>
    </row>
    <row r="4109" spans="104:106" x14ac:dyDescent="0.2">
      <c r="CZ4109" s="130"/>
      <c r="DA4109" s="130"/>
      <c r="DB4109" s="130"/>
    </row>
    <row r="4110" spans="104:106" x14ac:dyDescent="0.2">
      <c r="CZ4110" s="130"/>
      <c r="DA4110" s="130"/>
      <c r="DB4110" s="130"/>
    </row>
    <row r="4111" spans="104:106" x14ac:dyDescent="0.2">
      <c r="CZ4111" s="130"/>
      <c r="DA4111" s="130"/>
      <c r="DB4111" s="130"/>
    </row>
    <row r="4112" spans="104:106" x14ac:dyDescent="0.2">
      <c r="CZ4112" s="130"/>
      <c r="DA4112" s="130"/>
      <c r="DB4112" s="130"/>
    </row>
    <row r="4113" spans="104:106" x14ac:dyDescent="0.2">
      <c r="CZ4113" s="130"/>
      <c r="DA4113" s="130"/>
      <c r="DB4113" s="130"/>
    </row>
    <row r="4114" spans="104:106" x14ac:dyDescent="0.2">
      <c r="CZ4114" s="130"/>
      <c r="DA4114" s="130"/>
      <c r="DB4114" s="130"/>
    </row>
    <row r="4115" spans="104:106" x14ac:dyDescent="0.2">
      <c r="CZ4115" s="130"/>
      <c r="DA4115" s="130"/>
      <c r="DB4115" s="130"/>
    </row>
    <row r="4116" spans="104:106" x14ac:dyDescent="0.2">
      <c r="CZ4116" s="130"/>
      <c r="DA4116" s="130"/>
      <c r="DB4116" s="130"/>
    </row>
    <row r="4117" spans="104:106" x14ac:dyDescent="0.2">
      <c r="CZ4117" s="130"/>
      <c r="DA4117" s="130"/>
      <c r="DB4117" s="130"/>
    </row>
    <row r="4118" spans="104:106" x14ac:dyDescent="0.2">
      <c r="CZ4118" s="130"/>
      <c r="DA4118" s="130"/>
      <c r="DB4118" s="130"/>
    </row>
    <row r="4119" spans="104:106" x14ac:dyDescent="0.2">
      <c r="CZ4119" s="130"/>
      <c r="DA4119" s="130"/>
      <c r="DB4119" s="130"/>
    </row>
    <row r="4120" spans="104:106" x14ac:dyDescent="0.2">
      <c r="CZ4120" s="130"/>
      <c r="DA4120" s="130"/>
      <c r="DB4120" s="130"/>
    </row>
    <row r="4121" spans="104:106" x14ac:dyDescent="0.2">
      <c r="CZ4121" s="130"/>
      <c r="DA4121" s="130"/>
      <c r="DB4121" s="130"/>
    </row>
    <row r="4122" spans="104:106" x14ac:dyDescent="0.2">
      <c r="CZ4122" s="130"/>
      <c r="DA4122" s="130"/>
      <c r="DB4122" s="130"/>
    </row>
    <row r="4123" spans="104:106" x14ac:dyDescent="0.2">
      <c r="CZ4123" s="130"/>
      <c r="DA4123" s="130"/>
      <c r="DB4123" s="130"/>
    </row>
    <row r="4124" spans="104:106" x14ac:dyDescent="0.2">
      <c r="CZ4124" s="130"/>
      <c r="DA4124" s="130"/>
      <c r="DB4124" s="130"/>
    </row>
    <row r="4125" spans="104:106" x14ac:dyDescent="0.2">
      <c r="CZ4125" s="130"/>
      <c r="DA4125" s="130"/>
      <c r="DB4125" s="130"/>
    </row>
    <row r="4126" spans="104:106" x14ac:dyDescent="0.2">
      <c r="CZ4126" s="130"/>
      <c r="DA4126" s="130"/>
      <c r="DB4126" s="130"/>
    </row>
    <row r="4127" spans="104:106" x14ac:dyDescent="0.2">
      <c r="CZ4127" s="130"/>
      <c r="DA4127" s="130"/>
      <c r="DB4127" s="130"/>
    </row>
    <row r="4128" spans="104:106" x14ac:dyDescent="0.2">
      <c r="CZ4128" s="130"/>
      <c r="DA4128" s="130"/>
      <c r="DB4128" s="130"/>
    </row>
    <row r="4129" spans="104:106" x14ac:dyDescent="0.2">
      <c r="CZ4129" s="130"/>
      <c r="DA4129" s="130"/>
      <c r="DB4129" s="130"/>
    </row>
    <row r="4130" spans="104:106" x14ac:dyDescent="0.2">
      <c r="CZ4130" s="130"/>
      <c r="DA4130" s="130"/>
      <c r="DB4130" s="130"/>
    </row>
    <row r="4131" spans="104:106" x14ac:dyDescent="0.2">
      <c r="CZ4131" s="130"/>
      <c r="DA4131" s="130"/>
      <c r="DB4131" s="130"/>
    </row>
    <row r="4132" spans="104:106" x14ac:dyDescent="0.2">
      <c r="CZ4132" s="130"/>
      <c r="DA4132" s="130"/>
      <c r="DB4132" s="130"/>
    </row>
    <row r="4133" spans="104:106" x14ac:dyDescent="0.2">
      <c r="CZ4133" s="130"/>
      <c r="DA4133" s="130"/>
      <c r="DB4133" s="130"/>
    </row>
    <row r="4134" spans="104:106" x14ac:dyDescent="0.2">
      <c r="CZ4134" s="130"/>
      <c r="DA4134" s="130"/>
      <c r="DB4134" s="130"/>
    </row>
    <row r="4135" spans="104:106" x14ac:dyDescent="0.2">
      <c r="CZ4135" s="130"/>
      <c r="DA4135" s="130"/>
      <c r="DB4135" s="130"/>
    </row>
    <row r="4136" spans="104:106" x14ac:dyDescent="0.2">
      <c r="CZ4136" s="130"/>
      <c r="DA4136" s="130"/>
      <c r="DB4136" s="130"/>
    </row>
    <row r="4137" spans="104:106" x14ac:dyDescent="0.2">
      <c r="CZ4137" s="130"/>
      <c r="DA4137" s="130"/>
      <c r="DB4137" s="130"/>
    </row>
    <row r="4138" spans="104:106" x14ac:dyDescent="0.2">
      <c r="CZ4138" s="130"/>
      <c r="DA4138" s="130"/>
      <c r="DB4138" s="130"/>
    </row>
    <row r="4139" spans="104:106" x14ac:dyDescent="0.2">
      <c r="CZ4139" s="130"/>
      <c r="DA4139" s="130"/>
      <c r="DB4139" s="130"/>
    </row>
    <row r="4140" spans="104:106" x14ac:dyDescent="0.2">
      <c r="CZ4140" s="130"/>
      <c r="DA4140" s="130"/>
      <c r="DB4140" s="130"/>
    </row>
    <row r="4141" spans="104:106" x14ac:dyDescent="0.2">
      <c r="CZ4141" s="130"/>
      <c r="DA4141" s="130"/>
      <c r="DB4141" s="130"/>
    </row>
    <row r="4142" spans="104:106" x14ac:dyDescent="0.2">
      <c r="CZ4142" s="130"/>
      <c r="DA4142" s="130"/>
      <c r="DB4142" s="130"/>
    </row>
    <row r="4143" spans="104:106" x14ac:dyDescent="0.2">
      <c r="CZ4143" s="130"/>
      <c r="DA4143" s="130"/>
      <c r="DB4143" s="130"/>
    </row>
    <row r="4144" spans="104:106" x14ac:dyDescent="0.2">
      <c r="CZ4144" s="130"/>
      <c r="DA4144" s="130"/>
      <c r="DB4144" s="130"/>
    </row>
    <row r="4145" spans="104:106" x14ac:dyDescent="0.2">
      <c r="CZ4145" s="130"/>
      <c r="DA4145" s="130"/>
      <c r="DB4145" s="130"/>
    </row>
    <row r="4146" spans="104:106" x14ac:dyDescent="0.2">
      <c r="CZ4146" s="130"/>
      <c r="DA4146" s="130"/>
      <c r="DB4146" s="130"/>
    </row>
    <row r="4147" spans="104:106" x14ac:dyDescent="0.2">
      <c r="CZ4147" s="130"/>
      <c r="DA4147" s="130"/>
      <c r="DB4147" s="130"/>
    </row>
    <row r="4148" spans="104:106" x14ac:dyDescent="0.2">
      <c r="CZ4148" s="130"/>
      <c r="DA4148" s="130"/>
      <c r="DB4148" s="130"/>
    </row>
    <row r="4149" spans="104:106" x14ac:dyDescent="0.2">
      <c r="CZ4149" s="130"/>
      <c r="DA4149" s="130"/>
      <c r="DB4149" s="130"/>
    </row>
    <row r="4150" spans="104:106" x14ac:dyDescent="0.2">
      <c r="CZ4150" s="130"/>
      <c r="DA4150" s="130"/>
      <c r="DB4150" s="130"/>
    </row>
    <row r="4151" spans="104:106" x14ac:dyDescent="0.2">
      <c r="CZ4151" s="130"/>
      <c r="DA4151" s="130"/>
      <c r="DB4151" s="130"/>
    </row>
    <row r="4152" spans="104:106" x14ac:dyDescent="0.2">
      <c r="CZ4152" s="130"/>
      <c r="DA4152" s="130"/>
      <c r="DB4152" s="130"/>
    </row>
    <row r="4153" spans="104:106" x14ac:dyDescent="0.2">
      <c r="CZ4153" s="130"/>
      <c r="DA4153" s="130"/>
      <c r="DB4153" s="130"/>
    </row>
    <row r="4154" spans="104:106" x14ac:dyDescent="0.2">
      <c r="CZ4154" s="130"/>
      <c r="DA4154" s="130"/>
      <c r="DB4154" s="130"/>
    </row>
    <row r="4155" spans="104:106" x14ac:dyDescent="0.2">
      <c r="CZ4155" s="130"/>
      <c r="DA4155" s="130"/>
      <c r="DB4155" s="130"/>
    </row>
    <row r="4156" spans="104:106" x14ac:dyDescent="0.2">
      <c r="CZ4156" s="130"/>
      <c r="DA4156" s="130"/>
      <c r="DB4156" s="130"/>
    </row>
    <row r="4157" spans="104:106" x14ac:dyDescent="0.2">
      <c r="CZ4157" s="130"/>
      <c r="DA4157" s="130"/>
      <c r="DB4157" s="130"/>
    </row>
    <row r="4158" spans="104:106" x14ac:dyDescent="0.2">
      <c r="CZ4158" s="130"/>
      <c r="DA4158" s="130"/>
      <c r="DB4158" s="130"/>
    </row>
    <row r="4159" spans="104:106" x14ac:dyDescent="0.2">
      <c r="CZ4159" s="130"/>
      <c r="DA4159" s="130"/>
      <c r="DB4159" s="130"/>
    </row>
    <row r="4160" spans="104:106" x14ac:dyDescent="0.2">
      <c r="CZ4160" s="130"/>
      <c r="DA4160" s="130"/>
      <c r="DB4160" s="130"/>
    </row>
    <row r="4161" spans="104:106" x14ac:dyDescent="0.2">
      <c r="CZ4161" s="130"/>
      <c r="DA4161" s="130"/>
      <c r="DB4161" s="130"/>
    </row>
    <row r="4162" spans="104:106" x14ac:dyDescent="0.2">
      <c r="CZ4162" s="130"/>
      <c r="DA4162" s="130"/>
      <c r="DB4162" s="130"/>
    </row>
    <row r="4163" spans="104:106" x14ac:dyDescent="0.2">
      <c r="CZ4163" s="130"/>
      <c r="DA4163" s="130"/>
      <c r="DB4163" s="130"/>
    </row>
    <row r="4164" spans="104:106" x14ac:dyDescent="0.2">
      <c r="CZ4164" s="130"/>
      <c r="DA4164" s="130"/>
      <c r="DB4164" s="130"/>
    </row>
    <row r="4165" spans="104:106" x14ac:dyDescent="0.2">
      <c r="CZ4165" s="130"/>
      <c r="DA4165" s="130"/>
      <c r="DB4165" s="130"/>
    </row>
    <row r="4166" spans="104:106" x14ac:dyDescent="0.2">
      <c r="CZ4166" s="130"/>
      <c r="DA4166" s="130"/>
      <c r="DB4166" s="130"/>
    </row>
    <row r="4167" spans="104:106" x14ac:dyDescent="0.2">
      <c r="CZ4167" s="130"/>
      <c r="DA4167" s="130"/>
      <c r="DB4167" s="130"/>
    </row>
    <row r="4168" spans="104:106" x14ac:dyDescent="0.2">
      <c r="CZ4168" s="130"/>
      <c r="DA4168" s="130"/>
      <c r="DB4168" s="130"/>
    </row>
    <row r="4169" spans="104:106" x14ac:dyDescent="0.2">
      <c r="CZ4169" s="130"/>
      <c r="DA4169" s="130"/>
      <c r="DB4169" s="130"/>
    </row>
    <row r="4170" spans="104:106" x14ac:dyDescent="0.2">
      <c r="CZ4170" s="130"/>
      <c r="DA4170" s="130"/>
      <c r="DB4170" s="130"/>
    </row>
    <row r="4171" spans="104:106" x14ac:dyDescent="0.2">
      <c r="CZ4171" s="130"/>
      <c r="DA4171" s="130"/>
      <c r="DB4171" s="130"/>
    </row>
    <row r="4172" spans="104:106" x14ac:dyDescent="0.2">
      <c r="CZ4172" s="130"/>
      <c r="DA4172" s="130"/>
      <c r="DB4172" s="130"/>
    </row>
    <row r="4173" spans="104:106" x14ac:dyDescent="0.2">
      <c r="CZ4173" s="130"/>
      <c r="DA4173" s="130"/>
      <c r="DB4173" s="130"/>
    </row>
    <row r="4174" spans="104:106" x14ac:dyDescent="0.2">
      <c r="CZ4174" s="130"/>
      <c r="DA4174" s="130"/>
      <c r="DB4174" s="130"/>
    </row>
    <row r="4175" spans="104:106" x14ac:dyDescent="0.2">
      <c r="CZ4175" s="130"/>
      <c r="DA4175" s="130"/>
      <c r="DB4175" s="130"/>
    </row>
    <row r="4176" spans="104:106" x14ac:dyDescent="0.2">
      <c r="CZ4176" s="130"/>
      <c r="DA4176" s="130"/>
      <c r="DB4176" s="130"/>
    </row>
    <row r="4177" spans="104:106" x14ac:dyDescent="0.2">
      <c r="CZ4177" s="130"/>
      <c r="DA4177" s="130"/>
      <c r="DB4177" s="130"/>
    </row>
    <row r="4178" spans="104:106" x14ac:dyDescent="0.2">
      <c r="CZ4178" s="130"/>
      <c r="DA4178" s="130"/>
      <c r="DB4178" s="130"/>
    </row>
    <row r="4179" spans="104:106" x14ac:dyDescent="0.2">
      <c r="CZ4179" s="130"/>
      <c r="DA4179" s="130"/>
      <c r="DB4179" s="130"/>
    </row>
    <row r="4180" spans="104:106" x14ac:dyDescent="0.2">
      <c r="CZ4180" s="130"/>
      <c r="DA4180" s="130"/>
      <c r="DB4180" s="130"/>
    </row>
    <row r="4181" spans="104:106" x14ac:dyDescent="0.2">
      <c r="CZ4181" s="130"/>
      <c r="DA4181" s="130"/>
      <c r="DB4181" s="130"/>
    </row>
    <row r="4182" spans="104:106" x14ac:dyDescent="0.2">
      <c r="CZ4182" s="130"/>
      <c r="DA4182" s="130"/>
      <c r="DB4182" s="130"/>
    </row>
    <row r="4183" spans="104:106" x14ac:dyDescent="0.2">
      <c r="CZ4183" s="130"/>
      <c r="DA4183" s="130"/>
      <c r="DB4183" s="130"/>
    </row>
    <row r="4184" spans="104:106" x14ac:dyDescent="0.2">
      <c r="CZ4184" s="130"/>
      <c r="DA4184" s="130"/>
      <c r="DB4184" s="130"/>
    </row>
    <row r="4185" spans="104:106" x14ac:dyDescent="0.2">
      <c r="CZ4185" s="130"/>
      <c r="DA4185" s="130"/>
      <c r="DB4185" s="130"/>
    </row>
    <row r="4186" spans="104:106" x14ac:dyDescent="0.2">
      <c r="CZ4186" s="130"/>
      <c r="DA4186" s="130"/>
      <c r="DB4186" s="130"/>
    </row>
    <row r="4187" spans="104:106" x14ac:dyDescent="0.2">
      <c r="CZ4187" s="130"/>
      <c r="DA4187" s="130"/>
      <c r="DB4187" s="130"/>
    </row>
    <row r="4188" spans="104:106" x14ac:dyDescent="0.2">
      <c r="CZ4188" s="130"/>
      <c r="DA4188" s="130"/>
      <c r="DB4188" s="130"/>
    </row>
    <row r="4189" spans="104:106" x14ac:dyDescent="0.2">
      <c r="CZ4189" s="130"/>
      <c r="DA4189" s="130"/>
      <c r="DB4189" s="130"/>
    </row>
    <row r="4190" spans="104:106" x14ac:dyDescent="0.2">
      <c r="CZ4190" s="130"/>
      <c r="DA4190" s="130"/>
      <c r="DB4190" s="130"/>
    </row>
    <row r="4191" spans="104:106" x14ac:dyDescent="0.2">
      <c r="CZ4191" s="130"/>
      <c r="DA4191" s="130"/>
      <c r="DB4191" s="130"/>
    </row>
    <row r="4192" spans="104:106" x14ac:dyDescent="0.2">
      <c r="CZ4192" s="130"/>
      <c r="DA4192" s="130"/>
      <c r="DB4192" s="130"/>
    </row>
    <row r="4193" spans="104:106" x14ac:dyDescent="0.2">
      <c r="CZ4193" s="130"/>
      <c r="DA4193" s="130"/>
      <c r="DB4193" s="130"/>
    </row>
    <row r="4194" spans="104:106" x14ac:dyDescent="0.2">
      <c r="CZ4194" s="130"/>
      <c r="DA4194" s="130"/>
      <c r="DB4194" s="130"/>
    </row>
    <row r="4195" spans="104:106" x14ac:dyDescent="0.2">
      <c r="CZ4195" s="130"/>
      <c r="DA4195" s="130"/>
      <c r="DB4195" s="130"/>
    </row>
    <row r="4196" spans="104:106" x14ac:dyDescent="0.2">
      <c r="CZ4196" s="130"/>
      <c r="DA4196" s="130"/>
      <c r="DB4196" s="130"/>
    </row>
    <row r="4197" spans="104:106" x14ac:dyDescent="0.2">
      <c r="CZ4197" s="130"/>
      <c r="DA4197" s="130"/>
      <c r="DB4197" s="130"/>
    </row>
    <row r="4198" spans="104:106" x14ac:dyDescent="0.2">
      <c r="CZ4198" s="130"/>
      <c r="DA4198" s="130"/>
      <c r="DB4198" s="130"/>
    </row>
    <row r="4199" spans="104:106" x14ac:dyDescent="0.2">
      <c r="CZ4199" s="130"/>
      <c r="DA4199" s="130"/>
      <c r="DB4199" s="130"/>
    </row>
    <row r="4200" spans="104:106" x14ac:dyDescent="0.2">
      <c r="CZ4200" s="130"/>
      <c r="DA4200" s="130"/>
      <c r="DB4200" s="130"/>
    </row>
    <row r="4201" spans="104:106" x14ac:dyDescent="0.2">
      <c r="CZ4201" s="130"/>
      <c r="DA4201" s="130"/>
      <c r="DB4201" s="130"/>
    </row>
    <row r="4202" spans="104:106" x14ac:dyDescent="0.2">
      <c r="CZ4202" s="130"/>
      <c r="DA4202" s="130"/>
      <c r="DB4202" s="130"/>
    </row>
    <row r="4203" spans="104:106" x14ac:dyDescent="0.2">
      <c r="CZ4203" s="130"/>
      <c r="DA4203" s="130"/>
      <c r="DB4203" s="130"/>
    </row>
    <row r="4204" spans="104:106" x14ac:dyDescent="0.2">
      <c r="CZ4204" s="130"/>
      <c r="DA4204" s="130"/>
      <c r="DB4204" s="130"/>
    </row>
    <row r="4205" spans="104:106" x14ac:dyDescent="0.2">
      <c r="CZ4205" s="130"/>
      <c r="DA4205" s="130"/>
      <c r="DB4205" s="130"/>
    </row>
    <row r="4206" spans="104:106" x14ac:dyDescent="0.2">
      <c r="CZ4206" s="130"/>
      <c r="DA4206" s="130"/>
      <c r="DB4206" s="130"/>
    </row>
    <row r="4207" spans="104:106" x14ac:dyDescent="0.2">
      <c r="CZ4207" s="130"/>
      <c r="DA4207" s="130"/>
      <c r="DB4207" s="130"/>
    </row>
    <row r="4208" spans="104:106" x14ac:dyDescent="0.2">
      <c r="CZ4208" s="130"/>
      <c r="DA4208" s="130"/>
      <c r="DB4208" s="130"/>
    </row>
    <row r="4209" spans="104:106" x14ac:dyDescent="0.2">
      <c r="CZ4209" s="130"/>
      <c r="DA4209" s="130"/>
      <c r="DB4209" s="130"/>
    </row>
    <row r="4210" spans="104:106" x14ac:dyDescent="0.2">
      <c r="CZ4210" s="130"/>
      <c r="DA4210" s="130"/>
      <c r="DB4210" s="130"/>
    </row>
    <row r="4211" spans="104:106" x14ac:dyDescent="0.2">
      <c r="CZ4211" s="130"/>
      <c r="DA4211" s="130"/>
      <c r="DB4211" s="130"/>
    </row>
    <row r="4212" spans="104:106" x14ac:dyDescent="0.2">
      <c r="CZ4212" s="130"/>
      <c r="DA4212" s="130"/>
      <c r="DB4212" s="130"/>
    </row>
    <row r="4213" spans="104:106" x14ac:dyDescent="0.2">
      <c r="CZ4213" s="130"/>
      <c r="DA4213" s="130"/>
      <c r="DB4213" s="130"/>
    </row>
    <row r="4214" spans="104:106" x14ac:dyDescent="0.2">
      <c r="CZ4214" s="130"/>
      <c r="DA4214" s="130"/>
      <c r="DB4214" s="130"/>
    </row>
    <row r="4215" spans="104:106" x14ac:dyDescent="0.2">
      <c r="CZ4215" s="130"/>
      <c r="DA4215" s="130"/>
      <c r="DB4215" s="130"/>
    </row>
    <row r="4216" spans="104:106" x14ac:dyDescent="0.2">
      <c r="CZ4216" s="130"/>
      <c r="DA4216" s="130"/>
      <c r="DB4216" s="130"/>
    </row>
    <row r="4217" spans="104:106" x14ac:dyDescent="0.2">
      <c r="CZ4217" s="130"/>
      <c r="DA4217" s="130"/>
      <c r="DB4217" s="130"/>
    </row>
    <row r="4218" spans="104:106" x14ac:dyDescent="0.2">
      <c r="CZ4218" s="130"/>
      <c r="DA4218" s="130"/>
      <c r="DB4218" s="130"/>
    </row>
    <row r="4219" spans="104:106" x14ac:dyDescent="0.2">
      <c r="CZ4219" s="130"/>
      <c r="DA4219" s="130"/>
      <c r="DB4219" s="130"/>
    </row>
    <row r="4220" spans="104:106" x14ac:dyDescent="0.2">
      <c r="CZ4220" s="130"/>
      <c r="DA4220" s="130"/>
      <c r="DB4220" s="130"/>
    </row>
    <row r="4221" spans="104:106" x14ac:dyDescent="0.2">
      <c r="CZ4221" s="130"/>
      <c r="DA4221" s="130"/>
      <c r="DB4221" s="130"/>
    </row>
    <row r="4222" spans="104:106" x14ac:dyDescent="0.2">
      <c r="CZ4222" s="130"/>
      <c r="DA4222" s="130"/>
      <c r="DB4222" s="130"/>
    </row>
    <row r="4223" spans="104:106" x14ac:dyDescent="0.2">
      <c r="CZ4223" s="130"/>
      <c r="DA4223" s="130"/>
      <c r="DB4223" s="130"/>
    </row>
    <row r="4224" spans="104:106" x14ac:dyDescent="0.2">
      <c r="CZ4224" s="130"/>
      <c r="DA4224" s="130"/>
      <c r="DB4224" s="130"/>
    </row>
    <row r="4225" spans="104:106" x14ac:dyDescent="0.2">
      <c r="CZ4225" s="130"/>
      <c r="DA4225" s="130"/>
      <c r="DB4225" s="130"/>
    </row>
    <row r="4226" spans="104:106" x14ac:dyDescent="0.2">
      <c r="CZ4226" s="130"/>
      <c r="DA4226" s="130"/>
      <c r="DB4226" s="130"/>
    </row>
    <row r="4227" spans="104:106" x14ac:dyDescent="0.2">
      <c r="CZ4227" s="130"/>
      <c r="DA4227" s="130"/>
      <c r="DB4227" s="130"/>
    </row>
    <row r="4228" spans="104:106" x14ac:dyDescent="0.2">
      <c r="CZ4228" s="130"/>
      <c r="DA4228" s="130"/>
      <c r="DB4228" s="130"/>
    </row>
    <row r="4229" spans="104:106" x14ac:dyDescent="0.2">
      <c r="CZ4229" s="130"/>
      <c r="DA4229" s="130"/>
      <c r="DB4229" s="130"/>
    </row>
    <row r="4230" spans="104:106" x14ac:dyDescent="0.2">
      <c r="CZ4230" s="130"/>
      <c r="DA4230" s="130"/>
      <c r="DB4230" s="130"/>
    </row>
    <row r="4231" spans="104:106" x14ac:dyDescent="0.2">
      <c r="CZ4231" s="130"/>
      <c r="DA4231" s="130"/>
      <c r="DB4231" s="130"/>
    </row>
    <row r="4232" spans="104:106" x14ac:dyDescent="0.2">
      <c r="CZ4232" s="130"/>
      <c r="DA4232" s="130"/>
      <c r="DB4232" s="130"/>
    </row>
    <row r="4233" spans="104:106" x14ac:dyDescent="0.2">
      <c r="CZ4233" s="130"/>
      <c r="DA4233" s="130"/>
      <c r="DB4233" s="130"/>
    </row>
    <row r="4234" spans="104:106" x14ac:dyDescent="0.2">
      <c r="CZ4234" s="130"/>
      <c r="DA4234" s="130"/>
      <c r="DB4234" s="130"/>
    </row>
    <row r="4235" spans="104:106" x14ac:dyDescent="0.2">
      <c r="CZ4235" s="130"/>
      <c r="DA4235" s="130"/>
      <c r="DB4235" s="130"/>
    </row>
    <row r="4236" spans="104:106" x14ac:dyDescent="0.2">
      <c r="CZ4236" s="130"/>
      <c r="DA4236" s="130"/>
      <c r="DB4236" s="130"/>
    </row>
    <row r="4237" spans="104:106" x14ac:dyDescent="0.2">
      <c r="CZ4237" s="130"/>
      <c r="DA4237" s="130"/>
      <c r="DB4237" s="130"/>
    </row>
    <row r="4238" spans="104:106" x14ac:dyDescent="0.2">
      <c r="CZ4238" s="130"/>
      <c r="DA4238" s="130"/>
      <c r="DB4238" s="130"/>
    </row>
    <row r="4239" spans="104:106" x14ac:dyDescent="0.2">
      <c r="CZ4239" s="130"/>
      <c r="DA4239" s="130"/>
      <c r="DB4239" s="130"/>
    </row>
    <row r="4240" spans="104:106" x14ac:dyDescent="0.2">
      <c r="CZ4240" s="130"/>
      <c r="DA4240" s="130"/>
      <c r="DB4240" s="130"/>
    </row>
    <row r="4241" spans="104:106" x14ac:dyDescent="0.2">
      <c r="CZ4241" s="130"/>
      <c r="DA4241" s="130"/>
      <c r="DB4241" s="130"/>
    </row>
    <row r="4242" spans="104:106" x14ac:dyDescent="0.2">
      <c r="CZ4242" s="130"/>
      <c r="DA4242" s="130"/>
      <c r="DB4242" s="130"/>
    </row>
    <row r="4243" spans="104:106" x14ac:dyDescent="0.2">
      <c r="CZ4243" s="130"/>
      <c r="DA4243" s="130"/>
      <c r="DB4243" s="130"/>
    </row>
    <row r="4244" spans="104:106" x14ac:dyDescent="0.2">
      <c r="CZ4244" s="130"/>
      <c r="DA4244" s="130"/>
      <c r="DB4244" s="130"/>
    </row>
    <row r="4245" spans="104:106" x14ac:dyDescent="0.2">
      <c r="CZ4245" s="130"/>
      <c r="DA4245" s="130"/>
      <c r="DB4245" s="130"/>
    </row>
    <row r="4246" spans="104:106" x14ac:dyDescent="0.2">
      <c r="CZ4246" s="130"/>
      <c r="DA4246" s="130"/>
      <c r="DB4246" s="130"/>
    </row>
    <row r="4247" spans="104:106" x14ac:dyDescent="0.2">
      <c r="CZ4247" s="130"/>
      <c r="DA4247" s="130"/>
      <c r="DB4247" s="130"/>
    </row>
    <row r="4248" spans="104:106" x14ac:dyDescent="0.2">
      <c r="CZ4248" s="130"/>
      <c r="DA4248" s="130"/>
      <c r="DB4248" s="130"/>
    </row>
    <row r="4249" spans="104:106" x14ac:dyDescent="0.2">
      <c r="CZ4249" s="130"/>
      <c r="DA4249" s="130"/>
      <c r="DB4249" s="130"/>
    </row>
    <row r="4250" spans="104:106" x14ac:dyDescent="0.2">
      <c r="CZ4250" s="130"/>
      <c r="DA4250" s="130"/>
      <c r="DB4250" s="130"/>
    </row>
    <row r="4251" spans="104:106" x14ac:dyDescent="0.2">
      <c r="CZ4251" s="130"/>
      <c r="DA4251" s="130"/>
      <c r="DB4251" s="130"/>
    </row>
    <row r="4252" spans="104:106" x14ac:dyDescent="0.2">
      <c r="CZ4252" s="130"/>
      <c r="DA4252" s="130"/>
      <c r="DB4252" s="130"/>
    </row>
    <row r="4253" spans="104:106" x14ac:dyDescent="0.2">
      <c r="CZ4253" s="130"/>
      <c r="DA4253" s="130"/>
      <c r="DB4253" s="130"/>
    </row>
    <row r="4254" spans="104:106" x14ac:dyDescent="0.2">
      <c r="CZ4254" s="130"/>
      <c r="DA4254" s="130"/>
      <c r="DB4254" s="130"/>
    </row>
    <row r="4255" spans="104:106" x14ac:dyDescent="0.2">
      <c r="CZ4255" s="130"/>
      <c r="DA4255" s="130"/>
      <c r="DB4255" s="130"/>
    </row>
    <row r="4256" spans="104:106" x14ac:dyDescent="0.2">
      <c r="CZ4256" s="130"/>
      <c r="DA4256" s="130"/>
      <c r="DB4256" s="130"/>
    </row>
    <row r="4257" spans="104:106" x14ac:dyDescent="0.2">
      <c r="CZ4257" s="130"/>
      <c r="DA4257" s="130"/>
      <c r="DB4257" s="130"/>
    </row>
    <row r="4258" spans="104:106" x14ac:dyDescent="0.2">
      <c r="CZ4258" s="130"/>
      <c r="DA4258" s="130"/>
      <c r="DB4258" s="130"/>
    </row>
    <row r="4259" spans="104:106" x14ac:dyDescent="0.2">
      <c r="CZ4259" s="130"/>
      <c r="DA4259" s="130"/>
      <c r="DB4259" s="130"/>
    </row>
    <row r="4260" spans="104:106" x14ac:dyDescent="0.2">
      <c r="CZ4260" s="130"/>
      <c r="DA4260" s="130"/>
      <c r="DB4260" s="130"/>
    </row>
    <row r="4261" spans="104:106" x14ac:dyDescent="0.2">
      <c r="CZ4261" s="130"/>
      <c r="DA4261" s="130"/>
      <c r="DB4261" s="130"/>
    </row>
    <row r="4262" spans="104:106" x14ac:dyDescent="0.2">
      <c r="CZ4262" s="130"/>
      <c r="DA4262" s="130"/>
      <c r="DB4262" s="130"/>
    </row>
    <row r="4263" spans="104:106" x14ac:dyDescent="0.2">
      <c r="CZ4263" s="130"/>
      <c r="DA4263" s="130"/>
      <c r="DB4263" s="130"/>
    </row>
    <row r="4264" spans="104:106" x14ac:dyDescent="0.2">
      <c r="CZ4264" s="130"/>
      <c r="DA4264" s="130"/>
      <c r="DB4264" s="130"/>
    </row>
    <row r="4265" spans="104:106" x14ac:dyDescent="0.2">
      <c r="CZ4265" s="130"/>
      <c r="DA4265" s="130"/>
      <c r="DB4265" s="130"/>
    </row>
    <row r="4266" spans="104:106" x14ac:dyDescent="0.2">
      <c r="CZ4266" s="130"/>
      <c r="DA4266" s="130"/>
      <c r="DB4266" s="130"/>
    </row>
    <row r="4267" spans="104:106" x14ac:dyDescent="0.2">
      <c r="CZ4267" s="130"/>
      <c r="DA4267" s="130"/>
      <c r="DB4267" s="130"/>
    </row>
    <row r="4268" spans="104:106" x14ac:dyDescent="0.2">
      <c r="CZ4268" s="130"/>
      <c r="DA4268" s="130"/>
      <c r="DB4268" s="130"/>
    </row>
    <row r="4269" spans="104:106" x14ac:dyDescent="0.2">
      <c r="CZ4269" s="130"/>
      <c r="DA4269" s="130"/>
      <c r="DB4269" s="130"/>
    </row>
    <row r="4270" spans="104:106" x14ac:dyDescent="0.2">
      <c r="CZ4270" s="130"/>
      <c r="DA4270" s="130"/>
      <c r="DB4270" s="130"/>
    </row>
    <row r="4271" spans="104:106" x14ac:dyDescent="0.2">
      <c r="CZ4271" s="130"/>
      <c r="DA4271" s="130"/>
      <c r="DB4271" s="130"/>
    </row>
    <row r="4272" spans="104:106" x14ac:dyDescent="0.2">
      <c r="CZ4272" s="130"/>
      <c r="DA4272" s="130"/>
      <c r="DB4272" s="130"/>
    </row>
    <row r="4273" spans="104:106" x14ac:dyDescent="0.2">
      <c r="CZ4273" s="130"/>
      <c r="DA4273" s="130"/>
      <c r="DB4273" s="130"/>
    </row>
    <row r="4274" spans="104:106" x14ac:dyDescent="0.2">
      <c r="CZ4274" s="130"/>
      <c r="DA4274" s="130"/>
      <c r="DB4274" s="130"/>
    </row>
    <row r="4275" spans="104:106" x14ac:dyDescent="0.2">
      <c r="CZ4275" s="130"/>
      <c r="DA4275" s="130"/>
      <c r="DB4275" s="130"/>
    </row>
    <row r="4276" spans="104:106" x14ac:dyDescent="0.2">
      <c r="CZ4276" s="130"/>
      <c r="DA4276" s="130"/>
      <c r="DB4276" s="130"/>
    </row>
    <row r="4277" spans="104:106" x14ac:dyDescent="0.2">
      <c r="CZ4277" s="130"/>
      <c r="DA4277" s="130"/>
      <c r="DB4277" s="130"/>
    </row>
    <row r="4278" spans="104:106" x14ac:dyDescent="0.2">
      <c r="CZ4278" s="130"/>
      <c r="DA4278" s="130"/>
      <c r="DB4278" s="130"/>
    </row>
    <row r="4279" spans="104:106" x14ac:dyDescent="0.2">
      <c r="CZ4279" s="130"/>
      <c r="DA4279" s="130"/>
      <c r="DB4279" s="130"/>
    </row>
    <row r="4280" spans="104:106" x14ac:dyDescent="0.2">
      <c r="CZ4280" s="130"/>
      <c r="DA4280" s="130"/>
      <c r="DB4280" s="130"/>
    </row>
    <row r="4281" spans="104:106" x14ac:dyDescent="0.2">
      <c r="CZ4281" s="130"/>
      <c r="DA4281" s="130"/>
      <c r="DB4281" s="130"/>
    </row>
    <row r="4282" spans="104:106" x14ac:dyDescent="0.2">
      <c r="CZ4282" s="130"/>
      <c r="DA4282" s="130"/>
      <c r="DB4282" s="130"/>
    </row>
    <row r="4283" spans="104:106" x14ac:dyDescent="0.2">
      <c r="CZ4283" s="130"/>
      <c r="DA4283" s="130"/>
      <c r="DB4283" s="130"/>
    </row>
    <row r="4284" spans="104:106" x14ac:dyDescent="0.2">
      <c r="CZ4284" s="130"/>
      <c r="DA4284" s="130"/>
      <c r="DB4284" s="130"/>
    </row>
    <row r="4285" spans="104:106" x14ac:dyDescent="0.2">
      <c r="CZ4285" s="130"/>
      <c r="DA4285" s="130"/>
      <c r="DB4285" s="130"/>
    </row>
    <row r="4286" spans="104:106" x14ac:dyDescent="0.2">
      <c r="CZ4286" s="130"/>
      <c r="DA4286" s="130"/>
      <c r="DB4286" s="130"/>
    </row>
    <row r="4287" spans="104:106" x14ac:dyDescent="0.2">
      <c r="CZ4287" s="130"/>
      <c r="DA4287" s="130"/>
      <c r="DB4287" s="130"/>
    </row>
    <row r="4288" spans="104:106" x14ac:dyDescent="0.2">
      <c r="CZ4288" s="130"/>
      <c r="DA4288" s="130"/>
      <c r="DB4288" s="130"/>
    </row>
    <row r="4289" spans="104:106" x14ac:dyDescent="0.2">
      <c r="CZ4289" s="130"/>
      <c r="DA4289" s="130"/>
      <c r="DB4289" s="130"/>
    </row>
    <row r="4290" spans="104:106" x14ac:dyDescent="0.2">
      <c r="CZ4290" s="130"/>
      <c r="DA4290" s="130"/>
      <c r="DB4290" s="130"/>
    </row>
    <row r="4291" spans="104:106" x14ac:dyDescent="0.2">
      <c r="CZ4291" s="130"/>
      <c r="DA4291" s="130"/>
      <c r="DB4291" s="130"/>
    </row>
    <row r="4292" spans="104:106" x14ac:dyDescent="0.2">
      <c r="CZ4292" s="130"/>
      <c r="DA4292" s="130"/>
      <c r="DB4292" s="130"/>
    </row>
    <row r="4293" spans="104:106" x14ac:dyDescent="0.2">
      <c r="CZ4293" s="130"/>
      <c r="DA4293" s="130"/>
      <c r="DB4293" s="130"/>
    </row>
    <row r="4294" spans="104:106" x14ac:dyDescent="0.2">
      <c r="CZ4294" s="130"/>
      <c r="DA4294" s="130"/>
      <c r="DB4294" s="130"/>
    </row>
    <row r="4295" spans="104:106" x14ac:dyDescent="0.2">
      <c r="CZ4295" s="130"/>
      <c r="DA4295" s="130"/>
      <c r="DB4295" s="130"/>
    </row>
    <row r="4296" spans="104:106" x14ac:dyDescent="0.2">
      <c r="CZ4296" s="130"/>
      <c r="DA4296" s="130"/>
      <c r="DB4296" s="130"/>
    </row>
    <row r="4297" spans="104:106" x14ac:dyDescent="0.2">
      <c r="CZ4297" s="130"/>
      <c r="DA4297" s="130"/>
      <c r="DB4297" s="130"/>
    </row>
    <row r="4298" spans="104:106" x14ac:dyDescent="0.2">
      <c r="CZ4298" s="130"/>
      <c r="DA4298" s="130"/>
      <c r="DB4298" s="130"/>
    </row>
    <row r="4299" spans="104:106" x14ac:dyDescent="0.2">
      <c r="CZ4299" s="130"/>
      <c r="DA4299" s="130"/>
      <c r="DB4299" s="130"/>
    </row>
    <row r="4300" spans="104:106" x14ac:dyDescent="0.2">
      <c r="CZ4300" s="130"/>
      <c r="DA4300" s="130"/>
      <c r="DB4300" s="130"/>
    </row>
    <row r="4301" spans="104:106" x14ac:dyDescent="0.2">
      <c r="CZ4301" s="130"/>
      <c r="DA4301" s="130"/>
      <c r="DB4301" s="130"/>
    </row>
    <row r="4302" spans="104:106" x14ac:dyDescent="0.2">
      <c r="CZ4302" s="130"/>
      <c r="DA4302" s="130"/>
      <c r="DB4302" s="130"/>
    </row>
    <row r="4303" spans="104:106" x14ac:dyDescent="0.2">
      <c r="CZ4303" s="130"/>
      <c r="DA4303" s="130"/>
      <c r="DB4303" s="130"/>
    </row>
    <row r="4304" spans="104:106" x14ac:dyDescent="0.2">
      <c r="CZ4304" s="130"/>
      <c r="DA4304" s="130"/>
      <c r="DB4304" s="130"/>
    </row>
    <row r="4305" spans="104:106" x14ac:dyDescent="0.2">
      <c r="CZ4305" s="130"/>
      <c r="DA4305" s="130"/>
      <c r="DB4305" s="130"/>
    </row>
    <row r="4306" spans="104:106" x14ac:dyDescent="0.2">
      <c r="CZ4306" s="130"/>
      <c r="DA4306" s="130"/>
      <c r="DB4306" s="130"/>
    </row>
    <row r="4307" spans="104:106" x14ac:dyDescent="0.2">
      <c r="CZ4307" s="130"/>
      <c r="DA4307" s="130"/>
      <c r="DB4307" s="130"/>
    </row>
    <row r="4308" spans="104:106" x14ac:dyDescent="0.2">
      <c r="CZ4308" s="130"/>
      <c r="DA4308" s="130"/>
      <c r="DB4308" s="130"/>
    </row>
    <row r="4309" spans="104:106" x14ac:dyDescent="0.2">
      <c r="CZ4309" s="130"/>
      <c r="DA4309" s="130"/>
      <c r="DB4309" s="130"/>
    </row>
    <row r="4310" spans="104:106" x14ac:dyDescent="0.2">
      <c r="CZ4310" s="130"/>
      <c r="DA4310" s="130"/>
      <c r="DB4310" s="130"/>
    </row>
    <row r="4311" spans="104:106" x14ac:dyDescent="0.2">
      <c r="CZ4311" s="130"/>
      <c r="DA4311" s="130"/>
      <c r="DB4311" s="130"/>
    </row>
    <row r="4312" spans="104:106" x14ac:dyDescent="0.2">
      <c r="CZ4312" s="130"/>
      <c r="DA4312" s="130"/>
      <c r="DB4312" s="130"/>
    </row>
    <row r="4313" spans="104:106" x14ac:dyDescent="0.2">
      <c r="CZ4313" s="130"/>
      <c r="DA4313" s="130"/>
      <c r="DB4313" s="130"/>
    </row>
    <row r="4314" spans="104:106" x14ac:dyDescent="0.2">
      <c r="CZ4314" s="130"/>
      <c r="DA4314" s="130"/>
      <c r="DB4314" s="130"/>
    </row>
    <row r="4315" spans="104:106" x14ac:dyDescent="0.2">
      <c r="CZ4315" s="130"/>
      <c r="DA4315" s="130"/>
      <c r="DB4315" s="130"/>
    </row>
    <row r="4316" spans="104:106" x14ac:dyDescent="0.2">
      <c r="CZ4316" s="130"/>
      <c r="DA4316" s="130"/>
      <c r="DB4316" s="130"/>
    </row>
    <row r="4317" spans="104:106" x14ac:dyDescent="0.2">
      <c r="CZ4317" s="130"/>
      <c r="DA4317" s="130"/>
      <c r="DB4317" s="130"/>
    </row>
    <row r="4318" spans="104:106" x14ac:dyDescent="0.2">
      <c r="CZ4318" s="130"/>
      <c r="DA4318" s="130"/>
      <c r="DB4318" s="130"/>
    </row>
    <row r="4319" spans="104:106" x14ac:dyDescent="0.2">
      <c r="CZ4319" s="130"/>
      <c r="DA4319" s="130"/>
      <c r="DB4319" s="130"/>
    </row>
    <row r="4320" spans="104:106" x14ac:dyDescent="0.2">
      <c r="CZ4320" s="130"/>
      <c r="DA4320" s="130"/>
      <c r="DB4320" s="130"/>
    </row>
    <row r="4321" spans="104:106" x14ac:dyDescent="0.2">
      <c r="CZ4321" s="130"/>
      <c r="DA4321" s="130"/>
      <c r="DB4321" s="130"/>
    </row>
    <row r="4322" spans="104:106" x14ac:dyDescent="0.2">
      <c r="CZ4322" s="130"/>
      <c r="DA4322" s="130"/>
      <c r="DB4322" s="130"/>
    </row>
    <row r="4323" spans="104:106" x14ac:dyDescent="0.2">
      <c r="CZ4323" s="130"/>
      <c r="DA4323" s="130"/>
      <c r="DB4323" s="130"/>
    </row>
    <row r="4324" spans="104:106" x14ac:dyDescent="0.2">
      <c r="CZ4324" s="130"/>
      <c r="DA4324" s="130"/>
      <c r="DB4324" s="130"/>
    </row>
    <row r="4325" spans="104:106" x14ac:dyDescent="0.2">
      <c r="CZ4325" s="130"/>
      <c r="DA4325" s="130"/>
      <c r="DB4325" s="130"/>
    </row>
    <row r="4326" spans="104:106" x14ac:dyDescent="0.2">
      <c r="CZ4326" s="130"/>
      <c r="DA4326" s="130"/>
      <c r="DB4326" s="130"/>
    </row>
    <row r="4327" spans="104:106" x14ac:dyDescent="0.2">
      <c r="CZ4327" s="130"/>
      <c r="DA4327" s="130"/>
      <c r="DB4327" s="130"/>
    </row>
    <row r="4328" spans="104:106" x14ac:dyDescent="0.2">
      <c r="CZ4328" s="130"/>
      <c r="DA4328" s="130"/>
      <c r="DB4328" s="130"/>
    </row>
    <row r="4329" spans="104:106" x14ac:dyDescent="0.2">
      <c r="CZ4329" s="130"/>
      <c r="DA4329" s="130"/>
      <c r="DB4329" s="130"/>
    </row>
    <row r="4330" spans="104:106" x14ac:dyDescent="0.2">
      <c r="CZ4330" s="130"/>
      <c r="DA4330" s="130"/>
      <c r="DB4330" s="130"/>
    </row>
    <row r="4331" spans="104:106" x14ac:dyDescent="0.2">
      <c r="CZ4331" s="130"/>
      <c r="DA4331" s="130"/>
      <c r="DB4331" s="130"/>
    </row>
    <row r="4332" spans="104:106" x14ac:dyDescent="0.2">
      <c r="CZ4332" s="130"/>
      <c r="DA4332" s="130"/>
      <c r="DB4332" s="130"/>
    </row>
    <row r="4333" spans="104:106" x14ac:dyDescent="0.2">
      <c r="CZ4333" s="130"/>
      <c r="DA4333" s="130"/>
      <c r="DB4333" s="130"/>
    </row>
    <row r="4334" spans="104:106" x14ac:dyDescent="0.2">
      <c r="CZ4334" s="130"/>
      <c r="DA4334" s="130"/>
      <c r="DB4334" s="130"/>
    </row>
    <row r="4335" spans="104:106" x14ac:dyDescent="0.2">
      <c r="CZ4335" s="130"/>
      <c r="DA4335" s="130"/>
      <c r="DB4335" s="130"/>
    </row>
    <row r="4336" spans="104:106" x14ac:dyDescent="0.2">
      <c r="CZ4336" s="130"/>
      <c r="DA4336" s="130"/>
      <c r="DB4336" s="130"/>
    </row>
    <row r="4337" spans="104:106" x14ac:dyDescent="0.2">
      <c r="CZ4337" s="130"/>
      <c r="DA4337" s="130"/>
      <c r="DB4337" s="130"/>
    </row>
    <row r="4338" spans="104:106" x14ac:dyDescent="0.2">
      <c r="CZ4338" s="130"/>
      <c r="DA4338" s="130"/>
      <c r="DB4338" s="130"/>
    </row>
    <row r="4339" spans="104:106" x14ac:dyDescent="0.2">
      <c r="CZ4339" s="130"/>
      <c r="DA4339" s="130"/>
      <c r="DB4339" s="130"/>
    </row>
    <row r="4340" spans="104:106" x14ac:dyDescent="0.2">
      <c r="CZ4340" s="130"/>
      <c r="DA4340" s="130"/>
      <c r="DB4340" s="130"/>
    </row>
    <row r="4341" spans="104:106" x14ac:dyDescent="0.2">
      <c r="CZ4341" s="130"/>
      <c r="DA4341" s="130"/>
      <c r="DB4341" s="130"/>
    </row>
    <row r="4342" spans="104:106" x14ac:dyDescent="0.2">
      <c r="CZ4342" s="130"/>
      <c r="DA4342" s="130"/>
      <c r="DB4342" s="130"/>
    </row>
    <row r="4343" spans="104:106" x14ac:dyDescent="0.2">
      <c r="CZ4343" s="130"/>
      <c r="DA4343" s="130"/>
      <c r="DB4343" s="130"/>
    </row>
    <row r="4344" spans="104:106" x14ac:dyDescent="0.2">
      <c r="CZ4344" s="130"/>
      <c r="DA4344" s="130"/>
      <c r="DB4344" s="130"/>
    </row>
    <row r="4345" spans="104:106" x14ac:dyDescent="0.2">
      <c r="CZ4345" s="130"/>
      <c r="DA4345" s="130"/>
      <c r="DB4345" s="130"/>
    </row>
    <row r="4346" spans="104:106" x14ac:dyDescent="0.2">
      <c r="CZ4346" s="130"/>
      <c r="DA4346" s="130"/>
      <c r="DB4346" s="130"/>
    </row>
    <row r="4347" spans="104:106" x14ac:dyDescent="0.2">
      <c r="CZ4347" s="130"/>
      <c r="DA4347" s="130"/>
      <c r="DB4347" s="130"/>
    </row>
    <row r="4348" spans="104:106" x14ac:dyDescent="0.2">
      <c r="CZ4348" s="130"/>
      <c r="DA4348" s="130"/>
      <c r="DB4348" s="130"/>
    </row>
    <row r="4349" spans="104:106" x14ac:dyDescent="0.2">
      <c r="CZ4349" s="130"/>
      <c r="DA4349" s="130"/>
      <c r="DB4349" s="130"/>
    </row>
    <row r="4350" spans="104:106" x14ac:dyDescent="0.2">
      <c r="CZ4350" s="130"/>
      <c r="DA4350" s="130"/>
      <c r="DB4350" s="130"/>
    </row>
    <row r="4351" spans="104:106" x14ac:dyDescent="0.2">
      <c r="CZ4351" s="130"/>
      <c r="DA4351" s="130"/>
      <c r="DB4351" s="130"/>
    </row>
    <row r="4352" spans="104:106" x14ac:dyDescent="0.2">
      <c r="CZ4352" s="130"/>
      <c r="DA4352" s="130"/>
      <c r="DB4352" s="130"/>
    </row>
    <row r="4353" spans="104:106" x14ac:dyDescent="0.2">
      <c r="CZ4353" s="130"/>
      <c r="DA4353" s="130"/>
      <c r="DB4353" s="130"/>
    </row>
    <row r="4354" spans="104:106" x14ac:dyDescent="0.2">
      <c r="CZ4354" s="130"/>
      <c r="DA4354" s="130"/>
      <c r="DB4354" s="130"/>
    </row>
    <row r="4355" spans="104:106" x14ac:dyDescent="0.2">
      <c r="CZ4355" s="130"/>
      <c r="DA4355" s="130"/>
      <c r="DB4355" s="130"/>
    </row>
    <row r="4356" spans="104:106" x14ac:dyDescent="0.2">
      <c r="CZ4356" s="130"/>
      <c r="DA4356" s="130"/>
      <c r="DB4356" s="130"/>
    </row>
    <row r="4357" spans="104:106" x14ac:dyDescent="0.2">
      <c r="CZ4357" s="130"/>
      <c r="DA4357" s="130"/>
      <c r="DB4357" s="130"/>
    </row>
    <row r="4358" spans="104:106" x14ac:dyDescent="0.2">
      <c r="CZ4358" s="130"/>
      <c r="DA4358" s="130"/>
      <c r="DB4358" s="130"/>
    </row>
    <row r="4359" spans="104:106" x14ac:dyDescent="0.2">
      <c r="CZ4359" s="130"/>
      <c r="DA4359" s="130"/>
      <c r="DB4359" s="130"/>
    </row>
    <row r="4360" spans="104:106" x14ac:dyDescent="0.2">
      <c r="CZ4360" s="130"/>
      <c r="DA4360" s="130"/>
      <c r="DB4360" s="130"/>
    </row>
    <row r="4361" spans="104:106" x14ac:dyDescent="0.2">
      <c r="CZ4361" s="130"/>
      <c r="DA4361" s="130"/>
      <c r="DB4361" s="130"/>
    </row>
    <row r="4362" spans="104:106" x14ac:dyDescent="0.2">
      <c r="CZ4362" s="130"/>
      <c r="DA4362" s="130"/>
      <c r="DB4362" s="130"/>
    </row>
    <row r="4363" spans="104:106" x14ac:dyDescent="0.2">
      <c r="CZ4363" s="130"/>
      <c r="DA4363" s="130"/>
      <c r="DB4363" s="130"/>
    </row>
    <row r="4364" spans="104:106" x14ac:dyDescent="0.2">
      <c r="CZ4364" s="130"/>
      <c r="DA4364" s="130"/>
      <c r="DB4364" s="130"/>
    </row>
    <row r="4365" spans="104:106" x14ac:dyDescent="0.2">
      <c r="CZ4365" s="130"/>
      <c r="DA4365" s="130"/>
      <c r="DB4365" s="130"/>
    </row>
    <row r="4366" spans="104:106" x14ac:dyDescent="0.2">
      <c r="CZ4366" s="130"/>
      <c r="DA4366" s="130"/>
      <c r="DB4366" s="130"/>
    </row>
    <row r="4367" spans="104:106" x14ac:dyDescent="0.2">
      <c r="CZ4367" s="130"/>
      <c r="DA4367" s="130"/>
      <c r="DB4367" s="130"/>
    </row>
    <row r="4368" spans="104:106" x14ac:dyDescent="0.2">
      <c r="CZ4368" s="130"/>
      <c r="DA4368" s="130"/>
      <c r="DB4368" s="130"/>
    </row>
    <row r="4369" spans="104:106" x14ac:dyDescent="0.2">
      <c r="CZ4369" s="130"/>
      <c r="DA4369" s="130"/>
      <c r="DB4369" s="130"/>
    </row>
    <row r="4370" spans="104:106" x14ac:dyDescent="0.2">
      <c r="CZ4370" s="130"/>
      <c r="DA4370" s="130"/>
      <c r="DB4370" s="130"/>
    </row>
    <row r="4371" spans="104:106" x14ac:dyDescent="0.2">
      <c r="CZ4371" s="130"/>
      <c r="DA4371" s="130"/>
      <c r="DB4371" s="130"/>
    </row>
    <row r="4372" spans="104:106" x14ac:dyDescent="0.2">
      <c r="CZ4372" s="130"/>
      <c r="DA4372" s="130"/>
      <c r="DB4372" s="130"/>
    </row>
    <row r="4373" spans="104:106" x14ac:dyDescent="0.2">
      <c r="CZ4373" s="130"/>
      <c r="DA4373" s="130"/>
      <c r="DB4373" s="130"/>
    </row>
    <row r="4374" spans="104:106" x14ac:dyDescent="0.2">
      <c r="CZ4374" s="130"/>
      <c r="DA4374" s="130"/>
      <c r="DB4374" s="130"/>
    </row>
    <row r="4375" spans="104:106" x14ac:dyDescent="0.2">
      <c r="CZ4375" s="130"/>
      <c r="DA4375" s="130"/>
      <c r="DB4375" s="130"/>
    </row>
    <row r="4376" spans="104:106" x14ac:dyDescent="0.2">
      <c r="CZ4376" s="130"/>
      <c r="DA4376" s="130"/>
      <c r="DB4376" s="130"/>
    </row>
    <row r="4377" spans="104:106" x14ac:dyDescent="0.2">
      <c r="CZ4377" s="130"/>
      <c r="DA4377" s="130"/>
      <c r="DB4377" s="130"/>
    </row>
    <row r="4378" spans="104:106" x14ac:dyDescent="0.2">
      <c r="CZ4378" s="130"/>
      <c r="DA4378" s="130"/>
      <c r="DB4378" s="130"/>
    </row>
    <row r="4379" spans="104:106" x14ac:dyDescent="0.2">
      <c r="CZ4379" s="130"/>
      <c r="DA4379" s="130"/>
      <c r="DB4379" s="130"/>
    </row>
    <row r="4380" spans="104:106" x14ac:dyDescent="0.2">
      <c r="CZ4380" s="130"/>
      <c r="DA4380" s="130"/>
      <c r="DB4380" s="130"/>
    </row>
    <row r="4381" spans="104:106" x14ac:dyDescent="0.2">
      <c r="CZ4381" s="130"/>
      <c r="DA4381" s="130"/>
      <c r="DB4381" s="130"/>
    </row>
    <row r="4382" spans="104:106" x14ac:dyDescent="0.2">
      <c r="CZ4382" s="130"/>
      <c r="DA4382" s="130"/>
      <c r="DB4382" s="130"/>
    </row>
    <row r="4383" spans="104:106" x14ac:dyDescent="0.2">
      <c r="CZ4383" s="130"/>
      <c r="DA4383" s="130"/>
      <c r="DB4383" s="130"/>
    </row>
    <row r="4384" spans="104:106" x14ac:dyDescent="0.2">
      <c r="CZ4384" s="130"/>
      <c r="DA4384" s="130"/>
      <c r="DB4384" s="130"/>
    </row>
    <row r="4385" spans="104:106" x14ac:dyDescent="0.2">
      <c r="CZ4385" s="130"/>
      <c r="DA4385" s="130"/>
      <c r="DB4385" s="130"/>
    </row>
    <row r="4386" spans="104:106" x14ac:dyDescent="0.2">
      <c r="CZ4386" s="130"/>
      <c r="DA4386" s="130"/>
      <c r="DB4386" s="130"/>
    </row>
    <row r="4387" spans="104:106" x14ac:dyDescent="0.2">
      <c r="CZ4387" s="130"/>
      <c r="DA4387" s="130"/>
      <c r="DB4387" s="130"/>
    </row>
    <row r="4388" spans="104:106" x14ac:dyDescent="0.2">
      <c r="CZ4388" s="130"/>
      <c r="DA4388" s="130"/>
      <c r="DB4388" s="130"/>
    </row>
    <row r="4389" spans="104:106" x14ac:dyDescent="0.2">
      <c r="CZ4389" s="130"/>
      <c r="DA4389" s="130"/>
      <c r="DB4389" s="130"/>
    </row>
    <row r="4390" spans="104:106" x14ac:dyDescent="0.2">
      <c r="CZ4390" s="130"/>
      <c r="DA4390" s="130"/>
      <c r="DB4390" s="130"/>
    </row>
    <row r="4391" spans="104:106" x14ac:dyDescent="0.2">
      <c r="CZ4391" s="130"/>
      <c r="DA4391" s="130"/>
      <c r="DB4391" s="130"/>
    </row>
    <row r="4392" spans="104:106" x14ac:dyDescent="0.2">
      <c r="CZ4392" s="130"/>
      <c r="DA4392" s="130"/>
      <c r="DB4392" s="130"/>
    </row>
    <row r="4393" spans="104:106" x14ac:dyDescent="0.2">
      <c r="CZ4393" s="130"/>
      <c r="DA4393" s="130"/>
      <c r="DB4393" s="130"/>
    </row>
    <row r="4394" spans="104:106" x14ac:dyDescent="0.2">
      <c r="CZ4394" s="130"/>
      <c r="DA4394" s="130"/>
      <c r="DB4394" s="130"/>
    </row>
    <row r="4395" spans="104:106" x14ac:dyDescent="0.2">
      <c r="CZ4395" s="130"/>
      <c r="DA4395" s="130"/>
      <c r="DB4395" s="130"/>
    </row>
    <row r="4396" spans="104:106" x14ac:dyDescent="0.2">
      <c r="CZ4396" s="130"/>
      <c r="DA4396" s="130"/>
      <c r="DB4396" s="130"/>
    </row>
    <row r="4397" spans="104:106" x14ac:dyDescent="0.2">
      <c r="CZ4397" s="130"/>
      <c r="DA4397" s="130"/>
      <c r="DB4397" s="130"/>
    </row>
    <row r="4398" spans="104:106" x14ac:dyDescent="0.2">
      <c r="CZ4398" s="130"/>
      <c r="DA4398" s="130"/>
      <c r="DB4398" s="130"/>
    </row>
    <row r="4399" spans="104:106" x14ac:dyDescent="0.2">
      <c r="CZ4399" s="130"/>
      <c r="DA4399" s="130"/>
      <c r="DB4399" s="130"/>
    </row>
    <row r="4400" spans="104:106" x14ac:dyDescent="0.2">
      <c r="CZ4400" s="130"/>
      <c r="DA4400" s="130"/>
      <c r="DB4400" s="130"/>
    </row>
    <row r="4401" spans="104:106" x14ac:dyDescent="0.2">
      <c r="CZ4401" s="130"/>
      <c r="DA4401" s="130"/>
      <c r="DB4401" s="130"/>
    </row>
    <row r="4402" spans="104:106" x14ac:dyDescent="0.2">
      <c r="CZ4402" s="130"/>
      <c r="DA4402" s="130"/>
      <c r="DB4402" s="130"/>
    </row>
    <row r="4403" spans="104:106" x14ac:dyDescent="0.2">
      <c r="CZ4403" s="130"/>
      <c r="DA4403" s="130"/>
      <c r="DB4403" s="130"/>
    </row>
    <row r="4404" spans="104:106" x14ac:dyDescent="0.2">
      <c r="CZ4404" s="130"/>
      <c r="DA4404" s="130"/>
      <c r="DB4404" s="130"/>
    </row>
    <row r="4405" spans="104:106" x14ac:dyDescent="0.2">
      <c r="CZ4405" s="130"/>
      <c r="DA4405" s="130"/>
      <c r="DB4405" s="130"/>
    </row>
    <row r="4406" spans="104:106" x14ac:dyDescent="0.2">
      <c r="CZ4406" s="130"/>
      <c r="DA4406" s="130"/>
      <c r="DB4406" s="130"/>
    </row>
    <row r="4407" spans="104:106" x14ac:dyDescent="0.2">
      <c r="CZ4407" s="130"/>
      <c r="DA4407" s="130"/>
      <c r="DB4407" s="130"/>
    </row>
    <row r="4408" spans="104:106" x14ac:dyDescent="0.2">
      <c r="CZ4408" s="130"/>
      <c r="DA4408" s="130"/>
      <c r="DB4408" s="130"/>
    </row>
    <row r="4409" spans="104:106" x14ac:dyDescent="0.2">
      <c r="CZ4409" s="130"/>
      <c r="DA4409" s="130"/>
      <c r="DB4409" s="130"/>
    </row>
    <row r="4410" spans="104:106" x14ac:dyDescent="0.2">
      <c r="CZ4410" s="130"/>
      <c r="DA4410" s="130"/>
      <c r="DB4410" s="130"/>
    </row>
    <row r="4411" spans="104:106" x14ac:dyDescent="0.2">
      <c r="CZ4411" s="130"/>
      <c r="DA4411" s="130"/>
      <c r="DB4411" s="130"/>
    </row>
    <row r="4412" spans="104:106" x14ac:dyDescent="0.2">
      <c r="CZ4412" s="130"/>
      <c r="DA4412" s="130"/>
      <c r="DB4412" s="130"/>
    </row>
    <row r="4413" spans="104:106" x14ac:dyDescent="0.2">
      <c r="CZ4413" s="130"/>
      <c r="DA4413" s="130"/>
      <c r="DB4413" s="130"/>
    </row>
    <row r="4414" spans="104:106" x14ac:dyDescent="0.2">
      <c r="CZ4414" s="130"/>
      <c r="DA4414" s="130"/>
      <c r="DB4414" s="130"/>
    </row>
    <row r="4415" spans="104:106" x14ac:dyDescent="0.2">
      <c r="CZ4415" s="130"/>
      <c r="DA4415" s="130"/>
      <c r="DB4415" s="130"/>
    </row>
    <row r="4416" spans="104:106" x14ac:dyDescent="0.2">
      <c r="CZ4416" s="130"/>
      <c r="DA4416" s="130"/>
      <c r="DB4416" s="130"/>
    </row>
    <row r="4417" spans="104:106" x14ac:dyDescent="0.2">
      <c r="CZ4417" s="130"/>
      <c r="DA4417" s="130"/>
      <c r="DB4417" s="130"/>
    </row>
    <row r="4418" spans="104:106" x14ac:dyDescent="0.2">
      <c r="CZ4418" s="130"/>
      <c r="DA4418" s="130"/>
      <c r="DB4418" s="130"/>
    </row>
    <row r="4419" spans="104:106" x14ac:dyDescent="0.2">
      <c r="CZ4419" s="130"/>
      <c r="DA4419" s="130"/>
      <c r="DB4419" s="130"/>
    </row>
    <row r="4420" spans="104:106" x14ac:dyDescent="0.2">
      <c r="CZ4420" s="130"/>
      <c r="DA4420" s="130"/>
      <c r="DB4420" s="130"/>
    </row>
    <row r="4421" spans="104:106" x14ac:dyDescent="0.2">
      <c r="CZ4421" s="130"/>
      <c r="DA4421" s="130"/>
      <c r="DB4421" s="130"/>
    </row>
    <row r="4422" spans="104:106" x14ac:dyDescent="0.2">
      <c r="CZ4422" s="130"/>
      <c r="DA4422" s="130"/>
      <c r="DB4422" s="130"/>
    </row>
    <row r="4423" spans="104:106" x14ac:dyDescent="0.2">
      <c r="CZ4423" s="130"/>
      <c r="DA4423" s="130"/>
      <c r="DB4423" s="130"/>
    </row>
    <row r="4424" spans="104:106" x14ac:dyDescent="0.2">
      <c r="CZ4424" s="130"/>
      <c r="DA4424" s="130"/>
      <c r="DB4424" s="130"/>
    </row>
    <row r="4425" spans="104:106" x14ac:dyDescent="0.2">
      <c r="CZ4425" s="130"/>
      <c r="DA4425" s="130"/>
      <c r="DB4425" s="130"/>
    </row>
    <row r="4426" spans="104:106" x14ac:dyDescent="0.2">
      <c r="CZ4426" s="130"/>
      <c r="DA4426" s="130"/>
      <c r="DB4426" s="130"/>
    </row>
    <row r="4427" spans="104:106" x14ac:dyDescent="0.2">
      <c r="CZ4427" s="130"/>
      <c r="DA4427" s="130"/>
      <c r="DB4427" s="130"/>
    </row>
    <row r="4428" spans="104:106" x14ac:dyDescent="0.2">
      <c r="CZ4428" s="130"/>
      <c r="DA4428" s="130"/>
      <c r="DB4428" s="130"/>
    </row>
    <row r="4429" spans="104:106" x14ac:dyDescent="0.2">
      <c r="CZ4429" s="130"/>
      <c r="DA4429" s="130"/>
      <c r="DB4429" s="130"/>
    </row>
    <row r="4430" spans="104:106" x14ac:dyDescent="0.2">
      <c r="CZ4430" s="130"/>
      <c r="DA4430" s="130"/>
      <c r="DB4430" s="130"/>
    </row>
    <row r="4431" spans="104:106" x14ac:dyDescent="0.2">
      <c r="CZ4431" s="130"/>
      <c r="DA4431" s="130"/>
      <c r="DB4431" s="130"/>
    </row>
    <row r="4432" spans="104:106" x14ac:dyDescent="0.2">
      <c r="CZ4432" s="130"/>
      <c r="DA4432" s="130"/>
      <c r="DB4432" s="130"/>
    </row>
    <row r="4433" spans="104:106" x14ac:dyDescent="0.2">
      <c r="CZ4433" s="130"/>
      <c r="DA4433" s="130"/>
      <c r="DB4433" s="130"/>
    </row>
    <row r="4434" spans="104:106" x14ac:dyDescent="0.2">
      <c r="CZ4434" s="130"/>
      <c r="DA4434" s="130"/>
      <c r="DB4434" s="130"/>
    </row>
    <row r="4435" spans="104:106" x14ac:dyDescent="0.2">
      <c r="CZ4435" s="130"/>
      <c r="DA4435" s="130"/>
      <c r="DB4435" s="130"/>
    </row>
    <row r="4436" spans="104:106" x14ac:dyDescent="0.2">
      <c r="CZ4436" s="130"/>
      <c r="DA4436" s="130"/>
      <c r="DB4436" s="130"/>
    </row>
    <row r="4437" spans="104:106" x14ac:dyDescent="0.2">
      <c r="CZ4437" s="130"/>
      <c r="DA4437" s="130"/>
      <c r="DB4437" s="130"/>
    </row>
    <row r="4438" spans="104:106" x14ac:dyDescent="0.2">
      <c r="CZ4438" s="130"/>
      <c r="DA4438" s="130"/>
      <c r="DB4438" s="130"/>
    </row>
    <row r="4439" spans="104:106" x14ac:dyDescent="0.2">
      <c r="CZ4439" s="130"/>
      <c r="DA4439" s="130"/>
      <c r="DB4439" s="130"/>
    </row>
    <row r="4440" spans="104:106" x14ac:dyDescent="0.2">
      <c r="CZ4440" s="130"/>
      <c r="DA4440" s="130"/>
      <c r="DB4440" s="130"/>
    </row>
    <row r="4441" spans="104:106" x14ac:dyDescent="0.2">
      <c r="CZ4441" s="130"/>
      <c r="DA4441" s="130"/>
      <c r="DB4441" s="130"/>
    </row>
    <row r="4442" spans="104:106" x14ac:dyDescent="0.2">
      <c r="CZ4442" s="130"/>
      <c r="DA4442" s="130"/>
      <c r="DB4442" s="130"/>
    </row>
    <row r="4443" spans="104:106" x14ac:dyDescent="0.2">
      <c r="CZ4443" s="130"/>
      <c r="DA4443" s="130"/>
      <c r="DB4443" s="130"/>
    </row>
    <row r="4444" spans="104:106" x14ac:dyDescent="0.2">
      <c r="CZ4444" s="130"/>
      <c r="DA4444" s="130"/>
      <c r="DB4444" s="130"/>
    </row>
    <row r="4445" spans="104:106" x14ac:dyDescent="0.2">
      <c r="CZ4445" s="130"/>
      <c r="DA4445" s="130"/>
      <c r="DB4445" s="130"/>
    </row>
    <row r="4446" spans="104:106" x14ac:dyDescent="0.2">
      <c r="CZ4446" s="130"/>
      <c r="DA4446" s="130"/>
      <c r="DB4446" s="130"/>
    </row>
    <row r="4447" spans="104:106" x14ac:dyDescent="0.2">
      <c r="CZ4447" s="130"/>
      <c r="DA4447" s="130"/>
      <c r="DB4447" s="130"/>
    </row>
    <row r="4448" spans="104:106" x14ac:dyDescent="0.2">
      <c r="CZ4448" s="130"/>
      <c r="DA4448" s="130"/>
      <c r="DB4448" s="130"/>
    </row>
    <row r="4449" spans="104:106" x14ac:dyDescent="0.2">
      <c r="CZ4449" s="130"/>
      <c r="DA4449" s="130"/>
      <c r="DB4449" s="130"/>
    </row>
    <row r="4450" spans="104:106" x14ac:dyDescent="0.2">
      <c r="CZ4450" s="130"/>
      <c r="DA4450" s="130"/>
      <c r="DB4450" s="130"/>
    </row>
    <row r="4451" spans="104:106" x14ac:dyDescent="0.2">
      <c r="CZ4451" s="130"/>
      <c r="DA4451" s="130"/>
      <c r="DB4451" s="130"/>
    </row>
    <row r="4452" spans="104:106" x14ac:dyDescent="0.2">
      <c r="CZ4452" s="130"/>
      <c r="DA4452" s="130"/>
      <c r="DB4452" s="130"/>
    </row>
    <row r="4453" spans="104:106" x14ac:dyDescent="0.2">
      <c r="CZ4453" s="130"/>
      <c r="DA4453" s="130"/>
      <c r="DB4453" s="130"/>
    </row>
    <row r="4454" spans="104:106" x14ac:dyDescent="0.2">
      <c r="CZ4454" s="130"/>
      <c r="DA4454" s="130"/>
      <c r="DB4454" s="130"/>
    </row>
    <row r="4455" spans="104:106" x14ac:dyDescent="0.2">
      <c r="CZ4455" s="130"/>
      <c r="DA4455" s="130"/>
      <c r="DB4455" s="130"/>
    </row>
    <row r="4456" spans="104:106" x14ac:dyDescent="0.2">
      <c r="CZ4456" s="130"/>
      <c r="DA4456" s="130"/>
      <c r="DB4456" s="130"/>
    </row>
    <row r="4457" spans="104:106" x14ac:dyDescent="0.2">
      <c r="CZ4457" s="130"/>
      <c r="DA4457" s="130"/>
      <c r="DB4457" s="130"/>
    </row>
    <row r="4458" spans="104:106" x14ac:dyDescent="0.2">
      <c r="CZ4458" s="130"/>
      <c r="DA4458" s="130"/>
      <c r="DB4458" s="130"/>
    </row>
    <row r="4459" spans="104:106" x14ac:dyDescent="0.2">
      <c r="CZ4459" s="130"/>
      <c r="DA4459" s="130"/>
      <c r="DB4459" s="130"/>
    </row>
    <row r="4460" spans="104:106" x14ac:dyDescent="0.2">
      <c r="CZ4460" s="130"/>
      <c r="DA4460" s="130"/>
      <c r="DB4460" s="130"/>
    </row>
    <row r="4461" spans="104:106" x14ac:dyDescent="0.2">
      <c r="CZ4461" s="130"/>
      <c r="DA4461" s="130"/>
      <c r="DB4461" s="130"/>
    </row>
    <row r="4462" spans="104:106" x14ac:dyDescent="0.2">
      <c r="CZ4462" s="130"/>
      <c r="DA4462" s="130"/>
      <c r="DB4462" s="130"/>
    </row>
    <row r="4463" spans="104:106" x14ac:dyDescent="0.2">
      <c r="CZ4463" s="130"/>
      <c r="DA4463" s="130"/>
      <c r="DB4463" s="130"/>
    </row>
    <row r="4464" spans="104:106" x14ac:dyDescent="0.2">
      <c r="CZ4464" s="130"/>
      <c r="DA4464" s="130"/>
      <c r="DB4464" s="130"/>
    </row>
    <row r="4465" spans="104:106" x14ac:dyDescent="0.2">
      <c r="CZ4465" s="130"/>
      <c r="DA4465" s="130"/>
      <c r="DB4465" s="130"/>
    </row>
    <row r="4466" spans="104:106" x14ac:dyDescent="0.2">
      <c r="CZ4466" s="130"/>
      <c r="DA4466" s="130"/>
      <c r="DB4466" s="130"/>
    </row>
    <row r="4467" spans="104:106" x14ac:dyDescent="0.2">
      <c r="CZ4467" s="130"/>
      <c r="DA4467" s="130"/>
      <c r="DB4467" s="130"/>
    </row>
    <row r="4468" spans="104:106" x14ac:dyDescent="0.2">
      <c r="CZ4468" s="130"/>
      <c r="DA4468" s="130"/>
      <c r="DB4468" s="130"/>
    </row>
    <row r="4469" spans="104:106" x14ac:dyDescent="0.2">
      <c r="CZ4469" s="130"/>
      <c r="DA4469" s="130"/>
      <c r="DB4469" s="130"/>
    </row>
    <row r="4470" spans="104:106" x14ac:dyDescent="0.2">
      <c r="CZ4470" s="130"/>
      <c r="DA4470" s="130"/>
      <c r="DB4470" s="130"/>
    </row>
    <row r="4471" spans="104:106" x14ac:dyDescent="0.2">
      <c r="CZ4471" s="130"/>
      <c r="DA4471" s="130"/>
      <c r="DB4471" s="130"/>
    </row>
    <row r="4472" spans="104:106" x14ac:dyDescent="0.2">
      <c r="CZ4472" s="130"/>
      <c r="DA4472" s="130"/>
      <c r="DB4472" s="130"/>
    </row>
    <row r="4473" spans="104:106" x14ac:dyDescent="0.2">
      <c r="CZ4473" s="130"/>
      <c r="DA4473" s="130"/>
      <c r="DB4473" s="130"/>
    </row>
    <row r="4474" spans="104:106" x14ac:dyDescent="0.2">
      <c r="CZ4474" s="130"/>
      <c r="DA4474" s="130"/>
      <c r="DB4474" s="130"/>
    </row>
    <row r="4475" spans="104:106" x14ac:dyDescent="0.2">
      <c r="CZ4475" s="130"/>
      <c r="DA4475" s="130"/>
      <c r="DB4475" s="130"/>
    </row>
    <row r="4476" spans="104:106" x14ac:dyDescent="0.2">
      <c r="CZ4476" s="130"/>
      <c r="DA4476" s="130"/>
      <c r="DB4476" s="130"/>
    </row>
    <row r="4477" spans="104:106" x14ac:dyDescent="0.2">
      <c r="CZ4477" s="130"/>
      <c r="DA4477" s="130"/>
      <c r="DB4477" s="130"/>
    </row>
    <row r="4478" spans="104:106" x14ac:dyDescent="0.2">
      <c r="CZ4478" s="130"/>
      <c r="DA4478" s="130"/>
      <c r="DB4478" s="130"/>
    </row>
    <row r="4479" spans="104:106" x14ac:dyDescent="0.2">
      <c r="CZ4479" s="130"/>
      <c r="DA4479" s="130"/>
      <c r="DB4479" s="130"/>
    </row>
    <row r="4480" spans="104:106" x14ac:dyDescent="0.2">
      <c r="CZ4480" s="130"/>
      <c r="DA4480" s="130"/>
      <c r="DB4480" s="130"/>
    </row>
    <row r="4481" spans="104:106" x14ac:dyDescent="0.2">
      <c r="CZ4481" s="130"/>
      <c r="DA4481" s="130"/>
      <c r="DB4481" s="130"/>
    </row>
    <row r="4482" spans="104:106" x14ac:dyDescent="0.2">
      <c r="CZ4482" s="130"/>
      <c r="DA4482" s="130"/>
      <c r="DB4482" s="130"/>
    </row>
    <row r="4483" spans="104:106" x14ac:dyDescent="0.2">
      <c r="CZ4483" s="130"/>
      <c r="DA4483" s="130"/>
      <c r="DB4483" s="130"/>
    </row>
    <row r="4484" spans="104:106" x14ac:dyDescent="0.2">
      <c r="CZ4484" s="130"/>
      <c r="DA4484" s="130"/>
      <c r="DB4484" s="130"/>
    </row>
    <row r="4485" spans="104:106" x14ac:dyDescent="0.2">
      <c r="CZ4485" s="130"/>
      <c r="DA4485" s="130"/>
      <c r="DB4485" s="130"/>
    </row>
    <row r="4486" spans="104:106" x14ac:dyDescent="0.2">
      <c r="CZ4486" s="130"/>
      <c r="DA4486" s="130"/>
      <c r="DB4486" s="130"/>
    </row>
    <row r="4487" spans="104:106" x14ac:dyDescent="0.2">
      <c r="CZ4487" s="130"/>
      <c r="DA4487" s="130"/>
      <c r="DB4487" s="130"/>
    </row>
    <row r="4488" spans="104:106" x14ac:dyDescent="0.2">
      <c r="CZ4488" s="130"/>
      <c r="DA4488" s="130"/>
      <c r="DB4488" s="130"/>
    </row>
    <row r="4489" spans="104:106" x14ac:dyDescent="0.2">
      <c r="CZ4489" s="130"/>
      <c r="DA4489" s="130"/>
      <c r="DB4489" s="130"/>
    </row>
    <row r="4490" spans="104:106" x14ac:dyDescent="0.2">
      <c r="CZ4490" s="130"/>
      <c r="DA4490" s="130"/>
      <c r="DB4490" s="130"/>
    </row>
    <row r="4491" spans="104:106" x14ac:dyDescent="0.2">
      <c r="CZ4491" s="130"/>
      <c r="DA4491" s="130"/>
      <c r="DB4491" s="130"/>
    </row>
    <row r="4492" spans="104:106" x14ac:dyDescent="0.2">
      <c r="CZ4492" s="130"/>
      <c r="DA4492" s="130"/>
      <c r="DB4492" s="130"/>
    </row>
    <row r="4493" spans="104:106" x14ac:dyDescent="0.2">
      <c r="CZ4493" s="130"/>
      <c r="DA4493" s="130"/>
      <c r="DB4493" s="130"/>
    </row>
    <row r="4494" spans="104:106" x14ac:dyDescent="0.2">
      <c r="CZ4494" s="130"/>
      <c r="DA4494" s="130"/>
      <c r="DB4494" s="130"/>
    </row>
    <row r="4495" spans="104:106" x14ac:dyDescent="0.2">
      <c r="CZ4495" s="130"/>
      <c r="DA4495" s="130"/>
      <c r="DB4495" s="130"/>
    </row>
    <row r="4496" spans="104:106" x14ac:dyDescent="0.2">
      <c r="CZ4496" s="130"/>
      <c r="DA4496" s="130"/>
      <c r="DB4496" s="130"/>
    </row>
    <row r="4497" spans="104:106" x14ac:dyDescent="0.2">
      <c r="CZ4497" s="130"/>
      <c r="DA4497" s="130"/>
      <c r="DB4497" s="130"/>
    </row>
    <row r="4498" spans="104:106" x14ac:dyDescent="0.2">
      <c r="CZ4498" s="130"/>
      <c r="DA4498" s="130"/>
      <c r="DB4498" s="130"/>
    </row>
    <row r="4499" spans="104:106" x14ac:dyDescent="0.2">
      <c r="CZ4499" s="130"/>
      <c r="DA4499" s="130"/>
      <c r="DB4499" s="130"/>
    </row>
    <row r="4500" spans="104:106" x14ac:dyDescent="0.2">
      <c r="CZ4500" s="130"/>
      <c r="DA4500" s="130"/>
      <c r="DB4500" s="130"/>
    </row>
    <row r="4501" spans="104:106" x14ac:dyDescent="0.2">
      <c r="CZ4501" s="130"/>
      <c r="DA4501" s="130"/>
      <c r="DB4501" s="130"/>
    </row>
    <row r="4502" spans="104:106" x14ac:dyDescent="0.2">
      <c r="CZ4502" s="130"/>
      <c r="DA4502" s="130"/>
      <c r="DB4502" s="130"/>
    </row>
    <row r="4503" spans="104:106" x14ac:dyDescent="0.2">
      <c r="CZ4503" s="130"/>
      <c r="DA4503" s="130"/>
      <c r="DB4503" s="130"/>
    </row>
    <row r="4504" spans="104:106" x14ac:dyDescent="0.2">
      <c r="CZ4504" s="130"/>
      <c r="DA4504" s="130"/>
      <c r="DB4504" s="130"/>
    </row>
    <row r="4505" spans="104:106" x14ac:dyDescent="0.2">
      <c r="CZ4505" s="130"/>
      <c r="DA4505" s="130"/>
      <c r="DB4505" s="130"/>
    </row>
    <row r="4506" spans="104:106" x14ac:dyDescent="0.2">
      <c r="CZ4506" s="130"/>
      <c r="DA4506" s="130"/>
      <c r="DB4506" s="130"/>
    </row>
    <row r="4507" spans="104:106" x14ac:dyDescent="0.2">
      <c r="CZ4507" s="130"/>
      <c r="DA4507" s="130"/>
      <c r="DB4507" s="130"/>
    </row>
    <row r="4508" spans="104:106" x14ac:dyDescent="0.2">
      <c r="CZ4508" s="130"/>
      <c r="DA4508" s="130"/>
      <c r="DB4508" s="130"/>
    </row>
    <row r="4509" spans="104:106" x14ac:dyDescent="0.2">
      <c r="CZ4509" s="130"/>
      <c r="DA4509" s="130"/>
      <c r="DB4509" s="130"/>
    </row>
    <row r="4510" spans="104:106" x14ac:dyDescent="0.2">
      <c r="CZ4510" s="130"/>
      <c r="DA4510" s="130"/>
      <c r="DB4510" s="130"/>
    </row>
    <row r="4511" spans="104:106" x14ac:dyDescent="0.2">
      <c r="CZ4511" s="130"/>
      <c r="DA4511" s="130"/>
      <c r="DB4511" s="130"/>
    </row>
    <row r="4512" spans="104:106" x14ac:dyDescent="0.2">
      <c r="CZ4512" s="130"/>
      <c r="DA4512" s="130"/>
      <c r="DB4512" s="130"/>
    </row>
    <row r="4513" spans="104:106" x14ac:dyDescent="0.2">
      <c r="CZ4513" s="130"/>
      <c r="DA4513" s="130"/>
      <c r="DB4513" s="130"/>
    </row>
    <row r="4514" spans="104:106" x14ac:dyDescent="0.2">
      <c r="CZ4514" s="130"/>
      <c r="DA4514" s="130"/>
      <c r="DB4514" s="130"/>
    </row>
    <row r="4515" spans="104:106" x14ac:dyDescent="0.2">
      <c r="CZ4515" s="130"/>
      <c r="DA4515" s="130"/>
      <c r="DB4515" s="130"/>
    </row>
    <row r="4516" spans="104:106" x14ac:dyDescent="0.2">
      <c r="CZ4516" s="130"/>
      <c r="DA4516" s="130"/>
      <c r="DB4516" s="130"/>
    </row>
    <row r="4517" spans="104:106" x14ac:dyDescent="0.2">
      <c r="CZ4517" s="130"/>
      <c r="DA4517" s="130"/>
      <c r="DB4517" s="130"/>
    </row>
    <row r="4518" spans="104:106" x14ac:dyDescent="0.2">
      <c r="CZ4518" s="130"/>
      <c r="DA4518" s="130"/>
      <c r="DB4518" s="130"/>
    </row>
    <row r="4519" spans="104:106" x14ac:dyDescent="0.2">
      <c r="CZ4519" s="130"/>
      <c r="DA4519" s="130"/>
      <c r="DB4519" s="130"/>
    </row>
    <row r="4520" spans="104:106" x14ac:dyDescent="0.2">
      <c r="CZ4520" s="130"/>
      <c r="DA4520" s="130"/>
      <c r="DB4520" s="130"/>
    </row>
    <row r="4521" spans="104:106" x14ac:dyDescent="0.2">
      <c r="CZ4521" s="130"/>
      <c r="DA4521" s="130"/>
      <c r="DB4521" s="130"/>
    </row>
    <row r="4522" spans="104:106" x14ac:dyDescent="0.2">
      <c r="CZ4522" s="130"/>
      <c r="DA4522" s="130"/>
      <c r="DB4522" s="130"/>
    </row>
    <row r="4523" spans="104:106" x14ac:dyDescent="0.2">
      <c r="CZ4523" s="130"/>
      <c r="DA4523" s="130"/>
      <c r="DB4523" s="130"/>
    </row>
    <row r="4524" spans="104:106" x14ac:dyDescent="0.2">
      <c r="CZ4524" s="130"/>
      <c r="DA4524" s="130"/>
      <c r="DB4524" s="130"/>
    </row>
    <row r="4525" spans="104:106" x14ac:dyDescent="0.2">
      <c r="CZ4525" s="130"/>
      <c r="DA4525" s="130"/>
      <c r="DB4525" s="130"/>
    </row>
    <row r="4526" spans="104:106" x14ac:dyDescent="0.2">
      <c r="CZ4526" s="130"/>
      <c r="DA4526" s="130"/>
      <c r="DB4526" s="130"/>
    </row>
    <row r="4527" spans="104:106" x14ac:dyDescent="0.2">
      <c r="CZ4527" s="130"/>
      <c r="DA4527" s="130"/>
      <c r="DB4527" s="130"/>
    </row>
    <row r="4528" spans="104:106" x14ac:dyDescent="0.2">
      <c r="CZ4528" s="130"/>
      <c r="DA4528" s="130"/>
      <c r="DB4528" s="130"/>
    </row>
    <row r="4529" spans="104:106" x14ac:dyDescent="0.2">
      <c r="CZ4529" s="130"/>
      <c r="DA4529" s="130"/>
      <c r="DB4529" s="130"/>
    </row>
    <row r="4530" spans="104:106" x14ac:dyDescent="0.2">
      <c r="CZ4530" s="130"/>
      <c r="DA4530" s="130"/>
      <c r="DB4530" s="130"/>
    </row>
    <row r="4531" spans="104:106" x14ac:dyDescent="0.2">
      <c r="CZ4531" s="130"/>
      <c r="DA4531" s="130"/>
      <c r="DB4531" s="130"/>
    </row>
    <row r="4532" spans="104:106" x14ac:dyDescent="0.2">
      <c r="CZ4532" s="130"/>
      <c r="DA4532" s="130"/>
      <c r="DB4532" s="130"/>
    </row>
    <row r="4533" spans="104:106" x14ac:dyDescent="0.2">
      <c r="CZ4533" s="130"/>
      <c r="DA4533" s="130"/>
      <c r="DB4533" s="130"/>
    </row>
    <row r="4534" spans="104:106" x14ac:dyDescent="0.2">
      <c r="CZ4534" s="130"/>
      <c r="DA4534" s="130"/>
      <c r="DB4534" s="130"/>
    </row>
    <row r="4535" spans="104:106" x14ac:dyDescent="0.2">
      <c r="CZ4535" s="130"/>
      <c r="DA4535" s="130"/>
      <c r="DB4535" s="130"/>
    </row>
    <row r="4536" spans="104:106" x14ac:dyDescent="0.2">
      <c r="CZ4536" s="130"/>
      <c r="DA4536" s="130"/>
      <c r="DB4536" s="130"/>
    </row>
    <row r="4537" spans="104:106" x14ac:dyDescent="0.2">
      <c r="CZ4537" s="130"/>
      <c r="DA4537" s="130"/>
      <c r="DB4537" s="130"/>
    </row>
    <row r="4538" spans="104:106" x14ac:dyDescent="0.2">
      <c r="CZ4538" s="130"/>
      <c r="DA4538" s="130"/>
      <c r="DB4538" s="130"/>
    </row>
    <row r="4539" spans="104:106" x14ac:dyDescent="0.2">
      <c r="CZ4539" s="130"/>
      <c r="DA4539" s="130"/>
      <c r="DB4539" s="130"/>
    </row>
    <row r="4540" spans="104:106" x14ac:dyDescent="0.2">
      <c r="CZ4540" s="130"/>
      <c r="DA4540" s="130"/>
      <c r="DB4540" s="130"/>
    </row>
    <row r="4541" spans="104:106" x14ac:dyDescent="0.2">
      <c r="CZ4541" s="130"/>
      <c r="DA4541" s="130"/>
      <c r="DB4541" s="130"/>
    </row>
    <row r="4542" spans="104:106" x14ac:dyDescent="0.2">
      <c r="CZ4542" s="130"/>
      <c r="DA4542" s="130"/>
      <c r="DB4542" s="130"/>
    </row>
    <row r="4543" spans="104:106" x14ac:dyDescent="0.2">
      <c r="CZ4543" s="130"/>
      <c r="DA4543" s="130"/>
      <c r="DB4543" s="130"/>
    </row>
    <row r="4544" spans="104:106" x14ac:dyDescent="0.2">
      <c r="CZ4544" s="130"/>
      <c r="DA4544" s="130"/>
      <c r="DB4544" s="130"/>
    </row>
    <row r="4545" spans="104:106" x14ac:dyDescent="0.2">
      <c r="CZ4545" s="130"/>
      <c r="DA4545" s="130"/>
      <c r="DB4545" s="130"/>
    </row>
    <row r="4546" spans="104:106" x14ac:dyDescent="0.2">
      <c r="CZ4546" s="130"/>
      <c r="DA4546" s="130"/>
      <c r="DB4546" s="130"/>
    </row>
    <row r="4547" spans="104:106" x14ac:dyDescent="0.2">
      <c r="CZ4547" s="130"/>
      <c r="DA4547" s="130"/>
      <c r="DB4547" s="130"/>
    </row>
    <row r="4548" spans="104:106" x14ac:dyDescent="0.2">
      <c r="CZ4548" s="130"/>
      <c r="DA4548" s="130"/>
      <c r="DB4548" s="130"/>
    </row>
    <row r="4549" spans="104:106" x14ac:dyDescent="0.2">
      <c r="CZ4549" s="130"/>
      <c r="DA4549" s="130"/>
      <c r="DB4549" s="130"/>
    </row>
    <row r="4550" spans="104:106" x14ac:dyDescent="0.2">
      <c r="CZ4550" s="130"/>
      <c r="DA4550" s="130"/>
      <c r="DB4550" s="130"/>
    </row>
    <row r="4551" spans="104:106" x14ac:dyDescent="0.2">
      <c r="CZ4551" s="130"/>
      <c r="DA4551" s="130"/>
      <c r="DB4551" s="130"/>
    </row>
    <row r="4552" spans="104:106" x14ac:dyDescent="0.2">
      <c r="CZ4552" s="130"/>
      <c r="DA4552" s="130"/>
      <c r="DB4552" s="130"/>
    </row>
    <row r="4553" spans="104:106" x14ac:dyDescent="0.2">
      <c r="CZ4553" s="130"/>
      <c r="DA4553" s="130"/>
      <c r="DB4553" s="130"/>
    </row>
    <row r="4554" spans="104:106" x14ac:dyDescent="0.2">
      <c r="CZ4554" s="130"/>
      <c r="DA4554" s="130"/>
      <c r="DB4554" s="130"/>
    </row>
    <row r="4555" spans="104:106" x14ac:dyDescent="0.2">
      <c r="CZ4555" s="130"/>
      <c r="DA4555" s="130"/>
      <c r="DB4555" s="130"/>
    </row>
    <row r="4556" spans="104:106" x14ac:dyDescent="0.2">
      <c r="CZ4556" s="130"/>
      <c r="DA4556" s="130"/>
      <c r="DB4556" s="130"/>
    </row>
    <row r="4557" spans="104:106" x14ac:dyDescent="0.2">
      <c r="CZ4557" s="130"/>
      <c r="DA4557" s="130"/>
      <c r="DB4557" s="130"/>
    </row>
    <row r="4558" spans="104:106" x14ac:dyDescent="0.2">
      <c r="CZ4558" s="130"/>
      <c r="DA4558" s="130"/>
      <c r="DB4558" s="130"/>
    </row>
    <row r="4559" spans="104:106" x14ac:dyDescent="0.2">
      <c r="CZ4559" s="130"/>
      <c r="DA4559" s="130"/>
      <c r="DB4559" s="130"/>
    </row>
    <row r="4560" spans="104:106" x14ac:dyDescent="0.2">
      <c r="CZ4560" s="130"/>
      <c r="DA4560" s="130"/>
      <c r="DB4560" s="130"/>
    </row>
    <row r="4561" spans="104:106" x14ac:dyDescent="0.2">
      <c r="CZ4561" s="130"/>
      <c r="DA4561" s="130"/>
      <c r="DB4561" s="130"/>
    </row>
    <row r="4562" spans="104:106" x14ac:dyDescent="0.2">
      <c r="CZ4562" s="130"/>
      <c r="DA4562" s="130"/>
      <c r="DB4562" s="130"/>
    </row>
    <row r="4563" spans="104:106" x14ac:dyDescent="0.2">
      <c r="CZ4563" s="130"/>
      <c r="DA4563" s="130"/>
      <c r="DB4563" s="130"/>
    </row>
    <row r="4564" spans="104:106" x14ac:dyDescent="0.2">
      <c r="CZ4564" s="130"/>
      <c r="DA4564" s="130"/>
      <c r="DB4564" s="130"/>
    </row>
    <row r="4565" spans="104:106" x14ac:dyDescent="0.2">
      <c r="CZ4565" s="130"/>
      <c r="DA4565" s="130"/>
      <c r="DB4565" s="130"/>
    </row>
    <row r="4566" spans="104:106" x14ac:dyDescent="0.2">
      <c r="CZ4566" s="130"/>
      <c r="DA4566" s="130"/>
      <c r="DB4566" s="130"/>
    </row>
    <row r="4567" spans="104:106" x14ac:dyDescent="0.2">
      <c r="CZ4567" s="130"/>
      <c r="DA4567" s="130"/>
      <c r="DB4567" s="130"/>
    </row>
    <row r="4568" spans="104:106" x14ac:dyDescent="0.2">
      <c r="CZ4568" s="130"/>
      <c r="DA4568" s="130"/>
      <c r="DB4568" s="130"/>
    </row>
    <row r="4569" spans="104:106" x14ac:dyDescent="0.2">
      <c r="CZ4569" s="130"/>
      <c r="DA4569" s="130"/>
      <c r="DB4569" s="130"/>
    </row>
    <row r="4570" spans="104:106" x14ac:dyDescent="0.2">
      <c r="CZ4570" s="130"/>
      <c r="DA4570" s="130"/>
      <c r="DB4570" s="130"/>
    </row>
    <row r="4571" spans="104:106" x14ac:dyDescent="0.2">
      <c r="CZ4571" s="130"/>
      <c r="DA4571" s="130"/>
      <c r="DB4571" s="130"/>
    </row>
    <row r="4572" spans="104:106" x14ac:dyDescent="0.2">
      <c r="CZ4572" s="130"/>
      <c r="DA4572" s="130"/>
      <c r="DB4572" s="130"/>
    </row>
    <row r="4573" spans="104:106" x14ac:dyDescent="0.2">
      <c r="CZ4573" s="130"/>
      <c r="DA4573" s="130"/>
      <c r="DB4573" s="130"/>
    </row>
    <row r="4574" spans="104:106" x14ac:dyDescent="0.2">
      <c r="CZ4574" s="130"/>
      <c r="DA4574" s="130"/>
      <c r="DB4574" s="130"/>
    </row>
    <row r="4575" spans="104:106" x14ac:dyDescent="0.2">
      <c r="CZ4575" s="130"/>
      <c r="DA4575" s="130"/>
      <c r="DB4575" s="130"/>
    </row>
    <row r="4576" spans="104:106" x14ac:dyDescent="0.2">
      <c r="CZ4576" s="130"/>
      <c r="DA4576" s="130"/>
      <c r="DB4576" s="130"/>
    </row>
    <row r="4577" spans="104:106" x14ac:dyDescent="0.2">
      <c r="CZ4577" s="130"/>
      <c r="DA4577" s="130"/>
      <c r="DB4577" s="130"/>
    </row>
    <row r="4578" spans="104:106" x14ac:dyDescent="0.2">
      <c r="CZ4578" s="130"/>
      <c r="DA4578" s="130"/>
      <c r="DB4578" s="130"/>
    </row>
    <row r="4579" spans="104:106" x14ac:dyDescent="0.2">
      <c r="CZ4579" s="130"/>
      <c r="DA4579" s="130"/>
      <c r="DB4579" s="130"/>
    </row>
    <row r="4580" spans="104:106" x14ac:dyDescent="0.2">
      <c r="CZ4580" s="130"/>
      <c r="DA4580" s="130"/>
      <c r="DB4580" s="130"/>
    </row>
    <row r="4581" spans="104:106" x14ac:dyDescent="0.2">
      <c r="CZ4581" s="130"/>
      <c r="DA4581" s="130"/>
      <c r="DB4581" s="130"/>
    </row>
    <row r="4582" spans="104:106" x14ac:dyDescent="0.2">
      <c r="CZ4582" s="130"/>
      <c r="DA4582" s="130"/>
      <c r="DB4582" s="130"/>
    </row>
    <row r="4583" spans="104:106" x14ac:dyDescent="0.2">
      <c r="CZ4583" s="130"/>
      <c r="DA4583" s="130"/>
      <c r="DB4583" s="130"/>
    </row>
    <row r="4584" spans="104:106" x14ac:dyDescent="0.2">
      <c r="CZ4584" s="130"/>
      <c r="DA4584" s="130"/>
      <c r="DB4584" s="130"/>
    </row>
    <row r="4585" spans="104:106" x14ac:dyDescent="0.2">
      <c r="CZ4585" s="130"/>
      <c r="DA4585" s="130"/>
      <c r="DB4585" s="130"/>
    </row>
    <row r="4586" spans="104:106" x14ac:dyDescent="0.2">
      <c r="CZ4586" s="130"/>
      <c r="DA4586" s="130"/>
      <c r="DB4586" s="130"/>
    </row>
    <row r="4587" spans="104:106" x14ac:dyDescent="0.2">
      <c r="CZ4587" s="130"/>
      <c r="DA4587" s="130"/>
      <c r="DB4587" s="130"/>
    </row>
    <row r="4588" spans="104:106" x14ac:dyDescent="0.2">
      <c r="CZ4588" s="130"/>
      <c r="DA4588" s="130"/>
      <c r="DB4588" s="130"/>
    </row>
    <row r="4589" spans="104:106" x14ac:dyDescent="0.2">
      <c r="CZ4589" s="130"/>
      <c r="DA4589" s="130"/>
      <c r="DB4589" s="130"/>
    </row>
    <row r="4590" spans="104:106" x14ac:dyDescent="0.2">
      <c r="CZ4590" s="130"/>
      <c r="DA4590" s="130"/>
      <c r="DB4590" s="130"/>
    </row>
    <row r="4591" spans="104:106" x14ac:dyDescent="0.2">
      <c r="CZ4591" s="130"/>
      <c r="DA4591" s="130"/>
      <c r="DB4591" s="130"/>
    </row>
    <row r="4592" spans="104:106" x14ac:dyDescent="0.2">
      <c r="CZ4592" s="130"/>
      <c r="DA4592" s="130"/>
      <c r="DB4592" s="130"/>
    </row>
    <row r="4593" spans="104:106" x14ac:dyDescent="0.2">
      <c r="CZ4593" s="130"/>
      <c r="DA4593" s="130"/>
      <c r="DB4593" s="130"/>
    </row>
    <row r="4594" spans="104:106" x14ac:dyDescent="0.2">
      <c r="CZ4594" s="130"/>
      <c r="DA4594" s="130"/>
      <c r="DB4594" s="130"/>
    </row>
    <row r="4595" spans="104:106" x14ac:dyDescent="0.2">
      <c r="CZ4595" s="130"/>
      <c r="DA4595" s="130"/>
      <c r="DB4595" s="130"/>
    </row>
    <row r="4596" spans="104:106" x14ac:dyDescent="0.2">
      <c r="CZ4596" s="130"/>
      <c r="DA4596" s="130"/>
      <c r="DB4596" s="130"/>
    </row>
    <row r="4597" spans="104:106" x14ac:dyDescent="0.2">
      <c r="CZ4597" s="130"/>
      <c r="DA4597" s="130"/>
      <c r="DB4597" s="130"/>
    </row>
    <row r="4598" spans="104:106" x14ac:dyDescent="0.2">
      <c r="CZ4598" s="130"/>
      <c r="DA4598" s="130"/>
      <c r="DB4598" s="130"/>
    </row>
    <row r="4599" spans="104:106" x14ac:dyDescent="0.2">
      <c r="CZ4599" s="130"/>
      <c r="DA4599" s="130"/>
      <c r="DB4599" s="130"/>
    </row>
    <row r="4600" spans="104:106" x14ac:dyDescent="0.2">
      <c r="CZ4600" s="130"/>
      <c r="DA4600" s="130"/>
      <c r="DB4600" s="130"/>
    </row>
    <row r="4601" spans="104:106" x14ac:dyDescent="0.2">
      <c r="CZ4601" s="130"/>
      <c r="DA4601" s="130"/>
      <c r="DB4601" s="130"/>
    </row>
    <row r="4602" spans="104:106" x14ac:dyDescent="0.2">
      <c r="CZ4602" s="130"/>
      <c r="DA4602" s="130"/>
      <c r="DB4602" s="130"/>
    </row>
    <row r="4603" spans="104:106" x14ac:dyDescent="0.2">
      <c r="CZ4603" s="130"/>
      <c r="DA4603" s="130"/>
      <c r="DB4603" s="130"/>
    </row>
    <row r="4604" spans="104:106" x14ac:dyDescent="0.2">
      <c r="CZ4604" s="130"/>
      <c r="DA4604" s="130"/>
      <c r="DB4604" s="130"/>
    </row>
    <row r="4605" spans="104:106" x14ac:dyDescent="0.2">
      <c r="CZ4605" s="130"/>
      <c r="DA4605" s="130"/>
      <c r="DB4605" s="130"/>
    </row>
    <row r="4606" spans="104:106" x14ac:dyDescent="0.2">
      <c r="CZ4606" s="130"/>
      <c r="DA4606" s="130"/>
      <c r="DB4606" s="130"/>
    </row>
    <row r="4607" spans="104:106" x14ac:dyDescent="0.2">
      <c r="CZ4607" s="130"/>
      <c r="DA4607" s="130"/>
      <c r="DB4607" s="130"/>
    </row>
    <row r="4608" spans="104:106" x14ac:dyDescent="0.2">
      <c r="CZ4608" s="130"/>
      <c r="DA4608" s="130"/>
      <c r="DB4608" s="130"/>
    </row>
    <row r="4609" spans="104:106" x14ac:dyDescent="0.2">
      <c r="CZ4609" s="130"/>
      <c r="DA4609" s="130"/>
      <c r="DB4609" s="130"/>
    </row>
    <row r="4610" spans="104:106" x14ac:dyDescent="0.2">
      <c r="CZ4610" s="130"/>
      <c r="DA4610" s="130"/>
      <c r="DB4610" s="130"/>
    </row>
    <row r="4611" spans="104:106" x14ac:dyDescent="0.2">
      <c r="CZ4611" s="130"/>
      <c r="DA4611" s="130"/>
      <c r="DB4611" s="130"/>
    </row>
    <row r="4612" spans="104:106" x14ac:dyDescent="0.2">
      <c r="CZ4612" s="130"/>
      <c r="DA4612" s="130"/>
      <c r="DB4612" s="130"/>
    </row>
    <row r="4613" spans="104:106" x14ac:dyDescent="0.2">
      <c r="CZ4613" s="130"/>
      <c r="DA4613" s="130"/>
      <c r="DB4613" s="130"/>
    </row>
    <row r="4614" spans="104:106" x14ac:dyDescent="0.2">
      <c r="CZ4614" s="130"/>
      <c r="DA4614" s="130"/>
      <c r="DB4614" s="130"/>
    </row>
    <row r="4615" spans="104:106" x14ac:dyDescent="0.2">
      <c r="CZ4615" s="130"/>
      <c r="DA4615" s="130"/>
      <c r="DB4615" s="130"/>
    </row>
    <row r="4616" spans="104:106" x14ac:dyDescent="0.2">
      <c r="CZ4616" s="130"/>
      <c r="DA4616" s="130"/>
      <c r="DB4616" s="130"/>
    </row>
    <row r="4617" spans="104:106" x14ac:dyDescent="0.2">
      <c r="CZ4617" s="130"/>
      <c r="DA4617" s="130"/>
      <c r="DB4617" s="130"/>
    </row>
    <row r="4618" spans="104:106" x14ac:dyDescent="0.2">
      <c r="CZ4618" s="130"/>
      <c r="DA4618" s="130"/>
      <c r="DB4618" s="130"/>
    </row>
    <row r="4619" spans="104:106" x14ac:dyDescent="0.2">
      <c r="CZ4619" s="130"/>
      <c r="DA4619" s="130"/>
      <c r="DB4619" s="130"/>
    </row>
    <row r="4620" spans="104:106" x14ac:dyDescent="0.2">
      <c r="CZ4620" s="130"/>
      <c r="DA4620" s="130"/>
      <c r="DB4620" s="130"/>
    </row>
    <row r="4621" spans="104:106" x14ac:dyDescent="0.2">
      <c r="CZ4621" s="130"/>
      <c r="DA4621" s="130"/>
      <c r="DB4621" s="130"/>
    </row>
    <row r="4622" spans="104:106" x14ac:dyDescent="0.2">
      <c r="CZ4622" s="130"/>
      <c r="DA4622" s="130"/>
      <c r="DB4622" s="130"/>
    </row>
    <row r="4623" spans="104:106" x14ac:dyDescent="0.2">
      <c r="CZ4623" s="130"/>
      <c r="DA4623" s="130"/>
      <c r="DB4623" s="130"/>
    </row>
    <row r="4624" spans="104:106" x14ac:dyDescent="0.2">
      <c r="CZ4624" s="130"/>
      <c r="DA4624" s="130"/>
      <c r="DB4624" s="130"/>
    </row>
    <row r="4625" spans="104:106" x14ac:dyDescent="0.2">
      <c r="CZ4625" s="130"/>
      <c r="DA4625" s="130"/>
      <c r="DB4625" s="130"/>
    </row>
    <row r="4626" spans="104:106" x14ac:dyDescent="0.2">
      <c r="CZ4626" s="130"/>
      <c r="DA4626" s="130"/>
      <c r="DB4626" s="130"/>
    </row>
    <row r="4627" spans="104:106" x14ac:dyDescent="0.2">
      <c r="CZ4627" s="130"/>
      <c r="DA4627" s="130"/>
      <c r="DB4627" s="130"/>
    </row>
    <row r="4628" spans="104:106" x14ac:dyDescent="0.2">
      <c r="CZ4628" s="130"/>
      <c r="DA4628" s="130"/>
      <c r="DB4628" s="130"/>
    </row>
    <row r="4629" spans="104:106" x14ac:dyDescent="0.2">
      <c r="CZ4629" s="130"/>
      <c r="DA4629" s="130"/>
      <c r="DB4629" s="130"/>
    </row>
    <row r="4630" spans="104:106" x14ac:dyDescent="0.2">
      <c r="CZ4630" s="130"/>
      <c r="DA4630" s="130"/>
      <c r="DB4630" s="130"/>
    </row>
    <row r="4631" spans="104:106" x14ac:dyDescent="0.2">
      <c r="CZ4631" s="130"/>
      <c r="DA4631" s="130"/>
      <c r="DB4631" s="130"/>
    </row>
    <row r="4632" spans="104:106" x14ac:dyDescent="0.2">
      <c r="CZ4632" s="130"/>
      <c r="DA4632" s="130"/>
      <c r="DB4632" s="130"/>
    </row>
    <row r="4633" spans="104:106" x14ac:dyDescent="0.2">
      <c r="CZ4633" s="130"/>
      <c r="DA4633" s="130"/>
      <c r="DB4633" s="130"/>
    </row>
    <row r="4634" spans="104:106" x14ac:dyDescent="0.2">
      <c r="CZ4634" s="130"/>
      <c r="DA4634" s="130"/>
      <c r="DB4634" s="130"/>
    </row>
    <row r="4635" spans="104:106" x14ac:dyDescent="0.2">
      <c r="CZ4635" s="130"/>
      <c r="DA4635" s="130"/>
      <c r="DB4635" s="130"/>
    </row>
    <row r="4636" spans="104:106" x14ac:dyDescent="0.2">
      <c r="CZ4636" s="130"/>
      <c r="DA4636" s="130"/>
      <c r="DB4636" s="130"/>
    </row>
    <row r="4637" spans="104:106" x14ac:dyDescent="0.2">
      <c r="CZ4637" s="130"/>
      <c r="DA4637" s="130"/>
      <c r="DB4637" s="130"/>
    </row>
    <row r="4638" spans="104:106" x14ac:dyDescent="0.2">
      <c r="CZ4638" s="130"/>
      <c r="DA4638" s="130"/>
      <c r="DB4638" s="130"/>
    </row>
    <row r="4639" spans="104:106" x14ac:dyDescent="0.2">
      <c r="CZ4639" s="130"/>
      <c r="DA4639" s="130"/>
      <c r="DB4639" s="130"/>
    </row>
    <row r="4640" spans="104:106" x14ac:dyDescent="0.2">
      <c r="CZ4640" s="130"/>
      <c r="DA4640" s="130"/>
      <c r="DB4640" s="130"/>
    </row>
    <row r="4641" spans="104:106" x14ac:dyDescent="0.2">
      <c r="CZ4641" s="130"/>
      <c r="DA4641" s="130"/>
      <c r="DB4641" s="130"/>
    </row>
    <row r="4642" spans="104:106" x14ac:dyDescent="0.2">
      <c r="CZ4642" s="130"/>
      <c r="DA4642" s="130"/>
      <c r="DB4642" s="130"/>
    </row>
    <row r="4643" spans="104:106" x14ac:dyDescent="0.2">
      <c r="CZ4643" s="130"/>
      <c r="DA4643" s="130"/>
      <c r="DB4643" s="130"/>
    </row>
    <row r="4644" spans="104:106" x14ac:dyDescent="0.2">
      <c r="CZ4644" s="130"/>
      <c r="DA4644" s="130"/>
      <c r="DB4644" s="130"/>
    </row>
    <row r="4645" spans="104:106" x14ac:dyDescent="0.2">
      <c r="CZ4645" s="130"/>
      <c r="DA4645" s="130"/>
      <c r="DB4645" s="130"/>
    </row>
    <row r="4646" spans="104:106" x14ac:dyDescent="0.2">
      <c r="CZ4646" s="130"/>
      <c r="DA4646" s="130"/>
      <c r="DB4646" s="130"/>
    </row>
    <row r="4647" spans="104:106" x14ac:dyDescent="0.2">
      <c r="CZ4647" s="130"/>
      <c r="DA4647" s="130"/>
      <c r="DB4647" s="130"/>
    </row>
    <row r="4648" spans="104:106" x14ac:dyDescent="0.2">
      <c r="CZ4648" s="130"/>
      <c r="DA4648" s="130"/>
      <c r="DB4648" s="130"/>
    </row>
    <row r="4649" spans="104:106" x14ac:dyDescent="0.2">
      <c r="CZ4649" s="130"/>
      <c r="DA4649" s="130"/>
      <c r="DB4649" s="130"/>
    </row>
    <row r="4650" spans="104:106" x14ac:dyDescent="0.2">
      <c r="CZ4650" s="130"/>
      <c r="DA4650" s="130"/>
      <c r="DB4650" s="130"/>
    </row>
    <row r="4651" spans="104:106" x14ac:dyDescent="0.2">
      <c r="CZ4651" s="130"/>
      <c r="DA4651" s="130"/>
      <c r="DB4651" s="130"/>
    </row>
    <row r="4652" spans="104:106" x14ac:dyDescent="0.2">
      <c r="CZ4652" s="130"/>
      <c r="DA4652" s="130"/>
      <c r="DB4652" s="130"/>
    </row>
    <row r="4653" spans="104:106" x14ac:dyDescent="0.2">
      <c r="CZ4653" s="130"/>
      <c r="DA4653" s="130"/>
      <c r="DB4653" s="130"/>
    </row>
    <row r="4654" spans="104:106" x14ac:dyDescent="0.2">
      <c r="CZ4654" s="130"/>
      <c r="DA4654" s="130"/>
      <c r="DB4654" s="130"/>
    </row>
    <row r="4655" spans="104:106" x14ac:dyDescent="0.2">
      <c r="CZ4655" s="130"/>
      <c r="DA4655" s="130"/>
      <c r="DB4655" s="130"/>
    </row>
    <row r="4656" spans="104:106" x14ac:dyDescent="0.2">
      <c r="CZ4656" s="130"/>
      <c r="DA4656" s="130"/>
      <c r="DB4656" s="130"/>
    </row>
    <row r="4657" spans="104:106" x14ac:dyDescent="0.2">
      <c r="CZ4657" s="130"/>
      <c r="DA4657" s="130"/>
      <c r="DB4657" s="130"/>
    </row>
    <row r="4658" spans="104:106" x14ac:dyDescent="0.2">
      <c r="CZ4658" s="130"/>
      <c r="DA4658" s="130"/>
      <c r="DB4658" s="130"/>
    </row>
    <row r="4659" spans="104:106" x14ac:dyDescent="0.2">
      <c r="CZ4659" s="130"/>
      <c r="DA4659" s="130"/>
      <c r="DB4659" s="130"/>
    </row>
    <row r="4660" spans="104:106" x14ac:dyDescent="0.2">
      <c r="CZ4660" s="130"/>
      <c r="DA4660" s="130"/>
      <c r="DB4660" s="130"/>
    </row>
    <row r="4661" spans="104:106" x14ac:dyDescent="0.2">
      <c r="CZ4661" s="130"/>
      <c r="DA4661" s="130"/>
      <c r="DB4661" s="130"/>
    </row>
    <row r="4662" spans="104:106" x14ac:dyDescent="0.2">
      <c r="CZ4662" s="130"/>
      <c r="DA4662" s="130"/>
      <c r="DB4662" s="130"/>
    </row>
    <row r="4663" spans="104:106" x14ac:dyDescent="0.2">
      <c r="CZ4663" s="130"/>
      <c r="DA4663" s="130"/>
      <c r="DB4663" s="130"/>
    </row>
    <row r="4664" spans="104:106" x14ac:dyDescent="0.2">
      <c r="CZ4664" s="130"/>
      <c r="DA4664" s="130"/>
      <c r="DB4664" s="130"/>
    </row>
    <row r="4665" spans="104:106" x14ac:dyDescent="0.2">
      <c r="CZ4665" s="130"/>
      <c r="DA4665" s="130"/>
      <c r="DB4665" s="130"/>
    </row>
    <row r="4666" spans="104:106" x14ac:dyDescent="0.2">
      <c r="CZ4666" s="130"/>
      <c r="DA4666" s="130"/>
      <c r="DB4666" s="130"/>
    </row>
    <row r="4667" spans="104:106" x14ac:dyDescent="0.2">
      <c r="CZ4667" s="130"/>
      <c r="DA4667" s="130"/>
      <c r="DB4667" s="130"/>
    </row>
    <row r="4668" spans="104:106" x14ac:dyDescent="0.2">
      <c r="CZ4668" s="130"/>
      <c r="DA4668" s="130"/>
      <c r="DB4668" s="130"/>
    </row>
    <row r="4669" spans="104:106" x14ac:dyDescent="0.2">
      <c r="CZ4669" s="130"/>
      <c r="DA4669" s="130"/>
      <c r="DB4669" s="130"/>
    </row>
    <row r="4670" spans="104:106" x14ac:dyDescent="0.2">
      <c r="CZ4670" s="130"/>
      <c r="DA4670" s="130"/>
      <c r="DB4670" s="130"/>
    </row>
    <row r="4671" spans="104:106" x14ac:dyDescent="0.2">
      <c r="CZ4671" s="130"/>
      <c r="DA4671" s="130"/>
      <c r="DB4671" s="130"/>
    </row>
    <row r="4672" spans="104:106" x14ac:dyDescent="0.2">
      <c r="CZ4672" s="130"/>
      <c r="DA4672" s="130"/>
      <c r="DB4672" s="130"/>
    </row>
    <row r="4673" spans="104:106" x14ac:dyDescent="0.2">
      <c r="CZ4673" s="130"/>
      <c r="DA4673" s="130"/>
      <c r="DB4673" s="130"/>
    </row>
    <row r="4674" spans="104:106" x14ac:dyDescent="0.2">
      <c r="CZ4674" s="130"/>
      <c r="DA4674" s="130"/>
      <c r="DB4674" s="130"/>
    </row>
    <row r="4675" spans="104:106" x14ac:dyDescent="0.2">
      <c r="CZ4675" s="130"/>
      <c r="DA4675" s="130"/>
      <c r="DB4675" s="130"/>
    </row>
    <row r="4676" spans="104:106" x14ac:dyDescent="0.2">
      <c r="CZ4676" s="130"/>
      <c r="DA4676" s="130"/>
      <c r="DB4676" s="130"/>
    </row>
    <row r="4677" spans="104:106" x14ac:dyDescent="0.2">
      <c r="CZ4677" s="130"/>
      <c r="DA4677" s="130"/>
      <c r="DB4677" s="130"/>
    </row>
    <row r="4678" spans="104:106" x14ac:dyDescent="0.2">
      <c r="CZ4678" s="130"/>
      <c r="DA4678" s="130"/>
      <c r="DB4678" s="130"/>
    </row>
    <row r="4679" spans="104:106" x14ac:dyDescent="0.2">
      <c r="CZ4679" s="130"/>
      <c r="DA4679" s="130"/>
      <c r="DB4679" s="130"/>
    </row>
    <row r="4680" spans="104:106" x14ac:dyDescent="0.2">
      <c r="CZ4680" s="130"/>
      <c r="DA4680" s="130"/>
      <c r="DB4680" s="130"/>
    </row>
    <row r="4681" spans="104:106" x14ac:dyDescent="0.2">
      <c r="CZ4681" s="130"/>
      <c r="DA4681" s="130"/>
      <c r="DB4681" s="130"/>
    </row>
    <row r="4682" spans="104:106" x14ac:dyDescent="0.2">
      <c r="CZ4682" s="130"/>
      <c r="DA4682" s="130"/>
      <c r="DB4682" s="130"/>
    </row>
    <row r="4683" spans="104:106" x14ac:dyDescent="0.2">
      <c r="CZ4683" s="130"/>
      <c r="DA4683" s="130"/>
      <c r="DB4683" s="130"/>
    </row>
    <row r="4684" spans="104:106" x14ac:dyDescent="0.2">
      <c r="CZ4684" s="130"/>
      <c r="DA4684" s="130"/>
      <c r="DB4684" s="130"/>
    </row>
    <row r="4685" spans="104:106" x14ac:dyDescent="0.2">
      <c r="CZ4685" s="130"/>
      <c r="DA4685" s="130"/>
      <c r="DB4685" s="130"/>
    </row>
    <row r="4686" spans="104:106" x14ac:dyDescent="0.2">
      <c r="CZ4686" s="130"/>
      <c r="DA4686" s="130"/>
      <c r="DB4686" s="130"/>
    </row>
    <row r="4687" spans="104:106" x14ac:dyDescent="0.2">
      <c r="CZ4687" s="130"/>
      <c r="DA4687" s="130"/>
      <c r="DB4687" s="130"/>
    </row>
    <row r="4688" spans="104:106" x14ac:dyDescent="0.2">
      <c r="CZ4688" s="130"/>
      <c r="DA4688" s="130"/>
      <c r="DB4688" s="130"/>
    </row>
    <row r="4689" spans="104:106" x14ac:dyDescent="0.2">
      <c r="CZ4689" s="130"/>
      <c r="DA4689" s="130"/>
      <c r="DB4689" s="130"/>
    </row>
    <row r="4690" spans="104:106" x14ac:dyDescent="0.2">
      <c r="CZ4690" s="130"/>
      <c r="DA4690" s="130"/>
      <c r="DB4690" s="130"/>
    </row>
    <row r="4691" spans="104:106" x14ac:dyDescent="0.2">
      <c r="CZ4691" s="130"/>
      <c r="DA4691" s="130"/>
      <c r="DB4691" s="130"/>
    </row>
    <row r="4692" spans="104:106" x14ac:dyDescent="0.2">
      <c r="CZ4692" s="130"/>
      <c r="DA4692" s="130"/>
      <c r="DB4692" s="130"/>
    </row>
    <row r="4693" spans="104:106" x14ac:dyDescent="0.2">
      <c r="CZ4693" s="130"/>
      <c r="DA4693" s="130"/>
      <c r="DB4693" s="130"/>
    </row>
    <row r="4694" spans="104:106" x14ac:dyDescent="0.2">
      <c r="CZ4694" s="130"/>
      <c r="DA4694" s="130"/>
      <c r="DB4694" s="130"/>
    </row>
    <row r="4695" spans="104:106" x14ac:dyDescent="0.2">
      <c r="CZ4695" s="130"/>
      <c r="DA4695" s="130"/>
      <c r="DB4695" s="130"/>
    </row>
    <row r="4696" spans="104:106" x14ac:dyDescent="0.2">
      <c r="CZ4696" s="130"/>
      <c r="DA4696" s="130"/>
      <c r="DB4696" s="130"/>
    </row>
    <row r="4697" spans="104:106" x14ac:dyDescent="0.2">
      <c r="CZ4697" s="130"/>
      <c r="DA4697" s="130"/>
      <c r="DB4697" s="130"/>
    </row>
    <row r="4698" spans="104:106" x14ac:dyDescent="0.2">
      <c r="CZ4698" s="130"/>
      <c r="DA4698" s="130"/>
      <c r="DB4698" s="130"/>
    </row>
    <row r="4699" spans="104:106" x14ac:dyDescent="0.2">
      <c r="CZ4699" s="130"/>
      <c r="DA4699" s="130"/>
      <c r="DB4699" s="130"/>
    </row>
    <row r="4700" spans="104:106" x14ac:dyDescent="0.2">
      <c r="CZ4700" s="130"/>
      <c r="DA4700" s="130"/>
      <c r="DB4700" s="130"/>
    </row>
    <row r="4701" spans="104:106" x14ac:dyDescent="0.2">
      <c r="CZ4701" s="130"/>
      <c r="DA4701" s="130"/>
      <c r="DB4701" s="130"/>
    </row>
    <row r="4702" spans="104:106" x14ac:dyDescent="0.2">
      <c r="CZ4702" s="130"/>
      <c r="DA4702" s="130"/>
      <c r="DB4702" s="130"/>
    </row>
    <row r="4703" spans="104:106" x14ac:dyDescent="0.2">
      <c r="CZ4703" s="130"/>
      <c r="DA4703" s="130"/>
      <c r="DB4703" s="130"/>
    </row>
    <row r="4704" spans="104:106" x14ac:dyDescent="0.2">
      <c r="CZ4704" s="130"/>
      <c r="DA4704" s="130"/>
      <c r="DB4704" s="130"/>
    </row>
    <row r="4705" spans="104:106" x14ac:dyDescent="0.2">
      <c r="CZ4705" s="130"/>
      <c r="DA4705" s="130"/>
      <c r="DB4705" s="130"/>
    </row>
    <row r="4706" spans="104:106" x14ac:dyDescent="0.2">
      <c r="CZ4706" s="130"/>
      <c r="DA4706" s="130"/>
      <c r="DB4706" s="130"/>
    </row>
    <row r="4707" spans="104:106" x14ac:dyDescent="0.2">
      <c r="CZ4707" s="130"/>
      <c r="DA4707" s="130"/>
      <c r="DB4707" s="130"/>
    </row>
    <row r="4708" spans="104:106" x14ac:dyDescent="0.2">
      <c r="CZ4708" s="130"/>
      <c r="DA4708" s="130"/>
      <c r="DB4708" s="130"/>
    </row>
    <row r="4709" spans="104:106" x14ac:dyDescent="0.2">
      <c r="CZ4709" s="130"/>
      <c r="DA4709" s="130"/>
      <c r="DB4709" s="130"/>
    </row>
    <row r="4710" spans="104:106" x14ac:dyDescent="0.2">
      <c r="CZ4710" s="130"/>
      <c r="DA4710" s="130"/>
      <c r="DB4710" s="130"/>
    </row>
    <row r="4711" spans="104:106" x14ac:dyDescent="0.2">
      <c r="CZ4711" s="130"/>
      <c r="DA4711" s="130"/>
      <c r="DB4711" s="130"/>
    </row>
    <row r="4712" spans="104:106" x14ac:dyDescent="0.2">
      <c r="CZ4712" s="130"/>
      <c r="DA4712" s="130"/>
      <c r="DB4712" s="130"/>
    </row>
    <row r="4713" spans="104:106" x14ac:dyDescent="0.2">
      <c r="CZ4713" s="130"/>
      <c r="DA4713" s="130"/>
      <c r="DB4713" s="130"/>
    </row>
    <row r="4714" spans="104:106" x14ac:dyDescent="0.2">
      <c r="CZ4714" s="130"/>
      <c r="DA4714" s="130"/>
      <c r="DB4714" s="130"/>
    </row>
    <row r="4715" spans="104:106" x14ac:dyDescent="0.2">
      <c r="CZ4715" s="130"/>
      <c r="DA4715" s="130"/>
      <c r="DB4715" s="130"/>
    </row>
    <row r="4716" spans="104:106" x14ac:dyDescent="0.2">
      <c r="CZ4716" s="130"/>
      <c r="DA4716" s="130"/>
      <c r="DB4716" s="130"/>
    </row>
    <row r="4717" spans="104:106" x14ac:dyDescent="0.2">
      <c r="CZ4717" s="130"/>
      <c r="DA4717" s="130"/>
      <c r="DB4717" s="130"/>
    </row>
    <row r="4718" spans="104:106" x14ac:dyDescent="0.2">
      <c r="CZ4718" s="130"/>
      <c r="DA4718" s="130"/>
      <c r="DB4718" s="130"/>
    </row>
    <row r="4719" spans="104:106" x14ac:dyDescent="0.2">
      <c r="CZ4719" s="130"/>
      <c r="DA4719" s="130"/>
      <c r="DB4719" s="130"/>
    </row>
    <row r="4720" spans="104:106" x14ac:dyDescent="0.2">
      <c r="CZ4720" s="130"/>
      <c r="DA4720" s="130"/>
      <c r="DB4720" s="130"/>
    </row>
    <row r="4721" spans="104:106" x14ac:dyDescent="0.2">
      <c r="CZ4721" s="130"/>
      <c r="DA4721" s="130"/>
      <c r="DB4721" s="130"/>
    </row>
    <row r="4722" spans="104:106" x14ac:dyDescent="0.2">
      <c r="CZ4722" s="130"/>
      <c r="DA4722" s="130"/>
      <c r="DB4722" s="130"/>
    </row>
    <row r="4723" spans="104:106" x14ac:dyDescent="0.2">
      <c r="CZ4723" s="130"/>
      <c r="DA4723" s="130"/>
      <c r="DB4723" s="130"/>
    </row>
    <row r="4724" spans="104:106" x14ac:dyDescent="0.2">
      <c r="CZ4724" s="130"/>
      <c r="DA4724" s="130"/>
      <c r="DB4724" s="130"/>
    </row>
    <row r="4725" spans="104:106" x14ac:dyDescent="0.2">
      <c r="CZ4725" s="130"/>
      <c r="DA4725" s="130"/>
      <c r="DB4725" s="130"/>
    </row>
    <row r="4726" spans="104:106" x14ac:dyDescent="0.2">
      <c r="CZ4726" s="130"/>
      <c r="DA4726" s="130"/>
      <c r="DB4726" s="130"/>
    </row>
    <row r="4727" spans="104:106" x14ac:dyDescent="0.2">
      <c r="CZ4727" s="130"/>
      <c r="DA4727" s="130"/>
      <c r="DB4727" s="130"/>
    </row>
    <row r="4728" spans="104:106" x14ac:dyDescent="0.2">
      <c r="CZ4728" s="130"/>
      <c r="DA4728" s="130"/>
      <c r="DB4728" s="130"/>
    </row>
    <row r="4729" spans="104:106" x14ac:dyDescent="0.2">
      <c r="CZ4729" s="130"/>
      <c r="DA4729" s="130"/>
      <c r="DB4729" s="130"/>
    </row>
    <row r="4730" spans="104:106" x14ac:dyDescent="0.2">
      <c r="CZ4730" s="130"/>
      <c r="DA4730" s="130"/>
      <c r="DB4730" s="130"/>
    </row>
    <row r="4731" spans="104:106" x14ac:dyDescent="0.2">
      <c r="CZ4731" s="130"/>
      <c r="DA4731" s="130"/>
      <c r="DB4731" s="130"/>
    </row>
    <row r="4732" spans="104:106" x14ac:dyDescent="0.2">
      <c r="CZ4732" s="130"/>
      <c r="DA4732" s="130"/>
      <c r="DB4732" s="130"/>
    </row>
    <row r="4733" spans="104:106" x14ac:dyDescent="0.2">
      <c r="CZ4733" s="130"/>
      <c r="DA4733" s="130"/>
      <c r="DB4733" s="130"/>
    </row>
    <row r="4734" spans="104:106" x14ac:dyDescent="0.2">
      <c r="CZ4734" s="130"/>
      <c r="DA4734" s="130"/>
      <c r="DB4734" s="130"/>
    </row>
    <row r="4735" spans="104:106" x14ac:dyDescent="0.2">
      <c r="CZ4735" s="130"/>
      <c r="DA4735" s="130"/>
      <c r="DB4735" s="130"/>
    </row>
    <row r="4736" spans="104:106" x14ac:dyDescent="0.2">
      <c r="CZ4736" s="130"/>
      <c r="DA4736" s="130"/>
      <c r="DB4736" s="130"/>
    </row>
    <row r="4737" spans="104:106" x14ac:dyDescent="0.2">
      <c r="CZ4737" s="130"/>
      <c r="DA4737" s="130"/>
      <c r="DB4737" s="130"/>
    </row>
    <row r="4738" spans="104:106" x14ac:dyDescent="0.2">
      <c r="CZ4738" s="130"/>
      <c r="DA4738" s="130"/>
      <c r="DB4738" s="130"/>
    </row>
    <row r="4739" spans="104:106" x14ac:dyDescent="0.2">
      <c r="CZ4739" s="130"/>
      <c r="DA4739" s="130"/>
      <c r="DB4739" s="130"/>
    </row>
    <row r="4740" spans="104:106" x14ac:dyDescent="0.2">
      <c r="CZ4740" s="130"/>
      <c r="DA4740" s="130"/>
      <c r="DB4740" s="130"/>
    </row>
    <row r="4741" spans="104:106" x14ac:dyDescent="0.2">
      <c r="CZ4741" s="130"/>
      <c r="DA4741" s="130"/>
      <c r="DB4741" s="130"/>
    </row>
    <row r="4742" spans="104:106" x14ac:dyDescent="0.2">
      <c r="CZ4742" s="130"/>
      <c r="DA4742" s="130"/>
      <c r="DB4742" s="130"/>
    </row>
    <row r="4743" spans="104:106" x14ac:dyDescent="0.2">
      <c r="CZ4743" s="130"/>
      <c r="DA4743" s="130"/>
      <c r="DB4743" s="130"/>
    </row>
    <row r="4744" spans="104:106" x14ac:dyDescent="0.2">
      <c r="CZ4744" s="130"/>
      <c r="DA4744" s="130"/>
      <c r="DB4744" s="130"/>
    </row>
    <row r="4745" spans="104:106" x14ac:dyDescent="0.2">
      <c r="CZ4745" s="130"/>
      <c r="DA4745" s="130"/>
      <c r="DB4745" s="130"/>
    </row>
    <row r="4746" spans="104:106" x14ac:dyDescent="0.2">
      <c r="CZ4746" s="130"/>
      <c r="DA4746" s="130"/>
      <c r="DB4746" s="130"/>
    </row>
    <row r="4747" spans="104:106" x14ac:dyDescent="0.2">
      <c r="CZ4747" s="130"/>
      <c r="DA4747" s="130"/>
      <c r="DB4747" s="130"/>
    </row>
    <row r="4748" spans="104:106" x14ac:dyDescent="0.2">
      <c r="CZ4748" s="130"/>
      <c r="DA4748" s="130"/>
      <c r="DB4748" s="130"/>
    </row>
    <row r="4749" spans="104:106" x14ac:dyDescent="0.2">
      <c r="CZ4749" s="130"/>
      <c r="DA4749" s="130"/>
      <c r="DB4749" s="130"/>
    </row>
    <row r="4750" spans="104:106" x14ac:dyDescent="0.2">
      <c r="CZ4750" s="130"/>
      <c r="DA4750" s="130"/>
      <c r="DB4750" s="130"/>
    </row>
    <row r="4751" spans="104:106" x14ac:dyDescent="0.2">
      <c r="CZ4751" s="130"/>
      <c r="DA4751" s="130"/>
      <c r="DB4751" s="130"/>
    </row>
    <row r="4752" spans="104:106" x14ac:dyDescent="0.2">
      <c r="CZ4752" s="130"/>
      <c r="DA4752" s="130"/>
      <c r="DB4752" s="130"/>
    </row>
    <row r="4753" spans="104:106" x14ac:dyDescent="0.2">
      <c r="CZ4753" s="130"/>
      <c r="DA4753" s="130"/>
      <c r="DB4753" s="130"/>
    </row>
    <row r="4754" spans="104:106" x14ac:dyDescent="0.2">
      <c r="CZ4754" s="130"/>
      <c r="DA4754" s="130"/>
      <c r="DB4754" s="130"/>
    </row>
    <row r="4755" spans="104:106" x14ac:dyDescent="0.2">
      <c r="CZ4755" s="130"/>
      <c r="DA4755" s="130"/>
      <c r="DB4755" s="130"/>
    </row>
    <row r="4756" spans="104:106" x14ac:dyDescent="0.2">
      <c r="CZ4756" s="130"/>
      <c r="DA4756" s="130"/>
      <c r="DB4756" s="130"/>
    </row>
    <row r="4757" spans="104:106" x14ac:dyDescent="0.2">
      <c r="CZ4757" s="130"/>
      <c r="DA4757" s="130"/>
      <c r="DB4757" s="130"/>
    </row>
    <row r="4758" spans="104:106" x14ac:dyDescent="0.2">
      <c r="CZ4758" s="130"/>
      <c r="DA4758" s="130"/>
      <c r="DB4758" s="130"/>
    </row>
    <row r="4759" spans="104:106" x14ac:dyDescent="0.2">
      <c r="CZ4759" s="130"/>
      <c r="DA4759" s="130"/>
      <c r="DB4759" s="130"/>
    </row>
    <row r="4760" spans="104:106" x14ac:dyDescent="0.2">
      <c r="CZ4760" s="130"/>
      <c r="DA4760" s="130"/>
      <c r="DB4760" s="130"/>
    </row>
    <row r="4761" spans="104:106" x14ac:dyDescent="0.2">
      <c r="CZ4761" s="130"/>
      <c r="DA4761" s="130"/>
      <c r="DB4761" s="130"/>
    </row>
    <row r="4762" spans="104:106" x14ac:dyDescent="0.2">
      <c r="CZ4762" s="130"/>
      <c r="DA4762" s="130"/>
      <c r="DB4762" s="130"/>
    </row>
    <row r="4763" spans="104:106" x14ac:dyDescent="0.2">
      <c r="CZ4763" s="130"/>
      <c r="DA4763" s="130"/>
      <c r="DB4763" s="130"/>
    </row>
    <row r="4764" spans="104:106" x14ac:dyDescent="0.2">
      <c r="CZ4764" s="130"/>
      <c r="DA4764" s="130"/>
      <c r="DB4764" s="130"/>
    </row>
    <row r="4765" spans="104:106" x14ac:dyDescent="0.2">
      <c r="CZ4765" s="130"/>
      <c r="DA4765" s="130"/>
      <c r="DB4765" s="130"/>
    </row>
    <row r="4766" spans="104:106" x14ac:dyDescent="0.2">
      <c r="CZ4766" s="130"/>
      <c r="DA4766" s="130"/>
      <c r="DB4766" s="130"/>
    </row>
    <row r="4767" spans="104:106" x14ac:dyDescent="0.2">
      <c r="CZ4767" s="130"/>
      <c r="DA4767" s="130"/>
      <c r="DB4767" s="130"/>
    </row>
    <row r="4768" spans="104:106" x14ac:dyDescent="0.2">
      <c r="CZ4768" s="130"/>
      <c r="DA4768" s="130"/>
      <c r="DB4768" s="130"/>
    </row>
    <row r="4769" spans="104:106" x14ac:dyDescent="0.2">
      <c r="CZ4769" s="130"/>
      <c r="DA4769" s="130"/>
      <c r="DB4769" s="130"/>
    </row>
    <row r="4770" spans="104:106" x14ac:dyDescent="0.2">
      <c r="CZ4770" s="130"/>
      <c r="DA4770" s="130"/>
      <c r="DB4770" s="130"/>
    </row>
    <row r="4771" spans="104:106" x14ac:dyDescent="0.2">
      <c r="CZ4771" s="130"/>
      <c r="DA4771" s="130"/>
      <c r="DB4771" s="130"/>
    </row>
    <row r="4772" spans="104:106" x14ac:dyDescent="0.2">
      <c r="CZ4772" s="130"/>
      <c r="DA4772" s="130"/>
      <c r="DB4772" s="130"/>
    </row>
    <row r="4773" spans="104:106" x14ac:dyDescent="0.2">
      <c r="CZ4773" s="130"/>
      <c r="DA4773" s="130"/>
      <c r="DB4773" s="130"/>
    </row>
    <row r="4774" spans="104:106" x14ac:dyDescent="0.2">
      <c r="CZ4774" s="130"/>
      <c r="DA4774" s="130"/>
      <c r="DB4774" s="130"/>
    </row>
    <row r="4775" spans="104:106" x14ac:dyDescent="0.2">
      <c r="CZ4775" s="130"/>
      <c r="DA4775" s="130"/>
      <c r="DB4775" s="130"/>
    </row>
    <row r="4776" spans="104:106" x14ac:dyDescent="0.2">
      <c r="CZ4776" s="130"/>
      <c r="DA4776" s="130"/>
      <c r="DB4776" s="130"/>
    </row>
    <row r="4777" spans="104:106" x14ac:dyDescent="0.2">
      <c r="CZ4777" s="130"/>
      <c r="DA4777" s="130"/>
      <c r="DB4777" s="130"/>
    </row>
    <row r="4778" spans="104:106" x14ac:dyDescent="0.2">
      <c r="CZ4778" s="130"/>
      <c r="DA4778" s="130"/>
      <c r="DB4778" s="130"/>
    </row>
    <row r="4779" spans="104:106" x14ac:dyDescent="0.2">
      <c r="CZ4779" s="130"/>
      <c r="DA4779" s="130"/>
      <c r="DB4779" s="130"/>
    </row>
    <row r="4780" spans="104:106" x14ac:dyDescent="0.2">
      <c r="CZ4780" s="130"/>
      <c r="DA4780" s="130"/>
      <c r="DB4780" s="130"/>
    </row>
    <row r="4781" spans="104:106" x14ac:dyDescent="0.2">
      <c r="CZ4781" s="130"/>
      <c r="DA4781" s="130"/>
      <c r="DB4781" s="130"/>
    </row>
    <row r="4782" spans="104:106" x14ac:dyDescent="0.2">
      <c r="CZ4782" s="130"/>
      <c r="DA4782" s="130"/>
      <c r="DB4782" s="130"/>
    </row>
    <row r="4783" spans="104:106" x14ac:dyDescent="0.2">
      <c r="CZ4783" s="130"/>
      <c r="DA4783" s="130"/>
      <c r="DB4783" s="130"/>
    </row>
    <row r="4784" spans="104:106" x14ac:dyDescent="0.2">
      <c r="CZ4784" s="130"/>
      <c r="DA4784" s="130"/>
      <c r="DB4784" s="130"/>
    </row>
    <row r="4785" spans="104:106" x14ac:dyDescent="0.2">
      <c r="CZ4785" s="130"/>
      <c r="DA4785" s="130"/>
      <c r="DB4785" s="130"/>
    </row>
    <row r="4786" spans="104:106" x14ac:dyDescent="0.2">
      <c r="CZ4786" s="130"/>
      <c r="DA4786" s="130"/>
      <c r="DB4786" s="130"/>
    </row>
    <row r="4787" spans="104:106" x14ac:dyDescent="0.2">
      <c r="CZ4787" s="130"/>
      <c r="DA4787" s="130"/>
      <c r="DB4787" s="130"/>
    </row>
    <row r="4788" spans="104:106" x14ac:dyDescent="0.2">
      <c r="CZ4788" s="130"/>
      <c r="DA4788" s="130"/>
      <c r="DB4788" s="130"/>
    </row>
    <row r="4789" spans="104:106" x14ac:dyDescent="0.2">
      <c r="CZ4789" s="130"/>
      <c r="DA4789" s="130"/>
      <c r="DB4789" s="130"/>
    </row>
    <row r="4790" spans="104:106" x14ac:dyDescent="0.2">
      <c r="CZ4790" s="130"/>
      <c r="DA4790" s="130"/>
      <c r="DB4790" s="130"/>
    </row>
    <row r="4791" spans="104:106" x14ac:dyDescent="0.2">
      <c r="CZ4791" s="130"/>
      <c r="DA4791" s="130"/>
      <c r="DB4791" s="130"/>
    </row>
    <row r="4792" spans="104:106" x14ac:dyDescent="0.2">
      <c r="CZ4792" s="130"/>
      <c r="DA4792" s="130"/>
      <c r="DB4792" s="130"/>
    </row>
    <row r="4793" spans="104:106" x14ac:dyDescent="0.2">
      <c r="CZ4793" s="130"/>
      <c r="DA4793" s="130"/>
      <c r="DB4793" s="130"/>
    </row>
    <row r="4794" spans="104:106" x14ac:dyDescent="0.2">
      <c r="CZ4794" s="130"/>
      <c r="DA4794" s="130"/>
      <c r="DB4794" s="130"/>
    </row>
    <row r="4795" spans="104:106" x14ac:dyDescent="0.2">
      <c r="CZ4795" s="130"/>
      <c r="DA4795" s="130"/>
      <c r="DB4795" s="130"/>
    </row>
    <row r="4796" spans="104:106" x14ac:dyDescent="0.2">
      <c r="CZ4796" s="130"/>
      <c r="DA4796" s="130"/>
      <c r="DB4796" s="130"/>
    </row>
    <row r="4797" spans="104:106" x14ac:dyDescent="0.2">
      <c r="CZ4797" s="130"/>
      <c r="DA4797" s="130"/>
      <c r="DB4797" s="130"/>
    </row>
    <row r="4798" spans="104:106" x14ac:dyDescent="0.2">
      <c r="CZ4798" s="130"/>
      <c r="DA4798" s="130"/>
      <c r="DB4798" s="130"/>
    </row>
    <row r="4799" spans="104:106" x14ac:dyDescent="0.2">
      <c r="CZ4799" s="130"/>
      <c r="DA4799" s="130"/>
      <c r="DB4799" s="130"/>
    </row>
    <row r="4800" spans="104:106" x14ac:dyDescent="0.2">
      <c r="CZ4800" s="130"/>
      <c r="DA4800" s="130"/>
      <c r="DB4800" s="130"/>
    </row>
    <row r="4801" spans="104:106" x14ac:dyDescent="0.2">
      <c r="CZ4801" s="130"/>
      <c r="DA4801" s="130"/>
      <c r="DB4801" s="130"/>
    </row>
    <row r="4802" spans="104:106" x14ac:dyDescent="0.2">
      <c r="CZ4802" s="130"/>
      <c r="DA4802" s="130"/>
      <c r="DB4802" s="130"/>
    </row>
    <row r="4803" spans="104:106" x14ac:dyDescent="0.2">
      <c r="CZ4803" s="130"/>
      <c r="DA4803" s="130"/>
      <c r="DB4803" s="130"/>
    </row>
    <row r="4804" spans="104:106" x14ac:dyDescent="0.2">
      <c r="CZ4804" s="130"/>
      <c r="DA4804" s="130"/>
      <c r="DB4804" s="130"/>
    </row>
    <row r="4805" spans="104:106" x14ac:dyDescent="0.2">
      <c r="CZ4805" s="130"/>
      <c r="DA4805" s="130"/>
      <c r="DB4805" s="130"/>
    </row>
    <row r="4806" spans="104:106" x14ac:dyDescent="0.2">
      <c r="CZ4806" s="130"/>
      <c r="DA4806" s="130"/>
      <c r="DB4806" s="130"/>
    </row>
    <row r="4807" spans="104:106" x14ac:dyDescent="0.2">
      <c r="CZ4807" s="130"/>
      <c r="DA4807" s="130"/>
      <c r="DB4807" s="130"/>
    </row>
    <row r="4808" spans="104:106" x14ac:dyDescent="0.2">
      <c r="CZ4808" s="130"/>
      <c r="DA4808" s="130"/>
      <c r="DB4808" s="130"/>
    </row>
    <row r="4809" spans="104:106" x14ac:dyDescent="0.2">
      <c r="CZ4809" s="130"/>
      <c r="DA4809" s="130"/>
      <c r="DB4809" s="130"/>
    </row>
    <row r="4810" spans="104:106" x14ac:dyDescent="0.2">
      <c r="CZ4810" s="130"/>
      <c r="DA4810" s="130"/>
      <c r="DB4810" s="130"/>
    </row>
    <row r="4811" spans="104:106" x14ac:dyDescent="0.2">
      <c r="CZ4811" s="130"/>
      <c r="DA4811" s="130"/>
      <c r="DB4811" s="130"/>
    </row>
    <row r="4812" spans="104:106" x14ac:dyDescent="0.2">
      <c r="CZ4812" s="130"/>
      <c r="DA4812" s="130"/>
      <c r="DB4812" s="130"/>
    </row>
    <row r="4813" spans="104:106" x14ac:dyDescent="0.2">
      <c r="CZ4813" s="130"/>
      <c r="DA4813" s="130"/>
      <c r="DB4813" s="130"/>
    </row>
    <row r="4814" spans="104:106" x14ac:dyDescent="0.2">
      <c r="CZ4814" s="130"/>
      <c r="DA4814" s="130"/>
      <c r="DB4814" s="130"/>
    </row>
    <row r="4815" spans="104:106" x14ac:dyDescent="0.2">
      <c r="CZ4815" s="130"/>
      <c r="DA4815" s="130"/>
      <c r="DB4815" s="130"/>
    </row>
    <row r="4816" spans="104:106" x14ac:dyDescent="0.2">
      <c r="CZ4816" s="130"/>
      <c r="DA4816" s="130"/>
      <c r="DB4816" s="130"/>
    </row>
    <row r="4817" spans="104:106" x14ac:dyDescent="0.2">
      <c r="CZ4817" s="130"/>
      <c r="DA4817" s="130"/>
      <c r="DB4817" s="130"/>
    </row>
    <row r="4818" spans="104:106" x14ac:dyDescent="0.2">
      <c r="CZ4818" s="130"/>
      <c r="DA4818" s="130"/>
      <c r="DB4818" s="130"/>
    </row>
    <row r="4819" spans="104:106" x14ac:dyDescent="0.2">
      <c r="CZ4819" s="130"/>
      <c r="DA4819" s="130"/>
      <c r="DB4819" s="130"/>
    </row>
    <row r="4820" spans="104:106" x14ac:dyDescent="0.2">
      <c r="CZ4820" s="130"/>
      <c r="DA4820" s="130"/>
      <c r="DB4820" s="130"/>
    </row>
    <row r="4821" spans="104:106" x14ac:dyDescent="0.2">
      <c r="CZ4821" s="130"/>
      <c r="DA4821" s="130"/>
      <c r="DB4821" s="130"/>
    </row>
    <row r="4822" spans="104:106" x14ac:dyDescent="0.2">
      <c r="CZ4822" s="130"/>
      <c r="DA4822" s="130"/>
      <c r="DB4822" s="130"/>
    </row>
    <row r="4823" spans="104:106" x14ac:dyDescent="0.2">
      <c r="CZ4823" s="130"/>
      <c r="DA4823" s="130"/>
      <c r="DB4823" s="130"/>
    </row>
    <row r="4824" spans="104:106" x14ac:dyDescent="0.2">
      <c r="CZ4824" s="130"/>
      <c r="DA4824" s="130"/>
      <c r="DB4824" s="130"/>
    </row>
    <row r="4825" spans="104:106" x14ac:dyDescent="0.2">
      <c r="CZ4825" s="130"/>
      <c r="DA4825" s="130"/>
      <c r="DB4825" s="130"/>
    </row>
    <row r="4826" spans="104:106" x14ac:dyDescent="0.2">
      <c r="CZ4826" s="130"/>
      <c r="DA4826" s="130"/>
      <c r="DB4826" s="130"/>
    </row>
    <row r="4827" spans="104:106" x14ac:dyDescent="0.2">
      <c r="CZ4827" s="130"/>
      <c r="DA4827" s="130"/>
      <c r="DB4827" s="130"/>
    </row>
    <row r="4828" spans="104:106" x14ac:dyDescent="0.2">
      <c r="CZ4828" s="130"/>
      <c r="DA4828" s="130"/>
      <c r="DB4828" s="130"/>
    </row>
    <row r="4829" spans="104:106" x14ac:dyDescent="0.2">
      <c r="CZ4829" s="130"/>
      <c r="DA4829" s="130"/>
      <c r="DB4829" s="130"/>
    </row>
    <row r="4830" spans="104:106" x14ac:dyDescent="0.2">
      <c r="CZ4830" s="130"/>
      <c r="DA4830" s="130"/>
      <c r="DB4830" s="130"/>
    </row>
    <row r="4831" spans="104:106" x14ac:dyDescent="0.2">
      <c r="CZ4831" s="130"/>
      <c r="DA4831" s="130"/>
      <c r="DB4831" s="130"/>
    </row>
    <row r="4832" spans="104:106" x14ac:dyDescent="0.2">
      <c r="CZ4832" s="130"/>
      <c r="DA4832" s="130"/>
      <c r="DB4832" s="130"/>
    </row>
    <row r="4833" spans="104:106" x14ac:dyDescent="0.2">
      <c r="CZ4833" s="130"/>
      <c r="DA4833" s="130"/>
      <c r="DB4833" s="130"/>
    </row>
    <row r="4834" spans="104:106" x14ac:dyDescent="0.2">
      <c r="CZ4834" s="130"/>
      <c r="DA4834" s="130"/>
      <c r="DB4834" s="130"/>
    </row>
    <row r="4835" spans="104:106" x14ac:dyDescent="0.2">
      <c r="CZ4835" s="130"/>
      <c r="DA4835" s="130"/>
      <c r="DB4835" s="130"/>
    </row>
    <row r="4836" spans="104:106" x14ac:dyDescent="0.2">
      <c r="CZ4836" s="130"/>
      <c r="DA4836" s="130"/>
      <c r="DB4836" s="130"/>
    </row>
    <row r="4837" spans="104:106" x14ac:dyDescent="0.2">
      <c r="CZ4837" s="130"/>
      <c r="DA4837" s="130"/>
      <c r="DB4837" s="130"/>
    </row>
    <row r="4838" spans="104:106" x14ac:dyDescent="0.2">
      <c r="CZ4838" s="130"/>
      <c r="DA4838" s="130"/>
      <c r="DB4838" s="130"/>
    </row>
    <row r="4839" spans="104:106" x14ac:dyDescent="0.2">
      <c r="CZ4839" s="130"/>
      <c r="DA4839" s="130"/>
      <c r="DB4839" s="130"/>
    </row>
    <row r="4840" spans="104:106" x14ac:dyDescent="0.2">
      <c r="CZ4840" s="130"/>
      <c r="DA4840" s="130"/>
      <c r="DB4840" s="130"/>
    </row>
    <row r="4841" spans="104:106" x14ac:dyDescent="0.2">
      <c r="CZ4841" s="130"/>
      <c r="DA4841" s="130"/>
      <c r="DB4841" s="130"/>
    </row>
    <row r="4842" spans="104:106" x14ac:dyDescent="0.2">
      <c r="CZ4842" s="130"/>
      <c r="DA4842" s="130"/>
      <c r="DB4842" s="130"/>
    </row>
    <row r="4843" spans="104:106" x14ac:dyDescent="0.2">
      <c r="CZ4843" s="130"/>
      <c r="DA4843" s="130"/>
      <c r="DB4843" s="130"/>
    </row>
    <row r="4844" spans="104:106" x14ac:dyDescent="0.2">
      <c r="CZ4844" s="130"/>
      <c r="DA4844" s="130"/>
      <c r="DB4844" s="130"/>
    </row>
    <row r="4845" spans="104:106" x14ac:dyDescent="0.2">
      <c r="CZ4845" s="130"/>
      <c r="DA4845" s="130"/>
      <c r="DB4845" s="130"/>
    </row>
    <row r="4846" spans="104:106" x14ac:dyDescent="0.2">
      <c r="CZ4846" s="130"/>
      <c r="DA4846" s="130"/>
      <c r="DB4846" s="130"/>
    </row>
    <row r="4847" spans="104:106" x14ac:dyDescent="0.2">
      <c r="CZ4847" s="130"/>
      <c r="DA4847" s="130"/>
      <c r="DB4847" s="130"/>
    </row>
    <row r="4848" spans="104:106" x14ac:dyDescent="0.2">
      <c r="CZ4848" s="130"/>
      <c r="DA4848" s="130"/>
      <c r="DB4848" s="130"/>
    </row>
    <row r="4849" spans="104:106" x14ac:dyDescent="0.2">
      <c r="CZ4849" s="130"/>
      <c r="DA4849" s="130"/>
      <c r="DB4849" s="130"/>
    </row>
    <row r="4850" spans="104:106" x14ac:dyDescent="0.2">
      <c r="CZ4850" s="130"/>
      <c r="DA4850" s="130"/>
      <c r="DB4850" s="130"/>
    </row>
    <row r="4851" spans="104:106" x14ac:dyDescent="0.2">
      <c r="CZ4851" s="130"/>
      <c r="DA4851" s="130"/>
      <c r="DB4851" s="130"/>
    </row>
    <row r="4852" spans="104:106" x14ac:dyDescent="0.2">
      <c r="CZ4852" s="130"/>
      <c r="DA4852" s="130"/>
      <c r="DB4852" s="130"/>
    </row>
    <row r="4853" spans="104:106" x14ac:dyDescent="0.2">
      <c r="CZ4853" s="130"/>
      <c r="DA4853" s="130"/>
      <c r="DB4853" s="130"/>
    </row>
    <row r="4854" spans="104:106" x14ac:dyDescent="0.2">
      <c r="CZ4854" s="130"/>
      <c r="DA4854" s="130"/>
      <c r="DB4854" s="130"/>
    </row>
    <row r="4855" spans="104:106" x14ac:dyDescent="0.2">
      <c r="CZ4855" s="130"/>
      <c r="DA4855" s="130"/>
      <c r="DB4855" s="130"/>
    </row>
    <row r="4856" spans="104:106" x14ac:dyDescent="0.2">
      <c r="CZ4856" s="130"/>
      <c r="DA4856" s="130"/>
      <c r="DB4856" s="130"/>
    </row>
    <row r="4857" spans="104:106" x14ac:dyDescent="0.2">
      <c r="CZ4857" s="130"/>
      <c r="DA4857" s="130"/>
      <c r="DB4857" s="130"/>
    </row>
    <row r="4858" spans="104:106" x14ac:dyDescent="0.2">
      <c r="CZ4858" s="130"/>
      <c r="DA4858" s="130"/>
      <c r="DB4858" s="130"/>
    </row>
    <row r="4859" spans="104:106" x14ac:dyDescent="0.2">
      <c r="CZ4859" s="130"/>
      <c r="DA4859" s="130"/>
      <c r="DB4859" s="130"/>
    </row>
    <row r="4860" spans="104:106" x14ac:dyDescent="0.2">
      <c r="CZ4860" s="130"/>
      <c r="DA4860" s="130"/>
      <c r="DB4860" s="130"/>
    </row>
    <row r="4861" spans="104:106" x14ac:dyDescent="0.2">
      <c r="CZ4861" s="130"/>
      <c r="DA4861" s="130"/>
      <c r="DB4861" s="130"/>
    </row>
    <row r="4862" spans="104:106" x14ac:dyDescent="0.2">
      <c r="CZ4862" s="130"/>
      <c r="DA4862" s="130"/>
      <c r="DB4862" s="130"/>
    </row>
    <row r="4863" spans="104:106" x14ac:dyDescent="0.2">
      <c r="CZ4863" s="130"/>
      <c r="DA4863" s="130"/>
      <c r="DB4863" s="130"/>
    </row>
    <row r="4864" spans="104:106" x14ac:dyDescent="0.2">
      <c r="CZ4864" s="130"/>
      <c r="DA4864" s="130"/>
      <c r="DB4864" s="130"/>
    </row>
    <row r="4865" spans="104:106" x14ac:dyDescent="0.2">
      <c r="CZ4865" s="130"/>
      <c r="DA4865" s="130"/>
      <c r="DB4865" s="130"/>
    </row>
    <row r="4866" spans="104:106" x14ac:dyDescent="0.2">
      <c r="CZ4866" s="130"/>
      <c r="DA4866" s="130"/>
      <c r="DB4866" s="130"/>
    </row>
    <row r="4867" spans="104:106" x14ac:dyDescent="0.2">
      <c r="CZ4867" s="130"/>
      <c r="DA4867" s="130"/>
      <c r="DB4867" s="130"/>
    </row>
    <row r="4868" spans="104:106" x14ac:dyDescent="0.2">
      <c r="CZ4868" s="130"/>
      <c r="DA4868" s="130"/>
      <c r="DB4868" s="130"/>
    </row>
    <row r="4869" spans="104:106" x14ac:dyDescent="0.2">
      <c r="CZ4869" s="130"/>
      <c r="DA4869" s="130"/>
      <c r="DB4869" s="130"/>
    </row>
    <row r="4870" spans="104:106" x14ac:dyDescent="0.2">
      <c r="CZ4870" s="130"/>
      <c r="DA4870" s="130"/>
      <c r="DB4870" s="130"/>
    </row>
    <row r="4871" spans="104:106" x14ac:dyDescent="0.2">
      <c r="CZ4871" s="130"/>
      <c r="DA4871" s="130"/>
      <c r="DB4871" s="130"/>
    </row>
    <row r="4872" spans="104:106" x14ac:dyDescent="0.2">
      <c r="CZ4872" s="130"/>
      <c r="DA4872" s="130"/>
      <c r="DB4872" s="130"/>
    </row>
    <row r="4873" spans="104:106" x14ac:dyDescent="0.2">
      <c r="CZ4873" s="130"/>
      <c r="DA4873" s="130"/>
      <c r="DB4873" s="130"/>
    </row>
    <row r="4874" spans="104:106" x14ac:dyDescent="0.2">
      <c r="CZ4874" s="130"/>
      <c r="DA4874" s="130"/>
      <c r="DB4874" s="130"/>
    </row>
    <row r="4875" spans="104:106" x14ac:dyDescent="0.2">
      <c r="CZ4875" s="130"/>
      <c r="DA4875" s="130"/>
      <c r="DB4875" s="130"/>
    </row>
    <row r="4876" spans="104:106" x14ac:dyDescent="0.2">
      <c r="CZ4876" s="130"/>
      <c r="DA4876" s="130"/>
      <c r="DB4876" s="130"/>
    </row>
    <row r="4877" spans="104:106" x14ac:dyDescent="0.2">
      <c r="CZ4877" s="130"/>
      <c r="DA4877" s="130"/>
      <c r="DB4877" s="130"/>
    </row>
    <row r="4878" spans="104:106" x14ac:dyDescent="0.2">
      <c r="CZ4878" s="130"/>
      <c r="DA4878" s="130"/>
      <c r="DB4878" s="130"/>
    </row>
    <row r="4879" spans="104:106" x14ac:dyDescent="0.2">
      <c r="CZ4879" s="130"/>
      <c r="DA4879" s="130"/>
      <c r="DB4879" s="130"/>
    </row>
    <row r="4880" spans="104:106" x14ac:dyDescent="0.2">
      <c r="CZ4880" s="130"/>
      <c r="DA4880" s="130"/>
      <c r="DB4880" s="130"/>
    </row>
    <row r="4881" spans="104:106" x14ac:dyDescent="0.2">
      <c r="CZ4881" s="130"/>
      <c r="DA4881" s="130"/>
      <c r="DB4881" s="130"/>
    </row>
    <row r="4882" spans="104:106" x14ac:dyDescent="0.2">
      <c r="CZ4882" s="130"/>
      <c r="DA4882" s="130"/>
      <c r="DB4882" s="130"/>
    </row>
    <row r="4883" spans="104:106" x14ac:dyDescent="0.2">
      <c r="CZ4883" s="130"/>
      <c r="DA4883" s="130"/>
      <c r="DB4883" s="130"/>
    </row>
    <row r="4884" spans="104:106" x14ac:dyDescent="0.2">
      <c r="CZ4884" s="130"/>
      <c r="DA4884" s="130"/>
      <c r="DB4884" s="130"/>
    </row>
    <row r="4885" spans="104:106" x14ac:dyDescent="0.2">
      <c r="CZ4885" s="130"/>
      <c r="DA4885" s="130"/>
      <c r="DB4885" s="130"/>
    </row>
    <row r="4886" spans="104:106" x14ac:dyDescent="0.2">
      <c r="CZ4886" s="130"/>
      <c r="DA4886" s="130"/>
      <c r="DB4886" s="130"/>
    </row>
    <row r="4887" spans="104:106" x14ac:dyDescent="0.2">
      <c r="CZ4887" s="130"/>
      <c r="DA4887" s="130"/>
      <c r="DB4887" s="130"/>
    </row>
    <row r="4888" spans="104:106" x14ac:dyDescent="0.2">
      <c r="CZ4888" s="130"/>
      <c r="DA4888" s="130"/>
      <c r="DB4888" s="130"/>
    </row>
    <row r="4889" spans="104:106" x14ac:dyDescent="0.2">
      <c r="CZ4889" s="130"/>
      <c r="DA4889" s="130"/>
      <c r="DB4889" s="130"/>
    </row>
    <row r="4890" spans="104:106" x14ac:dyDescent="0.2">
      <c r="CZ4890" s="130"/>
      <c r="DA4890" s="130"/>
      <c r="DB4890" s="130"/>
    </row>
    <row r="4891" spans="104:106" x14ac:dyDescent="0.2">
      <c r="CZ4891" s="130"/>
      <c r="DA4891" s="130"/>
      <c r="DB4891" s="130"/>
    </row>
    <row r="4892" spans="104:106" x14ac:dyDescent="0.2">
      <c r="CZ4892" s="130"/>
      <c r="DA4892" s="130"/>
      <c r="DB4892" s="130"/>
    </row>
    <row r="4893" spans="104:106" x14ac:dyDescent="0.2">
      <c r="CZ4893" s="130"/>
      <c r="DA4893" s="130"/>
      <c r="DB4893" s="130"/>
    </row>
    <row r="4894" spans="104:106" x14ac:dyDescent="0.2">
      <c r="CZ4894" s="130"/>
      <c r="DA4894" s="130"/>
      <c r="DB4894" s="130"/>
    </row>
    <row r="4895" spans="104:106" x14ac:dyDescent="0.2">
      <c r="CZ4895" s="130"/>
      <c r="DA4895" s="130"/>
      <c r="DB4895" s="130"/>
    </row>
    <row r="4896" spans="104:106" x14ac:dyDescent="0.2">
      <c r="CZ4896" s="130"/>
      <c r="DA4896" s="130"/>
      <c r="DB4896" s="130"/>
    </row>
    <row r="4897" spans="104:106" x14ac:dyDescent="0.2">
      <c r="CZ4897" s="130"/>
      <c r="DA4897" s="130"/>
      <c r="DB4897" s="130"/>
    </row>
    <row r="4898" spans="104:106" x14ac:dyDescent="0.2">
      <c r="CZ4898" s="130"/>
      <c r="DA4898" s="130"/>
      <c r="DB4898" s="130"/>
    </row>
    <row r="4899" spans="104:106" x14ac:dyDescent="0.2">
      <c r="CZ4899" s="130"/>
      <c r="DA4899" s="130"/>
      <c r="DB4899" s="130"/>
    </row>
    <row r="4900" spans="104:106" x14ac:dyDescent="0.2">
      <c r="CZ4900" s="130"/>
      <c r="DA4900" s="130"/>
      <c r="DB4900" s="130"/>
    </row>
    <row r="4901" spans="104:106" x14ac:dyDescent="0.2">
      <c r="CZ4901" s="130"/>
      <c r="DA4901" s="130"/>
      <c r="DB4901" s="130"/>
    </row>
    <row r="4902" spans="104:106" x14ac:dyDescent="0.2">
      <c r="CZ4902" s="130"/>
      <c r="DA4902" s="130"/>
      <c r="DB4902" s="130"/>
    </row>
    <row r="4903" spans="104:106" x14ac:dyDescent="0.2">
      <c r="CZ4903" s="130"/>
      <c r="DA4903" s="130"/>
      <c r="DB4903" s="130"/>
    </row>
    <row r="4904" spans="104:106" x14ac:dyDescent="0.2">
      <c r="CZ4904" s="130"/>
      <c r="DA4904" s="130"/>
      <c r="DB4904" s="130"/>
    </row>
    <row r="4905" spans="104:106" x14ac:dyDescent="0.2">
      <c r="CZ4905" s="130"/>
      <c r="DA4905" s="130"/>
      <c r="DB4905" s="130"/>
    </row>
    <row r="4906" spans="104:106" x14ac:dyDescent="0.2">
      <c r="CZ4906" s="130"/>
      <c r="DA4906" s="130"/>
      <c r="DB4906" s="130"/>
    </row>
    <row r="4907" spans="104:106" x14ac:dyDescent="0.2">
      <c r="CZ4907" s="130"/>
      <c r="DA4907" s="130"/>
      <c r="DB4907" s="130"/>
    </row>
    <row r="4908" spans="104:106" x14ac:dyDescent="0.2">
      <c r="CZ4908" s="130"/>
      <c r="DA4908" s="130"/>
      <c r="DB4908" s="130"/>
    </row>
    <row r="4909" spans="104:106" x14ac:dyDescent="0.2">
      <c r="CZ4909" s="130"/>
      <c r="DA4909" s="130"/>
      <c r="DB4909" s="130"/>
    </row>
    <row r="4910" spans="104:106" x14ac:dyDescent="0.2">
      <c r="CZ4910" s="130"/>
      <c r="DA4910" s="130"/>
      <c r="DB4910" s="130"/>
    </row>
    <row r="4911" spans="104:106" x14ac:dyDescent="0.2">
      <c r="CZ4911" s="130"/>
      <c r="DA4911" s="130"/>
      <c r="DB4911" s="130"/>
    </row>
    <row r="4912" spans="104:106" x14ac:dyDescent="0.2">
      <c r="CZ4912" s="130"/>
      <c r="DA4912" s="130"/>
      <c r="DB4912" s="130"/>
    </row>
    <row r="4913" spans="104:106" x14ac:dyDescent="0.2">
      <c r="CZ4913" s="130"/>
      <c r="DA4913" s="130"/>
      <c r="DB4913" s="130"/>
    </row>
    <row r="4914" spans="104:106" x14ac:dyDescent="0.2">
      <c r="CZ4914" s="130"/>
      <c r="DA4914" s="130"/>
      <c r="DB4914" s="130"/>
    </row>
    <row r="4915" spans="104:106" x14ac:dyDescent="0.2">
      <c r="CZ4915" s="130"/>
      <c r="DA4915" s="130"/>
      <c r="DB4915" s="130"/>
    </row>
    <row r="4916" spans="104:106" x14ac:dyDescent="0.2">
      <c r="CZ4916" s="130"/>
      <c r="DA4916" s="130"/>
      <c r="DB4916" s="130"/>
    </row>
    <row r="4917" spans="104:106" x14ac:dyDescent="0.2">
      <c r="CZ4917" s="130"/>
      <c r="DA4917" s="130"/>
      <c r="DB4917" s="130"/>
    </row>
    <row r="4918" spans="104:106" x14ac:dyDescent="0.2">
      <c r="CZ4918" s="130"/>
      <c r="DA4918" s="130"/>
      <c r="DB4918" s="130"/>
    </row>
    <row r="4919" spans="104:106" x14ac:dyDescent="0.2">
      <c r="CZ4919" s="130"/>
      <c r="DA4919" s="130"/>
      <c r="DB4919" s="130"/>
    </row>
    <row r="4920" spans="104:106" x14ac:dyDescent="0.2">
      <c r="CZ4920" s="130"/>
      <c r="DA4920" s="130"/>
      <c r="DB4920" s="130"/>
    </row>
    <row r="4921" spans="104:106" x14ac:dyDescent="0.2">
      <c r="CZ4921" s="130"/>
      <c r="DA4921" s="130"/>
      <c r="DB4921" s="130"/>
    </row>
    <row r="4922" spans="104:106" x14ac:dyDescent="0.2">
      <c r="CZ4922" s="130"/>
      <c r="DA4922" s="130"/>
      <c r="DB4922" s="130"/>
    </row>
    <row r="4923" spans="104:106" x14ac:dyDescent="0.2">
      <c r="CZ4923" s="130"/>
      <c r="DA4923" s="130"/>
      <c r="DB4923" s="130"/>
    </row>
    <row r="4924" spans="104:106" x14ac:dyDescent="0.2">
      <c r="CZ4924" s="130"/>
      <c r="DA4924" s="130"/>
      <c r="DB4924" s="130"/>
    </row>
    <row r="4925" spans="104:106" x14ac:dyDescent="0.2">
      <c r="CZ4925" s="130"/>
      <c r="DA4925" s="130"/>
      <c r="DB4925" s="130"/>
    </row>
    <row r="4926" spans="104:106" x14ac:dyDescent="0.2">
      <c r="CZ4926" s="130"/>
      <c r="DA4926" s="130"/>
      <c r="DB4926" s="130"/>
    </row>
    <row r="4927" spans="104:106" x14ac:dyDescent="0.2">
      <c r="CZ4927" s="130"/>
      <c r="DA4927" s="130"/>
      <c r="DB4927" s="130"/>
    </row>
    <row r="4928" spans="104:106" x14ac:dyDescent="0.2">
      <c r="CZ4928" s="130"/>
      <c r="DA4928" s="130"/>
      <c r="DB4928" s="130"/>
    </row>
    <row r="4929" spans="104:106" x14ac:dyDescent="0.2">
      <c r="CZ4929" s="130"/>
      <c r="DA4929" s="130"/>
      <c r="DB4929" s="130"/>
    </row>
    <row r="4930" spans="104:106" x14ac:dyDescent="0.2">
      <c r="CZ4930" s="130"/>
      <c r="DA4930" s="130"/>
      <c r="DB4930" s="130"/>
    </row>
    <row r="4931" spans="104:106" x14ac:dyDescent="0.2">
      <c r="CZ4931" s="130"/>
      <c r="DA4931" s="130"/>
      <c r="DB4931" s="130"/>
    </row>
    <row r="4932" spans="104:106" x14ac:dyDescent="0.2">
      <c r="CZ4932" s="130"/>
      <c r="DA4932" s="130"/>
      <c r="DB4932" s="130"/>
    </row>
    <row r="4933" spans="104:106" x14ac:dyDescent="0.2">
      <c r="CZ4933" s="130"/>
      <c r="DA4933" s="130"/>
      <c r="DB4933" s="130"/>
    </row>
    <row r="4934" spans="104:106" x14ac:dyDescent="0.2">
      <c r="CZ4934" s="130"/>
      <c r="DA4934" s="130"/>
      <c r="DB4934" s="130"/>
    </row>
    <row r="4935" spans="104:106" x14ac:dyDescent="0.2">
      <c r="CZ4935" s="130"/>
      <c r="DA4935" s="130"/>
      <c r="DB4935" s="130"/>
    </row>
    <row r="4936" spans="104:106" x14ac:dyDescent="0.2">
      <c r="CZ4936" s="130"/>
      <c r="DA4936" s="130"/>
      <c r="DB4936" s="130"/>
    </row>
    <row r="4937" spans="104:106" x14ac:dyDescent="0.2">
      <c r="CZ4937" s="130"/>
      <c r="DA4937" s="130"/>
      <c r="DB4937" s="130"/>
    </row>
    <row r="4938" spans="104:106" x14ac:dyDescent="0.2">
      <c r="CZ4938" s="130"/>
      <c r="DA4938" s="130"/>
      <c r="DB4938" s="130"/>
    </row>
    <row r="4939" spans="104:106" x14ac:dyDescent="0.2">
      <c r="CZ4939" s="130"/>
      <c r="DA4939" s="130"/>
      <c r="DB4939" s="130"/>
    </row>
    <row r="4940" spans="104:106" x14ac:dyDescent="0.2">
      <c r="CZ4940" s="130"/>
      <c r="DA4940" s="130"/>
      <c r="DB4940" s="130"/>
    </row>
    <row r="4941" spans="104:106" x14ac:dyDescent="0.2">
      <c r="CZ4941" s="130"/>
      <c r="DA4941" s="130"/>
      <c r="DB4941" s="130"/>
    </row>
    <row r="4942" spans="104:106" x14ac:dyDescent="0.2">
      <c r="CZ4942" s="130"/>
      <c r="DA4942" s="130"/>
      <c r="DB4942" s="130"/>
    </row>
    <row r="4943" spans="104:106" x14ac:dyDescent="0.2">
      <c r="CZ4943" s="130"/>
      <c r="DA4943" s="130"/>
      <c r="DB4943" s="130"/>
    </row>
    <row r="4944" spans="104:106" x14ac:dyDescent="0.2">
      <c r="CZ4944" s="130"/>
      <c r="DA4944" s="130"/>
      <c r="DB4944" s="130"/>
    </row>
    <row r="4945" spans="104:106" x14ac:dyDescent="0.2">
      <c r="CZ4945" s="130"/>
      <c r="DA4945" s="130"/>
      <c r="DB4945" s="130"/>
    </row>
    <row r="4946" spans="104:106" x14ac:dyDescent="0.2">
      <c r="CZ4946" s="130"/>
      <c r="DA4946" s="130"/>
      <c r="DB4946" s="130"/>
    </row>
    <row r="4947" spans="104:106" x14ac:dyDescent="0.2">
      <c r="CZ4947" s="130"/>
      <c r="DA4947" s="130"/>
      <c r="DB4947" s="130"/>
    </row>
    <row r="4948" spans="104:106" x14ac:dyDescent="0.2">
      <c r="CZ4948" s="130"/>
      <c r="DA4948" s="130"/>
      <c r="DB4948" s="130"/>
    </row>
    <row r="4949" spans="104:106" x14ac:dyDescent="0.2">
      <c r="CZ4949" s="130"/>
      <c r="DA4949" s="130"/>
      <c r="DB4949" s="130"/>
    </row>
    <row r="4950" spans="104:106" x14ac:dyDescent="0.2">
      <c r="CZ4950" s="130"/>
      <c r="DA4950" s="130"/>
      <c r="DB4950" s="130"/>
    </row>
    <row r="4951" spans="104:106" x14ac:dyDescent="0.2">
      <c r="CZ4951" s="130"/>
      <c r="DA4951" s="130"/>
      <c r="DB4951" s="130"/>
    </row>
    <row r="4952" spans="104:106" x14ac:dyDescent="0.2">
      <c r="CZ4952" s="130"/>
      <c r="DA4952" s="130"/>
      <c r="DB4952" s="130"/>
    </row>
    <row r="4953" spans="104:106" x14ac:dyDescent="0.2">
      <c r="CZ4953" s="130"/>
      <c r="DA4953" s="130"/>
      <c r="DB4953" s="130"/>
    </row>
    <row r="4954" spans="104:106" x14ac:dyDescent="0.2">
      <c r="CZ4954" s="130"/>
      <c r="DA4954" s="130"/>
      <c r="DB4954" s="130"/>
    </row>
    <row r="4955" spans="104:106" x14ac:dyDescent="0.2">
      <c r="CZ4955" s="130"/>
      <c r="DA4955" s="130"/>
      <c r="DB4955" s="130"/>
    </row>
    <row r="4956" spans="104:106" x14ac:dyDescent="0.2">
      <c r="CZ4956" s="130"/>
      <c r="DA4956" s="130"/>
      <c r="DB4956" s="130"/>
    </row>
    <row r="4957" spans="104:106" x14ac:dyDescent="0.2">
      <c r="CZ4957" s="130"/>
      <c r="DA4957" s="130"/>
      <c r="DB4957" s="130"/>
    </row>
    <row r="4958" spans="104:106" x14ac:dyDescent="0.2">
      <c r="CZ4958" s="130"/>
      <c r="DA4958" s="130"/>
      <c r="DB4958" s="130"/>
    </row>
    <row r="4959" spans="104:106" x14ac:dyDescent="0.2">
      <c r="CZ4959" s="130"/>
      <c r="DA4959" s="130"/>
      <c r="DB4959" s="130"/>
    </row>
    <row r="4960" spans="104:106" x14ac:dyDescent="0.2">
      <c r="CZ4960" s="130"/>
      <c r="DA4960" s="130"/>
      <c r="DB4960" s="130"/>
    </row>
    <row r="4961" spans="104:106" x14ac:dyDescent="0.2">
      <c r="CZ4961" s="130"/>
      <c r="DA4961" s="130"/>
      <c r="DB4961" s="130"/>
    </row>
    <row r="4962" spans="104:106" x14ac:dyDescent="0.2">
      <c r="CZ4962" s="130"/>
      <c r="DA4962" s="130"/>
      <c r="DB4962" s="130"/>
    </row>
    <row r="4963" spans="104:106" x14ac:dyDescent="0.2">
      <c r="CZ4963" s="130"/>
      <c r="DA4963" s="130"/>
      <c r="DB4963" s="130"/>
    </row>
    <row r="4964" spans="104:106" x14ac:dyDescent="0.2">
      <c r="CZ4964" s="130"/>
      <c r="DA4964" s="130"/>
      <c r="DB4964" s="130"/>
    </row>
    <row r="4965" spans="104:106" x14ac:dyDescent="0.2">
      <c r="CZ4965" s="130"/>
      <c r="DA4965" s="130"/>
      <c r="DB4965" s="130"/>
    </row>
    <row r="4966" spans="104:106" x14ac:dyDescent="0.2">
      <c r="CZ4966" s="130"/>
      <c r="DA4966" s="130"/>
      <c r="DB4966" s="130"/>
    </row>
    <row r="4967" spans="104:106" x14ac:dyDescent="0.2">
      <c r="CZ4967" s="130"/>
      <c r="DA4967" s="130"/>
      <c r="DB4967" s="130"/>
    </row>
    <row r="4968" spans="104:106" x14ac:dyDescent="0.2">
      <c r="CZ4968" s="130"/>
      <c r="DA4968" s="130"/>
      <c r="DB4968" s="130"/>
    </row>
    <row r="4969" spans="104:106" x14ac:dyDescent="0.2">
      <c r="CZ4969" s="130"/>
      <c r="DA4969" s="130"/>
      <c r="DB4969" s="130"/>
    </row>
    <row r="4970" spans="104:106" x14ac:dyDescent="0.2">
      <c r="CZ4970" s="130"/>
      <c r="DA4970" s="130"/>
      <c r="DB4970" s="130"/>
    </row>
    <row r="4971" spans="104:106" x14ac:dyDescent="0.2">
      <c r="CZ4971" s="130"/>
      <c r="DA4971" s="130"/>
      <c r="DB4971" s="130"/>
    </row>
    <row r="4972" spans="104:106" x14ac:dyDescent="0.2">
      <c r="CZ4972" s="130"/>
      <c r="DA4972" s="130"/>
      <c r="DB4972" s="130"/>
    </row>
    <row r="4973" spans="104:106" x14ac:dyDescent="0.2">
      <c r="CZ4973" s="130"/>
      <c r="DA4973" s="130"/>
      <c r="DB4973" s="130"/>
    </row>
    <row r="4974" spans="104:106" x14ac:dyDescent="0.2">
      <c r="CZ4974" s="130"/>
      <c r="DA4974" s="130"/>
      <c r="DB4974" s="130"/>
    </row>
    <row r="4975" spans="104:106" x14ac:dyDescent="0.2">
      <c r="CZ4975" s="130"/>
      <c r="DA4975" s="130"/>
      <c r="DB4975" s="130"/>
    </row>
    <row r="4976" spans="104:106" x14ac:dyDescent="0.2">
      <c r="CZ4976" s="130"/>
      <c r="DA4976" s="130"/>
      <c r="DB4976" s="130"/>
    </row>
    <row r="4977" spans="104:106" x14ac:dyDescent="0.2">
      <c r="CZ4977" s="130"/>
      <c r="DA4977" s="130"/>
      <c r="DB4977" s="130"/>
    </row>
    <row r="4978" spans="104:106" x14ac:dyDescent="0.2">
      <c r="CZ4978" s="130"/>
      <c r="DA4978" s="130"/>
      <c r="DB4978" s="130"/>
    </row>
    <row r="4979" spans="104:106" x14ac:dyDescent="0.2">
      <c r="CZ4979" s="130"/>
      <c r="DA4979" s="130"/>
      <c r="DB4979" s="130"/>
    </row>
    <row r="4980" spans="104:106" x14ac:dyDescent="0.2">
      <c r="CZ4980" s="130"/>
      <c r="DA4980" s="130"/>
      <c r="DB4980" s="130"/>
    </row>
    <row r="4981" spans="104:106" x14ac:dyDescent="0.2">
      <c r="CZ4981" s="130"/>
      <c r="DA4981" s="130"/>
      <c r="DB4981" s="130"/>
    </row>
    <row r="4982" spans="104:106" x14ac:dyDescent="0.2">
      <c r="CZ4982" s="130"/>
      <c r="DA4982" s="130"/>
      <c r="DB4982" s="130"/>
    </row>
    <row r="4983" spans="104:106" x14ac:dyDescent="0.2">
      <c r="CZ4983" s="130"/>
      <c r="DA4983" s="130"/>
      <c r="DB4983" s="130"/>
    </row>
    <row r="4984" spans="104:106" x14ac:dyDescent="0.2">
      <c r="CZ4984" s="130"/>
      <c r="DA4984" s="130"/>
      <c r="DB4984" s="130"/>
    </row>
    <row r="4985" spans="104:106" x14ac:dyDescent="0.2">
      <c r="CZ4985" s="130"/>
      <c r="DA4985" s="130"/>
      <c r="DB4985" s="130"/>
    </row>
    <row r="4986" spans="104:106" x14ac:dyDescent="0.2">
      <c r="CZ4986" s="130"/>
      <c r="DA4986" s="130"/>
      <c r="DB4986" s="130"/>
    </row>
    <row r="4987" spans="104:106" x14ac:dyDescent="0.2">
      <c r="CZ4987" s="130"/>
      <c r="DA4987" s="130"/>
      <c r="DB4987" s="130"/>
    </row>
    <row r="4988" spans="104:106" x14ac:dyDescent="0.2">
      <c r="CZ4988" s="130"/>
      <c r="DA4988" s="130"/>
      <c r="DB4988" s="130"/>
    </row>
    <row r="4989" spans="104:106" x14ac:dyDescent="0.2">
      <c r="CZ4989" s="130"/>
      <c r="DA4989" s="130"/>
      <c r="DB4989" s="130"/>
    </row>
    <row r="4990" spans="104:106" x14ac:dyDescent="0.2">
      <c r="CZ4990" s="130"/>
      <c r="DA4990" s="130"/>
      <c r="DB4990" s="130"/>
    </row>
    <row r="4991" spans="104:106" x14ac:dyDescent="0.2">
      <c r="CZ4991" s="130"/>
      <c r="DA4991" s="130"/>
      <c r="DB4991" s="130"/>
    </row>
    <row r="4992" spans="104:106" x14ac:dyDescent="0.2">
      <c r="CZ4992" s="130"/>
      <c r="DA4992" s="130"/>
      <c r="DB4992" s="130"/>
    </row>
    <row r="4993" spans="104:106" x14ac:dyDescent="0.2">
      <c r="CZ4993" s="130"/>
      <c r="DA4993" s="130"/>
      <c r="DB4993" s="130"/>
    </row>
    <row r="4994" spans="104:106" x14ac:dyDescent="0.2">
      <c r="CZ4994" s="130"/>
      <c r="DA4994" s="130"/>
      <c r="DB4994" s="130"/>
    </row>
    <row r="4995" spans="104:106" x14ac:dyDescent="0.2">
      <c r="CZ4995" s="130"/>
      <c r="DA4995" s="130"/>
      <c r="DB4995" s="130"/>
    </row>
    <row r="4996" spans="104:106" x14ac:dyDescent="0.2">
      <c r="CZ4996" s="130"/>
      <c r="DA4996" s="130"/>
      <c r="DB4996" s="130"/>
    </row>
    <row r="4997" spans="104:106" x14ac:dyDescent="0.2">
      <c r="CZ4997" s="130"/>
      <c r="DA4997" s="130"/>
      <c r="DB4997" s="130"/>
    </row>
    <row r="4998" spans="104:106" x14ac:dyDescent="0.2">
      <c r="CZ4998" s="130"/>
      <c r="DA4998" s="130"/>
      <c r="DB4998" s="130"/>
    </row>
    <row r="4999" spans="104:106" x14ac:dyDescent="0.2">
      <c r="CZ4999" s="130"/>
      <c r="DA4999" s="130"/>
      <c r="DB4999" s="130"/>
    </row>
    <row r="5000" spans="104:106" x14ac:dyDescent="0.2">
      <c r="CZ5000" s="130"/>
      <c r="DA5000" s="130"/>
      <c r="DB5000" s="130"/>
    </row>
    <row r="5001" spans="104:106" x14ac:dyDescent="0.2">
      <c r="CZ5001" s="130"/>
      <c r="DA5001" s="130"/>
      <c r="DB5001" s="130"/>
    </row>
    <row r="5002" spans="104:106" x14ac:dyDescent="0.2">
      <c r="CZ5002" s="130"/>
      <c r="DA5002" s="130"/>
      <c r="DB5002" s="130"/>
    </row>
    <row r="5003" spans="104:106" x14ac:dyDescent="0.2">
      <c r="CZ5003" s="130"/>
      <c r="DA5003" s="130"/>
      <c r="DB5003" s="130"/>
    </row>
    <row r="5004" spans="104:106" x14ac:dyDescent="0.2">
      <c r="CZ5004" s="130"/>
      <c r="DA5004" s="130"/>
      <c r="DB5004" s="130"/>
    </row>
    <row r="5005" spans="104:106" x14ac:dyDescent="0.2">
      <c r="CZ5005" s="130"/>
      <c r="DA5005" s="130"/>
      <c r="DB5005" s="130"/>
    </row>
    <row r="5006" spans="104:106" x14ac:dyDescent="0.2">
      <c r="CZ5006" s="130"/>
      <c r="DA5006" s="130"/>
      <c r="DB5006" s="130"/>
    </row>
    <row r="5007" spans="104:106" x14ac:dyDescent="0.2">
      <c r="CZ5007" s="130"/>
      <c r="DA5007" s="130"/>
      <c r="DB5007" s="130"/>
    </row>
    <row r="5008" spans="104:106" x14ac:dyDescent="0.2">
      <c r="CZ5008" s="130"/>
      <c r="DA5008" s="130"/>
      <c r="DB5008" s="130"/>
    </row>
    <row r="5009" spans="104:106" x14ac:dyDescent="0.2">
      <c r="CZ5009" s="130"/>
      <c r="DA5009" s="130"/>
      <c r="DB5009" s="130"/>
    </row>
    <row r="5010" spans="104:106" x14ac:dyDescent="0.2">
      <c r="CZ5010" s="130"/>
      <c r="DA5010" s="130"/>
      <c r="DB5010" s="130"/>
    </row>
    <row r="5011" spans="104:106" x14ac:dyDescent="0.2">
      <c r="CZ5011" s="130"/>
      <c r="DA5011" s="130"/>
      <c r="DB5011" s="130"/>
    </row>
    <row r="5012" spans="104:106" x14ac:dyDescent="0.2">
      <c r="CZ5012" s="130"/>
      <c r="DA5012" s="130"/>
      <c r="DB5012" s="130"/>
    </row>
    <row r="5013" spans="104:106" x14ac:dyDescent="0.2">
      <c r="CZ5013" s="130"/>
      <c r="DA5013" s="130"/>
      <c r="DB5013" s="130"/>
    </row>
    <row r="5014" spans="104:106" x14ac:dyDescent="0.2">
      <c r="CZ5014" s="130"/>
      <c r="DA5014" s="130"/>
      <c r="DB5014" s="130"/>
    </row>
    <row r="5015" spans="104:106" x14ac:dyDescent="0.2">
      <c r="CZ5015" s="130"/>
      <c r="DA5015" s="130"/>
      <c r="DB5015" s="130"/>
    </row>
    <row r="5016" spans="104:106" x14ac:dyDescent="0.2">
      <c r="CZ5016" s="130"/>
      <c r="DA5016" s="130"/>
      <c r="DB5016" s="130"/>
    </row>
    <row r="5017" spans="104:106" x14ac:dyDescent="0.2">
      <c r="CZ5017" s="130"/>
      <c r="DA5017" s="130"/>
      <c r="DB5017" s="130"/>
    </row>
    <row r="5018" spans="104:106" x14ac:dyDescent="0.2">
      <c r="CZ5018" s="130"/>
      <c r="DA5018" s="130"/>
      <c r="DB5018" s="130"/>
    </row>
    <row r="5019" spans="104:106" x14ac:dyDescent="0.2">
      <c r="CZ5019" s="130"/>
      <c r="DA5019" s="130"/>
      <c r="DB5019" s="130"/>
    </row>
    <row r="5020" spans="104:106" x14ac:dyDescent="0.2">
      <c r="CZ5020" s="130"/>
      <c r="DA5020" s="130"/>
      <c r="DB5020" s="130"/>
    </row>
    <row r="5021" spans="104:106" x14ac:dyDescent="0.2">
      <c r="CZ5021" s="130"/>
      <c r="DA5021" s="130"/>
      <c r="DB5021" s="130"/>
    </row>
    <row r="5022" spans="104:106" x14ac:dyDescent="0.2">
      <c r="CZ5022" s="130"/>
      <c r="DA5022" s="130"/>
      <c r="DB5022" s="130"/>
    </row>
    <row r="5023" spans="104:106" x14ac:dyDescent="0.2">
      <c r="CZ5023" s="130"/>
      <c r="DA5023" s="130"/>
      <c r="DB5023" s="130"/>
    </row>
    <row r="5024" spans="104:106" x14ac:dyDescent="0.2">
      <c r="CZ5024" s="130"/>
      <c r="DA5024" s="130"/>
      <c r="DB5024" s="130"/>
    </row>
    <row r="5025" spans="104:106" x14ac:dyDescent="0.2">
      <c r="CZ5025" s="130"/>
      <c r="DA5025" s="130"/>
      <c r="DB5025" s="130"/>
    </row>
    <row r="5026" spans="104:106" x14ac:dyDescent="0.2">
      <c r="CZ5026" s="130"/>
      <c r="DA5026" s="130"/>
      <c r="DB5026" s="130"/>
    </row>
    <row r="5027" spans="104:106" x14ac:dyDescent="0.2">
      <c r="CZ5027" s="130"/>
      <c r="DA5027" s="130"/>
      <c r="DB5027" s="130"/>
    </row>
    <row r="5028" spans="104:106" x14ac:dyDescent="0.2">
      <c r="CZ5028" s="130"/>
      <c r="DA5028" s="130"/>
      <c r="DB5028" s="130"/>
    </row>
    <row r="5029" spans="104:106" x14ac:dyDescent="0.2">
      <c r="CZ5029" s="130"/>
      <c r="DA5029" s="130"/>
      <c r="DB5029" s="130"/>
    </row>
    <row r="5030" spans="104:106" x14ac:dyDescent="0.2">
      <c r="CZ5030" s="130"/>
      <c r="DA5030" s="130"/>
      <c r="DB5030" s="130"/>
    </row>
    <row r="5031" spans="104:106" x14ac:dyDescent="0.2">
      <c r="CZ5031" s="130"/>
      <c r="DA5031" s="130"/>
      <c r="DB5031" s="130"/>
    </row>
    <row r="5032" spans="104:106" x14ac:dyDescent="0.2">
      <c r="CZ5032" s="130"/>
      <c r="DA5032" s="130"/>
      <c r="DB5032" s="130"/>
    </row>
    <row r="5033" spans="104:106" x14ac:dyDescent="0.2">
      <c r="CZ5033" s="130"/>
      <c r="DA5033" s="130"/>
      <c r="DB5033" s="130"/>
    </row>
    <row r="5034" spans="104:106" x14ac:dyDescent="0.2">
      <c r="CZ5034" s="130"/>
      <c r="DA5034" s="130"/>
      <c r="DB5034" s="130"/>
    </row>
    <row r="5035" spans="104:106" x14ac:dyDescent="0.2">
      <c r="CZ5035" s="130"/>
      <c r="DA5035" s="130"/>
      <c r="DB5035" s="130"/>
    </row>
    <row r="5036" spans="104:106" x14ac:dyDescent="0.2">
      <c r="CZ5036" s="130"/>
      <c r="DA5036" s="130"/>
      <c r="DB5036" s="130"/>
    </row>
    <row r="5037" spans="104:106" x14ac:dyDescent="0.2">
      <c r="CZ5037" s="130"/>
      <c r="DA5037" s="130"/>
      <c r="DB5037" s="130"/>
    </row>
    <row r="5038" spans="104:106" x14ac:dyDescent="0.2">
      <c r="CZ5038" s="130"/>
      <c r="DA5038" s="130"/>
      <c r="DB5038" s="130"/>
    </row>
    <row r="5039" spans="104:106" x14ac:dyDescent="0.2">
      <c r="CZ5039" s="130"/>
      <c r="DA5039" s="130"/>
      <c r="DB5039" s="130"/>
    </row>
    <row r="5040" spans="104:106" x14ac:dyDescent="0.2">
      <c r="CZ5040" s="130"/>
      <c r="DA5040" s="130"/>
      <c r="DB5040" s="130"/>
    </row>
    <row r="5041" spans="104:106" x14ac:dyDescent="0.2">
      <c r="CZ5041" s="130"/>
      <c r="DA5041" s="130"/>
      <c r="DB5041" s="130"/>
    </row>
    <row r="5042" spans="104:106" x14ac:dyDescent="0.2">
      <c r="CZ5042" s="130"/>
      <c r="DA5042" s="130"/>
      <c r="DB5042" s="130"/>
    </row>
    <row r="5043" spans="104:106" x14ac:dyDescent="0.2">
      <c r="CZ5043" s="130"/>
      <c r="DA5043" s="130"/>
      <c r="DB5043" s="130"/>
    </row>
    <row r="5044" spans="104:106" x14ac:dyDescent="0.2">
      <c r="CZ5044" s="130"/>
      <c r="DA5044" s="130"/>
      <c r="DB5044" s="130"/>
    </row>
    <row r="5045" spans="104:106" x14ac:dyDescent="0.2">
      <c r="CZ5045" s="130"/>
      <c r="DA5045" s="130"/>
      <c r="DB5045" s="130"/>
    </row>
    <row r="5046" spans="104:106" x14ac:dyDescent="0.2">
      <c r="CZ5046" s="130"/>
      <c r="DA5046" s="130"/>
      <c r="DB5046" s="130"/>
    </row>
    <row r="5047" spans="104:106" x14ac:dyDescent="0.2">
      <c r="CZ5047" s="130"/>
      <c r="DA5047" s="130"/>
      <c r="DB5047" s="130"/>
    </row>
    <row r="5048" spans="104:106" x14ac:dyDescent="0.2">
      <c r="CZ5048" s="130"/>
      <c r="DA5048" s="130"/>
      <c r="DB5048" s="130"/>
    </row>
    <row r="5049" spans="104:106" x14ac:dyDescent="0.2">
      <c r="CZ5049" s="130"/>
      <c r="DA5049" s="130"/>
      <c r="DB5049" s="130"/>
    </row>
    <row r="5050" spans="104:106" x14ac:dyDescent="0.2">
      <c r="CZ5050" s="130"/>
      <c r="DA5050" s="130"/>
      <c r="DB5050" s="130"/>
    </row>
    <row r="5051" spans="104:106" x14ac:dyDescent="0.2">
      <c r="CZ5051" s="130"/>
      <c r="DA5051" s="130"/>
      <c r="DB5051" s="130"/>
    </row>
    <row r="5052" spans="104:106" x14ac:dyDescent="0.2">
      <c r="CZ5052" s="130"/>
      <c r="DA5052" s="130"/>
      <c r="DB5052" s="130"/>
    </row>
    <row r="5053" spans="104:106" x14ac:dyDescent="0.2">
      <c r="CZ5053" s="130"/>
      <c r="DA5053" s="130"/>
      <c r="DB5053" s="130"/>
    </row>
    <row r="5054" spans="104:106" x14ac:dyDescent="0.2">
      <c r="CZ5054" s="130"/>
      <c r="DA5054" s="130"/>
      <c r="DB5054" s="130"/>
    </row>
    <row r="5055" spans="104:106" x14ac:dyDescent="0.2">
      <c r="CZ5055" s="130"/>
      <c r="DA5055" s="130"/>
      <c r="DB5055" s="130"/>
    </row>
    <row r="5056" spans="104:106" x14ac:dyDescent="0.2">
      <c r="CZ5056" s="130"/>
      <c r="DA5056" s="130"/>
      <c r="DB5056" s="130"/>
    </row>
    <row r="5057" spans="104:106" x14ac:dyDescent="0.2">
      <c r="CZ5057" s="130"/>
      <c r="DA5057" s="130"/>
      <c r="DB5057" s="130"/>
    </row>
    <row r="5058" spans="104:106" x14ac:dyDescent="0.2">
      <c r="CZ5058" s="130"/>
      <c r="DA5058" s="130"/>
      <c r="DB5058" s="130"/>
    </row>
    <row r="5059" spans="104:106" x14ac:dyDescent="0.2">
      <c r="CZ5059" s="130"/>
      <c r="DA5059" s="130"/>
      <c r="DB5059" s="130"/>
    </row>
    <row r="5060" spans="104:106" x14ac:dyDescent="0.2">
      <c r="CZ5060" s="130"/>
      <c r="DA5060" s="130"/>
      <c r="DB5060" s="130"/>
    </row>
    <row r="5061" spans="104:106" x14ac:dyDescent="0.2">
      <c r="CZ5061" s="130"/>
      <c r="DA5061" s="130"/>
      <c r="DB5061" s="130"/>
    </row>
    <row r="5062" spans="104:106" x14ac:dyDescent="0.2">
      <c r="CZ5062" s="130"/>
      <c r="DA5062" s="130"/>
      <c r="DB5062" s="130"/>
    </row>
    <row r="5063" spans="104:106" x14ac:dyDescent="0.2">
      <c r="CZ5063" s="130"/>
      <c r="DA5063" s="130"/>
      <c r="DB5063" s="130"/>
    </row>
    <row r="5064" spans="104:106" x14ac:dyDescent="0.2">
      <c r="CZ5064" s="130"/>
      <c r="DA5064" s="130"/>
      <c r="DB5064" s="130"/>
    </row>
    <row r="5065" spans="104:106" x14ac:dyDescent="0.2">
      <c r="CZ5065" s="130"/>
      <c r="DA5065" s="130"/>
      <c r="DB5065" s="130"/>
    </row>
    <row r="5066" spans="104:106" x14ac:dyDescent="0.2">
      <c r="CZ5066" s="130"/>
      <c r="DA5066" s="130"/>
      <c r="DB5066" s="130"/>
    </row>
    <row r="5067" spans="104:106" x14ac:dyDescent="0.2">
      <c r="CZ5067" s="130"/>
      <c r="DA5067" s="130"/>
      <c r="DB5067" s="130"/>
    </row>
    <row r="5068" spans="104:106" x14ac:dyDescent="0.2">
      <c r="CZ5068" s="130"/>
      <c r="DA5068" s="130"/>
      <c r="DB5068" s="130"/>
    </row>
    <row r="5069" spans="104:106" x14ac:dyDescent="0.2">
      <c r="CZ5069" s="130"/>
      <c r="DA5069" s="130"/>
      <c r="DB5069" s="130"/>
    </row>
    <row r="5070" spans="104:106" x14ac:dyDescent="0.2">
      <c r="CZ5070" s="130"/>
      <c r="DA5070" s="130"/>
      <c r="DB5070" s="130"/>
    </row>
    <row r="5071" spans="104:106" x14ac:dyDescent="0.2">
      <c r="CZ5071" s="130"/>
      <c r="DA5071" s="130"/>
      <c r="DB5071" s="130"/>
    </row>
    <row r="5072" spans="104:106" x14ac:dyDescent="0.2">
      <c r="CZ5072" s="130"/>
      <c r="DA5072" s="130"/>
      <c r="DB5072" s="130"/>
    </row>
    <row r="5073" spans="104:106" x14ac:dyDescent="0.2">
      <c r="CZ5073" s="130"/>
      <c r="DA5073" s="130"/>
      <c r="DB5073" s="130"/>
    </row>
    <row r="5074" spans="104:106" x14ac:dyDescent="0.2">
      <c r="CZ5074" s="130"/>
      <c r="DA5074" s="130"/>
      <c r="DB5074" s="130"/>
    </row>
    <row r="5075" spans="104:106" x14ac:dyDescent="0.2">
      <c r="CZ5075" s="130"/>
      <c r="DA5075" s="130"/>
      <c r="DB5075" s="130"/>
    </row>
    <row r="5076" spans="104:106" x14ac:dyDescent="0.2">
      <c r="CZ5076" s="130"/>
      <c r="DA5076" s="130"/>
      <c r="DB5076" s="130"/>
    </row>
    <row r="5077" spans="104:106" x14ac:dyDescent="0.2">
      <c r="CZ5077" s="130"/>
      <c r="DA5077" s="130"/>
      <c r="DB5077" s="130"/>
    </row>
    <row r="5078" spans="104:106" x14ac:dyDescent="0.2">
      <c r="CZ5078" s="130"/>
      <c r="DA5078" s="130"/>
      <c r="DB5078" s="130"/>
    </row>
    <row r="5079" spans="104:106" x14ac:dyDescent="0.2">
      <c r="CZ5079" s="130"/>
      <c r="DA5079" s="130"/>
      <c r="DB5079" s="130"/>
    </row>
    <row r="5080" spans="104:106" x14ac:dyDescent="0.2">
      <c r="CZ5080" s="130"/>
      <c r="DA5080" s="130"/>
      <c r="DB5080" s="130"/>
    </row>
    <row r="5081" spans="104:106" x14ac:dyDescent="0.2">
      <c r="CZ5081" s="130"/>
      <c r="DA5081" s="130"/>
      <c r="DB5081" s="130"/>
    </row>
    <row r="5082" spans="104:106" x14ac:dyDescent="0.2">
      <c r="CZ5082" s="130"/>
      <c r="DA5082" s="130"/>
      <c r="DB5082" s="130"/>
    </row>
    <row r="5083" spans="104:106" x14ac:dyDescent="0.2">
      <c r="CZ5083" s="130"/>
      <c r="DA5083" s="130"/>
      <c r="DB5083" s="130"/>
    </row>
    <row r="5084" spans="104:106" x14ac:dyDescent="0.2">
      <c r="CZ5084" s="130"/>
      <c r="DA5084" s="130"/>
      <c r="DB5084" s="130"/>
    </row>
    <row r="5085" spans="104:106" x14ac:dyDescent="0.2">
      <c r="CZ5085" s="130"/>
      <c r="DA5085" s="130"/>
      <c r="DB5085" s="130"/>
    </row>
    <row r="5086" spans="104:106" x14ac:dyDescent="0.2">
      <c r="CZ5086" s="130"/>
      <c r="DA5086" s="130"/>
      <c r="DB5086" s="130"/>
    </row>
    <row r="5087" spans="104:106" x14ac:dyDescent="0.2">
      <c r="CZ5087" s="130"/>
      <c r="DA5087" s="130"/>
      <c r="DB5087" s="130"/>
    </row>
    <row r="5088" spans="104:106" x14ac:dyDescent="0.2">
      <c r="CZ5088" s="130"/>
      <c r="DA5088" s="130"/>
      <c r="DB5088" s="130"/>
    </row>
    <row r="5089" spans="104:106" x14ac:dyDescent="0.2">
      <c r="CZ5089" s="130"/>
      <c r="DA5089" s="130"/>
      <c r="DB5089" s="130"/>
    </row>
    <row r="5090" spans="104:106" x14ac:dyDescent="0.2">
      <c r="CZ5090" s="130"/>
      <c r="DA5090" s="130"/>
      <c r="DB5090" s="130"/>
    </row>
    <row r="5091" spans="104:106" x14ac:dyDescent="0.2">
      <c r="CZ5091" s="130"/>
      <c r="DA5091" s="130"/>
      <c r="DB5091" s="130"/>
    </row>
    <row r="5092" spans="104:106" x14ac:dyDescent="0.2">
      <c r="CZ5092" s="130"/>
      <c r="DA5092" s="130"/>
      <c r="DB5092" s="130"/>
    </row>
    <row r="5093" spans="104:106" x14ac:dyDescent="0.2">
      <c r="CZ5093" s="130"/>
      <c r="DA5093" s="130"/>
      <c r="DB5093" s="130"/>
    </row>
    <row r="5094" spans="104:106" x14ac:dyDescent="0.2">
      <c r="CZ5094" s="130"/>
      <c r="DA5094" s="130"/>
      <c r="DB5094" s="130"/>
    </row>
    <row r="5095" spans="104:106" x14ac:dyDescent="0.2">
      <c r="CZ5095" s="130"/>
      <c r="DA5095" s="130"/>
      <c r="DB5095" s="130"/>
    </row>
    <row r="5096" spans="104:106" x14ac:dyDescent="0.2">
      <c r="CZ5096" s="130"/>
      <c r="DA5096" s="130"/>
      <c r="DB5096" s="130"/>
    </row>
    <row r="5097" spans="104:106" x14ac:dyDescent="0.2">
      <c r="CZ5097" s="130"/>
      <c r="DA5097" s="130"/>
      <c r="DB5097" s="130"/>
    </row>
    <row r="5098" spans="104:106" x14ac:dyDescent="0.2">
      <c r="CZ5098" s="130"/>
      <c r="DA5098" s="130"/>
      <c r="DB5098" s="130"/>
    </row>
    <row r="5099" spans="104:106" x14ac:dyDescent="0.2">
      <c r="CZ5099" s="130"/>
      <c r="DA5099" s="130"/>
      <c r="DB5099" s="130"/>
    </row>
    <row r="5100" spans="104:106" x14ac:dyDescent="0.2">
      <c r="CZ5100" s="130"/>
      <c r="DA5100" s="130"/>
      <c r="DB5100" s="130"/>
    </row>
    <row r="5101" spans="104:106" x14ac:dyDescent="0.2">
      <c r="CZ5101" s="130"/>
      <c r="DA5101" s="130"/>
      <c r="DB5101" s="130"/>
    </row>
    <row r="5102" spans="104:106" x14ac:dyDescent="0.2">
      <c r="CZ5102" s="130"/>
      <c r="DA5102" s="130"/>
      <c r="DB5102" s="130"/>
    </row>
    <row r="5103" spans="104:106" x14ac:dyDescent="0.2">
      <c r="CZ5103" s="130"/>
      <c r="DA5103" s="130"/>
      <c r="DB5103" s="130"/>
    </row>
    <row r="5104" spans="104:106" x14ac:dyDescent="0.2">
      <c r="CZ5104" s="130"/>
      <c r="DA5104" s="130"/>
      <c r="DB5104" s="130"/>
    </row>
    <row r="5105" spans="104:106" x14ac:dyDescent="0.2">
      <c r="CZ5105" s="130"/>
      <c r="DA5105" s="130"/>
      <c r="DB5105" s="130"/>
    </row>
    <row r="5106" spans="104:106" x14ac:dyDescent="0.2">
      <c r="CZ5106" s="130"/>
      <c r="DA5106" s="130"/>
      <c r="DB5106" s="130"/>
    </row>
    <row r="5107" spans="104:106" x14ac:dyDescent="0.2">
      <c r="CZ5107" s="130"/>
      <c r="DA5107" s="130"/>
      <c r="DB5107" s="130"/>
    </row>
    <row r="5108" spans="104:106" x14ac:dyDescent="0.2">
      <c r="CZ5108" s="130"/>
      <c r="DA5108" s="130"/>
      <c r="DB5108" s="130"/>
    </row>
    <row r="5109" spans="104:106" x14ac:dyDescent="0.2">
      <c r="CZ5109" s="130"/>
      <c r="DA5109" s="130"/>
      <c r="DB5109" s="130"/>
    </row>
    <row r="5110" spans="104:106" x14ac:dyDescent="0.2">
      <c r="CZ5110" s="130"/>
      <c r="DA5110" s="130"/>
      <c r="DB5110" s="130"/>
    </row>
    <row r="5111" spans="104:106" x14ac:dyDescent="0.2">
      <c r="CZ5111" s="130"/>
      <c r="DA5111" s="130"/>
      <c r="DB5111" s="130"/>
    </row>
    <row r="5112" spans="104:106" x14ac:dyDescent="0.2">
      <c r="CZ5112" s="130"/>
      <c r="DA5112" s="130"/>
      <c r="DB5112" s="130"/>
    </row>
    <row r="5113" spans="104:106" x14ac:dyDescent="0.2">
      <c r="CZ5113" s="130"/>
      <c r="DA5113" s="130"/>
      <c r="DB5113" s="130"/>
    </row>
    <row r="5114" spans="104:106" x14ac:dyDescent="0.2">
      <c r="CZ5114" s="130"/>
      <c r="DA5114" s="130"/>
      <c r="DB5114" s="130"/>
    </row>
    <row r="5115" spans="104:106" x14ac:dyDescent="0.2">
      <c r="CZ5115" s="130"/>
      <c r="DA5115" s="130"/>
      <c r="DB5115" s="130"/>
    </row>
    <row r="5116" spans="104:106" x14ac:dyDescent="0.2">
      <c r="CZ5116" s="130"/>
      <c r="DA5116" s="130"/>
      <c r="DB5116" s="130"/>
    </row>
    <row r="5117" spans="104:106" x14ac:dyDescent="0.2">
      <c r="CZ5117" s="130"/>
      <c r="DA5117" s="130"/>
      <c r="DB5117" s="130"/>
    </row>
    <row r="5118" spans="104:106" x14ac:dyDescent="0.2">
      <c r="CZ5118" s="130"/>
      <c r="DA5118" s="130"/>
      <c r="DB5118" s="130"/>
    </row>
    <row r="5119" spans="104:106" x14ac:dyDescent="0.2">
      <c r="CZ5119" s="130"/>
      <c r="DA5119" s="130"/>
      <c r="DB5119" s="130"/>
    </row>
    <row r="5120" spans="104:106" x14ac:dyDescent="0.2">
      <c r="CZ5120" s="130"/>
      <c r="DA5120" s="130"/>
      <c r="DB5120" s="130"/>
    </row>
    <row r="5121" spans="104:106" x14ac:dyDescent="0.2">
      <c r="CZ5121" s="130"/>
      <c r="DA5121" s="130"/>
      <c r="DB5121" s="130"/>
    </row>
    <row r="5122" spans="104:106" x14ac:dyDescent="0.2">
      <c r="CZ5122" s="130"/>
      <c r="DA5122" s="130"/>
      <c r="DB5122" s="130"/>
    </row>
    <row r="5123" spans="104:106" x14ac:dyDescent="0.2">
      <c r="CZ5123" s="130"/>
      <c r="DA5123" s="130"/>
      <c r="DB5123" s="130"/>
    </row>
    <row r="5124" spans="104:106" x14ac:dyDescent="0.2">
      <c r="CZ5124" s="130"/>
      <c r="DA5124" s="130"/>
      <c r="DB5124" s="130"/>
    </row>
    <row r="5125" spans="104:106" x14ac:dyDescent="0.2">
      <c r="CZ5125" s="130"/>
      <c r="DA5125" s="130"/>
      <c r="DB5125" s="130"/>
    </row>
    <row r="5126" spans="104:106" x14ac:dyDescent="0.2">
      <c r="CZ5126" s="130"/>
      <c r="DA5126" s="130"/>
      <c r="DB5126" s="130"/>
    </row>
    <row r="5127" spans="104:106" x14ac:dyDescent="0.2">
      <c r="CZ5127" s="130"/>
      <c r="DA5127" s="130"/>
      <c r="DB5127" s="130"/>
    </row>
    <row r="5128" spans="104:106" x14ac:dyDescent="0.2">
      <c r="CZ5128" s="130"/>
      <c r="DA5128" s="130"/>
      <c r="DB5128" s="130"/>
    </row>
    <row r="5129" spans="104:106" x14ac:dyDescent="0.2">
      <c r="CZ5129" s="130"/>
      <c r="DA5129" s="130"/>
      <c r="DB5129" s="130"/>
    </row>
    <row r="5130" spans="104:106" x14ac:dyDescent="0.2">
      <c r="CZ5130" s="130"/>
      <c r="DA5130" s="130"/>
      <c r="DB5130" s="130"/>
    </row>
    <row r="5131" spans="104:106" x14ac:dyDescent="0.2">
      <c r="CZ5131" s="130"/>
      <c r="DA5131" s="130"/>
      <c r="DB5131" s="130"/>
    </row>
    <row r="5132" spans="104:106" x14ac:dyDescent="0.2">
      <c r="CZ5132" s="130"/>
      <c r="DA5132" s="130"/>
      <c r="DB5132" s="130"/>
    </row>
    <row r="5133" spans="104:106" x14ac:dyDescent="0.2">
      <c r="CZ5133" s="130"/>
      <c r="DA5133" s="130"/>
      <c r="DB5133" s="130"/>
    </row>
    <row r="5134" spans="104:106" x14ac:dyDescent="0.2">
      <c r="CZ5134" s="130"/>
      <c r="DA5134" s="130"/>
      <c r="DB5134" s="130"/>
    </row>
    <row r="5135" spans="104:106" x14ac:dyDescent="0.2">
      <c r="CZ5135" s="130"/>
      <c r="DA5135" s="130"/>
      <c r="DB5135" s="130"/>
    </row>
    <row r="5136" spans="104:106" x14ac:dyDescent="0.2">
      <c r="CZ5136" s="130"/>
      <c r="DA5136" s="130"/>
      <c r="DB5136" s="130"/>
    </row>
    <row r="5137" spans="104:106" x14ac:dyDescent="0.2">
      <c r="CZ5137" s="130"/>
      <c r="DA5137" s="130"/>
      <c r="DB5137" s="130"/>
    </row>
    <row r="5138" spans="104:106" x14ac:dyDescent="0.2">
      <c r="CZ5138" s="130"/>
      <c r="DA5138" s="130"/>
      <c r="DB5138" s="130"/>
    </row>
    <row r="5139" spans="104:106" x14ac:dyDescent="0.2">
      <c r="CZ5139" s="130"/>
      <c r="DA5139" s="130"/>
      <c r="DB5139" s="130"/>
    </row>
    <row r="5140" spans="104:106" x14ac:dyDescent="0.2">
      <c r="CZ5140" s="130"/>
      <c r="DA5140" s="130"/>
      <c r="DB5140" s="130"/>
    </row>
    <row r="5141" spans="104:106" x14ac:dyDescent="0.2">
      <c r="CZ5141" s="130"/>
      <c r="DA5141" s="130"/>
      <c r="DB5141" s="130"/>
    </row>
    <row r="5142" spans="104:106" x14ac:dyDescent="0.2">
      <c r="CZ5142" s="130"/>
      <c r="DA5142" s="130"/>
      <c r="DB5142" s="130"/>
    </row>
    <row r="5143" spans="104:106" x14ac:dyDescent="0.2">
      <c r="CZ5143" s="130"/>
      <c r="DA5143" s="130"/>
      <c r="DB5143" s="130"/>
    </row>
    <row r="5144" spans="104:106" x14ac:dyDescent="0.2">
      <c r="CZ5144" s="130"/>
      <c r="DA5144" s="130"/>
      <c r="DB5144" s="130"/>
    </row>
    <row r="5145" spans="104:106" x14ac:dyDescent="0.2">
      <c r="CZ5145" s="130"/>
      <c r="DA5145" s="130"/>
      <c r="DB5145" s="130"/>
    </row>
    <row r="5146" spans="104:106" x14ac:dyDescent="0.2">
      <c r="CZ5146" s="130"/>
      <c r="DA5146" s="130"/>
      <c r="DB5146" s="130"/>
    </row>
    <row r="5147" spans="104:106" x14ac:dyDescent="0.2">
      <c r="CZ5147" s="130"/>
      <c r="DA5147" s="130"/>
      <c r="DB5147" s="130"/>
    </row>
    <row r="5148" spans="104:106" x14ac:dyDescent="0.2">
      <c r="CZ5148" s="130"/>
      <c r="DA5148" s="130"/>
      <c r="DB5148" s="130"/>
    </row>
    <row r="5149" spans="104:106" x14ac:dyDescent="0.2">
      <c r="CZ5149" s="130"/>
      <c r="DA5149" s="130"/>
      <c r="DB5149" s="130"/>
    </row>
    <row r="5150" spans="104:106" x14ac:dyDescent="0.2">
      <c r="CZ5150" s="130"/>
      <c r="DA5150" s="130"/>
      <c r="DB5150" s="130"/>
    </row>
    <row r="5151" spans="104:106" x14ac:dyDescent="0.2">
      <c r="CZ5151" s="130"/>
      <c r="DA5151" s="130"/>
      <c r="DB5151" s="130"/>
    </row>
    <row r="5152" spans="104:106" x14ac:dyDescent="0.2">
      <c r="CZ5152" s="130"/>
      <c r="DA5152" s="130"/>
      <c r="DB5152" s="130"/>
    </row>
    <row r="5153" spans="104:106" x14ac:dyDescent="0.2">
      <c r="CZ5153" s="130"/>
      <c r="DA5153" s="130"/>
      <c r="DB5153" s="130"/>
    </row>
    <row r="5154" spans="104:106" x14ac:dyDescent="0.2">
      <c r="CZ5154" s="130"/>
      <c r="DA5154" s="130"/>
      <c r="DB5154" s="130"/>
    </row>
    <row r="5155" spans="104:106" x14ac:dyDescent="0.2">
      <c r="CZ5155" s="130"/>
      <c r="DA5155" s="130"/>
      <c r="DB5155" s="130"/>
    </row>
    <row r="5156" spans="104:106" x14ac:dyDescent="0.2">
      <c r="CZ5156" s="130"/>
      <c r="DA5156" s="130"/>
      <c r="DB5156" s="130"/>
    </row>
    <row r="5157" spans="104:106" x14ac:dyDescent="0.2">
      <c r="CZ5157" s="130"/>
      <c r="DA5157" s="130"/>
      <c r="DB5157" s="130"/>
    </row>
    <row r="5158" spans="104:106" x14ac:dyDescent="0.2">
      <c r="CZ5158" s="130"/>
      <c r="DA5158" s="130"/>
      <c r="DB5158" s="130"/>
    </row>
    <row r="5159" spans="104:106" x14ac:dyDescent="0.2">
      <c r="CZ5159" s="130"/>
      <c r="DA5159" s="130"/>
      <c r="DB5159" s="130"/>
    </row>
    <row r="5160" spans="104:106" x14ac:dyDescent="0.2">
      <c r="CZ5160" s="130"/>
      <c r="DA5160" s="130"/>
      <c r="DB5160" s="130"/>
    </row>
    <row r="5161" spans="104:106" x14ac:dyDescent="0.2">
      <c r="CZ5161" s="130"/>
      <c r="DA5161" s="130"/>
      <c r="DB5161" s="130"/>
    </row>
    <row r="5162" spans="104:106" x14ac:dyDescent="0.2">
      <c r="CZ5162" s="130"/>
      <c r="DA5162" s="130"/>
      <c r="DB5162" s="130"/>
    </row>
    <row r="5163" spans="104:106" x14ac:dyDescent="0.2">
      <c r="CZ5163" s="130"/>
      <c r="DA5163" s="130"/>
      <c r="DB5163" s="130"/>
    </row>
    <row r="5164" spans="104:106" x14ac:dyDescent="0.2">
      <c r="CZ5164" s="130"/>
      <c r="DA5164" s="130"/>
      <c r="DB5164" s="130"/>
    </row>
    <row r="5165" spans="104:106" x14ac:dyDescent="0.2">
      <c r="CZ5165" s="130"/>
      <c r="DA5165" s="130"/>
      <c r="DB5165" s="130"/>
    </row>
    <row r="5166" spans="104:106" x14ac:dyDescent="0.2">
      <c r="CZ5166" s="130"/>
      <c r="DA5166" s="130"/>
      <c r="DB5166" s="130"/>
    </row>
    <row r="5167" spans="104:106" x14ac:dyDescent="0.2">
      <c r="CZ5167" s="130"/>
      <c r="DA5167" s="130"/>
      <c r="DB5167" s="130"/>
    </row>
    <row r="5168" spans="104:106" x14ac:dyDescent="0.2">
      <c r="CZ5168" s="130"/>
      <c r="DA5168" s="130"/>
      <c r="DB5168" s="130"/>
    </row>
    <row r="5169" spans="104:106" x14ac:dyDescent="0.2">
      <c r="CZ5169" s="130"/>
      <c r="DA5169" s="130"/>
      <c r="DB5169" s="130"/>
    </row>
    <row r="5170" spans="104:106" x14ac:dyDescent="0.2">
      <c r="CZ5170" s="130"/>
      <c r="DA5170" s="130"/>
      <c r="DB5170" s="130"/>
    </row>
    <row r="5171" spans="104:106" x14ac:dyDescent="0.2">
      <c r="CZ5171" s="130"/>
      <c r="DA5171" s="130"/>
      <c r="DB5171" s="130"/>
    </row>
    <row r="5172" spans="104:106" x14ac:dyDescent="0.2">
      <c r="CZ5172" s="130"/>
      <c r="DA5172" s="130"/>
      <c r="DB5172" s="130"/>
    </row>
    <row r="5173" spans="104:106" x14ac:dyDescent="0.2">
      <c r="CZ5173" s="130"/>
      <c r="DA5173" s="130"/>
      <c r="DB5173" s="130"/>
    </row>
    <row r="5174" spans="104:106" x14ac:dyDescent="0.2">
      <c r="CZ5174" s="130"/>
      <c r="DA5174" s="130"/>
      <c r="DB5174" s="130"/>
    </row>
    <row r="5175" spans="104:106" x14ac:dyDescent="0.2">
      <c r="CZ5175" s="130"/>
      <c r="DA5175" s="130"/>
      <c r="DB5175" s="130"/>
    </row>
    <row r="5176" spans="104:106" x14ac:dyDescent="0.2">
      <c r="CZ5176" s="130"/>
      <c r="DA5176" s="130"/>
      <c r="DB5176" s="130"/>
    </row>
    <row r="5177" spans="104:106" x14ac:dyDescent="0.2">
      <c r="CZ5177" s="130"/>
      <c r="DA5177" s="130"/>
      <c r="DB5177" s="130"/>
    </row>
    <row r="5178" spans="104:106" x14ac:dyDescent="0.2">
      <c r="CZ5178" s="130"/>
      <c r="DA5178" s="130"/>
      <c r="DB5178" s="130"/>
    </row>
    <row r="5179" spans="104:106" x14ac:dyDescent="0.2">
      <c r="CZ5179" s="130"/>
      <c r="DA5179" s="130"/>
      <c r="DB5179" s="130"/>
    </row>
    <row r="5180" spans="104:106" x14ac:dyDescent="0.2">
      <c r="CZ5180" s="130"/>
      <c r="DA5180" s="130"/>
      <c r="DB5180" s="130"/>
    </row>
    <row r="5181" spans="104:106" x14ac:dyDescent="0.2">
      <c r="CZ5181" s="130"/>
      <c r="DA5181" s="130"/>
      <c r="DB5181" s="130"/>
    </row>
    <row r="5182" spans="104:106" x14ac:dyDescent="0.2">
      <c r="CZ5182" s="130"/>
      <c r="DA5182" s="130"/>
      <c r="DB5182" s="130"/>
    </row>
    <row r="5183" spans="104:106" x14ac:dyDescent="0.2">
      <c r="CZ5183" s="130"/>
      <c r="DA5183" s="130"/>
      <c r="DB5183" s="130"/>
    </row>
    <row r="5184" spans="104:106" x14ac:dyDescent="0.2">
      <c r="CZ5184" s="130"/>
      <c r="DA5184" s="130"/>
      <c r="DB5184" s="130"/>
    </row>
    <row r="5185" spans="104:106" x14ac:dyDescent="0.2">
      <c r="CZ5185" s="130"/>
      <c r="DA5185" s="130"/>
      <c r="DB5185" s="130"/>
    </row>
    <row r="5186" spans="104:106" x14ac:dyDescent="0.2">
      <c r="CZ5186" s="130"/>
      <c r="DA5186" s="130"/>
      <c r="DB5186" s="130"/>
    </row>
    <row r="5187" spans="104:106" x14ac:dyDescent="0.2">
      <c r="CZ5187" s="130"/>
      <c r="DA5187" s="130"/>
      <c r="DB5187" s="130"/>
    </row>
    <row r="5188" spans="104:106" x14ac:dyDescent="0.2">
      <c r="CZ5188" s="130"/>
      <c r="DA5188" s="130"/>
      <c r="DB5188" s="130"/>
    </row>
    <row r="5189" spans="104:106" x14ac:dyDescent="0.2">
      <c r="CZ5189" s="130"/>
      <c r="DA5189" s="130"/>
      <c r="DB5189" s="130"/>
    </row>
    <row r="5190" spans="104:106" x14ac:dyDescent="0.2">
      <c r="CZ5190" s="130"/>
      <c r="DA5190" s="130"/>
      <c r="DB5190" s="130"/>
    </row>
    <row r="5191" spans="104:106" x14ac:dyDescent="0.2">
      <c r="CZ5191" s="130"/>
      <c r="DA5191" s="130"/>
      <c r="DB5191" s="130"/>
    </row>
    <row r="5192" spans="104:106" x14ac:dyDescent="0.2">
      <c r="CZ5192" s="130"/>
      <c r="DA5192" s="130"/>
      <c r="DB5192" s="130"/>
    </row>
    <row r="5193" spans="104:106" x14ac:dyDescent="0.2">
      <c r="CZ5193" s="130"/>
      <c r="DA5193" s="130"/>
      <c r="DB5193" s="130"/>
    </row>
    <row r="5194" spans="104:106" x14ac:dyDescent="0.2">
      <c r="CZ5194" s="130"/>
      <c r="DA5194" s="130"/>
      <c r="DB5194" s="130"/>
    </row>
    <row r="5195" spans="104:106" x14ac:dyDescent="0.2">
      <c r="CZ5195" s="130"/>
      <c r="DA5195" s="130"/>
      <c r="DB5195" s="130"/>
    </row>
    <row r="5196" spans="104:106" x14ac:dyDescent="0.2">
      <c r="CZ5196" s="130"/>
      <c r="DA5196" s="130"/>
      <c r="DB5196" s="130"/>
    </row>
    <row r="5197" spans="104:106" x14ac:dyDescent="0.2">
      <c r="CZ5197" s="130"/>
      <c r="DA5197" s="130"/>
      <c r="DB5197" s="130"/>
    </row>
    <row r="5198" spans="104:106" x14ac:dyDescent="0.2">
      <c r="CZ5198" s="130"/>
      <c r="DA5198" s="130"/>
      <c r="DB5198" s="130"/>
    </row>
    <row r="5199" spans="104:106" x14ac:dyDescent="0.2">
      <c r="CZ5199" s="130"/>
      <c r="DA5199" s="130"/>
      <c r="DB5199" s="130"/>
    </row>
    <row r="5200" spans="104:106" x14ac:dyDescent="0.2">
      <c r="CZ5200" s="130"/>
      <c r="DA5200" s="130"/>
      <c r="DB5200" s="130"/>
    </row>
    <row r="5201" spans="104:106" x14ac:dyDescent="0.2">
      <c r="CZ5201" s="130"/>
      <c r="DA5201" s="130"/>
      <c r="DB5201" s="130"/>
    </row>
    <row r="5202" spans="104:106" x14ac:dyDescent="0.2">
      <c r="CZ5202" s="130"/>
      <c r="DA5202" s="130"/>
      <c r="DB5202" s="130"/>
    </row>
    <row r="5203" spans="104:106" x14ac:dyDescent="0.2">
      <c r="CZ5203" s="130"/>
      <c r="DA5203" s="130"/>
      <c r="DB5203" s="130"/>
    </row>
    <row r="5204" spans="104:106" x14ac:dyDescent="0.2">
      <c r="CZ5204" s="130"/>
      <c r="DA5204" s="130"/>
      <c r="DB5204" s="130"/>
    </row>
    <row r="5205" spans="104:106" x14ac:dyDescent="0.2">
      <c r="CZ5205" s="130"/>
      <c r="DA5205" s="130"/>
      <c r="DB5205" s="130"/>
    </row>
    <row r="5206" spans="104:106" x14ac:dyDescent="0.2">
      <c r="CZ5206" s="130"/>
      <c r="DA5206" s="130"/>
      <c r="DB5206" s="130"/>
    </row>
    <row r="5207" spans="104:106" x14ac:dyDescent="0.2">
      <c r="CZ5207" s="130"/>
      <c r="DA5207" s="130"/>
      <c r="DB5207" s="130"/>
    </row>
    <row r="5208" spans="104:106" x14ac:dyDescent="0.2">
      <c r="CZ5208" s="130"/>
      <c r="DA5208" s="130"/>
      <c r="DB5208" s="130"/>
    </row>
    <row r="5209" spans="104:106" x14ac:dyDescent="0.2">
      <c r="CZ5209" s="130"/>
      <c r="DA5209" s="130"/>
      <c r="DB5209" s="130"/>
    </row>
    <row r="5210" spans="104:106" x14ac:dyDescent="0.2">
      <c r="CZ5210" s="130"/>
      <c r="DA5210" s="130"/>
      <c r="DB5210" s="130"/>
    </row>
    <row r="5211" spans="104:106" x14ac:dyDescent="0.2">
      <c r="CZ5211" s="130"/>
      <c r="DA5211" s="130"/>
      <c r="DB5211" s="130"/>
    </row>
    <row r="5212" spans="104:106" x14ac:dyDescent="0.2">
      <c r="CZ5212" s="130"/>
      <c r="DA5212" s="130"/>
      <c r="DB5212" s="130"/>
    </row>
    <row r="5213" spans="104:106" x14ac:dyDescent="0.2">
      <c r="CZ5213" s="130"/>
      <c r="DA5213" s="130"/>
      <c r="DB5213" s="130"/>
    </row>
    <row r="5214" spans="104:106" x14ac:dyDescent="0.2">
      <c r="CZ5214" s="130"/>
      <c r="DA5214" s="130"/>
      <c r="DB5214" s="130"/>
    </row>
    <row r="5215" spans="104:106" x14ac:dyDescent="0.2">
      <c r="CZ5215" s="130"/>
      <c r="DA5215" s="130"/>
      <c r="DB5215" s="130"/>
    </row>
    <row r="5216" spans="104:106" x14ac:dyDescent="0.2">
      <c r="CZ5216" s="130"/>
      <c r="DA5216" s="130"/>
      <c r="DB5216" s="130"/>
    </row>
    <row r="5217" spans="104:106" x14ac:dyDescent="0.2">
      <c r="CZ5217" s="130"/>
      <c r="DA5217" s="130"/>
      <c r="DB5217" s="130"/>
    </row>
    <row r="5218" spans="104:106" x14ac:dyDescent="0.2">
      <c r="CZ5218" s="130"/>
      <c r="DA5218" s="130"/>
      <c r="DB5218" s="130"/>
    </row>
    <row r="5219" spans="104:106" x14ac:dyDescent="0.2">
      <c r="CZ5219" s="130"/>
      <c r="DA5219" s="130"/>
      <c r="DB5219" s="130"/>
    </row>
    <row r="5220" spans="104:106" x14ac:dyDescent="0.2">
      <c r="CZ5220" s="130"/>
      <c r="DA5220" s="130"/>
      <c r="DB5220" s="130"/>
    </row>
    <row r="5221" spans="104:106" x14ac:dyDescent="0.2">
      <c r="CZ5221" s="130"/>
      <c r="DA5221" s="130"/>
      <c r="DB5221" s="130"/>
    </row>
    <row r="5222" spans="104:106" x14ac:dyDescent="0.2">
      <c r="CZ5222" s="130"/>
      <c r="DA5222" s="130"/>
      <c r="DB5222" s="130"/>
    </row>
    <row r="5223" spans="104:106" x14ac:dyDescent="0.2">
      <c r="CZ5223" s="130"/>
      <c r="DA5223" s="130"/>
      <c r="DB5223" s="130"/>
    </row>
    <row r="5224" spans="104:106" x14ac:dyDescent="0.2">
      <c r="CZ5224" s="130"/>
      <c r="DA5224" s="130"/>
      <c r="DB5224" s="130"/>
    </row>
    <row r="5225" spans="104:106" x14ac:dyDescent="0.2">
      <c r="CZ5225" s="130"/>
      <c r="DA5225" s="130"/>
      <c r="DB5225" s="130"/>
    </row>
    <row r="5226" spans="104:106" x14ac:dyDescent="0.2">
      <c r="CZ5226" s="130"/>
      <c r="DA5226" s="130"/>
      <c r="DB5226" s="130"/>
    </row>
    <row r="5227" spans="104:106" x14ac:dyDescent="0.2">
      <c r="CZ5227" s="130"/>
      <c r="DA5227" s="130"/>
      <c r="DB5227" s="130"/>
    </row>
    <row r="5228" spans="104:106" x14ac:dyDescent="0.2">
      <c r="CZ5228" s="130"/>
      <c r="DA5228" s="130"/>
      <c r="DB5228" s="130"/>
    </row>
    <row r="5229" spans="104:106" x14ac:dyDescent="0.2">
      <c r="CZ5229" s="130"/>
      <c r="DA5229" s="130"/>
      <c r="DB5229" s="130"/>
    </row>
    <row r="5230" spans="104:106" x14ac:dyDescent="0.2">
      <c r="CZ5230" s="130"/>
      <c r="DA5230" s="130"/>
      <c r="DB5230" s="130"/>
    </row>
    <row r="5231" spans="104:106" x14ac:dyDescent="0.2">
      <c r="CZ5231" s="130"/>
      <c r="DA5231" s="130"/>
      <c r="DB5231" s="130"/>
    </row>
    <row r="5232" spans="104:106" x14ac:dyDescent="0.2">
      <c r="CZ5232" s="130"/>
      <c r="DA5232" s="130"/>
      <c r="DB5232" s="130"/>
    </row>
    <row r="5233" spans="104:106" x14ac:dyDescent="0.2">
      <c r="CZ5233" s="130"/>
      <c r="DA5233" s="130"/>
      <c r="DB5233" s="130"/>
    </row>
    <row r="5234" spans="104:106" x14ac:dyDescent="0.2">
      <c r="CZ5234" s="130"/>
      <c r="DA5234" s="130"/>
      <c r="DB5234" s="130"/>
    </row>
    <row r="5235" spans="104:106" x14ac:dyDescent="0.2">
      <c r="CZ5235" s="130"/>
      <c r="DA5235" s="130"/>
      <c r="DB5235" s="130"/>
    </row>
    <row r="5236" spans="104:106" x14ac:dyDescent="0.2">
      <c r="CZ5236" s="130"/>
      <c r="DA5236" s="130"/>
      <c r="DB5236" s="130"/>
    </row>
    <row r="5237" spans="104:106" x14ac:dyDescent="0.2">
      <c r="CZ5237" s="130"/>
      <c r="DA5237" s="130"/>
      <c r="DB5237" s="130"/>
    </row>
    <row r="5238" spans="104:106" x14ac:dyDescent="0.2">
      <c r="CZ5238" s="130"/>
      <c r="DA5238" s="130"/>
      <c r="DB5238" s="130"/>
    </row>
    <row r="5239" spans="104:106" x14ac:dyDescent="0.2">
      <c r="CZ5239" s="130"/>
      <c r="DA5239" s="130"/>
      <c r="DB5239" s="130"/>
    </row>
    <row r="5240" spans="104:106" x14ac:dyDescent="0.2">
      <c r="CZ5240" s="130"/>
      <c r="DA5240" s="130"/>
      <c r="DB5240" s="130"/>
    </row>
    <row r="5241" spans="104:106" x14ac:dyDescent="0.2">
      <c r="CZ5241" s="130"/>
      <c r="DA5241" s="130"/>
      <c r="DB5241" s="130"/>
    </row>
    <row r="5242" spans="104:106" x14ac:dyDescent="0.2">
      <c r="CZ5242" s="130"/>
      <c r="DA5242" s="130"/>
      <c r="DB5242" s="130"/>
    </row>
    <row r="5243" spans="104:106" x14ac:dyDescent="0.2">
      <c r="CZ5243" s="130"/>
      <c r="DA5243" s="130"/>
      <c r="DB5243" s="130"/>
    </row>
    <row r="5244" spans="104:106" x14ac:dyDescent="0.2">
      <c r="CZ5244" s="130"/>
      <c r="DA5244" s="130"/>
      <c r="DB5244" s="130"/>
    </row>
    <row r="5245" spans="104:106" x14ac:dyDescent="0.2">
      <c r="CZ5245" s="130"/>
      <c r="DA5245" s="130"/>
      <c r="DB5245" s="130"/>
    </row>
    <row r="5246" spans="104:106" x14ac:dyDescent="0.2">
      <c r="CZ5246" s="130"/>
      <c r="DA5246" s="130"/>
      <c r="DB5246" s="130"/>
    </row>
    <row r="5247" spans="104:106" x14ac:dyDescent="0.2">
      <c r="CZ5247" s="130"/>
      <c r="DA5247" s="130"/>
      <c r="DB5247" s="130"/>
    </row>
    <row r="5248" spans="104:106" x14ac:dyDescent="0.2">
      <c r="CZ5248" s="130"/>
      <c r="DA5248" s="130"/>
      <c r="DB5248" s="130"/>
    </row>
    <row r="5249" spans="104:106" x14ac:dyDescent="0.2">
      <c r="CZ5249" s="130"/>
      <c r="DA5249" s="130"/>
      <c r="DB5249" s="130"/>
    </row>
    <row r="5250" spans="104:106" x14ac:dyDescent="0.2">
      <c r="CZ5250" s="130"/>
      <c r="DA5250" s="130"/>
      <c r="DB5250" s="130"/>
    </row>
    <row r="5251" spans="104:106" x14ac:dyDescent="0.2">
      <c r="CZ5251" s="130"/>
      <c r="DA5251" s="130"/>
      <c r="DB5251" s="130"/>
    </row>
    <row r="5252" spans="104:106" x14ac:dyDescent="0.2">
      <c r="CZ5252" s="130"/>
      <c r="DA5252" s="130"/>
      <c r="DB5252" s="130"/>
    </row>
    <row r="5253" spans="104:106" x14ac:dyDescent="0.2">
      <c r="CZ5253" s="130"/>
      <c r="DA5253" s="130"/>
      <c r="DB5253" s="130"/>
    </row>
    <row r="5254" spans="104:106" x14ac:dyDescent="0.2">
      <c r="CZ5254" s="130"/>
      <c r="DA5254" s="130"/>
      <c r="DB5254" s="130"/>
    </row>
    <row r="5255" spans="104:106" x14ac:dyDescent="0.2">
      <c r="CZ5255" s="130"/>
      <c r="DA5255" s="130"/>
      <c r="DB5255" s="130"/>
    </row>
    <row r="5256" spans="104:106" x14ac:dyDescent="0.2">
      <c r="CZ5256" s="130"/>
      <c r="DA5256" s="130"/>
      <c r="DB5256" s="130"/>
    </row>
    <row r="5257" spans="104:106" x14ac:dyDescent="0.2">
      <c r="CZ5257" s="130"/>
      <c r="DA5257" s="130"/>
      <c r="DB5257" s="130"/>
    </row>
    <row r="5258" spans="104:106" x14ac:dyDescent="0.2">
      <c r="CZ5258" s="130"/>
      <c r="DA5258" s="130"/>
      <c r="DB5258" s="130"/>
    </row>
    <row r="5259" spans="104:106" x14ac:dyDescent="0.2">
      <c r="CZ5259" s="130"/>
      <c r="DA5259" s="130"/>
      <c r="DB5259" s="130"/>
    </row>
    <row r="5260" spans="104:106" x14ac:dyDescent="0.2">
      <c r="CZ5260" s="130"/>
      <c r="DA5260" s="130"/>
      <c r="DB5260" s="130"/>
    </row>
    <row r="5261" spans="104:106" x14ac:dyDescent="0.2">
      <c r="CZ5261" s="130"/>
      <c r="DA5261" s="130"/>
      <c r="DB5261" s="130"/>
    </row>
    <row r="5262" spans="104:106" x14ac:dyDescent="0.2">
      <c r="CZ5262" s="130"/>
      <c r="DA5262" s="130"/>
      <c r="DB5262" s="130"/>
    </row>
    <row r="5263" spans="104:106" x14ac:dyDescent="0.2">
      <c r="CZ5263" s="130"/>
      <c r="DA5263" s="130"/>
      <c r="DB5263" s="130"/>
    </row>
    <row r="5264" spans="104:106" x14ac:dyDescent="0.2">
      <c r="CZ5264" s="130"/>
      <c r="DA5264" s="130"/>
      <c r="DB5264" s="130"/>
    </row>
    <row r="5265" spans="104:106" x14ac:dyDescent="0.2">
      <c r="CZ5265" s="130"/>
      <c r="DA5265" s="130"/>
      <c r="DB5265" s="130"/>
    </row>
    <row r="5266" spans="104:106" x14ac:dyDescent="0.2">
      <c r="CZ5266" s="130"/>
      <c r="DA5266" s="130"/>
      <c r="DB5266" s="130"/>
    </row>
    <row r="5267" spans="104:106" x14ac:dyDescent="0.2">
      <c r="CZ5267" s="130"/>
      <c r="DA5267" s="130"/>
      <c r="DB5267" s="130"/>
    </row>
    <row r="5268" spans="104:106" x14ac:dyDescent="0.2">
      <c r="CZ5268" s="130"/>
      <c r="DA5268" s="130"/>
      <c r="DB5268" s="130"/>
    </row>
    <row r="5269" spans="104:106" x14ac:dyDescent="0.2">
      <c r="CZ5269" s="130"/>
      <c r="DA5269" s="130"/>
      <c r="DB5269" s="130"/>
    </row>
    <row r="5270" spans="104:106" x14ac:dyDescent="0.2">
      <c r="CZ5270" s="130"/>
      <c r="DA5270" s="130"/>
      <c r="DB5270" s="130"/>
    </row>
    <row r="5271" spans="104:106" x14ac:dyDescent="0.2">
      <c r="CZ5271" s="130"/>
      <c r="DA5271" s="130"/>
      <c r="DB5271" s="130"/>
    </row>
    <row r="5272" spans="104:106" x14ac:dyDescent="0.2">
      <c r="CZ5272" s="130"/>
      <c r="DA5272" s="130"/>
      <c r="DB5272" s="130"/>
    </row>
    <row r="5273" spans="104:106" x14ac:dyDescent="0.2">
      <c r="CZ5273" s="130"/>
      <c r="DA5273" s="130"/>
      <c r="DB5273" s="130"/>
    </row>
    <row r="5274" spans="104:106" x14ac:dyDescent="0.2">
      <c r="CZ5274" s="130"/>
      <c r="DA5274" s="130"/>
      <c r="DB5274" s="130"/>
    </row>
    <row r="5275" spans="104:106" x14ac:dyDescent="0.2">
      <c r="CZ5275" s="130"/>
      <c r="DA5275" s="130"/>
      <c r="DB5275" s="130"/>
    </row>
    <row r="5276" spans="104:106" x14ac:dyDescent="0.2">
      <c r="CZ5276" s="130"/>
      <c r="DA5276" s="130"/>
      <c r="DB5276" s="130"/>
    </row>
    <row r="5277" spans="104:106" x14ac:dyDescent="0.2">
      <c r="CZ5277" s="130"/>
      <c r="DA5277" s="130"/>
      <c r="DB5277" s="130"/>
    </row>
    <row r="5278" spans="104:106" x14ac:dyDescent="0.2">
      <c r="CZ5278" s="130"/>
      <c r="DA5278" s="130"/>
      <c r="DB5278" s="130"/>
    </row>
    <row r="5279" spans="104:106" x14ac:dyDescent="0.2">
      <c r="CZ5279" s="130"/>
      <c r="DA5279" s="130"/>
      <c r="DB5279" s="130"/>
    </row>
    <row r="5280" spans="104:106" x14ac:dyDescent="0.2">
      <c r="CZ5280" s="130"/>
      <c r="DA5280" s="130"/>
      <c r="DB5280" s="130"/>
    </row>
    <row r="5281" spans="104:106" x14ac:dyDescent="0.2">
      <c r="CZ5281" s="130"/>
      <c r="DA5281" s="130"/>
      <c r="DB5281" s="130"/>
    </row>
    <row r="5282" spans="104:106" x14ac:dyDescent="0.2">
      <c r="CZ5282" s="130"/>
      <c r="DA5282" s="130"/>
      <c r="DB5282" s="130"/>
    </row>
    <row r="5283" spans="104:106" x14ac:dyDescent="0.2">
      <c r="CZ5283" s="130"/>
      <c r="DA5283" s="130"/>
      <c r="DB5283" s="130"/>
    </row>
    <row r="5284" spans="104:106" x14ac:dyDescent="0.2">
      <c r="CZ5284" s="130"/>
      <c r="DA5284" s="130"/>
      <c r="DB5284" s="130"/>
    </row>
    <row r="5285" spans="104:106" x14ac:dyDescent="0.2">
      <c r="CZ5285" s="130"/>
      <c r="DA5285" s="130"/>
      <c r="DB5285" s="130"/>
    </row>
    <row r="5286" spans="104:106" x14ac:dyDescent="0.2">
      <c r="CZ5286" s="130"/>
      <c r="DA5286" s="130"/>
      <c r="DB5286" s="130"/>
    </row>
    <row r="5287" spans="104:106" x14ac:dyDescent="0.2">
      <c r="CZ5287" s="130"/>
      <c r="DA5287" s="130"/>
      <c r="DB5287" s="130"/>
    </row>
    <row r="5288" spans="104:106" x14ac:dyDescent="0.2">
      <c r="CZ5288" s="130"/>
      <c r="DA5288" s="130"/>
      <c r="DB5288" s="130"/>
    </row>
    <row r="5289" spans="104:106" x14ac:dyDescent="0.2">
      <c r="CZ5289" s="130"/>
      <c r="DA5289" s="130"/>
      <c r="DB5289" s="130"/>
    </row>
    <row r="5290" spans="104:106" x14ac:dyDescent="0.2">
      <c r="CZ5290" s="130"/>
      <c r="DA5290" s="130"/>
      <c r="DB5290" s="130"/>
    </row>
    <row r="5291" spans="104:106" x14ac:dyDescent="0.2">
      <c r="CZ5291" s="130"/>
      <c r="DA5291" s="130"/>
      <c r="DB5291" s="130"/>
    </row>
    <row r="5292" spans="104:106" x14ac:dyDescent="0.2">
      <c r="CZ5292" s="130"/>
      <c r="DA5292" s="130"/>
      <c r="DB5292" s="130"/>
    </row>
    <row r="5293" spans="104:106" x14ac:dyDescent="0.2">
      <c r="CZ5293" s="130"/>
      <c r="DA5293" s="130"/>
      <c r="DB5293" s="130"/>
    </row>
    <row r="5294" spans="104:106" x14ac:dyDescent="0.2">
      <c r="CZ5294" s="130"/>
      <c r="DA5294" s="130"/>
      <c r="DB5294" s="130"/>
    </row>
    <row r="5295" spans="104:106" x14ac:dyDescent="0.2">
      <c r="CZ5295" s="130"/>
      <c r="DA5295" s="130"/>
      <c r="DB5295" s="130"/>
    </row>
    <row r="5296" spans="104:106" x14ac:dyDescent="0.2">
      <c r="CZ5296" s="130"/>
      <c r="DA5296" s="130"/>
      <c r="DB5296" s="130"/>
    </row>
    <row r="5297" spans="104:106" x14ac:dyDescent="0.2">
      <c r="CZ5297" s="130"/>
      <c r="DA5297" s="130"/>
      <c r="DB5297" s="130"/>
    </row>
    <row r="5298" spans="104:106" x14ac:dyDescent="0.2">
      <c r="CZ5298" s="130"/>
      <c r="DA5298" s="130"/>
      <c r="DB5298" s="130"/>
    </row>
    <row r="5299" spans="104:106" x14ac:dyDescent="0.2">
      <c r="CZ5299" s="130"/>
      <c r="DA5299" s="130"/>
      <c r="DB5299" s="130"/>
    </row>
    <row r="5300" spans="104:106" x14ac:dyDescent="0.2">
      <c r="CZ5300" s="130"/>
      <c r="DA5300" s="130"/>
      <c r="DB5300" s="130"/>
    </row>
    <row r="5301" spans="104:106" x14ac:dyDescent="0.2">
      <c r="CZ5301" s="130"/>
      <c r="DA5301" s="130"/>
      <c r="DB5301" s="130"/>
    </row>
    <row r="5302" spans="104:106" x14ac:dyDescent="0.2">
      <c r="CZ5302" s="130"/>
      <c r="DA5302" s="130"/>
      <c r="DB5302" s="130"/>
    </row>
    <row r="5303" spans="104:106" x14ac:dyDescent="0.2">
      <c r="CZ5303" s="130"/>
      <c r="DA5303" s="130"/>
      <c r="DB5303" s="130"/>
    </row>
    <row r="5304" spans="104:106" x14ac:dyDescent="0.2">
      <c r="CZ5304" s="130"/>
      <c r="DA5304" s="130"/>
      <c r="DB5304" s="130"/>
    </row>
    <row r="5305" spans="104:106" x14ac:dyDescent="0.2">
      <c r="CZ5305" s="130"/>
      <c r="DA5305" s="130"/>
      <c r="DB5305" s="130"/>
    </row>
    <row r="5306" spans="104:106" x14ac:dyDescent="0.2">
      <c r="CZ5306" s="130"/>
      <c r="DA5306" s="130"/>
      <c r="DB5306" s="130"/>
    </row>
    <row r="5307" spans="104:106" x14ac:dyDescent="0.2">
      <c r="CZ5307" s="130"/>
      <c r="DA5307" s="130"/>
      <c r="DB5307" s="130"/>
    </row>
    <row r="5308" spans="104:106" x14ac:dyDescent="0.2">
      <c r="CZ5308" s="130"/>
      <c r="DA5308" s="130"/>
      <c r="DB5308" s="130"/>
    </row>
    <row r="5309" spans="104:106" x14ac:dyDescent="0.2">
      <c r="CZ5309" s="130"/>
      <c r="DA5309" s="130"/>
      <c r="DB5309" s="130"/>
    </row>
    <row r="5310" spans="104:106" x14ac:dyDescent="0.2">
      <c r="CZ5310" s="130"/>
      <c r="DA5310" s="130"/>
      <c r="DB5310" s="130"/>
    </row>
    <row r="5311" spans="104:106" x14ac:dyDescent="0.2">
      <c r="CZ5311" s="130"/>
      <c r="DA5311" s="130"/>
      <c r="DB5311" s="130"/>
    </row>
    <row r="5312" spans="104:106" x14ac:dyDescent="0.2">
      <c r="CZ5312" s="130"/>
      <c r="DA5312" s="130"/>
      <c r="DB5312" s="130"/>
    </row>
    <row r="5313" spans="104:106" x14ac:dyDescent="0.2">
      <c r="CZ5313" s="130"/>
      <c r="DA5313" s="130"/>
      <c r="DB5313" s="130"/>
    </row>
    <row r="5314" spans="104:106" x14ac:dyDescent="0.2">
      <c r="CZ5314" s="130"/>
      <c r="DA5314" s="130"/>
      <c r="DB5314" s="130"/>
    </row>
    <row r="5315" spans="104:106" x14ac:dyDescent="0.2">
      <c r="CZ5315" s="130"/>
      <c r="DA5315" s="130"/>
      <c r="DB5315" s="130"/>
    </row>
    <row r="5316" spans="104:106" x14ac:dyDescent="0.2">
      <c r="CZ5316" s="130"/>
      <c r="DA5316" s="130"/>
      <c r="DB5316" s="130"/>
    </row>
    <row r="5317" spans="104:106" x14ac:dyDescent="0.2">
      <c r="CZ5317" s="130"/>
      <c r="DA5317" s="130"/>
      <c r="DB5317" s="130"/>
    </row>
    <row r="5318" spans="104:106" x14ac:dyDescent="0.2">
      <c r="CZ5318" s="130"/>
      <c r="DA5318" s="130"/>
      <c r="DB5318" s="130"/>
    </row>
    <row r="5319" spans="104:106" x14ac:dyDescent="0.2">
      <c r="CZ5319" s="130"/>
      <c r="DA5319" s="130"/>
      <c r="DB5319" s="130"/>
    </row>
    <row r="5320" spans="104:106" x14ac:dyDescent="0.2">
      <c r="CZ5320" s="130"/>
      <c r="DA5320" s="130"/>
      <c r="DB5320" s="130"/>
    </row>
    <row r="5321" spans="104:106" x14ac:dyDescent="0.2">
      <c r="CZ5321" s="130"/>
      <c r="DA5321" s="130"/>
      <c r="DB5321" s="130"/>
    </row>
    <row r="5322" spans="104:106" x14ac:dyDescent="0.2">
      <c r="CZ5322" s="130"/>
      <c r="DA5322" s="130"/>
      <c r="DB5322" s="130"/>
    </row>
    <row r="5323" spans="104:106" x14ac:dyDescent="0.2">
      <c r="CZ5323" s="130"/>
      <c r="DA5323" s="130"/>
      <c r="DB5323" s="130"/>
    </row>
    <row r="5324" spans="104:106" x14ac:dyDescent="0.2">
      <c r="CZ5324" s="130"/>
      <c r="DA5324" s="130"/>
      <c r="DB5324" s="130"/>
    </row>
    <row r="5325" spans="104:106" x14ac:dyDescent="0.2">
      <c r="CZ5325" s="130"/>
      <c r="DA5325" s="130"/>
      <c r="DB5325" s="130"/>
    </row>
    <row r="5326" spans="104:106" x14ac:dyDescent="0.2">
      <c r="CZ5326" s="130"/>
      <c r="DA5326" s="130"/>
      <c r="DB5326" s="130"/>
    </row>
    <row r="5327" spans="104:106" x14ac:dyDescent="0.2">
      <c r="CZ5327" s="130"/>
      <c r="DA5327" s="130"/>
      <c r="DB5327" s="130"/>
    </row>
    <row r="5328" spans="104:106" x14ac:dyDescent="0.2">
      <c r="CZ5328" s="130"/>
      <c r="DA5328" s="130"/>
      <c r="DB5328" s="130"/>
    </row>
    <row r="5329" spans="104:106" x14ac:dyDescent="0.2">
      <c r="CZ5329" s="130"/>
      <c r="DA5329" s="130"/>
      <c r="DB5329" s="130"/>
    </row>
    <row r="5330" spans="104:106" x14ac:dyDescent="0.2">
      <c r="CZ5330" s="130"/>
      <c r="DA5330" s="130"/>
      <c r="DB5330" s="130"/>
    </row>
    <row r="5331" spans="104:106" x14ac:dyDescent="0.2">
      <c r="CZ5331" s="130"/>
      <c r="DA5331" s="130"/>
      <c r="DB5331" s="130"/>
    </row>
    <row r="5332" spans="104:106" x14ac:dyDescent="0.2">
      <c r="CZ5332" s="130"/>
      <c r="DA5332" s="130"/>
      <c r="DB5332" s="130"/>
    </row>
    <row r="5333" spans="104:106" x14ac:dyDescent="0.2">
      <c r="CZ5333" s="130"/>
      <c r="DA5333" s="130"/>
      <c r="DB5333" s="130"/>
    </row>
    <row r="5334" spans="104:106" x14ac:dyDescent="0.2">
      <c r="CZ5334" s="130"/>
      <c r="DA5334" s="130"/>
      <c r="DB5334" s="130"/>
    </row>
    <row r="5335" spans="104:106" x14ac:dyDescent="0.2">
      <c r="CZ5335" s="130"/>
      <c r="DA5335" s="130"/>
      <c r="DB5335" s="130"/>
    </row>
    <row r="5336" spans="104:106" x14ac:dyDescent="0.2">
      <c r="CZ5336" s="130"/>
      <c r="DA5336" s="130"/>
      <c r="DB5336" s="130"/>
    </row>
    <row r="5337" spans="104:106" x14ac:dyDescent="0.2">
      <c r="CZ5337" s="130"/>
      <c r="DA5337" s="130"/>
      <c r="DB5337" s="130"/>
    </row>
    <row r="5338" spans="104:106" x14ac:dyDescent="0.2">
      <c r="CZ5338" s="130"/>
      <c r="DA5338" s="130"/>
      <c r="DB5338" s="130"/>
    </row>
    <row r="5339" spans="104:106" x14ac:dyDescent="0.2">
      <c r="CZ5339" s="130"/>
      <c r="DA5339" s="130"/>
      <c r="DB5339" s="130"/>
    </row>
    <row r="5340" spans="104:106" x14ac:dyDescent="0.2">
      <c r="CZ5340" s="130"/>
      <c r="DA5340" s="130"/>
      <c r="DB5340" s="130"/>
    </row>
    <row r="5341" spans="104:106" x14ac:dyDescent="0.2">
      <c r="CZ5341" s="130"/>
      <c r="DA5341" s="130"/>
      <c r="DB5341" s="130"/>
    </row>
    <row r="5342" spans="104:106" x14ac:dyDescent="0.2">
      <c r="CZ5342" s="130"/>
      <c r="DA5342" s="130"/>
      <c r="DB5342" s="130"/>
    </row>
    <row r="5343" spans="104:106" x14ac:dyDescent="0.2">
      <c r="CZ5343" s="130"/>
      <c r="DA5343" s="130"/>
      <c r="DB5343" s="130"/>
    </row>
    <row r="5344" spans="104:106" x14ac:dyDescent="0.2">
      <c r="CZ5344" s="130"/>
      <c r="DA5344" s="130"/>
      <c r="DB5344" s="130"/>
    </row>
    <row r="5345" spans="104:106" x14ac:dyDescent="0.2">
      <c r="CZ5345" s="130"/>
      <c r="DA5345" s="130"/>
      <c r="DB5345" s="130"/>
    </row>
    <row r="5346" spans="104:106" x14ac:dyDescent="0.2">
      <c r="CZ5346" s="130"/>
      <c r="DA5346" s="130"/>
      <c r="DB5346" s="130"/>
    </row>
    <row r="5347" spans="104:106" x14ac:dyDescent="0.2">
      <c r="CZ5347" s="130"/>
      <c r="DA5347" s="130"/>
      <c r="DB5347" s="130"/>
    </row>
    <row r="5348" spans="104:106" x14ac:dyDescent="0.2">
      <c r="CZ5348" s="130"/>
      <c r="DA5348" s="130"/>
      <c r="DB5348" s="130"/>
    </row>
    <row r="5349" spans="104:106" x14ac:dyDescent="0.2">
      <c r="CZ5349" s="130"/>
      <c r="DA5349" s="130"/>
      <c r="DB5349" s="130"/>
    </row>
    <row r="5350" spans="104:106" x14ac:dyDescent="0.2">
      <c r="CZ5350" s="130"/>
      <c r="DA5350" s="130"/>
      <c r="DB5350" s="130"/>
    </row>
    <row r="5351" spans="104:106" x14ac:dyDescent="0.2">
      <c r="CZ5351" s="130"/>
      <c r="DA5351" s="130"/>
      <c r="DB5351" s="130"/>
    </row>
    <row r="5352" spans="104:106" x14ac:dyDescent="0.2">
      <c r="CZ5352" s="130"/>
      <c r="DA5352" s="130"/>
      <c r="DB5352" s="130"/>
    </row>
    <row r="5353" spans="104:106" x14ac:dyDescent="0.2">
      <c r="CZ5353" s="130"/>
      <c r="DA5353" s="130"/>
      <c r="DB5353" s="130"/>
    </row>
    <row r="5354" spans="104:106" x14ac:dyDescent="0.2">
      <c r="CZ5354" s="130"/>
      <c r="DA5354" s="130"/>
      <c r="DB5354" s="130"/>
    </row>
    <row r="5355" spans="104:106" x14ac:dyDescent="0.2">
      <c r="CZ5355" s="130"/>
      <c r="DA5355" s="130"/>
      <c r="DB5355" s="130"/>
    </row>
    <row r="5356" spans="104:106" x14ac:dyDescent="0.2">
      <c r="CZ5356" s="130"/>
      <c r="DA5356" s="130"/>
      <c r="DB5356" s="130"/>
    </row>
    <row r="5357" spans="104:106" x14ac:dyDescent="0.2">
      <c r="CZ5357" s="130"/>
      <c r="DA5357" s="130"/>
      <c r="DB5357" s="130"/>
    </row>
    <row r="5358" spans="104:106" x14ac:dyDescent="0.2">
      <c r="CZ5358" s="130"/>
      <c r="DA5358" s="130"/>
      <c r="DB5358" s="130"/>
    </row>
    <row r="5359" spans="104:106" x14ac:dyDescent="0.2">
      <c r="CZ5359" s="130"/>
      <c r="DA5359" s="130"/>
      <c r="DB5359" s="130"/>
    </row>
    <row r="5360" spans="104:106" x14ac:dyDescent="0.2">
      <c r="CZ5360" s="130"/>
      <c r="DA5360" s="130"/>
      <c r="DB5360" s="130"/>
    </row>
    <row r="5361" spans="104:106" x14ac:dyDescent="0.2">
      <c r="CZ5361" s="130"/>
      <c r="DA5361" s="130"/>
      <c r="DB5361" s="130"/>
    </row>
    <row r="5362" spans="104:106" x14ac:dyDescent="0.2">
      <c r="CZ5362" s="130"/>
      <c r="DA5362" s="130"/>
      <c r="DB5362" s="130"/>
    </row>
    <row r="5363" spans="104:106" x14ac:dyDescent="0.2">
      <c r="CZ5363" s="130"/>
      <c r="DA5363" s="130"/>
      <c r="DB5363" s="130"/>
    </row>
    <row r="5364" spans="104:106" x14ac:dyDescent="0.2">
      <c r="CZ5364" s="130"/>
      <c r="DA5364" s="130"/>
      <c r="DB5364" s="130"/>
    </row>
    <row r="5365" spans="104:106" x14ac:dyDescent="0.2">
      <c r="CZ5365" s="130"/>
      <c r="DA5365" s="130"/>
      <c r="DB5365" s="130"/>
    </row>
    <row r="5366" spans="104:106" x14ac:dyDescent="0.2">
      <c r="CZ5366" s="130"/>
      <c r="DA5366" s="130"/>
      <c r="DB5366" s="130"/>
    </row>
    <row r="5367" spans="104:106" x14ac:dyDescent="0.2">
      <c r="CZ5367" s="130"/>
      <c r="DA5367" s="130"/>
      <c r="DB5367" s="130"/>
    </row>
    <row r="5368" spans="104:106" x14ac:dyDescent="0.2">
      <c r="CZ5368" s="130"/>
      <c r="DA5368" s="130"/>
      <c r="DB5368" s="130"/>
    </row>
    <row r="5369" spans="104:106" x14ac:dyDescent="0.2">
      <c r="CZ5369" s="130"/>
      <c r="DA5369" s="130"/>
      <c r="DB5369" s="130"/>
    </row>
    <row r="5370" spans="104:106" x14ac:dyDescent="0.2">
      <c r="CZ5370" s="130"/>
      <c r="DA5370" s="130"/>
      <c r="DB5370" s="130"/>
    </row>
    <row r="5371" spans="104:106" x14ac:dyDescent="0.2">
      <c r="CZ5371" s="130"/>
      <c r="DA5371" s="130"/>
      <c r="DB5371" s="130"/>
    </row>
    <row r="5372" spans="104:106" x14ac:dyDescent="0.2">
      <c r="CZ5372" s="130"/>
      <c r="DA5372" s="130"/>
      <c r="DB5372" s="130"/>
    </row>
    <row r="5373" spans="104:106" x14ac:dyDescent="0.2">
      <c r="CZ5373" s="130"/>
      <c r="DA5373" s="130"/>
      <c r="DB5373" s="130"/>
    </row>
    <row r="5374" spans="104:106" x14ac:dyDescent="0.2">
      <c r="CZ5374" s="130"/>
      <c r="DA5374" s="130"/>
      <c r="DB5374" s="130"/>
    </row>
    <row r="5375" spans="104:106" x14ac:dyDescent="0.2">
      <c r="CZ5375" s="130"/>
      <c r="DA5375" s="130"/>
      <c r="DB5375" s="130"/>
    </row>
    <row r="5376" spans="104:106" x14ac:dyDescent="0.2">
      <c r="CZ5376" s="130"/>
      <c r="DA5376" s="130"/>
      <c r="DB5376" s="130"/>
    </row>
    <row r="5377" spans="104:106" x14ac:dyDescent="0.2">
      <c r="CZ5377" s="130"/>
      <c r="DA5377" s="130"/>
      <c r="DB5377" s="130"/>
    </row>
    <row r="5378" spans="104:106" x14ac:dyDescent="0.2">
      <c r="CZ5378" s="130"/>
      <c r="DA5378" s="130"/>
      <c r="DB5378" s="130"/>
    </row>
    <row r="5379" spans="104:106" x14ac:dyDescent="0.2">
      <c r="CZ5379" s="130"/>
      <c r="DA5379" s="130"/>
      <c r="DB5379" s="130"/>
    </row>
    <row r="5380" spans="104:106" x14ac:dyDescent="0.2">
      <c r="CZ5380" s="130"/>
      <c r="DA5380" s="130"/>
      <c r="DB5380" s="130"/>
    </row>
    <row r="5381" spans="104:106" x14ac:dyDescent="0.2">
      <c r="CZ5381" s="130"/>
      <c r="DA5381" s="130"/>
      <c r="DB5381" s="130"/>
    </row>
    <row r="5382" spans="104:106" x14ac:dyDescent="0.2">
      <c r="CZ5382" s="130"/>
      <c r="DA5382" s="130"/>
      <c r="DB5382" s="130"/>
    </row>
    <row r="5383" spans="104:106" x14ac:dyDescent="0.2">
      <c r="CZ5383" s="130"/>
      <c r="DA5383" s="130"/>
      <c r="DB5383" s="130"/>
    </row>
    <row r="5384" spans="104:106" x14ac:dyDescent="0.2">
      <c r="CZ5384" s="130"/>
      <c r="DA5384" s="130"/>
      <c r="DB5384" s="130"/>
    </row>
    <row r="5385" spans="104:106" x14ac:dyDescent="0.2">
      <c r="CZ5385" s="130"/>
      <c r="DA5385" s="130"/>
      <c r="DB5385" s="130"/>
    </row>
    <row r="5386" spans="104:106" x14ac:dyDescent="0.2">
      <c r="CZ5386" s="130"/>
      <c r="DA5386" s="130"/>
      <c r="DB5386" s="130"/>
    </row>
    <row r="5387" spans="104:106" x14ac:dyDescent="0.2">
      <c r="CZ5387" s="130"/>
      <c r="DA5387" s="130"/>
      <c r="DB5387" s="130"/>
    </row>
    <row r="5388" spans="104:106" x14ac:dyDescent="0.2">
      <c r="CZ5388" s="130"/>
      <c r="DA5388" s="130"/>
      <c r="DB5388" s="130"/>
    </row>
    <row r="5389" spans="104:106" x14ac:dyDescent="0.2">
      <c r="CZ5389" s="130"/>
      <c r="DA5389" s="130"/>
      <c r="DB5389" s="130"/>
    </row>
    <row r="5390" spans="104:106" x14ac:dyDescent="0.2">
      <c r="CZ5390" s="130"/>
      <c r="DA5390" s="130"/>
      <c r="DB5390" s="130"/>
    </row>
    <row r="5391" spans="104:106" x14ac:dyDescent="0.2">
      <c r="CZ5391" s="130"/>
      <c r="DA5391" s="130"/>
      <c r="DB5391" s="130"/>
    </row>
    <row r="5392" spans="104:106" x14ac:dyDescent="0.2">
      <c r="CZ5392" s="130"/>
      <c r="DA5392" s="130"/>
      <c r="DB5392" s="130"/>
    </row>
    <row r="5393" spans="104:106" x14ac:dyDescent="0.2">
      <c r="CZ5393" s="130"/>
      <c r="DA5393" s="130"/>
      <c r="DB5393" s="130"/>
    </row>
    <row r="5394" spans="104:106" x14ac:dyDescent="0.2">
      <c r="CZ5394" s="130"/>
      <c r="DA5394" s="130"/>
      <c r="DB5394" s="130"/>
    </row>
    <row r="5395" spans="104:106" x14ac:dyDescent="0.2">
      <c r="CZ5395" s="130"/>
      <c r="DA5395" s="130"/>
      <c r="DB5395" s="130"/>
    </row>
    <row r="5396" spans="104:106" x14ac:dyDescent="0.2">
      <c r="CZ5396" s="130"/>
      <c r="DA5396" s="130"/>
      <c r="DB5396" s="130"/>
    </row>
    <row r="5397" spans="104:106" x14ac:dyDescent="0.2">
      <c r="CZ5397" s="130"/>
      <c r="DA5397" s="130"/>
      <c r="DB5397" s="130"/>
    </row>
    <row r="5398" spans="104:106" x14ac:dyDescent="0.2">
      <c r="CZ5398" s="130"/>
      <c r="DA5398" s="130"/>
      <c r="DB5398" s="130"/>
    </row>
    <row r="5399" spans="104:106" x14ac:dyDescent="0.2">
      <c r="CZ5399" s="130"/>
      <c r="DA5399" s="130"/>
      <c r="DB5399" s="130"/>
    </row>
    <row r="5400" spans="104:106" x14ac:dyDescent="0.2">
      <c r="CZ5400" s="130"/>
      <c r="DA5400" s="130"/>
      <c r="DB5400" s="130"/>
    </row>
    <row r="5401" spans="104:106" x14ac:dyDescent="0.2">
      <c r="CZ5401" s="130"/>
      <c r="DA5401" s="130"/>
      <c r="DB5401" s="130"/>
    </row>
    <row r="5402" spans="104:106" x14ac:dyDescent="0.2">
      <c r="CZ5402" s="130"/>
      <c r="DA5402" s="130"/>
      <c r="DB5402" s="130"/>
    </row>
    <row r="5403" spans="104:106" x14ac:dyDescent="0.2">
      <c r="CZ5403" s="130"/>
      <c r="DA5403" s="130"/>
      <c r="DB5403" s="130"/>
    </row>
    <row r="5404" spans="104:106" x14ac:dyDescent="0.2">
      <c r="CZ5404" s="130"/>
      <c r="DA5404" s="130"/>
      <c r="DB5404" s="130"/>
    </row>
    <row r="5405" spans="104:106" x14ac:dyDescent="0.2">
      <c r="CZ5405" s="130"/>
      <c r="DA5405" s="130"/>
      <c r="DB5405" s="130"/>
    </row>
    <row r="5406" spans="104:106" x14ac:dyDescent="0.2">
      <c r="CZ5406" s="130"/>
      <c r="DA5406" s="130"/>
      <c r="DB5406" s="130"/>
    </row>
    <row r="5407" spans="104:106" x14ac:dyDescent="0.2">
      <c r="CZ5407" s="130"/>
      <c r="DA5407" s="130"/>
      <c r="DB5407" s="130"/>
    </row>
    <row r="5408" spans="104:106" x14ac:dyDescent="0.2">
      <c r="CZ5408" s="130"/>
      <c r="DA5408" s="130"/>
      <c r="DB5408" s="130"/>
    </row>
    <row r="5409" spans="104:106" x14ac:dyDescent="0.2">
      <c r="CZ5409" s="130"/>
      <c r="DA5409" s="130"/>
      <c r="DB5409" s="130"/>
    </row>
    <row r="5410" spans="104:106" x14ac:dyDescent="0.2">
      <c r="CZ5410" s="130"/>
      <c r="DA5410" s="130"/>
      <c r="DB5410" s="130"/>
    </row>
    <row r="5411" spans="104:106" x14ac:dyDescent="0.2">
      <c r="CZ5411" s="130"/>
      <c r="DA5411" s="130"/>
      <c r="DB5411" s="130"/>
    </row>
    <row r="5412" spans="104:106" x14ac:dyDescent="0.2">
      <c r="CZ5412" s="130"/>
      <c r="DA5412" s="130"/>
      <c r="DB5412" s="130"/>
    </row>
    <row r="5413" spans="104:106" x14ac:dyDescent="0.2">
      <c r="CZ5413" s="130"/>
      <c r="DA5413" s="130"/>
      <c r="DB5413" s="130"/>
    </row>
    <row r="5414" spans="104:106" x14ac:dyDescent="0.2">
      <c r="CZ5414" s="130"/>
      <c r="DA5414" s="130"/>
      <c r="DB5414" s="130"/>
    </row>
    <row r="5415" spans="104:106" x14ac:dyDescent="0.2">
      <c r="CZ5415" s="130"/>
      <c r="DA5415" s="130"/>
      <c r="DB5415" s="130"/>
    </row>
    <row r="5416" spans="104:106" x14ac:dyDescent="0.2">
      <c r="CZ5416" s="130"/>
      <c r="DA5416" s="130"/>
      <c r="DB5416" s="130"/>
    </row>
    <row r="5417" spans="104:106" x14ac:dyDescent="0.2">
      <c r="CZ5417" s="130"/>
      <c r="DA5417" s="130"/>
      <c r="DB5417" s="130"/>
    </row>
    <row r="5418" spans="104:106" x14ac:dyDescent="0.2">
      <c r="CZ5418" s="130"/>
      <c r="DA5418" s="130"/>
      <c r="DB5418" s="130"/>
    </row>
    <row r="5419" spans="104:106" x14ac:dyDescent="0.2">
      <c r="CZ5419" s="130"/>
      <c r="DA5419" s="130"/>
      <c r="DB5419" s="130"/>
    </row>
    <row r="5420" spans="104:106" x14ac:dyDescent="0.2">
      <c r="CZ5420" s="130"/>
      <c r="DA5420" s="130"/>
      <c r="DB5420" s="130"/>
    </row>
    <row r="5421" spans="104:106" x14ac:dyDescent="0.2">
      <c r="CZ5421" s="130"/>
      <c r="DA5421" s="130"/>
      <c r="DB5421" s="130"/>
    </row>
    <row r="5422" spans="104:106" x14ac:dyDescent="0.2">
      <c r="CZ5422" s="130"/>
      <c r="DA5422" s="130"/>
      <c r="DB5422" s="130"/>
    </row>
    <row r="5423" spans="104:106" x14ac:dyDescent="0.2">
      <c r="CZ5423" s="130"/>
      <c r="DA5423" s="130"/>
      <c r="DB5423" s="130"/>
    </row>
    <row r="5424" spans="104:106" x14ac:dyDescent="0.2">
      <c r="CZ5424" s="130"/>
      <c r="DA5424" s="130"/>
      <c r="DB5424" s="130"/>
    </row>
    <row r="5425" spans="104:106" x14ac:dyDescent="0.2">
      <c r="CZ5425" s="130"/>
      <c r="DA5425" s="130"/>
      <c r="DB5425" s="130"/>
    </row>
    <row r="5426" spans="104:106" x14ac:dyDescent="0.2">
      <c r="CZ5426" s="130"/>
      <c r="DA5426" s="130"/>
      <c r="DB5426" s="130"/>
    </row>
    <row r="5427" spans="104:106" x14ac:dyDescent="0.2">
      <c r="CZ5427" s="130"/>
      <c r="DA5427" s="130"/>
      <c r="DB5427" s="130"/>
    </row>
    <row r="5428" spans="104:106" x14ac:dyDescent="0.2">
      <c r="CZ5428" s="130"/>
      <c r="DA5428" s="130"/>
      <c r="DB5428" s="130"/>
    </row>
    <row r="5429" spans="104:106" x14ac:dyDescent="0.2">
      <c r="CZ5429" s="130"/>
      <c r="DA5429" s="130"/>
      <c r="DB5429" s="130"/>
    </row>
    <row r="5430" spans="104:106" x14ac:dyDescent="0.2">
      <c r="CZ5430" s="130"/>
      <c r="DA5430" s="130"/>
      <c r="DB5430" s="130"/>
    </row>
    <row r="5431" spans="104:106" x14ac:dyDescent="0.2">
      <c r="CZ5431" s="130"/>
      <c r="DA5431" s="130"/>
      <c r="DB5431" s="130"/>
    </row>
    <row r="5432" spans="104:106" x14ac:dyDescent="0.2">
      <c r="CZ5432" s="130"/>
      <c r="DA5432" s="130"/>
      <c r="DB5432" s="130"/>
    </row>
    <row r="5433" spans="104:106" x14ac:dyDescent="0.2">
      <c r="CZ5433" s="130"/>
      <c r="DA5433" s="130"/>
      <c r="DB5433" s="130"/>
    </row>
    <row r="5434" spans="104:106" x14ac:dyDescent="0.2">
      <c r="CZ5434" s="130"/>
      <c r="DA5434" s="130"/>
      <c r="DB5434" s="130"/>
    </row>
    <row r="5435" spans="104:106" x14ac:dyDescent="0.2">
      <c r="CZ5435" s="130"/>
      <c r="DA5435" s="130"/>
      <c r="DB5435" s="130"/>
    </row>
    <row r="5436" spans="104:106" x14ac:dyDescent="0.2">
      <c r="CZ5436" s="130"/>
      <c r="DA5436" s="130"/>
      <c r="DB5436" s="130"/>
    </row>
    <row r="5437" spans="104:106" x14ac:dyDescent="0.2">
      <c r="CZ5437" s="130"/>
      <c r="DA5437" s="130"/>
      <c r="DB5437" s="130"/>
    </row>
    <row r="5438" spans="104:106" x14ac:dyDescent="0.2">
      <c r="CZ5438" s="130"/>
      <c r="DA5438" s="130"/>
      <c r="DB5438" s="130"/>
    </row>
    <row r="5439" spans="104:106" x14ac:dyDescent="0.2">
      <c r="CZ5439" s="130"/>
      <c r="DA5439" s="130"/>
      <c r="DB5439" s="130"/>
    </row>
    <row r="5440" spans="104:106" x14ac:dyDescent="0.2">
      <c r="CZ5440" s="130"/>
      <c r="DA5440" s="130"/>
      <c r="DB5440" s="130"/>
    </row>
    <row r="5441" spans="104:106" x14ac:dyDescent="0.2">
      <c r="CZ5441" s="130"/>
      <c r="DA5441" s="130"/>
      <c r="DB5441" s="130"/>
    </row>
    <row r="5442" spans="104:106" x14ac:dyDescent="0.2">
      <c r="CZ5442" s="130"/>
      <c r="DA5442" s="130"/>
      <c r="DB5442" s="130"/>
    </row>
    <row r="5443" spans="104:106" x14ac:dyDescent="0.2">
      <c r="CZ5443" s="130"/>
      <c r="DA5443" s="130"/>
      <c r="DB5443" s="130"/>
    </row>
    <row r="5444" spans="104:106" x14ac:dyDescent="0.2">
      <c r="CZ5444" s="130"/>
      <c r="DA5444" s="130"/>
      <c r="DB5444" s="130"/>
    </row>
    <row r="5445" spans="104:106" x14ac:dyDescent="0.2">
      <c r="CZ5445" s="130"/>
      <c r="DA5445" s="130"/>
      <c r="DB5445" s="130"/>
    </row>
    <row r="5446" spans="104:106" x14ac:dyDescent="0.2">
      <c r="CZ5446" s="130"/>
      <c r="DA5446" s="130"/>
      <c r="DB5446" s="130"/>
    </row>
    <row r="5447" spans="104:106" x14ac:dyDescent="0.2">
      <c r="CZ5447" s="130"/>
      <c r="DA5447" s="130"/>
      <c r="DB5447" s="130"/>
    </row>
    <row r="5448" spans="104:106" x14ac:dyDescent="0.2">
      <c r="CZ5448" s="130"/>
      <c r="DA5448" s="130"/>
      <c r="DB5448" s="130"/>
    </row>
    <row r="5449" spans="104:106" x14ac:dyDescent="0.2">
      <c r="CZ5449" s="130"/>
      <c r="DA5449" s="130"/>
      <c r="DB5449" s="130"/>
    </row>
    <row r="5450" spans="104:106" x14ac:dyDescent="0.2">
      <c r="CZ5450" s="130"/>
      <c r="DA5450" s="130"/>
      <c r="DB5450" s="130"/>
    </row>
    <row r="5451" spans="104:106" x14ac:dyDescent="0.2">
      <c r="CZ5451" s="130"/>
      <c r="DA5451" s="130"/>
      <c r="DB5451" s="130"/>
    </row>
    <row r="5452" spans="104:106" x14ac:dyDescent="0.2">
      <c r="CZ5452" s="130"/>
      <c r="DA5452" s="130"/>
      <c r="DB5452" s="130"/>
    </row>
    <row r="5453" spans="104:106" x14ac:dyDescent="0.2">
      <c r="CZ5453" s="130"/>
      <c r="DA5453" s="130"/>
      <c r="DB5453" s="130"/>
    </row>
    <row r="5454" spans="104:106" x14ac:dyDescent="0.2">
      <c r="CZ5454" s="130"/>
      <c r="DA5454" s="130"/>
      <c r="DB5454" s="130"/>
    </row>
    <row r="5455" spans="104:106" x14ac:dyDescent="0.2">
      <c r="CZ5455" s="130"/>
      <c r="DA5455" s="130"/>
      <c r="DB5455" s="130"/>
    </row>
    <row r="5456" spans="104:106" x14ac:dyDescent="0.2">
      <c r="CZ5456" s="130"/>
      <c r="DA5456" s="130"/>
      <c r="DB5456" s="130"/>
    </row>
    <row r="5457" spans="104:106" x14ac:dyDescent="0.2">
      <c r="CZ5457" s="130"/>
      <c r="DA5457" s="130"/>
      <c r="DB5457" s="130"/>
    </row>
    <row r="5458" spans="104:106" x14ac:dyDescent="0.2">
      <c r="CZ5458" s="130"/>
      <c r="DA5458" s="130"/>
      <c r="DB5458" s="130"/>
    </row>
    <row r="5459" spans="104:106" x14ac:dyDescent="0.2">
      <c r="CZ5459" s="130"/>
      <c r="DA5459" s="130"/>
      <c r="DB5459" s="130"/>
    </row>
    <row r="5460" spans="104:106" x14ac:dyDescent="0.2">
      <c r="CZ5460" s="130"/>
      <c r="DA5460" s="130"/>
      <c r="DB5460" s="130"/>
    </row>
    <row r="5461" spans="104:106" x14ac:dyDescent="0.2">
      <c r="CZ5461" s="130"/>
      <c r="DA5461" s="130"/>
      <c r="DB5461" s="130"/>
    </row>
    <row r="5462" spans="104:106" x14ac:dyDescent="0.2">
      <c r="CZ5462" s="130"/>
      <c r="DA5462" s="130"/>
      <c r="DB5462" s="130"/>
    </row>
    <row r="5463" spans="104:106" x14ac:dyDescent="0.2">
      <c r="CZ5463" s="130"/>
      <c r="DA5463" s="130"/>
      <c r="DB5463" s="130"/>
    </row>
    <row r="5464" spans="104:106" x14ac:dyDescent="0.2">
      <c r="CZ5464" s="130"/>
      <c r="DA5464" s="130"/>
      <c r="DB5464" s="130"/>
    </row>
    <row r="5465" spans="104:106" x14ac:dyDescent="0.2">
      <c r="CZ5465" s="130"/>
      <c r="DA5465" s="130"/>
      <c r="DB5465" s="130"/>
    </row>
    <row r="5466" spans="104:106" x14ac:dyDescent="0.2">
      <c r="CZ5466" s="130"/>
      <c r="DA5466" s="130"/>
      <c r="DB5466" s="130"/>
    </row>
    <row r="5467" spans="104:106" x14ac:dyDescent="0.2">
      <c r="CZ5467" s="130"/>
      <c r="DA5467" s="130"/>
      <c r="DB5467" s="130"/>
    </row>
    <row r="5468" spans="104:106" x14ac:dyDescent="0.2">
      <c r="CZ5468" s="130"/>
      <c r="DA5468" s="130"/>
      <c r="DB5468" s="130"/>
    </row>
    <row r="5469" spans="104:106" x14ac:dyDescent="0.2">
      <c r="CZ5469" s="130"/>
      <c r="DA5469" s="130"/>
      <c r="DB5469" s="130"/>
    </row>
    <row r="5470" spans="104:106" x14ac:dyDescent="0.2">
      <c r="CZ5470" s="130"/>
      <c r="DA5470" s="130"/>
      <c r="DB5470" s="130"/>
    </row>
    <row r="5471" spans="104:106" x14ac:dyDescent="0.2">
      <c r="CZ5471" s="130"/>
      <c r="DA5471" s="130"/>
      <c r="DB5471" s="130"/>
    </row>
    <row r="5472" spans="104:106" x14ac:dyDescent="0.2">
      <c r="CZ5472" s="130"/>
      <c r="DA5472" s="130"/>
      <c r="DB5472" s="130"/>
    </row>
    <row r="5473" spans="104:106" x14ac:dyDescent="0.2">
      <c r="CZ5473" s="130"/>
      <c r="DA5473" s="130"/>
      <c r="DB5473" s="130"/>
    </row>
    <row r="5474" spans="104:106" x14ac:dyDescent="0.2">
      <c r="CZ5474" s="130"/>
      <c r="DA5474" s="130"/>
      <c r="DB5474" s="130"/>
    </row>
    <row r="5475" spans="104:106" x14ac:dyDescent="0.2">
      <c r="CZ5475" s="130"/>
      <c r="DA5475" s="130"/>
      <c r="DB5475" s="130"/>
    </row>
    <row r="5476" spans="104:106" x14ac:dyDescent="0.2">
      <c r="CZ5476" s="130"/>
      <c r="DA5476" s="130"/>
      <c r="DB5476" s="130"/>
    </row>
    <row r="5477" spans="104:106" x14ac:dyDescent="0.2">
      <c r="CZ5477" s="130"/>
      <c r="DA5477" s="130"/>
      <c r="DB5477" s="130"/>
    </row>
    <row r="5478" spans="104:106" x14ac:dyDescent="0.2">
      <c r="CZ5478" s="130"/>
      <c r="DA5478" s="130"/>
      <c r="DB5478" s="130"/>
    </row>
    <row r="5479" spans="104:106" x14ac:dyDescent="0.2">
      <c r="CZ5479" s="130"/>
      <c r="DA5479" s="130"/>
      <c r="DB5479" s="130"/>
    </row>
    <row r="5480" spans="104:106" x14ac:dyDescent="0.2">
      <c r="CZ5480" s="130"/>
      <c r="DA5480" s="130"/>
      <c r="DB5480" s="130"/>
    </row>
    <row r="5481" spans="104:106" x14ac:dyDescent="0.2">
      <c r="CZ5481" s="130"/>
      <c r="DA5481" s="130"/>
      <c r="DB5481" s="130"/>
    </row>
    <row r="5482" spans="104:106" x14ac:dyDescent="0.2">
      <c r="CZ5482" s="130"/>
      <c r="DA5482" s="130"/>
      <c r="DB5482" s="130"/>
    </row>
    <row r="5483" spans="104:106" x14ac:dyDescent="0.2">
      <c r="CZ5483" s="130"/>
      <c r="DA5483" s="130"/>
      <c r="DB5483" s="130"/>
    </row>
    <row r="5484" spans="104:106" x14ac:dyDescent="0.2">
      <c r="CZ5484" s="130"/>
      <c r="DA5484" s="130"/>
      <c r="DB5484" s="130"/>
    </row>
    <row r="5485" spans="104:106" x14ac:dyDescent="0.2">
      <c r="CZ5485" s="130"/>
      <c r="DA5485" s="130"/>
      <c r="DB5485" s="130"/>
    </row>
    <row r="5486" spans="104:106" x14ac:dyDescent="0.2">
      <c r="CZ5486" s="130"/>
      <c r="DA5486" s="130"/>
      <c r="DB5486" s="130"/>
    </row>
    <row r="5487" spans="104:106" x14ac:dyDescent="0.2">
      <c r="CZ5487" s="130"/>
      <c r="DA5487" s="130"/>
      <c r="DB5487" s="130"/>
    </row>
    <row r="5488" spans="104:106" x14ac:dyDescent="0.2">
      <c r="CZ5488" s="130"/>
      <c r="DA5488" s="130"/>
      <c r="DB5488" s="130"/>
    </row>
    <row r="5489" spans="104:106" x14ac:dyDescent="0.2">
      <c r="CZ5489" s="130"/>
      <c r="DA5489" s="130"/>
      <c r="DB5489" s="130"/>
    </row>
    <row r="5490" spans="104:106" x14ac:dyDescent="0.2">
      <c r="CZ5490" s="130"/>
      <c r="DA5490" s="130"/>
      <c r="DB5490" s="130"/>
    </row>
    <row r="5491" spans="104:106" x14ac:dyDescent="0.2">
      <c r="CZ5491" s="130"/>
      <c r="DA5491" s="130"/>
      <c r="DB5491" s="130"/>
    </row>
    <row r="5492" spans="104:106" x14ac:dyDescent="0.2">
      <c r="CZ5492" s="130"/>
      <c r="DA5492" s="130"/>
      <c r="DB5492" s="130"/>
    </row>
    <row r="5493" spans="104:106" x14ac:dyDescent="0.2">
      <c r="CZ5493" s="130"/>
      <c r="DA5493" s="130"/>
      <c r="DB5493" s="130"/>
    </row>
    <row r="5494" spans="104:106" x14ac:dyDescent="0.2">
      <c r="CZ5494" s="130"/>
      <c r="DA5494" s="130"/>
      <c r="DB5494" s="130"/>
    </row>
    <row r="5495" spans="104:106" x14ac:dyDescent="0.2">
      <c r="CZ5495" s="130"/>
      <c r="DA5495" s="130"/>
      <c r="DB5495" s="130"/>
    </row>
    <row r="5496" spans="104:106" x14ac:dyDescent="0.2">
      <c r="CZ5496" s="130"/>
      <c r="DA5496" s="130"/>
      <c r="DB5496" s="130"/>
    </row>
    <row r="5497" spans="104:106" x14ac:dyDescent="0.2">
      <c r="CZ5497" s="130"/>
      <c r="DA5497" s="130"/>
      <c r="DB5497" s="130"/>
    </row>
    <row r="5498" spans="104:106" x14ac:dyDescent="0.2">
      <c r="CZ5498" s="130"/>
      <c r="DA5498" s="130"/>
      <c r="DB5498" s="130"/>
    </row>
    <row r="5499" spans="104:106" x14ac:dyDescent="0.2">
      <c r="CZ5499" s="130"/>
      <c r="DA5499" s="130"/>
      <c r="DB5499" s="130"/>
    </row>
    <row r="5500" spans="104:106" x14ac:dyDescent="0.2">
      <c r="CZ5500" s="130"/>
      <c r="DA5500" s="130"/>
      <c r="DB5500" s="130"/>
    </row>
    <row r="5501" spans="104:106" x14ac:dyDescent="0.2">
      <c r="CZ5501" s="130"/>
      <c r="DA5501" s="130"/>
      <c r="DB5501" s="130"/>
    </row>
    <row r="5502" spans="104:106" x14ac:dyDescent="0.2">
      <c r="CZ5502" s="130"/>
      <c r="DA5502" s="130"/>
      <c r="DB5502" s="130"/>
    </row>
    <row r="5503" spans="104:106" x14ac:dyDescent="0.2">
      <c r="CZ5503" s="130"/>
      <c r="DA5503" s="130"/>
      <c r="DB5503" s="130"/>
    </row>
    <row r="5504" spans="104:106" x14ac:dyDescent="0.2">
      <c r="CZ5504" s="130"/>
      <c r="DA5504" s="130"/>
      <c r="DB5504" s="130"/>
    </row>
    <row r="5505" spans="104:106" x14ac:dyDescent="0.2">
      <c r="CZ5505" s="130"/>
      <c r="DA5505" s="130"/>
      <c r="DB5505" s="130"/>
    </row>
    <row r="5506" spans="104:106" x14ac:dyDescent="0.2">
      <c r="CZ5506" s="130"/>
      <c r="DA5506" s="130"/>
      <c r="DB5506" s="130"/>
    </row>
    <row r="5507" spans="104:106" x14ac:dyDescent="0.2">
      <c r="CZ5507" s="130"/>
      <c r="DA5507" s="130"/>
      <c r="DB5507" s="130"/>
    </row>
    <row r="5508" spans="104:106" x14ac:dyDescent="0.2">
      <c r="CZ5508" s="130"/>
      <c r="DA5508" s="130"/>
      <c r="DB5508" s="130"/>
    </row>
    <row r="5509" spans="104:106" x14ac:dyDescent="0.2">
      <c r="CZ5509" s="130"/>
      <c r="DA5509" s="130"/>
      <c r="DB5509" s="130"/>
    </row>
    <row r="5510" spans="104:106" x14ac:dyDescent="0.2">
      <c r="CZ5510" s="130"/>
      <c r="DA5510" s="130"/>
      <c r="DB5510" s="130"/>
    </row>
    <row r="5511" spans="104:106" x14ac:dyDescent="0.2">
      <c r="CZ5511" s="130"/>
      <c r="DA5511" s="130"/>
      <c r="DB5511" s="130"/>
    </row>
    <row r="5512" spans="104:106" x14ac:dyDescent="0.2">
      <c r="CZ5512" s="130"/>
      <c r="DA5512" s="130"/>
      <c r="DB5512" s="130"/>
    </row>
    <row r="5513" spans="104:106" x14ac:dyDescent="0.2">
      <c r="CZ5513" s="130"/>
      <c r="DA5513" s="130"/>
      <c r="DB5513" s="130"/>
    </row>
    <row r="5514" spans="104:106" x14ac:dyDescent="0.2">
      <c r="CZ5514" s="130"/>
      <c r="DA5514" s="130"/>
      <c r="DB5514" s="130"/>
    </row>
    <row r="5515" spans="104:106" x14ac:dyDescent="0.2">
      <c r="CZ5515" s="130"/>
      <c r="DA5515" s="130"/>
      <c r="DB5515" s="130"/>
    </row>
    <row r="5516" spans="104:106" x14ac:dyDescent="0.2">
      <c r="CZ5516" s="130"/>
      <c r="DA5516" s="130"/>
      <c r="DB5516" s="130"/>
    </row>
    <row r="5517" spans="104:106" x14ac:dyDescent="0.2">
      <c r="CZ5517" s="130"/>
      <c r="DA5517" s="130"/>
      <c r="DB5517" s="130"/>
    </row>
    <row r="5518" spans="104:106" x14ac:dyDescent="0.2">
      <c r="CZ5518" s="130"/>
      <c r="DA5518" s="130"/>
      <c r="DB5518" s="130"/>
    </row>
    <row r="5519" spans="104:106" x14ac:dyDescent="0.2">
      <c r="CZ5519" s="130"/>
      <c r="DA5519" s="130"/>
      <c r="DB5519" s="130"/>
    </row>
    <row r="5520" spans="104:106" x14ac:dyDescent="0.2">
      <c r="CZ5520" s="130"/>
      <c r="DA5520" s="130"/>
      <c r="DB5520" s="130"/>
    </row>
    <row r="5521" spans="104:106" x14ac:dyDescent="0.2">
      <c r="CZ5521" s="130"/>
      <c r="DA5521" s="130"/>
      <c r="DB5521" s="130"/>
    </row>
    <row r="5522" spans="104:106" x14ac:dyDescent="0.2">
      <c r="CZ5522" s="130"/>
      <c r="DA5522" s="130"/>
      <c r="DB5522" s="130"/>
    </row>
    <row r="5523" spans="104:106" x14ac:dyDescent="0.2">
      <c r="CZ5523" s="130"/>
      <c r="DA5523" s="130"/>
      <c r="DB5523" s="130"/>
    </row>
    <row r="5524" spans="104:106" x14ac:dyDescent="0.2">
      <c r="CZ5524" s="130"/>
      <c r="DA5524" s="130"/>
      <c r="DB5524" s="130"/>
    </row>
    <row r="5525" spans="104:106" x14ac:dyDescent="0.2">
      <c r="CZ5525" s="130"/>
      <c r="DA5525" s="130"/>
      <c r="DB5525" s="130"/>
    </row>
    <row r="5526" spans="104:106" x14ac:dyDescent="0.2">
      <c r="CZ5526" s="130"/>
      <c r="DA5526" s="130"/>
      <c r="DB5526" s="130"/>
    </row>
    <row r="5527" spans="104:106" x14ac:dyDescent="0.2">
      <c r="CZ5527" s="130"/>
      <c r="DA5527" s="130"/>
      <c r="DB5527" s="130"/>
    </row>
    <row r="5528" spans="104:106" x14ac:dyDescent="0.2">
      <c r="CZ5528" s="130"/>
      <c r="DA5528" s="130"/>
      <c r="DB5528" s="130"/>
    </row>
    <row r="5529" spans="104:106" x14ac:dyDescent="0.2">
      <c r="CZ5529" s="130"/>
      <c r="DA5529" s="130"/>
      <c r="DB5529" s="130"/>
    </row>
    <row r="5530" spans="104:106" x14ac:dyDescent="0.2">
      <c r="CZ5530" s="130"/>
      <c r="DA5530" s="130"/>
      <c r="DB5530" s="130"/>
    </row>
    <row r="5531" spans="104:106" x14ac:dyDescent="0.2">
      <c r="CZ5531" s="130"/>
      <c r="DA5531" s="130"/>
      <c r="DB5531" s="130"/>
    </row>
    <row r="5532" spans="104:106" x14ac:dyDescent="0.2">
      <c r="CZ5532" s="130"/>
      <c r="DA5532" s="130"/>
      <c r="DB5532" s="130"/>
    </row>
    <row r="5533" spans="104:106" x14ac:dyDescent="0.2">
      <c r="CZ5533" s="130"/>
      <c r="DA5533" s="130"/>
      <c r="DB5533" s="130"/>
    </row>
    <row r="5534" spans="104:106" x14ac:dyDescent="0.2">
      <c r="CZ5534" s="130"/>
      <c r="DA5534" s="130"/>
      <c r="DB5534" s="130"/>
    </row>
    <row r="5535" spans="104:106" x14ac:dyDescent="0.2">
      <c r="CZ5535" s="130"/>
      <c r="DA5535" s="130"/>
      <c r="DB5535" s="130"/>
    </row>
    <row r="5536" spans="104:106" x14ac:dyDescent="0.2">
      <c r="CZ5536" s="130"/>
      <c r="DA5536" s="130"/>
      <c r="DB5536" s="130"/>
    </row>
    <row r="5537" spans="104:106" x14ac:dyDescent="0.2">
      <c r="CZ5537" s="130"/>
      <c r="DA5537" s="130"/>
      <c r="DB5537" s="130"/>
    </row>
    <row r="5538" spans="104:106" x14ac:dyDescent="0.2">
      <c r="CZ5538" s="130"/>
      <c r="DA5538" s="130"/>
      <c r="DB5538" s="130"/>
    </row>
    <row r="5539" spans="104:106" x14ac:dyDescent="0.2">
      <c r="CZ5539" s="130"/>
      <c r="DA5539" s="130"/>
      <c r="DB5539" s="130"/>
    </row>
    <row r="5540" spans="104:106" x14ac:dyDescent="0.2">
      <c r="CZ5540" s="130"/>
      <c r="DA5540" s="130"/>
      <c r="DB5540" s="130"/>
    </row>
    <row r="5541" spans="104:106" x14ac:dyDescent="0.2">
      <c r="CZ5541" s="130"/>
      <c r="DA5541" s="130"/>
      <c r="DB5541" s="130"/>
    </row>
    <row r="5542" spans="104:106" x14ac:dyDescent="0.2">
      <c r="CZ5542" s="130"/>
      <c r="DA5542" s="130"/>
      <c r="DB5542" s="130"/>
    </row>
    <row r="5543" spans="104:106" x14ac:dyDescent="0.2">
      <c r="CZ5543" s="130"/>
      <c r="DA5543" s="130"/>
      <c r="DB5543" s="130"/>
    </row>
    <row r="5544" spans="104:106" x14ac:dyDescent="0.2">
      <c r="CZ5544" s="130"/>
      <c r="DA5544" s="130"/>
      <c r="DB5544" s="130"/>
    </row>
    <row r="5545" spans="104:106" x14ac:dyDescent="0.2">
      <c r="CZ5545" s="130"/>
      <c r="DA5545" s="130"/>
      <c r="DB5545" s="130"/>
    </row>
    <row r="5546" spans="104:106" x14ac:dyDescent="0.2">
      <c r="CZ5546" s="130"/>
      <c r="DA5546" s="130"/>
      <c r="DB5546" s="130"/>
    </row>
    <row r="5547" spans="104:106" x14ac:dyDescent="0.2">
      <c r="CZ5547" s="130"/>
      <c r="DA5547" s="130"/>
      <c r="DB5547" s="130"/>
    </row>
    <row r="5548" spans="104:106" x14ac:dyDescent="0.2">
      <c r="CZ5548" s="130"/>
      <c r="DA5548" s="130"/>
      <c r="DB5548" s="130"/>
    </row>
    <row r="5549" spans="104:106" x14ac:dyDescent="0.2">
      <c r="CZ5549" s="130"/>
      <c r="DA5549" s="130"/>
      <c r="DB5549" s="130"/>
    </row>
    <row r="5550" spans="104:106" x14ac:dyDescent="0.2">
      <c r="CZ5550" s="130"/>
      <c r="DA5550" s="130"/>
      <c r="DB5550" s="130"/>
    </row>
    <row r="5551" spans="104:106" x14ac:dyDescent="0.2">
      <c r="CZ5551" s="130"/>
      <c r="DA5551" s="130"/>
      <c r="DB5551" s="130"/>
    </row>
    <row r="5552" spans="104:106" x14ac:dyDescent="0.2">
      <c r="CZ5552" s="130"/>
      <c r="DA5552" s="130"/>
      <c r="DB5552" s="130"/>
    </row>
    <row r="5553" spans="104:106" x14ac:dyDescent="0.2">
      <c r="CZ5553" s="130"/>
      <c r="DA5553" s="130"/>
      <c r="DB5553" s="130"/>
    </row>
    <row r="5554" spans="104:106" x14ac:dyDescent="0.2">
      <c r="CZ5554" s="130"/>
      <c r="DA5554" s="130"/>
      <c r="DB5554" s="130"/>
    </row>
    <row r="5555" spans="104:106" x14ac:dyDescent="0.2">
      <c r="CZ5555" s="130"/>
      <c r="DA5555" s="130"/>
      <c r="DB5555" s="130"/>
    </row>
    <row r="5556" spans="104:106" x14ac:dyDescent="0.2">
      <c r="CZ5556" s="130"/>
      <c r="DA5556" s="130"/>
      <c r="DB5556" s="130"/>
    </row>
    <row r="5557" spans="104:106" x14ac:dyDescent="0.2">
      <c r="CZ5557" s="130"/>
      <c r="DA5557" s="130"/>
      <c r="DB5557" s="130"/>
    </row>
    <row r="5558" spans="104:106" x14ac:dyDescent="0.2">
      <c r="CZ5558" s="130"/>
      <c r="DA5558" s="130"/>
      <c r="DB5558" s="130"/>
    </row>
    <row r="5559" spans="104:106" x14ac:dyDescent="0.2">
      <c r="CZ5559" s="130"/>
      <c r="DA5559" s="130"/>
      <c r="DB5559" s="130"/>
    </row>
    <row r="5560" spans="104:106" x14ac:dyDescent="0.2">
      <c r="CZ5560" s="130"/>
      <c r="DA5560" s="130"/>
      <c r="DB5560" s="130"/>
    </row>
    <row r="5561" spans="104:106" x14ac:dyDescent="0.2">
      <c r="CZ5561" s="130"/>
      <c r="DA5561" s="130"/>
      <c r="DB5561" s="130"/>
    </row>
    <row r="5562" spans="104:106" x14ac:dyDescent="0.2">
      <c r="CZ5562" s="130"/>
      <c r="DA5562" s="130"/>
      <c r="DB5562" s="130"/>
    </row>
    <row r="5563" spans="104:106" x14ac:dyDescent="0.2">
      <c r="CZ5563" s="130"/>
      <c r="DA5563" s="130"/>
      <c r="DB5563" s="130"/>
    </row>
    <row r="5564" spans="104:106" x14ac:dyDescent="0.2">
      <c r="CZ5564" s="130"/>
      <c r="DA5564" s="130"/>
      <c r="DB5564" s="130"/>
    </row>
    <row r="5565" spans="104:106" x14ac:dyDescent="0.2">
      <c r="CZ5565" s="130"/>
      <c r="DA5565" s="130"/>
      <c r="DB5565" s="130"/>
    </row>
    <row r="5566" spans="104:106" x14ac:dyDescent="0.2">
      <c r="CZ5566" s="130"/>
      <c r="DA5566" s="130"/>
      <c r="DB5566" s="130"/>
    </row>
    <row r="5567" spans="104:106" x14ac:dyDescent="0.2">
      <c r="CZ5567" s="130"/>
      <c r="DA5567" s="130"/>
      <c r="DB5567" s="130"/>
    </row>
    <row r="5568" spans="104:106" x14ac:dyDescent="0.2">
      <c r="CZ5568" s="130"/>
      <c r="DA5568" s="130"/>
      <c r="DB5568" s="130"/>
    </row>
    <row r="5569" spans="104:106" x14ac:dyDescent="0.2">
      <c r="CZ5569" s="130"/>
      <c r="DA5569" s="130"/>
      <c r="DB5569" s="130"/>
    </row>
    <row r="5570" spans="104:106" x14ac:dyDescent="0.2">
      <c r="CZ5570" s="130"/>
      <c r="DA5570" s="130"/>
      <c r="DB5570" s="130"/>
    </row>
    <row r="5571" spans="104:106" x14ac:dyDescent="0.2">
      <c r="CZ5571" s="130"/>
      <c r="DA5571" s="130"/>
      <c r="DB5571" s="130"/>
    </row>
    <row r="5572" spans="104:106" x14ac:dyDescent="0.2">
      <c r="CZ5572" s="130"/>
      <c r="DA5572" s="130"/>
      <c r="DB5572" s="130"/>
    </row>
    <row r="5573" spans="104:106" x14ac:dyDescent="0.2">
      <c r="CZ5573" s="130"/>
      <c r="DA5573" s="130"/>
      <c r="DB5573" s="130"/>
    </row>
    <row r="5574" spans="104:106" x14ac:dyDescent="0.2">
      <c r="CZ5574" s="130"/>
      <c r="DA5574" s="130"/>
      <c r="DB5574" s="130"/>
    </row>
    <row r="5575" spans="104:106" x14ac:dyDescent="0.2">
      <c r="CZ5575" s="130"/>
      <c r="DA5575" s="130"/>
      <c r="DB5575" s="130"/>
    </row>
    <row r="5576" spans="104:106" x14ac:dyDescent="0.2">
      <c r="CZ5576" s="130"/>
      <c r="DA5576" s="130"/>
      <c r="DB5576" s="130"/>
    </row>
    <row r="5577" spans="104:106" x14ac:dyDescent="0.2">
      <c r="CZ5577" s="130"/>
      <c r="DA5577" s="130"/>
      <c r="DB5577" s="130"/>
    </row>
    <row r="5578" spans="104:106" x14ac:dyDescent="0.2">
      <c r="CZ5578" s="130"/>
      <c r="DA5578" s="130"/>
      <c r="DB5578" s="130"/>
    </row>
    <row r="5579" spans="104:106" x14ac:dyDescent="0.2">
      <c r="CZ5579" s="130"/>
      <c r="DA5579" s="130"/>
      <c r="DB5579" s="130"/>
    </row>
    <row r="5580" spans="104:106" x14ac:dyDescent="0.2">
      <c r="CZ5580" s="130"/>
      <c r="DA5580" s="130"/>
      <c r="DB5580" s="130"/>
    </row>
    <row r="5581" spans="104:106" x14ac:dyDescent="0.2">
      <c r="CZ5581" s="130"/>
      <c r="DA5581" s="130"/>
      <c r="DB5581" s="130"/>
    </row>
    <row r="5582" spans="104:106" x14ac:dyDescent="0.2">
      <c r="CZ5582" s="130"/>
      <c r="DA5582" s="130"/>
      <c r="DB5582" s="130"/>
    </row>
    <row r="5583" spans="104:106" x14ac:dyDescent="0.2">
      <c r="CZ5583" s="130"/>
      <c r="DA5583" s="130"/>
      <c r="DB5583" s="130"/>
    </row>
    <row r="5584" spans="104:106" x14ac:dyDescent="0.2">
      <c r="CZ5584" s="130"/>
      <c r="DA5584" s="130"/>
      <c r="DB5584" s="130"/>
    </row>
    <row r="5585" spans="104:106" x14ac:dyDescent="0.2">
      <c r="CZ5585" s="130"/>
      <c r="DA5585" s="130"/>
      <c r="DB5585" s="130"/>
    </row>
    <row r="5586" spans="104:106" x14ac:dyDescent="0.2">
      <c r="CZ5586" s="130"/>
      <c r="DA5586" s="130"/>
      <c r="DB5586" s="130"/>
    </row>
    <row r="5587" spans="104:106" x14ac:dyDescent="0.2">
      <c r="CZ5587" s="130"/>
      <c r="DA5587" s="130"/>
      <c r="DB5587" s="130"/>
    </row>
    <row r="5588" spans="104:106" x14ac:dyDescent="0.2">
      <c r="CZ5588" s="130"/>
      <c r="DA5588" s="130"/>
      <c r="DB5588" s="130"/>
    </row>
    <row r="5589" spans="104:106" x14ac:dyDescent="0.2">
      <c r="CZ5589" s="130"/>
      <c r="DA5589" s="130"/>
      <c r="DB5589" s="130"/>
    </row>
    <row r="5590" spans="104:106" x14ac:dyDescent="0.2">
      <c r="CZ5590" s="130"/>
      <c r="DA5590" s="130"/>
      <c r="DB5590" s="130"/>
    </row>
    <row r="5591" spans="104:106" x14ac:dyDescent="0.2">
      <c r="CZ5591" s="130"/>
      <c r="DA5591" s="130"/>
      <c r="DB5591" s="130"/>
    </row>
    <row r="5592" spans="104:106" x14ac:dyDescent="0.2">
      <c r="CZ5592" s="130"/>
      <c r="DA5592" s="130"/>
      <c r="DB5592" s="130"/>
    </row>
    <row r="5593" spans="104:106" x14ac:dyDescent="0.2">
      <c r="CZ5593" s="130"/>
      <c r="DA5593" s="130"/>
      <c r="DB5593" s="130"/>
    </row>
    <row r="5594" spans="104:106" x14ac:dyDescent="0.2">
      <c r="CZ5594" s="130"/>
      <c r="DA5594" s="130"/>
      <c r="DB5594" s="130"/>
    </row>
    <row r="5595" spans="104:106" x14ac:dyDescent="0.2">
      <c r="CZ5595" s="130"/>
      <c r="DA5595" s="130"/>
      <c r="DB5595" s="130"/>
    </row>
    <row r="5596" spans="104:106" x14ac:dyDescent="0.2">
      <c r="CZ5596" s="130"/>
      <c r="DA5596" s="130"/>
      <c r="DB5596" s="130"/>
    </row>
    <row r="5597" spans="104:106" x14ac:dyDescent="0.2">
      <c r="CZ5597" s="130"/>
      <c r="DA5597" s="130"/>
      <c r="DB5597" s="130"/>
    </row>
    <row r="5598" spans="104:106" x14ac:dyDescent="0.2">
      <c r="CZ5598" s="130"/>
      <c r="DA5598" s="130"/>
      <c r="DB5598" s="130"/>
    </row>
    <row r="5599" spans="104:106" x14ac:dyDescent="0.2">
      <c r="CZ5599" s="130"/>
      <c r="DA5599" s="130"/>
      <c r="DB5599" s="130"/>
    </row>
    <row r="5600" spans="104:106" x14ac:dyDescent="0.2">
      <c r="CZ5600" s="130"/>
      <c r="DA5600" s="130"/>
      <c r="DB5600" s="130"/>
    </row>
    <row r="5601" spans="104:106" x14ac:dyDescent="0.2">
      <c r="CZ5601" s="130"/>
      <c r="DA5601" s="130"/>
      <c r="DB5601" s="130"/>
    </row>
    <row r="5602" spans="104:106" x14ac:dyDescent="0.2">
      <c r="CZ5602" s="130"/>
      <c r="DA5602" s="130"/>
      <c r="DB5602" s="130"/>
    </row>
    <row r="5603" spans="104:106" x14ac:dyDescent="0.2">
      <c r="CZ5603" s="130"/>
      <c r="DA5603" s="130"/>
      <c r="DB5603" s="130"/>
    </row>
    <row r="5604" spans="104:106" x14ac:dyDescent="0.2">
      <c r="CZ5604" s="130"/>
      <c r="DA5604" s="130"/>
      <c r="DB5604" s="130"/>
    </row>
    <row r="5605" spans="104:106" x14ac:dyDescent="0.2">
      <c r="CZ5605" s="130"/>
      <c r="DA5605" s="130"/>
      <c r="DB5605" s="130"/>
    </row>
    <row r="5606" spans="104:106" x14ac:dyDescent="0.2">
      <c r="CZ5606" s="130"/>
      <c r="DA5606" s="130"/>
      <c r="DB5606" s="130"/>
    </row>
    <row r="5607" spans="104:106" x14ac:dyDescent="0.2">
      <c r="CZ5607" s="130"/>
      <c r="DA5607" s="130"/>
      <c r="DB5607" s="130"/>
    </row>
    <row r="5608" spans="104:106" x14ac:dyDescent="0.2">
      <c r="CZ5608" s="130"/>
      <c r="DA5608" s="130"/>
      <c r="DB5608" s="130"/>
    </row>
    <row r="5609" spans="104:106" x14ac:dyDescent="0.2">
      <c r="CZ5609" s="130"/>
      <c r="DA5609" s="130"/>
      <c r="DB5609" s="130"/>
    </row>
    <row r="5610" spans="104:106" x14ac:dyDescent="0.2">
      <c r="CZ5610" s="130"/>
      <c r="DA5610" s="130"/>
      <c r="DB5610" s="130"/>
    </row>
    <row r="5611" spans="104:106" x14ac:dyDescent="0.2">
      <c r="CZ5611" s="130"/>
      <c r="DA5611" s="130"/>
      <c r="DB5611" s="130"/>
    </row>
    <row r="5612" spans="104:106" x14ac:dyDescent="0.2">
      <c r="CZ5612" s="130"/>
      <c r="DA5612" s="130"/>
      <c r="DB5612" s="130"/>
    </row>
    <row r="5613" spans="104:106" x14ac:dyDescent="0.2">
      <c r="CZ5613" s="130"/>
      <c r="DA5613" s="130"/>
      <c r="DB5613" s="130"/>
    </row>
    <row r="5614" spans="104:106" x14ac:dyDescent="0.2">
      <c r="CZ5614" s="130"/>
      <c r="DA5614" s="130"/>
      <c r="DB5614" s="130"/>
    </row>
    <row r="5615" spans="104:106" x14ac:dyDescent="0.2">
      <c r="CZ5615" s="130"/>
      <c r="DA5615" s="130"/>
      <c r="DB5615" s="130"/>
    </row>
    <row r="5616" spans="104:106" x14ac:dyDescent="0.2">
      <c r="CZ5616" s="130"/>
      <c r="DA5616" s="130"/>
      <c r="DB5616" s="130"/>
    </row>
    <row r="5617" spans="104:106" x14ac:dyDescent="0.2">
      <c r="CZ5617" s="130"/>
      <c r="DA5617" s="130"/>
      <c r="DB5617" s="130"/>
    </row>
    <row r="5618" spans="104:106" x14ac:dyDescent="0.2">
      <c r="CZ5618" s="130"/>
      <c r="DA5618" s="130"/>
      <c r="DB5618" s="130"/>
    </row>
    <row r="5619" spans="104:106" x14ac:dyDescent="0.2">
      <c r="CZ5619" s="130"/>
      <c r="DA5619" s="130"/>
      <c r="DB5619" s="130"/>
    </row>
    <row r="5620" spans="104:106" x14ac:dyDescent="0.2">
      <c r="CZ5620" s="130"/>
      <c r="DA5620" s="130"/>
      <c r="DB5620" s="130"/>
    </row>
    <row r="5621" spans="104:106" x14ac:dyDescent="0.2">
      <c r="CZ5621" s="130"/>
      <c r="DA5621" s="130"/>
      <c r="DB5621" s="130"/>
    </row>
    <row r="5622" spans="104:106" x14ac:dyDescent="0.2">
      <c r="CZ5622" s="130"/>
      <c r="DA5622" s="130"/>
      <c r="DB5622" s="130"/>
    </row>
    <row r="5623" spans="104:106" x14ac:dyDescent="0.2">
      <c r="CZ5623" s="130"/>
      <c r="DA5623" s="130"/>
      <c r="DB5623" s="130"/>
    </row>
    <row r="5624" spans="104:106" x14ac:dyDescent="0.2">
      <c r="CZ5624" s="130"/>
      <c r="DA5624" s="130"/>
      <c r="DB5624" s="130"/>
    </row>
    <row r="5625" spans="104:106" x14ac:dyDescent="0.2">
      <c r="CZ5625" s="130"/>
      <c r="DA5625" s="130"/>
      <c r="DB5625" s="130"/>
    </row>
    <row r="5626" spans="104:106" x14ac:dyDescent="0.2">
      <c r="CZ5626" s="130"/>
      <c r="DA5626" s="130"/>
      <c r="DB5626" s="130"/>
    </row>
    <row r="5627" spans="104:106" x14ac:dyDescent="0.2">
      <c r="CZ5627" s="130"/>
      <c r="DA5627" s="130"/>
      <c r="DB5627" s="130"/>
    </row>
    <row r="5628" spans="104:106" x14ac:dyDescent="0.2">
      <c r="CZ5628" s="130"/>
      <c r="DA5628" s="130"/>
      <c r="DB5628" s="130"/>
    </row>
    <row r="5629" spans="104:106" x14ac:dyDescent="0.2">
      <c r="CZ5629" s="130"/>
      <c r="DA5629" s="130"/>
      <c r="DB5629" s="130"/>
    </row>
    <row r="5630" spans="104:106" x14ac:dyDescent="0.2">
      <c r="CZ5630" s="130"/>
      <c r="DA5630" s="130"/>
      <c r="DB5630" s="130"/>
    </row>
    <row r="5631" spans="104:106" x14ac:dyDescent="0.2">
      <c r="CZ5631" s="130"/>
      <c r="DA5631" s="130"/>
      <c r="DB5631" s="130"/>
    </row>
    <row r="5632" spans="104:106" x14ac:dyDescent="0.2">
      <c r="CZ5632" s="130"/>
      <c r="DA5632" s="130"/>
      <c r="DB5632" s="130"/>
    </row>
    <row r="5633" spans="104:106" x14ac:dyDescent="0.2">
      <c r="CZ5633" s="130"/>
      <c r="DA5633" s="130"/>
      <c r="DB5633" s="130"/>
    </row>
    <row r="5634" spans="104:106" x14ac:dyDescent="0.2">
      <c r="CZ5634" s="130"/>
      <c r="DA5634" s="130"/>
      <c r="DB5634" s="130"/>
    </row>
    <row r="5635" spans="104:106" x14ac:dyDescent="0.2">
      <c r="CZ5635" s="130"/>
      <c r="DA5635" s="130"/>
      <c r="DB5635" s="130"/>
    </row>
    <row r="5636" spans="104:106" x14ac:dyDescent="0.2">
      <c r="CZ5636" s="130"/>
      <c r="DA5636" s="130"/>
      <c r="DB5636" s="130"/>
    </row>
    <row r="5637" spans="104:106" x14ac:dyDescent="0.2">
      <c r="CZ5637" s="130"/>
      <c r="DA5637" s="130"/>
      <c r="DB5637" s="130"/>
    </row>
    <row r="5638" spans="104:106" x14ac:dyDescent="0.2">
      <c r="CZ5638" s="130"/>
      <c r="DA5638" s="130"/>
      <c r="DB5638" s="130"/>
    </row>
    <row r="5639" spans="104:106" x14ac:dyDescent="0.2">
      <c r="CZ5639" s="130"/>
      <c r="DA5639" s="130"/>
      <c r="DB5639" s="130"/>
    </row>
    <row r="5640" spans="104:106" x14ac:dyDescent="0.2">
      <c r="CZ5640" s="130"/>
      <c r="DA5640" s="130"/>
      <c r="DB5640" s="130"/>
    </row>
    <row r="5641" spans="104:106" x14ac:dyDescent="0.2">
      <c r="CZ5641" s="130"/>
      <c r="DA5641" s="130"/>
      <c r="DB5641" s="130"/>
    </row>
    <row r="5642" spans="104:106" x14ac:dyDescent="0.2">
      <c r="CZ5642" s="130"/>
      <c r="DA5642" s="130"/>
      <c r="DB5642" s="130"/>
    </row>
    <row r="5643" spans="104:106" x14ac:dyDescent="0.2">
      <c r="CZ5643" s="130"/>
      <c r="DA5643" s="130"/>
      <c r="DB5643" s="130"/>
    </row>
    <row r="5644" spans="104:106" x14ac:dyDescent="0.2">
      <c r="CZ5644" s="130"/>
      <c r="DA5644" s="130"/>
      <c r="DB5644" s="130"/>
    </row>
    <row r="5645" spans="104:106" x14ac:dyDescent="0.2">
      <c r="CZ5645" s="130"/>
      <c r="DA5645" s="130"/>
      <c r="DB5645" s="130"/>
    </row>
    <row r="5646" spans="104:106" x14ac:dyDescent="0.2">
      <c r="CZ5646" s="130"/>
      <c r="DA5646" s="130"/>
      <c r="DB5646" s="130"/>
    </row>
    <row r="5647" spans="104:106" x14ac:dyDescent="0.2">
      <c r="CZ5647" s="130"/>
      <c r="DA5647" s="130"/>
      <c r="DB5647" s="130"/>
    </row>
    <row r="5648" spans="104:106" x14ac:dyDescent="0.2">
      <c r="CZ5648" s="130"/>
      <c r="DA5648" s="130"/>
      <c r="DB5648" s="130"/>
    </row>
    <row r="5649" spans="104:106" x14ac:dyDescent="0.2">
      <c r="CZ5649" s="130"/>
      <c r="DA5649" s="130"/>
      <c r="DB5649" s="130"/>
    </row>
    <row r="5650" spans="104:106" x14ac:dyDescent="0.2">
      <c r="CZ5650" s="130"/>
      <c r="DA5650" s="130"/>
      <c r="DB5650" s="130"/>
    </row>
    <row r="5651" spans="104:106" x14ac:dyDescent="0.2">
      <c r="CZ5651" s="130"/>
      <c r="DA5651" s="130"/>
      <c r="DB5651" s="130"/>
    </row>
    <row r="5652" spans="104:106" x14ac:dyDescent="0.2">
      <c r="CZ5652" s="130"/>
      <c r="DA5652" s="130"/>
      <c r="DB5652" s="130"/>
    </row>
    <row r="5653" spans="104:106" x14ac:dyDescent="0.2">
      <c r="CZ5653" s="130"/>
      <c r="DA5653" s="130"/>
      <c r="DB5653" s="130"/>
    </row>
    <row r="5654" spans="104:106" x14ac:dyDescent="0.2">
      <c r="CZ5654" s="130"/>
      <c r="DA5654" s="130"/>
      <c r="DB5654" s="130"/>
    </row>
    <row r="5655" spans="104:106" x14ac:dyDescent="0.2">
      <c r="CZ5655" s="130"/>
      <c r="DA5655" s="130"/>
      <c r="DB5655" s="130"/>
    </row>
    <row r="5656" spans="104:106" x14ac:dyDescent="0.2">
      <c r="CZ5656" s="130"/>
      <c r="DA5656" s="130"/>
      <c r="DB5656" s="130"/>
    </row>
    <row r="5657" spans="104:106" x14ac:dyDescent="0.2">
      <c r="CZ5657" s="130"/>
      <c r="DA5657" s="130"/>
      <c r="DB5657" s="130"/>
    </row>
    <row r="5658" spans="104:106" x14ac:dyDescent="0.2">
      <c r="CZ5658" s="130"/>
      <c r="DA5658" s="130"/>
      <c r="DB5658" s="130"/>
    </row>
    <row r="5659" spans="104:106" x14ac:dyDescent="0.2">
      <c r="CZ5659" s="130"/>
      <c r="DA5659" s="130"/>
      <c r="DB5659" s="130"/>
    </row>
    <row r="5660" spans="104:106" x14ac:dyDescent="0.2">
      <c r="CZ5660" s="130"/>
      <c r="DA5660" s="130"/>
      <c r="DB5660" s="130"/>
    </row>
    <row r="5661" spans="104:106" x14ac:dyDescent="0.2">
      <c r="CZ5661" s="130"/>
      <c r="DA5661" s="130"/>
      <c r="DB5661" s="130"/>
    </row>
    <row r="5662" spans="104:106" x14ac:dyDescent="0.2">
      <c r="CZ5662" s="130"/>
      <c r="DA5662" s="130"/>
      <c r="DB5662" s="130"/>
    </row>
    <row r="5663" spans="104:106" x14ac:dyDescent="0.2">
      <c r="CZ5663" s="130"/>
      <c r="DA5663" s="130"/>
      <c r="DB5663" s="130"/>
    </row>
    <row r="5664" spans="104:106" x14ac:dyDescent="0.2">
      <c r="CZ5664" s="130"/>
      <c r="DA5664" s="130"/>
      <c r="DB5664" s="130"/>
    </row>
    <row r="5665" spans="104:106" x14ac:dyDescent="0.2">
      <c r="CZ5665" s="130"/>
      <c r="DA5665" s="130"/>
      <c r="DB5665" s="130"/>
    </row>
    <row r="5666" spans="104:106" x14ac:dyDescent="0.2">
      <c r="CZ5666" s="130"/>
      <c r="DA5666" s="130"/>
      <c r="DB5666" s="130"/>
    </row>
    <row r="5667" spans="104:106" x14ac:dyDescent="0.2">
      <c r="CZ5667" s="130"/>
      <c r="DA5667" s="130"/>
      <c r="DB5667" s="130"/>
    </row>
    <row r="5668" spans="104:106" x14ac:dyDescent="0.2">
      <c r="CZ5668" s="130"/>
      <c r="DA5668" s="130"/>
      <c r="DB5668" s="130"/>
    </row>
    <row r="5669" spans="104:106" x14ac:dyDescent="0.2">
      <c r="CZ5669" s="130"/>
      <c r="DA5669" s="130"/>
      <c r="DB5669" s="130"/>
    </row>
    <row r="5670" spans="104:106" x14ac:dyDescent="0.2">
      <c r="CZ5670" s="130"/>
      <c r="DA5670" s="130"/>
      <c r="DB5670" s="130"/>
    </row>
    <row r="5671" spans="104:106" x14ac:dyDescent="0.2">
      <c r="CZ5671" s="130"/>
      <c r="DA5671" s="130"/>
      <c r="DB5671" s="130"/>
    </row>
    <row r="5672" spans="104:106" x14ac:dyDescent="0.2">
      <c r="CZ5672" s="130"/>
      <c r="DA5672" s="130"/>
      <c r="DB5672" s="130"/>
    </row>
    <row r="5673" spans="104:106" x14ac:dyDescent="0.2">
      <c r="CZ5673" s="130"/>
      <c r="DA5673" s="130"/>
      <c r="DB5673" s="130"/>
    </row>
    <row r="5674" spans="104:106" x14ac:dyDescent="0.2">
      <c r="CZ5674" s="130"/>
      <c r="DA5674" s="130"/>
      <c r="DB5674" s="130"/>
    </row>
    <row r="5675" spans="104:106" x14ac:dyDescent="0.2">
      <c r="CZ5675" s="130"/>
      <c r="DA5675" s="130"/>
      <c r="DB5675" s="130"/>
    </row>
    <row r="5676" spans="104:106" x14ac:dyDescent="0.2">
      <c r="CZ5676" s="130"/>
      <c r="DA5676" s="130"/>
      <c r="DB5676" s="130"/>
    </row>
    <row r="5677" spans="104:106" x14ac:dyDescent="0.2">
      <c r="CZ5677" s="130"/>
      <c r="DA5677" s="130"/>
      <c r="DB5677" s="130"/>
    </row>
    <row r="5678" spans="104:106" x14ac:dyDescent="0.2">
      <c r="CZ5678" s="130"/>
      <c r="DA5678" s="130"/>
      <c r="DB5678" s="130"/>
    </row>
    <row r="5679" spans="104:106" x14ac:dyDescent="0.2">
      <c r="CZ5679" s="130"/>
      <c r="DA5679" s="130"/>
      <c r="DB5679" s="130"/>
    </row>
    <row r="5680" spans="104:106" x14ac:dyDescent="0.2">
      <c r="CZ5680" s="130"/>
      <c r="DA5680" s="130"/>
      <c r="DB5680" s="130"/>
    </row>
    <row r="5681" spans="104:106" x14ac:dyDescent="0.2">
      <c r="CZ5681" s="130"/>
      <c r="DA5681" s="130"/>
      <c r="DB5681" s="130"/>
    </row>
    <row r="5682" spans="104:106" x14ac:dyDescent="0.2">
      <c r="CZ5682" s="130"/>
      <c r="DA5682" s="130"/>
      <c r="DB5682" s="130"/>
    </row>
    <row r="5683" spans="104:106" x14ac:dyDescent="0.2">
      <c r="CZ5683" s="130"/>
      <c r="DA5683" s="130"/>
      <c r="DB5683" s="130"/>
    </row>
    <row r="5684" spans="104:106" x14ac:dyDescent="0.2">
      <c r="CZ5684" s="130"/>
      <c r="DA5684" s="130"/>
      <c r="DB5684" s="130"/>
    </row>
    <row r="5685" spans="104:106" x14ac:dyDescent="0.2">
      <c r="CZ5685" s="130"/>
      <c r="DA5685" s="130"/>
      <c r="DB5685" s="130"/>
    </row>
    <row r="5686" spans="104:106" x14ac:dyDescent="0.2">
      <c r="CZ5686" s="130"/>
      <c r="DA5686" s="130"/>
      <c r="DB5686" s="130"/>
    </row>
    <row r="5687" spans="104:106" x14ac:dyDescent="0.2">
      <c r="CZ5687" s="130"/>
      <c r="DA5687" s="130"/>
      <c r="DB5687" s="130"/>
    </row>
    <row r="5688" spans="104:106" x14ac:dyDescent="0.2">
      <c r="CZ5688" s="130"/>
      <c r="DA5688" s="130"/>
      <c r="DB5688" s="130"/>
    </row>
    <row r="5689" spans="104:106" x14ac:dyDescent="0.2">
      <c r="CZ5689" s="130"/>
      <c r="DA5689" s="130"/>
      <c r="DB5689" s="130"/>
    </row>
    <row r="5690" spans="104:106" x14ac:dyDescent="0.2">
      <c r="CZ5690" s="130"/>
      <c r="DA5690" s="130"/>
      <c r="DB5690" s="130"/>
    </row>
    <row r="5691" spans="104:106" x14ac:dyDescent="0.2">
      <c r="CZ5691" s="130"/>
      <c r="DA5691" s="130"/>
      <c r="DB5691" s="130"/>
    </row>
    <row r="5692" spans="104:106" x14ac:dyDescent="0.2">
      <c r="CZ5692" s="130"/>
      <c r="DA5692" s="130"/>
      <c r="DB5692" s="130"/>
    </row>
    <row r="5693" spans="104:106" x14ac:dyDescent="0.2">
      <c r="CZ5693" s="130"/>
      <c r="DA5693" s="130"/>
      <c r="DB5693" s="130"/>
    </row>
    <row r="5694" spans="104:106" x14ac:dyDescent="0.2">
      <c r="CZ5694" s="130"/>
      <c r="DA5694" s="130"/>
      <c r="DB5694" s="130"/>
    </row>
    <row r="5695" spans="104:106" x14ac:dyDescent="0.2">
      <c r="CZ5695" s="130"/>
      <c r="DA5695" s="130"/>
      <c r="DB5695" s="130"/>
    </row>
    <row r="5696" spans="104:106" x14ac:dyDescent="0.2">
      <c r="CZ5696" s="130"/>
      <c r="DA5696" s="130"/>
      <c r="DB5696" s="130"/>
    </row>
    <row r="5697" spans="104:106" x14ac:dyDescent="0.2">
      <c r="CZ5697" s="130"/>
      <c r="DA5697" s="130"/>
      <c r="DB5697" s="130"/>
    </row>
    <row r="5698" spans="104:106" x14ac:dyDescent="0.2">
      <c r="CZ5698" s="130"/>
      <c r="DA5698" s="130"/>
      <c r="DB5698" s="130"/>
    </row>
    <row r="5699" spans="104:106" x14ac:dyDescent="0.2">
      <c r="CZ5699" s="130"/>
      <c r="DA5699" s="130"/>
      <c r="DB5699" s="130"/>
    </row>
    <row r="5700" spans="104:106" x14ac:dyDescent="0.2">
      <c r="CZ5700" s="130"/>
      <c r="DA5700" s="130"/>
      <c r="DB5700" s="130"/>
    </row>
    <row r="5701" spans="104:106" x14ac:dyDescent="0.2">
      <c r="CZ5701" s="130"/>
      <c r="DA5701" s="130"/>
      <c r="DB5701" s="130"/>
    </row>
    <row r="5702" spans="104:106" x14ac:dyDescent="0.2">
      <c r="CZ5702" s="130"/>
      <c r="DA5702" s="130"/>
      <c r="DB5702" s="130"/>
    </row>
    <row r="5703" spans="104:106" x14ac:dyDescent="0.2">
      <c r="CZ5703" s="130"/>
      <c r="DA5703" s="130"/>
      <c r="DB5703" s="130"/>
    </row>
    <row r="5704" spans="104:106" x14ac:dyDescent="0.2">
      <c r="CZ5704" s="130"/>
      <c r="DA5704" s="130"/>
      <c r="DB5704" s="130"/>
    </row>
    <row r="5705" spans="104:106" x14ac:dyDescent="0.2">
      <c r="CZ5705" s="130"/>
      <c r="DA5705" s="130"/>
      <c r="DB5705" s="130"/>
    </row>
    <row r="5706" spans="104:106" x14ac:dyDescent="0.2">
      <c r="CZ5706" s="130"/>
      <c r="DA5706" s="130"/>
      <c r="DB5706" s="130"/>
    </row>
    <row r="5707" spans="104:106" x14ac:dyDescent="0.2">
      <c r="CZ5707" s="130"/>
      <c r="DA5707" s="130"/>
      <c r="DB5707" s="130"/>
    </row>
    <row r="5708" spans="104:106" x14ac:dyDescent="0.2">
      <c r="CZ5708" s="130"/>
      <c r="DA5708" s="130"/>
      <c r="DB5708" s="130"/>
    </row>
    <row r="5709" spans="104:106" x14ac:dyDescent="0.2">
      <c r="CZ5709" s="130"/>
      <c r="DA5709" s="130"/>
      <c r="DB5709" s="130"/>
    </row>
    <row r="5710" spans="104:106" x14ac:dyDescent="0.2">
      <c r="CZ5710" s="130"/>
      <c r="DA5710" s="130"/>
      <c r="DB5710" s="130"/>
    </row>
    <row r="5711" spans="104:106" x14ac:dyDescent="0.2">
      <c r="CZ5711" s="130"/>
      <c r="DA5711" s="130"/>
      <c r="DB5711" s="130"/>
    </row>
    <row r="5712" spans="104:106" x14ac:dyDescent="0.2">
      <c r="CZ5712" s="130"/>
      <c r="DA5712" s="130"/>
      <c r="DB5712" s="130"/>
    </row>
    <row r="5713" spans="104:106" x14ac:dyDescent="0.2">
      <c r="CZ5713" s="130"/>
      <c r="DA5713" s="130"/>
      <c r="DB5713" s="130"/>
    </row>
    <row r="5714" spans="104:106" x14ac:dyDescent="0.2">
      <c r="CZ5714" s="130"/>
      <c r="DA5714" s="130"/>
      <c r="DB5714" s="130"/>
    </row>
    <row r="5715" spans="104:106" x14ac:dyDescent="0.2">
      <c r="CZ5715" s="130"/>
      <c r="DA5715" s="130"/>
      <c r="DB5715" s="130"/>
    </row>
    <row r="5716" spans="104:106" x14ac:dyDescent="0.2">
      <c r="CZ5716" s="130"/>
      <c r="DA5716" s="130"/>
      <c r="DB5716" s="130"/>
    </row>
    <row r="5717" spans="104:106" x14ac:dyDescent="0.2">
      <c r="CZ5717" s="130"/>
      <c r="DA5717" s="130"/>
      <c r="DB5717" s="130"/>
    </row>
    <row r="5718" spans="104:106" x14ac:dyDescent="0.2">
      <c r="CZ5718" s="130"/>
      <c r="DA5718" s="130"/>
      <c r="DB5718" s="130"/>
    </row>
    <row r="5719" spans="104:106" x14ac:dyDescent="0.2">
      <c r="CZ5719" s="130"/>
      <c r="DA5719" s="130"/>
      <c r="DB5719" s="130"/>
    </row>
    <row r="5720" spans="104:106" x14ac:dyDescent="0.2">
      <c r="CZ5720" s="130"/>
      <c r="DA5720" s="130"/>
      <c r="DB5720" s="130"/>
    </row>
    <row r="5721" spans="104:106" x14ac:dyDescent="0.2">
      <c r="CZ5721" s="130"/>
      <c r="DA5721" s="130"/>
      <c r="DB5721" s="130"/>
    </row>
    <row r="5722" spans="104:106" x14ac:dyDescent="0.2">
      <c r="CZ5722" s="130"/>
      <c r="DA5722" s="130"/>
      <c r="DB5722" s="130"/>
    </row>
    <row r="5723" spans="104:106" x14ac:dyDescent="0.2">
      <c r="CZ5723" s="130"/>
      <c r="DA5723" s="130"/>
      <c r="DB5723" s="130"/>
    </row>
    <row r="5724" spans="104:106" x14ac:dyDescent="0.2">
      <c r="CZ5724" s="130"/>
      <c r="DA5724" s="130"/>
      <c r="DB5724" s="130"/>
    </row>
    <row r="5725" spans="104:106" x14ac:dyDescent="0.2">
      <c r="CZ5725" s="130"/>
      <c r="DA5725" s="130"/>
      <c r="DB5725" s="130"/>
    </row>
    <row r="5726" spans="104:106" x14ac:dyDescent="0.2">
      <c r="CZ5726" s="130"/>
      <c r="DA5726" s="130"/>
      <c r="DB5726" s="130"/>
    </row>
    <row r="5727" spans="104:106" x14ac:dyDescent="0.2">
      <c r="CZ5727" s="130"/>
      <c r="DA5727" s="130"/>
      <c r="DB5727" s="130"/>
    </row>
    <row r="5728" spans="104:106" x14ac:dyDescent="0.2">
      <c r="CZ5728" s="130"/>
      <c r="DA5728" s="130"/>
      <c r="DB5728" s="130"/>
    </row>
    <row r="5729" spans="104:106" x14ac:dyDescent="0.2">
      <c r="CZ5729" s="130"/>
      <c r="DA5729" s="130"/>
      <c r="DB5729" s="130"/>
    </row>
    <row r="5730" spans="104:106" x14ac:dyDescent="0.2">
      <c r="CZ5730" s="130"/>
      <c r="DA5730" s="130"/>
      <c r="DB5730" s="130"/>
    </row>
    <row r="5731" spans="104:106" x14ac:dyDescent="0.2">
      <c r="CZ5731" s="130"/>
      <c r="DA5731" s="130"/>
      <c r="DB5731" s="130"/>
    </row>
    <row r="5732" spans="104:106" x14ac:dyDescent="0.2">
      <c r="CZ5732" s="130"/>
      <c r="DA5732" s="130"/>
      <c r="DB5732" s="130"/>
    </row>
    <row r="5733" spans="104:106" x14ac:dyDescent="0.2">
      <c r="CZ5733" s="130"/>
      <c r="DA5733" s="130"/>
      <c r="DB5733" s="130"/>
    </row>
    <row r="5734" spans="104:106" x14ac:dyDescent="0.2">
      <c r="CZ5734" s="130"/>
      <c r="DA5734" s="130"/>
      <c r="DB5734" s="130"/>
    </row>
    <row r="5735" spans="104:106" x14ac:dyDescent="0.2">
      <c r="CZ5735" s="130"/>
      <c r="DA5735" s="130"/>
      <c r="DB5735" s="130"/>
    </row>
    <row r="5736" spans="104:106" x14ac:dyDescent="0.2">
      <c r="CZ5736" s="130"/>
      <c r="DA5736" s="130"/>
      <c r="DB5736" s="130"/>
    </row>
    <row r="5737" spans="104:106" x14ac:dyDescent="0.2">
      <c r="CZ5737" s="130"/>
      <c r="DA5737" s="130"/>
      <c r="DB5737" s="130"/>
    </row>
    <row r="5738" spans="104:106" x14ac:dyDescent="0.2">
      <c r="CZ5738" s="130"/>
      <c r="DA5738" s="130"/>
      <c r="DB5738" s="130"/>
    </row>
    <row r="5739" spans="104:106" x14ac:dyDescent="0.2">
      <c r="CZ5739" s="130"/>
      <c r="DA5739" s="130"/>
      <c r="DB5739" s="130"/>
    </row>
    <row r="5740" spans="104:106" x14ac:dyDescent="0.2">
      <c r="CZ5740" s="130"/>
      <c r="DA5740" s="130"/>
      <c r="DB5740" s="130"/>
    </row>
    <row r="5741" spans="104:106" x14ac:dyDescent="0.2">
      <c r="CZ5741" s="130"/>
      <c r="DA5741" s="130"/>
      <c r="DB5741" s="130"/>
    </row>
    <row r="5742" spans="104:106" x14ac:dyDescent="0.2">
      <c r="CZ5742" s="130"/>
      <c r="DA5742" s="130"/>
      <c r="DB5742" s="130"/>
    </row>
    <row r="5743" spans="104:106" x14ac:dyDescent="0.2">
      <c r="CZ5743" s="130"/>
      <c r="DA5743" s="130"/>
      <c r="DB5743" s="130"/>
    </row>
    <row r="5744" spans="104:106" x14ac:dyDescent="0.2">
      <c r="CZ5744" s="130"/>
      <c r="DA5744" s="130"/>
      <c r="DB5744" s="130"/>
    </row>
    <row r="5745" spans="104:106" x14ac:dyDescent="0.2">
      <c r="CZ5745" s="130"/>
      <c r="DA5745" s="130"/>
      <c r="DB5745" s="130"/>
    </row>
    <row r="5746" spans="104:106" x14ac:dyDescent="0.2">
      <c r="CZ5746" s="130"/>
      <c r="DA5746" s="130"/>
      <c r="DB5746" s="130"/>
    </row>
    <row r="5747" spans="104:106" x14ac:dyDescent="0.2">
      <c r="CZ5747" s="130"/>
      <c r="DA5747" s="130"/>
      <c r="DB5747" s="130"/>
    </row>
    <row r="5748" spans="104:106" x14ac:dyDescent="0.2">
      <c r="CZ5748" s="130"/>
      <c r="DA5748" s="130"/>
      <c r="DB5748" s="130"/>
    </row>
    <row r="5749" spans="104:106" x14ac:dyDescent="0.2">
      <c r="CZ5749" s="130"/>
      <c r="DA5749" s="130"/>
      <c r="DB5749" s="130"/>
    </row>
    <row r="5750" spans="104:106" x14ac:dyDescent="0.2">
      <c r="CZ5750" s="130"/>
      <c r="DA5750" s="130"/>
      <c r="DB5750" s="130"/>
    </row>
    <row r="5751" spans="104:106" x14ac:dyDescent="0.2">
      <c r="CZ5751" s="130"/>
      <c r="DA5751" s="130"/>
      <c r="DB5751" s="130"/>
    </row>
    <row r="5752" spans="104:106" x14ac:dyDescent="0.2">
      <c r="CZ5752" s="130"/>
      <c r="DA5752" s="130"/>
      <c r="DB5752" s="130"/>
    </row>
    <row r="5753" spans="104:106" x14ac:dyDescent="0.2">
      <c r="CZ5753" s="130"/>
      <c r="DA5753" s="130"/>
      <c r="DB5753" s="130"/>
    </row>
    <row r="5754" spans="104:106" x14ac:dyDescent="0.2">
      <c r="CZ5754" s="130"/>
      <c r="DA5754" s="130"/>
      <c r="DB5754" s="130"/>
    </row>
    <row r="5755" spans="104:106" x14ac:dyDescent="0.2">
      <c r="CZ5755" s="130"/>
      <c r="DA5755" s="130"/>
      <c r="DB5755" s="130"/>
    </row>
    <row r="5756" spans="104:106" x14ac:dyDescent="0.2">
      <c r="CZ5756" s="130"/>
      <c r="DA5756" s="130"/>
      <c r="DB5756" s="130"/>
    </row>
    <row r="5757" spans="104:106" x14ac:dyDescent="0.2">
      <c r="CZ5757" s="130"/>
      <c r="DA5757" s="130"/>
      <c r="DB5757" s="130"/>
    </row>
    <row r="5758" spans="104:106" x14ac:dyDescent="0.2">
      <c r="CZ5758" s="130"/>
      <c r="DA5758" s="130"/>
      <c r="DB5758" s="130"/>
    </row>
    <row r="5759" spans="104:106" x14ac:dyDescent="0.2">
      <c r="CZ5759" s="130"/>
      <c r="DA5759" s="130"/>
      <c r="DB5759" s="130"/>
    </row>
    <row r="5760" spans="104:106" x14ac:dyDescent="0.2">
      <c r="CZ5760" s="130"/>
      <c r="DA5760" s="130"/>
      <c r="DB5760" s="130"/>
    </row>
    <row r="5761" spans="104:106" x14ac:dyDescent="0.2">
      <c r="CZ5761" s="130"/>
      <c r="DA5761" s="130"/>
      <c r="DB5761" s="130"/>
    </row>
    <row r="5762" spans="104:106" x14ac:dyDescent="0.2">
      <c r="CZ5762" s="130"/>
      <c r="DA5762" s="130"/>
      <c r="DB5762" s="130"/>
    </row>
    <row r="5763" spans="104:106" x14ac:dyDescent="0.2">
      <c r="CZ5763" s="130"/>
      <c r="DA5763" s="130"/>
      <c r="DB5763" s="130"/>
    </row>
    <row r="5764" spans="104:106" x14ac:dyDescent="0.2">
      <c r="CZ5764" s="130"/>
      <c r="DA5764" s="130"/>
      <c r="DB5764" s="130"/>
    </row>
    <row r="5765" spans="104:106" x14ac:dyDescent="0.2">
      <c r="CZ5765" s="130"/>
      <c r="DA5765" s="130"/>
      <c r="DB5765" s="130"/>
    </row>
    <row r="5766" spans="104:106" x14ac:dyDescent="0.2">
      <c r="CZ5766" s="130"/>
      <c r="DA5766" s="130"/>
      <c r="DB5766" s="130"/>
    </row>
    <row r="5767" spans="104:106" x14ac:dyDescent="0.2">
      <c r="CZ5767" s="130"/>
      <c r="DA5767" s="130"/>
      <c r="DB5767" s="130"/>
    </row>
    <row r="5768" spans="104:106" x14ac:dyDescent="0.2">
      <c r="CZ5768" s="130"/>
      <c r="DA5768" s="130"/>
      <c r="DB5768" s="130"/>
    </row>
    <row r="5769" spans="104:106" x14ac:dyDescent="0.2">
      <c r="CZ5769" s="130"/>
      <c r="DA5769" s="130"/>
      <c r="DB5769" s="130"/>
    </row>
    <row r="5770" spans="104:106" x14ac:dyDescent="0.2">
      <c r="CZ5770" s="130"/>
      <c r="DA5770" s="130"/>
      <c r="DB5770" s="130"/>
    </row>
    <row r="5771" spans="104:106" x14ac:dyDescent="0.2">
      <c r="CZ5771" s="130"/>
      <c r="DA5771" s="130"/>
      <c r="DB5771" s="130"/>
    </row>
    <row r="5772" spans="104:106" x14ac:dyDescent="0.2">
      <c r="CZ5772" s="130"/>
      <c r="DA5772" s="130"/>
      <c r="DB5772" s="130"/>
    </row>
    <row r="5773" spans="104:106" x14ac:dyDescent="0.2">
      <c r="CZ5773" s="130"/>
      <c r="DA5773" s="130"/>
      <c r="DB5773" s="130"/>
    </row>
    <row r="5774" spans="104:106" x14ac:dyDescent="0.2">
      <c r="CZ5774" s="130"/>
      <c r="DA5774" s="130"/>
      <c r="DB5774" s="130"/>
    </row>
    <row r="5775" spans="104:106" x14ac:dyDescent="0.2">
      <c r="CZ5775" s="130"/>
      <c r="DA5775" s="130"/>
      <c r="DB5775" s="130"/>
    </row>
    <row r="5776" spans="104:106" x14ac:dyDescent="0.2">
      <c r="CZ5776" s="130"/>
      <c r="DA5776" s="130"/>
      <c r="DB5776" s="130"/>
    </row>
    <row r="5777" spans="104:106" x14ac:dyDescent="0.2">
      <c r="CZ5777" s="130"/>
      <c r="DA5777" s="130"/>
      <c r="DB5777" s="130"/>
    </row>
    <row r="5778" spans="104:106" x14ac:dyDescent="0.2">
      <c r="CZ5778" s="130"/>
      <c r="DA5778" s="130"/>
      <c r="DB5778" s="130"/>
    </row>
    <row r="5779" spans="104:106" x14ac:dyDescent="0.2">
      <c r="CZ5779" s="130"/>
      <c r="DA5779" s="130"/>
      <c r="DB5779" s="130"/>
    </row>
    <row r="5780" spans="104:106" x14ac:dyDescent="0.2">
      <c r="CZ5780" s="130"/>
      <c r="DA5780" s="130"/>
      <c r="DB5780" s="130"/>
    </row>
    <row r="5781" spans="104:106" x14ac:dyDescent="0.2">
      <c r="CZ5781" s="130"/>
      <c r="DA5781" s="130"/>
      <c r="DB5781" s="130"/>
    </row>
    <row r="5782" spans="104:106" x14ac:dyDescent="0.2">
      <c r="CZ5782" s="130"/>
      <c r="DA5782" s="130"/>
      <c r="DB5782" s="130"/>
    </row>
    <row r="5783" spans="104:106" x14ac:dyDescent="0.2">
      <c r="CZ5783" s="130"/>
      <c r="DA5783" s="130"/>
      <c r="DB5783" s="130"/>
    </row>
    <row r="5784" spans="104:106" x14ac:dyDescent="0.2">
      <c r="CZ5784" s="130"/>
      <c r="DA5784" s="130"/>
      <c r="DB5784" s="130"/>
    </row>
    <row r="5785" spans="104:106" x14ac:dyDescent="0.2">
      <c r="CZ5785" s="130"/>
      <c r="DA5785" s="130"/>
      <c r="DB5785" s="130"/>
    </row>
    <row r="5786" spans="104:106" x14ac:dyDescent="0.2">
      <c r="CZ5786" s="130"/>
      <c r="DA5786" s="130"/>
      <c r="DB5786" s="130"/>
    </row>
    <row r="5787" spans="104:106" x14ac:dyDescent="0.2">
      <c r="CZ5787" s="130"/>
      <c r="DA5787" s="130"/>
      <c r="DB5787" s="130"/>
    </row>
    <row r="5788" spans="104:106" x14ac:dyDescent="0.2">
      <c r="CZ5788" s="130"/>
      <c r="DA5788" s="130"/>
      <c r="DB5788" s="130"/>
    </row>
    <row r="5789" spans="104:106" x14ac:dyDescent="0.2">
      <c r="CZ5789" s="130"/>
      <c r="DA5789" s="130"/>
      <c r="DB5789" s="130"/>
    </row>
    <row r="5790" spans="104:106" x14ac:dyDescent="0.2">
      <c r="CZ5790" s="130"/>
      <c r="DA5790" s="130"/>
      <c r="DB5790" s="130"/>
    </row>
    <row r="5791" spans="104:106" x14ac:dyDescent="0.2">
      <c r="CZ5791" s="130"/>
      <c r="DA5791" s="130"/>
      <c r="DB5791" s="130"/>
    </row>
    <row r="5792" spans="104:106" x14ac:dyDescent="0.2">
      <c r="CZ5792" s="130"/>
      <c r="DA5792" s="130"/>
      <c r="DB5792" s="130"/>
    </row>
    <row r="5793" spans="104:106" x14ac:dyDescent="0.2">
      <c r="CZ5793" s="130"/>
      <c r="DA5793" s="130"/>
      <c r="DB5793" s="130"/>
    </row>
    <row r="5794" spans="104:106" x14ac:dyDescent="0.2">
      <c r="CZ5794" s="130"/>
      <c r="DA5794" s="130"/>
      <c r="DB5794" s="130"/>
    </row>
    <row r="5795" spans="104:106" x14ac:dyDescent="0.2">
      <c r="CZ5795" s="130"/>
      <c r="DA5795" s="130"/>
      <c r="DB5795" s="130"/>
    </row>
    <row r="5796" spans="104:106" x14ac:dyDescent="0.2">
      <c r="CZ5796" s="130"/>
      <c r="DA5796" s="130"/>
      <c r="DB5796" s="130"/>
    </row>
    <row r="5797" spans="104:106" x14ac:dyDescent="0.2">
      <c r="CZ5797" s="130"/>
      <c r="DA5797" s="130"/>
      <c r="DB5797" s="130"/>
    </row>
    <row r="5798" spans="104:106" x14ac:dyDescent="0.2">
      <c r="CZ5798" s="130"/>
      <c r="DA5798" s="130"/>
      <c r="DB5798" s="130"/>
    </row>
    <row r="5799" spans="104:106" x14ac:dyDescent="0.2">
      <c r="CZ5799" s="130"/>
      <c r="DA5799" s="130"/>
      <c r="DB5799" s="130"/>
    </row>
    <row r="5800" spans="104:106" x14ac:dyDescent="0.2">
      <c r="CZ5800" s="130"/>
      <c r="DA5800" s="130"/>
      <c r="DB5800" s="130"/>
    </row>
    <row r="5801" spans="104:106" x14ac:dyDescent="0.2">
      <c r="CZ5801" s="130"/>
      <c r="DA5801" s="130"/>
      <c r="DB5801" s="130"/>
    </row>
    <row r="5802" spans="104:106" x14ac:dyDescent="0.2">
      <c r="CZ5802" s="130"/>
      <c r="DA5802" s="130"/>
      <c r="DB5802" s="130"/>
    </row>
    <row r="5803" spans="104:106" x14ac:dyDescent="0.2">
      <c r="CZ5803" s="130"/>
      <c r="DA5803" s="130"/>
      <c r="DB5803" s="130"/>
    </row>
    <row r="5804" spans="104:106" x14ac:dyDescent="0.2">
      <c r="CZ5804" s="130"/>
      <c r="DA5804" s="130"/>
      <c r="DB5804" s="130"/>
    </row>
    <row r="5805" spans="104:106" x14ac:dyDescent="0.2">
      <c r="CZ5805" s="130"/>
      <c r="DA5805" s="130"/>
      <c r="DB5805" s="130"/>
    </row>
    <row r="5806" spans="104:106" x14ac:dyDescent="0.2">
      <c r="CZ5806" s="130"/>
      <c r="DA5806" s="130"/>
      <c r="DB5806" s="130"/>
    </row>
    <row r="5807" spans="104:106" x14ac:dyDescent="0.2">
      <c r="CZ5807" s="130"/>
      <c r="DA5807" s="130"/>
      <c r="DB5807" s="130"/>
    </row>
    <row r="5808" spans="104:106" x14ac:dyDescent="0.2">
      <c r="CZ5808" s="130"/>
      <c r="DA5808" s="130"/>
      <c r="DB5808" s="130"/>
    </row>
    <row r="5809" spans="104:106" x14ac:dyDescent="0.2">
      <c r="CZ5809" s="130"/>
      <c r="DA5809" s="130"/>
      <c r="DB5809" s="130"/>
    </row>
    <row r="5810" spans="104:106" x14ac:dyDescent="0.2">
      <c r="CZ5810" s="130"/>
      <c r="DA5810" s="130"/>
      <c r="DB5810" s="130"/>
    </row>
    <row r="5811" spans="104:106" x14ac:dyDescent="0.2">
      <c r="CZ5811" s="130"/>
      <c r="DA5811" s="130"/>
      <c r="DB5811" s="130"/>
    </row>
    <row r="5812" spans="104:106" x14ac:dyDescent="0.2">
      <c r="CZ5812" s="130"/>
      <c r="DA5812" s="130"/>
      <c r="DB5812" s="130"/>
    </row>
    <row r="5813" spans="104:106" x14ac:dyDescent="0.2">
      <c r="CZ5813" s="130"/>
      <c r="DA5813" s="130"/>
      <c r="DB5813" s="130"/>
    </row>
    <row r="5814" spans="104:106" x14ac:dyDescent="0.2">
      <c r="CZ5814" s="130"/>
      <c r="DA5814" s="130"/>
      <c r="DB5814" s="130"/>
    </row>
    <row r="5815" spans="104:106" x14ac:dyDescent="0.2">
      <c r="CZ5815" s="130"/>
      <c r="DA5815" s="130"/>
      <c r="DB5815" s="130"/>
    </row>
    <row r="5816" spans="104:106" x14ac:dyDescent="0.2">
      <c r="CZ5816" s="130"/>
      <c r="DA5816" s="130"/>
      <c r="DB5816" s="130"/>
    </row>
    <row r="5817" spans="104:106" x14ac:dyDescent="0.2">
      <c r="CZ5817" s="130"/>
      <c r="DA5817" s="130"/>
      <c r="DB5817" s="130"/>
    </row>
    <row r="5818" spans="104:106" x14ac:dyDescent="0.2">
      <c r="CZ5818" s="130"/>
      <c r="DA5818" s="130"/>
      <c r="DB5818" s="130"/>
    </row>
    <row r="5819" spans="104:106" x14ac:dyDescent="0.2">
      <c r="CZ5819" s="130"/>
      <c r="DA5819" s="130"/>
      <c r="DB5819" s="130"/>
    </row>
    <row r="5820" spans="104:106" x14ac:dyDescent="0.2">
      <c r="CZ5820" s="130"/>
      <c r="DA5820" s="130"/>
      <c r="DB5820" s="130"/>
    </row>
    <row r="5821" spans="104:106" x14ac:dyDescent="0.2">
      <c r="CZ5821" s="130"/>
      <c r="DA5821" s="130"/>
      <c r="DB5821" s="130"/>
    </row>
    <row r="5822" spans="104:106" x14ac:dyDescent="0.2">
      <c r="CZ5822" s="130"/>
      <c r="DA5822" s="130"/>
      <c r="DB5822" s="130"/>
    </row>
    <row r="5823" spans="104:106" x14ac:dyDescent="0.2">
      <c r="CZ5823" s="130"/>
      <c r="DA5823" s="130"/>
      <c r="DB5823" s="130"/>
    </row>
    <row r="5824" spans="104:106" x14ac:dyDescent="0.2">
      <c r="CZ5824" s="130"/>
      <c r="DA5824" s="130"/>
      <c r="DB5824" s="130"/>
    </row>
    <row r="5825" spans="104:106" x14ac:dyDescent="0.2">
      <c r="CZ5825" s="130"/>
      <c r="DA5825" s="130"/>
      <c r="DB5825" s="130"/>
    </row>
    <row r="5826" spans="104:106" x14ac:dyDescent="0.2">
      <c r="CZ5826" s="130"/>
      <c r="DA5826" s="130"/>
      <c r="DB5826" s="130"/>
    </row>
    <row r="5827" spans="104:106" x14ac:dyDescent="0.2">
      <c r="CZ5827" s="130"/>
      <c r="DA5827" s="130"/>
      <c r="DB5827" s="130"/>
    </row>
    <row r="5828" spans="104:106" x14ac:dyDescent="0.2">
      <c r="CZ5828" s="130"/>
      <c r="DA5828" s="130"/>
      <c r="DB5828" s="130"/>
    </row>
    <row r="5829" spans="104:106" x14ac:dyDescent="0.2">
      <c r="CZ5829" s="130"/>
      <c r="DA5829" s="130"/>
      <c r="DB5829" s="130"/>
    </row>
    <row r="5830" spans="104:106" x14ac:dyDescent="0.2">
      <c r="CZ5830" s="130"/>
      <c r="DA5830" s="130"/>
      <c r="DB5830" s="130"/>
    </row>
    <row r="5831" spans="104:106" x14ac:dyDescent="0.2">
      <c r="CZ5831" s="130"/>
      <c r="DA5831" s="130"/>
      <c r="DB5831" s="130"/>
    </row>
    <row r="5832" spans="104:106" x14ac:dyDescent="0.2">
      <c r="CZ5832" s="130"/>
      <c r="DA5832" s="130"/>
      <c r="DB5832" s="130"/>
    </row>
    <row r="5833" spans="104:106" x14ac:dyDescent="0.2">
      <c r="CZ5833" s="130"/>
      <c r="DA5833" s="130"/>
      <c r="DB5833" s="130"/>
    </row>
    <row r="5834" spans="104:106" x14ac:dyDescent="0.2">
      <c r="CZ5834" s="130"/>
      <c r="DA5834" s="130"/>
      <c r="DB5834" s="130"/>
    </row>
    <row r="5835" spans="104:106" x14ac:dyDescent="0.2">
      <c r="CZ5835" s="130"/>
      <c r="DA5835" s="130"/>
      <c r="DB5835" s="130"/>
    </row>
    <row r="5836" spans="104:106" x14ac:dyDescent="0.2">
      <c r="CZ5836" s="130"/>
      <c r="DA5836" s="130"/>
      <c r="DB5836" s="130"/>
    </row>
    <row r="5837" spans="104:106" x14ac:dyDescent="0.2">
      <c r="CZ5837" s="130"/>
      <c r="DA5837" s="130"/>
      <c r="DB5837" s="130"/>
    </row>
    <row r="5838" spans="104:106" x14ac:dyDescent="0.2">
      <c r="CZ5838" s="130"/>
      <c r="DA5838" s="130"/>
      <c r="DB5838" s="130"/>
    </row>
    <row r="5839" spans="104:106" x14ac:dyDescent="0.2">
      <c r="CZ5839" s="130"/>
      <c r="DA5839" s="130"/>
      <c r="DB5839" s="130"/>
    </row>
    <row r="5840" spans="104:106" x14ac:dyDescent="0.2">
      <c r="CZ5840" s="130"/>
      <c r="DA5840" s="130"/>
      <c r="DB5840" s="130"/>
    </row>
    <row r="5841" spans="104:106" x14ac:dyDescent="0.2">
      <c r="CZ5841" s="130"/>
      <c r="DA5841" s="130"/>
      <c r="DB5841" s="130"/>
    </row>
    <row r="5842" spans="104:106" x14ac:dyDescent="0.2">
      <c r="CZ5842" s="130"/>
      <c r="DA5842" s="130"/>
      <c r="DB5842" s="130"/>
    </row>
    <row r="5843" spans="104:106" x14ac:dyDescent="0.2">
      <c r="CZ5843" s="130"/>
      <c r="DA5843" s="130"/>
      <c r="DB5843" s="130"/>
    </row>
    <row r="5844" spans="104:106" x14ac:dyDescent="0.2">
      <c r="CZ5844" s="130"/>
      <c r="DA5844" s="130"/>
      <c r="DB5844" s="130"/>
    </row>
    <row r="5845" spans="104:106" x14ac:dyDescent="0.2">
      <c r="CZ5845" s="130"/>
      <c r="DA5845" s="130"/>
      <c r="DB5845" s="130"/>
    </row>
    <row r="5846" spans="104:106" x14ac:dyDescent="0.2">
      <c r="CZ5846" s="130"/>
      <c r="DA5846" s="130"/>
      <c r="DB5846" s="130"/>
    </row>
    <row r="5847" spans="104:106" x14ac:dyDescent="0.2">
      <c r="CZ5847" s="130"/>
      <c r="DA5847" s="130"/>
      <c r="DB5847" s="130"/>
    </row>
    <row r="5848" spans="104:106" x14ac:dyDescent="0.2">
      <c r="CZ5848" s="130"/>
      <c r="DA5848" s="130"/>
      <c r="DB5848" s="130"/>
    </row>
    <row r="5849" spans="104:106" x14ac:dyDescent="0.2">
      <c r="CZ5849" s="130"/>
      <c r="DA5849" s="130"/>
      <c r="DB5849" s="130"/>
    </row>
    <row r="5850" spans="104:106" x14ac:dyDescent="0.2">
      <c r="CZ5850" s="130"/>
      <c r="DA5850" s="130"/>
      <c r="DB5850" s="130"/>
    </row>
    <row r="5851" spans="104:106" x14ac:dyDescent="0.2">
      <c r="CZ5851" s="130"/>
      <c r="DA5851" s="130"/>
      <c r="DB5851" s="130"/>
    </row>
    <row r="5852" spans="104:106" x14ac:dyDescent="0.2">
      <c r="CZ5852" s="130"/>
      <c r="DA5852" s="130"/>
      <c r="DB5852" s="130"/>
    </row>
    <row r="5853" spans="104:106" x14ac:dyDescent="0.2">
      <c r="CZ5853" s="130"/>
      <c r="DA5853" s="130"/>
      <c r="DB5853" s="130"/>
    </row>
    <row r="5854" spans="104:106" x14ac:dyDescent="0.2">
      <c r="CZ5854" s="130"/>
      <c r="DA5854" s="130"/>
      <c r="DB5854" s="130"/>
    </row>
    <row r="5855" spans="104:106" x14ac:dyDescent="0.2">
      <c r="CZ5855" s="130"/>
      <c r="DA5855" s="130"/>
      <c r="DB5855" s="130"/>
    </row>
    <row r="5856" spans="104:106" x14ac:dyDescent="0.2">
      <c r="CZ5856" s="130"/>
      <c r="DA5856" s="130"/>
      <c r="DB5856" s="130"/>
    </row>
    <row r="5857" spans="104:106" x14ac:dyDescent="0.2">
      <c r="CZ5857" s="130"/>
      <c r="DA5857" s="130"/>
      <c r="DB5857" s="130"/>
    </row>
    <row r="5858" spans="104:106" x14ac:dyDescent="0.2">
      <c r="CZ5858" s="130"/>
      <c r="DA5858" s="130"/>
      <c r="DB5858" s="130"/>
    </row>
    <row r="5859" spans="104:106" x14ac:dyDescent="0.2">
      <c r="CZ5859" s="130"/>
      <c r="DA5859" s="130"/>
      <c r="DB5859" s="130"/>
    </row>
    <row r="5860" spans="104:106" x14ac:dyDescent="0.2">
      <c r="CZ5860" s="130"/>
      <c r="DA5860" s="130"/>
      <c r="DB5860" s="130"/>
    </row>
    <row r="5861" spans="104:106" x14ac:dyDescent="0.2">
      <c r="CZ5861" s="130"/>
      <c r="DA5861" s="130"/>
      <c r="DB5861" s="130"/>
    </row>
    <row r="5862" spans="104:106" x14ac:dyDescent="0.2">
      <c r="CZ5862" s="130"/>
      <c r="DA5862" s="130"/>
      <c r="DB5862" s="130"/>
    </row>
    <row r="5863" spans="104:106" x14ac:dyDescent="0.2">
      <c r="CZ5863" s="130"/>
      <c r="DA5863" s="130"/>
      <c r="DB5863" s="130"/>
    </row>
    <row r="5864" spans="104:106" x14ac:dyDescent="0.2">
      <c r="CZ5864" s="130"/>
      <c r="DA5864" s="130"/>
      <c r="DB5864" s="130"/>
    </row>
    <row r="5865" spans="104:106" x14ac:dyDescent="0.2">
      <c r="CZ5865" s="130"/>
      <c r="DA5865" s="130"/>
      <c r="DB5865" s="130"/>
    </row>
    <row r="5866" spans="104:106" x14ac:dyDescent="0.2">
      <c r="CZ5866" s="130"/>
      <c r="DA5866" s="130"/>
      <c r="DB5866" s="130"/>
    </row>
    <row r="5867" spans="104:106" x14ac:dyDescent="0.2">
      <c r="CZ5867" s="130"/>
      <c r="DA5867" s="130"/>
      <c r="DB5867" s="130"/>
    </row>
    <row r="5868" spans="104:106" x14ac:dyDescent="0.2">
      <c r="CZ5868" s="130"/>
      <c r="DA5868" s="130"/>
      <c r="DB5868" s="130"/>
    </row>
    <row r="5869" spans="104:106" x14ac:dyDescent="0.2">
      <c r="CZ5869" s="130"/>
      <c r="DA5869" s="130"/>
      <c r="DB5869" s="130"/>
    </row>
    <row r="5870" spans="104:106" x14ac:dyDescent="0.2">
      <c r="CZ5870" s="130"/>
      <c r="DA5870" s="130"/>
      <c r="DB5870" s="130"/>
    </row>
    <row r="5871" spans="104:106" x14ac:dyDescent="0.2">
      <c r="CZ5871" s="130"/>
      <c r="DA5871" s="130"/>
      <c r="DB5871" s="130"/>
    </row>
    <row r="5872" spans="104:106" x14ac:dyDescent="0.2">
      <c r="CZ5872" s="130"/>
      <c r="DA5872" s="130"/>
      <c r="DB5872" s="130"/>
    </row>
    <row r="5873" spans="104:106" x14ac:dyDescent="0.2">
      <c r="CZ5873" s="130"/>
      <c r="DA5873" s="130"/>
      <c r="DB5873" s="130"/>
    </row>
    <row r="5874" spans="104:106" x14ac:dyDescent="0.2">
      <c r="CZ5874" s="130"/>
      <c r="DA5874" s="130"/>
      <c r="DB5874" s="130"/>
    </row>
    <row r="5875" spans="104:106" x14ac:dyDescent="0.2">
      <c r="CZ5875" s="130"/>
      <c r="DA5875" s="130"/>
      <c r="DB5875" s="130"/>
    </row>
    <row r="5876" spans="104:106" x14ac:dyDescent="0.2">
      <c r="CZ5876" s="130"/>
      <c r="DA5876" s="130"/>
      <c r="DB5876" s="130"/>
    </row>
    <row r="5877" spans="104:106" x14ac:dyDescent="0.2">
      <c r="CZ5877" s="130"/>
      <c r="DA5877" s="130"/>
      <c r="DB5877" s="130"/>
    </row>
    <row r="5878" spans="104:106" x14ac:dyDescent="0.2">
      <c r="CZ5878" s="130"/>
      <c r="DA5878" s="130"/>
      <c r="DB5878" s="130"/>
    </row>
    <row r="5879" spans="104:106" x14ac:dyDescent="0.2">
      <c r="CZ5879" s="130"/>
      <c r="DA5879" s="130"/>
      <c r="DB5879" s="130"/>
    </row>
    <row r="5880" spans="104:106" x14ac:dyDescent="0.2">
      <c r="CZ5880" s="130"/>
      <c r="DA5880" s="130"/>
      <c r="DB5880" s="130"/>
    </row>
    <row r="5881" spans="104:106" x14ac:dyDescent="0.2">
      <c r="CZ5881" s="130"/>
      <c r="DA5881" s="130"/>
      <c r="DB5881" s="130"/>
    </row>
    <row r="5882" spans="104:106" x14ac:dyDescent="0.2">
      <c r="CZ5882" s="130"/>
      <c r="DA5882" s="130"/>
      <c r="DB5882" s="130"/>
    </row>
    <row r="5883" spans="104:106" x14ac:dyDescent="0.2">
      <c r="CZ5883" s="130"/>
      <c r="DA5883" s="130"/>
      <c r="DB5883" s="130"/>
    </row>
    <row r="5884" spans="104:106" x14ac:dyDescent="0.2">
      <c r="CZ5884" s="130"/>
      <c r="DA5884" s="130"/>
      <c r="DB5884" s="130"/>
    </row>
    <row r="5885" spans="104:106" x14ac:dyDescent="0.2">
      <c r="CZ5885" s="130"/>
      <c r="DA5885" s="130"/>
      <c r="DB5885" s="130"/>
    </row>
    <row r="5886" spans="104:106" x14ac:dyDescent="0.2">
      <c r="CZ5886" s="130"/>
      <c r="DA5886" s="130"/>
      <c r="DB5886" s="130"/>
    </row>
    <row r="5887" spans="104:106" x14ac:dyDescent="0.2">
      <c r="CZ5887" s="130"/>
      <c r="DA5887" s="130"/>
      <c r="DB5887" s="130"/>
    </row>
    <row r="5888" spans="104:106" x14ac:dyDescent="0.2">
      <c r="CZ5888" s="130"/>
      <c r="DA5888" s="130"/>
      <c r="DB5888" s="130"/>
    </row>
    <row r="5889" spans="104:106" x14ac:dyDescent="0.2">
      <c r="CZ5889" s="130"/>
      <c r="DA5889" s="130"/>
      <c r="DB5889" s="130"/>
    </row>
    <row r="5890" spans="104:106" x14ac:dyDescent="0.2">
      <c r="CZ5890" s="130"/>
      <c r="DA5890" s="130"/>
      <c r="DB5890" s="130"/>
    </row>
    <row r="5891" spans="104:106" x14ac:dyDescent="0.2">
      <c r="CZ5891" s="130"/>
      <c r="DA5891" s="130"/>
      <c r="DB5891" s="130"/>
    </row>
    <row r="5892" spans="104:106" x14ac:dyDescent="0.2">
      <c r="CZ5892" s="130"/>
      <c r="DA5892" s="130"/>
      <c r="DB5892" s="130"/>
    </row>
    <row r="5893" spans="104:106" x14ac:dyDescent="0.2">
      <c r="CZ5893" s="130"/>
      <c r="DA5893" s="130"/>
      <c r="DB5893" s="130"/>
    </row>
    <row r="5894" spans="104:106" x14ac:dyDescent="0.2">
      <c r="CZ5894" s="130"/>
      <c r="DA5894" s="130"/>
      <c r="DB5894" s="130"/>
    </row>
    <row r="5895" spans="104:106" x14ac:dyDescent="0.2">
      <c r="CZ5895" s="130"/>
      <c r="DA5895" s="130"/>
      <c r="DB5895" s="130"/>
    </row>
    <row r="5896" spans="104:106" x14ac:dyDescent="0.2">
      <c r="CZ5896" s="130"/>
      <c r="DA5896" s="130"/>
      <c r="DB5896" s="130"/>
    </row>
    <row r="5897" spans="104:106" x14ac:dyDescent="0.2">
      <c r="CZ5897" s="130"/>
      <c r="DA5897" s="130"/>
      <c r="DB5897" s="130"/>
    </row>
    <row r="5898" spans="104:106" x14ac:dyDescent="0.2">
      <c r="CZ5898" s="130"/>
      <c r="DA5898" s="130"/>
      <c r="DB5898" s="130"/>
    </row>
    <row r="5899" spans="104:106" x14ac:dyDescent="0.2">
      <c r="CZ5899" s="130"/>
      <c r="DA5899" s="130"/>
      <c r="DB5899" s="130"/>
    </row>
    <row r="5900" spans="104:106" x14ac:dyDescent="0.2">
      <c r="CZ5900" s="130"/>
      <c r="DA5900" s="130"/>
      <c r="DB5900" s="130"/>
    </row>
    <row r="5901" spans="104:106" x14ac:dyDescent="0.2">
      <c r="CZ5901" s="130"/>
      <c r="DA5901" s="130"/>
      <c r="DB5901" s="130"/>
    </row>
    <row r="5902" spans="104:106" x14ac:dyDescent="0.2">
      <c r="CZ5902" s="130"/>
      <c r="DA5902" s="130"/>
      <c r="DB5902" s="130"/>
    </row>
    <row r="5903" spans="104:106" x14ac:dyDescent="0.2">
      <c r="CZ5903" s="130"/>
      <c r="DA5903" s="130"/>
      <c r="DB5903" s="130"/>
    </row>
    <row r="5904" spans="104:106" x14ac:dyDescent="0.2">
      <c r="CZ5904" s="130"/>
      <c r="DA5904" s="130"/>
      <c r="DB5904" s="130"/>
    </row>
    <row r="5905" spans="104:106" x14ac:dyDescent="0.2">
      <c r="CZ5905" s="130"/>
      <c r="DA5905" s="130"/>
      <c r="DB5905" s="130"/>
    </row>
    <row r="5906" spans="104:106" x14ac:dyDescent="0.2">
      <c r="CZ5906" s="130"/>
      <c r="DA5906" s="130"/>
      <c r="DB5906" s="130"/>
    </row>
    <row r="5907" spans="104:106" x14ac:dyDescent="0.2">
      <c r="CZ5907" s="130"/>
      <c r="DA5907" s="130"/>
      <c r="DB5907" s="130"/>
    </row>
    <row r="5908" spans="104:106" x14ac:dyDescent="0.2">
      <c r="CZ5908" s="130"/>
      <c r="DA5908" s="130"/>
      <c r="DB5908" s="130"/>
    </row>
    <row r="5909" spans="104:106" x14ac:dyDescent="0.2">
      <c r="CZ5909" s="130"/>
      <c r="DA5909" s="130"/>
      <c r="DB5909" s="130"/>
    </row>
    <row r="5910" spans="104:106" x14ac:dyDescent="0.2">
      <c r="CZ5910" s="130"/>
      <c r="DA5910" s="130"/>
      <c r="DB5910" s="130"/>
    </row>
    <row r="5911" spans="104:106" x14ac:dyDescent="0.2">
      <c r="CZ5911" s="130"/>
      <c r="DA5911" s="130"/>
      <c r="DB5911" s="130"/>
    </row>
    <row r="5912" spans="104:106" x14ac:dyDescent="0.2">
      <c r="CZ5912" s="130"/>
      <c r="DA5912" s="130"/>
      <c r="DB5912" s="130"/>
    </row>
    <row r="5913" spans="104:106" x14ac:dyDescent="0.2">
      <c r="CZ5913" s="130"/>
      <c r="DA5913" s="130"/>
      <c r="DB5913" s="130"/>
    </row>
    <row r="5914" spans="104:106" x14ac:dyDescent="0.2">
      <c r="CZ5914" s="130"/>
      <c r="DA5914" s="130"/>
      <c r="DB5914" s="130"/>
    </row>
    <row r="5915" spans="104:106" x14ac:dyDescent="0.2">
      <c r="CZ5915" s="130"/>
      <c r="DA5915" s="130"/>
      <c r="DB5915" s="130"/>
    </row>
    <row r="5916" spans="104:106" x14ac:dyDescent="0.2">
      <c r="CZ5916" s="130"/>
      <c r="DA5916" s="130"/>
      <c r="DB5916" s="130"/>
    </row>
    <row r="5917" spans="104:106" x14ac:dyDescent="0.2">
      <c r="CZ5917" s="130"/>
      <c r="DA5917" s="130"/>
      <c r="DB5917" s="130"/>
    </row>
    <row r="5918" spans="104:106" x14ac:dyDescent="0.2">
      <c r="CZ5918" s="130"/>
      <c r="DA5918" s="130"/>
      <c r="DB5918" s="130"/>
    </row>
    <row r="5919" spans="104:106" x14ac:dyDescent="0.2">
      <c r="CZ5919" s="130"/>
      <c r="DA5919" s="130"/>
      <c r="DB5919" s="130"/>
    </row>
    <row r="5920" spans="104:106" x14ac:dyDescent="0.2">
      <c r="CZ5920" s="130"/>
      <c r="DA5920" s="130"/>
      <c r="DB5920" s="130"/>
    </row>
    <row r="5921" spans="104:106" x14ac:dyDescent="0.2">
      <c r="CZ5921" s="130"/>
      <c r="DA5921" s="130"/>
      <c r="DB5921" s="130"/>
    </row>
    <row r="5922" spans="104:106" x14ac:dyDescent="0.2">
      <c r="CZ5922" s="130"/>
      <c r="DA5922" s="130"/>
      <c r="DB5922" s="130"/>
    </row>
    <row r="5923" spans="104:106" x14ac:dyDescent="0.2">
      <c r="CZ5923" s="130"/>
      <c r="DA5923" s="130"/>
      <c r="DB5923" s="130"/>
    </row>
    <row r="5924" spans="104:106" x14ac:dyDescent="0.2">
      <c r="CZ5924" s="130"/>
      <c r="DA5924" s="130"/>
      <c r="DB5924" s="130"/>
    </row>
    <row r="5925" spans="104:106" x14ac:dyDescent="0.2">
      <c r="CZ5925" s="130"/>
      <c r="DA5925" s="130"/>
      <c r="DB5925" s="130"/>
    </row>
    <row r="5926" spans="104:106" x14ac:dyDescent="0.2">
      <c r="CZ5926" s="130"/>
      <c r="DA5926" s="130"/>
      <c r="DB5926" s="130"/>
    </row>
    <row r="5927" spans="104:106" x14ac:dyDescent="0.2">
      <c r="CZ5927" s="130"/>
      <c r="DA5927" s="130"/>
      <c r="DB5927" s="130"/>
    </row>
    <row r="5928" spans="104:106" x14ac:dyDescent="0.2">
      <c r="CZ5928" s="130"/>
      <c r="DA5928" s="130"/>
      <c r="DB5928" s="130"/>
    </row>
    <row r="5929" spans="104:106" x14ac:dyDescent="0.2">
      <c r="CZ5929" s="130"/>
      <c r="DA5929" s="130"/>
      <c r="DB5929" s="130"/>
    </row>
    <row r="5930" spans="104:106" x14ac:dyDescent="0.2">
      <c r="CZ5930" s="130"/>
      <c r="DA5930" s="130"/>
      <c r="DB5930" s="130"/>
    </row>
    <row r="5931" spans="104:106" x14ac:dyDescent="0.2">
      <c r="CZ5931" s="130"/>
      <c r="DA5931" s="130"/>
      <c r="DB5931" s="130"/>
    </row>
    <row r="5932" spans="104:106" x14ac:dyDescent="0.2">
      <c r="CZ5932" s="130"/>
      <c r="DA5932" s="130"/>
      <c r="DB5932" s="130"/>
    </row>
    <row r="5933" spans="104:106" x14ac:dyDescent="0.2">
      <c r="CZ5933" s="130"/>
      <c r="DA5933" s="130"/>
      <c r="DB5933" s="130"/>
    </row>
    <row r="5934" spans="104:106" x14ac:dyDescent="0.2">
      <c r="CZ5934" s="130"/>
      <c r="DA5934" s="130"/>
      <c r="DB5934" s="130"/>
    </row>
    <row r="5935" spans="104:106" x14ac:dyDescent="0.2">
      <c r="CZ5935" s="130"/>
      <c r="DA5935" s="130"/>
      <c r="DB5935" s="130"/>
    </row>
    <row r="5936" spans="104:106" x14ac:dyDescent="0.2">
      <c r="CZ5936" s="130"/>
      <c r="DA5936" s="130"/>
      <c r="DB5936" s="130"/>
    </row>
    <row r="5937" spans="104:106" x14ac:dyDescent="0.2">
      <c r="CZ5937" s="130"/>
      <c r="DA5937" s="130"/>
      <c r="DB5937" s="130"/>
    </row>
    <row r="5938" spans="104:106" x14ac:dyDescent="0.2">
      <c r="CZ5938" s="130"/>
      <c r="DA5938" s="130"/>
      <c r="DB5938" s="130"/>
    </row>
    <row r="5939" spans="104:106" x14ac:dyDescent="0.2">
      <c r="CZ5939" s="130"/>
      <c r="DA5939" s="130"/>
      <c r="DB5939" s="130"/>
    </row>
    <row r="5940" spans="104:106" x14ac:dyDescent="0.2">
      <c r="CZ5940" s="130"/>
      <c r="DA5940" s="130"/>
      <c r="DB5940" s="130"/>
    </row>
    <row r="5941" spans="104:106" x14ac:dyDescent="0.2">
      <c r="CZ5941" s="130"/>
      <c r="DA5941" s="130"/>
      <c r="DB5941" s="130"/>
    </row>
    <row r="5942" spans="104:106" x14ac:dyDescent="0.2">
      <c r="CZ5942" s="130"/>
      <c r="DA5942" s="130"/>
      <c r="DB5942" s="130"/>
    </row>
    <row r="5943" spans="104:106" x14ac:dyDescent="0.2">
      <c r="CZ5943" s="130"/>
      <c r="DA5943" s="130"/>
      <c r="DB5943" s="130"/>
    </row>
    <row r="5944" spans="104:106" x14ac:dyDescent="0.2">
      <c r="CZ5944" s="130"/>
      <c r="DA5944" s="130"/>
      <c r="DB5944" s="130"/>
    </row>
    <row r="5945" spans="104:106" x14ac:dyDescent="0.2">
      <c r="CZ5945" s="130"/>
      <c r="DA5945" s="130"/>
      <c r="DB5945" s="130"/>
    </row>
    <row r="5946" spans="104:106" x14ac:dyDescent="0.2">
      <c r="CZ5946" s="130"/>
      <c r="DA5946" s="130"/>
      <c r="DB5946" s="130"/>
    </row>
    <row r="5947" spans="104:106" x14ac:dyDescent="0.2">
      <c r="CZ5947" s="130"/>
      <c r="DA5947" s="130"/>
      <c r="DB5947" s="130"/>
    </row>
    <row r="5948" spans="104:106" x14ac:dyDescent="0.2">
      <c r="CZ5948" s="130"/>
      <c r="DA5948" s="130"/>
      <c r="DB5948" s="130"/>
    </row>
    <row r="5949" spans="104:106" x14ac:dyDescent="0.2">
      <c r="CZ5949" s="130"/>
      <c r="DA5949" s="130"/>
      <c r="DB5949" s="130"/>
    </row>
    <row r="5950" spans="104:106" x14ac:dyDescent="0.2">
      <c r="CZ5950" s="130"/>
      <c r="DA5950" s="130"/>
      <c r="DB5950" s="130"/>
    </row>
    <row r="5951" spans="104:106" x14ac:dyDescent="0.2">
      <c r="CZ5951" s="130"/>
      <c r="DA5951" s="130"/>
      <c r="DB5951" s="130"/>
    </row>
    <row r="5952" spans="104:106" x14ac:dyDescent="0.2">
      <c r="CZ5952" s="130"/>
      <c r="DA5952" s="130"/>
      <c r="DB5952" s="130"/>
    </row>
    <row r="5953" spans="104:106" x14ac:dyDescent="0.2">
      <c r="CZ5953" s="130"/>
      <c r="DA5953" s="130"/>
      <c r="DB5953" s="130"/>
    </row>
    <row r="5954" spans="104:106" x14ac:dyDescent="0.2">
      <c r="CZ5954" s="130"/>
      <c r="DA5954" s="130"/>
      <c r="DB5954" s="130"/>
    </row>
    <row r="5955" spans="104:106" x14ac:dyDescent="0.2">
      <c r="CZ5955" s="130"/>
      <c r="DA5955" s="130"/>
      <c r="DB5955" s="130"/>
    </row>
    <row r="5956" spans="104:106" x14ac:dyDescent="0.2">
      <c r="CZ5956" s="130"/>
      <c r="DA5956" s="130"/>
      <c r="DB5956" s="130"/>
    </row>
    <row r="5957" spans="104:106" x14ac:dyDescent="0.2">
      <c r="CZ5957" s="130"/>
      <c r="DA5957" s="130"/>
      <c r="DB5957" s="130"/>
    </row>
    <row r="5958" spans="104:106" x14ac:dyDescent="0.2">
      <c r="CZ5958" s="130"/>
      <c r="DA5958" s="130"/>
      <c r="DB5958" s="130"/>
    </row>
    <row r="5959" spans="104:106" x14ac:dyDescent="0.2">
      <c r="CZ5959" s="130"/>
      <c r="DA5959" s="130"/>
      <c r="DB5959" s="130"/>
    </row>
    <row r="5960" spans="104:106" x14ac:dyDescent="0.2">
      <c r="CZ5960" s="130"/>
      <c r="DA5960" s="130"/>
      <c r="DB5960" s="130"/>
    </row>
    <row r="5961" spans="104:106" x14ac:dyDescent="0.2">
      <c r="CZ5961" s="130"/>
      <c r="DA5961" s="130"/>
      <c r="DB5961" s="130"/>
    </row>
    <row r="5962" spans="104:106" x14ac:dyDescent="0.2">
      <c r="CZ5962" s="130"/>
      <c r="DA5962" s="130"/>
      <c r="DB5962" s="130"/>
    </row>
    <row r="5963" spans="104:106" x14ac:dyDescent="0.2">
      <c r="CZ5963" s="130"/>
      <c r="DA5963" s="130"/>
      <c r="DB5963" s="130"/>
    </row>
    <row r="5964" spans="104:106" x14ac:dyDescent="0.2">
      <c r="CZ5964" s="130"/>
      <c r="DA5964" s="130"/>
      <c r="DB5964" s="130"/>
    </row>
    <row r="5965" spans="104:106" x14ac:dyDescent="0.2">
      <c r="CZ5965" s="130"/>
      <c r="DA5965" s="130"/>
      <c r="DB5965" s="130"/>
    </row>
    <row r="5966" spans="104:106" x14ac:dyDescent="0.2">
      <c r="CZ5966" s="130"/>
      <c r="DA5966" s="130"/>
      <c r="DB5966" s="130"/>
    </row>
    <row r="5967" spans="104:106" x14ac:dyDescent="0.2">
      <c r="CZ5967" s="130"/>
      <c r="DA5967" s="130"/>
      <c r="DB5967" s="130"/>
    </row>
    <row r="5968" spans="104:106" x14ac:dyDescent="0.2">
      <c r="CZ5968" s="130"/>
      <c r="DA5968" s="130"/>
      <c r="DB5968" s="130"/>
    </row>
    <row r="5969" spans="104:106" x14ac:dyDescent="0.2">
      <c r="CZ5969" s="130"/>
      <c r="DA5969" s="130"/>
      <c r="DB5969" s="130"/>
    </row>
    <row r="5970" spans="104:106" x14ac:dyDescent="0.2">
      <c r="CZ5970" s="130"/>
      <c r="DA5970" s="130"/>
      <c r="DB5970" s="130"/>
    </row>
    <row r="5971" spans="104:106" x14ac:dyDescent="0.2">
      <c r="CZ5971" s="130"/>
      <c r="DA5971" s="130"/>
      <c r="DB5971" s="130"/>
    </row>
    <row r="5972" spans="104:106" x14ac:dyDescent="0.2">
      <c r="CZ5972" s="130"/>
      <c r="DA5972" s="130"/>
      <c r="DB5972" s="130"/>
    </row>
    <row r="5973" spans="104:106" x14ac:dyDescent="0.2">
      <c r="CZ5973" s="130"/>
      <c r="DA5973" s="130"/>
      <c r="DB5973" s="130"/>
    </row>
    <row r="5974" spans="104:106" x14ac:dyDescent="0.2">
      <c r="CZ5974" s="130"/>
      <c r="DA5974" s="130"/>
      <c r="DB5974" s="130"/>
    </row>
    <row r="5975" spans="104:106" x14ac:dyDescent="0.2">
      <c r="CZ5975" s="130"/>
      <c r="DA5975" s="130"/>
      <c r="DB5975" s="130"/>
    </row>
    <row r="5976" spans="104:106" x14ac:dyDescent="0.2">
      <c r="CZ5976" s="130"/>
      <c r="DA5976" s="130"/>
      <c r="DB5976" s="130"/>
    </row>
    <row r="5977" spans="104:106" x14ac:dyDescent="0.2">
      <c r="CZ5977" s="130"/>
      <c r="DA5977" s="130"/>
      <c r="DB5977" s="130"/>
    </row>
    <row r="5978" spans="104:106" x14ac:dyDescent="0.2">
      <c r="CZ5978" s="130"/>
      <c r="DA5978" s="130"/>
      <c r="DB5978" s="130"/>
    </row>
    <row r="5979" spans="104:106" x14ac:dyDescent="0.2">
      <c r="CZ5979" s="130"/>
      <c r="DA5979" s="130"/>
      <c r="DB5979" s="130"/>
    </row>
    <row r="5980" spans="104:106" x14ac:dyDescent="0.2">
      <c r="CZ5980" s="130"/>
      <c r="DA5980" s="130"/>
      <c r="DB5980" s="130"/>
    </row>
    <row r="5981" spans="104:106" x14ac:dyDescent="0.2">
      <c r="CZ5981" s="130"/>
      <c r="DA5981" s="130"/>
      <c r="DB5981" s="130"/>
    </row>
    <row r="5982" spans="104:106" x14ac:dyDescent="0.2">
      <c r="CZ5982" s="130"/>
      <c r="DA5982" s="130"/>
      <c r="DB5982" s="130"/>
    </row>
    <row r="5983" spans="104:106" x14ac:dyDescent="0.2">
      <c r="CZ5983" s="130"/>
      <c r="DA5983" s="130"/>
      <c r="DB5983" s="130"/>
    </row>
    <row r="5984" spans="104:106" x14ac:dyDescent="0.2">
      <c r="CZ5984" s="130"/>
      <c r="DA5984" s="130"/>
      <c r="DB5984" s="130"/>
    </row>
    <row r="5985" spans="104:106" x14ac:dyDescent="0.2">
      <c r="CZ5985" s="130"/>
      <c r="DA5985" s="130"/>
      <c r="DB5985" s="130"/>
    </row>
    <row r="5986" spans="104:106" x14ac:dyDescent="0.2">
      <c r="CZ5986" s="130"/>
      <c r="DA5986" s="130"/>
      <c r="DB5986" s="130"/>
    </row>
    <row r="5987" spans="104:106" x14ac:dyDescent="0.2">
      <c r="CZ5987" s="130"/>
      <c r="DA5987" s="130"/>
      <c r="DB5987" s="130"/>
    </row>
    <row r="5988" spans="104:106" x14ac:dyDescent="0.2">
      <c r="CZ5988" s="130"/>
      <c r="DA5988" s="130"/>
      <c r="DB5988" s="130"/>
    </row>
    <row r="5989" spans="104:106" x14ac:dyDescent="0.2">
      <c r="CZ5989" s="130"/>
      <c r="DA5989" s="130"/>
      <c r="DB5989" s="130"/>
    </row>
    <row r="5990" spans="104:106" x14ac:dyDescent="0.2">
      <c r="CZ5990" s="130"/>
      <c r="DA5990" s="130"/>
      <c r="DB5990" s="130"/>
    </row>
    <row r="5991" spans="104:106" x14ac:dyDescent="0.2">
      <c r="CZ5991" s="130"/>
      <c r="DA5991" s="130"/>
      <c r="DB5991" s="130"/>
    </row>
    <row r="5992" spans="104:106" x14ac:dyDescent="0.2">
      <c r="CZ5992" s="130"/>
      <c r="DA5992" s="130"/>
      <c r="DB5992" s="130"/>
    </row>
    <row r="5993" spans="104:106" x14ac:dyDescent="0.2">
      <c r="CZ5993" s="130"/>
      <c r="DA5993" s="130"/>
      <c r="DB5993" s="130"/>
    </row>
    <row r="5994" spans="104:106" x14ac:dyDescent="0.2">
      <c r="CZ5994" s="130"/>
      <c r="DA5994" s="130"/>
      <c r="DB5994" s="130"/>
    </row>
    <row r="5995" spans="104:106" x14ac:dyDescent="0.2">
      <c r="CZ5995" s="130"/>
      <c r="DA5995" s="130"/>
      <c r="DB5995" s="130"/>
    </row>
    <row r="5996" spans="104:106" x14ac:dyDescent="0.2">
      <c r="CZ5996" s="130"/>
      <c r="DA5996" s="130"/>
      <c r="DB5996" s="130"/>
    </row>
    <row r="5997" spans="104:106" x14ac:dyDescent="0.2">
      <c r="CZ5997" s="130"/>
      <c r="DA5997" s="130"/>
      <c r="DB5997" s="130"/>
    </row>
    <row r="5998" spans="104:106" x14ac:dyDescent="0.2">
      <c r="CZ5998" s="130"/>
      <c r="DA5998" s="130"/>
      <c r="DB5998" s="130"/>
    </row>
    <row r="5999" spans="104:106" x14ac:dyDescent="0.2">
      <c r="CZ5999" s="130"/>
      <c r="DA5999" s="130"/>
      <c r="DB5999" s="130"/>
    </row>
    <row r="6000" spans="104:106" x14ac:dyDescent="0.2">
      <c r="CZ6000" s="130"/>
      <c r="DA6000" s="130"/>
      <c r="DB6000" s="130"/>
    </row>
    <row r="6001" spans="104:106" x14ac:dyDescent="0.2">
      <c r="CZ6001" s="130"/>
      <c r="DA6001" s="130"/>
      <c r="DB6001" s="130"/>
    </row>
    <row r="6002" spans="104:106" x14ac:dyDescent="0.2">
      <c r="CZ6002" s="130"/>
      <c r="DA6002" s="130"/>
      <c r="DB6002" s="130"/>
    </row>
    <row r="6003" spans="104:106" x14ac:dyDescent="0.2">
      <c r="CZ6003" s="130"/>
      <c r="DA6003" s="130"/>
      <c r="DB6003" s="130"/>
    </row>
    <row r="6004" spans="104:106" x14ac:dyDescent="0.2">
      <c r="CZ6004" s="130"/>
      <c r="DA6004" s="130"/>
      <c r="DB6004" s="130"/>
    </row>
    <row r="6005" spans="104:106" x14ac:dyDescent="0.2">
      <c r="CZ6005" s="130"/>
      <c r="DA6005" s="130"/>
      <c r="DB6005" s="130"/>
    </row>
    <row r="6006" spans="104:106" x14ac:dyDescent="0.2">
      <c r="CZ6006" s="130"/>
      <c r="DA6006" s="130"/>
      <c r="DB6006" s="130"/>
    </row>
    <row r="6007" spans="104:106" x14ac:dyDescent="0.2">
      <c r="CZ6007" s="130"/>
      <c r="DA6007" s="130"/>
      <c r="DB6007" s="130"/>
    </row>
    <row r="6008" spans="104:106" x14ac:dyDescent="0.2">
      <c r="CZ6008" s="130"/>
      <c r="DA6008" s="130"/>
      <c r="DB6008" s="130"/>
    </row>
    <row r="6009" spans="104:106" x14ac:dyDescent="0.2">
      <c r="CZ6009" s="130"/>
      <c r="DA6009" s="130"/>
      <c r="DB6009" s="130"/>
    </row>
    <row r="6010" spans="104:106" x14ac:dyDescent="0.2">
      <c r="CZ6010" s="130"/>
      <c r="DA6010" s="130"/>
      <c r="DB6010" s="130"/>
    </row>
    <row r="6011" spans="104:106" x14ac:dyDescent="0.2">
      <c r="CZ6011" s="130"/>
      <c r="DA6011" s="130"/>
      <c r="DB6011" s="130"/>
    </row>
    <row r="6012" spans="104:106" x14ac:dyDescent="0.2">
      <c r="CZ6012" s="130"/>
      <c r="DA6012" s="130"/>
      <c r="DB6012" s="130"/>
    </row>
    <row r="6013" spans="104:106" x14ac:dyDescent="0.2">
      <c r="CZ6013" s="130"/>
      <c r="DA6013" s="130"/>
      <c r="DB6013" s="130"/>
    </row>
    <row r="6014" spans="104:106" x14ac:dyDescent="0.2">
      <c r="CZ6014" s="130"/>
      <c r="DA6014" s="130"/>
      <c r="DB6014" s="130"/>
    </row>
    <row r="6015" spans="104:106" x14ac:dyDescent="0.2">
      <c r="CZ6015" s="130"/>
      <c r="DA6015" s="130"/>
      <c r="DB6015" s="130"/>
    </row>
    <row r="6016" spans="104:106" x14ac:dyDescent="0.2">
      <c r="CZ6016" s="130"/>
      <c r="DA6016" s="130"/>
      <c r="DB6016" s="130"/>
    </row>
    <row r="6017" spans="104:106" x14ac:dyDescent="0.2">
      <c r="CZ6017" s="130"/>
      <c r="DA6017" s="130"/>
      <c r="DB6017" s="130"/>
    </row>
    <row r="6018" spans="104:106" x14ac:dyDescent="0.2">
      <c r="CZ6018" s="130"/>
      <c r="DA6018" s="130"/>
      <c r="DB6018" s="130"/>
    </row>
    <row r="6019" spans="104:106" x14ac:dyDescent="0.2">
      <c r="CZ6019" s="130"/>
      <c r="DA6019" s="130"/>
      <c r="DB6019" s="130"/>
    </row>
    <row r="6020" spans="104:106" x14ac:dyDescent="0.2">
      <c r="CZ6020" s="130"/>
      <c r="DA6020" s="130"/>
      <c r="DB6020" s="130"/>
    </row>
    <row r="6021" spans="104:106" x14ac:dyDescent="0.2">
      <c r="CZ6021" s="130"/>
      <c r="DA6021" s="130"/>
      <c r="DB6021" s="130"/>
    </row>
    <row r="6022" spans="104:106" x14ac:dyDescent="0.2">
      <c r="CZ6022" s="130"/>
      <c r="DA6022" s="130"/>
      <c r="DB6022" s="130"/>
    </row>
    <row r="6023" spans="104:106" x14ac:dyDescent="0.2">
      <c r="CZ6023" s="130"/>
      <c r="DA6023" s="130"/>
      <c r="DB6023" s="130"/>
    </row>
    <row r="6024" spans="104:106" x14ac:dyDescent="0.2">
      <c r="CZ6024" s="130"/>
      <c r="DA6024" s="130"/>
      <c r="DB6024" s="130"/>
    </row>
    <row r="6025" spans="104:106" x14ac:dyDescent="0.2">
      <c r="CZ6025" s="130"/>
      <c r="DA6025" s="130"/>
      <c r="DB6025" s="130"/>
    </row>
    <row r="6026" spans="104:106" x14ac:dyDescent="0.2">
      <c r="CZ6026" s="130"/>
      <c r="DA6026" s="130"/>
      <c r="DB6026" s="130"/>
    </row>
    <row r="6027" spans="104:106" x14ac:dyDescent="0.2">
      <c r="CZ6027" s="130"/>
      <c r="DA6027" s="130"/>
      <c r="DB6027" s="130"/>
    </row>
    <row r="6028" spans="104:106" x14ac:dyDescent="0.2">
      <c r="CZ6028" s="130"/>
      <c r="DA6028" s="130"/>
      <c r="DB6028" s="130"/>
    </row>
    <row r="6029" spans="104:106" x14ac:dyDescent="0.2">
      <c r="CZ6029" s="130"/>
      <c r="DA6029" s="130"/>
      <c r="DB6029" s="130"/>
    </row>
    <row r="6030" spans="104:106" x14ac:dyDescent="0.2">
      <c r="CZ6030" s="130"/>
      <c r="DA6030" s="130"/>
      <c r="DB6030" s="130"/>
    </row>
    <row r="6031" spans="104:106" x14ac:dyDescent="0.2">
      <c r="CZ6031" s="130"/>
      <c r="DA6031" s="130"/>
      <c r="DB6031" s="130"/>
    </row>
    <row r="6032" spans="104:106" x14ac:dyDescent="0.2">
      <c r="CZ6032" s="130"/>
      <c r="DA6032" s="130"/>
      <c r="DB6032" s="130"/>
    </row>
    <row r="6033" spans="104:106" x14ac:dyDescent="0.2">
      <c r="CZ6033" s="130"/>
      <c r="DA6033" s="130"/>
      <c r="DB6033" s="130"/>
    </row>
    <row r="6034" spans="104:106" x14ac:dyDescent="0.2">
      <c r="CZ6034" s="130"/>
      <c r="DA6034" s="130"/>
      <c r="DB6034" s="130"/>
    </row>
    <row r="6035" spans="104:106" x14ac:dyDescent="0.2">
      <c r="CZ6035" s="130"/>
      <c r="DA6035" s="130"/>
      <c r="DB6035" s="130"/>
    </row>
    <row r="6036" spans="104:106" x14ac:dyDescent="0.2">
      <c r="CZ6036" s="130"/>
      <c r="DA6036" s="130"/>
      <c r="DB6036" s="130"/>
    </row>
    <row r="6037" spans="104:106" x14ac:dyDescent="0.2">
      <c r="CZ6037" s="130"/>
      <c r="DA6037" s="130"/>
      <c r="DB6037" s="130"/>
    </row>
    <row r="6038" spans="104:106" x14ac:dyDescent="0.2">
      <c r="CZ6038" s="130"/>
      <c r="DA6038" s="130"/>
      <c r="DB6038" s="130"/>
    </row>
    <row r="6039" spans="104:106" x14ac:dyDescent="0.2">
      <c r="CZ6039" s="130"/>
      <c r="DA6039" s="130"/>
      <c r="DB6039" s="130"/>
    </row>
    <row r="6040" spans="104:106" x14ac:dyDescent="0.2">
      <c r="CZ6040" s="130"/>
      <c r="DA6040" s="130"/>
      <c r="DB6040" s="130"/>
    </row>
    <row r="6041" spans="104:106" x14ac:dyDescent="0.2">
      <c r="CZ6041" s="130"/>
      <c r="DA6041" s="130"/>
      <c r="DB6041" s="130"/>
    </row>
    <row r="6042" spans="104:106" x14ac:dyDescent="0.2">
      <c r="CZ6042" s="130"/>
      <c r="DA6042" s="130"/>
      <c r="DB6042" s="130"/>
    </row>
    <row r="6043" spans="104:106" x14ac:dyDescent="0.2">
      <c r="CZ6043" s="130"/>
      <c r="DA6043" s="130"/>
      <c r="DB6043" s="130"/>
    </row>
    <row r="6044" spans="104:106" x14ac:dyDescent="0.2">
      <c r="CZ6044" s="130"/>
      <c r="DA6044" s="130"/>
      <c r="DB6044" s="130"/>
    </row>
    <row r="6045" spans="104:106" x14ac:dyDescent="0.2">
      <c r="CZ6045" s="130"/>
      <c r="DA6045" s="130"/>
      <c r="DB6045" s="130"/>
    </row>
    <row r="6046" spans="104:106" x14ac:dyDescent="0.2">
      <c r="CZ6046" s="130"/>
      <c r="DA6046" s="130"/>
      <c r="DB6046" s="130"/>
    </row>
    <row r="6047" spans="104:106" x14ac:dyDescent="0.2">
      <c r="CZ6047" s="130"/>
      <c r="DA6047" s="130"/>
      <c r="DB6047" s="130"/>
    </row>
    <row r="6048" spans="104:106" x14ac:dyDescent="0.2">
      <c r="CZ6048" s="130"/>
      <c r="DA6048" s="130"/>
      <c r="DB6048" s="130"/>
    </row>
    <row r="6049" spans="104:106" x14ac:dyDescent="0.2">
      <c r="CZ6049" s="130"/>
      <c r="DA6049" s="130"/>
      <c r="DB6049" s="130"/>
    </row>
    <row r="6050" spans="104:106" x14ac:dyDescent="0.2">
      <c r="CZ6050" s="130"/>
      <c r="DA6050" s="130"/>
      <c r="DB6050" s="130"/>
    </row>
    <row r="6051" spans="104:106" x14ac:dyDescent="0.2">
      <c r="CZ6051" s="130"/>
      <c r="DA6051" s="130"/>
      <c r="DB6051" s="130"/>
    </row>
    <row r="6052" spans="104:106" x14ac:dyDescent="0.2">
      <c r="CZ6052" s="130"/>
      <c r="DA6052" s="130"/>
      <c r="DB6052" s="130"/>
    </row>
    <row r="6053" spans="104:106" x14ac:dyDescent="0.2">
      <c r="CZ6053" s="130"/>
      <c r="DA6053" s="130"/>
      <c r="DB6053" s="130"/>
    </row>
    <row r="6054" spans="104:106" x14ac:dyDescent="0.2">
      <c r="CZ6054" s="130"/>
      <c r="DA6054" s="130"/>
      <c r="DB6054" s="130"/>
    </row>
    <row r="6055" spans="104:106" x14ac:dyDescent="0.2">
      <c r="CZ6055" s="130"/>
      <c r="DA6055" s="130"/>
      <c r="DB6055" s="130"/>
    </row>
    <row r="6056" spans="104:106" x14ac:dyDescent="0.2">
      <c r="CZ6056" s="130"/>
      <c r="DA6056" s="130"/>
      <c r="DB6056" s="130"/>
    </row>
    <row r="6057" spans="104:106" x14ac:dyDescent="0.2">
      <c r="CZ6057" s="130"/>
      <c r="DA6057" s="130"/>
      <c r="DB6057" s="130"/>
    </row>
    <row r="6058" spans="104:106" x14ac:dyDescent="0.2">
      <c r="CZ6058" s="130"/>
      <c r="DA6058" s="130"/>
      <c r="DB6058" s="130"/>
    </row>
    <row r="6059" spans="104:106" x14ac:dyDescent="0.2">
      <c r="CZ6059" s="130"/>
      <c r="DA6059" s="130"/>
      <c r="DB6059" s="130"/>
    </row>
    <row r="6060" spans="104:106" x14ac:dyDescent="0.2">
      <c r="CZ6060" s="130"/>
      <c r="DA6060" s="130"/>
      <c r="DB6060" s="130"/>
    </row>
    <row r="6061" spans="104:106" x14ac:dyDescent="0.2">
      <c r="CZ6061" s="130"/>
      <c r="DA6061" s="130"/>
      <c r="DB6061" s="130"/>
    </row>
    <row r="6062" spans="104:106" x14ac:dyDescent="0.2">
      <c r="CZ6062" s="130"/>
      <c r="DA6062" s="130"/>
      <c r="DB6062" s="130"/>
    </row>
    <row r="6063" spans="104:106" x14ac:dyDescent="0.2">
      <c r="CZ6063" s="130"/>
      <c r="DA6063" s="130"/>
      <c r="DB6063" s="130"/>
    </row>
    <row r="6064" spans="104:106" x14ac:dyDescent="0.2">
      <c r="CZ6064" s="130"/>
      <c r="DA6064" s="130"/>
      <c r="DB6064" s="130"/>
    </row>
    <row r="6065" spans="104:106" x14ac:dyDescent="0.2">
      <c r="CZ6065" s="130"/>
      <c r="DA6065" s="130"/>
      <c r="DB6065" s="130"/>
    </row>
    <row r="6066" spans="104:106" x14ac:dyDescent="0.2">
      <c r="CZ6066" s="130"/>
      <c r="DA6066" s="130"/>
      <c r="DB6066" s="130"/>
    </row>
    <row r="6067" spans="104:106" x14ac:dyDescent="0.2">
      <c r="CZ6067" s="130"/>
      <c r="DA6067" s="130"/>
      <c r="DB6067" s="130"/>
    </row>
    <row r="6068" spans="104:106" x14ac:dyDescent="0.2">
      <c r="CZ6068" s="130"/>
      <c r="DA6068" s="130"/>
      <c r="DB6068" s="130"/>
    </row>
    <row r="6069" spans="104:106" x14ac:dyDescent="0.2">
      <c r="CZ6069" s="130"/>
      <c r="DA6069" s="130"/>
      <c r="DB6069" s="130"/>
    </row>
    <row r="6070" spans="104:106" x14ac:dyDescent="0.2">
      <c r="CZ6070" s="130"/>
      <c r="DA6070" s="130"/>
      <c r="DB6070" s="130"/>
    </row>
    <row r="6071" spans="104:106" x14ac:dyDescent="0.2">
      <c r="CZ6071" s="130"/>
      <c r="DA6071" s="130"/>
      <c r="DB6071" s="130"/>
    </row>
    <row r="6072" spans="104:106" x14ac:dyDescent="0.2">
      <c r="CZ6072" s="130"/>
      <c r="DA6072" s="130"/>
      <c r="DB6072" s="130"/>
    </row>
    <row r="6073" spans="104:106" x14ac:dyDescent="0.2">
      <c r="CZ6073" s="130"/>
      <c r="DA6073" s="130"/>
      <c r="DB6073" s="130"/>
    </row>
    <row r="6074" spans="104:106" x14ac:dyDescent="0.2">
      <c r="CZ6074" s="130"/>
      <c r="DA6074" s="130"/>
      <c r="DB6074" s="130"/>
    </row>
    <row r="6075" spans="104:106" x14ac:dyDescent="0.2">
      <c r="CZ6075" s="130"/>
      <c r="DA6075" s="130"/>
      <c r="DB6075" s="130"/>
    </row>
    <row r="6076" spans="104:106" x14ac:dyDescent="0.2">
      <c r="CZ6076" s="130"/>
      <c r="DA6076" s="130"/>
      <c r="DB6076" s="130"/>
    </row>
    <row r="6077" spans="104:106" x14ac:dyDescent="0.2">
      <c r="CZ6077" s="130"/>
      <c r="DA6077" s="130"/>
      <c r="DB6077" s="130"/>
    </row>
    <row r="6078" spans="104:106" x14ac:dyDescent="0.2">
      <c r="CZ6078" s="130"/>
      <c r="DA6078" s="130"/>
      <c r="DB6078" s="130"/>
    </row>
    <row r="6079" spans="104:106" x14ac:dyDescent="0.2">
      <c r="CZ6079" s="130"/>
      <c r="DA6079" s="130"/>
      <c r="DB6079" s="130"/>
    </row>
    <row r="6080" spans="104:106" x14ac:dyDescent="0.2">
      <c r="CZ6080" s="130"/>
      <c r="DA6080" s="130"/>
      <c r="DB6080" s="130"/>
    </row>
    <row r="6081" spans="104:106" x14ac:dyDescent="0.2">
      <c r="CZ6081" s="130"/>
      <c r="DA6081" s="130"/>
      <c r="DB6081" s="130"/>
    </row>
    <row r="6082" spans="104:106" x14ac:dyDescent="0.2">
      <c r="CZ6082" s="130"/>
      <c r="DA6082" s="130"/>
      <c r="DB6082" s="130"/>
    </row>
    <row r="6083" spans="104:106" x14ac:dyDescent="0.2">
      <c r="CZ6083" s="130"/>
      <c r="DA6083" s="130"/>
      <c r="DB6083" s="130"/>
    </row>
    <row r="6084" spans="104:106" x14ac:dyDescent="0.2">
      <c r="CZ6084" s="130"/>
      <c r="DA6084" s="130"/>
      <c r="DB6084" s="130"/>
    </row>
    <row r="6085" spans="104:106" x14ac:dyDescent="0.2">
      <c r="CZ6085" s="130"/>
      <c r="DA6085" s="130"/>
      <c r="DB6085" s="130"/>
    </row>
    <row r="6086" spans="104:106" x14ac:dyDescent="0.2">
      <c r="CZ6086" s="130"/>
      <c r="DA6086" s="130"/>
      <c r="DB6086" s="130"/>
    </row>
    <row r="6087" spans="104:106" x14ac:dyDescent="0.2">
      <c r="CZ6087" s="130"/>
      <c r="DA6087" s="130"/>
      <c r="DB6087" s="130"/>
    </row>
    <row r="6088" spans="104:106" x14ac:dyDescent="0.2">
      <c r="CZ6088" s="130"/>
      <c r="DA6088" s="130"/>
      <c r="DB6088" s="130"/>
    </row>
    <row r="6089" spans="104:106" x14ac:dyDescent="0.2">
      <c r="CZ6089" s="130"/>
      <c r="DA6089" s="130"/>
      <c r="DB6089" s="130"/>
    </row>
    <row r="6090" spans="104:106" x14ac:dyDescent="0.2">
      <c r="CZ6090" s="130"/>
      <c r="DA6090" s="130"/>
      <c r="DB6090" s="130"/>
    </row>
    <row r="6091" spans="104:106" x14ac:dyDescent="0.2">
      <c r="CZ6091" s="130"/>
      <c r="DA6091" s="130"/>
      <c r="DB6091" s="130"/>
    </row>
    <row r="6092" spans="104:106" x14ac:dyDescent="0.2">
      <c r="CZ6092" s="130"/>
      <c r="DA6092" s="130"/>
      <c r="DB6092" s="130"/>
    </row>
    <row r="6093" spans="104:106" x14ac:dyDescent="0.2">
      <c r="CZ6093" s="130"/>
      <c r="DA6093" s="130"/>
      <c r="DB6093" s="130"/>
    </row>
    <row r="6094" spans="104:106" x14ac:dyDescent="0.2">
      <c r="CZ6094" s="130"/>
      <c r="DA6094" s="130"/>
      <c r="DB6094" s="130"/>
    </row>
    <row r="6095" spans="104:106" x14ac:dyDescent="0.2">
      <c r="CZ6095" s="130"/>
      <c r="DA6095" s="130"/>
      <c r="DB6095" s="130"/>
    </row>
    <row r="6096" spans="104:106" x14ac:dyDescent="0.2">
      <c r="CZ6096" s="130"/>
      <c r="DA6096" s="130"/>
      <c r="DB6096" s="130"/>
    </row>
    <row r="6097" spans="104:106" x14ac:dyDescent="0.2">
      <c r="CZ6097" s="130"/>
      <c r="DA6097" s="130"/>
      <c r="DB6097" s="130"/>
    </row>
    <row r="6098" spans="104:106" x14ac:dyDescent="0.2">
      <c r="CZ6098" s="130"/>
      <c r="DA6098" s="130"/>
      <c r="DB6098" s="130"/>
    </row>
    <row r="6099" spans="104:106" x14ac:dyDescent="0.2">
      <c r="CZ6099" s="130"/>
      <c r="DA6099" s="130"/>
      <c r="DB6099" s="130"/>
    </row>
    <row r="6100" spans="104:106" x14ac:dyDescent="0.2">
      <c r="CZ6100" s="130"/>
      <c r="DA6100" s="130"/>
      <c r="DB6100" s="130"/>
    </row>
    <row r="6101" spans="104:106" x14ac:dyDescent="0.2">
      <c r="CZ6101" s="130"/>
      <c r="DA6101" s="130"/>
      <c r="DB6101" s="130"/>
    </row>
    <row r="6102" spans="104:106" x14ac:dyDescent="0.2">
      <c r="CZ6102" s="130"/>
      <c r="DA6102" s="130"/>
      <c r="DB6102" s="130"/>
    </row>
    <row r="6103" spans="104:106" x14ac:dyDescent="0.2">
      <c r="CZ6103" s="130"/>
      <c r="DA6103" s="130"/>
      <c r="DB6103" s="130"/>
    </row>
    <row r="6104" spans="104:106" x14ac:dyDescent="0.2">
      <c r="CZ6104" s="130"/>
      <c r="DA6104" s="130"/>
      <c r="DB6104" s="130"/>
    </row>
    <row r="6105" spans="104:106" x14ac:dyDescent="0.2">
      <c r="CZ6105" s="130"/>
      <c r="DA6105" s="130"/>
      <c r="DB6105" s="130"/>
    </row>
    <row r="6106" spans="104:106" x14ac:dyDescent="0.2">
      <c r="CZ6106" s="130"/>
      <c r="DA6106" s="130"/>
      <c r="DB6106" s="130"/>
    </row>
    <row r="6107" spans="104:106" x14ac:dyDescent="0.2">
      <c r="CZ6107" s="130"/>
      <c r="DA6107" s="130"/>
      <c r="DB6107" s="130"/>
    </row>
    <row r="6108" spans="104:106" x14ac:dyDescent="0.2">
      <c r="CZ6108" s="130"/>
      <c r="DA6108" s="130"/>
      <c r="DB6108" s="130"/>
    </row>
    <row r="6109" spans="104:106" x14ac:dyDescent="0.2">
      <c r="CZ6109" s="130"/>
      <c r="DA6109" s="130"/>
      <c r="DB6109" s="130"/>
    </row>
    <row r="6110" spans="104:106" x14ac:dyDescent="0.2">
      <c r="CZ6110" s="130"/>
      <c r="DA6110" s="130"/>
      <c r="DB6110" s="130"/>
    </row>
    <row r="6111" spans="104:106" x14ac:dyDescent="0.2">
      <c r="CZ6111" s="130"/>
      <c r="DA6111" s="130"/>
      <c r="DB6111" s="130"/>
    </row>
    <row r="6112" spans="104:106" x14ac:dyDescent="0.2">
      <c r="CZ6112" s="130"/>
      <c r="DA6112" s="130"/>
      <c r="DB6112" s="130"/>
    </row>
    <row r="6113" spans="104:106" x14ac:dyDescent="0.2">
      <c r="CZ6113" s="130"/>
      <c r="DA6113" s="130"/>
      <c r="DB6113" s="130"/>
    </row>
    <row r="6114" spans="104:106" x14ac:dyDescent="0.2">
      <c r="CZ6114" s="130"/>
      <c r="DA6114" s="130"/>
      <c r="DB6114" s="130"/>
    </row>
    <row r="6115" spans="104:106" x14ac:dyDescent="0.2">
      <c r="CZ6115" s="130"/>
      <c r="DA6115" s="130"/>
      <c r="DB6115" s="130"/>
    </row>
    <row r="6116" spans="104:106" x14ac:dyDescent="0.2">
      <c r="CZ6116" s="130"/>
      <c r="DA6116" s="130"/>
      <c r="DB6116" s="130"/>
    </row>
    <row r="6117" spans="104:106" x14ac:dyDescent="0.2">
      <c r="CZ6117" s="130"/>
      <c r="DA6117" s="130"/>
      <c r="DB6117" s="130"/>
    </row>
    <row r="6118" spans="104:106" x14ac:dyDescent="0.2">
      <c r="CZ6118" s="130"/>
      <c r="DA6118" s="130"/>
      <c r="DB6118" s="130"/>
    </row>
    <row r="6119" spans="104:106" x14ac:dyDescent="0.2">
      <c r="CZ6119" s="130"/>
      <c r="DA6119" s="130"/>
      <c r="DB6119" s="130"/>
    </row>
    <row r="6120" spans="104:106" x14ac:dyDescent="0.2">
      <c r="CZ6120" s="130"/>
      <c r="DA6120" s="130"/>
      <c r="DB6120" s="130"/>
    </row>
    <row r="6121" spans="104:106" x14ac:dyDescent="0.2">
      <c r="CZ6121" s="130"/>
      <c r="DA6121" s="130"/>
      <c r="DB6121" s="130"/>
    </row>
    <row r="6122" spans="104:106" x14ac:dyDescent="0.2">
      <c r="CZ6122" s="130"/>
      <c r="DA6122" s="130"/>
      <c r="DB6122" s="130"/>
    </row>
    <row r="6123" spans="104:106" x14ac:dyDescent="0.2">
      <c r="CZ6123" s="130"/>
      <c r="DA6123" s="130"/>
      <c r="DB6123" s="130"/>
    </row>
    <row r="6124" spans="104:106" x14ac:dyDescent="0.2">
      <c r="CZ6124" s="130"/>
      <c r="DA6124" s="130"/>
      <c r="DB6124" s="130"/>
    </row>
    <row r="6125" spans="104:106" x14ac:dyDescent="0.2">
      <c r="CZ6125" s="130"/>
      <c r="DA6125" s="130"/>
      <c r="DB6125" s="130"/>
    </row>
    <row r="6126" spans="104:106" x14ac:dyDescent="0.2">
      <c r="CZ6126" s="130"/>
      <c r="DA6126" s="130"/>
      <c r="DB6126" s="130"/>
    </row>
    <row r="6127" spans="104:106" x14ac:dyDescent="0.2">
      <c r="CZ6127" s="130"/>
      <c r="DA6127" s="130"/>
      <c r="DB6127" s="130"/>
    </row>
    <row r="6128" spans="104:106" x14ac:dyDescent="0.2">
      <c r="CZ6128" s="130"/>
      <c r="DA6128" s="130"/>
      <c r="DB6128" s="130"/>
    </row>
    <row r="6129" spans="104:106" x14ac:dyDescent="0.2">
      <c r="CZ6129" s="130"/>
      <c r="DA6129" s="130"/>
      <c r="DB6129" s="130"/>
    </row>
    <row r="6130" spans="104:106" x14ac:dyDescent="0.2">
      <c r="CZ6130" s="130"/>
      <c r="DA6130" s="130"/>
      <c r="DB6130" s="130"/>
    </row>
    <row r="6131" spans="104:106" x14ac:dyDescent="0.2">
      <c r="CZ6131" s="130"/>
      <c r="DA6131" s="130"/>
      <c r="DB6131" s="130"/>
    </row>
    <row r="6132" spans="104:106" x14ac:dyDescent="0.2">
      <c r="CZ6132" s="130"/>
      <c r="DA6132" s="130"/>
      <c r="DB6132" s="130"/>
    </row>
    <row r="6133" spans="104:106" x14ac:dyDescent="0.2">
      <c r="CZ6133" s="130"/>
      <c r="DA6133" s="130"/>
      <c r="DB6133" s="130"/>
    </row>
    <row r="6134" spans="104:106" x14ac:dyDescent="0.2">
      <c r="CZ6134" s="130"/>
      <c r="DA6134" s="130"/>
      <c r="DB6134" s="130"/>
    </row>
    <row r="6135" spans="104:106" x14ac:dyDescent="0.2">
      <c r="CZ6135" s="130"/>
      <c r="DA6135" s="130"/>
      <c r="DB6135" s="130"/>
    </row>
    <row r="6136" spans="104:106" x14ac:dyDescent="0.2">
      <c r="CZ6136" s="130"/>
      <c r="DA6136" s="130"/>
      <c r="DB6136" s="130"/>
    </row>
    <row r="6137" spans="104:106" x14ac:dyDescent="0.2">
      <c r="CZ6137" s="130"/>
      <c r="DA6137" s="130"/>
      <c r="DB6137" s="130"/>
    </row>
    <row r="6138" spans="104:106" x14ac:dyDescent="0.2">
      <c r="CZ6138" s="130"/>
      <c r="DA6138" s="130"/>
      <c r="DB6138" s="130"/>
    </row>
    <row r="6139" spans="104:106" x14ac:dyDescent="0.2">
      <c r="CZ6139" s="130"/>
      <c r="DA6139" s="130"/>
      <c r="DB6139" s="130"/>
    </row>
    <row r="6140" spans="104:106" x14ac:dyDescent="0.2">
      <c r="CZ6140" s="130"/>
      <c r="DA6140" s="130"/>
      <c r="DB6140" s="130"/>
    </row>
    <row r="6141" spans="104:106" x14ac:dyDescent="0.2">
      <c r="CZ6141" s="130"/>
      <c r="DA6141" s="130"/>
      <c r="DB6141" s="130"/>
    </row>
    <row r="6142" spans="104:106" x14ac:dyDescent="0.2">
      <c r="CZ6142" s="130"/>
      <c r="DA6142" s="130"/>
      <c r="DB6142" s="130"/>
    </row>
    <row r="6143" spans="104:106" x14ac:dyDescent="0.2">
      <c r="CZ6143" s="130"/>
      <c r="DA6143" s="130"/>
      <c r="DB6143" s="130"/>
    </row>
    <row r="6144" spans="104:106" x14ac:dyDescent="0.2">
      <c r="CZ6144" s="130"/>
      <c r="DA6144" s="130"/>
      <c r="DB6144" s="130"/>
    </row>
    <row r="6145" spans="104:106" x14ac:dyDescent="0.2">
      <c r="CZ6145" s="130"/>
      <c r="DA6145" s="130"/>
      <c r="DB6145" s="130"/>
    </row>
    <row r="6146" spans="104:106" x14ac:dyDescent="0.2">
      <c r="CZ6146" s="130"/>
      <c r="DA6146" s="130"/>
      <c r="DB6146" s="130"/>
    </row>
    <row r="6147" spans="104:106" x14ac:dyDescent="0.2">
      <c r="CZ6147" s="130"/>
      <c r="DA6147" s="130"/>
      <c r="DB6147" s="130"/>
    </row>
    <row r="6148" spans="104:106" x14ac:dyDescent="0.2">
      <c r="CZ6148" s="130"/>
      <c r="DA6148" s="130"/>
      <c r="DB6148" s="130"/>
    </row>
    <row r="6149" spans="104:106" x14ac:dyDescent="0.2">
      <c r="CZ6149" s="130"/>
      <c r="DA6149" s="130"/>
      <c r="DB6149" s="130"/>
    </row>
    <row r="6150" spans="104:106" x14ac:dyDescent="0.2">
      <c r="CZ6150" s="130"/>
      <c r="DA6150" s="130"/>
      <c r="DB6150" s="130"/>
    </row>
    <row r="6151" spans="104:106" x14ac:dyDescent="0.2">
      <c r="CZ6151" s="130"/>
      <c r="DA6151" s="130"/>
      <c r="DB6151" s="130"/>
    </row>
    <row r="6152" spans="104:106" x14ac:dyDescent="0.2">
      <c r="CZ6152" s="130"/>
      <c r="DA6152" s="130"/>
      <c r="DB6152" s="130"/>
    </row>
    <row r="6153" spans="104:106" x14ac:dyDescent="0.2">
      <c r="CZ6153" s="130"/>
      <c r="DA6153" s="130"/>
      <c r="DB6153" s="130"/>
    </row>
    <row r="6154" spans="104:106" x14ac:dyDescent="0.2">
      <c r="CZ6154" s="130"/>
      <c r="DA6154" s="130"/>
      <c r="DB6154" s="130"/>
    </row>
    <row r="6155" spans="104:106" x14ac:dyDescent="0.2">
      <c r="CZ6155" s="130"/>
      <c r="DA6155" s="130"/>
      <c r="DB6155" s="130"/>
    </row>
    <row r="6156" spans="104:106" x14ac:dyDescent="0.2">
      <c r="CZ6156" s="130"/>
      <c r="DA6156" s="130"/>
      <c r="DB6156" s="130"/>
    </row>
    <row r="6157" spans="104:106" x14ac:dyDescent="0.2">
      <c r="CZ6157" s="130"/>
      <c r="DA6157" s="130"/>
      <c r="DB6157" s="130"/>
    </row>
    <row r="6158" spans="104:106" x14ac:dyDescent="0.2">
      <c r="CZ6158" s="130"/>
      <c r="DA6158" s="130"/>
      <c r="DB6158" s="130"/>
    </row>
    <row r="6159" spans="104:106" x14ac:dyDescent="0.2">
      <c r="CZ6159" s="130"/>
      <c r="DA6159" s="130"/>
      <c r="DB6159" s="130"/>
    </row>
    <row r="6160" spans="104:106" x14ac:dyDescent="0.2">
      <c r="CZ6160" s="130"/>
      <c r="DA6160" s="130"/>
      <c r="DB6160" s="130"/>
    </row>
    <row r="6161" spans="104:106" x14ac:dyDescent="0.2">
      <c r="CZ6161" s="130"/>
      <c r="DA6161" s="130"/>
      <c r="DB6161" s="130"/>
    </row>
    <row r="6162" spans="104:106" x14ac:dyDescent="0.2">
      <c r="CZ6162" s="130"/>
      <c r="DA6162" s="130"/>
      <c r="DB6162" s="130"/>
    </row>
    <row r="6163" spans="104:106" x14ac:dyDescent="0.2">
      <c r="CZ6163" s="130"/>
      <c r="DA6163" s="130"/>
      <c r="DB6163" s="130"/>
    </row>
    <row r="6164" spans="104:106" x14ac:dyDescent="0.2">
      <c r="CZ6164" s="130"/>
      <c r="DA6164" s="130"/>
      <c r="DB6164" s="130"/>
    </row>
    <row r="6165" spans="104:106" x14ac:dyDescent="0.2">
      <c r="CZ6165" s="130"/>
      <c r="DA6165" s="130"/>
      <c r="DB6165" s="130"/>
    </row>
    <row r="6166" spans="104:106" x14ac:dyDescent="0.2">
      <c r="CZ6166" s="130"/>
      <c r="DA6166" s="130"/>
      <c r="DB6166" s="130"/>
    </row>
    <row r="6167" spans="104:106" x14ac:dyDescent="0.2">
      <c r="CZ6167" s="130"/>
      <c r="DA6167" s="130"/>
      <c r="DB6167" s="130"/>
    </row>
    <row r="6168" spans="104:106" x14ac:dyDescent="0.2">
      <c r="CZ6168" s="130"/>
      <c r="DA6168" s="130"/>
      <c r="DB6168" s="130"/>
    </row>
    <row r="6169" spans="104:106" x14ac:dyDescent="0.2">
      <c r="CZ6169" s="130"/>
      <c r="DA6169" s="130"/>
      <c r="DB6169" s="130"/>
    </row>
    <row r="6170" spans="104:106" x14ac:dyDescent="0.2">
      <c r="CZ6170" s="130"/>
      <c r="DA6170" s="130"/>
      <c r="DB6170" s="130"/>
    </row>
    <row r="6171" spans="104:106" x14ac:dyDescent="0.2">
      <c r="CZ6171" s="130"/>
      <c r="DA6171" s="130"/>
      <c r="DB6171" s="130"/>
    </row>
    <row r="6172" spans="104:106" x14ac:dyDescent="0.2">
      <c r="CZ6172" s="130"/>
      <c r="DA6172" s="130"/>
      <c r="DB6172" s="130"/>
    </row>
    <row r="6173" spans="104:106" x14ac:dyDescent="0.2">
      <c r="CZ6173" s="130"/>
      <c r="DA6173" s="130"/>
      <c r="DB6173" s="130"/>
    </row>
    <row r="6174" spans="104:106" x14ac:dyDescent="0.2">
      <c r="CZ6174" s="130"/>
      <c r="DA6174" s="130"/>
      <c r="DB6174" s="130"/>
    </row>
    <row r="6175" spans="104:106" x14ac:dyDescent="0.2">
      <c r="CZ6175" s="130"/>
      <c r="DA6175" s="130"/>
      <c r="DB6175" s="130"/>
    </row>
    <row r="6176" spans="104:106" x14ac:dyDescent="0.2">
      <c r="CZ6176" s="130"/>
      <c r="DA6176" s="130"/>
      <c r="DB6176" s="130"/>
    </row>
    <row r="6177" spans="104:106" x14ac:dyDescent="0.2">
      <c r="CZ6177" s="130"/>
      <c r="DA6177" s="130"/>
      <c r="DB6177" s="130"/>
    </row>
    <row r="6178" spans="104:106" x14ac:dyDescent="0.2">
      <c r="CZ6178" s="130"/>
      <c r="DA6178" s="130"/>
      <c r="DB6178" s="130"/>
    </row>
    <row r="6179" spans="104:106" x14ac:dyDescent="0.2">
      <c r="CZ6179" s="130"/>
      <c r="DA6179" s="130"/>
      <c r="DB6179" s="130"/>
    </row>
    <row r="6180" spans="104:106" x14ac:dyDescent="0.2">
      <c r="CZ6180" s="130"/>
      <c r="DA6180" s="130"/>
      <c r="DB6180" s="130"/>
    </row>
    <row r="6181" spans="104:106" x14ac:dyDescent="0.2">
      <c r="CZ6181" s="130"/>
      <c r="DA6181" s="130"/>
      <c r="DB6181" s="130"/>
    </row>
    <row r="6182" spans="104:106" x14ac:dyDescent="0.2">
      <c r="CZ6182" s="130"/>
      <c r="DA6182" s="130"/>
      <c r="DB6182" s="130"/>
    </row>
    <row r="6183" spans="104:106" x14ac:dyDescent="0.2">
      <c r="CZ6183" s="130"/>
      <c r="DA6183" s="130"/>
      <c r="DB6183" s="130"/>
    </row>
    <row r="6184" spans="104:106" x14ac:dyDescent="0.2">
      <c r="CZ6184" s="130"/>
      <c r="DA6184" s="130"/>
      <c r="DB6184" s="130"/>
    </row>
    <row r="6185" spans="104:106" x14ac:dyDescent="0.2">
      <c r="CZ6185" s="130"/>
      <c r="DA6185" s="130"/>
      <c r="DB6185" s="130"/>
    </row>
    <row r="6186" spans="104:106" x14ac:dyDescent="0.2">
      <c r="CZ6186" s="130"/>
      <c r="DA6186" s="130"/>
      <c r="DB6186" s="130"/>
    </row>
    <row r="6187" spans="104:106" x14ac:dyDescent="0.2">
      <c r="CZ6187" s="130"/>
      <c r="DA6187" s="130"/>
      <c r="DB6187" s="130"/>
    </row>
    <row r="6188" spans="104:106" x14ac:dyDescent="0.2">
      <c r="CZ6188" s="130"/>
      <c r="DA6188" s="130"/>
      <c r="DB6188" s="130"/>
    </row>
    <row r="6189" spans="104:106" x14ac:dyDescent="0.2">
      <c r="CZ6189" s="130"/>
      <c r="DA6189" s="130"/>
      <c r="DB6189" s="130"/>
    </row>
    <row r="6190" spans="104:106" x14ac:dyDescent="0.2">
      <c r="CZ6190" s="130"/>
      <c r="DA6190" s="130"/>
      <c r="DB6190" s="130"/>
    </row>
    <row r="6191" spans="104:106" x14ac:dyDescent="0.2">
      <c r="CZ6191" s="130"/>
      <c r="DA6191" s="130"/>
      <c r="DB6191" s="130"/>
    </row>
    <row r="6192" spans="104:106" x14ac:dyDescent="0.2">
      <c r="CZ6192" s="130"/>
      <c r="DA6192" s="130"/>
      <c r="DB6192" s="130"/>
    </row>
    <row r="6193" spans="104:106" x14ac:dyDescent="0.2">
      <c r="CZ6193" s="130"/>
      <c r="DA6193" s="130"/>
      <c r="DB6193" s="130"/>
    </row>
    <row r="6194" spans="104:106" x14ac:dyDescent="0.2">
      <c r="CZ6194" s="130"/>
      <c r="DA6194" s="130"/>
      <c r="DB6194" s="130"/>
    </row>
    <row r="6195" spans="104:106" x14ac:dyDescent="0.2">
      <c r="CZ6195" s="130"/>
      <c r="DA6195" s="130"/>
      <c r="DB6195" s="130"/>
    </row>
    <row r="6196" spans="104:106" x14ac:dyDescent="0.2">
      <c r="CZ6196" s="130"/>
      <c r="DA6196" s="130"/>
      <c r="DB6196" s="130"/>
    </row>
    <row r="6197" spans="104:106" x14ac:dyDescent="0.2">
      <c r="CZ6197" s="130"/>
      <c r="DA6197" s="130"/>
      <c r="DB6197" s="130"/>
    </row>
    <row r="6198" spans="104:106" x14ac:dyDescent="0.2">
      <c r="CZ6198" s="130"/>
      <c r="DA6198" s="130"/>
      <c r="DB6198" s="130"/>
    </row>
    <row r="6199" spans="104:106" x14ac:dyDescent="0.2">
      <c r="CZ6199" s="130"/>
      <c r="DA6199" s="130"/>
      <c r="DB6199" s="130"/>
    </row>
    <row r="6200" spans="104:106" x14ac:dyDescent="0.2">
      <c r="CZ6200" s="130"/>
      <c r="DA6200" s="130"/>
      <c r="DB6200" s="130"/>
    </row>
    <row r="6201" spans="104:106" x14ac:dyDescent="0.2">
      <c r="CZ6201" s="130"/>
      <c r="DA6201" s="130"/>
      <c r="DB6201" s="130"/>
    </row>
    <row r="6202" spans="104:106" x14ac:dyDescent="0.2">
      <c r="CZ6202" s="130"/>
      <c r="DA6202" s="130"/>
      <c r="DB6202" s="130"/>
    </row>
    <row r="6203" spans="104:106" x14ac:dyDescent="0.2">
      <c r="CZ6203" s="130"/>
      <c r="DA6203" s="130"/>
      <c r="DB6203" s="130"/>
    </row>
    <row r="6204" spans="104:106" x14ac:dyDescent="0.2">
      <c r="CZ6204" s="130"/>
      <c r="DA6204" s="130"/>
      <c r="DB6204" s="130"/>
    </row>
    <row r="6205" spans="104:106" x14ac:dyDescent="0.2">
      <c r="CZ6205" s="130"/>
      <c r="DA6205" s="130"/>
      <c r="DB6205" s="130"/>
    </row>
    <row r="6206" spans="104:106" x14ac:dyDescent="0.2">
      <c r="CZ6206" s="130"/>
      <c r="DA6206" s="130"/>
      <c r="DB6206" s="130"/>
    </row>
    <row r="6207" spans="104:106" x14ac:dyDescent="0.2">
      <c r="CZ6207" s="130"/>
      <c r="DA6207" s="130"/>
      <c r="DB6207" s="130"/>
    </row>
    <row r="6208" spans="104:106" x14ac:dyDescent="0.2">
      <c r="CZ6208" s="130"/>
      <c r="DA6208" s="130"/>
      <c r="DB6208" s="130"/>
    </row>
    <row r="6209" spans="104:106" x14ac:dyDescent="0.2">
      <c r="CZ6209" s="130"/>
      <c r="DA6209" s="130"/>
      <c r="DB6209" s="130"/>
    </row>
    <row r="6210" spans="104:106" x14ac:dyDescent="0.2">
      <c r="CZ6210" s="130"/>
      <c r="DA6210" s="130"/>
      <c r="DB6210" s="130"/>
    </row>
    <row r="6211" spans="104:106" x14ac:dyDescent="0.2">
      <c r="CZ6211" s="130"/>
      <c r="DA6211" s="130"/>
      <c r="DB6211" s="130"/>
    </row>
    <row r="6212" spans="104:106" x14ac:dyDescent="0.2">
      <c r="CZ6212" s="130"/>
      <c r="DA6212" s="130"/>
      <c r="DB6212" s="130"/>
    </row>
    <row r="6213" spans="104:106" x14ac:dyDescent="0.2">
      <c r="CZ6213" s="130"/>
      <c r="DA6213" s="130"/>
      <c r="DB6213" s="130"/>
    </row>
    <row r="6214" spans="104:106" x14ac:dyDescent="0.2">
      <c r="CZ6214" s="130"/>
      <c r="DA6214" s="130"/>
      <c r="DB6214" s="130"/>
    </row>
    <row r="6215" spans="104:106" x14ac:dyDescent="0.2">
      <c r="CZ6215" s="130"/>
      <c r="DA6215" s="130"/>
      <c r="DB6215" s="130"/>
    </row>
    <row r="6216" spans="104:106" x14ac:dyDescent="0.2">
      <c r="CZ6216" s="130"/>
      <c r="DA6216" s="130"/>
      <c r="DB6216" s="130"/>
    </row>
    <row r="6217" spans="104:106" x14ac:dyDescent="0.2">
      <c r="CZ6217" s="130"/>
      <c r="DA6217" s="130"/>
      <c r="DB6217" s="130"/>
    </row>
    <row r="6218" spans="104:106" x14ac:dyDescent="0.2">
      <c r="CZ6218" s="130"/>
      <c r="DA6218" s="130"/>
      <c r="DB6218" s="130"/>
    </row>
    <row r="6219" spans="104:106" x14ac:dyDescent="0.2">
      <c r="CZ6219" s="130"/>
      <c r="DA6219" s="130"/>
      <c r="DB6219" s="130"/>
    </row>
    <row r="6220" spans="104:106" x14ac:dyDescent="0.2">
      <c r="CZ6220" s="130"/>
      <c r="DA6220" s="130"/>
      <c r="DB6220" s="130"/>
    </row>
    <row r="6221" spans="104:106" x14ac:dyDescent="0.2">
      <c r="CZ6221" s="130"/>
      <c r="DA6221" s="130"/>
      <c r="DB6221" s="130"/>
    </row>
    <row r="6222" spans="104:106" x14ac:dyDescent="0.2">
      <c r="CZ6222" s="130"/>
      <c r="DA6222" s="130"/>
      <c r="DB6222" s="130"/>
    </row>
    <row r="6223" spans="104:106" x14ac:dyDescent="0.2">
      <c r="CZ6223" s="130"/>
      <c r="DA6223" s="130"/>
      <c r="DB6223" s="130"/>
    </row>
    <row r="6224" spans="104:106" x14ac:dyDescent="0.2">
      <c r="CZ6224" s="130"/>
      <c r="DA6224" s="130"/>
      <c r="DB6224" s="130"/>
    </row>
    <row r="6225" spans="104:106" x14ac:dyDescent="0.2">
      <c r="CZ6225" s="130"/>
      <c r="DA6225" s="130"/>
      <c r="DB6225" s="130"/>
    </row>
    <row r="6226" spans="104:106" x14ac:dyDescent="0.2">
      <c r="CZ6226" s="130"/>
      <c r="DA6226" s="130"/>
      <c r="DB6226" s="130"/>
    </row>
    <row r="6227" spans="104:106" x14ac:dyDescent="0.2">
      <c r="CZ6227" s="130"/>
      <c r="DA6227" s="130"/>
      <c r="DB6227" s="130"/>
    </row>
    <row r="6228" spans="104:106" x14ac:dyDescent="0.2">
      <c r="CZ6228" s="130"/>
      <c r="DA6228" s="130"/>
      <c r="DB6228" s="130"/>
    </row>
    <row r="6229" spans="104:106" x14ac:dyDescent="0.2">
      <c r="CZ6229" s="130"/>
      <c r="DA6229" s="130"/>
      <c r="DB6229" s="130"/>
    </row>
    <row r="6230" spans="104:106" x14ac:dyDescent="0.2">
      <c r="CZ6230" s="130"/>
      <c r="DA6230" s="130"/>
      <c r="DB6230" s="130"/>
    </row>
    <row r="6231" spans="104:106" x14ac:dyDescent="0.2">
      <c r="CZ6231" s="130"/>
      <c r="DA6231" s="130"/>
      <c r="DB6231" s="130"/>
    </row>
    <row r="6232" spans="104:106" x14ac:dyDescent="0.2">
      <c r="CZ6232" s="130"/>
      <c r="DA6232" s="130"/>
      <c r="DB6232" s="130"/>
    </row>
    <row r="6233" spans="104:106" x14ac:dyDescent="0.2">
      <c r="CZ6233" s="130"/>
      <c r="DA6233" s="130"/>
      <c r="DB6233" s="130"/>
    </row>
    <row r="6234" spans="104:106" x14ac:dyDescent="0.2">
      <c r="CZ6234" s="130"/>
      <c r="DA6234" s="130"/>
      <c r="DB6234" s="130"/>
    </row>
    <row r="6235" spans="104:106" x14ac:dyDescent="0.2">
      <c r="CZ6235" s="130"/>
      <c r="DA6235" s="130"/>
      <c r="DB6235" s="130"/>
    </row>
    <row r="6236" spans="104:106" x14ac:dyDescent="0.2">
      <c r="CZ6236" s="130"/>
      <c r="DA6236" s="130"/>
      <c r="DB6236" s="130"/>
    </row>
    <row r="6237" spans="104:106" x14ac:dyDescent="0.2">
      <c r="CZ6237" s="130"/>
      <c r="DA6237" s="130"/>
      <c r="DB6237" s="130"/>
    </row>
    <row r="6238" spans="104:106" x14ac:dyDescent="0.2">
      <c r="CZ6238" s="130"/>
      <c r="DA6238" s="130"/>
      <c r="DB6238" s="130"/>
    </row>
    <row r="6239" spans="104:106" x14ac:dyDescent="0.2">
      <c r="CZ6239" s="130"/>
      <c r="DA6239" s="130"/>
      <c r="DB6239" s="130"/>
    </row>
    <row r="6240" spans="104:106" x14ac:dyDescent="0.2">
      <c r="CZ6240" s="130"/>
      <c r="DA6240" s="130"/>
      <c r="DB6240" s="130"/>
    </row>
    <row r="6241" spans="104:106" x14ac:dyDescent="0.2">
      <c r="CZ6241" s="130"/>
      <c r="DA6241" s="130"/>
      <c r="DB6241" s="130"/>
    </row>
    <row r="6242" spans="104:106" x14ac:dyDescent="0.2">
      <c r="CZ6242" s="130"/>
      <c r="DA6242" s="130"/>
      <c r="DB6242" s="130"/>
    </row>
    <row r="6243" spans="104:106" x14ac:dyDescent="0.2">
      <c r="CZ6243" s="130"/>
      <c r="DA6243" s="130"/>
      <c r="DB6243" s="130"/>
    </row>
    <row r="6244" spans="104:106" x14ac:dyDescent="0.2">
      <c r="CZ6244" s="130"/>
      <c r="DA6244" s="130"/>
      <c r="DB6244" s="130"/>
    </row>
    <row r="6245" spans="104:106" x14ac:dyDescent="0.2">
      <c r="CZ6245" s="130"/>
      <c r="DA6245" s="130"/>
      <c r="DB6245" s="130"/>
    </row>
    <row r="6246" spans="104:106" x14ac:dyDescent="0.2">
      <c r="CZ6246" s="130"/>
      <c r="DA6246" s="130"/>
      <c r="DB6246" s="130"/>
    </row>
    <row r="6247" spans="104:106" x14ac:dyDescent="0.2">
      <c r="CZ6247" s="130"/>
      <c r="DA6247" s="130"/>
      <c r="DB6247" s="130"/>
    </row>
    <row r="6248" spans="104:106" x14ac:dyDescent="0.2">
      <c r="CZ6248" s="130"/>
      <c r="DA6248" s="130"/>
      <c r="DB6248" s="130"/>
    </row>
    <row r="6249" spans="104:106" x14ac:dyDescent="0.2">
      <c r="CZ6249" s="130"/>
      <c r="DA6249" s="130"/>
      <c r="DB6249" s="130"/>
    </row>
    <row r="6250" spans="104:106" x14ac:dyDescent="0.2">
      <c r="CZ6250" s="130"/>
      <c r="DA6250" s="130"/>
      <c r="DB6250" s="130"/>
    </row>
    <row r="6251" spans="104:106" x14ac:dyDescent="0.2">
      <c r="CZ6251" s="130"/>
      <c r="DA6251" s="130"/>
      <c r="DB6251" s="130"/>
    </row>
    <row r="6252" spans="104:106" x14ac:dyDescent="0.2">
      <c r="CZ6252" s="130"/>
      <c r="DA6252" s="130"/>
      <c r="DB6252" s="130"/>
    </row>
    <row r="6253" spans="104:106" x14ac:dyDescent="0.2">
      <c r="CZ6253" s="130"/>
      <c r="DA6253" s="130"/>
      <c r="DB6253" s="130"/>
    </row>
    <row r="6254" spans="104:106" x14ac:dyDescent="0.2">
      <c r="CZ6254" s="130"/>
      <c r="DA6254" s="130"/>
      <c r="DB6254" s="130"/>
    </row>
    <row r="6255" spans="104:106" x14ac:dyDescent="0.2">
      <c r="CZ6255" s="130"/>
      <c r="DA6255" s="130"/>
      <c r="DB6255" s="130"/>
    </row>
    <row r="6256" spans="104:106" x14ac:dyDescent="0.2">
      <c r="CZ6256" s="130"/>
      <c r="DA6256" s="130"/>
      <c r="DB6256" s="130"/>
    </row>
    <row r="6257" spans="104:106" x14ac:dyDescent="0.2">
      <c r="CZ6257" s="130"/>
      <c r="DA6257" s="130"/>
      <c r="DB6257" s="130"/>
    </row>
    <row r="6258" spans="104:106" x14ac:dyDescent="0.2">
      <c r="CZ6258" s="130"/>
      <c r="DA6258" s="130"/>
      <c r="DB6258" s="130"/>
    </row>
    <row r="6259" spans="104:106" x14ac:dyDescent="0.2">
      <c r="CZ6259" s="130"/>
      <c r="DA6259" s="130"/>
      <c r="DB6259" s="130"/>
    </row>
    <row r="6260" spans="104:106" x14ac:dyDescent="0.2">
      <c r="CZ6260" s="130"/>
      <c r="DA6260" s="130"/>
      <c r="DB6260" s="130"/>
    </row>
    <row r="6261" spans="104:106" x14ac:dyDescent="0.2">
      <c r="CZ6261" s="130"/>
      <c r="DA6261" s="130"/>
      <c r="DB6261" s="130"/>
    </row>
    <row r="6262" spans="104:106" x14ac:dyDescent="0.2">
      <c r="CZ6262" s="130"/>
      <c r="DA6262" s="130"/>
      <c r="DB6262" s="130"/>
    </row>
    <row r="6263" spans="104:106" x14ac:dyDescent="0.2">
      <c r="CZ6263" s="130"/>
      <c r="DA6263" s="130"/>
      <c r="DB6263" s="130"/>
    </row>
    <row r="6264" spans="104:106" x14ac:dyDescent="0.2">
      <c r="CZ6264" s="130"/>
      <c r="DA6264" s="130"/>
      <c r="DB6264" s="130"/>
    </row>
    <row r="6265" spans="104:106" x14ac:dyDescent="0.2">
      <c r="CZ6265" s="130"/>
      <c r="DA6265" s="130"/>
      <c r="DB6265" s="130"/>
    </row>
    <row r="6266" spans="104:106" x14ac:dyDescent="0.2">
      <c r="CZ6266" s="130"/>
      <c r="DA6266" s="130"/>
      <c r="DB6266" s="130"/>
    </row>
    <row r="6267" spans="104:106" x14ac:dyDescent="0.2">
      <c r="CZ6267" s="130"/>
      <c r="DA6267" s="130"/>
      <c r="DB6267" s="130"/>
    </row>
    <row r="6268" spans="104:106" x14ac:dyDescent="0.2">
      <c r="CZ6268" s="130"/>
      <c r="DA6268" s="130"/>
      <c r="DB6268" s="130"/>
    </row>
    <row r="6269" spans="104:106" x14ac:dyDescent="0.2">
      <c r="CZ6269" s="130"/>
      <c r="DA6269" s="130"/>
      <c r="DB6269" s="130"/>
    </row>
    <row r="6270" spans="104:106" x14ac:dyDescent="0.2">
      <c r="CZ6270" s="130"/>
      <c r="DA6270" s="130"/>
      <c r="DB6270" s="130"/>
    </row>
    <row r="6271" spans="104:106" x14ac:dyDescent="0.2">
      <c r="CZ6271" s="130"/>
      <c r="DA6271" s="130"/>
      <c r="DB6271" s="130"/>
    </row>
    <row r="6272" spans="104:106" x14ac:dyDescent="0.2">
      <c r="CZ6272" s="130"/>
      <c r="DA6272" s="130"/>
      <c r="DB6272" s="130"/>
    </row>
    <row r="6273" spans="104:106" x14ac:dyDescent="0.2">
      <c r="CZ6273" s="130"/>
      <c r="DA6273" s="130"/>
      <c r="DB6273" s="130"/>
    </row>
    <row r="6274" spans="104:106" x14ac:dyDescent="0.2">
      <c r="CZ6274" s="130"/>
      <c r="DA6274" s="130"/>
      <c r="DB6274" s="130"/>
    </row>
    <row r="6275" spans="104:106" x14ac:dyDescent="0.2">
      <c r="CZ6275" s="130"/>
      <c r="DA6275" s="130"/>
      <c r="DB6275" s="130"/>
    </row>
    <row r="6276" spans="104:106" x14ac:dyDescent="0.2">
      <c r="CZ6276" s="130"/>
      <c r="DA6276" s="130"/>
      <c r="DB6276" s="130"/>
    </row>
    <row r="6277" spans="104:106" x14ac:dyDescent="0.2">
      <c r="CZ6277" s="130"/>
      <c r="DA6277" s="130"/>
      <c r="DB6277" s="130"/>
    </row>
    <row r="6278" spans="104:106" x14ac:dyDescent="0.2">
      <c r="CZ6278" s="130"/>
      <c r="DA6278" s="130"/>
      <c r="DB6278" s="130"/>
    </row>
    <row r="6279" spans="104:106" x14ac:dyDescent="0.2">
      <c r="CZ6279" s="130"/>
      <c r="DA6279" s="130"/>
      <c r="DB6279" s="130"/>
    </row>
    <row r="6280" spans="104:106" x14ac:dyDescent="0.2">
      <c r="CZ6280" s="130"/>
      <c r="DA6280" s="130"/>
      <c r="DB6280" s="130"/>
    </row>
    <row r="6281" spans="104:106" x14ac:dyDescent="0.2">
      <c r="CZ6281" s="130"/>
      <c r="DA6281" s="130"/>
      <c r="DB6281" s="130"/>
    </row>
    <row r="6282" spans="104:106" x14ac:dyDescent="0.2">
      <c r="CZ6282" s="130"/>
      <c r="DA6282" s="130"/>
      <c r="DB6282" s="130"/>
    </row>
    <row r="6283" spans="104:106" x14ac:dyDescent="0.2">
      <c r="CZ6283" s="130"/>
      <c r="DA6283" s="130"/>
      <c r="DB6283" s="130"/>
    </row>
    <row r="6284" spans="104:106" x14ac:dyDescent="0.2">
      <c r="CZ6284" s="130"/>
      <c r="DA6284" s="130"/>
      <c r="DB6284" s="130"/>
    </row>
    <row r="6285" spans="104:106" x14ac:dyDescent="0.2">
      <c r="CZ6285" s="130"/>
      <c r="DA6285" s="130"/>
      <c r="DB6285" s="130"/>
    </row>
    <row r="6286" spans="104:106" x14ac:dyDescent="0.2">
      <c r="CZ6286" s="130"/>
      <c r="DA6286" s="130"/>
      <c r="DB6286" s="130"/>
    </row>
    <row r="6287" spans="104:106" x14ac:dyDescent="0.2">
      <c r="CZ6287" s="130"/>
      <c r="DA6287" s="130"/>
      <c r="DB6287" s="130"/>
    </row>
    <row r="6288" spans="104:106" x14ac:dyDescent="0.2">
      <c r="CZ6288" s="130"/>
      <c r="DA6288" s="130"/>
      <c r="DB6288" s="130"/>
    </row>
    <row r="6289" spans="104:106" x14ac:dyDescent="0.2">
      <c r="CZ6289" s="130"/>
      <c r="DA6289" s="130"/>
      <c r="DB6289" s="130"/>
    </row>
    <row r="6290" spans="104:106" x14ac:dyDescent="0.2">
      <c r="CZ6290" s="130"/>
      <c r="DA6290" s="130"/>
      <c r="DB6290" s="130"/>
    </row>
    <row r="6291" spans="104:106" x14ac:dyDescent="0.2">
      <c r="CZ6291" s="130"/>
      <c r="DA6291" s="130"/>
      <c r="DB6291" s="130"/>
    </row>
    <row r="6292" spans="104:106" x14ac:dyDescent="0.2">
      <c r="CZ6292" s="130"/>
      <c r="DA6292" s="130"/>
      <c r="DB6292" s="130"/>
    </row>
    <row r="6293" spans="104:106" x14ac:dyDescent="0.2">
      <c r="CZ6293" s="130"/>
      <c r="DA6293" s="130"/>
      <c r="DB6293" s="130"/>
    </row>
    <row r="6294" spans="104:106" x14ac:dyDescent="0.2">
      <c r="CZ6294" s="130"/>
      <c r="DA6294" s="130"/>
      <c r="DB6294" s="130"/>
    </row>
    <row r="6295" spans="104:106" x14ac:dyDescent="0.2">
      <c r="CZ6295" s="130"/>
      <c r="DA6295" s="130"/>
      <c r="DB6295" s="130"/>
    </row>
    <row r="6296" spans="104:106" x14ac:dyDescent="0.2">
      <c r="CZ6296" s="130"/>
      <c r="DA6296" s="130"/>
      <c r="DB6296" s="130"/>
    </row>
    <row r="6297" spans="104:106" x14ac:dyDescent="0.2">
      <c r="CZ6297" s="130"/>
      <c r="DA6297" s="130"/>
      <c r="DB6297" s="130"/>
    </row>
    <row r="6298" spans="104:106" x14ac:dyDescent="0.2">
      <c r="CZ6298" s="130"/>
      <c r="DA6298" s="130"/>
      <c r="DB6298" s="130"/>
    </row>
    <row r="6299" spans="104:106" x14ac:dyDescent="0.2">
      <c r="CZ6299" s="130"/>
      <c r="DA6299" s="130"/>
      <c r="DB6299" s="130"/>
    </row>
    <row r="6300" spans="104:106" x14ac:dyDescent="0.2">
      <c r="CZ6300" s="130"/>
      <c r="DA6300" s="130"/>
      <c r="DB6300" s="130"/>
    </row>
    <row r="6301" spans="104:106" x14ac:dyDescent="0.2">
      <c r="CZ6301" s="130"/>
      <c r="DA6301" s="130"/>
      <c r="DB6301" s="130"/>
    </row>
    <row r="6302" spans="104:106" x14ac:dyDescent="0.2">
      <c r="CZ6302" s="130"/>
      <c r="DA6302" s="130"/>
      <c r="DB6302" s="130"/>
    </row>
    <row r="6303" spans="104:106" x14ac:dyDescent="0.2">
      <c r="CZ6303" s="130"/>
      <c r="DA6303" s="130"/>
      <c r="DB6303" s="130"/>
    </row>
    <row r="6304" spans="104:106" x14ac:dyDescent="0.2">
      <c r="CZ6304" s="130"/>
      <c r="DA6304" s="130"/>
      <c r="DB6304" s="130"/>
    </row>
    <row r="6305" spans="104:106" x14ac:dyDescent="0.2">
      <c r="CZ6305" s="130"/>
      <c r="DA6305" s="130"/>
      <c r="DB6305" s="130"/>
    </row>
    <row r="6306" spans="104:106" x14ac:dyDescent="0.2">
      <c r="CZ6306" s="130"/>
      <c r="DA6306" s="130"/>
      <c r="DB6306" s="130"/>
    </row>
    <row r="6307" spans="104:106" x14ac:dyDescent="0.2">
      <c r="CZ6307" s="130"/>
      <c r="DA6307" s="130"/>
      <c r="DB6307" s="130"/>
    </row>
    <row r="6308" spans="104:106" x14ac:dyDescent="0.2">
      <c r="CZ6308" s="130"/>
      <c r="DA6308" s="130"/>
      <c r="DB6308" s="130"/>
    </row>
    <row r="6309" spans="104:106" x14ac:dyDescent="0.2">
      <c r="CZ6309" s="130"/>
      <c r="DA6309" s="130"/>
      <c r="DB6309" s="130"/>
    </row>
    <row r="6310" spans="104:106" x14ac:dyDescent="0.2">
      <c r="CZ6310" s="130"/>
      <c r="DA6310" s="130"/>
      <c r="DB6310" s="130"/>
    </row>
    <row r="6311" spans="104:106" x14ac:dyDescent="0.2">
      <c r="CZ6311" s="130"/>
      <c r="DA6311" s="130"/>
      <c r="DB6311" s="130"/>
    </row>
    <row r="6312" spans="104:106" x14ac:dyDescent="0.2">
      <c r="CZ6312" s="130"/>
      <c r="DA6312" s="130"/>
      <c r="DB6312" s="130"/>
    </row>
    <row r="6313" spans="104:106" x14ac:dyDescent="0.2">
      <c r="CZ6313" s="130"/>
      <c r="DA6313" s="130"/>
      <c r="DB6313" s="130"/>
    </row>
    <row r="6314" spans="104:106" x14ac:dyDescent="0.2">
      <c r="CZ6314" s="130"/>
      <c r="DA6314" s="130"/>
      <c r="DB6314" s="130"/>
    </row>
    <row r="6315" spans="104:106" x14ac:dyDescent="0.2">
      <c r="CZ6315" s="130"/>
      <c r="DA6315" s="130"/>
      <c r="DB6315" s="130"/>
    </row>
    <row r="6316" spans="104:106" x14ac:dyDescent="0.2">
      <c r="CZ6316" s="130"/>
      <c r="DA6316" s="130"/>
      <c r="DB6316" s="130"/>
    </row>
    <row r="6317" spans="104:106" x14ac:dyDescent="0.2">
      <c r="CZ6317" s="130"/>
      <c r="DA6317" s="130"/>
      <c r="DB6317" s="130"/>
    </row>
    <row r="6318" spans="104:106" x14ac:dyDescent="0.2">
      <c r="CZ6318" s="130"/>
      <c r="DA6318" s="130"/>
      <c r="DB6318" s="130"/>
    </row>
    <row r="6319" spans="104:106" x14ac:dyDescent="0.2">
      <c r="CZ6319" s="130"/>
      <c r="DA6319" s="130"/>
      <c r="DB6319" s="130"/>
    </row>
    <row r="6320" spans="104:106" x14ac:dyDescent="0.2">
      <c r="CZ6320" s="130"/>
      <c r="DA6320" s="130"/>
      <c r="DB6320" s="130"/>
    </row>
    <row r="6321" spans="104:106" x14ac:dyDescent="0.2">
      <c r="CZ6321" s="130"/>
      <c r="DA6321" s="130"/>
      <c r="DB6321" s="130"/>
    </row>
    <row r="6322" spans="104:106" x14ac:dyDescent="0.2">
      <c r="CZ6322" s="130"/>
      <c r="DA6322" s="130"/>
      <c r="DB6322" s="130"/>
    </row>
    <row r="6323" spans="104:106" x14ac:dyDescent="0.2">
      <c r="CZ6323" s="130"/>
      <c r="DA6323" s="130"/>
      <c r="DB6323" s="130"/>
    </row>
    <row r="6324" spans="104:106" x14ac:dyDescent="0.2">
      <c r="CZ6324" s="130"/>
      <c r="DA6324" s="130"/>
      <c r="DB6324" s="130"/>
    </row>
    <row r="6325" spans="104:106" x14ac:dyDescent="0.2">
      <c r="CZ6325" s="130"/>
      <c r="DA6325" s="130"/>
      <c r="DB6325" s="130"/>
    </row>
    <row r="6326" spans="104:106" x14ac:dyDescent="0.2">
      <c r="CZ6326" s="130"/>
      <c r="DA6326" s="130"/>
      <c r="DB6326" s="130"/>
    </row>
    <row r="6327" spans="104:106" x14ac:dyDescent="0.2">
      <c r="CZ6327" s="130"/>
      <c r="DA6327" s="130"/>
      <c r="DB6327" s="130"/>
    </row>
    <row r="6328" spans="104:106" x14ac:dyDescent="0.2">
      <c r="CZ6328" s="130"/>
      <c r="DA6328" s="130"/>
      <c r="DB6328" s="130"/>
    </row>
    <row r="6329" spans="104:106" x14ac:dyDescent="0.2">
      <c r="CZ6329" s="130"/>
      <c r="DA6329" s="130"/>
      <c r="DB6329" s="130"/>
    </row>
    <row r="6330" spans="104:106" x14ac:dyDescent="0.2">
      <c r="CZ6330" s="130"/>
      <c r="DA6330" s="130"/>
      <c r="DB6330" s="130"/>
    </row>
    <row r="6331" spans="104:106" x14ac:dyDescent="0.2">
      <c r="CZ6331" s="130"/>
      <c r="DA6331" s="130"/>
      <c r="DB6331" s="130"/>
    </row>
    <row r="6332" spans="104:106" x14ac:dyDescent="0.2">
      <c r="CZ6332" s="130"/>
      <c r="DA6332" s="130"/>
      <c r="DB6332" s="130"/>
    </row>
    <row r="6333" spans="104:106" x14ac:dyDescent="0.2">
      <c r="CZ6333" s="130"/>
      <c r="DA6333" s="130"/>
      <c r="DB6333" s="130"/>
    </row>
    <row r="6334" spans="104:106" x14ac:dyDescent="0.2">
      <c r="CZ6334" s="130"/>
      <c r="DA6334" s="130"/>
      <c r="DB6334" s="130"/>
    </row>
    <row r="6335" spans="104:106" x14ac:dyDescent="0.2">
      <c r="CZ6335" s="130"/>
      <c r="DA6335" s="130"/>
      <c r="DB6335" s="130"/>
    </row>
    <row r="6336" spans="104:106" x14ac:dyDescent="0.2">
      <c r="CZ6336" s="130"/>
      <c r="DA6336" s="130"/>
      <c r="DB6336" s="130"/>
    </row>
    <row r="6337" spans="104:106" x14ac:dyDescent="0.2">
      <c r="CZ6337" s="130"/>
      <c r="DA6337" s="130"/>
      <c r="DB6337" s="130"/>
    </row>
    <row r="6338" spans="104:106" x14ac:dyDescent="0.2">
      <c r="CZ6338" s="130"/>
      <c r="DA6338" s="130"/>
      <c r="DB6338" s="130"/>
    </row>
    <row r="6339" spans="104:106" x14ac:dyDescent="0.2">
      <c r="CZ6339" s="130"/>
      <c r="DA6339" s="130"/>
      <c r="DB6339" s="130"/>
    </row>
    <row r="6340" spans="104:106" x14ac:dyDescent="0.2">
      <c r="CZ6340" s="130"/>
      <c r="DA6340" s="130"/>
      <c r="DB6340" s="130"/>
    </row>
    <row r="6341" spans="104:106" x14ac:dyDescent="0.2">
      <c r="CZ6341" s="130"/>
      <c r="DA6341" s="130"/>
      <c r="DB6341" s="130"/>
    </row>
    <row r="6342" spans="104:106" x14ac:dyDescent="0.2">
      <c r="CZ6342" s="130"/>
      <c r="DA6342" s="130"/>
      <c r="DB6342" s="130"/>
    </row>
    <row r="6343" spans="104:106" x14ac:dyDescent="0.2">
      <c r="CZ6343" s="130"/>
      <c r="DA6343" s="130"/>
      <c r="DB6343" s="130"/>
    </row>
    <row r="6344" spans="104:106" x14ac:dyDescent="0.2">
      <c r="CZ6344" s="130"/>
      <c r="DA6344" s="130"/>
      <c r="DB6344" s="130"/>
    </row>
    <row r="6345" spans="104:106" x14ac:dyDescent="0.2">
      <c r="CZ6345" s="130"/>
      <c r="DA6345" s="130"/>
      <c r="DB6345" s="130"/>
    </row>
    <row r="6346" spans="104:106" x14ac:dyDescent="0.2">
      <c r="CZ6346" s="130"/>
      <c r="DA6346" s="130"/>
      <c r="DB6346" s="130"/>
    </row>
    <row r="6347" spans="104:106" x14ac:dyDescent="0.2">
      <c r="CZ6347" s="130"/>
      <c r="DA6347" s="130"/>
      <c r="DB6347" s="130"/>
    </row>
    <row r="6348" spans="104:106" x14ac:dyDescent="0.2">
      <c r="CZ6348" s="130"/>
      <c r="DA6348" s="130"/>
      <c r="DB6348" s="130"/>
    </row>
    <row r="6349" spans="104:106" x14ac:dyDescent="0.2">
      <c r="CZ6349" s="130"/>
      <c r="DA6349" s="130"/>
      <c r="DB6349" s="130"/>
    </row>
    <row r="6350" spans="104:106" x14ac:dyDescent="0.2">
      <c r="CZ6350" s="130"/>
      <c r="DA6350" s="130"/>
      <c r="DB6350" s="130"/>
    </row>
    <row r="6351" spans="104:106" x14ac:dyDescent="0.2">
      <c r="CZ6351" s="130"/>
      <c r="DA6351" s="130"/>
      <c r="DB6351" s="130"/>
    </row>
    <row r="6352" spans="104:106" x14ac:dyDescent="0.2">
      <c r="CZ6352" s="130"/>
      <c r="DA6352" s="130"/>
      <c r="DB6352" s="130"/>
    </row>
    <row r="6353" spans="104:106" x14ac:dyDescent="0.2">
      <c r="CZ6353" s="130"/>
      <c r="DA6353" s="130"/>
      <c r="DB6353" s="130"/>
    </row>
    <row r="6354" spans="104:106" x14ac:dyDescent="0.2">
      <c r="CZ6354" s="130"/>
      <c r="DA6354" s="130"/>
      <c r="DB6354" s="130"/>
    </row>
    <row r="6355" spans="104:106" x14ac:dyDescent="0.2">
      <c r="CZ6355" s="130"/>
      <c r="DA6355" s="130"/>
      <c r="DB6355" s="130"/>
    </row>
    <row r="6356" spans="104:106" x14ac:dyDescent="0.2">
      <c r="CZ6356" s="130"/>
      <c r="DA6356" s="130"/>
      <c r="DB6356" s="130"/>
    </row>
    <row r="6357" spans="104:106" x14ac:dyDescent="0.2">
      <c r="CZ6357" s="130"/>
      <c r="DA6357" s="130"/>
      <c r="DB6357" s="130"/>
    </row>
    <row r="6358" spans="104:106" x14ac:dyDescent="0.2">
      <c r="CZ6358" s="130"/>
      <c r="DA6358" s="130"/>
      <c r="DB6358" s="130"/>
    </row>
    <row r="6359" spans="104:106" x14ac:dyDescent="0.2">
      <c r="CZ6359" s="130"/>
      <c r="DA6359" s="130"/>
      <c r="DB6359" s="130"/>
    </row>
    <row r="6360" spans="104:106" x14ac:dyDescent="0.2">
      <c r="CZ6360" s="130"/>
      <c r="DA6360" s="130"/>
      <c r="DB6360" s="130"/>
    </row>
    <row r="6361" spans="104:106" x14ac:dyDescent="0.2">
      <c r="CZ6361" s="130"/>
      <c r="DA6361" s="130"/>
      <c r="DB6361" s="130"/>
    </row>
    <row r="6362" spans="104:106" x14ac:dyDescent="0.2">
      <c r="CZ6362" s="130"/>
      <c r="DA6362" s="130"/>
      <c r="DB6362" s="130"/>
    </row>
    <row r="6363" spans="104:106" x14ac:dyDescent="0.2">
      <c r="CZ6363" s="130"/>
      <c r="DA6363" s="130"/>
      <c r="DB6363" s="130"/>
    </row>
    <row r="6364" spans="104:106" x14ac:dyDescent="0.2">
      <c r="CZ6364" s="130"/>
      <c r="DA6364" s="130"/>
      <c r="DB6364" s="130"/>
    </row>
    <row r="6365" spans="104:106" x14ac:dyDescent="0.2">
      <c r="CZ6365" s="130"/>
      <c r="DA6365" s="130"/>
      <c r="DB6365" s="130"/>
    </row>
    <row r="6366" spans="104:106" x14ac:dyDescent="0.2">
      <c r="CZ6366" s="130"/>
      <c r="DA6366" s="130"/>
      <c r="DB6366" s="130"/>
    </row>
    <row r="6367" spans="104:106" x14ac:dyDescent="0.2">
      <c r="CZ6367" s="130"/>
      <c r="DA6367" s="130"/>
      <c r="DB6367" s="130"/>
    </row>
    <row r="6368" spans="104:106" x14ac:dyDescent="0.2">
      <c r="CZ6368" s="130"/>
      <c r="DA6368" s="130"/>
      <c r="DB6368" s="130"/>
    </row>
    <row r="6369" spans="104:106" x14ac:dyDescent="0.2">
      <c r="CZ6369" s="130"/>
      <c r="DA6369" s="130"/>
      <c r="DB6369" s="130"/>
    </row>
    <row r="6370" spans="104:106" x14ac:dyDescent="0.2">
      <c r="CZ6370" s="130"/>
      <c r="DA6370" s="130"/>
      <c r="DB6370" s="130"/>
    </row>
    <row r="6371" spans="104:106" x14ac:dyDescent="0.2">
      <c r="CZ6371" s="130"/>
      <c r="DA6371" s="130"/>
      <c r="DB6371" s="130"/>
    </row>
    <row r="6372" spans="104:106" x14ac:dyDescent="0.2">
      <c r="CZ6372" s="130"/>
      <c r="DA6372" s="130"/>
      <c r="DB6372" s="130"/>
    </row>
    <row r="6373" spans="104:106" x14ac:dyDescent="0.2">
      <c r="CZ6373" s="130"/>
      <c r="DA6373" s="130"/>
      <c r="DB6373" s="130"/>
    </row>
    <row r="6374" spans="104:106" x14ac:dyDescent="0.2">
      <c r="CZ6374" s="130"/>
      <c r="DA6374" s="130"/>
      <c r="DB6374" s="130"/>
    </row>
    <row r="6375" spans="104:106" x14ac:dyDescent="0.2">
      <c r="CZ6375" s="130"/>
      <c r="DA6375" s="130"/>
      <c r="DB6375" s="130"/>
    </row>
    <row r="6376" spans="104:106" x14ac:dyDescent="0.2">
      <c r="CZ6376" s="130"/>
      <c r="DA6376" s="130"/>
      <c r="DB6376" s="130"/>
    </row>
    <row r="6377" spans="104:106" x14ac:dyDescent="0.2">
      <c r="CZ6377" s="130"/>
      <c r="DA6377" s="130"/>
      <c r="DB6377" s="130"/>
    </row>
    <row r="6378" spans="104:106" x14ac:dyDescent="0.2">
      <c r="CZ6378" s="130"/>
      <c r="DA6378" s="130"/>
      <c r="DB6378" s="130"/>
    </row>
    <row r="6379" spans="104:106" x14ac:dyDescent="0.2">
      <c r="CZ6379" s="130"/>
      <c r="DA6379" s="130"/>
      <c r="DB6379" s="130"/>
    </row>
    <row r="6380" spans="104:106" x14ac:dyDescent="0.2">
      <c r="CZ6380" s="130"/>
      <c r="DA6380" s="130"/>
      <c r="DB6380" s="130"/>
    </row>
    <row r="6381" spans="104:106" x14ac:dyDescent="0.2">
      <c r="CZ6381" s="130"/>
      <c r="DA6381" s="130"/>
      <c r="DB6381" s="130"/>
    </row>
    <row r="6382" spans="104:106" x14ac:dyDescent="0.2">
      <c r="CZ6382" s="130"/>
      <c r="DA6382" s="130"/>
      <c r="DB6382" s="130"/>
    </row>
    <row r="6383" spans="104:106" x14ac:dyDescent="0.2">
      <c r="CZ6383" s="130"/>
      <c r="DA6383" s="130"/>
      <c r="DB6383" s="130"/>
    </row>
    <row r="6384" spans="104:106" x14ac:dyDescent="0.2">
      <c r="CZ6384" s="130"/>
      <c r="DA6384" s="130"/>
      <c r="DB6384" s="130"/>
    </row>
    <row r="6385" spans="104:106" x14ac:dyDescent="0.2">
      <c r="CZ6385" s="130"/>
      <c r="DA6385" s="130"/>
      <c r="DB6385" s="130"/>
    </row>
    <row r="6386" spans="104:106" x14ac:dyDescent="0.2">
      <c r="CZ6386" s="130"/>
      <c r="DA6386" s="130"/>
      <c r="DB6386" s="130"/>
    </row>
    <row r="6387" spans="104:106" x14ac:dyDescent="0.2">
      <c r="CZ6387" s="130"/>
      <c r="DA6387" s="130"/>
      <c r="DB6387" s="130"/>
    </row>
    <row r="6388" spans="104:106" x14ac:dyDescent="0.2">
      <c r="CZ6388" s="130"/>
      <c r="DA6388" s="130"/>
      <c r="DB6388" s="130"/>
    </row>
    <row r="6389" spans="104:106" x14ac:dyDescent="0.2">
      <c r="CZ6389" s="130"/>
      <c r="DA6389" s="130"/>
      <c r="DB6389" s="130"/>
    </row>
    <row r="6390" spans="104:106" x14ac:dyDescent="0.2">
      <c r="CZ6390" s="130"/>
      <c r="DA6390" s="130"/>
      <c r="DB6390" s="130"/>
    </row>
    <row r="6391" spans="104:106" x14ac:dyDescent="0.2">
      <c r="CZ6391" s="130"/>
      <c r="DA6391" s="130"/>
      <c r="DB6391" s="130"/>
    </row>
    <row r="6392" spans="104:106" x14ac:dyDescent="0.2">
      <c r="CZ6392" s="130"/>
      <c r="DA6392" s="130"/>
      <c r="DB6392" s="130"/>
    </row>
    <row r="6393" spans="104:106" x14ac:dyDescent="0.2">
      <c r="CZ6393" s="130"/>
      <c r="DA6393" s="130"/>
      <c r="DB6393" s="130"/>
    </row>
    <row r="6394" spans="104:106" x14ac:dyDescent="0.2">
      <c r="CZ6394" s="130"/>
      <c r="DA6394" s="130"/>
      <c r="DB6394" s="130"/>
    </row>
    <row r="6395" spans="104:106" x14ac:dyDescent="0.2">
      <c r="CZ6395" s="130"/>
      <c r="DA6395" s="130"/>
      <c r="DB6395" s="130"/>
    </row>
    <row r="6396" spans="104:106" x14ac:dyDescent="0.2">
      <c r="CZ6396" s="130"/>
      <c r="DA6396" s="130"/>
      <c r="DB6396" s="130"/>
    </row>
    <row r="6397" spans="104:106" x14ac:dyDescent="0.2">
      <c r="CZ6397" s="130"/>
      <c r="DA6397" s="130"/>
      <c r="DB6397" s="130"/>
    </row>
    <row r="6398" spans="104:106" x14ac:dyDescent="0.2">
      <c r="CZ6398" s="130"/>
      <c r="DA6398" s="130"/>
      <c r="DB6398" s="130"/>
    </row>
    <row r="6399" spans="104:106" x14ac:dyDescent="0.2">
      <c r="CZ6399" s="130"/>
      <c r="DA6399" s="130"/>
      <c r="DB6399" s="130"/>
    </row>
    <row r="6400" spans="104:106" x14ac:dyDescent="0.2">
      <c r="CZ6400" s="130"/>
      <c r="DA6400" s="130"/>
      <c r="DB6400" s="130"/>
    </row>
    <row r="6401" spans="104:106" x14ac:dyDescent="0.2">
      <c r="CZ6401" s="130"/>
      <c r="DA6401" s="130"/>
      <c r="DB6401" s="130"/>
    </row>
    <row r="6402" spans="104:106" x14ac:dyDescent="0.2">
      <c r="CZ6402" s="130"/>
      <c r="DA6402" s="130"/>
      <c r="DB6402" s="130"/>
    </row>
    <row r="6403" spans="104:106" x14ac:dyDescent="0.2">
      <c r="CZ6403" s="130"/>
      <c r="DA6403" s="130"/>
      <c r="DB6403" s="130"/>
    </row>
    <row r="6404" spans="104:106" x14ac:dyDescent="0.2">
      <c r="CZ6404" s="130"/>
      <c r="DA6404" s="130"/>
      <c r="DB6404" s="130"/>
    </row>
    <row r="6405" spans="104:106" x14ac:dyDescent="0.2">
      <c r="CZ6405" s="130"/>
      <c r="DA6405" s="130"/>
      <c r="DB6405" s="130"/>
    </row>
    <row r="6406" spans="104:106" x14ac:dyDescent="0.2">
      <c r="CZ6406" s="130"/>
      <c r="DA6406" s="130"/>
      <c r="DB6406" s="130"/>
    </row>
    <row r="6407" spans="104:106" x14ac:dyDescent="0.2">
      <c r="CZ6407" s="130"/>
      <c r="DA6407" s="130"/>
      <c r="DB6407" s="130"/>
    </row>
    <row r="6408" spans="104:106" x14ac:dyDescent="0.2">
      <c r="CZ6408" s="130"/>
      <c r="DA6408" s="130"/>
      <c r="DB6408" s="130"/>
    </row>
    <row r="6409" spans="104:106" x14ac:dyDescent="0.2">
      <c r="CZ6409" s="130"/>
      <c r="DA6409" s="130"/>
      <c r="DB6409" s="130"/>
    </row>
    <row r="6410" spans="104:106" x14ac:dyDescent="0.2">
      <c r="CZ6410" s="130"/>
      <c r="DA6410" s="130"/>
      <c r="DB6410" s="130"/>
    </row>
    <row r="6411" spans="104:106" x14ac:dyDescent="0.2">
      <c r="CZ6411" s="130"/>
      <c r="DA6411" s="130"/>
      <c r="DB6411" s="130"/>
    </row>
    <row r="6412" spans="104:106" x14ac:dyDescent="0.2">
      <c r="CZ6412" s="130"/>
      <c r="DA6412" s="130"/>
      <c r="DB6412" s="130"/>
    </row>
    <row r="6413" spans="104:106" x14ac:dyDescent="0.2">
      <c r="CZ6413" s="130"/>
      <c r="DA6413" s="130"/>
      <c r="DB6413" s="130"/>
    </row>
    <row r="6414" spans="104:106" x14ac:dyDescent="0.2">
      <c r="CZ6414" s="130"/>
      <c r="DA6414" s="130"/>
      <c r="DB6414" s="130"/>
    </row>
    <row r="6415" spans="104:106" x14ac:dyDescent="0.2">
      <c r="CZ6415" s="130"/>
      <c r="DA6415" s="130"/>
      <c r="DB6415" s="130"/>
    </row>
    <row r="6416" spans="104:106" x14ac:dyDescent="0.2">
      <c r="CZ6416" s="130"/>
      <c r="DA6416" s="130"/>
      <c r="DB6416" s="130"/>
    </row>
    <row r="6417" spans="104:106" x14ac:dyDescent="0.2">
      <c r="CZ6417" s="130"/>
      <c r="DA6417" s="130"/>
      <c r="DB6417" s="130"/>
    </row>
    <row r="6418" spans="104:106" x14ac:dyDescent="0.2">
      <c r="CZ6418" s="130"/>
      <c r="DA6418" s="130"/>
      <c r="DB6418" s="130"/>
    </row>
    <row r="6419" spans="104:106" x14ac:dyDescent="0.2">
      <c r="CZ6419" s="130"/>
      <c r="DA6419" s="130"/>
      <c r="DB6419" s="130"/>
    </row>
    <row r="6420" spans="104:106" x14ac:dyDescent="0.2">
      <c r="CZ6420" s="130"/>
      <c r="DA6420" s="130"/>
      <c r="DB6420" s="130"/>
    </row>
    <row r="6421" spans="104:106" x14ac:dyDescent="0.2">
      <c r="CZ6421" s="130"/>
      <c r="DA6421" s="130"/>
      <c r="DB6421" s="130"/>
    </row>
    <row r="6422" spans="104:106" x14ac:dyDescent="0.2">
      <c r="CZ6422" s="130"/>
      <c r="DA6422" s="130"/>
      <c r="DB6422" s="130"/>
    </row>
    <row r="6423" spans="104:106" x14ac:dyDescent="0.2">
      <c r="CZ6423" s="130"/>
      <c r="DA6423" s="130"/>
      <c r="DB6423" s="130"/>
    </row>
    <row r="6424" spans="104:106" x14ac:dyDescent="0.2">
      <c r="CZ6424" s="130"/>
      <c r="DA6424" s="130"/>
      <c r="DB6424" s="130"/>
    </row>
    <row r="6425" spans="104:106" x14ac:dyDescent="0.2">
      <c r="CZ6425" s="130"/>
      <c r="DA6425" s="130"/>
      <c r="DB6425" s="130"/>
    </row>
    <row r="6426" spans="104:106" x14ac:dyDescent="0.2">
      <c r="CZ6426" s="130"/>
      <c r="DA6426" s="130"/>
      <c r="DB6426" s="130"/>
    </row>
    <row r="6427" spans="104:106" x14ac:dyDescent="0.2">
      <c r="CZ6427" s="130"/>
      <c r="DA6427" s="130"/>
      <c r="DB6427" s="130"/>
    </row>
    <row r="6428" spans="104:106" x14ac:dyDescent="0.2">
      <c r="CZ6428" s="130"/>
      <c r="DA6428" s="130"/>
      <c r="DB6428" s="130"/>
    </row>
    <row r="6429" spans="104:106" x14ac:dyDescent="0.2">
      <c r="CZ6429" s="130"/>
      <c r="DA6429" s="130"/>
      <c r="DB6429" s="130"/>
    </row>
    <row r="6430" spans="104:106" x14ac:dyDescent="0.2">
      <c r="CZ6430" s="130"/>
      <c r="DA6430" s="130"/>
      <c r="DB6430" s="130"/>
    </row>
    <row r="6431" spans="104:106" x14ac:dyDescent="0.2">
      <c r="CZ6431" s="130"/>
      <c r="DA6431" s="130"/>
      <c r="DB6431" s="130"/>
    </row>
    <row r="6432" spans="104:106" x14ac:dyDescent="0.2">
      <c r="CZ6432" s="130"/>
      <c r="DA6432" s="130"/>
      <c r="DB6432" s="130"/>
    </row>
    <row r="6433" spans="104:106" x14ac:dyDescent="0.2">
      <c r="CZ6433" s="130"/>
      <c r="DA6433" s="130"/>
      <c r="DB6433" s="130"/>
    </row>
    <row r="6434" spans="104:106" x14ac:dyDescent="0.2">
      <c r="CZ6434" s="130"/>
      <c r="DA6434" s="130"/>
      <c r="DB6434" s="130"/>
    </row>
    <row r="6435" spans="104:106" x14ac:dyDescent="0.2">
      <c r="CZ6435" s="130"/>
      <c r="DA6435" s="130"/>
      <c r="DB6435" s="130"/>
    </row>
    <row r="6436" spans="104:106" x14ac:dyDescent="0.2">
      <c r="CZ6436" s="130"/>
      <c r="DA6436" s="130"/>
      <c r="DB6436" s="130"/>
    </row>
    <row r="6437" spans="104:106" x14ac:dyDescent="0.2">
      <c r="CZ6437" s="130"/>
      <c r="DA6437" s="130"/>
      <c r="DB6437" s="130"/>
    </row>
    <row r="6438" spans="104:106" x14ac:dyDescent="0.2">
      <c r="CZ6438" s="130"/>
      <c r="DA6438" s="130"/>
      <c r="DB6438" s="130"/>
    </row>
    <row r="6439" spans="104:106" x14ac:dyDescent="0.2">
      <c r="CZ6439" s="130"/>
      <c r="DA6439" s="130"/>
      <c r="DB6439" s="130"/>
    </row>
    <row r="6440" spans="104:106" x14ac:dyDescent="0.2">
      <c r="CZ6440" s="130"/>
      <c r="DA6440" s="130"/>
      <c r="DB6440" s="130"/>
    </row>
    <row r="6441" spans="104:106" x14ac:dyDescent="0.2">
      <c r="CZ6441" s="130"/>
      <c r="DA6441" s="130"/>
      <c r="DB6441" s="130"/>
    </row>
    <row r="6442" spans="104:106" x14ac:dyDescent="0.2">
      <c r="CZ6442" s="130"/>
      <c r="DA6442" s="130"/>
      <c r="DB6442" s="130"/>
    </row>
    <row r="6443" spans="104:106" x14ac:dyDescent="0.2">
      <c r="CZ6443" s="130"/>
      <c r="DA6443" s="130"/>
      <c r="DB6443" s="130"/>
    </row>
    <row r="6444" spans="104:106" x14ac:dyDescent="0.2">
      <c r="CZ6444" s="130"/>
      <c r="DA6444" s="130"/>
      <c r="DB6444" s="130"/>
    </row>
    <row r="6445" spans="104:106" x14ac:dyDescent="0.2">
      <c r="CZ6445" s="130"/>
      <c r="DA6445" s="130"/>
      <c r="DB6445" s="130"/>
    </row>
    <row r="6446" spans="104:106" x14ac:dyDescent="0.2">
      <c r="CZ6446" s="130"/>
      <c r="DA6446" s="130"/>
      <c r="DB6446" s="130"/>
    </row>
    <row r="6447" spans="104:106" x14ac:dyDescent="0.2">
      <c r="CZ6447" s="130"/>
      <c r="DA6447" s="130"/>
      <c r="DB6447" s="130"/>
    </row>
    <row r="6448" spans="104:106" x14ac:dyDescent="0.2">
      <c r="CZ6448" s="130"/>
      <c r="DA6448" s="130"/>
      <c r="DB6448" s="130"/>
    </row>
    <row r="6449" spans="104:106" x14ac:dyDescent="0.2">
      <c r="CZ6449" s="130"/>
      <c r="DA6449" s="130"/>
      <c r="DB6449" s="130"/>
    </row>
    <row r="6450" spans="104:106" x14ac:dyDescent="0.2">
      <c r="CZ6450" s="130"/>
      <c r="DA6450" s="130"/>
      <c r="DB6450" s="130"/>
    </row>
    <row r="6451" spans="104:106" x14ac:dyDescent="0.2">
      <c r="CZ6451" s="130"/>
      <c r="DA6451" s="130"/>
      <c r="DB6451" s="130"/>
    </row>
    <row r="6452" spans="104:106" x14ac:dyDescent="0.2">
      <c r="CZ6452" s="130"/>
      <c r="DA6452" s="130"/>
      <c r="DB6452" s="130"/>
    </row>
    <row r="6453" spans="104:106" x14ac:dyDescent="0.2">
      <c r="CZ6453" s="130"/>
      <c r="DA6453" s="130"/>
      <c r="DB6453" s="130"/>
    </row>
    <row r="6454" spans="104:106" x14ac:dyDescent="0.2">
      <c r="CZ6454" s="130"/>
      <c r="DA6454" s="130"/>
      <c r="DB6454" s="130"/>
    </row>
    <row r="6455" spans="104:106" x14ac:dyDescent="0.2">
      <c r="CZ6455" s="130"/>
      <c r="DA6455" s="130"/>
      <c r="DB6455" s="130"/>
    </row>
    <row r="6456" spans="104:106" x14ac:dyDescent="0.2">
      <c r="CZ6456" s="130"/>
      <c r="DA6456" s="130"/>
      <c r="DB6456" s="130"/>
    </row>
    <row r="6457" spans="104:106" x14ac:dyDescent="0.2">
      <c r="CZ6457" s="130"/>
      <c r="DA6457" s="130"/>
      <c r="DB6457" s="130"/>
    </row>
    <row r="6458" spans="104:106" x14ac:dyDescent="0.2">
      <c r="CZ6458" s="130"/>
      <c r="DA6458" s="130"/>
      <c r="DB6458" s="130"/>
    </row>
    <row r="6459" spans="104:106" x14ac:dyDescent="0.2">
      <c r="CZ6459" s="130"/>
      <c r="DA6459" s="130"/>
      <c r="DB6459" s="130"/>
    </row>
    <row r="6460" spans="104:106" x14ac:dyDescent="0.2">
      <c r="CZ6460" s="130"/>
      <c r="DA6460" s="130"/>
      <c r="DB6460" s="130"/>
    </row>
    <row r="6461" spans="104:106" x14ac:dyDescent="0.2">
      <c r="CZ6461" s="130"/>
      <c r="DA6461" s="130"/>
      <c r="DB6461" s="130"/>
    </row>
    <row r="6462" spans="104:106" x14ac:dyDescent="0.2">
      <c r="CZ6462" s="130"/>
      <c r="DA6462" s="130"/>
      <c r="DB6462" s="130"/>
    </row>
    <row r="6463" spans="104:106" x14ac:dyDescent="0.2">
      <c r="CZ6463" s="130"/>
      <c r="DA6463" s="130"/>
      <c r="DB6463" s="130"/>
    </row>
    <row r="6464" spans="104:106" x14ac:dyDescent="0.2">
      <c r="CZ6464" s="130"/>
      <c r="DA6464" s="130"/>
      <c r="DB6464" s="130"/>
    </row>
    <row r="6465" spans="104:106" x14ac:dyDescent="0.2">
      <c r="CZ6465" s="130"/>
      <c r="DA6465" s="130"/>
      <c r="DB6465" s="130"/>
    </row>
    <row r="6466" spans="104:106" x14ac:dyDescent="0.2">
      <c r="CZ6466" s="130"/>
      <c r="DA6466" s="130"/>
      <c r="DB6466" s="130"/>
    </row>
    <row r="6467" spans="104:106" x14ac:dyDescent="0.2">
      <c r="CZ6467" s="130"/>
      <c r="DA6467" s="130"/>
      <c r="DB6467" s="130"/>
    </row>
    <row r="6468" spans="104:106" x14ac:dyDescent="0.2">
      <c r="CZ6468" s="130"/>
      <c r="DA6468" s="130"/>
      <c r="DB6468" s="130"/>
    </row>
    <row r="6469" spans="104:106" x14ac:dyDescent="0.2">
      <c r="CZ6469" s="130"/>
      <c r="DA6469" s="130"/>
      <c r="DB6469" s="130"/>
    </row>
    <row r="6470" spans="104:106" x14ac:dyDescent="0.2">
      <c r="CZ6470" s="130"/>
      <c r="DA6470" s="130"/>
      <c r="DB6470" s="130"/>
    </row>
    <row r="6471" spans="104:106" x14ac:dyDescent="0.2">
      <c r="CZ6471" s="130"/>
      <c r="DA6471" s="130"/>
      <c r="DB6471" s="130"/>
    </row>
    <row r="6472" spans="104:106" x14ac:dyDescent="0.2">
      <c r="CZ6472" s="130"/>
      <c r="DA6472" s="130"/>
      <c r="DB6472" s="130"/>
    </row>
    <row r="6473" spans="104:106" x14ac:dyDescent="0.2">
      <c r="CZ6473" s="130"/>
      <c r="DA6473" s="130"/>
      <c r="DB6473" s="130"/>
    </row>
    <row r="6474" spans="104:106" x14ac:dyDescent="0.2">
      <c r="CZ6474" s="130"/>
      <c r="DA6474" s="130"/>
      <c r="DB6474" s="130"/>
    </row>
    <row r="6475" spans="104:106" x14ac:dyDescent="0.2">
      <c r="CZ6475" s="130"/>
      <c r="DA6475" s="130"/>
      <c r="DB6475" s="130"/>
    </row>
    <row r="6476" spans="104:106" x14ac:dyDescent="0.2">
      <c r="CZ6476" s="130"/>
      <c r="DA6476" s="130"/>
      <c r="DB6476" s="130"/>
    </row>
    <row r="6477" spans="104:106" x14ac:dyDescent="0.2">
      <c r="CZ6477" s="130"/>
      <c r="DA6477" s="130"/>
      <c r="DB6477" s="130"/>
    </row>
    <row r="6478" spans="104:106" x14ac:dyDescent="0.2">
      <c r="CZ6478" s="130"/>
      <c r="DA6478" s="130"/>
      <c r="DB6478" s="130"/>
    </row>
    <row r="6479" spans="104:106" x14ac:dyDescent="0.2">
      <c r="CZ6479" s="130"/>
      <c r="DA6479" s="130"/>
      <c r="DB6479" s="130"/>
    </row>
    <row r="6480" spans="104:106" x14ac:dyDescent="0.2">
      <c r="CZ6480" s="130"/>
      <c r="DA6480" s="130"/>
      <c r="DB6480" s="130"/>
    </row>
    <row r="6481" spans="104:106" x14ac:dyDescent="0.2">
      <c r="CZ6481" s="130"/>
      <c r="DA6481" s="130"/>
      <c r="DB6481" s="130"/>
    </row>
    <row r="6482" spans="104:106" x14ac:dyDescent="0.2">
      <c r="CZ6482" s="130"/>
      <c r="DA6482" s="130"/>
      <c r="DB6482" s="130"/>
    </row>
    <row r="6483" spans="104:106" x14ac:dyDescent="0.2">
      <c r="CZ6483" s="130"/>
      <c r="DA6483" s="130"/>
      <c r="DB6483" s="130"/>
    </row>
    <row r="6484" spans="104:106" x14ac:dyDescent="0.2">
      <c r="CZ6484" s="130"/>
      <c r="DA6484" s="130"/>
      <c r="DB6484" s="130"/>
    </row>
    <row r="6485" spans="104:106" x14ac:dyDescent="0.2">
      <c r="CZ6485" s="130"/>
      <c r="DA6485" s="130"/>
      <c r="DB6485" s="130"/>
    </row>
    <row r="6486" spans="104:106" x14ac:dyDescent="0.2">
      <c r="CZ6486" s="130"/>
      <c r="DA6486" s="130"/>
      <c r="DB6486" s="130"/>
    </row>
    <row r="6487" spans="104:106" x14ac:dyDescent="0.2">
      <c r="CZ6487" s="130"/>
      <c r="DA6487" s="130"/>
      <c r="DB6487" s="130"/>
    </row>
    <row r="6488" spans="104:106" x14ac:dyDescent="0.2">
      <c r="CZ6488" s="130"/>
      <c r="DA6488" s="130"/>
      <c r="DB6488" s="130"/>
    </row>
    <row r="6489" spans="104:106" x14ac:dyDescent="0.2">
      <c r="CZ6489" s="130"/>
      <c r="DA6489" s="130"/>
      <c r="DB6489" s="130"/>
    </row>
    <row r="6490" spans="104:106" x14ac:dyDescent="0.2">
      <c r="CZ6490" s="130"/>
      <c r="DA6490" s="130"/>
      <c r="DB6490" s="130"/>
    </row>
    <row r="6491" spans="104:106" x14ac:dyDescent="0.2">
      <c r="CZ6491" s="130"/>
      <c r="DA6491" s="130"/>
      <c r="DB6491" s="130"/>
    </row>
    <row r="6492" spans="104:106" x14ac:dyDescent="0.2">
      <c r="CZ6492" s="130"/>
      <c r="DA6492" s="130"/>
      <c r="DB6492" s="130"/>
    </row>
    <row r="6493" spans="104:106" x14ac:dyDescent="0.2">
      <c r="CZ6493" s="130"/>
      <c r="DA6493" s="130"/>
      <c r="DB6493" s="130"/>
    </row>
    <row r="6494" spans="104:106" x14ac:dyDescent="0.2">
      <c r="CZ6494" s="130"/>
      <c r="DA6494" s="130"/>
      <c r="DB6494" s="130"/>
    </row>
    <row r="6495" spans="104:106" x14ac:dyDescent="0.2">
      <c r="CZ6495" s="130"/>
      <c r="DA6495" s="130"/>
      <c r="DB6495" s="130"/>
    </row>
    <row r="6496" spans="104:106" x14ac:dyDescent="0.2">
      <c r="CZ6496" s="130"/>
      <c r="DA6496" s="130"/>
      <c r="DB6496" s="130"/>
    </row>
    <row r="6497" spans="104:106" x14ac:dyDescent="0.2">
      <c r="CZ6497" s="130"/>
      <c r="DA6497" s="130"/>
      <c r="DB6497" s="130"/>
    </row>
    <row r="6498" spans="104:106" x14ac:dyDescent="0.2">
      <c r="CZ6498" s="130"/>
      <c r="DA6498" s="130"/>
      <c r="DB6498" s="130"/>
    </row>
    <row r="6499" spans="104:106" x14ac:dyDescent="0.2">
      <c r="CZ6499" s="130"/>
      <c r="DA6499" s="130"/>
      <c r="DB6499" s="130"/>
    </row>
    <row r="6500" spans="104:106" x14ac:dyDescent="0.2">
      <c r="CZ6500" s="130"/>
      <c r="DA6500" s="130"/>
      <c r="DB6500" s="130"/>
    </row>
    <row r="6501" spans="104:106" x14ac:dyDescent="0.2">
      <c r="CZ6501" s="130"/>
      <c r="DA6501" s="130"/>
      <c r="DB6501" s="130"/>
    </row>
    <row r="6502" spans="104:106" x14ac:dyDescent="0.2">
      <c r="CZ6502" s="130"/>
      <c r="DA6502" s="130"/>
      <c r="DB6502" s="130"/>
    </row>
    <row r="6503" spans="104:106" x14ac:dyDescent="0.2">
      <c r="CZ6503" s="130"/>
      <c r="DA6503" s="130"/>
      <c r="DB6503" s="130"/>
    </row>
    <row r="6504" spans="104:106" x14ac:dyDescent="0.2">
      <c r="CZ6504" s="130"/>
      <c r="DA6504" s="130"/>
      <c r="DB6504" s="130"/>
    </row>
    <row r="6505" spans="104:106" x14ac:dyDescent="0.2">
      <c r="CZ6505" s="130"/>
      <c r="DA6505" s="130"/>
      <c r="DB6505" s="130"/>
    </row>
    <row r="6506" spans="104:106" x14ac:dyDescent="0.2">
      <c r="CZ6506" s="130"/>
      <c r="DA6506" s="130"/>
      <c r="DB6506" s="130"/>
    </row>
    <row r="6507" spans="104:106" x14ac:dyDescent="0.2">
      <c r="CZ6507" s="130"/>
      <c r="DA6507" s="130"/>
      <c r="DB6507" s="130"/>
    </row>
    <row r="6508" spans="104:106" x14ac:dyDescent="0.2">
      <c r="CZ6508" s="130"/>
      <c r="DA6508" s="130"/>
      <c r="DB6508" s="130"/>
    </row>
    <row r="6509" spans="104:106" x14ac:dyDescent="0.2">
      <c r="CZ6509" s="130"/>
      <c r="DA6509" s="130"/>
      <c r="DB6509" s="130"/>
    </row>
    <row r="6510" spans="104:106" x14ac:dyDescent="0.2">
      <c r="CZ6510" s="130"/>
      <c r="DA6510" s="130"/>
      <c r="DB6510" s="130"/>
    </row>
    <row r="6511" spans="104:106" x14ac:dyDescent="0.2">
      <c r="CZ6511" s="130"/>
      <c r="DA6511" s="130"/>
      <c r="DB6511" s="130"/>
    </row>
    <row r="6512" spans="104:106" x14ac:dyDescent="0.2">
      <c r="CZ6512" s="130"/>
      <c r="DA6512" s="130"/>
      <c r="DB6512" s="130"/>
    </row>
    <row r="6513" spans="104:106" x14ac:dyDescent="0.2">
      <c r="CZ6513" s="130"/>
      <c r="DA6513" s="130"/>
      <c r="DB6513" s="130"/>
    </row>
    <row r="6514" spans="104:106" x14ac:dyDescent="0.2">
      <c r="CZ6514" s="130"/>
      <c r="DA6514" s="130"/>
      <c r="DB6514" s="130"/>
    </row>
    <row r="6515" spans="104:106" x14ac:dyDescent="0.2">
      <c r="CZ6515" s="130"/>
      <c r="DA6515" s="130"/>
      <c r="DB6515" s="130"/>
    </row>
    <row r="6516" spans="104:106" x14ac:dyDescent="0.2">
      <c r="CZ6516" s="130"/>
      <c r="DA6516" s="130"/>
      <c r="DB6516" s="130"/>
    </row>
    <row r="6517" spans="104:106" x14ac:dyDescent="0.2">
      <c r="CZ6517" s="130"/>
      <c r="DA6517" s="130"/>
      <c r="DB6517" s="130"/>
    </row>
    <row r="6518" spans="104:106" x14ac:dyDescent="0.2">
      <c r="CZ6518" s="130"/>
      <c r="DA6518" s="130"/>
      <c r="DB6518" s="130"/>
    </row>
    <row r="6519" spans="104:106" x14ac:dyDescent="0.2">
      <c r="CZ6519" s="130"/>
      <c r="DA6519" s="130"/>
      <c r="DB6519" s="130"/>
    </row>
    <row r="6520" spans="104:106" x14ac:dyDescent="0.2">
      <c r="CZ6520" s="130"/>
      <c r="DA6520" s="130"/>
      <c r="DB6520" s="130"/>
    </row>
    <row r="6521" spans="104:106" x14ac:dyDescent="0.2">
      <c r="CZ6521" s="130"/>
      <c r="DA6521" s="130"/>
      <c r="DB6521" s="130"/>
    </row>
    <row r="6522" spans="104:106" x14ac:dyDescent="0.2">
      <c r="CZ6522" s="130"/>
      <c r="DA6522" s="130"/>
      <c r="DB6522" s="130"/>
    </row>
    <row r="6523" spans="104:106" x14ac:dyDescent="0.2">
      <c r="CZ6523" s="130"/>
      <c r="DA6523" s="130"/>
      <c r="DB6523" s="130"/>
    </row>
    <row r="6524" spans="104:106" x14ac:dyDescent="0.2">
      <c r="CZ6524" s="130"/>
      <c r="DA6524" s="130"/>
      <c r="DB6524" s="130"/>
    </row>
    <row r="6525" spans="104:106" x14ac:dyDescent="0.2">
      <c r="CZ6525" s="130"/>
      <c r="DA6525" s="130"/>
      <c r="DB6525" s="130"/>
    </row>
    <row r="6526" spans="104:106" x14ac:dyDescent="0.2">
      <c r="CZ6526" s="130"/>
      <c r="DA6526" s="130"/>
      <c r="DB6526" s="130"/>
    </row>
    <row r="6527" spans="104:106" x14ac:dyDescent="0.2">
      <c r="CZ6527" s="130"/>
      <c r="DA6527" s="130"/>
      <c r="DB6527" s="130"/>
    </row>
    <row r="6528" spans="104:106" x14ac:dyDescent="0.2">
      <c r="CZ6528" s="130"/>
      <c r="DA6528" s="130"/>
      <c r="DB6528" s="130"/>
    </row>
    <row r="6529" spans="104:106" x14ac:dyDescent="0.2">
      <c r="CZ6529" s="130"/>
      <c r="DA6529" s="130"/>
      <c r="DB6529" s="130"/>
    </row>
    <row r="6530" spans="104:106" x14ac:dyDescent="0.2">
      <c r="CZ6530" s="130"/>
      <c r="DA6530" s="130"/>
      <c r="DB6530" s="130"/>
    </row>
    <row r="6531" spans="104:106" x14ac:dyDescent="0.2">
      <c r="CZ6531" s="130"/>
      <c r="DA6531" s="130"/>
      <c r="DB6531" s="130"/>
    </row>
    <row r="6532" spans="104:106" x14ac:dyDescent="0.2">
      <c r="CZ6532" s="130"/>
      <c r="DA6532" s="130"/>
      <c r="DB6532" s="130"/>
    </row>
    <row r="6533" spans="104:106" x14ac:dyDescent="0.2">
      <c r="CZ6533" s="130"/>
      <c r="DA6533" s="130"/>
      <c r="DB6533" s="130"/>
    </row>
    <row r="6534" spans="104:106" x14ac:dyDescent="0.2">
      <c r="CZ6534" s="130"/>
      <c r="DA6534" s="130"/>
      <c r="DB6534" s="130"/>
    </row>
    <row r="6535" spans="104:106" x14ac:dyDescent="0.2">
      <c r="CZ6535" s="130"/>
      <c r="DA6535" s="130"/>
      <c r="DB6535" s="130"/>
    </row>
    <row r="6536" spans="104:106" x14ac:dyDescent="0.2">
      <c r="CZ6536" s="130"/>
      <c r="DA6536" s="130"/>
      <c r="DB6536" s="130"/>
    </row>
    <row r="6537" spans="104:106" x14ac:dyDescent="0.2">
      <c r="CZ6537" s="130"/>
      <c r="DA6537" s="130"/>
      <c r="DB6537" s="130"/>
    </row>
    <row r="6538" spans="104:106" x14ac:dyDescent="0.2">
      <c r="CZ6538" s="130"/>
      <c r="DA6538" s="130"/>
      <c r="DB6538" s="130"/>
    </row>
    <row r="6539" spans="104:106" x14ac:dyDescent="0.2">
      <c r="CZ6539" s="130"/>
      <c r="DA6539" s="130"/>
      <c r="DB6539" s="130"/>
    </row>
    <row r="6540" spans="104:106" x14ac:dyDescent="0.2">
      <c r="CZ6540" s="130"/>
      <c r="DA6540" s="130"/>
      <c r="DB6540" s="130"/>
    </row>
    <row r="6541" spans="104:106" x14ac:dyDescent="0.2">
      <c r="CZ6541" s="130"/>
      <c r="DA6541" s="130"/>
      <c r="DB6541" s="130"/>
    </row>
    <row r="6542" spans="104:106" x14ac:dyDescent="0.2">
      <c r="CZ6542" s="130"/>
      <c r="DA6542" s="130"/>
      <c r="DB6542" s="130"/>
    </row>
    <row r="6543" spans="104:106" x14ac:dyDescent="0.2">
      <c r="CZ6543" s="130"/>
      <c r="DA6543" s="130"/>
      <c r="DB6543" s="130"/>
    </row>
    <row r="6544" spans="104:106" x14ac:dyDescent="0.2">
      <c r="CZ6544" s="130"/>
      <c r="DA6544" s="130"/>
      <c r="DB6544" s="130"/>
    </row>
    <row r="6545" spans="104:106" x14ac:dyDescent="0.2">
      <c r="CZ6545" s="130"/>
      <c r="DA6545" s="130"/>
      <c r="DB6545" s="130"/>
    </row>
    <row r="6546" spans="104:106" x14ac:dyDescent="0.2">
      <c r="CZ6546" s="130"/>
      <c r="DA6546" s="130"/>
      <c r="DB6546" s="130"/>
    </row>
    <row r="6547" spans="104:106" x14ac:dyDescent="0.2">
      <c r="CZ6547" s="130"/>
      <c r="DA6547" s="130"/>
      <c r="DB6547" s="130"/>
    </row>
    <row r="6548" spans="104:106" x14ac:dyDescent="0.2">
      <c r="CZ6548" s="130"/>
      <c r="DA6548" s="130"/>
      <c r="DB6548" s="130"/>
    </row>
    <row r="6549" spans="104:106" x14ac:dyDescent="0.2">
      <c r="CZ6549" s="130"/>
      <c r="DA6549" s="130"/>
      <c r="DB6549" s="130"/>
    </row>
    <row r="6550" spans="104:106" x14ac:dyDescent="0.2">
      <c r="CZ6550" s="130"/>
      <c r="DA6550" s="130"/>
      <c r="DB6550" s="130"/>
    </row>
    <row r="6551" spans="104:106" x14ac:dyDescent="0.2">
      <c r="CZ6551" s="130"/>
      <c r="DA6551" s="130"/>
      <c r="DB6551" s="130"/>
    </row>
    <row r="6552" spans="104:106" x14ac:dyDescent="0.2">
      <c r="CZ6552" s="130"/>
      <c r="DA6552" s="130"/>
      <c r="DB6552" s="130"/>
    </row>
    <row r="6553" spans="104:106" x14ac:dyDescent="0.2">
      <c r="CZ6553" s="130"/>
      <c r="DA6553" s="130"/>
      <c r="DB6553" s="130"/>
    </row>
    <row r="6554" spans="104:106" x14ac:dyDescent="0.2">
      <c r="CZ6554" s="130"/>
      <c r="DA6554" s="130"/>
      <c r="DB6554" s="130"/>
    </row>
    <row r="6555" spans="104:106" x14ac:dyDescent="0.2">
      <c r="CZ6555" s="130"/>
      <c r="DA6555" s="130"/>
      <c r="DB6555" s="130"/>
    </row>
    <row r="6556" spans="104:106" x14ac:dyDescent="0.2">
      <c r="CZ6556" s="130"/>
      <c r="DA6556" s="130"/>
      <c r="DB6556" s="130"/>
    </row>
    <row r="6557" spans="104:106" x14ac:dyDescent="0.2">
      <c r="CZ6557" s="130"/>
      <c r="DA6557" s="130"/>
      <c r="DB6557" s="130"/>
    </row>
    <row r="6558" spans="104:106" x14ac:dyDescent="0.2">
      <c r="CZ6558" s="130"/>
      <c r="DA6558" s="130"/>
      <c r="DB6558" s="130"/>
    </row>
    <row r="6559" spans="104:106" x14ac:dyDescent="0.2">
      <c r="CZ6559" s="130"/>
      <c r="DA6559" s="130"/>
      <c r="DB6559" s="130"/>
    </row>
    <row r="6560" spans="104:106" x14ac:dyDescent="0.2">
      <c r="CZ6560" s="130"/>
      <c r="DA6560" s="130"/>
      <c r="DB6560" s="130"/>
    </row>
    <row r="6561" spans="104:106" x14ac:dyDescent="0.2">
      <c r="CZ6561" s="130"/>
      <c r="DA6561" s="130"/>
      <c r="DB6561" s="130"/>
    </row>
    <row r="6562" spans="104:106" x14ac:dyDescent="0.2">
      <c r="CZ6562" s="130"/>
      <c r="DA6562" s="130"/>
      <c r="DB6562" s="130"/>
    </row>
    <row r="6563" spans="104:106" x14ac:dyDescent="0.2">
      <c r="CZ6563" s="130"/>
      <c r="DA6563" s="130"/>
      <c r="DB6563" s="130"/>
    </row>
    <row r="6564" spans="104:106" x14ac:dyDescent="0.2">
      <c r="CZ6564" s="130"/>
      <c r="DA6564" s="130"/>
      <c r="DB6564" s="130"/>
    </row>
    <row r="6565" spans="104:106" x14ac:dyDescent="0.2">
      <c r="CZ6565" s="130"/>
      <c r="DA6565" s="130"/>
      <c r="DB6565" s="130"/>
    </row>
    <row r="6566" spans="104:106" x14ac:dyDescent="0.2">
      <c r="CZ6566" s="130"/>
      <c r="DA6566" s="130"/>
      <c r="DB6566" s="130"/>
    </row>
    <row r="6567" spans="104:106" x14ac:dyDescent="0.2">
      <c r="CZ6567" s="130"/>
      <c r="DA6567" s="130"/>
      <c r="DB6567" s="130"/>
    </row>
    <row r="6568" spans="104:106" x14ac:dyDescent="0.2">
      <c r="CZ6568" s="130"/>
      <c r="DA6568" s="130"/>
      <c r="DB6568" s="130"/>
    </row>
    <row r="6569" spans="104:106" x14ac:dyDescent="0.2">
      <c r="CZ6569" s="130"/>
      <c r="DA6569" s="130"/>
      <c r="DB6569" s="130"/>
    </row>
    <row r="6570" spans="104:106" x14ac:dyDescent="0.2">
      <c r="CZ6570" s="130"/>
      <c r="DA6570" s="130"/>
      <c r="DB6570" s="130"/>
    </row>
    <row r="6571" spans="104:106" x14ac:dyDescent="0.2">
      <c r="CZ6571" s="130"/>
      <c r="DA6571" s="130"/>
      <c r="DB6571" s="130"/>
    </row>
    <row r="6572" spans="104:106" x14ac:dyDescent="0.2">
      <c r="CZ6572" s="130"/>
      <c r="DA6572" s="130"/>
      <c r="DB6572" s="130"/>
    </row>
    <row r="6573" spans="104:106" x14ac:dyDescent="0.2">
      <c r="CZ6573" s="130"/>
      <c r="DA6573" s="130"/>
      <c r="DB6573" s="130"/>
    </row>
    <row r="6574" spans="104:106" x14ac:dyDescent="0.2">
      <c r="CZ6574" s="130"/>
      <c r="DA6574" s="130"/>
      <c r="DB6574" s="130"/>
    </row>
    <row r="6575" spans="104:106" x14ac:dyDescent="0.2">
      <c r="CZ6575" s="130"/>
      <c r="DA6575" s="130"/>
      <c r="DB6575" s="130"/>
    </row>
    <row r="6576" spans="104:106" x14ac:dyDescent="0.2">
      <c r="CZ6576" s="130"/>
      <c r="DA6576" s="130"/>
      <c r="DB6576" s="130"/>
    </row>
    <row r="6577" spans="104:106" x14ac:dyDescent="0.2">
      <c r="CZ6577" s="130"/>
      <c r="DA6577" s="130"/>
      <c r="DB6577" s="130"/>
    </row>
    <row r="6578" spans="104:106" x14ac:dyDescent="0.2">
      <c r="CZ6578" s="130"/>
      <c r="DA6578" s="130"/>
      <c r="DB6578" s="130"/>
    </row>
    <row r="6579" spans="104:106" x14ac:dyDescent="0.2">
      <c r="CZ6579" s="130"/>
      <c r="DA6579" s="130"/>
      <c r="DB6579" s="130"/>
    </row>
    <row r="6580" spans="104:106" x14ac:dyDescent="0.2">
      <c r="CZ6580" s="130"/>
      <c r="DA6580" s="130"/>
      <c r="DB6580" s="130"/>
    </row>
    <row r="6581" spans="104:106" x14ac:dyDescent="0.2">
      <c r="CZ6581" s="130"/>
      <c r="DA6581" s="130"/>
      <c r="DB6581" s="130"/>
    </row>
    <row r="6582" spans="104:106" x14ac:dyDescent="0.2">
      <c r="CZ6582" s="130"/>
      <c r="DA6582" s="130"/>
      <c r="DB6582" s="130"/>
    </row>
    <row r="6583" spans="104:106" x14ac:dyDescent="0.2">
      <c r="CZ6583" s="130"/>
      <c r="DA6583" s="130"/>
      <c r="DB6583" s="130"/>
    </row>
    <row r="6584" spans="104:106" x14ac:dyDescent="0.2">
      <c r="CZ6584" s="130"/>
      <c r="DA6584" s="130"/>
      <c r="DB6584" s="130"/>
    </row>
    <row r="6585" spans="104:106" x14ac:dyDescent="0.2">
      <c r="CZ6585" s="130"/>
      <c r="DA6585" s="130"/>
      <c r="DB6585" s="130"/>
    </row>
    <row r="6586" spans="104:106" x14ac:dyDescent="0.2">
      <c r="CZ6586" s="130"/>
      <c r="DA6586" s="130"/>
      <c r="DB6586" s="130"/>
    </row>
    <row r="6587" spans="104:106" x14ac:dyDescent="0.2">
      <c r="CZ6587" s="130"/>
      <c r="DA6587" s="130"/>
      <c r="DB6587" s="130"/>
    </row>
    <row r="6588" spans="104:106" x14ac:dyDescent="0.2">
      <c r="CZ6588" s="130"/>
      <c r="DA6588" s="130"/>
      <c r="DB6588" s="130"/>
    </row>
    <row r="6589" spans="104:106" x14ac:dyDescent="0.2">
      <c r="CZ6589" s="130"/>
      <c r="DA6589" s="130"/>
      <c r="DB6589" s="130"/>
    </row>
    <row r="6590" spans="104:106" x14ac:dyDescent="0.2">
      <c r="CZ6590" s="130"/>
      <c r="DA6590" s="130"/>
      <c r="DB6590" s="130"/>
    </row>
    <row r="6591" spans="104:106" x14ac:dyDescent="0.2">
      <c r="CZ6591" s="130"/>
      <c r="DA6591" s="130"/>
      <c r="DB6591" s="130"/>
    </row>
    <row r="6592" spans="104:106" x14ac:dyDescent="0.2">
      <c r="CZ6592" s="130"/>
      <c r="DA6592" s="130"/>
      <c r="DB6592" s="130"/>
    </row>
    <row r="6593" spans="104:106" x14ac:dyDescent="0.2">
      <c r="CZ6593" s="130"/>
      <c r="DA6593" s="130"/>
      <c r="DB6593" s="130"/>
    </row>
    <row r="6594" spans="104:106" x14ac:dyDescent="0.2">
      <c r="CZ6594" s="130"/>
      <c r="DA6594" s="130"/>
      <c r="DB6594" s="130"/>
    </row>
    <row r="6595" spans="104:106" x14ac:dyDescent="0.2">
      <c r="CZ6595" s="130"/>
      <c r="DA6595" s="130"/>
      <c r="DB6595" s="130"/>
    </row>
    <row r="6596" spans="104:106" x14ac:dyDescent="0.2">
      <c r="CZ6596" s="130"/>
      <c r="DA6596" s="130"/>
      <c r="DB6596" s="130"/>
    </row>
    <row r="6597" spans="104:106" x14ac:dyDescent="0.2">
      <c r="CZ6597" s="130"/>
      <c r="DA6597" s="130"/>
      <c r="DB6597" s="130"/>
    </row>
    <row r="6598" spans="104:106" x14ac:dyDescent="0.2">
      <c r="CZ6598" s="130"/>
      <c r="DA6598" s="130"/>
      <c r="DB6598" s="130"/>
    </row>
    <row r="6599" spans="104:106" x14ac:dyDescent="0.2">
      <c r="CZ6599" s="130"/>
      <c r="DA6599" s="130"/>
      <c r="DB6599" s="130"/>
    </row>
    <row r="6600" spans="104:106" x14ac:dyDescent="0.2">
      <c r="CZ6600" s="130"/>
      <c r="DA6600" s="130"/>
      <c r="DB6600" s="130"/>
    </row>
    <row r="6601" spans="104:106" x14ac:dyDescent="0.2">
      <c r="CZ6601" s="130"/>
      <c r="DA6601" s="130"/>
      <c r="DB6601" s="130"/>
    </row>
    <row r="6602" spans="104:106" x14ac:dyDescent="0.2">
      <c r="CZ6602" s="130"/>
      <c r="DA6602" s="130"/>
      <c r="DB6602" s="130"/>
    </row>
    <row r="6603" spans="104:106" x14ac:dyDescent="0.2">
      <c r="CZ6603" s="130"/>
      <c r="DA6603" s="130"/>
      <c r="DB6603" s="130"/>
    </row>
    <row r="6604" spans="104:106" x14ac:dyDescent="0.2">
      <c r="CZ6604" s="130"/>
      <c r="DA6604" s="130"/>
      <c r="DB6604" s="130"/>
    </row>
    <row r="6605" spans="104:106" x14ac:dyDescent="0.2">
      <c r="CZ6605" s="130"/>
      <c r="DA6605" s="130"/>
      <c r="DB6605" s="130"/>
    </row>
    <row r="6606" spans="104:106" x14ac:dyDescent="0.2">
      <c r="CZ6606" s="130"/>
      <c r="DA6606" s="130"/>
      <c r="DB6606" s="130"/>
    </row>
    <row r="6607" spans="104:106" x14ac:dyDescent="0.2">
      <c r="CZ6607" s="130"/>
      <c r="DA6607" s="130"/>
      <c r="DB6607" s="130"/>
    </row>
    <row r="6608" spans="104:106" x14ac:dyDescent="0.2">
      <c r="CZ6608" s="130"/>
      <c r="DA6608" s="130"/>
      <c r="DB6608" s="130"/>
    </row>
    <row r="6609" spans="104:106" x14ac:dyDescent="0.2">
      <c r="CZ6609" s="130"/>
      <c r="DA6609" s="130"/>
      <c r="DB6609" s="130"/>
    </row>
    <row r="6610" spans="104:106" x14ac:dyDescent="0.2">
      <c r="CZ6610" s="130"/>
      <c r="DA6610" s="130"/>
      <c r="DB6610" s="130"/>
    </row>
    <row r="6611" spans="104:106" x14ac:dyDescent="0.2">
      <c r="CZ6611" s="130"/>
      <c r="DA6611" s="130"/>
      <c r="DB6611" s="130"/>
    </row>
    <row r="6612" spans="104:106" x14ac:dyDescent="0.2">
      <c r="CZ6612" s="130"/>
      <c r="DA6612" s="130"/>
      <c r="DB6612" s="130"/>
    </row>
    <row r="6613" spans="104:106" x14ac:dyDescent="0.2">
      <c r="CZ6613" s="130"/>
      <c r="DA6613" s="130"/>
      <c r="DB6613" s="130"/>
    </row>
    <row r="6614" spans="104:106" x14ac:dyDescent="0.2">
      <c r="CZ6614" s="130"/>
      <c r="DA6614" s="130"/>
      <c r="DB6614" s="130"/>
    </row>
    <row r="6615" spans="104:106" x14ac:dyDescent="0.2">
      <c r="CZ6615" s="130"/>
      <c r="DA6615" s="130"/>
      <c r="DB6615" s="130"/>
    </row>
    <row r="6616" spans="104:106" x14ac:dyDescent="0.2">
      <c r="CZ6616" s="130"/>
      <c r="DA6616" s="130"/>
      <c r="DB6616" s="130"/>
    </row>
    <row r="6617" spans="104:106" x14ac:dyDescent="0.2">
      <c r="CZ6617" s="130"/>
      <c r="DA6617" s="130"/>
      <c r="DB6617" s="130"/>
    </row>
    <row r="6618" spans="104:106" x14ac:dyDescent="0.2">
      <c r="CZ6618" s="130"/>
      <c r="DA6618" s="130"/>
      <c r="DB6618" s="130"/>
    </row>
    <row r="6619" spans="104:106" x14ac:dyDescent="0.2">
      <c r="CZ6619" s="130"/>
      <c r="DA6619" s="130"/>
      <c r="DB6619" s="130"/>
    </row>
    <row r="6620" spans="104:106" x14ac:dyDescent="0.2">
      <c r="CZ6620" s="130"/>
      <c r="DA6620" s="130"/>
      <c r="DB6620" s="130"/>
    </row>
    <row r="6621" spans="104:106" x14ac:dyDescent="0.2">
      <c r="CZ6621" s="130"/>
      <c r="DA6621" s="130"/>
      <c r="DB6621" s="130"/>
    </row>
    <row r="6622" spans="104:106" x14ac:dyDescent="0.2">
      <c r="CZ6622" s="130"/>
      <c r="DA6622" s="130"/>
      <c r="DB6622" s="130"/>
    </row>
    <row r="6623" spans="104:106" x14ac:dyDescent="0.2">
      <c r="CZ6623" s="130"/>
      <c r="DA6623" s="130"/>
      <c r="DB6623" s="130"/>
    </row>
    <row r="6624" spans="104:106" x14ac:dyDescent="0.2">
      <c r="CZ6624" s="130"/>
      <c r="DA6624" s="130"/>
      <c r="DB6624" s="130"/>
    </row>
    <row r="6625" spans="104:106" x14ac:dyDescent="0.2">
      <c r="CZ6625" s="130"/>
      <c r="DA6625" s="130"/>
      <c r="DB6625" s="130"/>
    </row>
    <row r="6626" spans="104:106" x14ac:dyDescent="0.2">
      <c r="CZ6626" s="130"/>
      <c r="DA6626" s="130"/>
      <c r="DB6626" s="130"/>
    </row>
    <row r="6627" spans="104:106" x14ac:dyDescent="0.2">
      <c r="CZ6627" s="130"/>
      <c r="DA6627" s="130"/>
      <c r="DB6627" s="130"/>
    </row>
    <row r="6628" spans="104:106" x14ac:dyDescent="0.2">
      <c r="CZ6628" s="130"/>
      <c r="DA6628" s="130"/>
      <c r="DB6628" s="130"/>
    </row>
    <row r="6629" spans="104:106" x14ac:dyDescent="0.2">
      <c r="CZ6629" s="130"/>
      <c r="DA6629" s="130"/>
      <c r="DB6629" s="130"/>
    </row>
    <row r="6630" spans="104:106" x14ac:dyDescent="0.2">
      <c r="CZ6630" s="130"/>
      <c r="DA6630" s="130"/>
      <c r="DB6630" s="130"/>
    </row>
    <row r="6631" spans="104:106" x14ac:dyDescent="0.2">
      <c r="CZ6631" s="130"/>
      <c r="DA6631" s="130"/>
      <c r="DB6631" s="130"/>
    </row>
    <row r="6632" spans="104:106" x14ac:dyDescent="0.2">
      <c r="CZ6632" s="130"/>
      <c r="DA6632" s="130"/>
      <c r="DB6632" s="130"/>
    </row>
    <row r="6633" spans="104:106" x14ac:dyDescent="0.2">
      <c r="CZ6633" s="130"/>
      <c r="DA6633" s="130"/>
      <c r="DB6633" s="130"/>
    </row>
    <row r="6634" spans="104:106" x14ac:dyDescent="0.2">
      <c r="CZ6634" s="130"/>
      <c r="DA6634" s="130"/>
      <c r="DB6634" s="130"/>
    </row>
    <row r="6635" spans="104:106" x14ac:dyDescent="0.2">
      <c r="CZ6635" s="130"/>
      <c r="DA6635" s="130"/>
      <c r="DB6635" s="130"/>
    </row>
    <row r="6636" spans="104:106" x14ac:dyDescent="0.2">
      <c r="CZ6636" s="130"/>
      <c r="DA6636" s="130"/>
      <c r="DB6636" s="130"/>
    </row>
    <row r="6637" spans="104:106" x14ac:dyDescent="0.2">
      <c r="CZ6637" s="130"/>
      <c r="DA6637" s="130"/>
      <c r="DB6637" s="130"/>
    </row>
    <row r="6638" spans="104:106" x14ac:dyDescent="0.2">
      <c r="CZ6638" s="130"/>
      <c r="DA6638" s="130"/>
      <c r="DB6638" s="130"/>
    </row>
    <row r="6639" spans="104:106" x14ac:dyDescent="0.2">
      <c r="CZ6639" s="130"/>
      <c r="DA6639" s="130"/>
      <c r="DB6639" s="130"/>
    </row>
    <row r="6640" spans="104:106" x14ac:dyDescent="0.2">
      <c r="CZ6640" s="130"/>
      <c r="DA6640" s="130"/>
      <c r="DB6640" s="130"/>
    </row>
    <row r="6641" spans="104:106" x14ac:dyDescent="0.2">
      <c r="CZ6641" s="130"/>
      <c r="DA6641" s="130"/>
      <c r="DB6641" s="130"/>
    </row>
    <row r="6642" spans="104:106" x14ac:dyDescent="0.2">
      <c r="CZ6642" s="130"/>
      <c r="DA6642" s="130"/>
      <c r="DB6642" s="130"/>
    </row>
    <row r="6643" spans="104:106" x14ac:dyDescent="0.2">
      <c r="CZ6643" s="130"/>
      <c r="DA6643" s="130"/>
      <c r="DB6643" s="130"/>
    </row>
    <row r="6644" spans="104:106" x14ac:dyDescent="0.2">
      <c r="CZ6644" s="130"/>
      <c r="DA6644" s="130"/>
      <c r="DB6644" s="130"/>
    </row>
    <row r="6645" spans="104:106" x14ac:dyDescent="0.2">
      <c r="CZ6645" s="130"/>
      <c r="DA6645" s="130"/>
      <c r="DB6645" s="130"/>
    </row>
    <row r="6646" spans="104:106" x14ac:dyDescent="0.2">
      <c r="CZ6646" s="130"/>
      <c r="DA6646" s="130"/>
      <c r="DB6646" s="130"/>
    </row>
    <row r="6647" spans="104:106" x14ac:dyDescent="0.2">
      <c r="CZ6647" s="130"/>
      <c r="DA6647" s="130"/>
      <c r="DB6647" s="130"/>
    </row>
    <row r="6648" spans="104:106" x14ac:dyDescent="0.2">
      <c r="CZ6648" s="130"/>
      <c r="DA6648" s="130"/>
      <c r="DB6648" s="130"/>
    </row>
    <row r="6649" spans="104:106" x14ac:dyDescent="0.2">
      <c r="CZ6649" s="130"/>
      <c r="DA6649" s="130"/>
      <c r="DB6649" s="130"/>
    </row>
    <row r="6650" spans="104:106" x14ac:dyDescent="0.2">
      <c r="CZ6650" s="130"/>
      <c r="DA6650" s="130"/>
      <c r="DB6650" s="130"/>
    </row>
    <row r="6651" spans="104:106" x14ac:dyDescent="0.2">
      <c r="CZ6651" s="130"/>
      <c r="DA6651" s="130"/>
      <c r="DB6651" s="130"/>
    </row>
    <row r="6652" spans="104:106" x14ac:dyDescent="0.2">
      <c r="CZ6652" s="130"/>
      <c r="DA6652" s="130"/>
      <c r="DB6652" s="130"/>
    </row>
    <row r="6653" spans="104:106" x14ac:dyDescent="0.2">
      <c r="CZ6653" s="130"/>
      <c r="DA6653" s="130"/>
      <c r="DB6653" s="130"/>
    </row>
    <row r="6654" spans="104:106" x14ac:dyDescent="0.2">
      <c r="CZ6654" s="130"/>
      <c r="DA6654" s="130"/>
      <c r="DB6654" s="130"/>
    </row>
    <row r="6655" spans="104:106" x14ac:dyDescent="0.2">
      <c r="CZ6655" s="130"/>
      <c r="DA6655" s="130"/>
      <c r="DB6655" s="130"/>
    </row>
    <row r="6656" spans="104:106" x14ac:dyDescent="0.2">
      <c r="CZ6656" s="130"/>
      <c r="DA6656" s="130"/>
      <c r="DB6656" s="130"/>
    </row>
    <row r="6657" spans="104:106" x14ac:dyDescent="0.2">
      <c r="CZ6657" s="130"/>
      <c r="DA6657" s="130"/>
      <c r="DB6657" s="130"/>
    </row>
    <row r="6658" spans="104:106" x14ac:dyDescent="0.2">
      <c r="CZ6658" s="130"/>
      <c r="DA6658" s="130"/>
      <c r="DB6658" s="130"/>
    </row>
    <row r="6659" spans="104:106" x14ac:dyDescent="0.2">
      <c r="CZ6659" s="130"/>
      <c r="DA6659" s="130"/>
      <c r="DB6659" s="130"/>
    </row>
    <row r="6660" spans="104:106" x14ac:dyDescent="0.2">
      <c r="CZ6660" s="130"/>
      <c r="DA6660" s="130"/>
      <c r="DB6660" s="130"/>
    </row>
    <row r="6661" spans="104:106" x14ac:dyDescent="0.2">
      <c r="CZ6661" s="130"/>
      <c r="DA6661" s="130"/>
      <c r="DB6661" s="130"/>
    </row>
    <row r="6662" spans="104:106" x14ac:dyDescent="0.2">
      <c r="CZ6662" s="130"/>
      <c r="DA6662" s="130"/>
      <c r="DB6662" s="130"/>
    </row>
    <row r="6663" spans="104:106" x14ac:dyDescent="0.2">
      <c r="CZ6663" s="130"/>
      <c r="DA6663" s="130"/>
      <c r="DB6663" s="130"/>
    </row>
    <row r="6664" spans="104:106" x14ac:dyDescent="0.2">
      <c r="CZ6664" s="130"/>
      <c r="DA6664" s="130"/>
      <c r="DB6664" s="130"/>
    </row>
    <row r="6665" spans="104:106" x14ac:dyDescent="0.2">
      <c r="CZ6665" s="130"/>
      <c r="DA6665" s="130"/>
      <c r="DB6665" s="130"/>
    </row>
    <row r="6666" spans="104:106" x14ac:dyDescent="0.2">
      <c r="CZ6666" s="130"/>
      <c r="DA6666" s="130"/>
      <c r="DB6666" s="130"/>
    </row>
    <row r="6667" spans="104:106" x14ac:dyDescent="0.2">
      <c r="CZ6667" s="130"/>
      <c r="DA6667" s="130"/>
      <c r="DB6667" s="130"/>
    </row>
    <row r="6668" spans="104:106" x14ac:dyDescent="0.2">
      <c r="CZ6668" s="130"/>
      <c r="DA6668" s="130"/>
      <c r="DB6668" s="130"/>
    </row>
    <row r="6669" spans="104:106" x14ac:dyDescent="0.2">
      <c r="CZ6669" s="130"/>
      <c r="DA6669" s="130"/>
      <c r="DB6669" s="130"/>
    </row>
    <row r="6670" spans="104:106" x14ac:dyDescent="0.2">
      <c r="CZ6670" s="130"/>
      <c r="DA6670" s="130"/>
      <c r="DB6670" s="130"/>
    </row>
    <row r="6671" spans="104:106" x14ac:dyDescent="0.2">
      <c r="CZ6671" s="130"/>
      <c r="DA6671" s="130"/>
      <c r="DB6671" s="130"/>
    </row>
    <row r="6672" spans="104:106" x14ac:dyDescent="0.2">
      <c r="CZ6672" s="130"/>
      <c r="DA6672" s="130"/>
      <c r="DB6672" s="130"/>
    </row>
    <row r="6673" spans="104:106" x14ac:dyDescent="0.2">
      <c r="CZ6673" s="130"/>
      <c r="DA6673" s="130"/>
      <c r="DB6673" s="130"/>
    </row>
    <row r="6674" spans="104:106" x14ac:dyDescent="0.2">
      <c r="CZ6674" s="130"/>
      <c r="DA6674" s="130"/>
      <c r="DB6674" s="130"/>
    </row>
    <row r="6675" spans="104:106" x14ac:dyDescent="0.2">
      <c r="CZ6675" s="130"/>
      <c r="DA6675" s="130"/>
      <c r="DB6675" s="130"/>
    </row>
    <row r="6676" spans="104:106" x14ac:dyDescent="0.2">
      <c r="CZ6676" s="130"/>
      <c r="DA6676" s="130"/>
      <c r="DB6676" s="130"/>
    </row>
    <row r="6677" spans="104:106" x14ac:dyDescent="0.2">
      <c r="CZ6677" s="130"/>
      <c r="DA6677" s="130"/>
      <c r="DB6677" s="130"/>
    </row>
    <row r="6678" spans="104:106" x14ac:dyDescent="0.2">
      <c r="CZ6678" s="130"/>
      <c r="DA6678" s="130"/>
      <c r="DB6678" s="130"/>
    </row>
    <row r="6679" spans="104:106" x14ac:dyDescent="0.2">
      <c r="CZ6679" s="130"/>
      <c r="DA6679" s="130"/>
      <c r="DB6679" s="130"/>
    </row>
    <row r="6680" spans="104:106" x14ac:dyDescent="0.2">
      <c r="CZ6680" s="130"/>
      <c r="DA6680" s="130"/>
      <c r="DB6680" s="130"/>
    </row>
    <row r="6681" spans="104:106" x14ac:dyDescent="0.2">
      <c r="CZ6681" s="130"/>
      <c r="DA6681" s="130"/>
      <c r="DB6681" s="130"/>
    </row>
    <row r="6682" spans="104:106" x14ac:dyDescent="0.2">
      <c r="CZ6682" s="130"/>
      <c r="DA6682" s="130"/>
      <c r="DB6682" s="130"/>
    </row>
    <row r="6683" spans="104:106" x14ac:dyDescent="0.2">
      <c r="CZ6683" s="130"/>
      <c r="DA6683" s="130"/>
      <c r="DB6683" s="130"/>
    </row>
    <row r="6684" spans="104:106" x14ac:dyDescent="0.2">
      <c r="CZ6684" s="130"/>
      <c r="DA6684" s="130"/>
      <c r="DB6684" s="130"/>
    </row>
    <row r="6685" spans="104:106" x14ac:dyDescent="0.2">
      <c r="CZ6685" s="130"/>
      <c r="DA6685" s="130"/>
      <c r="DB6685" s="130"/>
    </row>
    <row r="6686" spans="104:106" x14ac:dyDescent="0.2">
      <c r="CZ6686" s="130"/>
      <c r="DA6686" s="130"/>
      <c r="DB6686" s="130"/>
    </row>
    <row r="6687" spans="104:106" x14ac:dyDescent="0.2">
      <c r="CZ6687" s="130"/>
      <c r="DA6687" s="130"/>
      <c r="DB6687" s="130"/>
    </row>
    <row r="6688" spans="104:106" x14ac:dyDescent="0.2">
      <c r="CZ6688" s="130"/>
      <c r="DA6688" s="130"/>
      <c r="DB6688" s="130"/>
    </row>
    <row r="6689" spans="104:106" x14ac:dyDescent="0.2">
      <c r="CZ6689" s="130"/>
      <c r="DA6689" s="130"/>
      <c r="DB6689" s="130"/>
    </row>
    <row r="6690" spans="104:106" x14ac:dyDescent="0.2">
      <c r="CZ6690" s="130"/>
      <c r="DA6690" s="130"/>
      <c r="DB6690" s="130"/>
    </row>
    <row r="6691" spans="104:106" x14ac:dyDescent="0.2">
      <c r="CZ6691" s="130"/>
      <c r="DA6691" s="130"/>
      <c r="DB6691" s="130"/>
    </row>
    <row r="6692" spans="104:106" x14ac:dyDescent="0.2">
      <c r="CZ6692" s="130"/>
      <c r="DA6692" s="130"/>
      <c r="DB6692" s="130"/>
    </row>
    <row r="6693" spans="104:106" x14ac:dyDescent="0.2">
      <c r="CZ6693" s="130"/>
      <c r="DA6693" s="130"/>
      <c r="DB6693" s="130"/>
    </row>
    <row r="6694" spans="104:106" x14ac:dyDescent="0.2">
      <c r="CZ6694" s="130"/>
      <c r="DA6694" s="130"/>
      <c r="DB6694" s="130"/>
    </row>
    <row r="6695" spans="104:106" x14ac:dyDescent="0.2">
      <c r="CZ6695" s="130"/>
      <c r="DA6695" s="130"/>
      <c r="DB6695" s="130"/>
    </row>
    <row r="6696" spans="104:106" x14ac:dyDescent="0.2">
      <c r="CZ6696" s="130"/>
      <c r="DA6696" s="130"/>
      <c r="DB6696" s="130"/>
    </row>
    <row r="6697" spans="104:106" x14ac:dyDescent="0.2">
      <c r="CZ6697" s="130"/>
      <c r="DA6697" s="130"/>
      <c r="DB6697" s="130"/>
    </row>
    <row r="6698" spans="104:106" x14ac:dyDescent="0.2">
      <c r="CZ6698" s="130"/>
      <c r="DA6698" s="130"/>
      <c r="DB6698" s="130"/>
    </row>
    <row r="6699" spans="104:106" x14ac:dyDescent="0.2">
      <c r="CZ6699" s="130"/>
      <c r="DA6699" s="130"/>
      <c r="DB6699" s="130"/>
    </row>
    <row r="6700" spans="104:106" x14ac:dyDescent="0.2">
      <c r="CZ6700" s="130"/>
      <c r="DA6700" s="130"/>
      <c r="DB6700" s="130"/>
    </row>
    <row r="6701" spans="104:106" x14ac:dyDescent="0.2">
      <c r="CZ6701" s="130"/>
      <c r="DA6701" s="130"/>
      <c r="DB6701" s="130"/>
    </row>
    <row r="6702" spans="104:106" x14ac:dyDescent="0.2">
      <c r="CZ6702" s="130"/>
      <c r="DA6702" s="130"/>
      <c r="DB6702" s="130"/>
    </row>
    <row r="6703" spans="104:106" x14ac:dyDescent="0.2">
      <c r="CZ6703" s="130"/>
      <c r="DA6703" s="130"/>
      <c r="DB6703" s="130"/>
    </row>
    <row r="6704" spans="104:106" x14ac:dyDescent="0.2">
      <c r="CZ6704" s="130"/>
      <c r="DA6704" s="130"/>
      <c r="DB6704" s="130"/>
    </row>
    <row r="6705" spans="104:106" x14ac:dyDescent="0.2">
      <c r="CZ6705" s="130"/>
      <c r="DA6705" s="130"/>
      <c r="DB6705" s="130"/>
    </row>
    <row r="6706" spans="104:106" x14ac:dyDescent="0.2">
      <c r="CZ6706" s="130"/>
      <c r="DA6706" s="130"/>
      <c r="DB6706" s="130"/>
    </row>
    <row r="6707" spans="104:106" x14ac:dyDescent="0.2">
      <c r="CZ6707" s="130"/>
      <c r="DA6707" s="130"/>
      <c r="DB6707" s="130"/>
    </row>
    <row r="6708" spans="104:106" x14ac:dyDescent="0.2">
      <c r="CZ6708" s="130"/>
      <c r="DA6708" s="130"/>
      <c r="DB6708" s="130"/>
    </row>
    <row r="6709" spans="104:106" x14ac:dyDescent="0.2">
      <c r="CZ6709" s="130"/>
      <c r="DA6709" s="130"/>
      <c r="DB6709" s="130"/>
    </row>
    <row r="6710" spans="104:106" x14ac:dyDescent="0.2">
      <c r="CZ6710" s="130"/>
      <c r="DA6710" s="130"/>
      <c r="DB6710" s="130"/>
    </row>
    <row r="6711" spans="104:106" x14ac:dyDescent="0.2">
      <c r="CZ6711" s="130"/>
      <c r="DA6711" s="130"/>
      <c r="DB6711" s="130"/>
    </row>
    <row r="6712" spans="104:106" x14ac:dyDescent="0.2">
      <c r="CZ6712" s="130"/>
      <c r="DA6712" s="130"/>
      <c r="DB6712" s="130"/>
    </row>
    <row r="6713" spans="104:106" x14ac:dyDescent="0.2">
      <c r="CZ6713" s="130"/>
      <c r="DA6713" s="130"/>
      <c r="DB6713" s="130"/>
    </row>
    <row r="6714" spans="104:106" x14ac:dyDescent="0.2">
      <c r="CZ6714" s="130"/>
      <c r="DA6714" s="130"/>
      <c r="DB6714" s="130"/>
    </row>
    <row r="6715" spans="104:106" x14ac:dyDescent="0.2">
      <c r="CZ6715" s="130"/>
      <c r="DA6715" s="130"/>
      <c r="DB6715" s="130"/>
    </row>
    <row r="6716" spans="104:106" x14ac:dyDescent="0.2">
      <c r="CZ6716" s="130"/>
      <c r="DA6716" s="130"/>
      <c r="DB6716" s="130"/>
    </row>
    <row r="6717" spans="104:106" x14ac:dyDescent="0.2">
      <c r="CZ6717" s="130"/>
      <c r="DA6717" s="130"/>
      <c r="DB6717" s="130"/>
    </row>
    <row r="6718" spans="104:106" x14ac:dyDescent="0.2">
      <c r="CZ6718" s="130"/>
      <c r="DA6718" s="130"/>
      <c r="DB6718" s="130"/>
    </row>
    <row r="6719" spans="104:106" x14ac:dyDescent="0.2">
      <c r="CZ6719" s="130"/>
      <c r="DA6719" s="130"/>
      <c r="DB6719" s="130"/>
    </row>
    <row r="6720" spans="104:106" x14ac:dyDescent="0.2">
      <c r="CZ6720" s="130"/>
      <c r="DA6720" s="130"/>
      <c r="DB6720" s="130"/>
    </row>
    <row r="6721" spans="104:106" x14ac:dyDescent="0.2">
      <c r="CZ6721" s="130"/>
      <c r="DA6721" s="130"/>
      <c r="DB6721" s="130"/>
    </row>
    <row r="6722" spans="104:106" x14ac:dyDescent="0.2">
      <c r="CZ6722" s="130"/>
      <c r="DA6722" s="130"/>
      <c r="DB6722" s="130"/>
    </row>
    <row r="6723" spans="104:106" x14ac:dyDescent="0.2">
      <c r="CZ6723" s="130"/>
      <c r="DA6723" s="130"/>
      <c r="DB6723" s="130"/>
    </row>
    <row r="6724" spans="104:106" x14ac:dyDescent="0.2">
      <c r="CZ6724" s="130"/>
      <c r="DA6724" s="130"/>
      <c r="DB6724" s="130"/>
    </row>
    <row r="6725" spans="104:106" x14ac:dyDescent="0.2">
      <c r="CZ6725" s="130"/>
      <c r="DA6725" s="130"/>
      <c r="DB6725" s="130"/>
    </row>
    <row r="6726" spans="104:106" x14ac:dyDescent="0.2">
      <c r="CZ6726" s="130"/>
      <c r="DA6726" s="130"/>
      <c r="DB6726" s="130"/>
    </row>
    <row r="6727" spans="104:106" x14ac:dyDescent="0.2">
      <c r="CZ6727" s="130"/>
      <c r="DA6727" s="130"/>
      <c r="DB6727" s="130"/>
    </row>
    <row r="6728" spans="104:106" x14ac:dyDescent="0.2">
      <c r="CZ6728" s="130"/>
      <c r="DA6728" s="130"/>
      <c r="DB6728" s="130"/>
    </row>
    <row r="6729" spans="104:106" x14ac:dyDescent="0.2">
      <c r="CZ6729" s="130"/>
      <c r="DA6729" s="130"/>
      <c r="DB6729" s="130"/>
    </row>
    <row r="6730" spans="104:106" x14ac:dyDescent="0.2">
      <c r="CZ6730" s="130"/>
      <c r="DA6730" s="130"/>
      <c r="DB6730" s="130"/>
    </row>
    <row r="6731" spans="104:106" x14ac:dyDescent="0.2">
      <c r="CZ6731" s="130"/>
      <c r="DA6731" s="130"/>
      <c r="DB6731" s="130"/>
    </row>
    <row r="6732" spans="104:106" x14ac:dyDescent="0.2">
      <c r="CZ6732" s="130"/>
      <c r="DA6732" s="130"/>
      <c r="DB6732" s="130"/>
    </row>
    <row r="6733" spans="104:106" x14ac:dyDescent="0.2">
      <c r="CZ6733" s="130"/>
      <c r="DA6733" s="130"/>
      <c r="DB6733" s="130"/>
    </row>
    <row r="6734" spans="104:106" x14ac:dyDescent="0.2">
      <c r="CZ6734" s="130"/>
      <c r="DA6734" s="130"/>
      <c r="DB6734" s="130"/>
    </row>
    <row r="6735" spans="104:106" x14ac:dyDescent="0.2">
      <c r="CZ6735" s="130"/>
      <c r="DA6735" s="130"/>
      <c r="DB6735" s="130"/>
    </row>
    <row r="6736" spans="104:106" x14ac:dyDescent="0.2">
      <c r="CZ6736" s="130"/>
      <c r="DA6736" s="130"/>
      <c r="DB6736" s="130"/>
    </row>
    <row r="6737" spans="104:106" x14ac:dyDescent="0.2">
      <c r="CZ6737" s="130"/>
      <c r="DA6737" s="130"/>
      <c r="DB6737" s="130"/>
    </row>
    <row r="6738" spans="104:106" x14ac:dyDescent="0.2">
      <c r="CZ6738" s="130"/>
      <c r="DA6738" s="130"/>
      <c r="DB6738" s="130"/>
    </row>
    <row r="6739" spans="104:106" x14ac:dyDescent="0.2">
      <c r="CZ6739" s="130"/>
      <c r="DA6739" s="130"/>
      <c r="DB6739" s="130"/>
    </row>
    <row r="6740" spans="104:106" x14ac:dyDescent="0.2">
      <c r="CZ6740" s="130"/>
      <c r="DA6740" s="130"/>
      <c r="DB6740" s="130"/>
    </row>
    <row r="6741" spans="104:106" x14ac:dyDescent="0.2">
      <c r="CZ6741" s="130"/>
      <c r="DA6741" s="130"/>
      <c r="DB6741" s="130"/>
    </row>
    <row r="6742" spans="104:106" x14ac:dyDescent="0.2">
      <c r="CZ6742" s="130"/>
      <c r="DA6742" s="130"/>
      <c r="DB6742" s="130"/>
    </row>
    <row r="6743" spans="104:106" x14ac:dyDescent="0.2">
      <c r="CZ6743" s="130"/>
      <c r="DA6743" s="130"/>
      <c r="DB6743" s="130"/>
    </row>
    <row r="6744" spans="104:106" x14ac:dyDescent="0.2">
      <c r="CZ6744" s="130"/>
      <c r="DA6744" s="130"/>
      <c r="DB6744" s="130"/>
    </row>
    <row r="6745" spans="104:106" x14ac:dyDescent="0.2">
      <c r="CZ6745" s="130"/>
      <c r="DA6745" s="130"/>
      <c r="DB6745" s="130"/>
    </row>
    <row r="6746" spans="104:106" x14ac:dyDescent="0.2">
      <c r="CZ6746" s="130"/>
      <c r="DA6746" s="130"/>
      <c r="DB6746" s="130"/>
    </row>
    <row r="6747" spans="104:106" x14ac:dyDescent="0.2">
      <c r="CZ6747" s="130"/>
      <c r="DA6747" s="130"/>
      <c r="DB6747" s="130"/>
    </row>
    <row r="6748" spans="104:106" x14ac:dyDescent="0.2">
      <c r="CZ6748" s="130"/>
      <c r="DA6748" s="130"/>
      <c r="DB6748" s="130"/>
    </row>
    <row r="6749" spans="104:106" x14ac:dyDescent="0.2">
      <c r="CZ6749" s="130"/>
      <c r="DA6749" s="130"/>
      <c r="DB6749" s="130"/>
    </row>
    <row r="6750" spans="104:106" x14ac:dyDescent="0.2">
      <c r="CZ6750" s="130"/>
      <c r="DA6750" s="130"/>
      <c r="DB6750" s="130"/>
    </row>
    <row r="6751" spans="104:106" x14ac:dyDescent="0.2">
      <c r="CZ6751" s="130"/>
      <c r="DA6751" s="130"/>
      <c r="DB6751" s="130"/>
    </row>
    <row r="6752" spans="104:106" x14ac:dyDescent="0.2">
      <c r="CZ6752" s="130"/>
      <c r="DA6752" s="130"/>
      <c r="DB6752" s="130"/>
    </row>
    <row r="6753" spans="104:106" x14ac:dyDescent="0.2">
      <c r="CZ6753" s="130"/>
      <c r="DA6753" s="130"/>
      <c r="DB6753" s="130"/>
    </row>
    <row r="6754" spans="104:106" x14ac:dyDescent="0.2">
      <c r="CZ6754" s="130"/>
      <c r="DA6754" s="130"/>
      <c r="DB6754" s="130"/>
    </row>
    <row r="6755" spans="104:106" x14ac:dyDescent="0.2">
      <c r="CZ6755" s="130"/>
      <c r="DA6755" s="130"/>
      <c r="DB6755" s="130"/>
    </row>
    <row r="6756" spans="104:106" x14ac:dyDescent="0.2">
      <c r="CZ6756" s="130"/>
      <c r="DA6756" s="130"/>
      <c r="DB6756" s="130"/>
    </row>
    <row r="6757" spans="104:106" x14ac:dyDescent="0.2">
      <c r="CZ6757" s="130"/>
      <c r="DA6757" s="130"/>
      <c r="DB6757" s="130"/>
    </row>
    <row r="6758" spans="104:106" x14ac:dyDescent="0.2">
      <c r="CZ6758" s="130"/>
      <c r="DA6758" s="130"/>
      <c r="DB6758" s="130"/>
    </row>
    <row r="6759" spans="104:106" x14ac:dyDescent="0.2">
      <c r="CZ6759" s="130"/>
      <c r="DA6759" s="130"/>
      <c r="DB6759" s="130"/>
    </row>
    <row r="6760" spans="104:106" x14ac:dyDescent="0.2">
      <c r="CZ6760" s="130"/>
      <c r="DA6760" s="130"/>
      <c r="DB6760" s="130"/>
    </row>
    <row r="6761" spans="104:106" x14ac:dyDescent="0.2">
      <c r="CZ6761" s="130"/>
      <c r="DA6761" s="130"/>
      <c r="DB6761" s="130"/>
    </row>
    <row r="6762" spans="104:106" x14ac:dyDescent="0.2">
      <c r="CZ6762" s="130"/>
      <c r="DA6762" s="130"/>
      <c r="DB6762" s="130"/>
    </row>
    <row r="6763" spans="104:106" x14ac:dyDescent="0.2">
      <c r="CZ6763" s="130"/>
      <c r="DA6763" s="130"/>
      <c r="DB6763" s="130"/>
    </row>
    <row r="6764" spans="104:106" x14ac:dyDescent="0.2">
      <c r="CZ6764" s="130"/>
      <c r="DA6764" s="130"/>
      <c r="DB6764" s="130"/>
    </row>
    <row r="6765" spans="104:106" x14ac:dyDescent="0.2">
      <c r="CZ6765" s="130"/>
      <c r="DA6765" s="130"/>
      <c r="DB6765" s="130"/>
    </row>
    <row r="6766" spans="104:106" x14ac:dyDescent="0.2">
      <c r="CZ6766" s="130"/>
      <c r="DA6766" s="130"/>
      <c r="DB6766" s="130"/>
    </row>
    <row r="6767" spans="104:106" x14ac:dyDescent="0.2">
      <c r="CZ6767" s="130"/>
      <c r="DA6767" s="130"/>
      <c r="DB6767" s="130"/>
    </row>
    <row r="6768" spans="104:106" x14ac:dyDescent="0.2">
      <c r="CZ6768" s="130"/>
      <c r="DA6768" s="130"/>
      <c r="DB6768" s="130"/>
    </row>
    <row r="6769" spans="104:106" x14ac:dyDescent="0.2">
      <c r="CZ6769" s="130"/>
      <c r="DA6769" s="130"/>
      <c r="DB6769" s="130"/>
    </row>
    <row r="6770" spans="104:106" x14ac:dyDescent="0.2">
      <c r="CZ6770" s="130"/>
      <c r="DA6770" s="130"/>
      <c r="DB6770" s="130"/>
    </row>
    <row r="6771" spans="104:106" x14ac:dyDescent="0.2">
      <c r="CZ6771" s="130"/>
      <c r="DA6771" s="130"/>
      <c r="DB6771" s="130"/>
    </row>
    <row r="6772" spans="104:106" x14ac:dyDescent="0.2">
      <c r="CZ6772" s="130"/>
      <c r="DA6772" s="130"/>
      <c r="DB6772" s="130"/>
    </row>
    <row r="6773" spans="104:106" x14ac:dyDescent="0.2">
      <c r="CZ6773" s="130"/>
      <c r="DA6773" s="130"/>
      <c r="DB6773" s="130"/>
    </row>
    <row r="6774" spans="104:106" x14ac:dyDescent="0.2">
      <c r="CZ6774" s="130"/>
      <c r="DA6774" s="130"/>
      <c r="DB6774" s="130"/>
    </row>
    <row r="6775" spans="104:106" x14ac:dyDescent="0.2">
      <c r="CZ6775" s="130"/>
      <c r="DA6775" s="130"/>
      <c r="DB6775" s="130"/>
    </row>
    <row r="6776" spans="104:106" x14ac:dyDescent="0.2">
      <c r="CZ6776" s="130"/>
      <c r="DA6776" s="130"/>
      <c r="DB6776" s="130"/>
    </row>
    <row r="6777" spans="104:106" x14ac:dyDescent="0.2">
      <c r="CZ6777" s="130"/>
      <c r="DA6777" s="130"/>
      <c r="DB6777" s="130"/>
    </row>
    <row r="6778" spans="104:106" x14ac:dyDescent="0.2">
      <c r="CZ6778" s="130"/>
      <c r="DA6778" s="130"/>
      <c r="DB6778" s="130"/>
    </row>
    <row r="6779" spans="104:106" x14ac:dyDescent="0.2">
      <c r="CZ6779" s="130"/>
      <c r="DA6779" s="130"/>
      <c r="DB6779" s="130"/>
    </row>
    <row r="6780" spans="104:106" x14ac:dyDescent="0.2">
      <c r="CZ6780" s="130"/>
      <c r="DA6780" s="130"/>
      <c r="DB6780" s="130"/>
    </row>
    <row r="6781" spans="104:106" x14ac:dyDescent="0.2">
      <c r="CZ6781" s="130"/>
      <c r="DA6781" s="130"/>
      <c r="DB6781" s="130"/>
    </row>
    <row r="6782" spans="104:106" x14ac:dyDescent="0.2">
      <c r="CZ6782" s="130"/>
      <c r="DA6782" s="130"/>
      <c r="DB6782" s="130"/>
    </row>
    <row r="6783" spans="104:106" x14ac:dyDescent="0.2">
      <c r="CZ6783" s="130"/>
      <c r="DA6783" s="130"/>
      <c r="DB6783" s="130"/>
    </row>
    <row r="6784" spans="104:106" x14ac:dyDescent="0.2">
      <c r="CZ6784" s="130"/>
      <c r="DA6784" s="130"/>
      <c r="DB6784" s="130"/>
    </row>
    <row r="6785" spans="104:106" x14ac:dyDescent="0.2">
      <c r="CZ6785" s="130"/>
      <c r="DA6785" s="130"/>
      <c r="DB6785" s="130"/>
    </row>
    <row r="6786" spans="104:106" x14ac:dyDescent="0.2">
      <c r="CZ6786" s="130"/>
      <c r="DA6786" s="130"/>
      <c r="DB6786" s="130"/>
    </row>
    <row r="6787" spans="104:106" x14ac:dyDescent="0.2">
      <c r="CZ6787" s="130"/>
      <c r="DA6787" s="130"/>
      <c r="DB6787" s="130"/>
    </row>
    <row r="6788" spans="104:106" x14ac:dyDescent="0.2">
      <c r="CZ6788" s="130"/>
      <c r="DA6788" s="130"/>
      <c r="DB6788" s="130"/>
    </row>
    <row r="6789" spans="104:106" x14ac:dyDescent="0.2">
      <c r="CZ6789" s="130"/>
      <c r="DA6789" s="130"/>
      <c r="DB6789" s="130"/>
    </row>
    <row r="6790" spans="104:106" x14ac:dyDescent="0.2">
      <c r="CZ6790" s="130"/>
      <c r="DA6790" s="130"/>
      <c r="DB6790" s="130"/>
    </row>
    <row r="6791" spans="104:106" x14ac:dyDescent="0.2">
      <c r="CZ6791" s="130"/>
      <c r="DA6791" s="130"/>
      <c r="DB6791" s="130"/>
    </row>
    <row r="6792" spans="104:106" x14ac:dyDescent="0.2">
      <c r="CZ6792" s="130"/>
      <c r="DA6792" s="130"/>
      <c r="DB6792" s="130"/>
    </row>
    <row r="6793" spans="104:106" x14ac:dyDescent="0.2">
      <c r="CZ6793" s="130"/>
      <c r="DA6793" s="130"/>
      <c r="DB6793" s="130"/>
    </row>
    <row r="6794" spans="104:106" x14ac:dyDescent="0.2">
      <c r="CZ6794" s="130"/>
      <c r="DA6794" s="130"/>
      <c r="DB6794" s="130"/>
    </row>
    <row r="6795" spans="104:106" x14ac:dyDescent="0.2">
      <c r="CZ6795" s="130"/>
      <c r="DA6795" s="130"/>
      <c r="DB6795" s="130"/>
    </row>
    <row r="6796" spans="104:106" x14ac:dyDescent="0.2">
      <c r="CZ6796" s="130"/>
      <c r="DA6796" s="130"/>
      <c r="DB6796" s="130"/>
    </row>
    <row r="6797" spans="104:106" x14ac:dyDescent="0.2">
      <c r="CZ6797" s="130"/>
      <c r="DA6797" s="130"/>
      <c r="DB6797" s="130"/>
    </row>
    <row r="6798" spans="104:106" x14ac:dyDescent="0.2">
      <c r="CZ6798" s="130"/>
      <c r="DA6798" s="130"/>
      <c r="DB6798" s="130"/>
    </row>
    <row r="6799" spans="104:106" x14ac:dyDescent="0.2">
      <c r="CZ6799" s="130"/>
      <c r="DA6799" s="130"/>
      <c r="DB6799" s="130"/>
    </row>
    <row r="6800" spans="104:106" x14ac:dyDescent="0.2">
      <c r="CZ6800" s="130"/>
      <c r="DA6800" s="130"/>
      <c r="DB6800" s="130"/>
    </row>
    <row r="6801" spans="104:106" x14ac:dyDescent="0.2">
      <c r="CZ6801" s="130"/>
      <c r="DA6801" s="130"/>
      <c r="DB6801" s="130"/>
    </row>
    <row r="6802" spans="104:106" x14ac:dyDescent="0.2">
      <c r="CZ6802" s="130"/>
      <c r="DA6802" s="130"/>
      <c r="DB6802" s="130"/>
    </row>
    <row r="6803" spans="104:106" x14ac:dyDescent="0.2">
      <c r="CZ6803" s="130"/>
      <c r="DA6803" s="130"/>
      <c r="DB6803" s="130"/>
    </row>
    <row r="6804" spans="104:106" x14ac:dyDescent="0.2">
      <c r="CZ6804" s="130"/>
      <c r="DA6804" s="130"/>
      <c r="DB6804" s="130"/>
    </row>
    <row r="6805" spans="104:106" x14ac:dyDescent="0.2">
      <c r="CZ6805" s="130"/>
      <c r="DA6805" s="130"/>
      <c r="DB6805" s="130"/>
    </row>
    <row r="6806" spans="104:106" x14ac:dyDescent="0.2">
      <c r="CZ6806" s="130"/>
      <c r="DA6806" s="130"/>
      <c r="DB6806" s="130"/>
    </row>
    <row r="6807" spans="104:106" x14ac:dyDescent="0.2">
      <c r="CZ6807" s="130"/>
      <c r="DA6807" s="130"/>
      <c r="DB6807" s="130"/>
    </row>
    <row r="6808" spans="104:106" x14ac:dyDescent="0.2">
      <c r="CZ6808" s="130"/>
      <c r="DA6808" s="130"/>
      <c r="DB6808" s="130"/>
    </row>
    <row r="6809" spans="104:106" x14ac:dyDescent="0.2">
      <c r="CZ6809" s="130"/>
      <c r="DA6809" s="130"/>
      <c r="DB6809" s="130"/>
    </row>
    <row r="6810" spans="104:106" x14ac:dyDescent="0.2">
      <c r="CZ6810" s="130"/>
      <c r="DA6810" s="130"/>
      <c r="DB6810" s="130"/>
    </row>
    <row r="6811" spans="104:106" x14ac:dyDescent="0.2">
      <c r="CZ6811" s="130"/>
      <c r="DA6811" s="130"/>
      <c r="DB6811" s="130"/>
    </row>
    <row r="6812" spans="104:106" x14ac:dyDescent="0.2">
      <c r="CZ6812" s="130"/>
      <c r="DA6812" s="130"/>
      <c r="DB6812" s="130"/>
    </row>
    <row r="6813" spans="104:106" x14ac:dyDescent="0.2">
      <c r="CZ6813" s="130"/>
      <c r="DA6813" s="130"/>
      <c r="DB6813" s="130"/>
    </row>
    <row r="6814" spans="104:106" x14ac:dyDescent="0.2">
      <c r="CZ6814" s="130"/>
      <c r="DA6814" s="130"/>
      <c r="DB6814" s="130"/>
    </row>
    <row r="6815" spans="104:106" x14ac:dyDescent="0.2">
      <c r="CZ6815" s="130"/>
      <c r="DA6815" s="130"/>
      <c r="DB6815" s="130"/>
    </row>
    <row r="6816" spans="104:106" x14ac:dyDescent="0.2">
      <c r="CZ6816" s="130"/>
      <c r="DA6816" s="130"/>
      <c r="DB6816" s="130"/>
    </row>
    <row r="6817" spans="104:106" x14ac:dyDescent="0.2">
      <c r="CZ6817" s="130"/>
      <c r="DA6817" s="130"/>
      <c r="DB6817" s="130"/>
    </row>
    <row r="6818" spans="104:106" x14ac:dyDescent="0.2">
      <c r="CZ6818" s="130"/>
      <c r="DA6818" s="130"/>
      <c r="DB6818" s="130"/>
    </row>
    <row r="6819" spans="104:106" x14ac:dyDescent="0.2">
      <c r="CZ6819" s="130"/>
      <c r="DA6819" s="130"/>
      <c r="DB6819" s="130"/>
    </row>
    <row r="6820" spans="104:106" x14ac:dyDescent="0.2">
      <c r="CZ6820" s="130"/>
      <c r="DA6820" s="130"/>
      <c r="DB6820" s="130"/>
    </row>
    <row r="6821" spans="104:106" x14ac:dyDescent="0.2">
      <c r="CZ6821" s="130"/>
      <c r="DA6821" s="130"/>
      <c r="DB6821" s="130"/>
    </row>
    <row r="6822" spans="104:106" x14ac:dyDescent="0.2">
      <c r="CZ6822" s="130"/>
      <c r="DA6822" s="130"/>
      <c r="DB6822" s="130"/>
    </row>
    <row r="6823" spans="104:106" x14ac:dyDescent="0.2">
      <c r="CZ6823" s="130"/>
      <c r="DA6823" s="130"/>
      <c r="DB6823" s="130"/>
    </row>
    <row r="6824" spans="104:106" x14ac:dyDescent="0.2">
      <c r="CZ6824" s="130"/>
      <c r="DA6824" s="130"/>
      <c r="DB6824" s="130"/>
    </row>
    <row r="6825" spans="104:106" x14ac:dyDescent="0.2">
      <c r="CZ6825" s="130"/>
      <c r="DA6825" s="130"/>
      <c r="DB6825" s="130"/>
    </row>
    <row r="6826" spans="104:106" x14ac:dyDescent="0.2">
      <c r="CZ6826" s="130"/>
      <c r="DA6826" s="130"/>
      <c r="DB6826" s="130"/>
    </row>
    <row r="6827" spans="104:106" x14ac:dyDescent="0.2">
      <c r="CZ6827" s="130"/>
      <c r="DA6827" s="130"/>
      <c r="DB6827" s="130"/>
    </row>
    <row r="6828" spans="104:106" x14ac:dyDescent="0.2">
      <c r="CZ6828" s="130"/>
      <c r="DA6828" s="130"/>
      <c r="DB6828" s="130"/>
    </row>
    <row r="6829" spans="104:106" x14ac:dyDescent="0.2">
      <c r="CZ6829" s="130"/>
      <c r="DA6829" s="130"/>
      <c r="DB6829" s="130"/>
    </row>
    <row r="6830" spans="104:106" x14ac:dyDescent="0.2">
      <c r="CZ6830" s="130"/>
      <c r="DA6830" s="130"/>
      <c r="DB6830" s="130"/>
    </row>
    <row r="6831" spans="104:106" x14ac:dyDescent="0.2">
      <c r="CZ6831" s="130"/>
      <c r="DA6831" s="130"/>
      <c r="DB6831" s="130"/>
    </row>
    <row r="6832" spans="104:106" x14ac:dyDescent="0.2">
      <c r="CZ6832" s="130"/>
      <c r="DA6832" s="130"/>
      <c r="DB6832" s="130"/>
    </row>
    <row r="6833" spans="104:106" x14ac:dyDescent="0.2">
      <c r="CZ6833" s="130"/>
      <c r="DA6833" s="130"/>
      <c r="DB6833" s="130"/>
    </row>
    <row r="6834" spans="104:106" x14ac:dyDescent="0.2">
      <c r="CZ6834" s="130"/>
      <c r="DA6834" s="130"/>
      <c r="DB6834" s="130"/>
    </row>
    <row r="6835" spans="104:106" x14ac:dyDescent="0.2">
      <c r="CZ6835" s="130"/>
      <c r="DA6835" s="130"/>
      <c r="DB6835" s="130"/>
    </row>
    <row r="6836" spans="104:106" x14ac:dyDescent="0.2">
      <c r="CZ6836" s="130"/>
      <c r="DA6836" s="130"/>
      <c r="DB6836" s="130"/>
    </row>
    <row r="6837" spans="104:106" x14ac:dyDescent="0.2">
      <c r="CZ6837" s="130"/>
      <c r="DA6837" s="130"/>
      <c r="DB6837" s="130"/>
    </row>
    <row r="6838" spans="104:106" x14ac:dyDescent="0.2">
      <c r="CZ6838" s="130"/>
      <c r="DA6838" s="130"/>
      <c r="DB6838" s="130"/>
    </row>
    <row r="6839" spans="104:106" x14ac:dyDescent="0.2">
      <c r="CZ6839" s="130"/>
      <c r="DA6839" s="130"/>
      <c r="DB6839" s="130"/>
    </row>
    <row r="6840" spans="104:106" x14ac:dyDescent="0.2">
      <c r="CZ6840" s="130"/>
      <c r="DA6840" s="130"/>
      <c r="DB6840" s="130"/>
    </row>
    <row r="6841" spans="104:106" x14ac:dyDescent="0.2">
      <c r="CZ6841" s="130"/>
      <c r="DA6841" s="130"/>
      <c r="DB6841" s="130"/>
    </row>
    <row r="6842" spans="104:106" x14ac:dyDescent="0.2">
      <c r="CZ6842" s="130"/>
      <c r="DA6842" s="130"/>
      <c r="DB6842" s="130"/>
    </row>
    <row r="6843" spans="104:106" x14ac:dyDescent="0.2">
      <c r="CZ6843" s="130"/>
      <c r="DA6843" s="130"/>
      <c r="DB6843" s="130"/>
    </row>
    <row r="6844" spans="104:106" x14ac:dyDescent="0.2">
      <c r="CZ6844" s="130"/>
      <c r="DA6844" s="130"/>
      <c r="DB6844" s="130"/>
    </row>
    <row r="6845" spans="104:106" x14ac:dyDescent="0.2">
      <c r="CZ6845" s="130"/>
      <c r="DA6845" s="130"/>
      <c r="DB6845" s="130"/>
    </row>
    <row r="6846" spans="104:106" x14ac:dyDescent="0.2">
      <c r="CZ6846" s="130"/>
      <c r="DA6846" s="130"/>
      <c r="DB6846" s="130"/>
    </row>
    <row r="6847" spans="104:106" x14ac:dyDescent="0.2">
      <c r="CZ6847" s="130"/>
      <c r="DA6847" s="130"/>
      <c r="DB6847" s="130"/>
    </row>
    <row r="6848" spans="104:106" x14ac:dyDescent="0.2">
      <c r="CZ6848" s="130"/>
      <c r="DA6848" s="130"/>
      <c r="DB6848" s="130"/>
    </row>
    <row r="6849" spans="104:106" x14ac:dyDescent="0.2">
      <c r="CZ6849" s="130"/>
      <c r="DA6849" s="130"/>
      <c r="DB6849" s="130"/>
    </row>
    <row r="6850" spans="104:106" x14ac:dyDescent="0.2">
      <c r="CZ6850" s="130"/>
      <c r="DA6850" s="130"/>
      <c r="DB6850" s="130"/>
    </row>
    <row r="6851" spans="104:106" x14ac:dyDescent="0.2">
      <c r="CZ6851" s="130"/>
      <c r="DA6851" s="130"/>
      <c r="DB6851" s="130"/>
    </row>
    <row r="6852" spans="104:106" x14ac:dyDescent="0.2">
      <c r="CZ6852" s="130"/>
      <c r="DA6852" s="130"/>
      <c r="DB6852" s="130"/>
    </row>
    <row r="6853" spans="104:106" x14ac:dyDescent="0.2">
      <c r="CZ6853" s="130"/>
      <c r="DA6853" s="130"/>
      <c r="DB6853" s="130"/>
    </row>
    <row r="6854" spans="104:106" x14ac:dyDescent="0.2">
      <c r="CZ6854" s="130"/>
      <c r="DA6854" s="130"/>
      <c r="DB6854" s="130"/>
    </row>
    <row r="6855" spans="104:106" x14ac:dyDescent="0.2">
      <c r="CZ6855" s="130"/>
      <c r="DA6855" s="130"/>
      <c r="DB6855" s="130"/>
    </row>
    <row r="6856" spans="104:106" x14ac:dyDescent="0.2">
      <c r="CZ6856" s="130"/>
      <c r="DA6856" s="130"/>
      <c r="DB6856" s="130"/>
    </row>
    <row r="6857" spans="104:106" x14ac:dyDescent="0.2">
      <c r="CZ6857" s="130"/>
      <c r="DA6857" s="130"/>
      <c r="DB6857" s="130"/>
    </row>
    <row r="6858" spans="104:106" x14ac:dyDescent="0.2">
      <c r="CZ6858" s="130"/>
      <c r="DA6858" s="130"/>
      <c r="DB6858" s="130"/>
    </row>
    <row r="6859" spans="104:106" x14ac:dyDescent="0.2">
      <c r="CZ6859" s="130"/>
      <c r="DA6859" s="130"/>
      <c r="DB6859" s="130"/>
    </row>
    <row r="6860" spans="104:106" x14ac:dyDescent="0.2">
      <c r="CZ6860" s="130"/>
      <c r="DA6860" s="130"/>
      <c r="DB6860" s="130"/>
    </row>
    <row r="6861" spans="104:106" x14ac:dyDescent="0.2">
      <c r="CZ6861" s="130"/>
      <c r="DA6861" s="130"/>
      <c r="DB6861" s="130"/>
    </row>
    <row r="6862" spans="104:106" x14ac:dyDescent="0.2">
      <c r="CZ6862" s="130"/>
      <c r="DA6862" s="130"/>
      <c r="DB6862" s="130"/>
    </row>
    <row r="6863" spans="104:106" x14ac:dyDescent="0.2">
      <c r="CZ6863" s="130"/>
      <c r="DA6863" s="130"/>
      <c r="DB6863" s="130"/>
    </row>
    <row r="6864" spans="104:106" x14ac:dyDescent="0.2">
      <c r="CZ6864" s="130"/>
      <c r="DA6864" s="130"/>
      <c r="DB6864" s="130"/>
    </row>
    <row r="6865" spans="104:106" x14ac:dyDescent="0.2">
      <c r="CZ6865" s="130"/>
      <c r="DA6865" s="130"/>
      <c r="DB6865" s="130"/>
    </row>
    <row r="6866" spans="104:106" x14ac:dyDescent="0.2">
      <c r="CZ6866" s="130"/>
      <c r="DA6866" s="130"/>
      <c r="DB6866" s="130"/>
    </row>
    <row r="6867" spans="104:106" x14ac:dyDescent="0.2">
      <c r="CZ6867" s="130"/>
      <c r="DA6867" s="130"/>
      <c r="DB6867" s="130"/>
    </row>
    <row r="6868" spans="104:106" x14ac:dyDescent="0.2">
      <c r="CZ6868" s="130"/>
      <c r="DA6868" s="130"/>
      <c r="DB6868" s="130"/>
    </row>
    <row r="6869" spans="104:106" x14ac:dyDescent="0.2">
      <c r="CZ6869" s="130"/>
      <c r="DA6869" s="130"/>
      <c r="DB6869" s="130"/>
    </row>
    <row r="6870" spans="104:106" x14ac:dyDescent="0.2">
      <c r="CZ6870" s="130"/>
      <c r="DA6870" s="130"/>
      <c r="DB6870" s="130"/>
    </row>
    <row r="6871" spans="104:106" x14ac:dyDescent="0.2">
      <c r="CZ6871" s="130"/>
      <c r="DA6871" s="130"/>
      <c r="DB6871" s="130"/>
    </row>
    <row r="6872" spans="104:106" x14ac:dyDescent="0.2">
      <c r="CZ6872" s="130"/>
      <c r="DA6872" s="130"/>
      <c r="DB6872" s="130"/>
    </row>
    <row r="6873" spans="104:106" x14ac:dyDescent="0.2">
      <c r="CZ6873" s="130"/>
      <c r="DA6873" s="130"/>
      <c r="DB6873" s="130"/>
    </row>
    <row r="6874" spans="104:106" x14ac:dyDescent="0.2">
      <c r="CZ6874" s="130"/>
      <c r="DA6874" s="130"/>
      <c r="DB6874" s="130"/>
    </row>
    <row r="6875" spans="104:106" x14ac:dyDescent="0.2">
      <c r="CZ6875" s="130"/>
      <c r="DA6875" s="130"/>
      <c r="DB6875" s="130"/>
    </row>
    <row r="6876" spans="104:106" x14ac:dyDescent="0.2">
      <c r="CZ6876" s="130"/>
      <c r="DA6876" s="130"/>
      <c r="DB6876" s="130"/>
    </row>
    <row r="6877" spans="104:106" x14ac:dyDescent="0.2">
      <c r="CZ6877" s="130"/>
      <c r="DA6877" s="130"/>
      <c r="DB6877" s="130"/>
    </row>
    <row r="6878" spans="104:106" x14ac:dyDescent="0.2">
      <c r="CZ6878" s="130"/>
      <c r="DA6878" s="130"/>
      <c r="DB6878" s="130"/>
    </row>
    <row r="6879" spans="104:106" x14ac:dyDescent="0.2">
      <c r="CZ6879" s="130"/>
      <c r="DA6879" s="130"/>
      <c r="DB6879" s="130"/>
    </row>
    <row r="6880" spans="104:106" x14ac:dyDescent="0.2">
      <c r="CZ6880" s="130"/>
      <c r="DA6880" s="130"/>
      <c r="DB6880" s="130"/>
    </row>
    <row r="6881" spans="104:106" x14ac:dyDescent="0.2">
      <c r="CZ6881" s="130"/>
      <c r="DA6881" s="130"/>
      <c r="DB6881" s="130"/>
    </row>
    <row r="6882" spans="104:106" x14ac:dyDescent="0.2">
      <c r="CZ6882" s="130"/>
      <c r="DA6882" s="130"/>
      <c r="DB6882" s="130"/>
    </row>
    <row r="6883" spans="104:106" x14ac:dyDescent="0.2">
      <c r="CZ6883" s="130"/>
      <c r="DA6883" s="130"/>
      <c r="DB6883" s="130"/>
    </row>
    <row r="6884" spans="104:106" x14ac:dyDescent="0.2">
      <c r="CZ6884" s="130"/>
      <c r="DA6884" s="130"/>
      <c r="DB6884" s="130"/>
    </row>
    <row r="6885" spans="104:106" x14ac:dyDescent="0.2">
      <c r="CZ6885" s="130"/>
      <c r="DA6885" s="130"/>
      <c r="DB6885" s="130"/>
    </row>
    <row r="6886" spans="104:106" x14ac:dyDescent="0.2">
      <c r="CZ6886" s="130"/>
      <c r="DA6886" s="130"/>
      <c r="DB6886" s="130"/>
    </row>
    <row r="6887" spans="104:106" x14ac:dyDescent="0.2">
      <c r="CZ6887" s="130"/>
      <c r="DA6887" s="130"/>
      <c r="DB6887" s="130"/>
    </row>
    <row r="6888" spans="104:106" x14ac:dyDescent="0.2">
      <c r="CZ6888" s="130"/>
      <c r="DA6888" s="130"/>
      <c r="DB6888" s="130"/>
    </row>
    <row r="6889" spans="104:106" x14ac:dyDescent="0.2">
      <c r="CZ6889" s="130"/>
      <c r="DA6889" s="130"/>
      <c r="DB6889" s="130"/>
    </row>
    <row r="6890" spans="104:106" x14ac:dyDescent="0.2">
      <c r="CZ6890" s="130"/>
      <c r="DA6890" s="130"/>
      <c r="DB6890" s="130"/>
    </row>
    <row r="6891" spans="104:106" x14ac:dyDescent="0.2">
      <c r="CZ6891" s="130"/>
      <c r="DA6891" s="130"/>
      <c r="DB6891" s="130"/>
    </row>
    <row r="6892" spans="104:106" x14ac:dyDescent="0.2">
      <c r="CZ6892" s="130"/>
      <c r="DA6892" s="130"/>
      <c r="DB6892" s="130"/>
    </row>
    <row r="6893" spans="104:106" x14ac:dyDescent="0.2">
      <c r="CZ6893" s="130"/>
      <c r="DA6893" s="130"/>
      <c r="DB6893" s="130"/>
    </row>
    <row r="6894" spans="104:106" x14ac:dyDescent="0.2">
      <c r="CZ6894" s="130"/>
      <c r="DA6894" s="130"/>
      <c r="DB6894" s="130"/>
    </row>
    <row r="6895" spans="104:106" x14ac:dyDescent="0.2">
      <c r="CZ6895" s="130"/>
      <c r="DA6895" s="130"/>
      <c r="DB6895" s="130"/>
    </row>
    <row r="6896" spans="104:106" x14ac:dyDescent="0.2">
      <c r="CZ6896" s="130"/>
      <c r="DA6896" s="130"/>
      <c r="DB6896" s="130"/>
    </row>
    <row r="6897" spans="104:106" x14ac:dyDescent="0.2">
      <c r="CZ6897" s="130"/>
      <c r="DA6897" s="130"/>
      <c r="DB6897" s="130"/>
    </row>
    <row r="6898" spans="104:106" x14ac:dyDescent="0.2">
      <c r="CZ6898" s="130"/>
      <c r="DA6898" s="130"/>
      <c r="DB6898" s="130"/>
    </row>
    <row r="6899" spans="104:106" x14ac:dyDescent="0.2">
      <c r="CZ6899" s="130"/>
      <c r="DA6899" s="130"/>
      <c r="DB6899" s="130"/>
    </row>
    <row r="6900" spans="104:106" x14ac:dyDescent="0.2">
      <c r="CZ6900" s="130"/>
      <c r="DA6900" s="130"/>
      <c r="DB6900" s="130"/>
    </row>
    <row r="6901" spans="104:106" x14ac:dyDescent="0.2">
      <c r="CZ6901" s="130"/>
      <c r="DA6901" s="130"/>
      <c r="DB6901" s="130"/>
    </row>
    <row r="6902" spans="104:106" x14ac:dyDescent="0.2">
      <c r="CZ6902" s="130"/>
      <c r="DA6902" s="130"/>
      <c r="DB6902" s="130"/>
    </row>
    <row r="6903" spans="104:106" x14ac:dyDescent="0.2">
      <c r="CZ6903" s="130"/>
      <c r="DA6903" s="130"/>
      <c r="DB6903" s="130"/>
    </row>
    <row r="6904" spans="104:106" x14ac:dyDescent="0.2">
      <c r="CZ6904" s="130"/>
      <c r="DA6904" s="130"/>
      <c r="DB6904" s="130"/>
    </row>
    <row r="6905" spans="104:106" x14ac:dyDescent="0.2">
      <c r="CZ6905" s="130"/>
      <c r="DA6905" s="130"/>
      <c r="DB6905" s="130"/>
    </row>
    <row r="6906" spans="104:106" x14ac:dyDescent="0.2">
      <c r="CZ6906" s="130"/>
      <c r="DA6906" s="130"/>
      <c r="DB6906" s="130"/>
    </row>
    <row r="6907" spans="104:106" x14ac:dyDescent="0.2">
      <c r="CZ6907" s="130"/>
      <c r="DA6907" s="130"/>
      <c r="DB6907" s="130"/>
    </row>
    <row r="6908" spans="104:106" x14ac:dyDescent="0.2">
      <c r="CZ6908" s="130"/>
      <c r="DA6908" s="130"/>
      <c r="DB6908" s="130"/>
    </row>
    <row r="6909" spans="104:106" x14ac:dyDescent="0.2">
      <c r="CZ6909" s="130"/>
      <c r="DA6909" s="130"/>
      <c r="DB6909" s="130"/>
    </row>
    <row r="6910" spans="104:106" x14ac:dyDescent="0.2">
      <c r="CZ6910" s="130"/>
      <c r="DA6910" s="130"/>
      <c r="DB6910" s="130"/>
    </row>
    <row r="6911" spans="104:106" x14ac:dyDescent="0.2">
      <c r="CZ6911" s="130"/>
      <c r="DA6911" s="130"/>
      <c r="DB6911" s="130"/>
    </row>
    <row r="6912" spans="104:106" x14ac:dyDescent="0.2">
      <c r="CZ6912" s="130"/>
      <c r="DA6912" s="130"/>
      <c r="DB6912" s="130"/>
    </row>
    <row r="6913" spans="104:106" x14ac:dyDescent="0.2">
      <c r="CZ6913" s="130"/>
      <c r="DA6913" s="130"/>
      <c r="DB6913" s="130"/>
    </row>
    <row r="6914" spans="104:106" x14ac:dyDescent="0.2">
      <c r="CZ6914" s="130"/>
      <c r="DA6914" s="130"/>
      <c r="DB6914" s="130"/>
    </row>
    <row r="6915" spans="104:106" x14ac:dyDescent="0.2">
      <c r="CZ6915" s="130"/>
      <c r="DA6915" s="130"/>
      <c r="DB6915" s="130"/>
    </row>
    <row r="6916" spans="104:106" x14ac:dyDescent="0.2">
      <c r="CZ6916" s="130"/>
      <c r="DA6916" s="130"/>
      <c r="DB6916" s="130"/>
    </row>
    <row r="6917" spans="104:106" x14ac:dyDescent="0.2">
      <c r="CZ6917" s="130"/>
      <c r="DA6917" s="130"/>
      <c r="DB6917" s="130"/>
    </row>
    <row r="6918" spans="104:106" x14ac:dyDescent="0.2">
      <c r="CZ6918" s="130"/>
      <c r="DA6918" s="130"/>
      <c r="DB6918" s="130"/>
    </row>
    <row r="6919" spans="104:106" x14ac:dyDescent="0.2">
      <c r="CZ6919" s="130"/>
      <c r="DA6919" s="130"/>
      <c r="DB6919" s="130"/>
    </row>
    <row r="6920" spans="104:106" x14ac:dyDescent="0.2">
      <c r="CZ6920" s="130"/>
      <c r="DA6920" s="130"/>
      <c r="DB6920" s="130"/>
    </row>
    <row r="6921" spans="104:106" x14ac:dyDescent="0.2">
      <c r="CZ6921" s="130"/>
      <c r="DA6921" s="130"/>
      <c r="DB6921" s="130"/>
    </row>
    <row r="6922" spans="104:106" x14ac:dyDescent="0.2">
      <c r="CZ6922" s="130"/>
      <c r="DA6922" s="130"/>
      <c r="DB6922" s="130"/>
    </row>
    <row r="6923" spans="104:106" x14ac:dyDescent="0.2">
      <c r="CZ6923" s="130"/>
      <c r="DA6923" s="130"/>
      <c r="DB6923" s="130"/>
    </row>
    <row r="6924" spans="104:106" x14ac:dyDescent="0.2">
      <c r="CZ6924" s="130"/>
      <c r="DA6924" s="130"/>
      <c r="DB6924" s="130"/>
    </row>
    <row r="6925" spans="104:106" x14ac:dyDescent="0.2">
      <c r="CZ6925" s="130"/>
      <c r="DA6925" s="130"/>
      <c r="DB6925" s="130"/>
    </row>
    <row r="6926" spans="104:106" x14ac:dyDescent="0.2">
      <c r="CZ6926" s="130"/>
      <c r="DA6926" s="130"/>
      <c r="DB6926" s="130"/>
    </row>
    <row r="6927" spans="104:106" x14ac:dyDescent="0.2">
      <c r="CZ6927" s="130"/>
      <c r="DA6927" s="130"/>
      <c r="DB6927" s="130"/>
    </row>
    <row r="6928" spans="104:106" x14ac:dyDescent="0.2">
      <c r="CZ6928" s="130"/>
      <c r="DA6928" s="130"/>
      <c r="DB6928" s="130"/>
    </row>
    <row r="6929" spans="104:106" x14ac:dyDescent="0.2">
      <c r="CZ6929" s="130"/>
      <c r="DA6929" s="130"/>
      <c r="DB6929" s="130"/>
    </row>
    <row r="6930" spans="104:106" x14ac:dyDescent="0.2">
      <c r="CZ6930" s="130"/>
      <c r="DA6930" s="130"/>
      <c r="DB6930" s="130"/>
    </row>
    <row r="6931" spans="104:106" x14ac:dyDescent="0.2">
      <c r="CZ6931" s="130"/>
      <c r="DA6931" s="130"/>
      <c r="DB6931" s="130"/>
    </row>
    <row r="6932" spans="104:106" x14ac:dyDescent="0.2">
      <c r="CZ6932" s="130"/>
      <c r="DA6932" s="130"/>
      <c r="DB6932" s="130"/>
    </row>
    <row r="6933" spans="104:106" x14ac:dyDescent="0.2">
      <c r="CZ6933" s="130"/>
      <c r="DA6933" s="130"/>
      <c r="DB6933" s="130"/>
    </row>
    <row r="6934" spans="104:106" x14ac:dyDescent="0.2">
      <c r="CZ6934" s="130"/>
      <c r="DA6934" s="130"/>
      <c r="DB6934" s="130"/>
    </row>
    <row r="6935" spans="104:106" x14ac:dyDescent="0.2">
      <c r="CZ6935" s="130"/>
      <c r="DA6935" s="130"/>
      <c r="DB6935" s="130"/>
    </row>
    <row r="6936" spans="104:106" x14ac:dyDescent="0.2">
      <c r="CZ6936" s="130"/>
      <c r="DA6936" s="130"/>
      <c r="DB6936" s="130"/>
    </row>
    <row r="6937" spans="104:106" x14ac:dyDescent="0.2">
      <c r="CZ6937" s="130"/>
      <c r="DA6937" s="130"/>
      <c r="DB6937" s="130"/>
    </row>
    <row r="6938" spans="104:106" x14ac:dyDescent="0.2">
      <c r="CZ6938" s="130"/>
      <c r="DA6938" s="130"/>
      <c r="DB6938" s="130"/>
    </row>
    <row r="6939" spans="104:106" x14ac:dyDescent="0.2">
      <c r="CZ6939" s="130"/>
      <c r="DA6939" s="130"/>
      <c r="DB6939" s="130"/>
    </row>
    <row r="6940" spans="104:106" x14ac:dyDescent="0.2">
      <c r="CZ6940" s="130"/>
      <c r="DA6940" s="130"/>
      <c r="DB6940" s="130"/>
    </row>
    <row r="6941" spans="104:106" x14ac:dyDescent="0.2">
      <c r="CZ6941" s="130"/>
      <c r="DA6941" s="130"/>
      <c r="DB6941" s="130"/>
    </row>
    <row r="6942" spans="104:106" x14ac:dyDescent="0.2">
      <c r="CZ6942" s="130"/>
      <c r="DA6942" s="130"/>
      <c r="DB6942" s="130"/>
    </row>
    <row r="6943" spans="104:106" x14ac:dyDescent="0.2">
      <c r="CZ6943" s="130"/>
      <c r="DA6943" s="130"/>
      <c r="DB6943" s="130"/>
    </row>
    <row r="6944" spans="104:106" x14ac:dyDescent="0.2">
      <c r="CZ6944" s="130"/>
      <c r="DA6944" s="130"/>
      <c r="DB6944" s="130"/>
    </row>
    <row r="6945" spans="104:106" x14ac:dyDescent="0.2">
      <c r="CZ6945" s="130"/>
      <c r="DA6945" s="130"/>
      <c r="DB6945" s="130"/>
    </row>
    <row r="6946" spans="104:106" x14ac:dyDescent="0.2">
      <c r="CZ6946" s="130"/>
      <c r="DA6946" s="130"/>
      <c r="DB6946" s="130"/>
    </row>
    <row r="6947" spans="104:106" x14ac:dyDescent="0.2">
      <c r="CZ6947" s="130"/>
      <c r="DA6947" s="130"/>
      <c r="DB6947" s="130"/>
    </row>
    <row r="6948" spans="104:106" x14ac:dyDescent="0.2">
      <c r="CZ6948" s="130"/>
      <c r="DA6948" s="130"/>
      <c r="DB6948" s="130"/>
    </row>
    <row r="6949" spans="104:106" x14ac:dyDescent="0.2">
      <c r="CZ6949" s="130"/>
      <c r="DA6949" s="130"/>
      <c r="DB6949" s="130"/>
    </row>
    <row r="6950" spans="104:106" x14ac:dyDescent="0.2">
      <c r="CZ6950" s="130"/>
      <c r="DA6950" s="130"/>
      <c r="DB6950" s="130"/>
    </row>
    <row r="6951" spans="104:106" x14ac:dyDescent="0.2">
      <c r="CZ6951" s="130"/>
      <c r="DA6951" s="130"/>
      <c r="DB6951" s="130"/>
    </row>
    <row r="6952" spans="104:106" x14ac:dyDescent="0.2">
      <c r="CZ6952" s="130"/>
      <c r="DA6952" s="130"/>
      <c r="DB6952" s="130"/>
    </row>
    <row r="6953" spans="104:106" x14ac:dyDescent="0.2">
      <c r="CZ6953" s="130"/>
      <c r="DA6953" s="130"/>
      <c r="DB6953" s="130"/>
    </row>
    <row r="6954" spans="104:106" x14ac:dyDescent="0.2">
      <c r="CZ6954" s="130"/>
      <c r="DA6954" s="130"/>
      <c r="DB6954" s="130"/>
    </row>
    <row r="6955" spans="104:106" x14ac:dyDescent="0.2">
      <c r="CZ6955" s="130"/>
      <c r="DA6955" s="130"/>
      <c r="DB6955" s="130"/>
    </row>
    <row r="6956" spans="104:106" x14ac:dyDescent="0.2">
      <c r="CZ6956" s="130"/>
      <c r="DA6956" s="130"/>
      <c r="DB6956" s="130"/>
    </row>
    <row r="6957" spans="104:106" x14ac:dyDescent="0.2">
      <c r="CZ6957" s="130"/>
      <c r="DA6957" s="130"/>
      <c r="DB6957" s="130"/>
    </row>
    <row r="6958" spans="104:106" x14ac:dyDescent="0.2">
      <c r="CZ6958" s="130"/>
      <c r="DA6958" s="130"/>
      <c r="DB6958" s="130"/>
    </row>
    <row r="6959" spans="104:106" x14ac:dyDescent="0.2">
      <c r="CZ6959" s="130"/>
      <c r="DA6959" s="130"/>
      <c r="DB6959" s="130"/>
    </row>
    <row r="6960" spans="104:106" x14ac:dyDescent="0.2">
      <c r="CZ6960" s="130"/>
      <c r="DA6960" s="130"/>
      <c r="DB6960" s="130"/>
    </row>
    <row r="6961" spans="104:106" x14ac:dyDescent="0.2">
      <c r="CZ6961" s="130"/>
      <c r="DA6961" s="130"/>
      <c r="DB6961" s="130"/>
    </row>
    <row r="6962" spans="104:106" x14ac:dyDescent="0.2">
      <c r="CZ6962" s="130"/>
      <c r="DA6962" s="130"/>
      <c r="DB6962" s="130"/>
    </row>
    <row r="6963" spans="104:106" x14ac:dyDescent="0.2">
      <c r="CZ6963" s="130"/>
      <c r="DA6963" s="130"/>
      <c r="DB6963" s="130"/>
    </row>
    <row r="6964" spans="104:106" x14ac:dyDescent="0.2">
      <c r="CZ6964" s="130"/>
      <c r="DA6964" s="130"/>
      <c r="DB6964" s="130"/>
    </row>
    <row r="6965" spans="104:106" x14ac:dyDescent="0.2">
      <c r="CZ6965" s="130"/>
      <c r="DA6965" s="130"/>
      <c r="DB6965" s="130"/>
    </row>
    <row r="6966" spans="104:106" x14ac:dyDescent="0.2">
      <c r="CZ6966" s="130"/>
      <c r="DA6966" s="130"/>
      <c r="DB6966" s="130"/>
    </row>
    <row r="6967" spans="104:106" x14ac:dyDescent="0.2">
      <c r="CZ6967" s="130"/>
      <c r="DA6967" s="130"/>
      <c r="DB6967" s="130"/>
    </row>
    <row r="6968" spans="104:106" x14ac:dyDescent="0.2">
      <c r="CZ6968" s="130"/>
      <c r="DA6968" s="130"/>
      <c r="DB6968" s="130"/>
    </row>
    <row r="6969" spans="104:106" x14ac:dyDescent="0.2">
      <c r="CZ6969" s="130"/>
      <c r="DA6969" s="130"/>
      <c r="DB6969" s="130"/>
    </row>
    <row r="6970" spans="104:106" x14ac:dyDescent="0.2">
      <c r="CZ6970" s="130"/>
      <c r="DA6970" s="130"/>
      <c r="DB6970" s="130"/>
    </row>
    <row r="6971" spans="104:106" x14ac:dyDescent="0.2">
      <c r="CZ6971" s="130"/>
      <c r="DA6971" s="130"/>
      <c r="DB6971" s="130"/>
    </row>
    <row r="6972" spans="104:106" x14ac:dyDescent="0.2">
      <c r="CZ6972" s="130"/>
      <c r="DA6972" s="130"/>
      <c r="DB6972" s="130"/>
    </row>
    <row r="6973" spans="104:106" x14ac:dyDescent="0.2">
      <c r="CZ6973" s="130"/>
      <c r="DA6973" s="130"/>
      <c r="DB6973" s="130"/>
    </row>
    <row r="6974" spans="104:106" x14ac:dyDescent="0.2">
      <c r="CZ6974" s="130"/>
      <c r="DA6974" s="130"/>
      <c r="DB6974" s="130"/>
    </row>
    <row r="6975" spans="104:106" x14ac:dyDescent="0.2">
      <c r="CZ6975" s="130"/>
      <c r="DA6975" s="130"/>
      <c r="DB6975" s="130"/>
    </row>
    <row r="6976" spans="104:106" x14ac:dyDescent="0.2">
      <c r="CZ6976" s="130"/>
      <c r="DA6976" s="130"/>
      <c r="DB6976" s="130"/>
    </row>
    <row r="6977" spans="104:106" x14ac:dyDescent="0.2">
      <c r="CZ6977" s="130"/>
      <c r="DA6977" s="130"/>
      <c r="DB6977" s="130"/>
    </row>
    <row r="6978" spans="104:106" x14ac:dyDescent="0.2">
      <c r="CZ6978" s="130"/>
      <c r="DA6978" s="130"/>
      <c r="DB6978" s="130"/>
    </row>
    <row r="6979" spans="104:106" x14ac:dyDescent="0.2">
      <c r="CZ6979" s="130"/>
      <c r="DA6979" s="130"/>
      <c r="DB6979" s="130"/>
    </row>
    <row r="6980" spans="104:106" x14ac:dyDescent="0.2">
      <c r="CZ6980" s="130"/>
      <c r="DA6980" s="130"/>
      <c r="DB6980" s="130"/>
    </row>
    <row r="6981" spans="104:106" x14ac:dyDescent="0.2">
      <c r="CZ6981" s="130"/>
      <c r="DA6981" s="130"/>
      <c r="DB6981" s="130"/>
    </row>
    <row r="6982" spans="104:106" x14ac:dyDescent="0.2">
      <c r="CZ6982" s="130"/>
      <c r="DA6982" s="130"/>
      <c r="DB6982" s="130"/>
    </row>
    <row r="6983" spans="104:106" x14ac:dyDescent="0.2">
      <c r="CZ6983" s="130"/>
      <c r="DA6983" s="130"/>
      <c r="DB6983" s="130"/>
    </row>
    <row r="6984" spans="104:106" x14ac:dyDescent="0.2">
      <c r="CZ6984" s="130"/>
      <c r="DA6984" s="130"/>
      <c r="DB6984" s="130"/>
    </row>
    <row r="6985" spans="104:106" x14ac:dyDescent="0.2">
      <c r="CZ6985" s="130"/>
      <c r="DA6985" s="130"/>
      <c r="DB6985" s="130"/>
    </row>
    <row r="6986" spans="104:106" x14ac:dyDescent="0.2">
      <c r="CZ6986" s="130"/>
      <c r="DA6986" s="130"/>
      <c r="DB6986" s="130"/>
    </row>
    <row r="6987" spans="104:106" x14ac:dyDescent="0.2">
      <c r="CZ6987" s="130"/>
      <c r="DA6987" s="130"/>
      <c r="DB6987" s="130"/>
    </row>
    <row r="6988" spans="104:106" x14ac:dyDescent="0.2">
      <c r="CZ6988" s="130"/>
      <c r="DA6988" s="130"/>
      <c r="DB6988" s="130"/>
    </row>
    <row r="6989" spans="104:106" x14ac:dyDescent="0.2">
      <c r="CZ6989" s="130"/>
      <c r="DA6989" s="130"/>
      <c r="DB6989" s="130"/>
    </row>
    <row r="6990" spans="104:106" x14ac:dyDescent="0.2">
      <c r="CZ6990" s="130"/>
      <c r="DA6990" s="130"/>
      <c r="DB6990" s="130"/>
    </row>
    <row r="6991" spans="104:106" x14ac:dyDescent="0.2">
      <c r="CZ6991" s="130"/>
      <c r="DA6991" s="130"/>
      <c r="DB6991" s="130"/>
    </row>
    <row r="6992" spans="104:106" x14ac:dyDescent="0.2">
      <c r="CZ6992" s="130"/>
      <c r="DA6992" s="130"/>
      <c r="DB6992" s="130"/>
    </row>
    <row r="6993" spans="104:106" x14ac:dyDescent="0.2">
      <c r="CZ6993" s="130"/>
      <c r="DA6993" s="130"/>
      <c r="DB6993" s="130"/>
    </row>
    <row r="6994" spans="104:106" x14ac:dyDescent="0.2">
      <c r="CZ6994" s="130"/>
      <c r="DA6994" s="130"/>
      <c r="DB6994" s="130"/>
    </row>
    <row r="6995" spans="104:106" x14ac:dyDescent="0.2">
      <c r="CZ6995" s="130"/>
      <c r="DA6995" s="130"/>
      <c r="DB6995" s="130"/>
    </row>
    <row r="6996" spans="104:106" x14ac:dyDescent="0.2">
      <c r="CZ6996" s="130"/>
      <c r="DA6996" s="130"/>
      <c r="DB6996" s="130"/>
    </row>
    <row r="6997" spans="104:106" x14ac:dyDescent="0.2">
      <c r="CZ6997" s="130"/>
      <c r="DA6997" s="130"/>
      <c r="DB6997" s="130"/>
    </row>
    <row r="6998" spans="104:106" x14ac:dyDescent="0.2">
      <c r="CZ6998" s="130"/>
      <c r="DA6998" s="130"/>
      <c r="DB6998" s="130"/>
    </row>
    <row r="6999" spans="104:106" x14ac:dyDescent="0.2">
      <c r="CZ6999" s="130"/>
      <c r="DA6999" s="130"/>
      <c r="DB6999" s="130"/>
    </row>
    <row r="7000" spans="104:106" x14ac:dyDescent="0.2">
      <c r="CZ7000" s="130"/>
      <c r="DA7000" s="130"/>
      <c r="DB7000" s="130"/>
    </row>
    <row r="7001" spans="104:106" x14ac:dyDescent="0.2">
      <c r="CZ7001" s="130"/>
      <c r="DA7001" s="130"/>
      <c r="DB7001" s="130"/>
    </row>
    <row r="7002" spans="104:106" x14ac:dyDescent="0.2">
      <c r="CZ7002" s="130"/>
      <c r="DA7002" s="130"/>
      <c r="DB7002" s="130"/>
    </row>
    <row r="7003" spans="104:106" x14ac:dyDescent="0.2">
      <c r="CZ7003" s="130"/>
      <c r="DA7003" s="130"/>
      <c r="DB7003" s="130"/>
    </row>
    <row r="7004" spans="104:106" x14ac:dyDescent="0.2">
      <c r="CZ7004" s="130"/>
      <c r="DA7004" s="130"/>
      <c r="DB7004" s="130"/>
    </row>
    <row r="7005" spans="104:106" x14ac:dyDescent="0.2">
      <c r="CZ7005" s="130"/>
      <c r="DA7005" s="130"/>
      <c r="DB7005" s="130"/>
    </row>
    <row r="7006" spans="104:106" x14ac:dyDescent="0.2">
      <c r="CZ7006" s="130"/>
      <c r="DA7006" s="130"/>
      <c r="DB7006" s="130"/>
    </row>
    <row r="7007" spans="104:106" x14ac:dyDescent="0.2">
      <c r="CZ7007" s="130"/>
      <c r="DA7007" s="130"/>
      <c r="DB7007" s="130"/>
    </row>
    <row r="7008" spans="104:106" x14ac:dyDescent="0.2">
      <c r="CZ7008" s="130"/>
      <c r="DA7008" s="130"/>
      <c r="DB7008" s="130"/>
    </row>
    <row r="7009" spans="104:106" x14ac:dyDescent="0.2">
      <c r="CZ7009" s="130"/>
      <c r="DA7009" s="130"/>
      <c r="DB7009" s="130"/>
    </row>
    <row r="7010" spans="104:106" x14ac:dyDescent="0.2">
      <c r="CZ7010" s="130"/>
      <c r="DA7010" s="130"/>
      <c r="DB7010" s="130"/>
    </row>
    <row r="7011" spans="104:106" x14ac:dyDescent="0.2">
      <c r="CZ7011" s="130"/>
      <c r="DA7011" s="130"/>
      <c r="DB7011" s="130"/>
    </row>
    <row r="7012" spans="104:106" x14ac:dyDescent="0.2">
      <c r="CZ7012" s="130"/>
      <c r="DA7012" s="130"/>
      <c r="DB7012" s="130"/>
    </row>
    <row r="7013" spans="104:106" x14ac:dyDescent="0.2">
      <c r="CZ7013" s="130"/>
      <c r="DA7013" s="130"/>
      <c r="DB7013" s="130"/>
    </row>
    <row r="7014" spans="104:106" x14ac:dyDescent="0.2">
      <c r="CZ7014" s="130"/>
      <c r="DA7014" s="130"/>
      <c r="DB7014" s="130"/>
    </row>
    <row r="7015" spans="104:106" x14ac:dyDescent="0.2">
      <c r="CZ7015" s="130"/>
      <c r="DA7015" s="130"/>
      <c r="DB7015" s="130"/>
    </row>
    <row r="7016" spans="104:106" x14ac:dyDescent="0.2">
      <c r="CZ7016" s="130"/>
      <c r="DA7016" s="130"/>
      <c r="DB7016" s="130"/>
    </row>
    <row r="7017" spans="104:106" x14ac:dyDescent="0.2">
      <c r="CZ7017" s="130"/>
      <c r="DA7017" s="130"/>
      <c r="DB7017" s="130"/>
    </row>
    <row r="7018" spans="104:106" x14ac:dyDescent="0.2">
      <c r="CZ7018" s="130"/>
      <c r="DA7018" s="130"/>
      <c r="DB7018" s="130"/>
    </row>
    <row r="7019" spans="104:106" x14ac:dyDescent="0.2">
      <c r="CZ7019" s="130"/>
      <c r="DA7019" s="130"/>
      <c r="DB7019" s="130"/>
    </row>
    <row r="7020" spans="104:106" x14ac:dyDescent="0.2">
      <c r="CZ7020" s="130"/>
      <c r="DA7020" s="130"/>
      <c r="DB7020" s="130"/>
    </row>
    <row r="7021" spans="104:106" x14ac:dyDescent="0.2">
      <c r="CZ7021" s="130"/>
      <c r="DA7021" s="130"/>
      <c r="DB7021" s="130"/>
    </row>
    <row r="7022" spans="104:106" x14ac:dyDescent="0.2">
      <c r="CZ7022" s="130"/>
      <c r="DA7022" s="130"/>
      <c r="DB7022" s="130"/>
    </row>
    <row r="7023" spans="104:106" x14ac:dyDescent="0.2">
      <c r="CZ7023" s="130"/>
      <c r="DA7023" s="130"/>
      <c r="DB7023" s="130"/>
    </row>
    <row r="7024" spans="104:106" x14ac:dyDescent="0.2">
      <c r="CZ7024" s="130"/>
      <c r="DA7024" s="130"/>
      <c r="DB7024" s="130"/>
    </row>
    <row r="7025" spans="104:106" x14ac:dyDescent="0.2">
      <c r="CZ7025" s="130"/>
      <c r="DA7025" s="130"/>
      <c r="DB7025" s="130"/>
    </row>
    <row r="7026" spans="104:106" x14ac:dyDescent="0.2">
      <c r="CZ7026" s="130"/>
      <c r="DA7026" s="130"/>
      <c r="DB7026" s="130"/>
    </row>
    <row r="7027" spans="104:106" x14ac:dyDescent="0.2">
      <c r="CZ7027" s="130"/>
      <c r="DA7027" s="130"/>
      <c r="DB7027" s="130"/>
    </row>
    <row r="7028" spans="104:106" x14ac:dyDescent="0.2">
      <c r="CZ7028" s="130"/>
      <c r="DA7028" s="130"/>
      <c r="DB7028" s="130"/>
    </row>
    <row r="7029" spans="104:106" x14ac:dyDescent="0.2">
      <c r="CZ7029" s="130"/>
      <c r="DA7029" s="130"/>
      <c r="DB7029" s="130"/>
    </row>
    <row r="7030" spans="104:106" x14ac:dyDescent="0.2">
      <c r="CZ7030" s="130"/>
      <c r="DA7030" s="130"/>
      <c r="DB7030" s="130"/>
    </row>
    <row r="7031" spans="104:106" x14ac:dyDescent="0.2">
      <c r="CZ7031" s="130"/>
      <c r="DA7031" s="130"/>
      <c r="DB7031" s="130"/>
    </row>
    <row r="7032" spans="104:106" x14ac:dyDescent="0.2">
      <c r="CZ7032" s="130"/>
      <c r="DA7032" s="130"/>
      <c r="DB7032" s="130"/>
    </row>
    <row r="7033" spans="104:106" x14ac:dyDescent="0.2">
      <c r="CZ7033" s="130"/>
      <c r="DA7033" s="130"/>
      <c r="DB7033" s="130"/>
    </row>
    <row r="7034" spans="104:106" x14ac:dyDescent="0.2">
      <c r="CZ7034" s="130"/>
      <c r="DA7034" s="130"/>
      <c r="DB7034" s="130"/>
    </row>
    <row r="7035" spans="104:106" x14ac:dyDescent="0.2">
      <c r="CZ7035" s="130"/>
      <c r="DA7035" s="130"/>
      <c r="DB7035" s="130"/>
    </row>
    <row r="7036" spans="104:106" x14ac:dyDescent="0.2">
      <c r="CZ7036" s="130"/>
      <c r="DA7036" s="130"/>
      <c r="DB7036" s="130"/>
    </row>
    <row r="7037" spans="104:106" x14ac:dyDescent="0.2">
      <c r="CZ7037" s="130"/>
      <c r="DA7037" s="130"/>
      <c r="DB7037" s="130"/>
    </row>
    <row r="7038" spans="104:106" x14ac:dyDescent="0.2">
      <c r="CZ7038" s="130"/>
      <c r="DA7038" s="130"/>
      <c r="DB7038" s="130"/>
    </row>
    <row r="7039" spans="104:106" x14ac:dyDescent="0.2">
      <c r="CZ7039" s="130"/>
      <c r="DA7039" s="130"/>
      <c r="DB7039" s="130"/>
    </row>
    <row r="7040" spans="104:106" x14ac:dyDescent="0.2">
      <c r="CZ7040" s="130"/>
      <c r="DA7040" s="130"/>
      <c r="DB7040" s="130"/>
    </row>
    <row r="7041" spans="104:106" x14ac:dyDescent="0.2">
      <c r="CZ7041" s="130"/>
      <c r="DA7041" s="130"/>
      <c r="DB7041" s="130"/>
    </row>
    <row r="7042" spans="104:106" x14ac:dyDescent="0.2">
      <c r="CZ7042" s="130"/>
      <c r="DA7042" s="130"/>
      <c r="DB7042" s="130"/>
    </row>
    <row r="7043" spans="104:106" x14ac:dyDescent="0.2">
      <c r="CZ7043" s="130"/>
      <c r="DA7043" s="130"/>
      <c r="DB7043" s="130"/>
    </row>
    <row r="7044" spans="104:106" x14ac:dyDescent="0.2">
      <c r="CZ7044" s="130"/>
      <c r="DA7044" s="130"/>
      <c r="DB7044" s="130"/>
    </row>
    <row r="7045" spans="104:106" x14ac:dyDescent="0.2">
      <c r="CZ7045" s="130"/>
      <c r="DA7045" s="130"/>
      <c r="DB7045" s="130"/>
    </row>
    <row r="7046" spans="104:106" x14ac:dyDescent="0.2">
      <c r="CZ7046" s="130"/>
      <c r="DA7046" s="130"/>
      <c r="DB7046" s="130"/>
    </row>
    <row r="7047" spans="104:106" x14ac:dyDescent="0.2">
      <c r="CZ7047" s="130"/>
      <c r="DA7047" s="130"/>
      <c r="DB7047" s="130"/>
    </row>
    <row r="7048" spans="104:106" x14ac:dyDescent="0.2">
      <c r="CZ7048" s="130"/>
      <c r="DA7048" s="130"/>
      <c r="DB7048" s="130"/>
    </row>
    <row r="7049" spans="104:106" x14ac:dyDescent="0.2">
      <c r="CZ7049" s="130"/>
      <c r="DA7049" s="130"/>
      <c r="DB7049" s="130"/>
    </row>
    <row r="7050" spans="104:106" x14ac:dyDescent="0.2">
      <c r="CZ7050" s="130"/>
      <c r="DA7050" s="130"/>
      <c r="DB7050" s="130"/>
    </row>
    <row r="7051" spans="104:106" x14ac:dyDescent="0.2">
      <c r="CZ7051" s="130"/>
      <c r="DA7051" s="130"/>
      <c r="DB7051" s="130"/>
    </row>
    <row r="7052" spans="104:106" x14ac:dyDescent="0.2">
      <c r="CZ7052" s="130"/>
      <c r="DA7052" s="130"/>
      <c r="DB7052" s="130"/>
    </row>
    <row r="7053" spans="104:106" x14ac:dyDescent="0.2">
      <c r="CZ7053" s="130"/>
      <c r="DA7053" s="130"/>
      <c r="DB7053" s="130"/>
    </row>
    <row r="7054" spans="104:106" x14ac:dyDescent="0.2">
      <c r="CZ7054" s="130"/>
      <c r="DA7054" s="130"/>
      <c r="DB7054" s="130"/>
    </row>
    <row r="7055" spans="104:106" x14ac:dyDescent="0.2">
      <c r="CZ7055" s="130"/>
      <c r="DA7055" s="130"/>
      <c r="DB7055" s="130"/>
    </row>
    <row r="7056" spans="104:106" x14ac:dyDescent="0.2">
      <c r="CZ7056" s="130"/>
      <c r="DA7056" s="130"/>
      <c r="DB7056" s="130"/>
    </row>
    <row r="7057" spans="104:106" x14ac:dyDescent="0.2">
      <c r="CZ7057" s="130"/>
      <c r="DA7057" s="130"/>
      <c r="DB7057" s="130"/>
    </row>
    <row r="7058" spans="104:106" x14ac:dyDescent="0.2">
      <c r="CZ7058" s="130"/>
      <c r="DA7058" s="130"/>
      <c r="DB7058" s="130"/>
    </row>
    <row r="7059" spans="104:106" x14ac:dyDescent="0.2">
      <c r="CZ7059" s="130"/>
      <c r="DA7059" s="130"/>
      <c r="DB7059" s="130"/>
    </row>
    <row r="7060" spans="104:106" x14ac:dyDescent="0.2">
      <c r="CZ7060" s="130"/>
      <c r="DA7060" s="130"/>
      <c r="DB7060" s="130"/>
    </row>
    <row r="7061" spans="104:106" x14ac:dyDescent="0.2">
      <c r="CZ7061" s="130"/>
      <c r="DA7061" s="130"/>
      <c r="DB7061" s="130"/>
    </row>
    <row r="7062" spans="104:106" x14ac:dyDescent="0.2">
      <c r="CZ7062" s="130"/>
      <c r="DA7062" s="130"/>
      <c r="DB7062" s="130"/>
    </row>
    <row r="7063" spans="104:106" x14ac:dyDescent="0.2">
      <c r="CZ7063" s="130"/>
      <c r="DA7063" s="130"/>
      <c r="DB7063" s="130"/>
    </row>
    <row r="7064" spans="104:106" x14ac:dyDescent="0.2">
      <c r="CZ7064" s="130"/>
      <c r="DA7064" s="130"/>
      <c r="DB7064" s="130"/>
    </row>
    <row r="7065" spans="104:106" x14ac:dyDescent="0.2">
      <c r="CZ7065" s="130"/>
      <c r="DA7065" s="130"/>
      <c r="DB7065" s="130"/>
    </row>
    <row r="7066" spans="104:106" x14ac:dyDescent="0.2">
      <c r="CZ7066" s="130"/>
      <c r="DA7066" s="130"/>
      <c r="DB7066" s="130"/>
    </row>
    <row r="7067" spans="104:106" x14ac:dyDescent="0.2">
      <c r="CZ7067" s="130"/>
      <c r="DA7067" s="130"/>
      <c r="DB7067" s="130"/>
    </row>
    <row r="7068" spans="104:106" x14ac:dyDescent="0.2">
      <c r="CZ7068" s="130"/>
      <c r="DA7068" s="130"/>
      <c r="DB7068" s="130"/>
    </row>
    <row r="7069" spans="104:106" x14ac:dyDescent="0.2">
      <c r="CZ7069" s="130"/>
      <c r="DA7069" s="130"/>
      <c r="DB7069" s="130"/>
    </row>
    <row r="7070" spans="104:106" x14ac:dyDescent="0.2">
      <c r="CZ7070" s="130"/>
      <c r="DA7070" s="130"/>
      <c r="DB7070" s="130"/>
    </row>
    <row r="7071" spans="104:106" x14ac:dyDescent="0.2">
      <c r="CZ7071" s="130"/>
      <c r="DA7071" s="130"/>
      <c r="DB7071" s="130"/>
    </row>
    <row r="7072" spans="104:106" x14ac:dyDescent="0.2">
      <c r="CZ7072" s="130"/>
      <c r="DA7072" s="130"/>
      <c r="DB7072" s="130"/>
    </row>
    <row r="7073" spans="104:106" x14ac:dyDescent="0.2">
      <c r="CZ7073" s="130"/>
      <c r="DA7073" s="130"/>
      <c r="DB7073" s="130"/>
    </row>
    <row r="7074" spans="104:106" x14ac:dyDescent="0.2">
      <c r="CZ7074" s="130"/>
      <c r="DA7074" s="130"/>
      <c r="DB7074" s="130"/>
    </row>
    <row r="7075" spans="104:106" x14ac:dyDescent="0.2">
      <c r="CZ7075" s="130"/>
      <c r="DA7075" s="130"/>
      <c r="DB7075" s="130"/>
    </row>
    <row r="7076" spans="104:106" x14ac:dyDescent="0.2">
      <c r="CZ7076" s="130"/>
      <c r="DA7076" s="130"/>
      <c r="DB7076" s="130"/>
    </row>
    <row r="7077" spans="104:106" x14ac:dyDescent="0.2">
      <c r="CZ7077" s="130"/>
      <c r="DA7077" s="130"/>
      <c r="DB7077" s="130"/>
    </row>
    <row r="7078" spans="104:106" x14ac:dyDescent="0.2">
      <c r="CZ7078" s="130"/>
      <c r="DA7078" s="130"/>
      <c r="DB7078" s="130"/>
    </row>
    <row r="7079" spans="104:106" x14ac:dyDescent="0.2">
      <c r="CZ7079" s="130"/>
      <c r="DA7079" s="130"/>
      <c r="DB7079" s="130"/>
    </row>
    <row r="7080" spans="104:106" x14ac:dyDescent="0.2">
      <c r="CZ7080" s="130"/>
      <c r="DA7080" s="130"/>
      <c r="DB7080" s="130"/>
    </row>
    <row r="7081" spans="104:106" x14ac:dyDescent="0.2">
      <c r="CZ7081" s="130"/>
      <c r="DA7081" s="130"/>
      <c r="DB7081" s="130"/>
    </row>
    <row r="7082" spans="104:106" x14ac:dyDescent="0.2">
      <c r="CZ7082" s="130"/>
      <c r="DA7082" s="130"/>
      <c r="DB7082" s="130"/>
    </row>
    <row r="7083" spans="104:106" x14ac:dyDescent="0.2">
      <c r="CZ7083" s="130"/>
      <c r="DA7083" s="130"/>
      <c r="DB7083" s="130"/>
    </row>
    <row r="7084" spans="104:106" x14ac:dyDescent="0.2">
      <c r="CZ7084" s="130"/>
      <c r="DA7084" s="130"/>
      <c r="DB7084" s="130"/>
    </row>
    <row r="7085" spans="104:106" x14ac:dyDescent="0.2">
      <c r="CZ7085" s="130"/>
      <c r="DA7085" s="130"/>
      <c r="DB7085" s="130"/>
    </row>
    <row r="7086" spans="104:106" x14ac:dyDescent="0.2">
      <c r="CZ7086" s="130"/>
      <c r="DA7086" s="130"/>
      <c r="DB7086" s="130"/>
    </row>
    <row r="7087" spans="104:106" x14ac:dyDescent="0.2">
      <c r="CZ7087" s="130"/>
      <c r="DA7087" s="130"/>
      <c r="DB7087" s="130"/>
    </row>
    <row r="7088" spans="104:106" x14ac:dyDescent="0.2">
      <c r="CZ7088" s="130"/>
      <c r="DA7088" s="130"/>
      <c r="DB7088" s="130"/>
    </row>
    <row r="7089" spans="104:106" x14ac:dyDescent="0.2">
      <c r="CZ7089" s="130"/>
      <c r="DA7089" s="130"/>
      <c r="DB7089" s="130"/>
    </row>
    <row r="7090" spans="104:106" x14ac:dyDescent="0.2">
      <c r="CZ7090" s="130"/>
      <c r="DA7090" s="130"/>
      <c r="DB7090" s="130"/>
    </row>
    <row r="7091" spans="104:106" x14ac:dyDescent="0.2">
      <c r="CZ7091" s="130"/>
      <c r="DA7091" s="130"/>
      <c r="DB7091" s="130"/>
    </row>
    <row r="7092" spans="104:106" x14ac:dyDescent="0.2">
      <c r="CZ7092" s="130"/>
      <c r="DA7092" s="130"/>
      <c r="DB7092" s="130"/>
    </row>
    <row r="7093" spans="104:106" x14ac:dyDescent="0.2">
      <c r="CZ7093" s="130"/>
      <c r="DA7093" s="130"/>
      <c r="DB7093" s="130"/>
    </row>
    <row r="7094" spans="104:106" x14ac:dyDescent="0.2">
      <c r="CZ7094" s="130"/>
      <c r="DA7094" s="130"/>
      <c r="DB7094" s="130"/>
    </row>
    <row r="7095" spans="104:106" x14ac:dyDescent="0.2">
      <c r="CZ7095" s="130"/>
      <c r="DA7095" s="130"/>
      <c r="DB7095" s="130"/>
    </row>
    <row r="7096" spans="104:106" x14ac:dyDescent="0.2">
      <c r="CZ7096" s="130"/>
      <c r="DA7096" s="130"/>
      <c r="DB7096" s="130"/>
    </row>
    <row r="7097" spans="104:106" x14ac:dyDescent="0.2">
      <c r="CZ7097" s="130"/>
      <c r="DA7097" s="130"/>
      <c r="DB7097" s="130"/>
    </row>
    <row r="7098" spans="104:106" x14ac:dyDescent="0.2">
      <c r="CZ7098" s="130"/>
      <c r="DA7098" s="130"/>
      <c r="DB7098" s="130"/>
    </row>
    <row r="7099" spans="104:106" x14ac:dyDescent="0.2">
      <c r="CZ7099" s="130"/>
      <c r="DA7099" s="130"/>
      <c r="DB7099" s="130"/>
    </row>
    <row r="7100" spans="104:106" x14ac:dyDescent="0.2">
      <c r="CZ7100" s="130"/>
      <c r="DA7100" s="130"/>
      <c r="DB7100" s="130"/>
    </row>
    <row r="7101" spans="104:106" x14ac:dyDescent="0.2">
      <c r="CZ7101" s="130"/>
      <c r="DA7101" s="130"/>
      <c r="DB7101" s="130"/>
    </row>
    <row r="7102" spans="104:106" x14ac:dyDescent="0.2">
      <c r="CZ7102" s="130"/>
      <c r="DA7102" s="130"/>
      <c r="DB7102" s="130"/>
    </row>
    <row r="7103" spans="104:106" x14ac:dyDescent="0.2">
      <c r="CZ7103" s="130"/>
      <c r="DA7103" s="130"/>
      <c r="DB7103" s="130"/>
    </row>
    <row r="7104" spans="104:106" x14ac:dyDescent="0.2">
      <c r="CZ7104" s="130"/>
      <c r="DA7104" s="130"/>
      <c r="DB7104" s="130"/>
    </row>
    <row r="7105" spans="104:106" x14ac:dyDescent="0.2">
      <c r="CZ7105" s="130"/>
      <c r="DA7105" s="130"/>
      <c r="DB7105" s="130"/>
    </row>
    <row r="7106" spans="104:106" x14ac:dyDescent="0.2">
      <c r="CZ7106" s="130"/>
      <c r="DA7106" s="130"/>
      <c r="DB7106" s="130"/>
    </row>
    <row r="7107" spans="104:106" x14ac:dyDescent="0.2">
      <c r="CZ7107" s="130"/>
      <c r="DA7107" s="130"/>
      <c r="DB7107" s="130"/>
    </row>
    <row r="7108" spans="104:106" x14ac:dyDescent="0.2">
      <c r="CZ7108" s="130"/>
      <c r="DA7108" s="130"/>
      <c r="DB7108" s="130"/>
    </row>
    <row r="7109" spans="104:106" x14ac:dyDescent="0.2">
      <c r="CZ7109" s="130"/>
      <c r="DA7109" s="130"/>
      <c r="DB7109" s="130"/>
    </row>
    <row r="7110" spans="104:106" x14ac:dyDescent="0.2">
      <c r="CZ7110" s="130"/>
      <c r="DA7110" s="130"/>
      <c r="DB7110" s="130"/>
    </row>
    <row r="7111" spans="104:106" x14ac:dyDescent="0.2">
      <c r="CZ7111" s="130"/>
      <c r="DA7111" s="130"/>
      <c r="DB7111" s="130"/>
    </row>
    <row r="7112" spans="104:106" x14ac:dyDescent="0.2">
      <c r="CZ7112" s="130"/>
      <c r="DA7112" s="130"/>
      <c r="DB7112" s="130"/>
    </row>
    <row r="7113" spans="104:106" x14ac:dyDescent="0.2">
      <c r="CZ7113" s="130"/>
      <c r="DA7113" s="130"/>
      <c r="DB7113" s="130"/>
    </row>
    <row r="7114" spans="104:106" x14ac:dyDescent="0.2">
      <c r="CZ7114" s="130"/>
      <c r="DA7114" s="130"/>
      <c r="DB7114" s="130"/>
    </row>
    <row r="7115" spans="104:106" x14ac:dyDescent="0.2">
      <c r="CZ7115" s="130"/>
      <c r="DA7115" s="130"/>
      <c r="DB7115" s="130"/>
    </row>
    <row r="7116" spans="104:106" x14ac:dyDescent="0.2">
      <c r="CZ7116" s="130"/>
      <c r="DA7116" s="130"/>
      <c r="DB7116" s="130"/>
    </row>
    <row r="7117" spans="104:106" x14ac:dyDescent="0.2">
      <c r="CZ7117" s="130"/>
      <c r="DA7117" s="130"/>
      <c r="DB7117" s="130"/>
    </row>
    <row r="7118" spans="104:106" x14ac:dyDescent="0.2">
      <c r="CZ7118" s="130"/>
      <c r="DA7118" s="130"/>
      <c r="DB7118" s="130"/>
    </row>
    <row r="7119" spans="104:106" x14ac:dyDescent="0.2">
      <c r="CZ7119" s="130"/>
      <c r="DA7119" s="130"/>
      <c r="DB7119" s="130"/>
    </row>
    <row r="7120" spans="104:106" x14ac:dyDescent="0.2">
      <c r="CZ7120" s="130"/>
      <c r="DA7120" s="130"/>
      <c r="DB7120" s="130"/>
    </row>
    <row r="7121" spans="104:106" x14ac:dyDescent="0.2">
      <c r="CZ7121" s="130"/>
      <c r="DA7121" s="130"/>
      <c r="DB7121" s="130"/>
    </row>
    <row r="7122" spans="104:106" x14ac:dyDescent="0.2">
      <c r="CZ7122" s="130"/>
      <c r="DA7122" s="130"/>
      <c r="DB7122" s="130"/>
    </row>
    <row r="7123" spans="104:106" x14ac:dyDescent="0.2">
      <c r="CZ7123" s="130"/>
      <c r="DA7123" s="130"/>
      <c r="DB7123" s="130"/>
    </row>
    <row r="7124" spans="104:106" x14ac:dyDescent="0.2">
      <c r="CZ7124" s="130"/>
      <c r="DA7124" s="130"/>
      <c r="DB7124" s="130"/>
    </row>
    <row r="7125" spans="104:106" x14ac:dyDescent="0.2">
      <c r="CZ7125" s="130"/>
      <c r="DA7125" s="130"/>
      <c r="DB7125" s="130"/>
    </row>
    <row r="7126" spans="104:106" x14ac:dyDescent="0.2">
      <c r="CZ7126" s="130"/>
      <c r="DA7126" s="130"/>
      <c r="DB7126" s="130"/>
    </row>
    <row r="7127" spans="104:106" x14ac:dyDescent="0.2">
      <c r="CZ7127" s="130"/>
      <c r="DA7127" s="130"/>
      <c r="DB7127" s="130"/>
    </row>
    <row r="7128" spans="104:106" x14ac:dyDescent="0.2">
      <c r="CZ7128" s="130"/>
      <c r="DA7128" s="130"/>
      <c r="DB7128" s="130"/>
    </row>
    <row r="7129" spans="104:106" x14ac:dyDescent="0.2">
      <c r="CZ7129" s="130"/>
      <c r="DA7129" s="130"/>
      <c r="DB7129" s="130"/>
    </row>
    <row r="7130" spans="104:106" x14ac:dyDescent="0.2">
      <c r="CZ7130" s="130"/>
      <c r="DA7130" s="130"/>
      <c r="DB7130" s="130"/>
    </row>
    <row r="7131" spans="104:106" x14ac:dyDescent="0.2">
      <c r="CZ7131" s="130"/>
      <c r="DA7131" s="130"/>
      <c r="DB7131" s="130"/>
    </row>
    <row r="7132" spans="104:106" x14ac:dyDescent="0.2">
      <c r="CZ7132" s="130"/>
      <c r="DA7132" s="130"/>
      <c r="DB7132" s="130"/>
    </row>
    <row r="7133" spans="104:106" x14ac:dyDescent="0.2">
      <c r="CZ7133" s="130"/>
      <c r="DA7133" s="130"/>
      <c r="DB7133" s="130"/>
    </row>
    <row r="7134" spans="104:106" x14ac:dyDescent="0.2">
      <c r="CZ7134" s="130"/>
      <c r="DA7134" s="130"/>
      <c r="DB7134" s="130"/>
    </row>
    <row r="7135" spans="104:106" x14ac:dyDescent="0.2">
      <c r="CZ7135" s="130"/>
      <c r="DA7135" s="130"/>
      <c r="DB7135" s="130"/>
    </row>
    <row r="7136" spans="104:106" x14ac:dyDescent="0.2">
      <c r="CZ7136" s="130"/>
      <c r="DA7136" s="130"/>
      <c r="DB7136" s="130"/>
    </row>
    <row r="7137" spans="104:106" x14ac:dyDescent="0.2">
      <c r="CZ7137" s="130"/>
      <c r="DA7137" s="130"/>
      <c r="DB7137" s="130"/>
    </row>
    <row r="7138" spans="104:106" x14ac:dyDescent="0.2">
      <c r="CZ7138" s="130"/>
      <c r="DA7138" s="130"/>
      <c r="DB7138" s="130"/>
    </row>
    <row r="7139" spans="104:106" x14ac:dyDescent="0.2">
      <c r="CZ7139" s="130"/>
      <c r="DA7139" s="130"/>
      <c r="DB7139" s="130"/>
    </row>
    <row r="7140" spans="104:106" x14ac:dyDescent="0.2">
      <c r="CZ7140" s="130"/>
      <c r="DA7140" s="130"/>
      <c r="DB7140" s="130"/>
    </row>
    <row r="7141" spans="104:106" x14ac:dyDescent="0.2">
      <c r="CZ7141" s="130"/>
      <c r="DA7141" s="130"/>
      <c r="DB7141" s="130"/>
    </row>
    <row r="7142" spans="104:106" x14ac:dyDescent="0.2">
      <c r="CZ7142" s="130"/>
      <c r="DA7142" s="130"/>
      <c r="DB7142" s="130"/>
    </row>
    <row r="7143" spans="104:106" x14ac:dyDescent="0.2">
      <c r="CZ7143" s="130"/>
      <c r="DA7143" s="130"/>
      <c r="DB7143" s="130"/>
    </row>
    <row r="7144" spans="104:106" x14ac:dyDescent="0.2">
      <c r="CZ7144" s="130"/>
      <c r="DA7144" s="130"/>
      <c r="DB7144" s="130"/>
    </row>
    <row r="7145" spans="104:106" x14ac:dyDescent="0.2">
      <c r="CZ7145" s="130"/>
      <c r="DA7145" s="130"/>
      <c r="DB7145" s="130"/>
    </row>
    <row r="7146" spans="104:106" x14ac:dyDescent="0.2">
      <c r="CZ7146" s="130"/>
      <c r="DA7146" s="130"/>
      <c r="DB7146" s="130"/>
    </row>
    <row r="7147" spans="104:106" x14ac:dyDescent="0.2">
      <c r="CZ7147" s="130"/>
      <c r="DA7147" s="130"/>
      <c r="DB7147" s="130"/>
    </row>
    <row r="7148" spans="104:106" x14ac:dyDescent="0.2">
      <c r="CZ7148" s="130"/>
      <c r="DA7148" s="130"/>
      <c r="DB7148" s="130"/>
    </row>
    <row r="7149" spans="104:106" x14ac:dyDescent="0.2">
      <c r="CZ7149" s="130"/>
      <c r="DA7149" s="130"/>
      <c r="DB7149" s="130"/>
    </row>
    <row r="7150" spans="104:106" x14ac:dyDescent="0.2">
      <c r="CZ7150" s="130"/>
      <c r="DA7150" s="130"/>
      <c r="DB7150" s="130"/>
    </row>
    <row r="7151" spans="104:106" x14ac:dyDescent="0.2">
      <c r="CZ7151" s="130"/>
      <c r="DA7151" s="130"/>
      <c r="DB7151" s="130"/>
    </row>
    <row r="7152" spans="104:106" x14ac:dyDescent="0.2">
      <c r="CZ7152" s="130"/>
      <c r="DA7152" s="130"/>
      <c r="DB7152" s="130"/>
    </row>
    <row r="7153" spans="104:106" x14ac:dyDescent="0.2">
      <c r="CZ7153" s="130"/>
      <c r="DA7153" s="130"/>
      <c r="DB7153" s="130"/>
    </row>
    <row r="7154" spans="104:106" x14ac:dyDescent="0.2">
      <c r="CZ7154" s="130"/>
      <c r="DA7154" s="130"/>
      <c r="DB7154" s="130"/>
    </row>
    <row r="7155" spans="104:106" x14ac:dyDescent="0.2">
      <c r="CZ7155" s="130"/>
      <c r="DA7155" s="130"/>
      <c r="DB7155" s="130"/>
    </row>
    <row r="7156" spans="104:106" x14ac:dyDescent="0.2">
      <c r="CZ7156" s="130"/>
      <c r="DA7156" s="130"/>
      <c r="DB7156" s="130"/>
    </row>
    <row r="7157" spans="104:106" x14ac:dyDescent="0.2">
      <c r="CZ7157" s="130"/>
      <c r="DA7157" s="130"/>
      <c r="DB7157" s="130"/>
    </row>
    <row r="7158" spans="104:106" x14ac:dyDescent="0.2">
      <c r="CZ7158" s="130"/>
      <c r="DA7158" s="130"/>
      <c r="DB7158" s="130"/>
    </row>
    <row r="7159" spans="104:106" x14ac:dyDescent="0.2">
      <c r="CZ7159" s="130"/>
      <c r="DA7159" s="130"/>
      <c r="DB7159" s="130"/>
    </row>
    <row r="7160" spans="104:106" x14ac:dyDescent="0.2">
      <c r="CZ7160" s="130"/>
      <c r="DA7160" s="130"/>
      <c r="DB7160" s="130"/>
    </row>
    <row r="7161" spans="104:106" x14ac:dyDescent="0.2">
      <c r="CZ7161" s="130"/>
      <c r="DA7161" s="130"/>
      <c r="DB7161" s="130"/>
    </row>
    <row r="7162" spans="104:106" x14ac:dyDescent="0.2">
      <c r="CZ7162" s="130"/>
      <c r="DA7162" s="130"/>
      <c r="DB7162" s="130"/>
    </row>
    <row r="7163" spans="104:106" x14ac:dyDescent="0.2">
      <c r="CZ7163" s="130"/>
      <c r="DA7163" s="130"/>
      <c r="DB7163" s="130"/>
    </row>
    <row r="7164" spans="104:106" x14ac:dyDescent="0.2">
      <c r="CZ7164" s="130"/>
      <c r="DA7164" s="130"/>
      <c r="DB7164" s="130"/>
    </row>
    <row r="7165" spans="104:106" x14ac:dyDescent="0.2">
      <c r="CZ7165" s="130"/>
      <c r="DA7165" s="130"/>
      <c r="DB7165" s="130"/>
    </row>
    <row r="7166" spans="104:106" x14ac:dyDescent="0.2">
      <c r="CZ7166" s="130"/>
      <c r="DA7166" s="130"/>
      <c r="DB7166" s="130"/>
    </row>
    <row r="7167" spans="104:106" x14ac:dyDescent="0.2">
      <c r="CZ7167" s="130"/>
      <c r="DA7167" s="130"/>
      <c r="DB7167" s="130"/>
    </row>
    <row r="7168" spans="104:106" x14ac:dyDescent="0.2">
      <c r="CZ7168" s="130"/>
      <c r="DA7168" s="130"/>
      <c r="DB7168" s="130"/>
    </row>
    <row r="7169" spans="104:106" x14ac:dyDescent="0.2">
      <c r="CZ7169" s="130"/>
      <c r="DA7169" s="130"/>
      <c r="DB7169" s="130"/>
    </row>
    <row r="7170" spans="104:106" x14ac:dyDescent="0.2">
      <c r="CZ7170" s="130"/>
      <c r="DA7170" s="130"/>
      <c r="DB7170" s="130"/>
    </row>
    <row r="7171" spans="104:106" x14ac:dyDescent="0.2">
      <c r="CZ7171" s="130"/>
      <c r="DA7171" s="130"/>
      <c r="DB7171" s="130"/>
    </row>
    <row r="7172" spans="104:106" x14ac:dyDescent="0.2">
      <c r="CZ7172" s="130"/>
      <c r="DA7172" s="130"/>
      <c r="DB7172" s="130"/>
    </row>
    <row r="7173" spans="104:106" x14ac:dyDescent="0.2">
      <c r="CZ7173" s="130"/>
      <c r="DA7173" s="130"/>
      <c r="DB7173" s="130"/>
    </row>
    <row r="7174" spans="104:106" x14ac:dyDescent="0.2">
      <c r="CZ7174" s="130"/>
      <c r="DA7174" s="130"/>
      <c r="DB7174" s="130"/>
    </row>
    <row r="7175" spans="104:106" x14ac:dyDescent="0.2">
      <c r="CZ7175" s="130"/>
      <c r="DA7175" s="130"/>
      <c r="DB7175" s="130"/>
    </row>
    <row r="7176" spans="104:106" x14ac:dyDescent="0.2">
      <c r="CZ7176" s="130"/>
      <c r="DA7176" s="130"/>
      <c r="DB7176" s="130"/>
    </row>
    <row r="7177" spans="104:106" x14ac:dyDescent="0.2">
      <c r="CZ7177" s="130"/>
      <c r="DA7177" s="130"/>
      <c r="DB7177" s="130"/>
    </row>
    <row r="7178" spans="104:106" x14ac:dyDescent="0.2">
      <c r="CZ7178" s="130"/>
      <c r="DA7178" s="130"/>
      <c r="DB7178" s="130"/>
    </row>
    <row r="7179" spans="104:106" x14ac:dyDescent="0.2">
      <c r="CZ7179" s="130"/>
      <c r="DA7179" s="130"/>
      <c r="DB7179" s="130"/>
    </row>
    <row r="7180" spans="104:106" x14ac:dyDescent="0.2">
      <c r="CZ7180" s="130"/>
      <c r="DA7180" s="130"/>
      <c r="DB7180" s="130"/>
    </row>
    <row r="7181" spans="104:106" x14ac:dyDescent="0.2">
      <c r="CZ7181" s="130"/>
      <c r="DA7181" s="130"/>
      <c r="DB7181" s="130"/>
    </row>
    <row r="7182" spans="104:106" x14ac:dyDescent="0.2">
      <c r="CZ7182" s="130"/>
      <c r="DA7182" s="130"/>
      <c r="DB7182" s="130"/>
    </row>
    <row r="7183" spans="104:106" x14ac:dyDescent="0.2">
      <c r="CZ7183" s="130"/>
      <c r="DA7183" s="130"/>
      <c r="DB7183" s="130"/>
    </row>
    <row r="7184" spans="104:106" x14ac:dyDescent="0.2">
      <c r="CZ7184" s="130"/>
      <c r="DA7184" s="130"/>
      <c r="DB7184" s="130"/>
    </row>
    <row r="7185" spans="104:106" x14ac:dyDescent="0.2">
      <c r="CZ7185" s="130"/>
      <c r="DA7185" s="130"/>
      <c r="DB7185" s="130"/>
    </row>
    <row r="7186" spans="104:106" x14ac:dyDescent="0.2">
      <c r="CZ7186" s="130"/>
      <c r="DA7186" s="130"/>
      <c r="DB7186" s="130"/>
    </row>
    <row r="7187" spans="104:106" x14ac:dyDescent="0.2">
      <c r="CZ7187" s="130"/>
      <c r="DA7187" s="130"/>
      <c r="DB7187" s="130"/>
    </row>
    <row r="7188" spans="104:106" x14ac:dyDescent="0.2">
      <c r="CZ7188" s="130"/>
      <c r="DA7188" s="130"/>
      <c r="DB7188" s="130"/>
    </row>
    <row r="7189" spans="104:106" x14ac:dyDescent="0.2">
      <c r="CZ7189" s="130"/>
      <c r="DA7189" s="130"/>
      <c r="DB7189" s="130"/>
    </row>
    <row r="7190" spans="104:106" x14ac:dyDescent="0.2">
      <c r="CZ7190" s="130"/>
      <c r="DA7190" s="130"/>
      <c r="DB7190" s="130"/>
    </row>
    <row r="7191" spans="104:106" x14ac:dyDescent="0.2">
      <c r="CZ7191" s="130"/>
      <c r="DA7191" s="130"/>
      <c r="DB7191" s="130"/>
    </row>
    <row r="7192" spans="104:106" x14ac:dyDescent="0.2">
      <c r="CZ7192" s="130"/>
      <c r="DA7192" s="130"/>
      <c r="DB7192" s="130"/>
    </row>
    <row r="7193" spans="104:106" x14ac:dyDescent="0.2">
      <c r="CZ7193" s="130"/>
      <c r="DA7193" s="130"/>
      <c r="DB7193" s="130"/>
    </row>
    <row r="7194" spans="104:106" x14ac:dyDescent="0.2">
      <c r="CZ7194" s="130"/>
      <c r="DA7194" s="130"/>
      <c r="DB7194" s="130"/>
    </row>
    <row r="7195" spans="104:106" x14ac:dyDescent="0.2">
      <c r="CZ7195" s="130"/>
      <c r="DA7195" s="130"/>
      <c r="DB7195" s="130"/>
    </row>
    <row r="7196" spans="104:106" x14ac:dyDescent="0.2">
      <c r="CZ7196" s="130"/>
      <c r="DA7196" s="130"/>
      <c r="DB7196" s="130"/>
    </row>
    <row r="7197" spans="104:106" x14ac:dyDescent="0.2">
      <c r="CZ7197" s="130"/>
      <c r="DA7197" s="130"/>
      <c r="DB7197" s="130"/>
    </row>
    <row r="7198" spans="104:106" x14ac:dyDescent="0.2">
      <c r="CZ7198" s="130"/>
      <c r="DA7198" s="130"/>
      <c r="DB7198" s="130"/>
    </row>
    <row r="7199" spans="104:106" x14ac:dyDescent="0.2">
      <c r="CZ7199" s="130"/>
      <c r="DA7199" s="130"/>
      <c r="DB7199" s="130"/>
    </row>
    <row r="7200" spans="104:106" x14ac:dyDescent="0.2">
      <c r="CZ7200" s="130"/>
      <c r="DA7200" s="130"/>
      <c r="DB7200" s="130"/>
    </row>
    <row r="7201" spans="104:106" x14ac:dyDescent="0.2">
      <c r="CZ7201" s="130"/>
      <c r="DA7201" s="130"/>
      <c r="DB7201" s="130"/>
    </row>
    <row r="7202" spans="104:106" x14ac:dyDescent="0.2">
      <c r="CZ7202" s="130"/>
      <c r="DA7202" s="130"/>
      <c r="DB7202" s="130"/>
    </row>
    <row r="7203" spans="104:106" x14ac:dyDescent="0.2">
      <c r="CZ7203" s="130"/>
      <c r="DA7203" s="130"/>
      <c r="DB7203" s="130"/>
    </row>
    <row r="7204" spans="104:106" x14ac:dyDescent="0.2">
      <c r="CZ7204" s="130"/>
      <c r="DA7204" s="130"/>
      <c r="DB7204" s="130"/>
    </row>
    <row r="7205" spans="104:106" x14ac:dyDescent="0.2">
      <c r="CZ7205" s="130"/>
      <c r="DA7205" s="130"/>
      <c r="DB7205" s="130"/>
    </row>
    <row r="7206" spans="104:106" x14ac:dyDescent="0.2">
      <c r="CZ7206" s="130"/>
      <c r="DA7206" s="130"/>
      <c r="DB7206" s="130"/>
    </row>
    <row r="7207" spans="104:106" x14ac:dyDescent="0.2">
      <c r="CZ7207" s="130"/>
      <c r="DA7207" s="130"/>
      <c r="DB7207" s="130"/>
    </row>
    <row r="7208" spans="104:106" x14ac:dyDescent="0.2">
      <c r="CZ7208" s="130"/>
      <c r="DA7208" s="130"/>
      <c r="DB7208" s="130"/>
    </row>
    <row r="7209" spans="104:106" x14ac:dyDescent="0.2">
      <c r="CZ7209" s="130"/>
      <c r="DA7209" s="130"/>
      <c r="DB7209" s="130"/>
    </row>
    <row r="7210" spans="104:106" x14ac:dyDescent="0.2">
      <c r="CZ7210" s="130"/>
      <c r="DA7210" s="130"/>
      <c r="DB7210" s="130"/>
    </row>
    <row r="7211" spans="104:106" x14ac:dyDescent="0.2">
      <c r="CZ7211" s="130"/>
      <c r="DA7211" s="130"/>
      <c r="DB7211" s="130"/>
    </row>
    <row r="7212" spans="104:106" x14ac:dyDescent="0.2">
      <c r="CZ7212" s="130"/>
      <c r="DA7212" s="130"/>
      <c r="DB7212" s="130"/>
    </row>
    <row r="7213" spans="104:106" x14ac:dyDescent="0.2">
      <c r="CZ7213" s="130"/>
      <c r="DA7213" s="130"/>
      <c r="DB7213" s="130"/>
    </row>
    <row r="7214" spans="104:106" x14ac:dyDescent="0.2">
      <c r="CZ7214" s="130"/>
      <c r="DA7214" s="130"/>
      <c r="DB7214" s="130"/>
    </row>
    <row r="7215" spans="104:106" x14ac:dyDescent="0.2">
      <c r="CZ7215" s="130"/>
      <c r="DA7215" s="130"/>
      <c r="DB7215" s="130"/>
    </row>
    <row r="7216" spans="104:106" x14ac:dyDescent="0.2">
      <c r="CZ7216" s="130"/>
      <c r="DA7216" s="130"/>
      <c r="DB7216" s="130"/>
    </row>
    <row r="7217" spans="104:106" x14ac:dyDescent="0.2">
      <c r="CZ7217" s="130"/>
      <c r="DA7217" s="130"/>
      <c r="DB7217" s="130"/>
    </row>
    <row r="7218" spans="104:106" x14ac:dyDescent="0.2">
      <c r="CZ7218" s="130"/>
      <c r="DA7218" s="130"/>
      <c r="DB7218" s="130"/>
    </row>
    <row r="7219" spans="104:106" x14ac:dyDescent="0.2">
      <c r="CZ7219" s="130"/>
      <c r="DA7219" s="130"/>
      <c r="DB7219" s="130"/>
    </row>
    <row r="7220" spans="104:106" x14ac:dyDescent="0.2">
      <c r="CZ7220" s="130"/>
      <c r="DA7220" s="130"/>
      <c r="DB7220" s="130"/>
    </row>
    <row r="7221" spans="104:106" x14ac:dyDescent="0.2">
      <c r="CZ7221" s="130"/>
      <c r="DA7221" s="130"/>
      <c r="DB7221" s="130"/>
    </row>
    <row r="7222" spans="104:106" x14ac:dyDescent="0.2">
      <c r="CZ7222" s="130"/>
      <c r="DA7222" s="130"/>
      <c r="DB7222" s="130"/>
    </row>
    <row r="7223" spans="104:106" x14ac:dyDescent="0.2">
      <c r="CZ7223" s="130"/>
      <c r="DA7223" s="130"/>
      <c r="DB7223" s="130"/>
    </row>
    <row r="7224" spans="104:106" x14ac:dyDescent="0.2">
      <c r="CZ7224" s="130"/>
      <c r="DA7224" s="130"/>
      <c r="DB7224" s="130"/>
    </row>
    <row r="7225" spans="104:106" x14ac:dyDescent="0.2">
      <c r="CZ7225" s="130"/>
      <c r="DA7225" s="130"/>
      <c r="DB7225" s="130"/>
    </row>
    <row r="7226" spans="104:106" x14ac:dyDescent="0.2">
      <c r="CZ7226" s="130"/>
      <c r="DA7226" s="130"/>
      <c r="DB7226" s="130"/>
    </row>
    <row r="7227" spans="104:106" x14ac:dyDescent="0.2">
      <c r="CZ7227" s="130"/>
      <c r="DA7227" s="130"/>
      <c r="DB7227" s="130"/>
    </row>
    <row r="7228" spans="104:106" x14ac:dyDescent="0.2">
      <c r="CZ7228" s="130"/>
      <c r="DA7228" s="130"/>
      <c r="DB7228" s="130"/>
    </row>
    <row r="7229" spans="104:106" x14ac:dyDescent="0.2">
      <c r="CZ7229" s="130"/>
      <c r="DA7229" s="130"/>
      <c r="DB7229" s="130"/>
    </row>
    <row r="7230" spans="104:106" x14ac:dyDescent="0.2">
      <c r="CZ7230" s="130"/>
      <c r="DA7230" s="130"/>
      <c r="DB7230" s="130"/>
    </row>
    <row r="7231" spans="104:106" x14ac:dyDescent="0.2">
      <c r="CZ7231" s="130"/>
      <c r="DA7231" s="130"/>
      <c r="DB7231" s="130"/>
    </row>
    <row r="7232" spans="104:106" x14ac:dyDescent="0.2">
      <c r="CZ7232" s="130"/>
      <c r="DA7232" s="130"/>
      <c r="DB7232" s="130"/>
    </row>
    <row r="7233" spans="104:106" x14ac:dyDescent="0.2">
      <c r="CZ7233" s="130"/>
      <c r="DA7233" s="130"/>
      <c r="DB7233" s="130"/>
    </row>
    <row r="7234" spans="104:106" x14ac:dyDescent="0.2">
      <c r="CZ7234" s="130"/>
      <c r="DA7234" s="130"/>
      <c r="DB7234" s="130"/>
    </row>
    <row r="7235" spans="104:106" x14ac:dyDescent="0.2">
      <c r="CZ7235" s="130"/>
      <c r="DA7235" s="130"/>
      <c r="DB7235" s="130"/>
    </row>
    <row r="7236" spans="104:106" x14ac:dyDescent="0.2">
      <c r="CZ7236" s="130"/>
      <c r="DA7236" s="130"/>
      <c r="DB7236" s="130"/>
    </row>
    <row r="7237" spans="104:106" x14ac:dyDescent="0.2">
      <c r="CZ7237" s="130"/>
      <c r="DA7237" s="130"/>
      <c r="DB7237" s="130"/>
    </row>
    <row r="7238" spans="104:106" x14ac:dyDescent="0.2">
      <c r="CZ7238" s="130"/>
      <c r="DA7238" s="130"/>
      <c r="DB7238" s="130"/>
    </row>
    <row r="7239" spans="104:106" x14ac:dyDescent="0.2">
      <c r="CZ7239" s="130"/>
      <c r="DA7239" s="130"/>
      <c r="DB7239" s="130"/>
    </row>
    <row r="7240" spans="104:106" x14ac:dyDescent="0.2">
      <c r="CZ7240" s="130"/>
      <c r="DA7240" s="130"/>
      <c r="DB7240" s="130"/>
    </row>
    <row r="7241" spans="104:106" x14ac:dyDescent="0.2">
      <c r="CZ7241" s="130"/>
      <c r="DA7241" s="130"/>
      <c r="DB7241" s="130"/>
    </row>
    <row r="7242" spans="104:106" x14ac:dyDescent="0.2">
      <c r="CZ7242" s="130"/>
      <c r="DA7242" s="130"/>
      <c r="DB7242" s="130"/>
    </row>
    <row r="7243" spans="104:106" x14ac:dyDescent="0.2">
      <c r="CZ7243" s="130"/>
      <c r="DA7243" s="130"/>
      <c r="DB7243" s="130"/>
    </row>
    <row r="7244" spans="104:106" x14ac:dyDescent="0.2">
      <c r="CZ7244" s="130"/>
      <c r="DA7244" s="130"/>
      <c r="DB7244" s="130"/>
    </row>
    <row r="7245" spans="104:106" x14ac:dyDescent="0.2">
      <c r="CZ7245" s="130"/>
      <c r="DA7245" s="130"/>
      <c r="DB7245" s="130"/>
    </row>
    <row r="7246" spans="104:106" x14ac:dyDescent="0.2">
      <c r="CZ7246" s="130"/>
      <c r="DA7246" s="130"/>
      <c r="DB7246" s="130"/>
    </row>
    <row r="7247" spans="104:106" x14ac:dyDescent="0.2">
      <c r="CZ7247" s="130"/>
      <c r="DA7247" s="130"/>
      <c r="DB7247" s="130"/>
    </row>
    <row r="7248" spans="104:106" x14ac:dyDescent="0.2">
      <c r="CZ7248" s="130"/>
      <c r="DA7248" s="130"/>
      <c r="DB7248" s="130"/>
    </row>
    <row r="7249" spans="104:106" x14ac:dyDescent="0.2">
      <c r="CZ7249" s="130"/>
      <c r="DA7249" s="130"/>
      <c r="DB7249" s="130"/>
    </row>
    <row r="7250" spans="104:106" x14ac:dyDescent="0.2">
      <c r="CZ7250" s="130"/>
      <c r="DA7250" s="130"/>
      <c r="DB7250" s="130"/>
    </row>
    <row r="7251" spans="104:106" x14ac:dyDescent="0.2">
      <c r="CZ7251" s="130"/>
      <c r="DA7251" s="130"/>
      <c r="DB7251" s="130"/>
    </row>
    <row r="7252" spans="104:106" x14ac:dyDescent="0.2">
      <c r="CZ7252" s="130"/>
      <c r="DA7252" s="130"/>
      <c r="DB7252" s="130"/>
    </row>
    <row r="7253" spans="104:106" x14ac:dyDescent="0.2">
      <c r="CZ7253" s="130"/>
      <c r="DA7253" s="130"/>
      <c r="DB7253" s="130"/>
    </row>
    <row r="7254" spans="104:106" x14ac:dyDescent="0.2">
      <c r="CZ7254" s="130"/>
      <c r="DA7254" s="130"/>
      <c r="DB7254" s="130"/>
    </row>
    <row r="7255" spans="104:106" x14ac:dyDescent="0.2">
      <c r="CZ7255" s="130"/>
      <c r="DA7255" s="130"/>
      <c r="DB7255" s="130"/>
    </row>
    <row r="7256" spans="104:106" x14ac:dyDescent="0.2">
      <c r="CZ7256" s="130"/>
      <c r="DA7256" s="130"/>
      <c r="DB7256" s="130"/>
    </row>
    <row r="7257" spans="104:106" x14ac:dyDescent="0.2">
      <c r="CZ7257" s="130"/>
      <c r="DA7257" s="130"/>
      <c r="DB7257" s="130"/>
    </row>
    <row r="7258" spans="104:106" x14ac:dyDescent="0.2">
      <c r="CZ7258" s="130"/>
      <c r="DA7258" s="130"/>
      <c r="DB7258" s="130"/>
    </row>
    <row r="7259" spans="104:106" x14ac:dyDescent="0.2">
      <c r="CZ7259" s="130"/>
      <c r="DA7259" s="130"/>
      <c r="DB7259" s="130"/>
    </row>
    <row r="7260" spans="104:106" x14ac:dyDescent="0.2">
      <c r="CZ7260" s="130"/>
      <c r="DA7260" s="130"/>
      <c r="DB7260" s="130"/>
    </row>
    <row r="7261" spans="104:106" x14ac:dyDescent="0.2">
      <c r="CZ7261" s="130"/>
      <c r="DA7261" s="130"/>
      <c r="DB7261" s="130"/>
    </row>
    <row r="7262" spans="104:106" x14ac:dyDescent="0.2">
      <c r="CZ7262" s="130"/>
      <c r="DA7262" s="130"/>
      <c r="DB7262" s="130"/>
    </row>
    <row r="7263" spans="104:106" x14ac:dyDescent="0.2">
      <c r="CZ7263" s="130"/>
      <c r="DA7263" s="130"/>
      <c r="DB7263" s="130"/>
    </row>
    <row r="7264" spans="104:106" x14ac:dyDescent="0.2">
      <c r="CZ7264" s="130"/>
      <c r="DA7264" s="130"/>
      <c r="DB7264" s="130"/>
    </row>
    <row r="7265" spans="104:106" x14ac:dyDescent="0.2">
      <c r="CZ7265" s="130"/>
      <c r="DA7265" s="130"/>
      <c r="DB7265" s="130"/>
    </row>
    <row r="7266" spans="104:106" x14ac:dyDescent="0.2">
      <c r="CZ7266" s="130"/>
      <c r="DA7266" s="130"/>
      <c r="DB7266" s="130"/>
    </row>
    <row r="7267" spans="104:106" x14ac:dyDescent="0.2">
      <c r="CZ7267" s="130"/>
      <c r="DA7267" s="130"/>
      <c r="DB7267" s="130"/>
    </row>
    <row r="7268" spans="104:106" x14ac:dyDescent="0.2">
      <c r="CZ7268" s="130"/>
      <c r="DA7268" s="130"/>
      <c r="DB7268" s="130"/>
    </row>
    <row r="7269" spans="104:106" x14ac:dyDescent="0.2">
      <c r="CZ7269" s="130"/>
      <c r="DA7269" s="130"/>
      <c r="DB7269" s="130"/>
    </row>
    <row r="7270" spans="104:106" x14ac:dyDescent="0.2">
      <c r="CZ7270" s="130"/>
      <c r="DA7270" s="130"/>
      <c r="DB7270" s="130"/>
    </row>
    <row r="7271" spans="104:106" x14ac:dyDescent="0.2">
      <c r="CZ7271" s="130"/>
      <c r="DA7271" s="130"/>
      <c r="DB7271" s="130"/>
    </row>
    <row r="7272" spans="104:106" x14ac:dyDescent="0.2">
      <c r="CZ7272" s="130"/>
      <c r="DA7272" s="130"/>
      <c r="DB7272" s="130"/>
    </row>
    <row r="7273" spans="104:106" x14ac:dyDescent="0.2">
      <c r="CZ7273" s="130"/>
      <c r="DA7273" s="130"/>
      <c r="DB7273" s="130"/>
    </row>
    <row r="7274" spans="104:106" x14ac:dyDescent="0.2">
      <c r="CZ7274" s="130"/>
      <c r="DA7274" s="130"/>
      <c r="DB7274" s="130"/>
    </row>
    <row r="7275" spans="104:106" x14ac:dyDescent="0.2">
      <c r="CZ7275" s="130"/>
      <c r="DA7275" s="130"/>
      <c r="DB7275" s="130"/>
    </row>
    <row r="7276" spans="104:106" x14ac:dyDescent="0.2">
      <c r="CZ7276" s="130"/>
      <c r="DA7276" s="130"/>
      <c r="DB7276" s="130"/>
    </row>
    <row r="7277" spans="104:106" x14ac:dyDescent="0.2">
      <c r="CZ7277" s="130"/>
      <c r="DA7277" s="130"/>
      <c r="DB7277" s="130"/>
    </row>
    <row r="7278" spans="104:106" x14ac:dyDescent="0.2">
      <c r="CZ7278" s="130"/>
      <c r="DA7278" s="130"/>
      <c r="DB7278" s="130"/>
    </row>
    <row r="7279" spans="104:106" x14ac:dyDescent="0.2">
      <c r="CZ7279" s="130"/>
      <c r="DA7279" s="130"/>
      <c r="DB7279" s="130"/>
    </row>
    <row r="7280" spans="104:106" x14ac:dyDescent="0.2">
      <c r="CZ7280" s="130"/>
      <c r="DA7280" s="130"/>
      <c r="DB7280" s="130"/>
    </row>
    <row r="7281" spans="104:106" x14ac:dyDescent="0.2">
      <c r="CZ7281" s="130"/>
      <c r="DA7281" s="130"/>
      <c r="DB7281" s="130"/>
    </row>
    <row r="7282" spans="104:106" x14ac:dyDescent="0.2">
      <c r="CZ7282" s="130"/>
      <c r="DA7282" s="130"/>
      <c r="DB7282" s="130"/>
    </row>
    <row r="7283" spans="104:106" x14ac:dyDescent="0.2">
      <c r="CZ7283" s="130"/>
      <c r="DA7283" s="130"/>
      <c r="DB7283" s="130"/>
    </row>
    <row r="7284" spans="104:106" x14ac:dyDescent="0.2">
      <c r="CZ7284" s="130"/>
      <c r="DA7284" s="130"/>
      <c r="DB7284" s="130"/>
    </row>
    <row r="7285" spans="104:106" x14ac:dyDescent="0.2">
      <c r="CZ7285" s="130"/>
      <c r="DA7285" s="130"/>
      <c r="DB7285" s="130"/>
    </row>
    <row r="7286" spans="104:106" x14ac:dyDescent="0.2">
      <c r="CZ7286" s="130"/>
      <c r="DA7286" s="130"/>
      <c r="DB7286" s="130"/>
    </row>
    <row r="7287" spans="104:106" x14ac:dyDescent="0.2">
      <c r="CZ7287" s="130"/>
      <c r="DA7287" s="130"/>
      <c r="DB7287" s="130"/>
    </row>
    <row r="7288" spans="104:106" x14ac:dyDescent="0.2">
      <c r="CZ7288" s="130"/>
      <c r="DA7288" s="130"/>
      <c r="DB7288" s="130"/>
    </row>
    <row r="7289" spans="104:106" x14ac:dyDescent="0.2">
      <c r="CZ7289" s="130"/>
      <c r="DA7289" s="130"/>
      <c r="DB7289" s="130"/>
    </row>
    <row r="7290" spans="104:106" x14ac:dyDescent="0.2">
      <c r="CZ7290" s="130"/>
      <c r="DA7290" s="130"/>
      <c r="DB7290" s="130"/>
    </row>
    <row r="7291" spans="104:106" x14ac:dyDescent="0.2">
      <c r="CZ7291" s="130"/>
      <c r="DA7291" s="130"/>
      <c r="DB7291" s="130"/>
    </row>
    <row r="7292" spans="104:106" x14ac:dyDescent="0.2">
      <c r="CZ7292" s="130"/>
      <c r="DA7292" s="130"/>
      <c r="DB7292" s="130"/>
    </row>
    <row r="7293" spans="104:106" x14ac:dyDescent="0.2">
      <c r="CZ7293" s="130"/>
      <c r="DA7293" s="130"/>
      <c r="DB7293" s="130"/>
    </row>
    <row r="7294" spans="104:106" x14ac:dyDescent="0.2">
      <c r="CZ7294" s="130"/>
      <c r="DA7294" s="130"/>
      <c r="DB7294" s="130"/>
    </row>
    <row r="7295" spans="104:106" x14ac:dyDescent="0.2">
      <c r="CZ7295" s="130"/>
      <c r="DA7295" s="130"/>
      <c r="DB7295" s="130"/>
    </row>
    <row r="7296" spans="104:106" x14ac:dyDescent="0.2">
      <c r="CZ7296" s="130"/>
      <c r="DA7296" s="130"/>
      <c r="DB7296" s="130"/>
    </row>
    <row r="7297" spans="104:106" x14ac:dyDescent="0.2">
      <c r="CZ7297" s="130"/>
      <c r="DA7297" s="130"/>
      <c r="DB7297" s="130"/>
    </row>
    <row r="7298" spans="104:106" x14ac:dyDescent="0.2">
      <c r="CZ7298" s="130"/>
      <c r="DA7298" s="130"/>
      <c r="DB7298" s="130"/>
    </row>
    <row r="7299" spans="104:106" x14ac:dyDescent="0.2">
      <c r="CZ7299" s="130"/>
      <c r="DA7299" s="130"/>
      <c r="DB7299" s="130"/>
    </row>
    <row r="7300" spans="104:106" x14ac:dyDescent="0.2">
      <c r="CZ7300" s="130"/>
      <c r="DA7300" s="130"/>
      <c r="DB7300" s="130"/>
    </row>
    <row r="7301" spans="104:106" x14ac:dyDescent="0.2">
      <c r="CZ7301" s="130"/>
      <c r="DA7301" s="130"/>
      <c r="DB7301" s="130"/>
    </row>
    <row r="7302" spans="104:106" x14ac:dyDescent="0.2">
      <c r="CZ7302" s="130"/>
      <c r="DA7302" s="130"/>
      <c r="DB7302" s="130"/>
    </row>
    <row r="7303" spans="104:106" x14ac:dyDescent="0.2">
      <c r="CZ7303" s="130"/>
      <c r="DA7303" s="130"/>
      <c r="DB7303" s="130"/>
    </row>
    <row r="7304" spans="104:106" x14ac:dyDescent="0.2">
      <c r="CZ7304" s="130"/>
      <c r="DA7304" s="130"/>
      <c r="DB7304" s="130"/>
    </row>
    <row r="7305" spans="104:106" x14ac:dyDescent="0.2">
      <c r="CZ7305" s="130"/>
      <c r="DA7305" s="130"/>
      <c r="DB7305" s="130"/>
    </row>
    <row r="7306" spans="104:106" x14ac:dyDescent="0.2">
      <c r="CZ7306" s="130"/>
      <c r="DA7306" s="130"/>
      <c r="DB7306" s="130"/>
    </row>
    <row r="7307" spans="104:106" x14ac:dyDescent="0.2">
      <c r="CZ7307" s="130"/>
      <c r="DA7307" s="130"/>
      <c r="DB7307" s="130"/>
    </row>
    <row r="7308" spans="104:106" x14ac:dyDescent="0.2">
      <c r="CZ7308" s="130"/>
      <c r="DA7308" s="130"/>
      <c r="DB7308" s="130"/>
    </row>
    <row r="7309" spans="104:106" x14ac:dyDescent="0.2">
      <c r="CZ7309" s="130"/>
      <c r="DA7309" s="130"/>
      <c r="DB7309" s="130"/>
    </row>
    <row r="7310" spans="104:106" x14ac:dyDescent="0.2">
      <c r="CZ7310" s="130"/>
      <c r="DA7310" s="130"/>
      <c r="DB7310" s="130"/>
    </row>
    <row r="7311" spans="104:106" x14ac:dyDescent="0.2">
      <c r="CZ7311" s="130"/>
      <c r="DA7311" s="130"/>
      <c r="DB7311" s="130"/>
    </row>
    <row r="7312" spans="104:106" x14ac:dyDescent="0.2">
      <c r="CZ7312" s="130"/>
      <c r="DA7312" s="130"/>
      <c r="DB7312" s="130"/>
    </row>
    <row r="7313" spans="104:106" x14ac:dyDescent="0.2">
      <c r="CZ7313" s="130"/>
      <c r="DA7313" s="130"/>
      <c r="DB7313" s="130"/>
    </row>
    <row r="7314" spans="104:106" x14ac:dyDescent="0.2">
      <c r="CZ7314" s="130"/>
      <c r="DA7314" s="130"/>
      <c r="DB7314" s="130"/>
    </row>
    <row r="7315" spans="104:106" x14ac:dyDescent="0.2">
      <c r="CZ7315" s="130"/>
      <c r="DA7315" s="130"/>
      <c r="DB7315" s="130"/>
    </row>
    <row r="7316" spans="104:106" x14ac:dyDescent="0.2">
      <c r="CZ7316" s="130"/>
      <c r="DA7316" s="130"/>
      <c r="DB7316" s="130"/>
    </row>
    <row r="7317" spans="104:106" x14ac:dyDescent="0.2">
      <c r="CZ7317" s="130"/>
      <c r="DA7317" s="130"/>
      <c r="DB7317" s="130"/>
    </row>
    <row r="7318" spans="104:106" x14ac:dyDescent="0.2">
      <c r="CZ7318" s="130"/>
      <c r="DA7318" s="130"/>
      <c r="DB7318" s="130"/>
    </row>
    <row r="7319" spans="104:106" x14ac:dyDescent="0.2">
      <c r="CZ7319" s="130"/>
      <c r="DA7319" s="130"/>
      <c r="DB7319" s="130"/>
    </row>
    <row r="7320" spans="104:106" x14ac:dyDescent="0.2">
      <c r="CZ7320" s="130"/>
      <c r="DA7320" s="130"/>
      <c r="DB7320" s="130"/>
    </row>
    <row r="7321" spans="104:106" x14ac:dyDescent="0.2">
      <c r="CZ7321" s="130"/>
      <c r="DA7321" s="130"/>
      <c r="DB7321" s="130"/>
    </row>
    <row r="7322" spans="104:106" x14ac:dyDescent="0.2">
      <c r="CZ7322" s="130"/>
      <c r="DA7322" s="130"/>
      <c r="DB7322" s="130"/>
    </row>
    <row r="7323" spans="104:106" x14ac:dyDescent="0.2">
      <c r="CZ7323" s="130"/>
      <c r="DA7323" s="130"/>
      <c r="DB7323" s="130"/>
    </row>
    <row r="7324" spans="104:106" x14ac:dyDescent="0.2">
      <c r="CZ7324" s="130"/>
      <c r="DA7324" s="130"/>
      <c r="DB7324" s="130"/>
    </row>
    <row r="7325" spans="104:106" x14ac:dyDescent="0.2">
      <c r="CZ7325" s="130"/>
      <c r="DA7325" s="130"/>
      <c r="DB7325" s="130"/>
    </row>
    <row r="7326" spans="104:106" x14ac:dyDescent="0.2">
      <c r="CZ7326" s="130"/>
      <c r="DA7326" s="130"/>
      <c r="DB7326" s="130"/>
    </row>
    <row r="7327" spans="104:106" x14ac:dyDescent="0.2">
      <c r="CZ7327" s="130"/>
      <c r="DA7327" s="130"/>
      <c r="DB7327" s="130"/>
    </row>
    <row r="7328" spans="104:106" x14ac:dyDescent="0.2">
      <c r="CZ7328" s="130"/>
      <c r="DA7328" s="130"/>
      <c r="DB7328" s="130"/>
    </row>
    <row r="7329" spans="104:106" x14ac:dyDescent="0.2">
      <c r="CZ7329" s="130"/>
      <c r="DA7329" s="130"/>
      <c r="DB7329" s="130"/>
    </row>
    <row r="7330" spans="104:106" x14ac:dyDescent="0.2">
      <c r="CZ7330" s="130"/>
      <c r="DA7330" s="130"/>
      <c r="DB7330" s="130"/>
    </row>
    <row r="7331" spans="104:106" x14ac:dyDescent="0.2">
      <c r="CZ7331" s="130"/>
      <c r="DA7331" s="130"/>
      <c r="DB7331" s="130"/>
    </row>
    <row r="7332" spans="104:106" x14ac:dyDescent="0.2">
      <c r="CZ7332" s="130"/>
      <c r="DA7332" s="130"/>
      <c r="DB7332" s="130"/>
    </row>
    <row r="7333" spans="104:106" x14ac:dyDescent="0.2">
      <c r="CZ7333" s="130"/>
      <c r="DA7333" s="130"/>
      <c r="DB7333" s="130"/>
    </row>
    <row r="7334" spans="104:106" x14ac:dyDescent="0.2">
      <c r="CZ7334" s="130"/>
      <c r="DA7334" s="130"/>
      <c r="DB7334" s="130"/>
    </row>
    <row r="7335" spans="104:106" x14ac:dyDescent="0.2">
      <c r="CZ7335" s="130"/>
      <c r="DA7335" s="130"/>
      <c r="DB7335" s="130"/>
    </row>
    <row r="7336" spans="104:106" x14ac:dyDescent="0.2">
      <c r="CZ7336" s="130"/>
      <c r="DA7336" s="130"/>
      <c r="DB7336" s="130"/>
    </row>
    <row r="7337" spans="104:106" x14ac:dyDescent="0.2">
      <c r="CZ7337" s="130"/>
      <c r="DA7337" s="130"/>
      <c r="DB7337" s="130"/>
    </row>
    <row r="7338" spans="104:106" x14ac:dyDescent="0.2">
      <c r="CZ7338" s="130"/>
      <c r="DA7338" s="130"/>
      <c r="DB7338" s="130"/>
    </row>
    <row r="7339" spans="104:106" x14ac:dyDescent="0.2">
      <c r="CZ7339" s="130"/>
      <c r="DA7339" s="130"/>
      <c r="DB7339" s="130"/>
    </row>
    <row r="7340" spans="104:106" x14ac:dyDescent="0.2">
      <c r="CZ7340" s="130"/>
      <c r="DA7340" s="130"/>
      <c r="DB7340" s="130"/>
    </row>
    <row r="7341" spans="104:106" x14ac:dyDescent="0.2">
      <c r="CZ7341" s="130"/>
      <c r="DA7341" s="130"/>
      <c r="DB7341" s="130"/>
    </row>
    <row r="7342" spans="104:106" x14ac:dyDescent="0.2">
      <c r="CZ7342" s="130"/>
      <c r="DA7342" s="130"/>
      <c r="DB7342" s="130"/>
    </row>
    <row r="7343" spans="104:106" x14ac:dyDescent="0.2">
      <c r="CZ7343" s="130"/>
      <c r="DA7343" s="130"/>
      <c r="DB7343" s="130"/>
    </row>
    <row r="7344" spans="104:106" x14ac:dyDescent="0.2">
      <c r="CZ7344" s="130"/>
      <c r="DA7344" s="130"/>
      <c r="DB7344" s="130"/>
    </row>
    <row r="7345" spans="104:106" x14ac:dyDescent="0.2">
      <c r="CZ7345" s="130"/>
      <c r="DA7345" s="130"/>
      <c r="DB7345" s="130"/>
    </row>
    <row r="7346" spans="104:106" x14ac:dyDescent="0.2">
      <c r="CZ7346" s="130"/>
      <c r="DA7346" s="130"/>
      <c r="DB7346" s="130"/>
    </row>
    <row r="7347" spans="104:106" x14ac:dyDescent="0.2">
      <c r="CZ7347" s="130"/>
      <c r="DA7347" s="130"/>
      <c r="DB7347" s="130"/>
    </row>
    <row r="7348" spans="104:106" x14ac:dyDescent="0.2">
      <c r="CZ7348" s="130"/>
      <c r="DA7348" s="130"/>
      <c r="DB7348" s="130"/>
    </row>
    <row r="7349" spans="104:106" x14ac:dyDescent="0.2">
      <c r="CZ7349" s="130"/>
      <c r="DA7349" s="130"/>
      <c r="DB7349" s="130"/>
    </row>
    <row r="7350" spans="104:106" x14ac:dyDescent="0.2">
      <c r="CZ7350" s="130"/>
      <c r="DA7350" s="130"/>
      <c r="DB7350" s="130"/>
    </row>
    <row r="7351" spans="104:106" x14ac:dyDescent="0.2">
      <c r="CZ7351" s="130"/>
      <c r="DA7351" s="130"/>
      <c r="DB7351" s="130"/>
    </row>
    <row r="7352" spans="104:106" x14ac:dyDescent="0.2">
      <c r="CZ7352" s="130"/>
      <c r="DA7352" s="130"/>
      <c r="DB7352" s="130"/>
    </row>
    <row r="7353" spans="104:106" x14ac:dyDescent="0.2">
      <c r="CZ7353" s="130"/>
      <c r="DA7353" s="130"/>
      <c r="DB7353" s="130"/>
    </row>
    <row r="7354" spans="104:106" x14ac:dyDescent="0.2">
      <c r="CZ7354" s="130"/>
      <c r="DA7354" s="130"/>
      <c r="DB7354" s="130"/>
    </row>
    <row r="7355" spans="104:106" x14ac:dyDescent="0.2">
      <c r="CZ7355" s="130"/>
      <c r="DA7355" s="130"/>
      <c r="DB7355" s="130"/>
    </row>
    <row r="7356" spans="104:106" x14ac:dyDescent="0.2">
      <c r="CZ7356" s="130"/>
      <c r="DA7356" s="130"/>
      <c r="DB7356" s="130"/>
    </row>
    <row r="7357" spans="104:106" x14ac:dyDescent="0.2">
      <c r="CZ7357" s="130"/>
      <c r="DA7357" s="130"/>
      <c r="DB7357" s="130"/>
    </row>
    <row r="7358" spans="104:106" x14ac:dyDescent="0.2">
      <c r="CZ7358" s="130"/>
      <c r="DA7358" s="130"/>
      <c r="DB7358" s="130"/>
    </row>
    <row r="7359" spans="104:106" x14ac:dyDescent="0.2">
      <c r="CZ7359" s="130"/>
      <c r="DA7359" s="130"/>
      <c r="DB7359" s="130"/>
    </row>
    <row r="7360" spans="104:106" x14ac:dyDescent="0.2">
      <c r="CZ7360" s="130"/>
      <c r="DA7360" s="130"/>
      <c r="DB7360" s="130"/>
    </row>
    <row r="7361" spans="104:106" x14ac:dyDescent="0.2">
      <c r="CZ7361" s="130"/>
      <c r="DA7361" s="130"/>
      <c r="DB7361" s="130"/>
    </row>
    <row r="7362" spans="104:106" x14ac:dyDescent="0.2">
      <c r="CZ7362" s="130"/>
      <c r="DA7362" s="130"/>
      <c r="DB7362" s="130"/>
    </row>
    <row r="7363" spans="104:106" x14ac:dyDescent="0.2">
      <c r="CZ7363" s="130"/>
      <c r="DA7363" s="130"/>
      <c r="DB7363" s="130"/>
    </row>
    <row r="7364" spans="104:106" x14ac:dyDescent="0.2">
      <c r="CZ7364" s="130"/>
      <c r="DA7364" s="130"/>
      <c r="DB7364" s="130"/>
    </row>
    <row r="7365" spans="104:106" x14ac:dyDescent="0.2">
      <c r="CZ7365" s="130"/>
      <c r="DA7365" s="130"/>
      <c r="DB7365" s="130"/>
    </row>
    <row r="7366" spans="104:106" x14ac:dyDescent="0.2">
      <c r="CZ7366" s="130"/>
      <c r="DA7366" s="130"/>
      <c r="DB7366" s="130"/>
    </row>
    <row r="7367" spans="104:106" x14ac:dyDescent="0.2">
      <c r="CZ7367" s="130"/>
      <c r="DA7367" s="130"/>
      <c r="DB7367" s="130"/>
    </row>
    <row r="7368" spans="104:106" x14ac:dyDescent="0.2">
      <c r="CZ7368" s="130"/>
      <c r="DA7368" s="130"/>
      <c r="DB7368" s="130"/>
    </row>
    <row r="7369" spans="104:106" x14ac:dyDescent="0.2">
      <c r="CZ7369" s="130"/>
      <c r="DA7369" s="130"/>
      <c r="DB7369" s="130"/>
    </row>
    <row r="7370" spans="104:106" x14ac:dyDescent="0.2">
      <c r="CZ7370" s="130"/>
      <c r="DA7370" s="130"/>
      <c r="DB7370" s="130"/>
    </row>
    <row r="7371" spans="104:106" x14ac:dyDescent="0.2">
      <c r="CZ7371" s="130"/>
      <c r="DA7371" s="130"/>
      <c r="DB7371" s="130"/>
    </row>
    <row r="7372" spans="104:106" x14ac:dyDescent="0.2">
      <c r="CZ7372" s="130"/>
      <c r="DA7372" s="130"/>
      <c r="DB7372" s="130"/>
    </row>
    <row r="7373" spans="104:106" x14ac:dyDescent="0.2">
      <c r="CZ7373" s="130"/>
      <c r="DA7373" s="130"/>
      <c r="DB7373" s="130"/>
    </row>
    <row r="7374" spans="104:106" x14ac:dyDescent="0.2">
      <c r="CZ7374" s="130"/>
      <c r="DA7374" s="130"/>
      <c r="DB7374" s="130"/>
    </row>
    <row r="7375" spans="104:106" x14ac:dyDescent="0.2">
      <c r="CZ7375" s="130"/>
      <c r="DA7375" s="130"/>
      <c r="DB7375" s="130"/>
    </row>
    <row r="7376" spans="104:106" x14ac:dyDescent="0.2">
      <c r="CZ7376" s="130"/>
      <c r="DA7376" s="130"/>
      <c r="DB7376" s="130"/>
    </row>
    <row r="7377" spans="104:106" x14ac:dyDescent="0.2">
      <c r="CZ7377" s="130"/>
      <c r="DA7377" s="130"/>
      <c r="DB7377" s="130"/>
    </row>
    <row r="7378" spans="104:106" x14ac:dyDescent="0.2">
      <c r="CZ7378" s="130"/>
      <c r="DA7378" s="130"/>
      <c r="DB7378" s="130"/>
    </row>
    <row r="7379" spans="104:106" x14ac:dyDescent="0.2">
      <c r="CZ7379" s="130"/>
      <c r="DA7379" s="130"/>
      <c r="DB7379" s="130"/>
    </row>
    <row r="7380" spans="104:106" x14ac:dyDescent="0.2">
      <c r="CZ7380" s="130"/>
      <c r="DA7380" s="130"/>
      <c r="DB7380" s="130"/>
    </row>
    <row r="7381" spans="104:106" x14ac:dyDescent="0.2">
      <c r="CZ7381" s="130"/>
      <c r="DA7381" s="130"/>
      <c r="DB7381" s="130"/>
    </row>
    <row r="7382" spans="104:106" x14ac:dyDescent="0.2">
      <c r="CZ7382" s="130"/>
      <c r="DA7382" s="130"/>
      <c r="DB7382" s="130"/>
    </row>
    <row r="7383" spans="104:106" x14ac:dyDescent="0.2">
      <c r="CZ7383" s="130"/>
      <c r="DA7383" s="130"/>
      <c r="DB7383" s="130"/>
    </row>
    <row r="7384" spans="104:106" x14ac:dyDescent="0.2">
      <c r="CZ7384" s="130"/>
      <c r="DA7384" s="130"/>
      <c r="DB7384" s="130"/>
    </row>
    <row r="7385" spans="104:106" x14ac:dyDescent="0.2">
      <c r="CZ7385" s="130"/>
      <c r="DA7385" s="130"/>
      <c r="DB7385" s="130"/>
    </row>
    <row r="7386" spans="104:106" x14ac:dyDescent="0.2">
      <c r="CZ7386" s="130"/>
      <c r="DA7386" s="130"/>
      <c r="DB7386" s="130"/>
    </row>
    <row r="7387" spans="104:106" x14ac:dyDescent="0.2">
      <c r="CZ7387" s="130"/>
      <c r="DA7387" s="130"/>
      <c r="DB7387" s="130"/>
    </row>
    <row r="7388" spans="104:106" x14ac:dyDescent="0.2">
      <c r="CZ7388" s="130"/>
      <c r="DA7388" s="130"/>
      <c r="DB7388" s="130"/>
    </row>
    <row r="7389" spans="104:106" x14ac:dyDescent="0.2">
      <c r="CZ7389" s="130"/>
      <c r="DA7389" s="130"/>
      <c r="DB7389" s="130"/>
    </row>
    <row r="7390" spans="104:106" x14ac:dyDescent="0.2">
      <c r="CZ7390" s="130"/>
      <c r="DA7390" s="130"/>
      <c r="DB7390" s="130"/>
    </row>
    <row r="7391" spans="104:106" x14ac:dyDescent="0.2">
      <c r="CZ7391" s="130"/>
      <c r="DA7391" s="130"/>
      <c r="DB7391" s="130"/>
    </row>
    <row r="7392" spans="104:106" x14ac:dyDescent="0.2">
      <c r="CZ7392" s="130"/>
      <c r="DA7392" s="130"/>
      <c r="DB7392" s="130"/>
    </row>
    <row r="7393" spans="104:106" x14ac:dyDescent="0.2">
      <c r="CZ7393" s="130"/>
      <c r="DA7393" s="130"/>
      <c r="DB7393" s="130"/>
    </row>
    <row r="7394" spans="104:106" x14ac:dyDescent="0.2">
      <c r="CZ7394" s="130"/>
      <c r="DA7394" s="130"/>
      <c r="DB7394" s="130"/>
    </row>
    <row r="7395" spans="104:106" x14ac:dyDescent="0.2">
      <c r="CZ7395" s="130"/>
      <c r="DA7395" s="130"/>
      <c r="DB7395" s="130"/>
    </row>
    <row r="7396" spans="104:106" x14ac:dyDescent="0.2">
      <c r="CZ7396" s="130"/>
      <c r="DA7396" s="130"/>
      <c r="DB7396" s="130"/>
    </row>
    <row r="7397" spans="104:106" x14ac:dyDescent="0.2">
      <c r="CZ7397" s="130"/>
      <c r="DA7397" s="130"/>
      <c r="DB7397" s="130"/>
    </row>
    <row r="7398" spans="104:106" x14ac:dyDescent="0.2">
      <c r="CZ7398" s="130"/>
      <c r="DA7398" s="130"/>
      <c r="DB7398" s="130"/>
    </row>
    <row r="7399" spans="104:106" x14ac:dyDescent="0.2">
      <c r="CZ7399" s="130"/>
      <c r="DA7399" s="130"/>
      <c r="DB7399" s="130"/>
    </row>
    <row r="7400" spans="104:106" x14ac:dyDescent="0.2">
      <c r="CZ7400" s="130"/>
      <c r="DA7400" s="130"/>
      <c r="DB7400" s="130"/>
    </row>
    <row r="7401" spans="104:106" x14ac:dyDescent="0.2">
      <c r="CZ7401" s="130"/>
      <c r="DA7401" s="130"/>
      <c r="DB7401" s="130"/>
    </row>
    <row r="7402" spans="104:106" x14ac:dyDescent="0.2">
      <c r="CZ7402" s="130"/>
      <c r="DA7402" s="130"/>
      <c r="DB7402" s="130"/>
    </row>
    <row r="7403" spans="104:106" x14ac:dyDescent="0.2">
      <c r="CZ7403" s="130"/>
      <c r="DA7403" s="130"/>
      <c r="DB7403" s="130"/>
    </row>
    <row r="7404" spans="104:106" x14ac:dyDescent="0.2">
      <c r="CZ7404" s="130"/>
      <c r="DA7404" s="130"/>
      <c r="DB7404" s="130"/>
    </row>
    <row r="7405" spans="104:106" x14ac:dyDescent="0.2">
      <c r="CZ7405" s="130"/>
      <c r="DA7405" s="130"/>
      <c r="DB7405" s="130"/>
    </row>
    <row r="7406" spans="104:106" x14ac:dyDescent="0.2">
      <c r="CZ7406" s="130"/>
      <c r="DA7406" s="130"/>
      <c r="DB7406" s="130"/>
    </row>
    <row r="7407" spans="104:106" x14ac:dyDescent="0.2">
      <c r="CZ7407" s="130"/>
      <c r="DA7407" s="130"/>
      <c r="DB7407" s="130"/>
    </row>
    <row r="7408" spans="104:106" x14ac:dyDescent="0.2">
      <c r="CZ7408" s="130"/>
      <c r="DA7408" s="130"/>
      <c r="DB7408" s="130"/>
    </row>
    <row r="7409" spans="104:106" x14ac:dyDescent="0.2">
      <c r="CZ7409" s="130"/>
      <c r="DA7409" s="130"/>
      <c r="DB7409" s="130"/>
    </row>
    <row r="7410" spans="104:106" x14ac:dyDescent="0.2">
      <c r="CZ7410" s="130"/>
      <c r="DA7410" s="130"/>
      <c r="DB7410" s="130"/>
    </row>
    <row r="7411" spans="104:106" x14ac:dyDescent="0.2">
      <c r="CZ7411" s="130"/>
      <c r="DA7411" s="130"/>
      <c r="DB7411" s="130"/>
    </row>
    <row r="7412" spans="104:106" x14ac:dyDescent="0.2">
      <c r="CZ7412" s="130"/>
      <c r="DA7412" s="130"/>
      <c r="DB7412" s="130"/>
    </row>
    <row r="7413" spans="104:106" x14ac:dyDescent="0.2">
      <c r="CZ7413" s="130"/>
      <c r="DA7413" s="130"/>
      <c r="DB7413" s="130"/>
    </row>
    <row r="7414" spans="104:106" x14ac:dyDescent="0.2">
      <c r="CZ7414" s="130"/>
      <c r="DA7414" s="130"/>
      <c r="DB7414" s="130"/>
    </row>
    <row r="7415" spans="104:106" x14ac:dyDescent="0.2">
      <c r="CZ7415" s="130"/>
      <c r="DA7415" s="130"/>
      <c r="DB7415" s="130"/>
    </row>
    <row r="7416" spans="104:106" x14ac:dyDescent="0.2">
      <c r="CZ7416" s="130"/>
      <c r="DA7416" s="130"/>
      <c r="DB7416" s="130"/>
    </row>
    <row r="7417" spans="104:106" x14ac:dyDescent="0.2">
      <c r="CZ7417" s="130"/>
      <c r="DA7417" s="130"/>
      <c r="DB7417" s="130"/>
    </row>
    <row r="7418" spans="104:106" x14ac:dyDescent="0.2">
      <c r="CZ7418" s="130"/>
      <c r="DA7418" s="130"/>
      <c r="DB7418" s="130"/>
    </row>
    <row r="7419" spans="104:106" x14ac:dyDescent="0.2">
      <c r="CZ7419" s="130"/>
      <c r="DA7419" s="130"/>
      <c r="DB7419" s="130"/>
    </row>
    <row r="7420" spans="104:106" x14ac:dyDescent="0.2">
      <c r="CZ7420" s="130"/>
      <c r="DA7420" s="130"/>
      <c r="DB7420" s="130"/>
    </row>
    <row r="7421" spans="104:106" x14ac:dyDescent="0.2">
      <c r="CZ7421" s="130"/>
      <c r="DA7421" s="130"/>
      <c r="DB7421" s="130"/>
    </row>
    <row r="7422" spans="104:106" x14ac:dyDescent="0.2">
      <c r="CZ7422" s="130"/>
      <c r="DA7422" s="130"/>
      <c r="DB7422" s="130"/>
    </row>
    <row r="7423" spans="104:106" x14ac:dyDescent="0.2">
      <c r="CZ7423" s="130"/>
      <c r="DA7423" s="130"/>
      <c r="DB7423" s="130"/>
    </row>
    <row r="7424" spans="104:106" x14ac:dyDescent="0.2">
      <c r="CZ7424" s="130"/>
      <c r="DA7424" s="130"/>
      <c r="DB7424" s="130"/>
    </row>
    <row r="7425" spans="104:106" x14ac:dyDescent="0.2">
      <c r="CZ7425" s="130"/>
      <c r="DA7425" s="130"/>
      <c r="DB7425" s="130"/>
    </row>
    <row r="7426" spans="104:106" x14ac:dyDescent="0.2">
      <c r="CZ7426" s="130"/>
      <c r="DA7426" s="130"/>
      <c r="DB7426" s="130"/>
    </row>
    <row r="7427" spans="104:106" x14ac:dyDescent="0.2">
      <c r="CZ7427" s="130"/>
      <c r="DA7427" s="130"/>
      <c r="DB7427" s="130"/>
    </row>
    <row r="7428" spans="104:106" x14ac:dyDescent="0.2">
      <c r="CZ7428" s="130"/>
      <c r="DA7428" s="130"/>
      <c r="DB7428" s="130"/>
    </row>
    <row r="7429" spans="104:106" x14ac:dyDescent="0.2">
      <c r="CZ7429" s="130"/>
      <c r="DA7429" s="130"/>
      <c r="DB7429" s="130"/>
    </row>
    <row r="7430" spans="104:106" x14ac:dyDescent="0.2">
      <c r="CZ7430" s="130"/>
      <c r="DA7430" s="130"/>
      <c r="DB7430" s="130"/>
    </row>
    <row r="7431" spans="104:106" x14ac:dyDescent="0.2">
      <c r="CZ7431" s="130"/>
      <c r="DA7431" s="130"/>
      <c r="DB7431" s="130"/>
    </row>
    <row r="7432" spans="104:106" x14ac:dyDescent="0.2">
      <c r="CZ7432" s="130"/>
      <c r="DA7432" s="130"/>
      <c r="DB7432" s="130"/>
    </row>
    <row r="7433" spans="104:106" x14ac:dyDescent="0.2">
      <c r="CZ7433" s="130"/>
      <c r="DA7433" s="130"/>
      <c r="DB7433" s="130"/>
    </row>
    <row r="7434" spans="104:106" x14ac:dyDescent="0.2">
      <c r="CZ7434" s="130"/>
      <c r="DA7434" s="130"/>
      <c r="DB7434" s="130"/>
    </row>
    <row r="7435" spans="104:106" x14ac:dyDescent="0.2">
      <c r="CZ7435" s="130"/>
      <c r="DA7435" s="130"/>
      <c r="DB7435" s="130"/>
    </row>
    <row r="7436" spans="104:106" x14ac:dyDescent="0.2">
      <c r="CZ7436" s="130"/>
      <c r="DA7436" s="130"/>
      <c r="DB7436" s="130"/>
    </row>
    <row r="7437" spans="104:106" x14ac:dyDescent="0.2">
      <c r="CZ7437" s="130"/>
      <c r="DA7437" s="130"/>
      <c r="DB7437" s="130"/>
    </row>
    <row r="7438" spans="104:106" x14ac:dyDescent="0.2">
      <c r="CZ7438" s="130"/>
      <c r="DA7438" s="130"/>
      <c r="DB7438" s="130"/>
    </row>
    <row r="7439" spans="104:106" x14ac:dyDescent="0.2">
      <c r="CZ7439" s="130"/>
      <c r="DA7439" s="130"/>
      <c r="DB7439" s="130"/>
    </row>
    <row r="7440" spans="104:106" x14ac:dyDescent="0.2">
      <c r="CZ7440" s="130"/>
      <c r="DA7440" s="130"/>
      <c r="DB7440" s="130"/>
    </row>
    <row r="7441" spans="104:106" x14ac:dyDescent="0.2">
      <c r="CZ7441" s="130"/>
      <c r="DA7441" s="130"/>
      <c r="DB7441" s="130"/>
    </row>
    <row r="7442" spans="104:106" x14ac:dyDescent="0.2">
      <c r="CZ7442" s="130"/>
      <c r="DA7442" s="130"/>
      <c r="DB7442" s="130"/>
    </row>
    <row r="7443" spans="104:106" x14ac:dyDescent="0.2">
      <c r="CZ7443" s="130"/>
      <c r="DA7443" s="130"/>
      <c r="DB7443" s="130"/>
    </row>
    <row r="7444" spans="104:106" x14ac:dyDescent="0.2">
      <c r="CZ7444" s="130"/>
      <c r="DA7444" s="130"/>
      <c r="DB7444" s="130"/>
    </row>
    <row r="7445" spans="104:106" x14ac:dyDescent="0.2">
      <c r="CZ7445" s="130"/>
      <c r="DA7445" s="130"/>
      <c r="DB7445" s="130"/>
    </row>
    <row r="7446" spans="104:106" x14ac:dyDescent="0.2">
      <c r="CZ7446" s="130"/>
      <c r="DA7446" s="130"/>
      <c r="DB7446" s="130"/>
    </row>
    <row r="7447" spans="104:106" x14ac:dyDescent="0.2">
      <c r="CZ7447" s="130"/>
      <c r="DA7447" s="130"/>
      <c r="DB7447" s="130"/>
    </row>
    <row r="7448" spans="104:106" x14ac:dyDescent="0.2">
      <c r="CZ7448" s="130"/>
      <c r="DA7448" s="130"/>
      <c r="DB7448" s="130"/>
    </row>
    <row r="7449" spans="104:106" x14ac:dyDescent="0.2">
      <c r="CZ7449" s="130"/>
      <c r="DA7449" s="130"/>
      <c r="DB7449" s="130"/>
    </row>
    <row r="7450" spans="104:106" x14ac:dyDescent="0.2">
      <c r="CZ7450" s="130"/>
      <c r="DA7450" s="130"/>
      <c r="DB7450" s="130"/>
    </row>
    <row r="7451" spans="104:106" x14ac:dyDescent="0.2">
      <c r="CZ7451" s="130"/>
      <c r="DA7451" s="130"/>
      <c r="DB7451" s="130"/>
    </row>
    <row r="7452" spans="104:106" x14ac:dyDescent="0.2">
      <c r="CZ7452" s="130"/>
      <c r="DA7452" s="130"/>
      <c r="DB7452" s="130"/>
    </row>
    <row r="7453" spans="104:106" x14ac:dyDescent="0.2">
      <c r="CZ7453" s="130"/>
      <c r="DA7453" s="130"/>
      <c r="DB7453" s="130"/>
    </row>
    <row r="7454" spans="104:106" x14ac:dyDescent="0.2">
      <c r="CZ7454" s="130"/>
      <c r="DA7454" s="130"/>
      <c r="DB7454" s="130"/>
    </row>
    <row r="7455" spans="104:106" x14ac:dyDescent="0.2">
      <c r="CZ7455" s="130"/>
      <c r="DA7455" s="130"/>
      <c r="DB7455" s="130"/>
    </row>
    <row r="7456" spans="104:106" x14ac:dyDescent="0.2">
      <c r="CZ7456" s="130"/>
      <c r="DA7456" s="130"/>
      <c r="DB7456" s="130"/>
    </row>
    <row r="7457" spans="104:106" x14ac:dyDescent="0.2">
      <c r="CZ7457" s="130"/>
      <c r="DA7457" s="130"/>
      <c r="DB7457" s="130"/>
    </row>
    <row r="7458" spans="104:106" x14ac:dyDescent="0.2">
      <c r="CZ7458" s="130"/>
      <c r="DA7458" s="130"/>
      <c r="DB7458" s="130"/>
    </row>
    <row r="7459" spans="104:106" x14ac:dyDescent="0.2">
      <c r="CZ7459" s="130"/>
      <c r="DA7459" s="130"/>
      <c r="DB7459" s="130"/>
    </row>
    <row r="7460" spans="104:106" x14ac:dyDescent="0.2">
      <c r="CZ7460" s="130"/>
      <c r="DA7460" s="130"/>
      <c r="DB7460" s="130"/>
    </row>
    <row r="7461" spans="104:106" x14ac:dyDescent="0.2">
      <c r="CZ7461" s="130"/>
      <c r="DA7461" s="130"/>
      <c r="DB7461" s="130"/>
    </row>
    <row r="7462" spans="104:106" x14ac:dyDescent="0.2">
      <c r="CZ7462" s="130"/>
      <c r="DA7462" s="130"/>
      <c r="DB7462" s="130"/>
    </row>
    <row r="7463" spans="104:106" x14ac:dyDescent="0.2">
      <c r="CZ7463" s="130"/>
      <c r="DA7463" s="130"/>
      <c r="DB7463" s="130"/>
    </row>
    <row r="7464" spans="104:106" x14ac:dyDescent="0.2">
      <c r="CZ7464" s="130"/>
      <c r="DA7464" s="130"/>
      <c r="DB7464" s="130"/>
    </row>
    <row r="7465" spans="104:106" x14ac:dyDescent="0.2">
      <c r="CZ7465" s="130"/>
      <c r="DA7465" s="130"/>
      <c r="DB7465" s="130"/>
    </row>
    <row r="7466" spans="104:106" x14ac:dyDescent="0.2">
      <c r="CZ7466" s="130"/>
      <c r="DA7466" s="130"/>
      <c r="DB7466" s="130"/>
    </row>
    <row r="7467" spans="104:106" x14ac:dyDescent="0.2">
      <c r="CZ7467" s="130"/>
      <c r="DA7467" s="130"/>
      <c r="DB7467" s="130"/>
    </row>
    <row r="7468" spans="104:106" x14ac:dyDescent="0.2">
      <c r="CZ7468" s="130"/>
      <c r="DA7468" s="130"/>
      <c r="DB7468" s="130"/>
    </row>
    <row r="7469" spans="104:106" x14ac:dyDescent="0.2">
      <c r="CZ7469" s="130"/>
      <c r="DA7469" s="130"/>
      <c r="DB7469" s="130"/>
    </row>
    <row r="7470" spans="104:106" x14ac:dyDescent="0.2">
      <c r="CZ7470" s="130"/>
      <c r="DA7470" s="130"/>
      <c r="DB7470" s="130"/>
    </row>
    <row r="7471" spans="104:106" x14ac:dyDescent="0.2">
      <c r="CZ7471" s="130"/>
      <c r="DA7471" s="130"/>
      <c r="DB7471" s="130"/>
    </row>
    <row r="7472" spans="104:106" x14ac:dyDescent="0.2">
      <c r="CZ7472" s="130"/>
      <c r="DA7472" s="130"/>
      <c r="DB7472" s="130"/>
    </row>
    <row r="7473" spans="104:106" x14ac:dyDescent="0.2">
      <c r="CZ7473" s="130"/>
      <c r="DA7473" s="130"/>
      <c r="DB7473" s="130"/>
    </row>
    <row r="7474" spans="104:106" x14ac:dyDescent="0.2">
      <c r="CZ7474" s="130"/>
      <c r="DA7474" s="130"/>
      <c r="DB7474" s="130"/>
    </row>
    <row r="7475" spans="104:106" x14ac:dyDescent="0.2">
      <c r="CZ7475" s="130"/>
      <c r="DA7475" s="130"/>
      <c r="DB7475" s="130"/>
    </row>
    <row r="7476" spans="104:106" x14ac:dyDescent="0.2">
      <c r="CZ7476" s="130"/>
      <c r="DA7476" s="130"/>
      <c r="DB7476" s="130"/>
    </row>
    <row r="7477" spans="104:106" x14ac:dyDescent="0.2">
      <c r="CZ7477" s="130"/>
      <c r="DA7477" s="130"/>
      <c r="DB7477" s="130"/>
    </row>
    <row r="7478" spans="104:106" x14ac:dyDescent="0.2">
      <c r="CZ7478" s="130"/>
      <c r="DA7478" s="130"/>
      <c r="DB7478" s="130"/>
    </row>
    <row r="7479" spans="104:106" x14ac:dyDescent="0.2">
      <c r="CZ7479" s="130"/>
      <c r="DA7479" s="130"/>
      <c r="DB7479" s="130"/>
    </row>
    <row r="7480" spans="104:106" x14ac:dyDescent="0.2">
      <c r="CZ7480" s="130"/>
      <c r="DA7480" s="130"/>
      <c r="DB7480" s="130"/>
    </row>
    <row r="7481" spans="104:106" x14ac:dyDescent="0.2">
      <c r="CZ7481" s="130"/>
      <c r="DA7481" s="130"/>
      <c r="DB7481" s="130"/>
    </row>
    <row r="7482" spans="104:106" x14ac:dyDescent="0.2">
      <c r="CZ7482" s="130"/>
      <c r="DA7482" s="130"/>
      <c r="DB7482" s="130"/>
    </row>
    <row r="7483" spans="104:106" x14ac:dyDescent="0.2">
      <c r="CZ7483" s="130"/>
      <c r="DA7483" s="130"/>
      <c r="DB7483" s="130"/>
    </row>
    <row r="7484" spans="104:106" x14ac:dyDescent="0.2">
      <c r="CZ7484" s="130"/>
      <c r="DA7484" s="130"/>
      <c r="DB7484" s="130"/>
    </row>
    <row r="7485" spans="104:106" x14ac:dyDescent="0.2">
      <c r="CZ7485" s="130"/>
      <c r="DA7485" s="130"/>
      <c r="DB7485" s="130"/>
    </row>
    <row r="7486" spans="104:106" x14ac:dyDescent="0.2">
      <c r="CZ7486" s="130"/>
      <c r="DA7486" s="130"/>
      <c r="DB7486" s="130"/>
    </row>
    <row r="7487" spans="104:106" x14ac:dyDescent="0.2">
      <c r="CZ7487" s="130"/>
      <c r="DA7487" s="130"/>
      <c r="DB7487" s="130"/>
    </row>
    <row r="7488" spans="104:106" x14ac:dyDescent="0.2">
      <c r="CZ7488" s="130"/>
      <c r="DA7488" s="130"/>
      <c r="DB7488" s="130"/>
    </row>
    <row r="7489" spans="104:106" x14ac:dyDescent="0.2">
      <c r="CZ7489" s="130"/>
      <c r="DA7489" s="130"/>
      <c r="DB7489" s="130"/>
    </row>
    <row r="7490" spans="104:106" x14ac:dyDescent="0.2">
      <c r="CZ7490" s="130"/>
      <c r="DA7490" s="130"/>
      <c r="DB7490" s="130"/>
    </row>
    <row r="7491" spans="104:106" x14ac:dyDescent="0.2">
      <c r="CZ7491" s="130"/>
      <c r="DA7491" s="130"/>
      <c r="DB7491" s="130"/>
    </row>
    <row r="7492" spans="104:106" x14ac:dyDescent="0.2">
      <c r="CZ7492" s="130"/>
      <c r="DA7492" s="130"/>
      <c r="DB7492" s="130"/>
    </row>
    <row r="7493" spans="104:106" x14ac:dyDescent="0.2">
      <c r="CZ7493" s="130"/>
      <c r="DA7493" s="130"/>
      <c r="DB7493" s="130"/>
    </row>
    <row r="7494" spans="104:106" x14ac:dyDescent="0.2">
      <c r="CZ7494" s="130"/>
      <c r="DA7494" s="130"/>
      <c r="DB7494" s="130"/>
    </row>
    <row r="7495" spans="104:106" x14ac:dyDescent="0.2">
      <c r="CZ7495" s="130"/>
      <c r="DA7495" s="130"/>
      <c r="DB7495" s="130"/>
    </row>
    <row r="7496" spans="104:106" x14ac:dyDescent="0.2">
      <c r="CZ7496" s="130"/>
      <c r="DA7496" s="130"/>
      <c r="DB7496" s="130"/>
    </row>
    <row r="7497" spans="104:106" x14ac:dyDescent="0.2">
      <c r="CZ7497" s="130"/>
      <c r="DA7497" s="130"/>
      <c r="DB7497" s="130"/>
    </row>
    <row r="7498" spans="104:106" x14ac:dyDescent="0.2">
      <c r="CZ7498" s="130"/>
      <c r="DA7498" s="130"/>
      <c r="DB7498" s="130"/>
    </row>
    <row r="7499" spans="104:106" x14ac:dyDescent="0.2">
      <c r="CZ7499" s="130"/>
      <c r="DA7499" s="130"/>
      <c r="DB7499" s="130"/>
    </row>
    <row r="7500" spans="104:106" x14ac:dyDescent="0.2">
      <c r="CZ7500" s="130"/>
      <c r="DA7500" s="130"/>
      <c r="DB7500" s="130"/>
    </row>
    <row r="7501" spans="104:106" x14ac:dyDescent="0.2">
      <c r="CZ7501" s="130"/>
      <c r="DA7501" s="130"/>
      <c r="DB7501" s="130"/>
    </row>
    <row r="7502" spans="104:106" x14ac:dyDescent="0.2">
      <c r="CZ7502" s="130"/>
      <c r="DA7502" s="130"/>
      <c r="DB7502" s="130"/>
    </row>
    <row r="7503" spans="104:106" x14ac:dyDescent="0.2">
      <c r="CZ7503" s="130"/>
      <c r="DA7503" s="130"/>
      <c r="DB7503" s="130"/>
    </row>
    <row r="7504" spans="104:106" x14ac:dyDescent="0.2">
      <c r="CZ7504" s="130"/>
      <c r="DA7504" s="130"/>
      <c r="DB7504" s="130"/>
    </row>
    <row r="7505" spans="104:106" x14ac:dyDescent="0.2">
      <c r="CZ7505" s="130"/>
      <c r="DA7505" s="130"/>
      <c r="DB7505" s="130"/>
    </row>
    <row r="7506" spans="104:106" x14ac:dyDescent="0.2">
      <c r="CZ7506" s="130"/>
      <c r="DA7506" s="130"/>
      <c r="DB7506" s="130"/>
    </row>
    <row r="7507" spans="104:106" x14ac:dyDescent="0.2">
      <c r="CZ7507" s="130"/>
      <c r="DA7507" s="130"/>
      <c r="DB7507" s="130"/>
    </row>
    <row r="7508" spans="104:106" x14ac:dyDescent="0.2">
      <c r="CZ7508" s="130"/>
      <c r="DA7508" s="130"/>
      <c r="DB7508" s="130"/>
    </row>
    <row r="7509" spans="104:106" x14ac:dyDescent="0.2">
      <c r="CZ7509" s="130"/>
      <c r="DA7509" s="130"/>
      <c r="DB7509" s="130"/>
    </row>
    <row r="7510" spans="104:106" x14ac:dyDescent="0.2">
      <c r="CZ7510" s="130"/>
      <c r="DA7510" s="130"/>
      <c r="DB7510" s="130"/>
    </row>
    <row r="7511" spans="104:106" x14ac:dyDescent="0.2">
      <c r="CZ7511" s="130"/>
      <c r="DA7511" s="130"/>
      <c r="DB7511" s="130"/>
    </row>
    <row r="7512" spans="104:106" x14ac:dyDescent="0.2">
      <c r="CZ7512" s="130"/>
      <c r="DA7512" s="130"/>
      <c r="DB7512" s="130"/>
    </row>
    <row r="7513" spans="104:106" x14ac:dyDescent="0.2">
      <c r="CZ7513" s="130"/>
      <c r="DA7513" s="130"/>
      <c r="DB7513" s="130"/>
    </row>
    <row r="7514" spans="104:106" x14ac:dyDescent="0.2">
      <c r="CZ7514" s="130"/>
      <c r="DA7514" s="130"/>
      <c r="DB7514" s="130"/>
    </row>
    <row r="7515" spans="104:106" x14ac:dyDescent="0.2">
      <c r="CZ7515" s="130"/>
      <c r="DA7515" s="130"/>
      <c r="DB7515" s="130"/>
    </row>
    <row r="7516" spans="104:106" x14ac:dyDescent="0.2">
      <c r="CZ7516" s="130"/>
      <c r="DA7516" s="130"/>
      <c r="DB7516" s="130"/>
    </row>
    <row r="7517" spans="104:106" x14ac:dyDescent="0.2">
      <c r="CZ7517" s="130"/>
      <c r="DA7517" s="130"/>
      <c r="DB7517" s="130"/>
    </row>
    <row r="7518" spans="104:106" x14ac:dyDescent="0.2">
      <c r="CZ7518" s="130"/>
      <c r="DA7518" s="130"/>
      <c r="DB7518" s="130"/>
    </row>
    <row r="7519" spans="104:106" x14ac:dyDescent="0.2">
      <c r="CZ7519" s="130"/>
      <c r="DA7519" s="130"/>
      <c r="DB7519" s="130"/>
    </row>
    <row r="7520" spans="104:106" x14ac:dyDescent="0.2">
      <c r="CZ7520" s="130"/>
      <c r="DA7520" s="130"/>
      <c r="DB7520" s="130"/>
    </row>
    <row r="7521" spans="104:106" x14ac:dyDescent="0.2">
      <c r="CZ7521" s="130"/>
      <c r="DA7521" s="130"/>
      <c r="DB7521" s="130"/>
    </row>
    <row r="7522" spans="104:106" x14ac:dyDescent="0.2">
      <c r="CZ7522" s="130"/>
      <c r="DA7522" s="130"/>
      <c r="DB7522" s="130"/>
    </row>
    <row r="7523" spans="104:106" x14ac:dyDescent="0.2">
      <c r="CZ7523" s="130"/>
      <c r="DA7523" s="130"/>
      <c r="DB7523" s="130"/>
    </row>
    <row r="7524" spans="104:106" x14ac:dyDescent="0.2">
      <c r="CZ7524" s="130"/>
      <c r="DA7524" s="130"/>
      <c r="DB7524" s="130"/>
    </row>
    <row r="7525" spans="104:106" x14ac:dyDescent="0.2">
      <c r="CZ7525" s="130"/>
      <c r="DA7525" s="130"/>
      <c r="DB7525" s="130"/>
    </row>
    <row r="7526" spans="104:106" x14ac:dyDescent="0.2">
      <c r="CZ7526" s="130"/>
      <c r="DA7526" s="130"/>
      <c r="DB7526" s="130"/>
    </row>
    <row r="7527" spans="104:106" x14ac:dyDescent="0.2">
      <c r="CZ7527" s="130"/>
      <c r="DA7527" s="130"/>
      <c r="DB7527" s="130"/>
    </row>
    <row r="7528" spans="104:106" x14ac:dyDescent="0.2">
      <c r="CZ7528" s="130"/>
      <c r="DA7528" s="130"/>
      <c r="DB7528" s="130"/>
    </row>
    <row r="7529" spans="104:106" x14ac:dyDescent="0.2">
      <c r="CZ7529" s="130"/>
      <c r="DA7529" s="130"/>
      <c r="DB7529" s="130"/>
    </row>
    <row r="7530" spans="104:106" x14ac:dyDescent="0.2">
      <c r="CZ7530" s="130"/>
      <c r="DA7530" s="130"/>
      <c r="DB7530" s="130"/>
    </row>
    <row r="7531" spans="104:106" x14ac:dyDescent="0.2">
      <c r="CZ7531" s="130"/>
      <c r="DA7531" s="130"/>
      <c r="DB7531" s="130"/>
    </row>
    <row r="7532" spans="104:106" x14ac:dyDescent="0.2">
      <c r="CZ7532" s="130"/>
      <c r="DA7532" s="130"/>
      <c r="DB7532" s="130"/>
    </row>
    <row r="7533" spans="104:106" x14ac:dyDescent="0.2">
      <c r="CZ7533" s="130"/>
      <c r="DA7533" s="130"/>
      <c r="DB7533" s="130"/>
    </row>
    <row r="7534" spans="104:106" x14ac:dyDescent="0.2">
      <c r="CZ7534" s="130"/>
      <c r="DA7534" s="130"/>
      <c r="DB7534" s="130"/>
    </row>
    <row r="7535" spans="104:106" x14ac:dyDescent="0.2">
      <c r="CZ7535" s="130"/>
      <c r="DA7535" s="130"/>
      <c r="DB7535" s="130"/>
    </row>
    <row r="7536" spans="104:106" x14ac:dyDescent="0.2">
      <c r="CZ7536" s="130"/>
      <c r="DA7536" s="130"/>
      <c r="DB7536" s="130"/>
    </row>
    <row r="7537" spans="104:106" x14ac:dyDescent="0.2">
      <c r="CZ7537" s="130"/>
      <c r="DA7537" s="130"/>
      <c r="DB7537" s="130"/>
    </row>
    <row r="7538" spans="104:106" x14ac:dyDescent="0.2">
      <c r="CZ7538" s="130"/>
      <c r="DA7538" s="130"/>
      <c r="DB7538" s="130"/>
    </row>
    <row r="7539" spans="104:106" x14ac:dyDescent="0.2">
      <c r="CZ7539" s="130"/>
      <c r="DA7539" s="130"/>
      <c r="DB7539" s="130"/>
    </row>
    <row r="7540" spans="104:106" x14ac:dyDescent="0.2">
      <c r="CZ7540" s="130"/>
      <c r="DA7540" s="130"/>
      <c r="DB7540" s="130"/>
    </row>
    <row r="7541" spans="104:106" x14ac:dyDescent="0.2">
      <c r="CZ7541" s="130"/>
      <c r="DA7541" s="130"/>
      <c r="DB7541" s="130"/>
    </row>
    <row r="7542" spans="104:106" x14ac:dyDescent="0.2">
      <c r="CZ7542" s="130"/>
      <c r="DA7542" s="130"/>
      <c r="DB7542" s="130"/>
    </row>
    <row r="7543" spans="104:106" x14ac:dyDescent="0.2">
      <c r="CZ7543" s="130"/>
      <c r="DA7543" s="130"/>
      <c r="DB7543" s="130"/>
    </row>
    <row r="7544" spans="104:106" x14ac:dyDescent="0.2">
      <c r="CZ7544" s="130"/>
      <c r="DA7544" s="130"/>
      <c r="DB7544" s="130"/>
    </row>
    <row r="7545" spans="104:106" x14ac:dyDescent="0.2">
      <c r="CZ7545" s="130"/>
      <c r="DA7545" s="130"/>
      <c r="DB7545" s="130"/>
    </row>
    <row r="7546" spans="104:106" x14ac:dyDescent="0.2">
      <c r="CZ7546" s="130"/>
      <c r="DA7546" s="130"/>
      <c r="DB7546" s="130"/>
    </row>
    <row r="7547" spans="104:106" x14ac:dyDescent="0.2">
      <c r="CZ7547" s="130"/>
      <c r="DA7547" s="130"/>
      <c r="DB7547" s="130"/>
    </row>
    <row r="7548" spans="104:106" x14ac:dyDescent="0.2">
      <c r="CZ7548" s="130"/>
      <c r="DA7548" s="130"/>
      <c r="DB7548" s="130"/>
    </row>
    <row r="7549" spans="104:106" x14ac:dyDescent="0.2">
      <c r="CZ7549" s="130"/>
      <c r="DA7549" s="130"/>
      <c r="DB7549" s="130"/>
    </row>
    <row r="7550" spans="104:106" x14ac:dyDescent="0.2">
      <c r="CZ7550" s="130"/>
      <c r="DA7550" s="130"/>
      <c r="DB7550" s="130"/>
    </row>
    <row r="7551" spans="104:106" x14ac:dyDescent="0.2">
      <c r="CZ7551" s="130"/>
      <c r="DA7551" s="130"/>
      <c r="DB7551" s="130"/>
    </row>
    <row r="7552" spans="104:106" x14ac:dyDescent="0.2">
      <c r="CZ7552" s="130"/>
      <c r="DA7552" s="130"/>
      <c r="DB7552" s="130"/>
    </row>
    <row r="7553" spans="104:106" x14ac:dyDescent="0.2">
      <c r="CZ7553" s="130"/>
      <c r="DA7553" s="130"/>
      <c r="DB7553" s="130"/>
    </row>
    <row r="7554" spans="104:106" x14ac:dyDescent="0.2">
      <c r="CZ7554" s="130"/>
      <c r="DA7554" s="130"/>
      <c r="DB7554" s="130"/>
    </row>
    <row r="7555" spans="104:106" x14ac:dyDescent="0.2">
      <c r="CZ7555" s="130"/>
      <c r="DA7555" s="130"/>
      <c r="DB7555" s="130"/>
    </row>
    <row r="7556" spans="104:106" x14ac:dyDescent="0.2">
      <c r="CZ7556" s="130"/>
      <c r="DA7556" s="130"/>
      <c r="DB7556" s="130"/>
    </row>
    <row r="7557" spans="104:106" x14ac:dyDescent="0.2">
      <c r="CZ7557" s="130"/>
      <c r="DA7557" s="130"/>
      <c r="DB7557" s="130"/>
    </row>
    <row r="7558" spans="104:106" x14ac:dyDescent="0.2">
      <c r="CZ7558" s="130"/>
      <c r="DA7558" s="130"/>
      <c r="DB7558" s="130"/>
    </row>
    <row r="7559" spans="104:106" x14ac:dyDescent="0.2">
      <c r="CZ7559" s="130"/>
      <c r="DA7559" s="130"/>
      <c r="DB7559" s="130"/>
    </row>
    <row r="7560" spans="104:106" x14ac:dyDescent="0.2">
      <c r="CZ7560" s="130"/>
      <c r="DA7560" s="130"/>
      <c r="DB7560" s="130"/>
    </row>
    <row r="7561" spans="104:106" x14ac:dyDescent="0.2">
      <c r="CZ7561" s="130"/>
      <c r="DA7561" s="130"/>
      <c r="DB7561" s="130"/>
    </row>
    <row r="7562" spans="104:106" x14ac:dyDescent="0.2">
      <c r="CZ7562" s="130"/>
      <c r="DA7562" s="130"/>
      <c r="DB7562" s="130"/>
    </row>
    <row r="7563" spans="104:106" x14ac:dyDescent="0.2">
      <c r="CZ7563" s="130"/>
      <c r="DA7563" s="130"/>
      <c r="DB7563" s="130"/>
    </row>
    <row r="7564" spans="104:106" x14ac:dyDescent="0.2">
      <c r="CZ7564" s="130"/>
      <c r="DA7564" s="130"/>
      <c r="DB7564" s="130"/>
    </row>
    <row r="7565" spans="104:106" x14ac:dyDescent="0.2">
      <c r="CZ7565" s="130"/>
      <c r="DA7565" s="130"/>
      <c r="DB7565" s="130"/>
    </row>
    <row r="7566" spans="104:106" x14ac:dyDescent="0.2">
      <c r="CZ7566" s="130"/>
      <c r="DA7566" s="130"/>
      <c r="DB7566" s="130"/>
    </row>
    <row r="7567" spans="104:106" x14ac:dyDescent="0.2">
      <c r="CZ7567" s="130"/>
      <c r="DA7567" s="130"/>
      <c r="DB7567" s="130"/>
    </row>
    <row r="7568" spans="104:106" x14ac:dyDescent="0.2">
      <c r="CZ7568" s="130"/>
      <c r="DA7568" s="130"/>
      <c r="DB7568" s="130"/>
    </row>
    <row r="7569" spans="104:106" x14ac:dyDescent="0.2">
      <c r="CZ7569" s="130"/>
      <c r="DA7569" s="130"/>
      <c r="DB7569" s="130"/>
    </row>
    <row r="7570" spans="104:106" x14ac:dyDescent="0.2">
      <c r="CZ7570" s="130"/>
      <c r="DA7570" s="130"/>
      <c r="DB7570" s="130"/>
    </row>
    <row r="7571" spans="104:106" x14ac:dyDescent="0.2">
      <c r="CZ7571" s="130"/>
      <c r="DA7571" s="130"/>
      <c r="DB7571" s="130"/>
    </row>
    <row r="7572" spans="104:106" x14ac:dyDescent="0.2">
      <c r="CZ7572" s="130"/>
      <c r="DA7572" s="130"/>
      <c r="DB7572" s="130"/>
    </row>
    <row r="7573" spans="104:106" x14ac:dyDescent="0.2">
      <c r="CZ7573" s="130"/>
      <c r="DA7573" s="130"/>
      <c r="DB7573" s="130"/>
    </row>
    <row r="7574" spans="104:106" x14ac:dyDescent="0.2">
      <c r="CZ7574" s="130"/>
      <c r="DA7574" s="130"/>
      <c r="DB7574" s="130"/>
    </row>
    <row r="7575" spans="104:106" x14ac:dyDescent="0.2">
      <c r="CZ7575" s="130"/>
      <c r="DA7575" s="130"/>
      <c r="DB7575" s="130"/>
    </row>
    <row r="7576" spans="104:106" x14ac:dyDescent="0.2">
      <c r="CZ7576" s="130"/>
      <c r="DA7576" s="130"/>
      <c r="DB7576" s="130"/>
    </row>
    <row r="7577" spans="104:106" x14ac:dyDescent="0.2">
      <c r="CZ7577" s="130"/>
      <c r="DA7577" s="130"/>
      <c r="DB7577" s="130"/>
    </row>
    <row r="7578" spans="104:106" x14ac:dyDescent="0.2">
      <c r="CZ7578" s="130"/>
      <c r="DA7578" s="130"/>
      <c r="DB7578" s="130"/>
    </row>
    <row r="7579" spans="104:106" x14ac:dyDescent="0.2">
      <c r="CZ7579" s="130"/>
      <c r="DA7579" s="130"/>
      <c r="DB7579" s="130"/>
    </row>
    <row r="7580" spans="104:106" x14ac:dyDescent="0.2">
      <c r="CZ7580" s="130"/>
      <c r="DA7580" s="130"/>
      <c r="DB7580" s="130"/>
    </row>
    <row r="7581" spans="104:106" x14ac:dyDescent="0.2">
      <c r="CZ7581" s="130"/>
      <c r="DA7581" s="130"/>
      <c r="DB7581" s="130"/>
    </row>
    <row r="7582" spans="104:106" x14ac:dyDescent="0.2">
      <c r="CZ7582" s="130"/>
      <c r="DA7582" s="130"/>
      <c r="DB7582" s="130"/>
    </row>
    <row r="7583" spans="104:106" x14ac:dyDescent="0.2">
      <c r="CZ7583" s="130"/>
      <c r="DA7583" s="130"/>
      <c r="DB7583" s="130"/>
    </row>
    <row r="7584" spans="104:106" x14ac:dyDescent="0.2">
      <c r="CZ7584" s="130"/>
      <c r="DA7584" s="130"/>
      <c r="DB7584" s="130"/>
    </row>
    <row r="7585" spans="104:106" x14ac:dyDescent="0.2">
      <c r="CZ7585" s="130"/>
      <c r="DA7585" s="130"/>
      <c r="DB7585" s="130"/>
    </row>
    <row r="7586" spans="104:106" x14ac:dyDescent="0.2">
      <c r="CZ7586" s="130"/>
      <c r="DA7586" s="130"/>
      <c r="DB7586" s="130"/>
    </row>
    <row r="7587" spans="104:106" x14ac:dyDescent="0.2">
      <c r="CZ7587" s="130"/>
      <c r="DA7587" s="130"/>
      <c r="DB7587" s="130"/>
    </row>
    <row r="7588" spans="104:106" x14ac:dyDescent="0.2">
      <c r="CZ7588" s="130"/>
      <c r="DA7588" s="130"/>
      <c r="DB7588" s="130"/>
    </row>
    <row r="7589" spans="104:106" x14ac:dyDescent="0.2">
      <c r="CZ7589" s="130"/>
      <c r="DA7589" s="130"/>
      <c r="DB7589" s="130"/>
    </row>
    <row r="7590" spans="104:106" x14ac:dyDescent="0.2">
      <c r="CZ7590" s="130"/>
      <c r="DA7590" s="130"/>
      <c r="DB7590" s="130"/>
    </row>
    <row r="7591" spans="104:106" x14ac:dyDescent="0.2">
      <c r="CZ7591" s="130"/>
      <c r="DA7591" s="130"/>
      <c r="DB7591" s="130"/>
    </row>
    <row r="7592" spans="104:106" x14ac:dyDescent="0.2">
      <c r="CZ7592" s="130"/>
      <c r="DA7592" s="130"/>
      <c r="DB7592" s="130"/>
    </row>
    <row r="7593" spans="104:106" x14ac:dyDescent="0.2">
      <c r="CZ7593" s="130"/>
      <c r="DA7593" s="130"/>
      <c r="DB7593" s="130"/>
    </row>
    <row r="7594" spans="104:106" x14ac:dyDescent="0.2">
      <c r="CZ7594" s="130"/>
      <c r="DA7594" s="130"/>
      <c r="DB7594" s="130"/>
    </row>
    <row r="7595" spans="104:106" x14ac:dyDescent="0.2">
      <c r="CZ7595" s="130"/>
      <c r="DA7595" s="130"/>
      <c r="DB7595" s="130"/>
    </row>
    <row r="7596" spans="104:106" x14ac:dyDescent="0.2">
      <c r="CZ7596" s="130"/>
      <c r="DA7596" s="130"/>
      <c r="DB7596" s="130"/>
    </row>
    <row r="7597" spans="104:106" x14ac:dyDescent="0.2">
      <c r="CZ7597" s="130"/>
      <c r="DA7597" s="130"/>
      <c r="DB7597" s="130"/>
    </row>
    <row r="7598" spans="104:106" x14ac:dyDescent="0.2">
      <c r="CZ7598" s="130"/>
      <c r="DA7598" s="130"/>
      <c r="DB7598" s="130"/>
    </row>
    <row r="7599" spans="104:106" x14ac:dyDescent="0.2">
      <c r="CZ7599" s="130"/>
      <c r="DA7599" s="130"/>
      <c r="DB7599" s="130"/>
    </row>
    <row r="7600" spans="104:106" x14ac:dyDescent="0.2">
      <c r="CZ7600" s="130"/>
      <c r="DA7600" s="130"/>
      <c r="DB7600" s="130"/>
    </row>
    <row r="7601" spans="104:106" x14ac:dyDescent="0.2">
      <c r="CZ7601" s="130"/>
      <c r="DA7601" s="130"/>
      <c r="DB7601" s="130"/>
    </row>
    <row r="7602" spans="104:106" x14ac:dyDescent="0.2">
      <c r="CZ7602" s="130"/>
      <c r="DA7602" s="130"/>
      <c r="DB7602" s="130"/>
    </row>
    <row r="7603" spans="104:106" x14ac:dyDescent="0.2">
      <c r="CZ7603" s="130"/>
      <c r="DA7603" s="130"/>
      <c r="DB7603" s="130"/>
    </row>
    <row r="7604" spans="104:106" x14ac:dyDescent="0.2">
      <c r="CZ7604" s="130"/>
      <c r="DA7604" s="130"/>
      <c r="DB7604" s="130"/>
    </row>
    <row r="7605" spans="104:106" x14ac:dyDescent="0.2">
      <c r="CZ7605" s="130"/>
      <c r="DA7605" s="130"/>
      <c r="DB7605" s="130"/>
    </row>
    <row r="7606" spans="104:106" x14ac:dyDescent="0.2">
      <c r="CZ7606" s="130"/>
      <c r="DA7606" s="130"/>
      <c r="DB7606" s="130"/>
    </row>
    <row r="7607" spans="104:106" x14ac:dyDescent="0.2">
      <c r="CZ7607" s="130"/>
      <c r="DA7607" s="130"/>
      <c r="DB7607" s="130"/>
    </row>
    <row r="7608" spans="104:106" x14ac:dyDescent="0.2">
      <c r="CZ7608" s="130"/>
      <c r="DA7608" s="130"/>
      <c r="DB7608" s="130"/>
    </row>
    <row r="7609" spans="104:106" x14ac:dyDescent="0.2">
      <c r="CZ7609" s="130"/>
      <c r="DA7609" s="130"/>
      <c r="DB7609" s="130"/>
    </row>
    <row r="7610" spans="104:106" x14ac:dyDescent="0.2">
      <c r="CZ7610" s="130"/>
      <c r="DA7610" s="130"/>
      <c r="DB7610" s="130"/>
    </row>
    <row r="7611" spans="104:106" x14ac:dyDescent="0.2">
      <c r="CZ7611" s="130"/>
      <c r="DA7611" s="130"/>
      <c r="DB7611" s="130"/>
    </row>
    <row r="7612" spans="104:106" x14ac:dyDescent="0.2">
      <c r="CZ7612" s="130"/>
      <c r="DA7612" s="130"/>
      <c r="DB7612" s="130"/>
    </row>
    <row r="7613" spans="104:106" x14ac:dyDescent="0.2">
      <c r="CZ7613" s="130"/>
      <c r="DA7613" s="130"/>
      <c r="DB7613" s="130"/>
    </row>
    <row r="7614" spans="104:106" x14ac:dyDescent="0.2">
      <c r="CZ7614" s="130"/>
      <c r="DA7614" s="130"/>
      <c r="DB7614" s="130"/>
    </row>
    <row r="7615" spans="104:106" x14ac:dyDescent="0.2">
      <c r="CZ7615" s="130"/>
      <c r="DA7615" s="130"/>
      <c r="DB7615" s="130"/>
    </row>
    <row r="7616" spans="104:106" x14ac:dyDescent="0.2">
      <c r="CZ7616" s="130"/>
      <c r="DA7616" s="130"/>
      <c r="DB7616" s="130"/>
    </row>
    <row r="7617" spans="104:106" x14ac:dyDescent="0.2">
      <c r="CZ7617" s="130"/>
      <c r="DA7617" s="130"/>
      <c r="DB7617" s="130"/>
    </row>
    <row r="7618" spans="104:106" x14ac:dyDescent="0.2">
      <c r="CZ7618" s="130"/>
      <c r="DA7618" s="130"/>
      <c r="DB7618" s="130"/>
    </row>
    <row r="7619" spans="104:106" x14ac:dyDescent="0.2">
      <c r="CZ7619" s="130"/>
      <c r="DA7619" s="130"/>
      <c r="DB7619" s="130"/>
    </row>
    <row r="7620" spans="104:106" x14ac:dyDescent="0.2">
      <c r="CZ7620" s="130"/>
      <c r="DA7620" s="130"/>
      <c r="DB7620" s="130"/>
    </row>
    <row r="7621" spans="104:106" x14ac:dyDescent="0.2">
      <c r="CZ7621" s="130"/>
      <c r="DA7621" s="130"/>
      <c r="DB7621" s="130"/>
    </row>
    <row r="7622" spans="104:106" x14ac:dyDescent="0.2">
      <c r="CZ7622" s="130"/>
      <c r="DA7622" s="130"/>
      <c r="DB7622" s="130"/>
    </row>
    <row r="7623" spans="104:106" x14ac:dyDescent="0.2">
      <c r="CZ7623" s="130"/>
      <c r="DA7623" s="130"/>
      <c r="DB7623" s="130"/>
    </row>
    <row r="7624" spans="104:106" x14ac:dyDescent="0.2">
      <c r="CZ7624" s="130"/>
      <c r="DA7624" s="130"/>
      <c r="DB7624" s="130"/>
    </row>
    <row r="7625" spans="104:106" x14ac:dyDescent="0.2">
      <c r="CZ7625" s="130"/>
      <c r="DA7625" s="130"/>
      <c r="DB7625" s="130"/>
    </row>
    <row r="7626" spans="104:106" x14ac:dyDescent="0.2">
      <c r="CZ7626" s="130"/>
      <c r="DA7626" s="130"/>
      <c r="DB7626" s="130"/>
    </row>
    <row r="7627" spans="104:106" x14ac:dyDescent="0.2">
      <c r="CZ7627" s="130"/>
      <c r="DA7627" s="130"/>
      <c r="DB7627" s="130"/>
    </row>
    <row r="7628" spans="104:106" x14ac:dyDescent="0.2">
      <c r="CZ7628" s="130"/>
      <c r="DA7628" s="130"/>
      <c r="DB7628" s="130"/>
    </row>
    <row r="7629" spans="104:106" x14ac:dyDescent="0.2">
      <c r="CZ7629" s="130"/>
      <c r="DA7629" s="130"/>
      <c r="DB7629" s="130"/>
    </row>
    <row r="7630" spans="104:106" x14ac:dyDescent="0.2">
      <c r="CZ7630" s="130"/>
      <c r="DA7630" s="130"/>
      <c r="DB7630" s="130"/>
    </row>
    <row r="7631" spans="104:106" x14ac:dyDescent="0.2">
      <c r="CZ7631" s="130"/>
      <c r="DA7631" s="130"/>
      <c r="DB7631" s="130"/>
    </row>
    <row r="7632" spans="104:106" x14ac:dyDescent="0.2">
      <c r="CZ7632" s="130"/>
      <c r="DA7632" s="130"/>
      <c r="DB7632" s="130"/>
    </row>
    <row r="7633" spans="104:106" x14ac:dyDescent="0.2">
      <c r="CZ7633" s="130"/>
      <c r="DA7633" s="130"/>
      <c r="DB7633" s="130"/>
    </row>
    <row r="7634" spans="104:106" x14ac:dyDescent="0.2">
      <c r="CZ7634" s="130"/>
      <c r="DA7634" s="130"/>
      <c r="DB7634" s="130"/>
    </row>
    <row r="7635" spans="104:106" x14ac:dyDescent="0.2">
      <c r="CZ7635" s="130"/>
      <c r="DA7635" s="130"/>
      <c r="DB7635" s="130"/>
    </row>
    <row r="7636" spans="104:106" x14ac:dyDescent="0.2">
      <c r="CZ7636" s="130"/>
      <c r="DA7636" s="130"/>
      <c r="DB7636" s="130"/>
    </row>
    <row r="7637" spans="104:106" x14ac:dyDescent="0.2">
      <c r="CZ7637" s="130"/>
      <c r="DA7637" s="130"/>
      <c r="DB7637" s="130"/>
    </row>
    <row r="7638" spans="104:106" x14ac:dyDescent="0.2">
      <c r="CZ7638" s="130"/>
      <c r="DA7638" s="130"/>
      <c r="DB7638" s="130"/>
    </row>
    <row r="7639" spans="104:106" x14ac:dyDescent="0.2">
      <c r="CZ7639" s="130"/>
      <c r="DA7639" s="130"/>
      <c r="DB7639" s="130"/>
    </row>
    <row r="7640" spans="104:106" x14ac:dyDescent="0.2">
      <c r="CZ7640" s="130"/>
      <c r="DA7640" s="130"/>
      <c r="DB7640" s="130"/>
    </row>
    <row r="7641" spans="104:106" x14ac:dyDescent="0.2">
      <c r="CZ7641" s="130"/>
      <c r="DA7641" s="130"/>
      <c r="DB7641" s="130"/>
    </row>
    <row r="7642" spans="104:106" x14ac:dyDescent="0.2">
      <c r="CZ7642" s="130"/>
      <c r="DA7642" s="130"/>
      <c r="DB7642" s="130"/>
    </row>
    <row r="7643" spans="104:106" x14ac:dyDescent="0.2">
      <c r="CZ7643" s="130"/>
      <c r="DA7643" s="130"/>
      <c r="DB7643" s="130"/>
    </row>
    <row r="7644" spans="104:106" x14ac:dyDescent="0.2">
      <c r="CZ7644" s="130"/>
      <c r="DA7644" s="130"/>
      <c r="DB7644" s="130"/>
    </row>
    <row r="7645" spans="104:106" x14ac:dyDescent="0.2">
      <c r="CZ7645" s="130"/>
      <c r="DA7645" s="130"/>
      <c r="DB7645" s="130"/>
    </row>
    <row r="7646" spans="104:106" x14ac:dyDescent="0.2">
      <c r="CZ7646" s="130"/>
      <c r="DA7646" s="130"/>
      <c r="DB7646" s="130"/>
    </row>
    <row r="7647" spans="104:106" x14ac:dyDescent="0.2">
      <c r="CZ7647" s="130"/>
      <c r="DA7647" s="130"/>
      <c r="DB7647" s="130"/>
    </row>
    <row r="7648" spans="104:106" x14ac:dyDescent="0.2">
      <c r="CZ7648" s="130"/>
      <c r="DA7648" s="130"/>
      <c r="DB7648" s="130"/>
    </row>
    <row r="7649" spans="104:106" x14ac:dyDescent="0.2">
      <c r="CZ7649" s="130"/>
      <c r="DA7649" s="130"/>
      <c r="DB7649" s="130"/>
    </row>
    <row r="7650" spans="104:106" x14ac:dyDescent="0.2">
      <c r="CZ7650" s="130"/>
      <c r="DA7650" s="130"/>
      <c r="DB7650" s="130"/>
    </row>
    <row r="7651" spans="104:106" x14ac:dyDescent="0.2">
      <c r="CZ7651" s="130"/>
      <c r="DA7651" s="130"/>
      <c r="DB7651" s="130"/>
    </row>
    <row r="7652" spans="104:106" x14ac:dyDescent="0.2">
      <c r="CZ7652" s="130"/>
      <c r="DA7652" s="130"/>
      <c r="DB7652" s="130"/>
    </row>
    <row r="7653" spans="104:106" x14ac:dyDescent="0.2">
      <c r="CZ7653" s="130"/>
      <c r="DA7653" s="130"/>
      <c r="DB7653" s="130"/>
    </row>
    <row r="7654" spans="104:106" x14ac:dyDescent="0.2">
      <c r="CZ7654" s="130"/>
      <c r="DA7654" s="130"/>
      <c r="DB7654" s="130"/>
    </row>
    <row r="7655" spans="104:106" x14ac:dyDescent="0.2">
      <c r="CZ7655" s="130"/>
      <c r="DA7655" s="130"/>
      <c r="DB7655" s="130"/>
    </row>
    <row r="7656" spans="104:106" x14ac:dyDescent="0.2">
      <c r="CZ7656" s="130"/>
      <c r="DA7656" s="130"/>
      <c r="DB7656" s="130"/>
    </row>
    <row r="7657" spans="104:106" x14ac:dyDescent="0.2">
      <c r="CZ7657" s="130"/>
      <c r="DA7657" s="130"/>
      <c r="DB7657" s="130"/>
    </row>
    <row r="7658" spans="104:106" x14ac:dyDescent="0.2">
      <c r="CZ7658" s="130"/>
      <c r="DA7658" s="130"/>
      <c r="DB7658" s="130"/>
    </row>
    <row r="7659" spans="104:106" x14ac:dyDescent="0.2">
      <c r="CZ7659" s="130"/>
      <c r="DA7659" s="130"/>
      <c r="DB7659" s="130"/>
    </row>
    <row r="7660" spans="104:106" x14ac:dyDescent="0.2">
      <c r="CZ7660" s="130"/>
      <c r="DA7660" s="130"/>
      <c r="DB7660" s="130"/>
    </row>
    <row r="7661" spans="104:106" x14ac:dyDescent="0.2">
      <c r="CZ7661" s="130"/>
      <c r="DA7661" s="130"/>
      <c r="DB7661" s="130"/>
    </row>
    <row r="7662" spans="104:106" x14ac:dyDescent="0.2">
      <c r="CZ7662" s="130"/>
      <c r="DA7662" s="130"/>
      <c r="DB7662" s="130"/>
    </row>
    <row r="7663" spans="104:106" x14ac:dyDescent="0.2">
      <c r="CZ7663" s="130"/>
      <c r="DA7663" s="130"/>
      <c r="DB7663" s="130"/>
    </row>
    <row r="7664" spans="104:106" x14ac:dyDescent="0.2">
      <c r="CZ7664" s="130"/>
      <c r="DA7664" s="130"/>
      <c r="DB7664" s="130"/>
    </row>
    <row r="7665" spans="104:106" x14ac:dyDescent="0.2">
      <c r="CZ7665" s="130"/>
      <c r="DA7665" s="130"/>
      <c r="DB7665" s="130"/>
    </row>
    <row r="7666" spans="104:106" x14ac:dyDescent="0.2">
      <c r="CZ7666" s="130"/>
      <c r="DA7666" s="130"/>
      <c r="DB7666" s="130"/>
    </row>
    <row r="7667" spans="104:106" x14ac:dyDescent="0.2">
      <c r="CZ7667" s="130"/>
      <c r="DA7667" s="130"/>
      <c r="DB7667" s="130"/>
    </row>
    <row r="7668" spans="104:106" x14ac:dyDescent="0.2">
      <c r="CZ7668" s="130"/>
      <c r="DA7668" s="130"/>
      <c r="DB7668" s="130"/>
    </row>
    <row r="7669" spans="104:106" x14ac:dyDescent="0.2">
      <c r="CZ7669" s="130"/>
      <c r="DA7669" s="130"/>
      <c r="DB7669" s="130"/>
    </row>
    <row r="7670" spans="104:106" x14ac:dyDescent="0.2">
      <c r="CZ7670" s="130"/>
      <c r="DA7670" s="130"/>
      <c r="DB7670" s="130"/>
    </row>
    <row r="7671" spans="104:106" x14ac:dyDescent="0.2">
      <c r="CZ7671" s="130"/>
      <c r="DA7671" s="130"/>
      <c r="DB7671" s="130"/>
    </row>
    <row r="7672" spans="104:106" x14ac:dyDescent="0.2">
      <c r="CZ7672" s="130"/>
      <c r="DA7672" s="130"/>
      <c r="DB7672" s="130"/>
    </row>
    <row r="7673" spans="104:106" x14ac:dyDescent="0.2">
      <c r="CZ7673" s="130"/>
      <c r="DA7673" s="130"/>
      <c r="DB7673" s="130"/>
    </row>
    <row r="7674" spans="104:106" x14ac:dyDescent="0.2">
      <c r="CZ7674" s="130"/>
      <c r="DA7674" s="130"/>
      <c r="DB7674" s="130"/>
    </row>
    <row r="7675" spans="104:106" x14ac:dyDescent="0.2">
      <c r="CZ7675" s="130"/>
      <c r="DA7675" s="130"/>
      <c r="DB7675" s="130"/>
    </row>
    <row r="7676" spans="104:106" x14ac:dyDescent="0.2">
      <c r="CZ7676" s="130"/>
      <c r="DA7676" s="130"/>
      <c r="DB7676" s="130"/>
    </row>
    <row r="7677" spans="104:106" x14ac:dyDescent="0.2">
      <c r="CZ7677" s="130"/>
      <c r="DA7677" s="130"/>
      <c r="DB7677" s="130"/>
    </row>
    <row r="7678" spans="104:106" x14ac:dyDescent="0.2">
      <c r="CZ7678" s="130"/>
      <c r="DA7678" s="130"/>
      <c r="DB7678" s="130"/>
    </row>
    <row r="7679" spans="104:106" x14ac:dyDescent="0.2">
      <c r="CZ7679" s="130"/>
      <c r="DA7679" s="130"/>
      <c r="DB7679" s="130"/>
    </row>
    <row r="7680" spans="104:106" x14ac:dyDescent="0.2">
      <c r="CZ7680" s="130"/>
      <c r="DA7680" s="130"/>
      <c r="DB7680" s="130"/>
    </row>
    <row r="7681" spans="104:106" x14ac:dyDescent="0.2">
      <c r="CZ7681" s="130"/>
      <c r="DA7681" s="130"/>
      <c r="DB7681" s="130"/>
    </row>
    <row r="7682" spans="104:106" x14ac:dyDescent="0.2">
      <c r="CZ7682" s="130"/>
      <c r="DA7682" s="130"/>
      <c r="DB7682" s="130"/>
    </row>
    <row r="7683" spans="104:106" x14ac:dyDescent="0.2">
      <c r="CZ7683" s="130"/>
      <c r="DA7683" s="130"/>
      <c r="DB7683" s="130"/>
    </row>
    <row r="7684" spans="104:106" x14ac:dyDescent="0.2">
      <c r="CZ7684" s="130"/>
      <c r="DA7684" s="130"/>
      <c r="DB7684" s="130"/>
    </row>
    <row r="7685" spans="104:106" x14ac:dyDescent="0.2">
      <c r="CZ7685" s="130"/>
      <c r="DA7685" s="130"/>
      <c r="DB7685" s="130"/>
    </row>
    <row r="7686" spans="104:106" x14ac:dyDescent="0.2">
      <c r="CZ7686" s="130"/>
      <c r="DA7686" s="130"/>
      <c r="DB7686" s="130"/>
    </row>
    <row r="7687" spans="104:106" x14ac:dyDescent="0.2">
      <c r="CZ7687" s="130"/>
      <c r="DA7687" s="130"/>
      <c r="DB7687" s="130"/>
    </row>
    <row r="7688" spans="104:106" x14ac:dyDescent="0.2">
      <c r="CZ7688" s="130"/>
      <c r="DA7688" s="130"/>
      <c r="DB7688" s="130"/>
    </row>
    <row r="7689" spans="104:106" x14ac:dyDescent="0.2">
      <c r="CZ7689" s="130"/>
      <c r="DA7689" s="130"/>
      <c r="DB7689" s="130"/>
    </row>
    <row r="7690" spans="104:106" x14ac:dyDescent="0.2">
      <c r="CZ7690" s="130"/>
      <c r="DA7690" s="130"/>
      <c r="DB7690" s="130"/>
    </row>
    <row r="7691" spans="104:106" x14ac:dyDescent="0.2">
      <c r="CZ7691" s="130"/>
      <c r="DA7691" s="130"/>
      <c r="DB7691" s="130"/>
    </row>
    <row r="7692" spans="104:106" x14ac:dyDescent="0.2">
      <c r="CZ7692" s="130"/>
      <c r="DA7692" s="130"/>
      <c r="DB7692" s="130"/>
    </row>
    <row r="7693" spans="104:106" x14ac:dyDescent="0.2">
      <c r="CZ7693" s="130"/>
      <c r="DA7693" s="130"/>
      <c r="DB7693" s="130"/>
    </row>
    <row r="7694" spans="104:106" x14ac:dyDescent="0.2">
      <c r="CZ7694" s="130"/>
      <c r="DA7694" s="130"/>
      <c r="DB7694" s="130"/>
    </row>
    <row r="7695" spans="104:106" x14ac:dyDescent="0.2">
      <c r="CZ7695" s="130"/>
      <c r="DA7695" s="130"/>
      <c r="DB7695" s="130"/>
    </row>
    <row r="7696" spans="104:106" x14ac:dyDescent="0.2">
      <c r="CZ7696" s="130"/>
      <c r="DA7696" s="130"/>
      <c r="DB7696" s="130"/>
    </row>
    <row r="7697" spans="104:106" x14ac:dyDescent="0.2">
      <c r="CZ7697" s="130"/>
      <c r="DA7697" s="130"/>
      <c r="DB7697" s="130"/>
    </row>
    <row r="7698" spans="104:106" x14ac:dyDescent="0.2">
      <c r="CZ7698" s="130"/>
      <c r="DA7698" s="130"/>
      <c r="DB7698" s="130"/>
    </row>
    <row r="7699" spans="104:106" x14ac:dyDescent="0.2">
      <c r="CZ7699" s="130"/>
      <c r="DA7699" s="130"/>
      <c r="DB7699" s="130"/>
    </row>
    <row r="7700" spans="104:106" x14ac:dyDescent="0.2">
      <c r="CZ7700" s="130"/>
      <c r="DA7700" s="130"/>
      <c r="DB7700" s="130"/>
    </row>
    <row r="7701" spans="104:106" x14ac:dyDescent="0.2">
      <c r="CZ7701" s="130"/>
      <c r="DA7701" s="130"/>
      <c r="DB7701" s="130"/>
    </row>
    <row r="7702" spans="104:106" x14ac:dyDescent="0.2">
      <c r="CZ7702" s="130"/>
      <c r="DA7702" s="130"/>
      <c r="DB7702" s="130"/>
    </row>
    <row r="7703" spans="104:106" x14ac:dyDescent="0.2">
      <c r="CZ7703" s="130"/>
      <c r="DA7703" s="130"/>
      <c r="DB7703" s="130"/>
    </row>
    <row r="7704" spans="104:106" x14ac:dyDescent="0.2">
      <c r="CZ7704" s="130"/>
      <c r="DA7704" s="130"/>
      <c r="DB7704" s="130"/>
    </row>
    <row r="7705" spans="104:106" x14ac:dyDescent="0.2">
      <c r="CZ7705" s="130"/>
      <c r="DA7705" s="130"/>
      <c r="DB7705" s="130"/>
    </row>
    <row r="7706" spans="104:106" x14ac:dyDescent="0.2">
      <c r="CZ7706" s="130"/>
      <c r="DA7706" s="130"/>
      <c r="DB7706" s="130"/>
    </row>
    <row r="7707" spans="104:106" x14ac:dyDescent="0.2">
      <c r="CZ7707" s="130"/>
      <c r="DA7707" s="130"/>
      <c r="DB7707" s="130"/>
    </row>
    <row r="7708" spans="104:106" x14ac:dyDescent="0.2">
      <c r="CZ7708" s="130"/>
      <c r="DA7708" s="130"/>
      <c r="DB7708" s="130"/>
    </row>
    <row r="7709" spans="104:106" x14ac:dyDescent="0.2">
      <c r="CZ7709" s="130"/>
      <c r="DA7709" s="130"/>
      <c r="DB7709" s="130"/>
    </row>
    <row r="7710" spans="104:106" x14ac:dyDescent="0.2">
      <c r="CZ7710" s="130"/>
      <c r="DA7710" s="130"/>
      <c r="DB7710" s="130"/>
    </row>
    <row r="7711" spans="104:106" x14ac:dyDescent="0.2">
      <c r="CZ7711" s="130"/>
      <c r="DA7711" s="130"/>
      <c r="DB7711" s="130"/>
    </row>
    <row r="7712" spans="104:106" x14ac:dyDescent="0.2">
      <c r="CZ7712" s="130"/>
      <c r="DA7712" s="130"/>
      <c r="DB7712" s="130"/>
    </row>
    <row r="7713" spans="104:106" x14ac:dyDescent="0.2">
      <c r="CZ7713" s="130"/>
      <c r="DA7713" s="130"/>
      <c r="DB7713" s="130"/>
    </row>
    <row r="7714" spans="104:106" x14ac:dyDescent="0.2">
      <c r="CZ7714" s="130"/>
      <c r="DA7714" s="130"/>
      <c r="DB7714" s="130"/>
    </row>
    <row r="7715" spans="104:106" x14ac:dyDescent="0.2">
      <c r="CZ7715" s="130"/>
      <c r="DA7715" s="130"/>
      <c r="DB7715" s="130"/>
    </row>
    <row r="7716" spans="104:106" x14ac:dyDescent="0.2">
      <c r="CZ7716" s="130"/>
      <c r="DA7716" s="130"/>
      <c r="DB7716" s="130"/>
    </row>
    <row r="7717" spans="104:106" x14ac:dyDescent="0.2">
      <c r="CZ7717" s="130"/>
      <c r="DA7717" s="130"/>
      <c r="DB7717" s="130"/>
    </row>
    <row r="7718" spans="104:106" x14ac:dyDescent="0.2">
      <c r="CZ7718" s="130"/>
      <c r="DA7718" s="130"/>
      <c r="DB7718" s="130"/>
    </row>
    <row r="7719" spans="104:106" x14ac:dyDescent="0.2">
      <c r="CZ7719" s="130"/>
      <c r="DA7719" s="130"/>
      <c r="DB7719" s="130"/>
    </row>
    <row r="7720" spans="104:106" x14ac:dyDescent="0.2">
      <c r="CZ7720" s="130"/>
      <c r="DA7720" s="130"/>
      <c r="DB7720" s="130"/>
    </row>
    <row r="7721" spans="104:106" x14ac:dyDescent="0.2">
      <c r="CZ7721" s="130"/>
      <c r="DA7721" s="130"/>
      <c r="DB7721" s="130"/>
    </row>
    <row r="7722" spans="104:106" x14ac:dyDescent="0.2">
      <c r="CZ7722" s="130"/>
      <c r="DA7722" s="130"/>
      <c r="DB7722" s="130"/>
    </row>
    <row r="7723" spans="104:106" x14ac:dyDescent="0.2">
      <c r="CZ7723" s="130"/>
      <c r="DA7723" s="130"/>
      <c r="DB7723" s="130"/>
    </row>
    <row r="7724" spans="104:106" x14ac:dyDescent="0.2">
      <c r="CZ7724" s="130"/>
      <c r="DA7724" s="130"/>
      <c r="DB7724" s="130"/>
    </row>
    <row r="7725" spans="104:106" x14ac:dyDescent="0.2">
      <c r="CZ7725" s="130"/>
      <c r="DA7725" s="130"/>
      <c r="DB7725" s="130"/>
    </row>
    <row r="7726" spans="104:106" x14ac:dyDescent="0.2">
      <c r="CZ7726" s="130"/>
      <c r="DA7726" s="130"/>
      <c r="DB7726" s="130"/>
    </row>
    <row r="7727" spans="104:106" x14ac:dyDescent="0.2">
      <c r="CZ7727" s="130"/>
      <c r="DA7727" s="130"/>
      <c r="DB7727" s="130"/>
    </row>
    <row r="7728" spans="104:106" x14ac:dyDescent="0.2">
      <c r="CZ7728" s="130"/>
      <c r="DA7728" s="130"/>
      <c r="DB7728" s="130"/>
    </row>
    <row r="7729" spans="104:106" x14ac:dyDescent="0.2">
      <c r="CZ7729" s="130"/>
      <c r="DA7729" s="130"/>
      <c r="DB7729" s="130"/>
    </row>
    <row r="7730" spans="104:106" x14ac:dyDescent="0.2">
      <c r="CZ7730" s="130"/>
      <c r="DA7730" s="130"/>
      <c r="DB7730" s="130"/>
    </row>
    <row r="7731" spans="104:106" x14ac:dyDescent="0.2">
      <c r="CZ7731" s="130"/>
      <c r="DA7731" s="130"/>
      <c r="DB7731" s="130"/>
    </row>
    <row r="7732" spans="104:106" x14ac:dyDescent="0.2">
      <c r="CZ7732" s="130"/>
      <c r="DA7732" s="130"/>
      <c r="DB7732" s="130"/>
    </row>
    <row r="7733" spans="104:106" x14ac:dyDescent="0.2">
      <c r="CZ7733" s="130"/>
      <c r="DA7733" s="130"/>
      <c r="DB7733" s="130"/>
    </row>
    <row r="7734" spans="104:106" x14ac:dyDescent="0.2">
      <c r="CZ7734" s="130"/>
      <c r="DA7734" s="130"/>
      <c r="DB7734" s="130"/>
    </row>
    <row r="7735" spans="104:106" x14ac:dyDescent="0.2">
      <c r="CZ7735" s="130"/>
      <c r="DA7735" s="130"/>
      <c r="DB7735" s="130"/>
    </row>
    <row r="7736" spans="104:106" x14ac:dyDescent="0.2">
      <c r="CZ7736" s="130"/>
      <c r="DA7736" s="130"/>
      <c r="DB7736" s="130"/>
    </row>
    <row r="7737" spans="104:106" x14ac:dyDescent="0.2">
      <c r="CZ7737" s="130"/>
      <c r="DA7737" s="130"/>
      <c r="DB7737" s="130"/>
    </row>
    <row r="7738" spans="104:106" x14ac:dyDescent="0.2">
      <c r="CZ7738" s="130"/>
      <c r="DA7738" s="130"/>
      <c r="DB7738" s="130"/>
    </row>
    <row r="7739" spans="104:106" x14ac:dyDescent="0.2">
      <c r="CZ7739" s="130"/>
      <c r="DA7739" s="130"/>
      <c r="DB7739" s="130"/>
    </row>
    <row r="7740" spans="104:106" x14ac:dyDescent="0.2">
      <c r="CZ7740" s="130"/>
      <c r="DA7740" s="130"/>
      <c r="DB7740" s="130"/>
    </row>
    <row r="7741" spans="104:106" x14ac:dyDescent="0.2">
      <c r="CZ7741" s="130"/>
      <c r="DA7741" s="130"/>
      <c r="DB7741" s="130"/>
    </row>
    <row r="7742" spans="104:106" x14ac:dyDescent="0.2">
      <c r="CZ7742" s="130"/>
      <c r="DA7742" s="130"/>
      <c r="DB7742" s="130"/>
    </row>
    <row r="7743" spans="104:106" x14ac:dyDescent="0.2">
      <c r="CZ7743" s="130"/>
      <c r="DA7743" s="130"/>
      <c r="DB7743" s="130"/>
    </row>
    <row r="7744" spans="104:106" x14ac:dyDescent="0.2">
      <c r="CZ7744" s="130"/>
      <c r="DA7744" s="130"/>
      <c r="DB7744" s="130"/>
    </row>
    <row r="7745" spans="104:106" x14ac:dyDescent="0.2">
      <c r="CZ7745" s="130"/>
      <c r="DA7745" s="130"/>
      <c r="DB7745" s="130"/>
    </row>
    <row r="7746" spans="104:106" x14ac:dyDescent="0.2">
      <c r="CZ7746" s="130"/>
      <c r="DA7746" s="130"/>
      <c r="DB7746" s="130"/>
    </row>
    <row r="7747" spans="104:106" x14ac:dyDescent="0.2">
      <c r="CZ7747" s="130"/>
      <c r="DA7747" s="130"/>
      <c r="DB7747" s="130"/>
    </row>
    <row r="7748" spans="104:106" x14ac:dyDescent="0.2">
      <c r="CZ7748" s="130"/>
      <c r="DA7748" s="130"/>
      <c r="DB7748" s="130"/>
    </row>
    <row r="7749" spans="104:106" x14ac:dyDescent="0.2">
      <c r="CZ7749" s="130"/>
      <c r="DA7749" s="130"/>
      <c r="DB7749" s="130"/>
    </row>
    <row r="7750" spans="104:106" x14ac:dyDescent="0.2">
      <c r="CZ7750" s="130"/>
      <c r="DA7750" s="130"/>
      <c r="DB7750" s="130"/>
    </row>
    <row r="7751" spans="104:106" x14ac:dyDescent="0.2">
      <c r="CZ7751" s="130"/>
      <c r="DA7751" s="130"/>
      <c r="DB7751" s="130"/>
    </row>
    <row r="7752" spans="104:106" x14ac:dyDescent="0.2">
      <c r="CZ7752" s="130"/>
      <c r="DA7752" s="130"/>
      <c r="DB7752" s="130"/>
    </row>
    <row r="7753" spans="104:106" x14ac:dyDescent="0.2">
      <c r="CZ7753" s="130"/>
      <c r="DA7753" s="130"/>
      <c r="DB7753" s="130"/>
    </row>
    <row r="7754" spans="104:106" x14ac:dyDescent="0.2">
      <c r="CZ7754" s="130"/>
      <c r="DA7754" s="130"/>
      <c r="DB7754" s="130"/>
    </row>
    <row r="7755" spans="104:106" x14ac:dyDescent="0.2">
      <c r="CZ7755" s="130"/>
      <c r="DA7755" s="130"/>
      <c r="DB7755" s="130"/>
    </row>
    <row r="7756" spans="104:106" x14ac:dyDescent="0.2">
      <c r="CZ7756" s="130"/>
      <c r="DA7756" s="130"/>
      <c r="DB7756" s="130"/>
    </row>
    <row r="7757" spans="104:106" x14ac:dyDescent="0.2">
      <c r="CZ7757" s="130"/>
      <c r="DA7757" s="130"/>
      <c r="DB7757" s="130"/>
    </row>
    <row r="7758" spans="104:106" x14ac:dyDescent="0.2">
      <c r="CZ7758" s="130"/>
      <c r="DA7758" s="130"/>
      <c r="DB7758" s="130"/>
    </row>
    <row r="7759" spans="104:106" x14ac:dyDescent="0.2">
      <c r="CZ7759" s="130"/>
      <c r="DA7759" s="130"/>
      <c r="DB7759" s="130"/>
    </row>
    <row r="7760" spans="104:106" x14ac:dyDescent="0.2">
      <c r="CZ7760" s="130"/>
      <c r="DA7760" s="130"/>
      <c r="DB7760" s="130"/>
    </row>
    <row r="7761" spans="104:106" x14ac:dyDescent="0.2">
      <c r="CZ7761" s="130"/>
      <c r="DA7761" s="130"/>
      <c r="DB7761" s="130"/>
    </row>
    <row r="7762" spans="104:106" x14ac:dyDescent="0.2">
      <c r="CZ7762" s="130"/>
      <c r="DA7762" s="130"/>
      <c r="DB7762" s="130"/>
    </row>
    <row r="7763" spans="104:106" x14ac:dyDescent="0.2">
      <c r="CZ7763" s="130"/>
      <c r="DA7763" s="130"/>
      <c r="DB7763" s="130"/>
    </row>
    <row r="7764" spans="104:106" x14ac:dyDescent="0.2">
      <c r="CZ7764" s="130"/>
      <c r="DA7764" s="130"/>
      <c r="DB7764" s="130"/>
    </row>
    <row r="7765" spans="104:106" x14ac:dyDescent="0.2">
      <c r="CZ7765" s="130"/>
      <c r="DA7765" s="130"/>
      <c r="DB7765" s="130"/>
    </row>
    <row r="7766" spans="104:106" x14ac:dyDescent="0.2">
      <c r="CZ7766" s="130"/>
      <c r="DA7766" s="130"/>
      <c r="DB7766" s="130"/>
    </row>
    <row r="7767" spans="104:106" x14ac:dyDescent="0.2">
      <c r="CZ7767" s="130"/>
      <c r="DA7767" s="130"/>
      <c r="DB7767" s="130"/>
    </row>
    <row r="7768" spans="104:106" x14ac:dyDescent="0.2">
      <c r="CZ7768" s="130"/>
      <c r="DA7768" s="130"/>
      <c r="DB7768" s="130"/>
    </row>
    <row r="7769" spans="104:106" x14ac:dyDescent="0.2">
      <c r="CZ7769" s="130"/>
      <c r="DA7769" s="130"/>
      <c r="DB7769" s="130"/>
    </row>
    <row r="7770" spans="104:106" x14ac:dyDescent="0.2">
      <c r="CZ7770" s="130"/>
      <c r="DA7770" s="130"/>
      <c r="DB7770" s="130"/>
    </row>
    <row r="7771" spans="104:106" x14ac:dyDescent="0.2">
      <c r="CZ7771" s="130"/>
      <c r="DA7771" s="130"/>
      <c r="DB7771" s="130"/>
    </row>
    <row r="7772" spans="104:106" x14ac:dyDescent="0.2">
      <c r="CZ7772" s="130"/>
      <c r="DA7772" s="130"/>
      <c r="DB7772" s="130"/>
    </row>
    <row r="7773" spans="104:106" x14ac:dyDescent="0.2">
      <c r="CZ7773" s="130"/>
      <c r="DA7773" s="130"/>
      <c r="DB7773" s="130"/>
    </row>
    <row r="7774" spans="104:106" x14ac:dyDescent="0.2">
      <c r="CZ7774" s="130"/>
      <c r="DA7774" s="130"/>
      <c r="DB7774" s="130"/>
    </row>
    <row r="7775" spans="104:106" x14ac:dyDescent="0.2">
      <c r="CZ7775" s="130"/>
      <c r="DA7775" s="130"/>
      <c r="DB7775" s="130"/>
    </row>
    <row r="7776" spans="104:106" x14ac:dyDescent="0.2">
      <c r="CZ7776" s="130"/>
      <c r="DA7776" s="130"/>
      <c r="DB7776" s="130"/>
    </row>
    <row r="7777" spans="104:106" x14ac:dyDescent="0.2">
      <c r="CZ7777" s="130"/>
      <c r="DA7777" s="130"/>
      <c r="DB7777" s="130"/>
    </row>
    <row r="7778" spans="104:106" x14ac:dyDescent="0.2">
      <c r="CZ7778" s="130"/>
      <c r="DA7778" s="130"/>
      <c r="DB7778" s="130"/>
    </row>
    <row r="7779" spans="104:106" x14ac:dyDescent="0.2">
      <c r="CZ7779" s="130"/>
      <c r="DA7779" s="130"/>
      <c r="DB7779" s="130"/>
    </row>
    <row r="7780" spans="104:106" x14ac:dyDescent="0.2">
      <c r="CZ7780" s="130"/>
      <c r="DA7780" s="130"/>
      <c r="DB7780" s="130"/>
    </row>
    <row r="7781" spans="104:106" x14ac:dyDescent="0.2">
      <c r="CZ7781" s="130"/>
      <c r="DA7781" s="130"/>
      <c r="DB7781" s="130"/>
    </row>
    <row r="7782" spans="104:106" x14ac:dyDescent="0.2">
      <c r="CZ7782" s="130"/>
      <c r="DA7782" s="130"/>
      <c r="DB7782" s="130"/>
    </row>
    <row r="7783" spans="104:106" x14ac:dyDescent="0.2">
      <c r="CZ7783" s="130"/>
      <c r="DA7783" s="130"/>
      <c r="DB7783" s="130"/>
    </row>
    <row r="7784" spans="104:106" x14ac:dyDescent="0.2">
      <c r="CZ7784" s="130"/>
      <c r="DA7784" s="130"/>
      <c r="DB7784" s="130"/>
    </row>
    <row r="7785" spans="104:106" x14ac:dyDescent="0.2">
      <c r="CZ7785" s="130"/>
      <c r="DA7785" s="130"/>
      <c r="DB7785" s="130"/>
    </row>
    <row r="7786" spans="104:106" x14ac:dyDescent="0.2">
      <c r="CZ7786" s="130"/>
      <c r="DA7786" s="130"/>
      <c r="DB7786" s="130"/>
    </row>
    <row r="7787" spans="104:106" x14ac:dyDescent="0.2">
      <c r="CZ7787" s="130"/>
      <c r="DA7787" s="130"/>
      <c r="DB7787" s="130"/>
    </row>
    <row r="7788" spans="104:106" x14ac:dyDescent="0.2">
      <c r="CZ7788" s="130"/>
      <c r="DA7788" s="130"/>
      <c r="DB7788" s="130"/>
    </row>
    <row r="7789" spans="104:106" x14ac:dyDescent="0.2">
      <c r="CZ7789" s="130"/>
      <c r="DA7789" s="130"/>
      <c r="DB7789" s="130"/>
    </row>
    <row r="7790" spans="104:106" x14ac:dyDescent="0.2">
      <c r="CZ7790" s="130"/>
      <c r="DA7790" s="130"/>
      <c r="DB7790" s="130"/>
    </row>
    <row r="7791" spans="104:106" x14ac:dyDescent="0.2">
      <c r="CZ7791" s="130"/>
      <c r="DA7791" s="130"/>
      <c r="DB7791" s="130"/>
    </row>
    <row r="7792" spans="104:106" x14ac:dyDescent="0.2">
      <c r="CZ7792" s="130"/>
      <c r="DA7792" s="130"/>
      <c r="DB7792" s="130"/>
    </row>
    <row r="7793" spans="104:106" x14ac:dyDescent="0.2">
      <c r="CZ7793" s="130"/>
      <c r="DA7793" s="130"/>
      <c r="DB7793" s="130"/>
    </row>
    <row r="7794" spans="104:106" x14ac:dyDescent="0.2">
      <c r="CZ7794" s="130"/>
      <c r="DA7794" s="130"/>
      <c r="DB7794" s="130"/>
    </row>
    <row r="7795" spans="104:106" x14ac:dyDescent="0.2">
      <c r="CZ7795" s="130"/>
      <c r="DA7795" s="130"/>
      <c r="DB7795" s="130"/>
    </row>
    <row r="7796" spans="104:106" x14ac:dyDescent="0.2">
      <c r="CZ7796" s="130"/>
      <c r="DA7796" s="130"/>
      <c r="DB7796" s="130"/>
    </row>
    <row r="7797" spans="104:106" x14ac:dyDescent="0.2">
      <c r="CZ7797" s="130"/>
      <c r="DA7797" s="130"/>
      <c r="DB7797" s="130"/>
    </row>
    <row r="7798" spans="104:106" x14ac:dyDescent="0.2">
      <c r="CZ7798" s="130"/>
      <c r="DA7798" s="130"/>
      <c r="DB7798" s="130"/>
    </row>
    <row r="7799" spans="104:106" x14ac:dyDescent="0.2">
      <c r="CZ7799" s="130"/>
      <c r="DA7799" s="130"/>
      <c r="DB7799" s="130"/>
    </row>
    <row r="7800" spans="104:106" x14ac:dyDescent="0.2">
      <c r="CZ7800" s="130"/>
      <c r="DA7800" s="130"/>
      <c r="DB7800" s="130"/>
    </row>
    <row r="7801" spans="104:106" x14ac:dyDescent="0.2">
      <c r="CZ7801" s="130"/>
      <c r="DA7801" s="130"/>
      <c r="DB7801" s="130"/>
    </row>
    <row r="7802" spans="104:106" x14ac:dyDescent="0.2">
      <c r="CZ7802" s="130"/>
      <c r="DA7802" s="130"/>
      <c r="DB7802" s="130"/>
    </row>
    <row r="7803" spans="104:106" x14ac:dyDescent="0.2">
      <c r="CZ7803" s="130"/>
      <c r="DA7803" s="130"/>
      <c r="DB7803" s="130"/>
    </row>
    <row r="7804" spans="104:106" x14ac:dyDescent="0.2">
      <c r="CZ7804" s="130"/>
      <c r="DA7804" s="130"/>
      <c r="DB7804" s="130"/>
    </row>
    <row r="7805" spans="104:106" x14ac:dyDescent="0.2">
      <c r="CZ7805" s="130"/>
      <c r="DA7805" s="130"/>
      <c r="DB7805" s="130"/>
    </row>
    <row r="7806" spans="104:106" x14ac:dyDescent="0.2">
      <c r="CZ7806" s="130"/>
      <c r="DA7806" s="130"/>
      <c r="DB7806" s="130"/>
    </row>
    <row r="7807" spans="104:106" x14ac:dyDescent="0.2">
      <c r="CZ7807" s="130"/>
      <c r="DA7807" s="130"/>
      <c r="DB7807" s="130"/>
    </row>
    <row r="7808" spans="104:106" x14ac:dyDescent="0.2">
      <c r="CZ7808" s="130"/>
      <c r="DA7808" s="130"/>
      <c r="DB7808" s="130"/>
    </row>
    <row r="7809" spans="104:106" x14ac:dyDescent="0.2">
      <c r="CZ7809" s="130"/>
      <c r="DA7809" s="130"/>
      <c r="DB7809" s="130"/>
    </row>
    <row r="7810" spans="104:106" x14ac:dyDescent="0.2">
      <c r="CZ7810" s="130"/>
      <c r="DA7810" s="130"/>
      <c r="DB7810" s="130"/>
    </row>
    <row r="7811" spans="104:106" x14ac:dyDescent="0.2">
      <c r="CZ7811" s="130"/>
      <c r="DA7811" s="130"/>
      <c r="DB7811" s="130"/>
    </row>
    <row r="7812" spans="104:106" x14ac:dyDescent="0.2">
      <c r="CZ7812" s="130"/>
      <c r="DA7812" s="130"/>
      <c r="DB7812" s="130"/>
    </row>
    <row r="7813" spans="104:106" x14ac:dyDescent="0.2">
      <c r="CZ7813" s="130"/>
      <c r="DA7813" s="130"/>
      <c r="DB7813" s="130"/>
    </row>
    <row r="7814" spans="104:106" x14ac:dyDescent="0.2">
      <c r="CZ7814" s="130"/>
      <c r="DA7814" s="130"/>
      <c r="DB7814" s="130"/>
    </row>
    <row r="7815" spans="104:106" x14ac:dyDescent="0.2">
      <c r="CZ7815" s="130"/>
      <c r="DA7815" s="130"/>
      <c r="DB7815" s="130"/>
    </row>
    <row r="7816" spans="104:106" x14ac:dyDescent="0.2">
      <c r="CZ7816" s="130"/>
      <c r="DA7816" s="130"/>
      <c r="DB7816" s="130"/>
    </row>
    <row r="7817" spans="104:106" x14ac:dyDescent="0.2">
      <c r="CZ7817" s="130"/>
      <c r="DA7817" s="130"/>
      <c r="DB7817" s="130"/>
    </row>
    <row r="7818" spans="104:106" x14ac:dyDescent="0.2">
      <c r="CZ7818" s="130"/>
      <c r="DA7818" s="130"/>
      <c r="DB7818" s="130"/>
    </row>
    <row r="7819" spans="104:106" x14ac:dyDescent="0.2">
      <c r="CZ7819" s="130"/>
      <c r="DA7819" s="130"/>
      <c r="DB7819" s="130"/>
    </row>
    <row r="7820" spans="104:106" x14ac:dyDescent="0.2">
      <c r="CZ7820" s="130"/>
      <c r="DA7820" s="130"/>
      <c r="DB7820" s="130"/>
    </row>
    <row r="7821" spans="104:106" x14ac:dyDescent="0.2">
      <c r="CZ7821" s="130"/>
      <c r="DA7821" s="130"/>
      <c r="DB7821" s="130"/>
    </row>
    <row r="7822" spans="104:106" x14ac:dyDescent="0.2">
      <c r="CZ7822" s="130"/>
      <c r="DA7822" s="130"/>
      <c r="DB7822" s="130"/>
    </row>
    <row r="7823" spans="104:106" x14ac:dyDescent="0.2">
      <c r="CZ7823" s="130"/>
      <c r="DA7823" s="130"/>
      <c r="DB7823" s="130"/>
    </row>
    <row r="7824" spans="104:106" x14ac:dyDescent="0.2">
      <c r="CZ7824" s="130"/>
      <c r="DA7824" s="130"/>
      <c r="DB7824" s="130"/>
    </row>
    <row r="7825" spans="104:106" x14ac:dyDescent="0.2">
      <c r="CZ7825" s="130"/>
      <c r="DA7825" s="130"/>
      <c r="DB7825" s="130"/>
    </row>
    <row r="7826" spans="104:106" x14ac:dyDescent="0.2">
      <c r="CZ7826" s="130"/>
      <c r="DA7826" s="130"/>
      <c r="DB7826" s="130"/>
    </row>
    <row r="7827" spans="104:106" x14ac:dyDescent="0.2">
      <c r="CZ7827" s="130"/>
      <c r="DA7827" s="130"/>
      <c r="DB7827" s="130"/>
    </row>
    <row r="7828" spans="104:106" x14ac:dyDescent="0.2">
      <c r="CZ7828" s="130"/>
      <c r="DA7828" s="130"/>
      <c r="DB7828" s="130"/>
    </row>
    <row r="7829" spans="104:106" x14ac:dyDescent="0.2">
      <c r="CZ7829" s="130"/>
      <c r="DA7829" s="130"/>
      <c r="DB7829" s="130"/>
    </row>
    <row r="7830" spans="104:106" x14ac:dyDescent="0.2">
      <c r="CZ7830" s="130"/>
      <c r="DA7830" s="130"/>
      <c r="DB7830" s="130"/>
    </row>
    <row r="7831" spans="104:106" x14ac:dyDescent="0.2">
      <c r="CZ7831" s="130"/>
      <c r="DA7831" s="130"/>
      <c r="DB7831" s="130"/>
    </row>
    <row r="7832" spans="104:106" x14ac:dyDescent="0.2">
      <c r="CZ7832" s="130"/>
      <c r="DA7832" s="130"/>
      <c r="DB7832" s="130"/>
    </row>
    <row r="7833" spans="104:106" x14ac:dyDescent="0.2">
      <c r="CZ7833" s="130"/>
      <c r="DA7833" s="130"/>
      <c r="DB7833" s="130"/>
    </row>
    <row r="7834" spans="104:106" x14ac:dyDescent="0.2">
      <c r="CZ7834" s="130"/>
      <c r="DA7834" s="130"/>
      <c r="DB7834" s="130"/>
    </row>
    <row r="7835" spans="104:106" x14ac:dyDescent="0.2">
      <c r="CZ7835" s="130"/>
      <c r="DA7835" s="130"/>
      <c r="DB7835" s="130"/>
    </row>
    <row r="7836" spans="104:106" x14ac:dyDescent="0.2">
      <c r="CZ7836" s="130"/>
      <c r="DA7836" s="130"/>
      <c r="DB7836" s="130"/>
    </row>
    <row r="7837" spans="104:106" x14ac:dyDescent="0.2">
      <c r="CZ7837" s="130"/>
      <c r="DA7837" s="130"/>
      <c r="DB7837" s="130"/>
    </row>
    <row r="7838" spans="104:106" x14ac:dyDescent="0.2">
      <c r="CZ7838" s="130"/>
      <c r="DA7838" s="130"/>
      <c r="DB7838" s="130"/>
    </row>
    <row r="7839" spans="104:106" x14ac:dyDescent="0.2">
      <c r="CZ7839" s="130"/>
      <c r="DA7839" s="130"/>
      <c r="DB7839" s="130"/>
    </row>
    <row r="7840" spans="104:106" x14ac:dyDescent="0.2">
      <c r="CZ7840" s="130"/>
      <c r="DA7840" s="130"/>
      <c r="DB7840" s="130"/>
    </row>
    <row r="7841" spans="104:106" x14ac:dyDescent="0.2">
      <c r="CZ7841" s="130"/>
      <c r="DA7841" s="130"/>
      <c r="DB7841" s="130"/>
    </row>
    <row r="7842" spans="104:106" x14ac:dyDescent="0.2">
      <c r="CZ7842" s="130"/>
      <c r="DA7842" s="130"/>
      <c r="DB7842" s="130"/>
    </row>
    <row r="7843" spans="104:106" x14ac:dyDescent="0.2">
      <c r="CZ7843" s="130"/>
      <c r="DA7843" s="130"/>
      <c r="DB7843" s="130"/>
    </row>
    <row r="7844" spans="104:106" x14ac:dyDescent="0.2">
      <c r="CZ7844" s="130"/>
      <c r="DA7844" s="130"/>
      <c r="DB7844" s="130"/>
    </row>
    <row r="7845" spans="104:106" x14ac:dyDescent="0.2">
      <c r="CZ7845" s="130"/>
      <c r="DA7845" s="130"/>
      <c r="DB7845" s="130"/>
    </row>
    <row r="7846" spans="104:106" x14ac:dyDescent="0.2">
      <c r="CZ7846" s="130"/>
      <c r="DA7846" s="130"/>
      <c r="DB7846" s="130"/>
    </row>
    <row r="7847" spans="104:106" x14ac:dyDescent="0.2">
      <c r="CZ7847" s="130"/>
      <c r="DA7847" s="130"/>
      <c r="DB7847" s="130"/>
    </row>
    <row r="7848" spans="104:106" x14ac:dyDescent="0.2">
      <c r="CZ7848" s="130"/>
      <c r="DA7848" s="130"/>
      <c r="DB7848" s="130"/>
    </row>
    <row r="7849" spans="104:106" x14ac:dyDescent="0.2">
      <c r="CZ7849" s="130"/>
      <c r="DA7849" s="130"/>
      <c r="DB7849" s="130"/>
    </row>
    <row r="7850" spans="104:106" x14ac:dyDescent="0.2">
      <c r="CZ7850" s="130"/>
      <c r="DA7850" s="130"/>
      <c r="DB7850" s="130"/>
    </row>
    <row r="7851" spans="104:106" x14ac:dyDescent="0.2">
      <c r="CZ7851" s="130"/>
      <c r="DA7851" s="130"/>
      <c r="DB7851" s="130"/>
    </row>
    <row r="7852" spans="104:106" x14ac:dyDescent="0.2">
      <c r="CZ7852" s="130"/>
      <c r="DA7852" s="130"/>
      <c r="DB7852" s="130"/>
    </row>
    <row r="7853" spans="104:106" x14ac:dyDescent="0.2">
      <c r="CZ7853" s="130"/>
      <c r="DA7853" s="130"/>
      <c r="DB7853" s="130"/>
    </row>
    <row r="7854" spans="104:106" x14ac:dyDescent="0.2">
      <c r="CZ7854" s="130"/>
      <c r="DA7854" s="130"/>
      <c r="DB7854" s="130"/>
    </row>
    <row r="7855" spans="104:106" x14ac:dyDescent="0.2">
      <c r="CZ7855" s="130"/>
      <c r="DA7855" s="130"/>
      <c r="DB7855" s="130"/>
    </row>
    <row r="7856" spans="104:106" x14ac:dyDescent="0.2">
      <c r="CZ7856" s="130"/>
      <c r="DA7856" s="130"/>
      <c r="DB7856" s="130"/>
    </row>
    <row r="7857" spans="104:106" x14ac:dyDescent="0.2">
      <c r="CZ7857" s="130"/>
      <c r="DA7857" s="130"/>
      <c r="DB7857" s="130"/>
    </row>
    <row r="7858" spans="104:106" x14ac:dyDescent="0.2">
      <c r="CZ7858" s="130"/>
      <c r="DA7858" s="130"/>
      <c r="DB7858" s="130"/>
    </row>
    <row r="7859" spans="104:106" x14ac:dyDescent="0.2">
      <c r="CZ7859" s="130"/>
      <c r="DA7859" s="130"/>
      <c r="DB7859" s="130"/>
    </row>
    <row r="7860" spans="104:106" x14ac:dyDescent="0.2">
      <c r="CZ7860" s="130"/>
      <c r="DA7860" s="130"/>
      <c r="DB7860" s="130"/>
    </row>
    <row r="7861" spans="104:106" x14ac:dyDescent="0.2">
      <c r="CZ7861" s="130"/>
      <c r="DA7861" s="130"/>
      <c r="DB7861" s="130"/>
    </row>
    <row r="7862" spans="104:106" x14ac:dyDescent="0.2">
      <c r="CZ7862" s="130"/>
      <c r="DA7862" s="130"/>
      <c r="DB7862" s="130"/>
    </row>
    <row r="7863" spans="104:106" x14ac:dyDescent="0.2">
      <c r="CZ7863" s="130"/>
      <c r="DA7863" s="130"/>
      <c r="DB7863" s="130"/>
    </row>
    <row r="7864" spans="104:106" x14ac:dyDescent="0.2">
      <c r="CZ7864" s="130"/>
      <c r="DA7864" s="130"/>
      <c r="DB7864" s="130"/>
    </row>
    <row r="7865" spans="104:106" x14ac:dyDescent="0.2">
      <c r="CZ7865" s="130"/>
      <c r="DA7865" s="130"/>
      <c r="DB7865" s="130"/>
    </row>
    <row r="7866" spans="104:106" x14ac:dyDescent="0.2">
      <c r="CZ7866" s="130"/>
      <c r="DA7866" s="130"/>
      <c r="DB7866" s="130"/>
    </row>
    <row r="7867" spans="104:106" x14ac:dyDescent="0.2">
      <c r="CZ7867" s="130"/>
      <c r="DA7867" s="130"/>
      <c r="DB7867" s="130"/>
    </row>
    <row r="7868" spans="104:106" x14ac:dyDescent="0.2">
      <c r="CZ7868" s="130"/>
      <c r="DA7868" s="130"/>
      <c r="DB7868" s="130"/>
    </row>
    <row r="7869" spans="104:106" x14ac:dyDescent="0.2">
      <c r="CZ7869" s="130"/>
      <c r="DA7869" s="130"/>
      <c r="DB7869" s="130"/>
    </row>
    <row r="7870" spans="104:106" x14ac:dyDescent="0.2">
      <c r="CZ7870" s="130"/>
      <c r="DA7870" s="130"/>
      <c r="DB7870" s="130"/>
    </row>
    <row r="7871" spans="104:106" x14ac:dyDescent="0.2">
      <c r="CZ7871" s="130"/>
      <c r="DA7871" s="130"/>
      <c r="DB7871" s="130"/>
    </row>
    <row r="7872" spans="104:106" x14ac:dyDescent="0.2">
      <c r="CZ7872" s="130"/>
      <c r="DA7872" s="130"/>
      <c r="DB7872" s="130"/>
    </row>
    <row r="7873" spans="104:106" x14ac:dyDescent="0.2">
      <c r="CZ7873" s="130"/>
      <c r="DA7873" s="130"/>
      <c r="DB7873" s="130"/>
    </row>
    <row r="7874" spans="104:106" x14ac:dyDescent="0.2">
      <c r="CZ7874" s="130"/>
      <c r="DA7874" s="130"/>
      <c r="DB7874" s="130"/>
    </row>
    <row r="7875" spans="104:106" x14ac:dyDescent="0.2">
      <c r="CZ7875" s="130"/>
      <c r="DA7875" s="130"/>
      <c r="DB7875" s="130"/>
    </row>
    <row r="7876" spans="104:106" x14ac:dyDescent="0.2">
      <c r="CZ7876" s="130"/>
      <c r="DA7876" s="130"/>
      <c r="DB7876" s="130"/>
    </row>
    <row r="7877" spans="104:106" x14ac:dyDescent="0.2">
      <c r="CZ7877" s="130"/>
      <c r="DA7877" s="130"/>
      <c r="DB7877" s="130"/>
    </row>
    <row r="7878" spans="104:106" x14ac:dyDescent="0.2">
      <c r="CZ7878" s="130"/>
      <c r="DA7878" s="130"/>
      <c r="DB7878" s="130"/>
    </row>
    <row r="7879" spans="104:106" x14ac:dyDescent="0.2">
      <c r="CZ7879" s="130"/>
      <c r="DA7879" s="130"/>
      <c r="DB7879" s="130"/>
    </row>
    <row r="7880" spans="104:106" x14ac:dyDescent="0.2">
      <c r="CZ7880" s="130"/>
      <c r="DA7880" s="130"/>
      <c r="DB7880" s="130"/>
    </row>
    <row r="7881" spans="104:106" x14ac:dyDescent="0.2">
      <c r="CZ7881" s="130"/>
      <c r="DA7881" s="130"/>
      <c r="DB7881" s="130"/>
    </row>
    <row r="7882" spans="104:106" x14ac:dyDescent="0.2">
      <c r="CZ7882" s="130"/>
      <c r="DA7882" s="130"/>
      <c r="DB7882" s="130"/>
    </row>
    <row r="7883" spans="104:106" x14ac:dyDescent="0.2">
      <c r="CZ7883" s="130"/>
      <c r="DA7883" s="130"/>
      <c r="DB7883" s="130"/>
    </row>
    <row r="7884" spans="104:106" x14ac:dyDescent="0.2">
      <c r="CZ7884" s="130"/>
      <c r="DA7884" s="130"/>
      <c r="DB7884" s="130"/>
    </row>
    <row r="7885" spans="104:106" x14ac:dyDescent="0.2">
      <c r="CZ7885" s="130"/>
      <c r="DA7885" s="130"/>
      <c r="DB7885" s="130"/>
    </row>
    <row r="7886" spans="104:106" x14ac:dyDescent="0.2">
      <c r="CZ7886" s="130"/>
      <c r="DA7886" s="130"/>
      <c r="DB7886" s="130"/>
    </row>
    <row r="7887" spans="104:106" x14ac:dyDescent="0.2">
      <c r="CZ7887" s="130"/>
      <c r="DA7887" s="130"/>
      <c r="DB7887" s="130"/>
    </row>
    <row r="7888" spans="104:106" x14ac:dyDescent="0.2">
      <c r="CZ7888" s="130"/>
      <c r="DA7888" s="130"/>
      <c r="DB7888" s="130"/>
    </row>
    <row r="7889" spans="104:106" x14ac:dyDescent="0.2">
      <c r="CZ7889" s="130"/>
      <c r="DA7889" s="130"/>
      <c r="DB7889" s="130"/>
    </row>
    <row r="7890" spans="104:106" x14ac:dyDescent="0.2">
      <c r="CZ7890" s="130"/>
      <c r="DA7890" s="130"/>
      <c r="DB7890" s="130"/>
    </row>
    <row r="7891" spans="104:106" x14ac:dyDescent="0.2">
      <c r="CZ7891" s="130"/>
      <c r="DA7891" s="130"/>
      <c r="DB7891" s="130"/>
    </row>
    <row r="7892" spans="104:106" x14ac:dyDescent="0.2">
      <c r="CZ7892" s="130"/>
      <c r="DA7892" s="130"/>
      <c r="DB7892" s="130"/>
    </row>
    <row r="7893" spans="104:106" x14ac:dyDescent="0.2">
      <c r="CZ7893" s="130"/>
      <c r="DA7893" s="130"/>
      <c r="DB7893" s="130"/>
    </row>
    <row r="7894" spans="104:106" x14ac:dyDescent="0.2">
      <c r="CZ7894" s="130"/>
      <c r="DA7894" s="130"/>
      <c r="DB7894" s="130"/>
    </row>
    <row r="7895" spans="104:106" x14ac:dyDescent="0.2">
      <c r="CZ7895" s="130"/>
      <c r="DA7895" s="130"/>
      <c r="DB7895" s="130"/>
    </row>
    <row r="7896" spans="104:106" x14ac:dyDescent="0.2">
      <c r="CZ7896" s="130"/>
      <c r="DA7896" s="130"/>
      <c r="DB7896" s="130"/>
    </row>
    <row r="7897" spans="104:106" x14ac:dyDescent="0.2">
      <c r="CZ7897" s="130"/>
      <c r="DA7897" s="130"/>
      <c r="DB7897" s="130"/>
    </row>
    <row r="7898" spans="104:106" x14ac:dyDescent="0.2">
      <c r="CZ7898" s="130"/>
      <c r="DA7898" s="130"/>
      <c r="DB7898" s="130"/>
    </row>
    <row r="7899" spans="104:106" x14ac:dyDescent="0.2">
      <c r="CZ7899" s="130"/>
      <c r="DA7899" s="130"/>
      <c r="DB7899" s="130"/>
    </row>
    <row r="7900" spans="104:106" x14ac:dyDescent="0.2">
      <c r="CZ7900" s="130"/>
      <c r="DA7900" s="130"/>
      <c r="DB7900" s="130"/>
    </row>
    <row r="7901" spans="104:106" x14ac:dyDescent="0.2">
      <c r="CZ7901" s="130"/>
      <c r="DA7901" s="130"/>
      <c r="DB7901" s="130"/>
    </row>
    <row r="7902" spans="104:106" x14ac:dyDescent="0.2">
      <c r="CZ7902" s="130"/>
      <c r="DA7902" s="130"/>
      <c r="DB7902" s="130"/>
    </row>
    <row r="7903" spans="104:106" x14ac:dyDescent="0.2">
      <c r="CZ7903" s="130"/>
      <c r="DA7903" s="130"/>
      <c r="DB7903" s="130"/>
    </row>
    <row r="7904" spans="104:106" x14ac:dyDescent="0.2">
      <c r="CZ7904" s="130"/>
      <c r="DA7904" s="130"/>
      <c r="DB7904" s="130"/>
    </row>
    <row r="7905" spans="104:106" x14ac:dyDescent="0.2">
      <c r="CZ7905" s="130"/>
      <c r="DA7905" s="130"/>
      <c r="DB7905" s="130"/>
    </row>
    <row r="7906" spans="104:106" x14ac:dyDescent="0.2">
      <c r="CZ7906" s="130"/>
      <c r="DA7906" s="130"/>
      <c r="DB7906" s="130"/>
    </row>
    <row r="7907" spans="104:106" x14ac:dyDescent="0.2">
      <c r="CZ7907" s="130"/>
      <c r="DA7907" s="130"/>
      <c r="DB7907" s="130"/>
    </row>
    <row r="7908" spans="104:106" x14ac:dyDescent="0.2">
      <c r="CZ7908" s="130"/>
      <c r="DA7908" s="130"/>
      <c r="DB7908" s="130"/>
    </row>
    <row r="7909" spans="104:106" x14ac:dyDescent="0.2">
      <c r="CZ7909" s="130"/>
      <c r="DA7909" s="130"/>
      <c r="DB7909" s="130"/>
    </row>
    <row r="7910" spans="104:106" x14ac:dyDescent="0.2">
      <c r="CZ7910" s="130"/>
      <c r="DA7910" s="130"/>
      <c r="DB7910" s="130"/>
    </row>
    <row r="7911" spans="104:106" x14ac:dyDescent="0.2">
      <c r="CZ7911" s="130"/>
      <c r="DA7911" s="130"/>
      <c r="DB7911" s="130"/>
    </row>
    <row r="7912" spans="104:106" x14ac:dyDescent="0.2">
      <c r="CZ7912" s="130"/>
      <c r="DA7912" s="130"/>
      <c r="DB7912" s="130"/>
    </row>
    <row r="7913" spans="104:106" x14ac:dyDescent="0.2">
      <c r="CZ7913" s="130"/>
      <c r="DA7913" s="130"/>
      <c r="DB7913" s="130"/>
    </row>
    <row r="7914" spans="104:106" x14ac:dyDescent="0.2">
      <c r="CZ7914" s="130"/>
      <c r="DA7914" s="130"/>
      <c r="DB7914" s="130"/>
    </row>
    <row r="7915" spans="104:106" x14ac:dyDescent="0.2">
      <c r="CZ7915" s="130"/>
      <c r="DA7915" s="130"/>
      <c r="DB7915" s="130"/>
    </row>
    <row r="7916" spans="104:106" x14ac:dyDescent="0.2">
      <c r="CZ7916" s="130"/>
      <c r="DA7916" s="130"/>
      <c r="DB7916" s="130"/>
    </row>
    <row r="7917" spans="104:106" x14ac:dyDescent="0.2">
      <c r="CZ7917" s="130"/>
      <c r="DA7917" s="130"/>
      <c r="DB7917" s="130"/>
    </row>
    <row r="7918" spans="104:106" x14ac:dyDescent="0.2">
      <c r="CZ7918" s="130"/>
      <c r="DA7918" s="130"/>
      <c r="DB7918" s="130"/>
    </row>
    <row r="7919" spans="104:106" x14ac:dyDescent="0.2">
      <c r="CZ7919" s="130"/>
      <c r="DA7919" s="130"/>
      <c r="DB7919" s="130"/>
    </row>
    <row r="7920" spans="104:106" x14ac:dyDescent="0.2">
      <c r="CZ7920" s="130"/>
      <c r="DA7920" s="130"/>
      <c r="DB7920" s="130"/>
    </row>
    <row r="7921" spans="104:106" x14ac:dyDescent="0.2">
      <c r="CZ7921" s="130"/>
      <c r="DA7921" s="130"/>
      <c r="DB7921" s="130"/>
    </row>
    <row r="7922" spans="104:106" x14ac:dyDescent="0.2">
      <c r="CZ7922" s="130"/>
      <c r="DA7922" s="130"/>
      <c r="DB7922" s="130"/>
    </row>
    <row r="7923" spans="104:106" x14ac:dyDescent="0.2">
      <c r="CZ7923" s="130"/>
      <c r="DA7923" s="130"/>
      <c r="DB7923" s="130"/>
    </row>
    <row r="7924" spans="104:106" x14ac:dyDescent="0.2">
      <c r="CZ7924" s="130"/>
      <c r="DA7924" s="130"/>
      <c r="DB7924" s="130"/>
    </row>
    <row r="7925" spans="104:106" x14ac:dyDescent="0.2">
      <c r="CZ7925" s="130"/>
      <c r="DA7925" s="130"/>
      <c r="DB7925" s="130"/>
    </row>
    <row r="7926" spans="104:106" x14ac:dyDescent="0.2">
      <c r="CZ7926" s="130"/>
      <c r="DA7926" s="130"/>
      <c r="DB7926" s="130"/>
    </row>
    <row r="7927" spans="104:106" x14ac:dyDescent="0.2">
      <c r="CZ7927" s="130"/>
      <c r="DA7927" s="130"/>
      <c r="DB7927" s="130"/>
    </row>
    <row r="7928" spans="104:106" x14ac:dyDescent="0.2">
      <c r="CZ7928" s="130"/>
      <c r="DA7928" s="130"/>
      <c r="DB7928" s="130"/>
    </row>
    <row r="7929" spans="104:106" x14ac:dyDescent="0.2">
      <c r="CZ7929" s="130"/>
      <c r="DA7929" s="130"/>
      <c r="DB7929" s="130"/>
    </row>
    <row r="7930" spans="104:106" x14ac:dyDescent="0.2">
      <c r="CZ7930" s="130"/>
      <c r="DA7930" s="130"/>
      <c r="DB7930" s="130"/>
    </row>
    <row r="7931" spans="104:106" x14ac:dyDescent="0.2">
      <c r="CZ7931" s="130"/>
      <c r="DA7931" s="130"/>
      <c r="DB7931" s="130"/>
    </row>
    <row r="7932" spans="104:106" x14ac:dyDescent="0.2">
      <c r="CZ7932" s="130"/>
      <c r="DA7932" s="130"/>
      <c r="DB7932" s="130"/>
    </row>
    <row r="7933" spans="104:106" x14ac:dyDescent="0.2">
      <c r="CZ7933" s="130"/>
      <c r="DA7933" s="130"/>
      <c r="DB7933" s="130"/>
    </row>
    <row r="7934" spans="104:106" x14ac:dyDescent="0.2">
      <c r="CZ7934" s="130"/>
      <c r="DA7934" s="130"/>
      <c r="DB7934" s="130"/>
    </row>
    <row r="7935" spans="104:106" x14ac:dyDescent="0.2">
      <c r="CZ7935" s="130"/>
      <c r="DA7935" s="130"/>
      <c r="DB7935" s="130"/>
    </row>
    <row r="7936" spans="104:106" x14ac:dyDescent="0.2">
      <c r="CZ7936" s="130"/>
      <c r="DA7936" s="130"/>
      <c r="DB7936" s="130"/>
    </row>
    <row r="7937" spans="104:106" x14ac:dyDescent="0.2">
      <c r="CZ7937" s="130"/>
      <c r="DA7937" s="130"/>
      <c r="DB7937" s="130"/>
    </row>
    <row r="7938" spans="104:106" x14ac:dyDescent="0.2">
      <c r="CZ7938" s="130"/>
      <c r="DA7938" s="130"/>
      <c r="DB7938" s="130"/>
    </row>
    <row r="7939" spans="104:106" x14ac:dyDescent="0.2">
      <c r="CZ7939" s="130"/>
      <c r="DA7939" s="130"/>
      <c r="DB7939" s="130"/>
    </row>
    <row r="7940" spans="104:106" x14ac:dyDescent="0.2">
      <c r="CZ7940" s="130"/>
      <c r="DA7940" s="130"/>
      <c r="DB7940" s="130"/>
    </row>
    <row r="7941" spans="104:106" x14ac:dyDescent="0.2">
      <c r="CZ7941" s="130"/>
      <c r="DA7941" s="130"/>
      <c r="DB7941" s="130"/>
    </row>
    <row r="7942" spans="104:106" x14ac:dyDescent="0.2">
      <c r="CZ7942" s="130"/>
      <c r="DA7942" s="130"/>
      <c r="DB7942" s="130"/>
    </row>
    <row r="7943" spans="104:106" x14ac:dyDescent="0.2">
      <c r="CZ7943" s="130"/>
      <c r="DA7943" s="130"/>
      <c r="DB7943" s="130"/>
    </row>
    <row r="7944" spans="104:106" x14ac:dyDescent="0.2">
      <c r="CZ7944" s="130"/>
      <c r="DA7944" s="130"/>
      <c r="DB7944" s="130"/>
    </row>
    <row r="7945" spans="104:106" x14ac:dyDescent="0.2">
      <c r="CZ7945" s="130"/>
      <c r="DA7945" s="130"/>
      <c r="DB7945" s="130"/>
    </row>
    <row r="7946" spans="104:106" x14ac:dyDescent="0.2">
      <c r="CZ7946" s="130"/>
      <c r="DA7946" s="130"/>
      <c r="DB7946" s="130"/>
    </row>
    <row r="7947" spans="104:106" x14ac:dyDescent="0.2">
      <c r="CZ7947" s="130"/>
      <c r="DA7947" s="130"/>
      <c r="DB7947" s="130"/>
    </row>
    <row r="7948" spans="104:106" x14ac:dyDescent="0.2">
      <c r="CZ7948" s="130"/>
      <c r="DA7948" s="130"/>
      <c r="DB7948" s="130"/>
    </row>
    <row r="7949" spans="104:106" x14ac:dyDescent="0.2">
      <c r="CZ7949" s="130"/>
      <c r="DA7949" s="130"/>
      <c r="DB7949" s="130"/>
    </row>
    <row r="7950" spans="104:106" x14ac:dyDescent="0.2">
      <c r="CZ7950" s="130"/>
      <c r="DA7950" s="130"/>
      <c r="DB7950" s="130"/>
    </row>
    <row r="7951" spans="104:106" x14ac:dyDescent="0.2">
      <c r="CZ7951" s="130"/>
      <c r="DA7951" s="130"/>
      <c r="DB7951" s="130"/>
    </row>
    <row r="7952" spans="104:106" x14ac:dyDescent="0.2">
      <c r="CZ7952" s="130"/>
      <c r="DA7952" s="130"/>
      <c r="DB7952" s="130"/>
    </row>
    <row r="7953" spans="104:106" x14ac:dyDescent="0.2">
      <c r="CZ7953" s="130"/>
      <c r="DA7953" s="130"/>
      <c r="DB7953" s="130"/>
    </row>
    <row r="7954" spans="104:106" x14ac:dyDescent="0.2">
      <c r="CZ7954" s="130"/>
      <c r="DA7954" s="130"/>
      <c r="DB7954" s="130"/>
    </row>
    <row r="7955" spans="104:106" x14ac:dyDescent="0.2">
      <c r="CZ7955" s="130"/>
      <c r="DA7955" s="130"/>
      <c r="DB7955" s="130"/>
    </row>
    <row r="7956" spans="104:106" x14ac:dyDescent="0.2">
      <c r="CZ7956" s="130"/>
      <c r="DA7956" s="130"/>
      <c r="DB7956" s="130"/>
    </row>
    <row r="7957" spans="104:106" x14ac:dyDescent="0.2">
      <c r="CZ7957" s="130"/>
      <c r="DA7957" s="130"/>
      <c r="DB7957" s="130"/>
    </row>
    <row r="7958" spans="104:106" x14ac:dyDescent="0.2">
      <c r="CZ7958" s="130"/>
      <c r="DA7958" s="130"/>
      <c r="DB7958" s="130"/>
    </row>
    <row r="7959" spans="104:106" x14ac:dyDescent="0.2">
      <c r="CZ7959" s="130"/>
      <c r="DA7959" s="130"/>
      <c r="DB7959" s="130"/>
    </row>
    <row r="7960" spans="104:106" x14ac:dyDescent="0.2">
      <c r="CZ7960" s="130"/>
      <c r="DA7960" s="130"/>
      <c r="DB7960" s="130"/>
    </row>
    <row r="7961" spans="104:106" x14ac:dyDescent="0.2">
      <c r="CZ7961" s="130"/>
      <c r="DA7961" s="130"/>
      <c r="DB7961" s="130"/>
    </row>
    <row r="7962" spans="104:106" x14ac:dyDescent="0.2">
      <c r="CZ7962" s="130"/>
      <c r="DA7962" s="130"/>
      <c r="DB7962" s="130"/>
    </row>
    <row r="7963" spans="104:106" x14ac:dyDescent="0.2">
      <c r="CZ7963" s="130"/>
      <c r="DA7963" s="130"/>
      <c r="DB7963" s="130"/>
    </row>
    <row r="7964" spans="104:106" x14ac:dyDescent="0.2">
      <c r="CZ7964" s="130"/>
      <c r="DA7964" s="130"/>
      <c r="DB7964" s="130"/>
    </row>
    <row r="7965" spans="104:106" x14ac:dyDescent="0.2">
      <c r="CZ7965" s="130"/>
      <c r="DA7965" s="130"/>
      <c r="DB7965" s="130"/>
    </row>
    <row r="7966" spans="104:106" x14ac:dyDescent="0.2">
      <c r="CZ7966" s="130"/>
      <c r="DA7966" s="130"/>
      <c r="DB7966" s="130"/>
    </row>
    <row r="7967" spans="104:106" x14ac:dyDescent="0.2">
      <c r="CZ7967" s="130"/>
      <c r="DA7967" s="130"/>
      <c r="DB7967" s="130"/>
    </row>
    <row r="7968" spans="104:106" x14ac:dyDescent="0.2">
      <c r="CZ7968" s="130"/>
      <c r="DA7968" s="130"/>
      <c r="DB7968" s="130"/>
    </row>
    <row r="7969" spans="104:106" x14ac:dyDescent="0.2">
      <c r="CZ7969" s="130"/>
      <c r="DA7969" s="130"/>
      <c r="DB7969" s="130"/>
    </row>
    <row r="7970" spans="104:106" x14ac:dyDescent="0.2">
      <c r="CZ7970" s="130"/>
      <c r="DA7970" s="130"/>
      <c r="DB7970" s="130"/>
    </row>
    <row r="7971" spans="104:106" x14ac:dyDescent="0.2">
      <c r="CZ7971" s="130"/>
      <c r="DA7971" s="130"/>
      <c r="DB7971" s="130"/>
    </row>
    <row r="7972" spans="104:106" x14ac:dyDescent="0.2">
      <c r="CZ7972" s="130"/>
      <c r="DA7972" s="130"/>
      <c r="DB7972" s="130"/>
    </row>
    <row r="7973" spans="104:106" x14ac:dyDescent="0.2">
      <c r="CZ7973" s="130"/>
      <c r="DA7973" s="130"/>
      <c r="DB7973" s="130"/>
    </row>
    <row r="7974" spans="104:106" x14ac:dyDescent="0.2">
      <c r="CZ7974" s="130"/>
      <c r="DA7974" s="130"/>
      <c r="DB7974" s="130"/>
    </row>
    <row r="7975" spans="104:106" x14ac:dyDescent="0.2">
      <c r="CZ7975" s="130"/>
      <c r="DA7975" s="130"/>
      <c r="DB7975" s="130"/>
    </row>
    <row r="7976" spans="104:106" x14ac:dyDescent="0.2">
      <c r="CZ7976" s="130"/>
      <c r="DA7976" s="130"/>
      <c r="DB7976" s="130"/>
    </row>
    <row r="7977" spans="104:106" x14ac:dyDescent="0.2">
      <c r="CZ7977" s="130"/>
      <c r="DA7977" s="130"/>
      <c r="DB7977" s="130"/>
    </row>
    <row r="7978" spans="104:106" x14ac:dyDescent="0.2">
      <c r="CZ7978" s="130"/>
      <c r="DA7978" s="130"/>
      <c r="DB7978" s="130"/>
    </row>
    <row r="7979" spans="104:106" x14ac:dyDescent="0.2">
      <c r="CZ7979" s="130"/>
      <c r="DA7979" s="130"/>
      <c r="DB7979" s="130"/>
    </row>
    <row r="7980" spans="104:106" x14ac:dyDescent="0.2">
      <c r="CZ7980" s="130"/>
      <c r="DA7980" s="130"/>
      <c r="DB7980" s="130"/>
    </row>
    <row r="7981" spans="104:106" x14ac:dyDescent="0.2">
      <c r="CZ7981" s="130"/>
      <c r="DA7981" s="130"/>
      <c r="DB7981" s="130"/>
    </row>
    <row r="7982" spans="104:106" x14ac:dyDescent="0.2">
      <c r="CZ7982" s="130"/>
      <c r="DA7982" s="130"/>
      <c r="DB7982" s="130"/>
    </row>
    <row r="7983" spans="104:106" x14ac:dyDescent="0.2">
      <c r="CZ7983" s="130"/>
      <c r="DA7983" s="130"/>
      <c r="DB7983" s="130"/>
    </row>
    <row r="7984" spans="104:106" x14ac:dyDescent="0.2">
      <c r="CZ7984" s="130"/>
      <c r="DA7984" s="130"/>
      <c r="DB7984" s="130"/>
    </row>
    <row r="7985" spans="104:106" x14ac:dyDescent="0.2">
      <c r="CZ7985" s="130"/>
      <c r="DA7985" s="130"/>
      <c r="DB7985" s="130"/>
    </row>
    <row r="7986" spans="104:106" x14ac:dyDescent="0.2">
      <c r="CZ7986" s="130"/>
      <c r="DA7986" s="130"/>
      <c r="DB7986" s="130"/>
    </row>
    <row r="7987" spans="104:106" x14ac:dyDescent="0.2">
      <c r="CZ7987" s="130"/>
      <c r="DA7987" s="130"/>
      <c r="DB7987" s="130"/>
    </row>
    <row r="7988" spans="104:106" x14ac:dyDescent="0.2">
      <c r="CZ7988" s="130"/>
      <c r="DA7988" s="130"/>
      <c r="DB7988" s="130"/>
    </row>
    <row r="7989" spans="104:106" x14ac:dyDescent="0.2">
      <c r="CZ7989" s="130"/>
      <c r="DA7989" s="130"/>
      <c r="DB7989" s="130"/>
    </row>
    <row r="7990" spans="104:106" x14ac:dyDescent="0.2">
      <c r="CZ7990" s="130"/>
      <c r="DA7990" s="130"/>
      <c r="DB7990" s="130"/>
    </row>
    <row r="7991" spans="104:106" x14ac:dyDescent="0.2">
      <c r="CZ7991" s="130"/>
      <c r="DA7991" s="130"/>
      <c r="DB7991" s="130"/>
    </row>
    <row r="7992" spans="104:106" x14ac:dyDescent="0.2">
      <c r="CZ7992" s="130"/>
      <c r="DA7992" s="130"/>
      <c r="DB7992" s="130"/>
    </row>
    <row r="7993" spans="104:106" x14ac:dyDescent="0.2">
      <c r="CZ7993" s="130"/>
      <c r="DA7993" s="130"/>
      <c r="DB7993" s="130"/>
    </row>
    <row r="7994" spans="104:106" x14ac:dyDescent="0.2">
      <c r="CZ7994" s="130"/>
      <c r="DA7994" s="130"/>
      <c r="DB7994" s="130"/>
    </row>
    <row r="7995" spans="104:106" x14ac:dyDescent="0.2">
      <c r="CZ7995" s="130"/>
      <c r="DA7995" s="130"/>
      <c r="DB7995" s="130"/>
    </row>
    <row r="7996" spans="104:106" x14ac:dyDescent="0.2">
      <c r="CZ7996" s="130"/>
      <c r="DA7996" s="130"/>
      <c r="DB7996" s="130"/>
    </row>
    <row r="7997" spans="104:106" x14ac:dyDescent="0.2">
      <c r="CZ7997" s="130"/>
      <c r="DA7997" s="130"/>
      <c r="DB7997" s="130"/>
    </row>
    <row r="7998" spans="104:106" x14ac:dyDescent="0.2">
      <c r="CZ7998" s="130"/>
      <c r="DA7998" s="130"/>
      <c r="DB7998" s="130"/>
    </row>
    <row r="7999" spans="104:106" x14ac:dyDescent="0.2">
      <c r="CZ7999" s="130"/>
      <c r="DA7999" s="130"/>
      <c r="DB7999" s="130"/>
    </row>
    <row r="8000" spans="104:106" x14ac:dyDescent="0.2">
      <c r="CZ8000" s="130"/>
      <c r="DA8000" s="130"/>
      <c r="DB8000" s="130"/>
    </row>
    <row r="8001" spans="104:106" x14ac:dyDescent="0.2">
      <c r="CZ8001" s="130"/>
      <c r="DA8001" s="130"/>
      <c r="DB8001" s="130"/>
    </row>
    <row r="8002" spans="104:106" x14ac:dyDescent="0.2">
      <c r="CZ8002" s="130"/>
      <c r="DA8002" s="130"/>
      <c r="DB8002" s="130"/>
    </row>
    <row r="8003" spans="104:106" x14ac:dyDescent="0.2">
      <c r="CZ8003" s="130"/>
      <c r="DA8003" s="130"/>
      <c r="DB8003" s="130"/>
    </row>
    <row r="8004" spans="104:106" x14ac:dyDescent="0.2">
      <c r="CZ8004" s="130"/>
      <c r="DA8004" s="130"/>
      <c r="DB8004" s="130"/>
    </row>
    <row r="8005" spans="104:106" x14ac:dyDescent="0.2">
      <c r="CZ8005" s="130"/>
      <c r="DA8005" s="130"/>
      <c r="DB8005" s="130"/>
    </row>
    <row r="8006" spans="104:106" x14ac:dyDescent="0.2">
      <c r="CZ8006" s="130"/>
      <c r="DA8006" s="130"/>
      <c r="DB8006" s="130"/>
    </row>
    <row r="8007" spans="104:106" x14ac:dyDescent="0.2">
      <c r="CZ8007" s="130"/>
      <c r="DA8007" s="130"/>
      <c r="DB8007" s="130"/>
    </row>
    <row r="8008" spans="104:106" x14ac:dyDescent="0.2">
      <c r="CZ8008" s="130"/>
      <c r="DA8008" s="130"/>
      <c r="DB8008" s="130"/>
    </row>
    <row r="8009" spans="104:106" x14ac:dyDescent="0.2">
      <c r="CZ8009" s="130"/>
      <c r="DA8009" s="130"/>
      <c r="DB8009" s="130"/>
    </row>
    <row r="8010" spans="104:106" x14ac:dyDescent="0.2">
      <c r="CZ8010" s="130"/>
      <c r="DA8010" s="130"/>
      <c r="DB8010" s="130"/>
    </row>
    <row r="8011" spans="104:106" x14ac:dyDescent="0.2">
      <c r="CZ8011" s="130"/>
      <c r="DA8011" s="130"/>
      <c r="DB8011" s="130"/>
    </row>
    <row r="8012" spans="104:106" x14ac:dyDescent="0.2">
      <c r="CZ8012" s="130"/>
      <c r="DA8012" s="130"/>
      <c r="DB8012" s="130"/>
    </row>
    <row r="8013" spans="104:106" x14ac:dyDescent="0.2">
      <c r="CZ8013" s="130"/>
      <c r="DA8013" s="130"/>
      <c r="DB8013" s="130"/>
    </row>
    <row r="8014" spans="104:106" x14ac:dyDescent="0.2">
      <c r="CZ8014" s="130"/>
      <c r="DA8014" s="130"/>
      <c r="DB8014" s="130"/>
    </row>
    <row r="8015" spans="104:106" x14ac:dyDescent="0.2">
      <c r="CZ8015" s="130"/>
      <c r="DA8015" s="130"/>
      <c r="DB8015" s="130"/>
    </row>
    <row r="8016" spans="104:106" x14ac:dyDescent="0.2">
      <c r="CZ8016" s="130"/>
      <c r="DA8016" s="130"/>
      <c r="DB8016" s="130"/>
    </row>
    <row r="8017" spans="104:106" x14ac:dyDescent="0.2">
      <c r="CZ8017" s="130"/>
      <c r="DA8017" s="130"/>
      <c r="DB8017" s="130"/>
    </row>
    <row r="8018" spans="104:106" x14ac:dyDescent="0.2">
      <c r="CZ8018" s="130"/>
      <c r="DA8018" s="130"/>
      <c r="DB8018" s="130"/>
    </row>
    <row r="8019" spans="104:106" x14ac:dyDescent="0.2">
      <c r="CZ8019" s="130"/>
      <c r="DA8019" s="130"/>
      <c r="DB8019" s="130"/>
    </row>
    <row r="8020" spans="104:106" x14ac:dyDescent="0.2">
      <c r="CZ8020" s="130"/>
      <c r="DA8020" s="130"/>
      <c r="DB8020" s="130"/>
    </row>
    <row r="8021" spans="104:106" x14ac:dyDescent="0.2">
      <c r="CZ8021" s="130"/>
      <c r="DA8021" s="130"/>
      <c r="DB8021" s="130"/>
    </row>
    <row r="8022" spans="104:106" x14ac:dyDescent="0.2">
      <c r="CZ8022" s="130"/>
      <c r="DA8022" s="130"/>
      <c r="DB8022" s="130"/>
    </row>
    <row r="8023" spans="104:106" x14ac:dyDescent="0.2">
      <c r="CZ8023" s="130"/>
      <c r="DA8023" s="130"/>
      <c r="DB8023" s="130"/>
    </row>
    <row r="8024" spans="104:106" x14ac:dyDescent="0.2">
      <c r="CZ8024" s="130"/>
      <c r="DA8024" s="130"/>
      <c r="DB8024" s="130"/>
    </row>
    <row r="8025" spans="104:106" x14ac:dyDescent="0.2">
      <c r="CZ8025" s="130"/>
      <c r="DA8025" s="130"/>
      <c r="DB8025" s="130"/>
    </row>
    <row r="8026" spans="104:106" x14ac:dyDescent="0.2">
      <c r="CZ8026" s="130"/>
      <c r="DA8026" s="130"/>
      <c r="DB8026" s="130"/>
    </row>
    <row r="8027" spans="104:106" x14ac:dyDescent="0.2">
      <c r="CZ8027" s="130"/>
      <c r="DA8027" s="130"/>
      <c r="DB8027" s="130"/>
    </row>
    <row r="8028" spans="104:106" x14ac:dyDescent="0.2">
      <c r="CZ8028" s="130"/>
      <c r="DA8028" s="130"/>
      <c r="DB8028" s="130"/>
    </row>
    <row r="8029" spans="104:106" x14ac:dyDescent="0.2">
      <c r="CZ8029" s="130"/>
      <c r="DA8029" s="130"/>
      <c r="DB8029" s="130"/>
    </row>
    <row r="8030" spans="104:106" x14ac:dyDescent="0.2">
      <c r="CZ8030" s="130"/>
      <c r="DA8030" s="130"/>
      <c r="DB8030" s="130"/>
    </row>
    <row r="8031" spans="104:106" x14ac:dyDescent="0.2">
      <c r="CZ8031" s="130"/>
      <c r="DA8031" s="130"/>
      <c r="DB8031" s="130"/>
    </row>
    <row r="8032" spans="104:106" x14ac:dyDescent="0.2">
      <c r="CZ8032" s="130"/>
      <c r="DA8032" s="130"/>
      <c r="DB8032" s="130"/>
    </row>
    <row r="8033" spans="104:106" x14ac:dyDescent="0.2">
      <c r="CZ8033" s="130"/>
      <c r="DA8033" s="130"/>
      <c r="DB8033" s="130"/>
    </row>
    <row r="8034" spans="104:106" x14ac:dyDescent="0.2">
      <c r="CZ8034" s="130"/>
      <c r="DA8034" s="130"/>
      <c r="DB8034" s="130"/>
    </row>
    <row r="8035" spans="104:106" x14ac:dyDescent="0.2">
      <c r="CZ8035" s="130"/>
      <c r="DA8035" s="130"/>
      <c r="DB8035" s="130"/>
    </row>
    <row r="8036" spans="104:106" x14ac:dyDescent="0.2">
      <c r="CZ8036" s="130"/>
      <c r="DA8036" s="130"/>
      <c r="DB8036" s="130"/>
    </row>
    <row r="8037" spans="104:106" x14ac:dyDescent="0.2">
      <c r="CZ8037" s="130"/>
      <c r="DA8037" s="130"/>
      <c r="DB8037" s="130"/>
    </row>
    <row r="8038" spans="104:106" x14ac:dyDescent="0.2">
      <c r="CZ8038" s="130"/>
      <c r="DA8038" s="130"/>
      <c r="DB8038" s="130"/>
    </row>
    <row r="8039" spans="104:106" x14ac:dyDescent="0.2">
      <c r="CZ8039" s="130"/>
      <c r="DA8039" s="130"/>
      <c r="DB8039" s="130"/>
    </row>
    <row r="8040" spans="104:106" x14ac:dyDescent="0.2">
      <c r="CZ8040" s="130"/>
      <c r="DA8040" s="130"/>
      <c r="DB8040" s="130"/>
    </row>
    <row r="8041" spans="104:106" x14ac:dyDescent="0.2">
      <c r="CZ8041" s="130"/>
      <c r="DA8041" s="130"/>
      <c r="DB8041" s="130"/>
    </row>
    <row r="8042" spans="104:106" x14ac:dyDescent="0.2">
      <c r="CZ8042" s="130"/>
      <c r="DA8042" s="130"/>
      <c r="DB8042" s="130"/>
    </row>
    <row r="8043" spans="104:106" x14ac:dyDescent="0.2">
      <c r="CZ8043" s="130"/>
      <c r="DA8043" s="130"/>
      <c r="DB8043" s="130"/>
    </row>
    <row r="8044" spans="104:106" x14ac:dyDescent="0.2">
      <c r="CZ8044" s="130"/>
      <c r="DA8044" s="130"/>
      <c r="DB8044" s="130"/>
    </row>
    <row r="8045" spans="104:106" x14ac:dyDescent="0.2">
      <c r="CZ8045" s="130"/>
      <c r="DA8045" s="130"/>
      <c r="DB8045" s="130"/>
    </row>
    <row r="8046" spans="104:106" x14ac:dyDescent="0.2">
      <c r="CZ8046" s="130"/>
      <c r="DA8046" s="130"/>
      <c r="DB8046" s="130"/>
    </row>
    <row r="8047" spans="104:106" x14ac:dyDescent="0.2">
      <c r="CZ8047" s="130"/>
      <c r="DA8047" s="130"/>
      <c r="DB8047" s="130"/>
    </row>
    <row r="8048" spans="104:106" x14ac:dyDescent="0.2">
      <c r="CZ8048" s="130"/>
      <c r="DA8048" s="130"/>
      <c r="DB8048" s="130"/>
    </row>
    <row r="8049" spans="104:106" x14ac:dyDescent="0.2">
      <c r="CZ8049" s="130"/>
      <c r="DA8049" s="130"/>
      <c r="DB8049" s="130"/>
    </row>
    <row r="8050" spans="104:106" x14ac:dyDescent="0.2">
      <c r="CZ8050" s="130"/>
      <c r="DA8050" s="130"/>
      <c r="DB8050" s="130"/>
    </row>
    <row r="8051" spans="104:106" x14ac:dyDescent="0.2">
      <c r="CZ8051" s="130"/>
      <c r="DA8051" s="130"/>
      <c r="DB8051" s="130"/>
    </row>
    <row r="8052" spans="104:106" x14ac:dyDescent="0.2">
      <c r="CZ8052" s="130"/>
      <c r="DA8052" s="130"/>
      <c r="DB8052" s="130"/>
    </row>
    <row r="8053" spans="104:106" x14ac:dyDescent="0.2">
      <c r="CZ8053" s="130"/>
      <c r="DA8053" s="130"/>
      <c r="DB8053" s="130"/>
    </row>
    <row r="8054" spans="104:106" x14ac:dyDescent="0.2">
      <c r="CZ8054" s="130"/>
      <c r="DA8054" s="130"/>
      <c r="DB8054" s="130"/>
    </row>
    <row r="8055" spans="104:106" x14ac:dyDescent="0.2">
      <c r="CZ8055" s="130"/>
      <c r="DA8055" s="130"/>
      <c r="DB8055" s="130"/>
    </row>
    <row r="8056" spans="104:106" x14ac:dyDescent="0.2">
      <c r="CZ8056" s="130"/>
      <c r="DA8056" s="130"/>
      <c r="DB8056" s="130"/>
    </row>
    <row r="8057" spans="104:106" x14ac:dyDescent="0.2">
      <c r="CZ8057" s="130"/>
      <c r="DA8057" s="130"/>
      <c r="DB8057" s="130"/>
    </row>
    <row r="8058" spans="104:106" x14ac:dyDescent="0.2">
      <c r="CZ8058" s="130"/>
      <c r="DA8058" s="130"/>
      <c r="DB8058" s="130"/>
    </row>
    <row r="8059" spans="104:106" x14ac:dyDescent="0.2">
      <c r="CZ8059" s="130"/>
      <c r="DA8059" s="130"/>
      <c r="DB8059" s="130"/>
    </row>
    <row r="8060" spans="104:106" x14ac:dyDescent="0.2">
      <c r="CZ8060" s="130"/>
      <c r="DA8060" s="130"/>
      <c r="DB8060" s="130"/>
    </row>
    <row r="8061" spans="104:106" x14ac:dyDescent="0.2">
      <c r="CZ8061" s="130"/>
      <c r="DA8061" s="130"/>
      <c r="DB8061" s="130"/>
    </row>
    <row r="8062" spans="104:106" x14ac:dyDescent="0.2">
      <c r="CZ8062" s="130"/>
      <c r="DA8062" s="130"/>
      <c r="DB8062" s="130"/>
    </row>
    <row r="8063" spans="104:106" x14ac:dyDescent="0.2">
      <c r="CZ8063" s="130"/>
      <c r="DA8063" s="130"/>
      <c r="DB8063" s="130"/>
    </row>
    <row r="8064" spans="104:106" x14ac:dyDescent="0.2">
      <c r="CZ8064" s="130"/>
      <c r="DA8064" s="130"/>
      <c r="DB8064" s="130"/>
    </row>
    <row r="8065" spans="104:106" x14ac:dyDescent="0.2">
      <c r="CZ8065" s="130"/>
      <c r="DA8065" s="130"/>
      <c r="DB8065" s="130"/>
    </row>
    <row r="8066" spans="104:106" x14ac:dyDescent="0.2">
      <c r="CZ8066" s="130"/>
      <c r="DA8066" s="130"/>
      <c r="DB8066" s="130"/>
    </row>
    <row r="8067" spans="104:106" x14ac:dyDescent="0.2">
      <c r="CZ8067" s="130"/>
      <c r="DA8067" s="130"/>
      <c r="DB8067" s="130"/>
    </row>
    <row r="8068" spans="104:106" x14ac:dyDescent="0.2">
      <c r="CZ8068" s="130"/>
      <c r="DA8068" s="130"/>
      <c r="DB8068" s="130"/>
    </row>
    <row r="8069" spans="104:106" x14ac:dyDescent="0.2">
      <c r="CZ8069" s="130"/>
      <c r="DA8069" s="130"/>
      <c r="DB8069" s="130"/>
    </row>
    <row r="8070" spans="104:106" x14ac:dyDescent="0.2">
      <c r="CZ8070" s="130"/>
      <c r="DA8070" s="130"/>
      <c r="DB8070" s="130"/>
    </row>
    <row r="8071" spans="104:106" x14ac:dyDescent="0.2">
      <c r="CZ8071" s="130"/>
      <c r="DA8071" s="130"/>
      <c r="DB8071" s="130"/>
    </row>
    <row r="8072" spans="104:106" x14ac:dyDescent="0.2">
      <c r="CZ8072" s="130"/>
      <c r="DA8072" s="130"/>
      <c r="DB8072" s="130"/>
    </row>
    <row r="8073" spans="104:106" x14ac:dyDescent="0.2">
      <c r="CZ8073" s="130"/>
      <c r="DA8073" s="130"/>
      <c r="DB8073" s="130"/>
    </row>
    <row r="8074" spans="104:106" x14ac:dyDescent="0.2">
      <c r="CZ8074" s="130"/>
      <c r="DA8074" s="130"/>
      <c r="DB8074" s="130"/>
    </row>
    <row r="8075" spans="104:106" x14ac:dyDescent="0.2">
      <c r="CZ8075" s="130"/>
      <c r="DA8075" s="130"/>
      <c r="DB8075" s="130"/>
    </row>
    <row r="8076" spans="104:106" x14ac:dyDescent="0.2">
      <c r="CZ8076" s="130"/>
      <c r="DA8076" s="130"/>
      <c r="DB8076" s="130"/>
    </row>
    <row r="8077" spans="104:106" x14ac:dyDescent="0.2">
      <c r="CZ8077" s="130"/>
      <c r="DA8077" s="130"/>
      <c r="DB8077" s="130"/>
    </row>
    <row r="8078" spans="104:106" x14ac:dyDescent="0.2">
      <c r="CZ8078" s="130"/>
      <c r="DA8078" s="130"/>
      <c r="DB8078" s="130"/>
    </row>
    <row r="8079" spans="104:106" x14ac:dyDescent="0.2">
      <c r="CZ8079" s="130"/>
      <c r="DA8079" s="130"/>
      <c r="DB8079" s="130"/>
    </row>
    <row r="8080" spans="104:106" x14ac:dyDescent="0.2">
      <c r="CZ8080" s="130"/>
      <c r="DA8080" s="130"/>
      <c r="DB8080" s="130"/>
    </row>
    <row r="8081" spans="104:106" x14ac:dyDescent="0.2">
      <c r="CZ8081" s="130"/>
      <c r="DA8081" s="130"/>
      <c r="DB8081" s="130"/>
    </row>
    <row r="8082" spans="104:106" x14ac:dyDescent="0.2">
      <c r="CZ8082" s="130"/>
      <c r="DA8082" s="130"/>
      <c r="DB8082" s="130"/>
    </row>
    <row r="8083" spans="104:106" x14ac:dyDescent="0.2">
      <c r="CZ8083" s="130"/>
      <c r="DA8083" s="130"/>
      <c r="DB8083" s="130"/>
    </row>
    <row r="8084" spans="104:106" x14ac:dyDescent="0.2">
      <c r="CZ8084" s="130"/>
      <c r="DA8084" s="130"/>
      <c r="DB8084" s="130"/>
    </row>
    <row r="8085" spans="104:106" x14ac:dyDescent="0.2">
      <c r="CZ8085" s="130"/>
      <c r="DA8085" s="130"/>
      <c r="DB8085" s="130"/>
    </row>
    <row r="8086" spans="104:106" x14ac:dyDescent="0.2">
      <c r="CZ8086" s="130"/>
      <c r="DA8086" s="130"/>
      <c r="DB8086" s="130"/>
    </row>
    <row r="8087" spans="104:106" x14ac:dyDescent="0.2">
      <c r="CZ8087" s="130"/>
      <c r="DA8087" s="130"/>
      <c r="DB8087" s="130"/>
    </row>
    <row r="8088" spans="104:106" x14ac:dyDescent="0.2">
      <c r="CZ8088" s="130"/>
      <c r="DA8088" s="130"/>
      <c r="DB8088" s="130"/>
    </row>
    <row r="8089" spans="104:106" x14ac:dyDescent="0.2">
      <c r="CZ8089" s="130"/>
      <c r="DA8089" s="130"/>
      <c r="DB8089" s="130"/>
    </row>
    <row r="8090" spans="104:106" x14ac:dyDescent="0.2">
      <c r="CZ8090" s="130"/>
      <c r="DA8090" s="130"/>
      <c r="DB8090" s="130"/>
    </row>
    <row r="8091" spans="104:106" x14ac:dyDescent="0.2">
      <c r="CZ8091" s="130"/>
      <c r="DA8091" s="130"/>
      <c r="DB8091" s="130"/>
    </row>
    <row r="8092" spans="104:106" x14ac:dyDescent="0.2">
      <c r="CZ8092" s="130"/>
      <c r="DA8092" s="130"/>
      <c r="DB8092" s="130"/>
    </row>
    <row r="8093" spans="104:106" x14ac:dyDescent="0.2">
      <c r="CZ8093" s="130"/>
      <c r="DA8093" s="130"/>
      <c r="DB8093" s="130"/>
    </row>
    <row r="8094" spans="104:106" x14ac:dyDescent="0.2">
      <c r="CZ8094" s="130"/>
      <c r="DA8094" s="130"/>
      <c r="DB8094" s="130"/>
    </row>
    <row r="8095" spans="104:106" x14ac:dyDescent="0.2">
      <c r="CZ8095" s="130"/>
      <c r="DA8095" s="130"/>
      <c r="DB8095" s="130"/>
    </row>
    <row r="8096" spans="104:106" x14ac:dyDescent="0.2">
      <c r="CZ8096" s="130"/>
      <c r="DA8096" s="130"/>
      <c r="DB8096" s="130"/>
    </row>
    <row r="8097" spans="104:106" x14ac:dyDescent="0.2">
      <c r="CZ8097" s="130"/>
      <c r="DA8097" s="130"/>
      <c r="DB8097" s="130"/>
    </row>
    <row r="8098" spans="104:106" x14ac:dyDescent="0.2">
      <c r="CZ8098" s="130"/>
      <c r="DA8098" s="130"/>
      <c r="DB8098" s="130"/>
    </row>
    <row r="8099" spans="104:106" x14ac:dyDescent="0.2">
      <c r="CZ8099" s="130"/>
      <c r="DA8099" s="130"/>
      <c r="DB8099" s="130"/>
    </row>
    <row r="8100" spans="104:106" x14ac:dyDescent="0.2">
      <c r="CZ8100" s="130"/>
      <c r="DA8100" s="130"/>
      <c r="DB8100" s="130"/>
    </row>
    <row r="8101" spans="104:106" x14ac:dyDescent="0.2">
      <c r="CZ8101" s="130"/>
      <c r="DA8101" s="130"/>
      <c r="DB8101" s="130"/>
    </row>
    <row r="8102" spans="104:106" x14ac:dyDescent="0.2">
      <c r="CZ8102" s="130"/>
      <c r="DA8102" s="130"/>
      <c r="DB8102" s="130"/>
    </row>
    <row r="8103" spans="104:106" x14ac:dyDescent="0.2">
      <c r="CZ8103" s="130"/>
      <c r="DA8103" s="130"/>
      <c r="DB8103" s="130"/>
    </row>
    <row r="8104" spans="104:106" x14ac:dyDescent="0.2">
      <c r="CZ8104" s="130"/>
      <c r="DA8104" s="130"/>
      <c r="DB8104" s="130"/>
    </row>
    <row r="8105" spans="104:106" x14ac:dyDescent="0.2">
      <c r="CZ8105" s="130"/>
      <c r="DA8105" s="130"/>
      <c r="DB8105" s="130"/>
    </row>
    <row r="8106" spans="104:106" x14ac:dyDescent="0.2">
      <c r="CZ8106" s="130"/>
      <c r="DA8106" s="130"/>
      <c r="DB8106" s="130"/>
    </row>
    <row r="8107" spans="104:106" x14ac:dyDescent="0.2">
      <c r="CZ8107" s="130"/>
      <c r="DA8107" s="130"/>
      <c r="DB8107" s="130"/>
    </row>
    <row r="8108" spans="104:106" x14ac:dyDescent="0.2">
      <c r="CZ8108" s="130"/>
      <c r="DA8108" s="130"/>
      <c r="DB8108" s="130"/>
    </row>
    <row r="8109" spans="104:106" x14ac:dyDescent="0.2">
      <c r="CZ8109" s="130"/>
      <c r="DA8109" s="130"/>
      <c r="DB8109" s="130"/>
    </row>
    <row r="8110" spans="104:106" x14ac:dyDescent="0.2">
      <c r="CZ8110" s="130"/>
      <c r="DA8110" s="130"/>
      <c r="DB8110" s="130"/>
    </row>
    <row r="8111" spans="104:106" x14ac:dyDescent="0.2">
      <c r="CZ8111" s="130"/>
      <c r="DA8111" s="130"/>
      <c r="DB8111" s="130"/>
    </row>
    <row r="8112" spans="104:106" x14ac:dyDescent="0.2">
      <c r="CZ8112" s="130"/>
      <c r="DA8112" s="130"/>
      <c r="DB8112" s="130"/>
    </row>
    <row r="8113" spans="104:106" x14ac:dyDescent="0.2">
      <c r="CZ8113" s="130"/>
      <c r="DA8113" s="130"/>
      <c r="DB8113" s="130"/>
    </row>
    <row r="8114" spans="104:106" x14ac:dyDescent="0.2">
      <c r="CZ8114" s="130"/>
      <c r="DA8114" s="130"/>
      <c r="DB8114" s="130"/>
    </row>
    <row r="8115" spans="104:106" x14ac:dyDescent="0.2">
      <c r="CZ8115" s="130"/>
      <c r="DA8115" s="130"/>
      <c r="DB8115" s="130"/>
    </row>
    <row r="8116" spans="104:106" x14ac:dyDescent="0.2">
      <c r="CZ8116" s="130"/>
      <c r="DA8116" s="130"/>
      <c r="DB8116" s="130"/>
    </row>
    <row r="8117" spans="104:106" x14ac:dyDescent="0.2">
      <c r="CZ8117" s="130"/>
      <c r="DA8117" s="130"/>
      <c r="DB8117" s="130"/>
    </row>
    <row r="8118" spans="104:106" x14ac:dyDescent="0.2">
      <c r="CZ8118" s="130"/>
      <c r="DA8118" s="130"/>
      <c r="DB8118" s="130"/>
    </row>
    <row r="8119" spans="104:106" x14ac:dyDescent="0.2">
      <c r="CZ8119" s="130"/>
      <c r="DA8119" s="130"/>
      <c r="DB8119" s="130"/>
    </row>
    <row r="8120" spans="104:106" x14ac:dyDescent="0.2">
      <c r="CZ8120" s="130"/>
      <c r="DA8120" s="130"/>
      <c r="DB8120" s="130"/>
    </row>
    <row r="8121" spans="104:106" x14ac:dyDescent="0.2">
      <c r="CZ8121" s="130"/>
      <c r="DA8121" s="130"/>
      <c r="DB8121" s="130"/>
    </row>
    <row r="8122" spans="104:106" x14ac:dyDescent="0.2">
      <c r="CZ8122" s="130"/>
      <c r="DA8122" s="130"/>
      <c r="DB8122" s="130"/>
    </row>
    <row r="8123" spans="104:106" x14ac:dyDescent="0.2">
      <c r="CZ8123" s="130"/>
      <c r="DA8123" s="130"/>
      <c r="DB8123" s="130"/>
    </row>
    <row r="8124" spans="104:106" x14ac:dyDescent="0.2">
      <c r="CZ8124" s="130"/>
      <c r="DA8124" s="130"/>
      <c r="DB8124" s="130"/>
    </row>
    <row r="8125" spans="104:106" x14ac:dyDescent="0.2">
      <c r="CZ8125" s="130"/>
      <c r="DA8125" s="130"/>
      <c r="DB8125" s="130"/>
    </row>
    <row r="8126" spans="104:106" x14ac:dyDescent="0.2">
      <c r="CZ8126" s="130"/>
      <c r="DA8126" s="130"/>
      <c r="DB8126" s="130"/>
    </row>
    <row r="8127" spans="104:106" x14ac:dyDescent="0.2">
      <c r="CZ8127" s="130"/>
      <c r="DA8127" s="130"/>
      <c r="DB8127" s="130"/>
    </row>
    <row r="8128" spans="104:106" x14ac:dyDescent="0.2">
      <c r="CZ8128" s="130"/>
      <c r="DA8128" s="130"/>
      <c r="DB8128" s="130"/>
    </row>
    <row r="8129" spans="104:106" x14ac:dyDescent="0.2">
      <c r="CZ8129" s="130"/>
      <c r="DA8129" s="130"/>
      <c r="DB8129" s="130"/>
    </row>
    <row r="8130" spans="104:106" x14ac:dyDescent="0.2">
      <c r="CZ8130" s="130"/>
      <c r="DA8130" s="130"/>
      <c r="DB8130" s="130"/>
    </row>
    <row r="8131" spans="104:106" x14ac:dyDescent="0.2">
      <c r="CZ8131" s="130"/>
      <c r="DA8131" s="130"/>
      <c r="DB8131" s="130"/>
    </row>
    <row r="8132" spans="104:106" x14ac:dyDescent="0.2">
      <c r="CZ8132" s="130"/>
      <c r="DA8132" s="130"/>
      <c r="DB8132" s="130"/>
    </row>
    <row r="8133" spans="104:106" x14ac:dyDescent="0.2">
      <c r="CZ8133" s="130"/>
      <c r="DA8133" s="130"/>
      <c r="DB8133" s="130"/>
    </row>
    <row r="8134" spans="104:106" x14ac:dyDescent="0.2">
      <c r="CZ8134" s="130"/>
      <c r="DA8134" s="130"/>
      <c r="DB8134" s="130"/>
    </row>
    <row r="8135" spans="104:106" x14ac:dyDescent="0.2">
      <c r="CZ8135" s="130"/>
      <c r="DA8135" s="130"/>
      <c r="DB8135" s="130"/>
    </row>
    <row r="8136" spans="104:106" x14ac:dyDescent="0.2">
      <c r="CZ8136" s="130"/>
      <c r="DA8136" s="130"/>
      <c r="DB8136" s="130"/>
    </row>
    <row r="8137" spans="104:106" x14ac:dyDescent="0.2">
      <c r="CZ8137" s="130"/>
      <c r="DA8137" s="130"/>
      <c r="DB8137" s="130"/>
    </row>
    <row r="8138" spans="104:106" x14ac:dyDescent="0.2">
      <c r="CZ8138" s="130"/>
      <c r="DA8138" s="130"/>
      <c r="DB8138" s="130"/>
    </row>
    <row r="8139" spans="104:106" x14ac:dyDescent="0.2">
      <c r="CZ8139" s="130"/>
      <c r="DA8139" s="130"/>
      <c r="DB8139" s="130"/>
    </row>
    <row r="8140" spans="104:106" x14ac:dyDescent="0.2">
      <c r="CZ8140" s="130"/>
      <c r="DA8140" s="130"/>
      <c r="DB8140" s="130"/>
    </row>
    <row r="8141" spans="104:106" x14ac:dyDescent="0.2">
      <c r="CZ8141" s="130"/>
      <c r="DA8141" s="130"/>
      <c r="DB8141" s="130"/>
    </row>
    <row r="8142" spans="104:106" x14ac:dyDescent="0.2">
      <c r="CZ8142" s="130"/>
      <c r="DA8142" s="130"/>
      <c r="DB8142" s="130"/>
    </row>
    <row r="8143" spans="104:106" x14ac:dyDescent="0.2">
      <c r="CZ8143" s="130"/>
      <c r="DA8143" s="130"/>
      <c r="DB8143" s="130"/>
    </row>
    <row r="8144" spans="104:106" x14ac:dyDescent="0.2">
      <c r="CZ8144" s="130"/>
      <c r="DA8144" s="130"/>
      <c r="DB8144" s="130"/>
    </row>
    <row r="8145" spans="104:106" x14ac:dyDescent="0.2">
      <c r="CZ8145" s="130"/>
      <c r="DA8145" s="130"/>
      <c r="DB8145" s="130"/>
    </row>
    <row r="8146" spans="104:106" x14ac:dyDescent="0.2">
      <c r="CZ8146" s="130"/>
      <c r="DA8146" s="130"/>
      <c r="DB8146" s="130"/>
    </row>
    <row r="8147" spans="104:106" x14ac:dyDescent="0.2">
      <c r="CZ8147" s="130"/>
      <c r="DA8147" s="130"/>
      <c r="DB8147" s="130"/>
    </row>
    <row r="8148" spans="104:106" x14ac:dyDescent="0.2">
      <c r="CZ8148" s="130"/>
      <c r="DA8148" s="130"/>
      <c r="DB8148" s="130"/>
    </row>
    <row r="8149" spans="104:106" x14ac:dyDescent="0.2">
      <c r="CZ8149" s="130"/>
      <c r="DA8149" s="130"/>
      <c r="DB8149" s="130"/>
    </row>
    <row r="8150" spans="104:106" x14ac:dyDescent="0.2">
      <c r="CZ8150" s="130"/>
      <c r="DA8150" s="130"/>
      <c r="DB8150" s="130"/>
    </row>
    <row r="8151" spans="104:106" x14ac:dyDescent="0.2">
      <c r="CZ8151" s="130"/>
      <c r="DA8151" s="130"/>
      <c r="DB8151" s="130"/>
    </row>
    <row r="8152" spans="104:106" x14ac:dyDescent="0.2">
      <c r="CZ8152" s="130"/>
      <c r="DA8152" s="130"/>
      <c r="DB8152" s="130"/>
    </row>
    <row r="8153" spans="104:106" x14ac:dyDescent="0.2">
      <c r="CZ8153" s="130"/>
      <c r="DA8153" s="130"/>
      <c r="DB8153" s="130"/>
    </row>
    <row r="8154" spans="104:106" x14ac:dyDescent="0.2">
      <c r="CZ8154" s="130"/>
      <c r="DA8154" s="130"/>
      <c r="DB8154" s="130"/>
    </row>
    <row r="8155" spans="104:106" x14ac:dyDescent="0.2">
      <c r="CZ8155" s="130"/>
      <c r="DA8155" s="130"/>
      <c r="DB8155" s="130"/>
    </row>
    <row r="8156" spans="104:106" x14ac:dyDescent="0.2">
      <c r="CZ8156" s="130"/>
      <c r="DA8156" s="130"/>
      <c r="DB8156" s="130"/>
    </row>
    <row r="8157" spans="104:106" x14ac:dyDescent="0.2">
      <c r="CZ8157" s="130"/>
      <c r="DA8157" s="130"/>
      <c r="DB8157" s="130"/>
    </row>
    <row r="8158" spans="104:106" x14ac:dyDescent="0.2">
      <c r="CZ8158" s="130"/>
      <c r="DA8158" s="130"/>
      <c r="DB8158" s="130"/>
    </row>
    <row r="8159" spans="104:106" x14ac:dyDescent="0.2">
      <c r="CZ8159" s="130"/>
      <c r="DA8159" s="130"/>
      <c r="DB8159" s="130"/>
    </row>
    <row r="8160" spans="104:106" x14ac:dyDescent="0.2">
      <c r="CZ8160" s="130"/>
      <c r="DA8160" s="130"/>
      <c r="DB8160" s="130"/>
    </row>
    <row r="8161" spans="104:106" x14ac:dyDescent="0.2">
      <c r="CZ8161" s="130"/>
      <c r="DA8161" s="130"/>
      <c r="DB8161" s="130"/>
    </row>
    <row r="8162" spans="104:106" x14ac:dyDescent="0.2">
      <c r="CZ8162" s="130"/>
      <c r="DA8162" s="130"/>
      <c r="DB8162" s="130"/>
    </row>
    <row r="8163" spans="104:106" x14ac:dyDescent="0.2">
      <c r="CZ8163" s="130"/>
      <c r="DA8163" s="130"/>
      <c r="DB8163" s="130"/>
    </row>
    <row r="8164" spans="104:106" x14ac:dyDescent="0.2">
      <c r="CZ8164" s="130"/>
      <c r="DA8164" s="130"/>
      <c r="DB8164" s="130"/>
    </row>
    <row r="8165" spans="104:106" x14ac:dyDescent="0.2">
      <c r="CZ8165" s="130"/>
      <c r="DA8165" s="130"/>
      <c r="DB8165" s="130"/>
    </row>
    <row r="8166" spans="104:106" x14ac:dyDescent="0.2">
      <c r="CZ8166" s="130"/>
      <c r="DA8166" s="130"/>
      <c r="DB8166" s="130"/>
    </row>
    <row r="8167" spans="104:106" x14ac:dyDescent="0.2">
      <c r="CZ8167" s="130"/>
      <c r="DA8167" s="130"/>
      <c r="DB8167" s="130"/>
    </row>
    <row r="8168" spans="104:106" x14ac:dyDescent="0.2">
      <c r="CZ8168" s="130"/>
      <c r="DA8168" s="130"/>
      <c r="DB8168" s="130"/>
    </row>
    <row r="8169" spans="104:106" x14ac:dyDescent="0.2">
      <c r="CZ8169" s="130"/>
      <c r="DA8169" s="130"/>
      <c r="DB8169" s="130"/>
    </row>
    <row r="8170" spans="104:106" x14ac:dyDescent="0.2">
      <c r="CZ8170" s="130"/>
      <c r="DA8170" s="130"/>
      <c r="DB8170" s="130"/>
    </row>
    <row r="8171" spans="104:106" x14ac:dyDescent="0.2">
      <c r="CZ8171" s="130"/>
      <c r="DA8171" s="130"/>
      <c r="DB8171" s="130"/>
    </row>
    <row r="8172" spans="104:106" x14ac:dyDescent="0.2">
      <c r="CZ8172" s="130"/>
      <c r="DA8172" s="130"/>
      <c r="DB8172" s="130"/>
    </row>
    <row r="8173" spans="104:106" x14ac:dyDescent="0.2">
      <c r="CZ8173" s="130"/>
      <c r="DA8173" s="130"/>
      <c r="DB8173" s="130"/>
    </row>
    <row r="8174" spans="104:106" x14ac:dyDescent="0.2">
      <c r="CZ8174" s="130"/>
      <c r="DA8174" s="130"/>
      <c r="DB8174" s="130"/>
    </row>
    <row r="8175" spans="104:106" x14ac:dyDescent="0.2">
      <c r="CZ8175" s="130"/>
      <c r="DA8175" s="130"/>
      <c r="DB8175" s="130"/>
    </row>
    <row r="8176" spans="104:106" x14ac:dyDescent="0.2">
      <c r="CZ8176" s="130"/>
      <c r="DA8176" s="130"/>
      <c r="DB8176" s="130"/>
    </row>
    <row r="8177" spans="104:106" x14ac:dyDescent="0.2">
      <c r="CZ8177" s="130"/>
      <c r="DA8177" s="130"/>
      <c r="DB8177" s="130"/>
    </row>
    <row r="8178" spans="104:106" x14ac:dyDescent="0.2">
      <c r="CZ8178" s="130"/>
      <c r="DA8178" s="130"/>
      <c r="DB8178" s="130"/>
    </row>
    <row r="8179" spans="104:106" x14ac:dyDescent="0.2">
      <c r="CZ8179" s="130"/>
      <c r="DA8179" s="130"/>
      <c r="DB8179" s="130"/>
    </row>
    <row r="8180" spans="104:106" x14ac:dyDescent="0.2">
      <c r="CZ8180" s="130"/>
      <c r="DA8180" s="130"/>
      <c r="DB8180" s="130"/>
    </row>
    <row r="8181" spans="104:106" x14ac:dyDescent="0.2">
      <c r="CZ8181" s="130"/>
      <c r="DA8181" s="130"/>
      <c r="DB8181" s="130"/>
    </row>
    <row r="8182" spans="104:106" x14ac:dyDescent="0.2">
      <c r="CZ8182" s="130"/>
      <c r="DA8182" s="130"/>
      <c r="DB8182" s="130"/>
    </row>
    <row r="8183" spans="104:106" x14ac:dyDescent="0.2">
      <c r="CZ8183" s="130"/>
      <c r="DA8183" s="130"/>
      <c r="DB8183" s="130"/>
    </row>
    <row r="8184" spans="104:106" x14ac:dyDescent="0.2">
      <c r="CZ8184" s="130"/>
      <c r="DA8184" s="130"/>
      <c r="DB8184" s="130"/>
    </row>
    <row r="8185" spans="104:106" x14ac:dyDescent="0.2">
      <c r="CZ8185" s="130"/>
      <c r="DA8185" s="130"/>
      <c r="DB8185" s="130"/>
    </row>
    <row r="8186" spans="104:106" x14ac:dyDescent="0.2">
      <c r="CZ8186" s="130"/>
      <c r="DA8186" s="130"/>
      <c r="DB8186" s="130"/>
    </row>
    <row r="8187" spans="104:106" x14ac:dyDescent="0.2">
      <c r="CZ8187" s="130"/>
      <c r="DA8187" s="130"/>
      <c r="DB8187" s="130"/>
    </row>
    <row r="8188" spans="104:106" x14ac:dyDescent="0.2">
      <c r="CZ8188" s="130"/>
      <c r="DA8188" s="130"/>
      <c r="DB8188" s="130"/>
    </row>
    <row r="8189" spans="104:106" x14ac:dyDescent="0.2">
      <c r="CZ8189" s="130"/>
      <c r="DA8189" s="130"/>
      <c r="DB8189" s="130"/>
    </row>
    <row r="8190" spans="104:106" x14ac:dyDescent="0.2">
      <c r="CZ8190" s="130"/>
      <c r="DA8190" s="130"/>
      <c r="DB8190" s="130"/>
    </row>
    <row r="8191" spans="104:106" x14ac:dyDescent="0.2">
      <c r="CZ8191" s="130"/>
      <c r="DA8191" s="130"/>
      <c r="DB8191" s="130"/>
    </row>
    <row r="8192" spans="104:106" x14ac:dyDescent="0.2">
      <c r="CZ8192" s="130"/>
      <c r="DA8192" s="130"/>
      <c r="DB8192" s="130"/>
    </row>
    <row r="8193" spans="104:106" x14ac:dyDescent="0.2">
      <c r="CZ8193" s="130"/>
      <c r="DA8193" s="130"/>
      <c r="DB8193" s="130"/>
    </row>
    <row r="8194" spans="104:106" x14ac:dyDescent="0.2">
      <c r="CZ8194" s="130"/>
      <c r="DA8194" s="130"/>
      <c r="DB8194" s="130"/>
    </row>
    <row r="8195" spans="104:106" x14ac:dyDescent="0.2">
      <c r="CZ8195" s="130"/>
      <c r="DA8195" s="130"/>
      <c r="DB8195" s="130"/>
    </row>
    <row r="8196" spans="104:106" x14ac:dyDescent="0.2">
      <c r="CZ8196" s="130"/>
      <c r="DA8196" s="130"/>
      <c r="DB8196" s="130"/>
    </row>
    <row r="8197" spans="104:106" x14ac:dyDescent="0.2">
      <c r="CZ8197" s="130"/>
      <c r="DA8197" s="130"/>
      <c r="DB8197" s="130"/>
    </row>
    <row r="8198" spans="104:106" x14ac:dyDescent="0.2">
      <c r="CZ8198" s="130"/>
      <c r="DA8198" s="130"/>
      <c r="DB8198" s="130"/>
    </row>
    <row r="8199" spans="104:106" x14ac:dyDescent="0.2">
      <c r="CZ8199" s="130"/>
      <c r="DA8199" s="130"/>
      <c r="DB8199" s="130"/>
    </row>
    <row r="8200" spans="104:106" x14ac:dyDescent="0.2">
      <c r="CZ8200" s="130"/>
      <c r="DA8200" s="130"/>
      <c r="DB8200" s="130"/>
    </row>
    <row r="8201" spans="104:106" x14ac:dyDescent="0.2">
      <c r="CZ8201" s="130"/>
      <c r="DA8201" s="130"/>
      <c r="DB8201" s="130"/>
    </row>
    <row r="8202" spans="104:106" x14ac:dyDescent="0.2">
      <c r="CZ8202" s="130"/>
      <c r="DA8202" s="130"/>
      <c r="DB8202" s="130"/>
    </row>
    <row r="8203" spans="104:106" x14ac:dyDescent="0.2">
      <c r="CZ8203" s="130"/>
      <c r="DA8203" s="130"/>
      <c r="DB8203" s="130"/>
    </row>
    <row r="8204" spans="104:106" x14ac:dyDescent="0.2">
      <c r="CZ8204" s="130"/>
      <c r="DA8204" s="130"/>
      <c r="DB8204" s="130"/>
    </row>
    <row r="8205" spans="104:106" x14ac:dyDescent="0.2">
      <c r="CZ8205" s="130"/>
      <c r="DA8205" s="130"/>
      <c r="DB8205" s="130"/>
    </row>
    <row r="8206" spans="104:106" x14ac:dyDescent="0.2">
      <c r="CZ8206" s="130"/>
      <c r="DA8206" s="130"/>
      <c r="DB8206" s="130"/>
    </row>
    <row r="8207" spans="104:106" x14ac:dyDescent="0.2">
      <c r="CZ8207" s="130"/>
      <c r="DA8207" s="130"/>
      <c r="DB8207" s="130"/>
    </row>
    <row r="8208" spans="104:106" x14ac:dyDescent="0.2">
      <c r="CZ8208" s="130"/>
      <c r="DA8208" s="130"/>
      <c r="DB8208" s="130"/>
    </row>
    <row r="8209" spans="104:106" x14ac:dyDescent="0.2">
      <c r="CZ8209" s="130"/>
      <c r="DA8209" s="130"/>
      <c r="DB8209" s="130"/>
    </row>
    <row r="8210" spans="104:106" x14ac:dyDescent="0.2">
      <c r="CZ8210" s="130"/>
      <c r="DA8210" s="130"/>
      <c r="DB8210" s="130"/>
    </row>
    <row r="8211" spans="104:106" x14ac:dyDescent="0.2">
      <c r="CZ8211" s="130"/>
      <c r="DA8211" s="130"/>
      <c r="DB8211" s="130"/>
    </row>
    <row r="8212" spans="104:106" x14ac:dyDescent="0.2">
      <c r="CZ8212" s="130"/>
      <c r="DA8212" s="130"/>
      <c r="DB8212" s="130"/>
    </row>
    <row r="8213" spans="104:106" x14ac:dyDescent="0.2">
      <c r="CZ8213" s="130"/>
      <c r="DA8213" s="130"/>
      <c r="DB8213" s="130"/>
    </row>
    <row r="8214" spans="104:106" x14ac:dyDescent="0.2">
      <c r="CZ8214" s="130"/>
      <c r="DA8214" s="130"/>
      <c r="DB8214" s="130"/>
    </row>
    <row r="8215" spans="104:106" x14ac:dyDescent="0.2">
      <c r="CZ8215" s="130"/>
      <c r="DA8215" s="130"/>
      <c r="DB8215" s="130"/>
    </row>
    <row r="8216" spans="104:106" x14ac:dyDescent="0.2">
      <c r="CZ8216" s="130"/>
      <c r="DA8216" s="130"/>
      <c r="DB8216" s="130"/>
    </row>
    <row r="8217" spans="104:106" x14ac:dyDescent="0.2">
      <c r="CZ8217" s="130"/>
      <c r="DA8217" s="130"/>
      <c r="DB8217" s="130"/>
    </row>
    <row r="8218" spans="104:106" x14ac:dyDescent="0.2">
      <c r="CZ8218" s="130"/>
      <c r="DA8218" s="130"/>
      <c r="DB8218" s="130"/>
    </row>
    <row r="8219" spans="104:106" x14ac:dyDescent="0.2">
      <c r="CZ8219" s="130"/>
      <c r="DA8219" s="130"/>
      <c r="DB8219" s="130"/>
    </row>
    <row r="8220" spans="104:106" x14ac:dyDescent="0.2">
      <c r="CZ8220" s="130"/>
      <c r="DA8220" s="130"/>
      <c r="DB8220" s="130"/>
    </row>
    <row r="8221" spans="104:106" x14ac:dyDescent="0.2">
      <c r="CZ8221" s="130"/>
      <c r="DA8221" s="130"/>
      <c r="DB8221" s="130"/>
    </row>
    <row r="8222" spans="104:106" x14ac:dyDescent="0.2">
      <c r="CZ8222" s="130"/>
      <c r="DA8222" s="130"/>
      <c r="DB8222" s="130"/>
    </row>
    <row r="8223" spans="104:106" x14ac:dyDescent="0.2">
      <c r="CZ8223" s="130"/>
      <c r="DA8223" s="130"/>
      <c r="DB8223" s="130"/>
    </row>
    <row r="8224" spans="104:106" x14ac:dyDescent="0.2">
      <c r="CZ8224" s="130"/>
      <c r="DA8224" s="130"/>
      <c r="DB8224" s="130"/>
    </row>
    <row r="8225" spans="104:106" x14ac:dyDescent="0.2">
      <c r="CZ8225" s="130"/>
      <c r="DA8225" s="130"/>
      <c r="DB8225" s="130"/>
    </row>
    <row r="8226" spans="104:106" x14ac:dyDescent="0.2">
      <c r="CZ8226" s="130"/>
      <c r="DA8226" s="130"/>
      <c r="DB8226" s="130"/>
    </row>
    <row r="8227" spans="104:106" x14ac:dyDescent="0.2">
      <c r="CZ8227" s="130"/>
      <c r="DA8227" s="130"/>
      <c r="DB8227" s="130"/>
    </row>
    <row r="8228" spans="104:106" x14ac:dyDescent="0.2">
      <c r="CZ8228" s="130"/>
      <c r="DA8228" s="130"/>
      <c r="DB8228" s="130"/>
    </row>
    <row r="8229" spans="104:106" x14ac:dyDescent="0.2">
      <c r="CZ8229" s="130"/>
      <c r="DA8229" s="130"/>
      <c r="DB8229" s="130"/>
    </row>
    <row r="8230" spans="104:106" x14ac:dyDescent="0.2">
      <c r="CZ8230" s="130"/>
      <c r="DA8230" s="130"/>
      <c r="DB8230" s="130"/>
    </row>
    <row r="8231" spans="104:106" x14ac:dyDescent="0.2">
      <c r="CZ8231" s="130"/>
      <c r="DA8231" s="130"/>
      <c r="DB8231" s="130"/>
    </row>
    <row r="8232" spans="104:106" x14ac:dyDescent="0.2">
      <c r="CZ8232" s="130"/>
      <c r="DA8232" s="130"/>
      <c r="DB8232" s="130"/>
    </row>
    <row r="8233" spans="104:106" x14ac:dyDescent="0.2">
      <c r="CZ8233" s="130"/>
      <c r="DA8233" s="130"/>
      <c r="DB8233" s="130"/>
    </row>
    <row r="8234" spans="104:106" x14ac:dyDescent="0.2">
      <c r="CZ8234" s="130"/>
      <c r="DA8234" s="130"/>
      <c r="DB8234" s="130"/>
    </row>
    <row r="8235" spans="104:106" x14ac:dyDescent="0.2">
      <c r="CZ8235" s="130"/>
      <c r="DA8235" s="130"/>
      <c r="DB8235" s="130"/>
    </row>
    <row r="8236" spans="104:106" x14ac:dyDescent="0.2">
      <c r="CZ8236" s="130"/>
      <c r="DA8236" s="130"/>
      <c r="DB8236" s="130"/>
    </row>
    <row r="8237" spans="104:106" x14ac:dyDescent="0.2">
      <c r="CZ8237" s="130"/>
      <c r="DA8237" s="130"/>
      <c r="DB8237" s="130"/>
    </row>
    <row r="8238" spans="104:106" x14ac:dyDescent="0.2">
      <c r="CZ8238" s="130"/>
      <c r="DA8238" s="130"/>
      <c r="DB8238" s="130"/>
    </row>
    <row r="8239" spans="104:106" x14ac:dyDescent="0.2">
      <c r="CZ8239" s="130"/>
      <c r="DA8239" s="130"/>
      <c r="DB8239" s="130"/>
    </row>
    <row r="8240" spans="104:106" x14ac:dyDescent="0.2">
      <c r="CZ8240" s="130"/>
      <c r="DA8240" s="130"/>
      <c r="DB8240" s="130"/>
    </row>
    <row r="8241" spans="104:106" x14ac:dyDescent="0.2">
      <c r="CZ8241" s="130"/>
      <c r="DA8241" s="130"/>
      <c r="DB8241" s="130"/>
    </row>
    <row r="8242" spans="104:106" x14ac:dyDescent="0.2">
      <c r="CZ8242" s="130"/>
      <c r="DA8242" s="130"/>
      <c r="DB8242" s="130"/>
    </row>
    <row r="8243" spans="104:106" x14ac:dyDescent="0.2">
      <c r="CZ8243" s="130"/>
      <c r="DA8243" s="130"/>
      <c r="DB8243" s="130"/>
    </row>
    <row r="8244" spans="104:106" x14ac:dyDescent="0.2">
      <c r="CZ8244" s="130"/>
      <c r="DA8244" s="130"/>
      <c r="DB8244" s="130"/>
    </row>
    <row r="8245" spans="104:106" x14ac:dyDescent="0.2">
      <c r="CZ8245" s="130"/>
      <c r="DA8245" s="130"/>
      <c r="DB8245" s="130"/>
    </row>
    <row r="8246" spans="104:106" x14ac:dyDescent="0.2">
      <c r="CZ8246" s="130"/>
      <c r="DA8246" s="130"/>
      <c r="DB8246" s="130"/>
    </row>
    <row r="8247" spans="104:106" x14ac:dyDescent="0.2">
      <c r="CZ8247" s="130"/>
      <c r="DA8247" s="130"/>
      <c r="DB8247" s="130"/>
    </row>
    <row r="8248" spans="104:106" x14ac:dyDescent="0.2">
      <c r="CZ8248" s="130"/>
      <c r="DA8248" s="130"/>
      <c r="DB8248" s="130"/>
    </row>
    <row r="8249" spans="104:106" x14ac:dyDescent="0.2">
      <c r="CZ8249" s="130"/>
      <c r="DA8249" s="130"/>
      <c r="DB8249" s="130"/>
    </row>
    <row r="8250" spans="104:106" x14ac:dyDescent="0.2">
      <c r="CZ8250" s="130"/>
      <c r="DA8250" s="130"/>
      <c r="DB8250" s="130"/>
    </row>
    <row r="8251" spans="104:106" x14ac:dyDescent="0.2">
      <c r="CZ8251" s="130"/>
      <c r="DA8251" s="130"/>
      <c r="DB8251" s="130"/>
    </row>
    <row r="8252" spans="104:106" x14ac:dyDescent="0.2">
      <c r="CZ8252" s="130"/>
      <c r="DA8252" s="130"/>
      <c r="DB8252" s="130"/>
    </row>
    <row r="8253" spans="104:106" x14ac:dyDescent="0.2">
      <c r="CZ8253" s="130"/>
      <c r="DA8253" s="130"/>
      <c r="DB8253" s="130"/>
    </row>
    <row r="8254" spans="104:106" x14ac:dyDescent="0.2">
      <c r="CZ8254" s="130"/>
      <c r="DA8254" s="130"/>
      <c r="DB8254" s="130"/>
    </row>
    <row r="8255" spans="104:106" x14ac:dyDescent="0.2">
      <c r="CZ8255" s="130"/>
      <c r="DA8255" s="130"/>
      <c r="DB8255" s="130"/>
    </row>
    <row r="8256" spans="104:106" x14ac:dyDescent="0.2">
      <c r="CZ8256" s="130"/>
      <c r="DA8256" s="130"/>
      <c r="DB8256" s="130"/>
    </row>
    <row r="8257" spans="104:106" x14ac:dyDescent="0.2">
      <c r="CZ8257" s="130"/>
      <c r="DA8257" s="130"/>
      <c r="DB8257" s="130"/>
    </row>
    <row r="8258" spans="104:106" x14ac:dyDescent="0.2">
      <c r="CZ8258" s="130"/>
      <c r="DA8258" s="130"/>
      <c r="DB8258" s="130"/>
    </row>
    <row r="8259" spans="104:106" x14ac:dyDescent="0.2">
      <c r="CZ8259" s="130"/>
      <c r="DA8259" s="130"/>
      <c r="DB8259" s="130"/>
    </row>
    <row r="8260" spans="104:106" x14ac:dyDescent="0.2">
      <c r="CZ8260" s="130"/>
      <c r="DA8260" s="130"/>
      <c r="DB8260" s="130"/>
    </row>
    <row r="8261" spans="104:106" x14ac:dyDescent="0.2">
      <c r="CZ8261" s="130"/>
      <c r="DA8261" s="130"/>
      <c r="DB8261" s="130"/>
    </row>
    <row r="8262" spans="104:106" x14ac:dyDescent="0.2">
      <c r="CZ8262" s="130"/>
      <c r="DA8262" s="130"/>
      <c r="DB8262" s="130"/>
    </row>
    <row r="8263" spans="104:106" x14ac:dyDescent="0.2">
      <c r="CZ8263" s="130"/>
      <c r="DA8263" s="130"/>
      <c r="DB8263" s="130"/>
    </row>
    <row r="8264" spans="104:106" x14ac:dyDescent="0.2">
      <c r="CZ8264" s="130"/>
      <c r="DA8264" s="130"/>
      <c r="DB8264" s="130"/>
    </row>
    <row r="8265" spans="104:106" x14ac:dyDescent="0.2">
      <c r="CZ8265" s="130"/>
      <c r="DA8265" s="130"/>
      <c r="DB8265" s="130"/>
    </row>
    <row r="8266" spans="104:106" x14ac:dyDescent="0.2">
      <c r="CZ8266" s="130"/>
      <c r="DA8266" s="130"/>
      <c r="DB8266" s="130"/>
    </row>
    <row r="8267" spans="104:106" x14ac:dyDescent="0.2">
      <c r="CZ8267" s="130"/>
      <c r="DA8267" s="130"/>
      <c r="DB8267" s="130"/>
    </row>
    <row r="8268" spans="104:106" x14ac:dyDescent="0.2">
      <c r="CZ8268" s="130"/>
      <c r="DA8268" s="130"/>
      <c r="DB8268" s="130"/>
    </row>
    <row r="8269" spans="104:106" x14ac:dyDescent="0.2">
      <c r="CZ8269" s="130"/>
      <c r="DA8269" s="130"/>
      <c r="DB8269" s="130"/>
    </row>
    <row r="8270" spans="104:106" x14ac:dyDescent="0.2">
      <c r="CZ8270" s="130"/>
      <c r="DA8270" s="130"/>
      <c r="DB8270" s="130"/>
    </row>
    <row r="8271" spans="104:106" x14ac:dyDescent="0.2">
      <c r="CZ8271" s="130"/>
      <c r="DA8271" s="130"/>
      <c r="DB8271" s="130"/>
    </row>
    <row r="8272" spans="104:106" x14ac:dyDescent="0.2">
      <c r="CZ8272" s="130"/>
      <c r="DA8272" s="130"/>
      <c r="DB8272" s="130"/>
    </row>
    <row r="8273" spans="104:106" x14ac:dyDescent="0.2">
      <c r="CZ8273" s="130"/>
      <c r="DA8273" s="130"/>
      <c r="DB8273" s="130"/>
    </row>
    <row r="8274" spans="104:106" x14ac:dyDescent="0.2">
      <c r="CZ8274" s="130"/>
      <c r="DA8274" s="130"/>
      <c r="DB8274" s="130"/>
    </row>
    <row r="8275" spans="104:106" x14ac:dyDescent="0.2">
      <c r="CZ8275" s="130"/>
      <c r="DA8275" s="130"/>
      <c r="DB8275" s="130"/>
    </row>
    <row r="8276" spans="104:106" x14ac:dyDescent="0.2">
      <c r="CZ8276" s="130"/>
      <c r="DA8276" s="130"/>
      <c r="DB8276" s="130"/>
    </row>
    <row r="8277" spans="104:106" x14ac:dyDescent="0.2">
      <c r="CZ8277" s="130"/>
      <c r="DA8277" s="130"/>
      <c r="DB8277" s="130"/>
    </row>
    <row r="8278" spans="104:106" x14ac:dyDescent="0.2">
      <c r="CZ8278" s="130"/>
      <c r="DA8278" s="130"/>
      <c r="DB8278" s="130"/>
    </row>
    <row r="8279" spans="104:106" x14ac:dyDescent="0.2">
      <c r="CZ8279" s="130"/>
      <c r="DA8279" s="130"/>
      <c r="DB8279" s="130"/>
    </row>
    <row r="8280" spans="104:106" x14ac:dyDescent="0.2">
      <c r="CZ8280" s="130"/>
      <c r="DA8280" s="130"/>
      <c r="DB8280" s="130"/>
    </row>
    <row r="8281" spans="104:106" x14ac:dyDescent="0.2">
      <c r="CZ8281" s="130"/>
      <c r="DA8281" s="130"/>
      <c r="DB8281" s="130"/>
    </row>
    <row r="8282" spans="104:106" x14ac:dyDescent="0.2">
      <c r="CZ8282" s="130"/>
      <c r="DA8282" s="130"/>
      <c r="DB8282" s="130"/>
    </row>
    <row r="8283" spans="104:106" x14ac:dyDescent="0.2">
      <c r="CZ8283" s="130"/>
      <c r="DA8283" s="130"/>
      <c r="DB8283" s="130"/>
    </row>
    <row r="8284" spans="104:106" x14ac:dyDescent="0.2">
      <c r="CZ8284" s="130"/>
      <c r="DA8284" s="130"/>
      <c r="DB8284" s="130"/>
    </row>
    <row r="8285" spans="104:106" x14ac:dyDescent="0.2">
      <c r="CZ8285" s="130"/>
      <c r="DA8285" s="130"/>
      <c r="DB8285" s="130"/>
    </row>
    <row r="8286" spans="104:106" x14ac:dyDescent="0.2">
      <c r="CZ8286" s="130"/>
      <c r="DA8286" s="130"/>
      <c r="DB8286" s="130"/>
    </row>
    <row r="8287" spans="104:106" x14ac:dyDescent="0.2">
      <c r="CZ8287" s="130"/>
      <c r="DA8287" s="130"/>
      <c r="DB8287" s="130"/>
    </row>
    <row r="8288" spans="104:106" x14ac:dyDescent="0.2">
      <c r="CZ8288" s="130"/>
      <c r="DA8288" s="130"/>
      <c r="DB8288" s="130"/>
    </row>
    <row r="8289" spans="104:106" x14ac:dyDescent="0.2">
      <c r="CZ8289" s="130"/>
      <c r="DA8289" s="130"/>
      <c r="DB8289" s="130"/>
    </row>
    <row r="8290" spans="104:106" x14ac:dyDescent="0.2">
      <c r="CZ8290" s="130"/>
      <c r="DA8290" s="130"/>
      <c r="DB8290" s="130"/>
    </row>
    <row r="8291" spans="104:106" x14ac:dyDescent="0.2">
      <c r="CZ8291" s="130"/>
      <c r="DA8291" s="130"/>
      <c r="DB8291" s="130"/>
    </row>
    <row r="8292" spans="104:106" x14ac:dyDescent="0.2">
      <c r="CZ8292" s="130"/>
      <c r="DA8292" s="130"/>
      <c r="DB8292" s="130"/>
    </row>
    <row r="8293" spans="104:106" x14ac:dyDescent="0.2">
      <c r="CZ8293" s="130"/>
      <c r="DA8293" s="130"/>
      <c r="DB8293" s="130"/>
    </row>
    <row r="8294" spans="104:106" x14ac:dyDescent="0.2">
      <c r="CZ8294" s="130"/>
      <c r="DA8294" s="130"/>
      <c r="DB8294" s="130"/>
    </row>
    <row r="8295" spans="104:106" x14ac:dyDescent="0.2">
      <c r="CZ8295" s="130"/>
      <c r="DA8295" s="130"/>
      <c r="DB8295" s="130"/>
    </row>
    <row r="8296" spans="104:106" x14ac:dyDescent="0.2">
      <c r="CZ8296" s="130"/>
      <c r="DA8296" s="130"/>
      <c r="DB8296" s="130"/>
    </row>
    <row r="8297" spans="104:106" x14ac:dyDescent="0.2">
      <c r="CZ8297" s="130"/>
      <c r="DA8297" s="130"/>
      <c r="DB8297" s="130"/>
    </row>
    <row r="8298" spans="104:106" x14ac:dyDescent="0.2">
      <c r="CZ8298" s="130"/>
      <c r="DA8298" s="130"/>
      <c r="DB8298" s="130"/>
    </row>
    <row r="8299" spans="104:106" x14ac:dyDescent="0.2">
      <c r="CZ8299" s="130"/>
      <c r="DA8299" s="130"/>
      <c r="DB8299" s="130"/>
    </row>
    <row r="8300" spans="104:106" x14ac:dyDescent="0.2">
      <c r="CZ8300" s="130"/>
      <c r="DA8300" s="130"/>
      <c r="DB8300" s="130"/>
    </row>
    <row r="8301" spans="104:106" x14ac:dyDescent="0.2">
      <c r="CZ8301" s="130"/>
      <c r="DA8301" s="130"/>
      <c r="DB8301" s="130"/>
    </row>
    <row r="8302" spans="104:106" x14ac:dyDescent="0.2">
      <c r="CZ8302" s="130"/>
      <c r="DA8302" s="130"/>
      <c r="DB8302" s="130"/>
    </row>
    <row r="8303" spans="104:106" x14ac:dyDescent="0.2">
      <c r="CZ8303" s="130"/>
      <c r="DA8303" s="130"/>
      <c r="DB8303" s="130"/>
    </row>
    <row r="8304" spans="104:106" x14ac:dyDescent="0.2">
      <c r="CZ8304" s="130"/>
      <c r="DA8304" s="130"/>
      <c r="DB8304" s="130"/>
    </row>
    <row r="8305" spans="104:106" x14ac:dyDescent="0.2">
      <c r="CZ8305" s="130"/>
      <c r="DA8305" s="130"/>
      <c r="DB8305" s="130"/>
    </row>
    <row r="8306" spans="104:106" x14ac:dyDescent="0.2">
      <c r="CZ8306" s="130"/>
      <c r="DA8306" s="130"/>
      <c r="DB8306" s="130"/>
    </row>
    <row r="8307" spans="104:106" x14ac:dyDescent="0.2">
      <c r="CZ8307" s="130"/>
      <c r="DA8307" s="130"/>
      <c r="DB8307" s="130"/>
    </row>
    <row r="8308" spans="104:106" x14ac:dyDescent="0.2">
      <c r="CZ8308" s="130"/>
      <c r="DA8308" s="130"/>
      <c r="DB8308" s="130"/>
    </row>
    <row r="8309" spans="104:106" x14ac:dyDescent="0.2">
      <c r="CZ8309" s="130"/>
      <c r="DA8309" s="130"/>
      <c r="DB8309" s="130"/>
    </row>
    <row r="8310" spans="104:106" x14ac:dyDescent="0.2">
      <c r="CZ8310" s="130"/>
      <c r="DA8310" s="130"/>
      <c r="DB8310" s="130"/>
    </row>
    <row r="8311" spans="104:106" x14ac:dyDescent="0.2">
      <c r="CZ8311" s="130"/>
      <c r="DA8311" s="130"/>
      <c r="DB8311" s="130"/>
    </row>
    <row r="8312" spans="104:106" x14ac:dyDescent="0.2">
      <c r="CZ8312" s="130"/>
      <c r="DA8312" s="130"/>
      <c r="DB8312" s="130"/>
    </row>
    <row r="8313" spans="104:106" x14ac:dyDescent="0.2">
      <c r="CZ8313" s="130"/>
      <c r="DA8313" s="130"/>
      <c r="DB8313" s="130"/>
    </row>
    <row r="8314" spans="104:106" x14ac:dyDescent="0.2">
      <c r="CZ8314" s="130"/>
      <c r="DA8314" s="130"/>
      <c r="DB8314" s="130"/>
    </row>
    <row r="8315" spans="104:106" x14ac:dyDescent="0.2">
      <c r="CZ8315" s="130"/>
      <c r="DA8315" s="130"/>
      <c r="DB8315" s="130"/>
    </row>
    <row r="8316" spans="104:106" x14ac:dyDescent="0.2">
      <c r="CZ8316" s="130"/>
      <c r="DA8316" s="130"/>
      <c r="DB8316" s="130"/>
    </row>
    <row r="8317" spans="104:106" x14ac:dyDescent="0.2">
      <c r="CZ8317" s="130"/>
      <c r="DA8317" s="130"/>
      <c r="DB8317" s="130"/>
    </row>
    <row r="8318" spans="104:106" x14ac:dyDescent="0.2">
      <c r="CZ8318" s="130"/>
      <c r="DA8318" s="130"/>
      <c r="DB8318" s="130"/>
    </row>
    <row r="8319" spans="104:106" x14ac:dyDescent="0.2">
      <c r="CZ8319" s="130"/>
      <c r="DA8319" s="130"/>
      <c r="DB8319" s="130"/>
    </row>
    <row r="8320" spans="104:106" x14ac:dyDescent="0.2">
      <c r="CZ8320" s="130"/>
      <c r="DA8320" s="130"/>
      <c r="DB8320" s="130"/>
    </row>
    <row r="8321" spans="104:106" x14ac:dyDescent="0.2">
      <c r="CZ8321" s="130"/>
      <c r="DA8321" s="130"/>
      <c r="DB8321" s="130"/>
    </row>
    <row r="8322" spans="104:106" x14ac:dyDescent="0.2">
      <c r="CZ8322" s="130"/>
      <c r="DA8322" s="130"/>
      <c r="DB8322" s="130"/>
    </row>
    <row r="8323" spans="104:106" x14ac:dyDescent="0.2">
      <c r="CZ8323" s="130"/>
      <c r="DA8323" s="130"/>
      <c r="DB8323" s="130"/>
    </row>
    <row r="8324" spans="104:106" x14ac:dyDescent="0.2">
      <c r="CZ8324" s="130"/>
      <c r="DA8324" s="130"/>
      <c r="DB8324" s="130"/>
    </row>
    <row r="8325" spans="104:106" x14ac:dyDescent="0.2">
      <c r="CZ8325" s="130"/>
      <c r="DA8325" s="130"/>
      <c r="DB8325" s="130"/>
    </row>
    <row r="8326" spans="104:106" x14ac:dyDescent="0.2">
      <c r="CZ8326" s="130"/>
      <c r="DA8326" s="130"/>
      <c r="DB8326" s="130"/>
    </row>
    <row r="8327" spans="104:106" x14ac:dyDescent="0.2">
      <c r="CZ8327" s="130"/>
      <c r="DA8327" s="130"/>
      <c r="DB8327" s="130"/>
    </row>
    <row r="8328" spans="104:106" x14ac:dyDescent="0.2">
      <c r="CZ8328" s="130"/>
      <c r="DA8328" s="130"/>
      <c r="DB8328" s="130"/>
    </row>
    <row r="8329" spans="104:106" x14ac:dyDescent="0.2">
      <c r="CZ8329" s="130"/>
      <c r="DA8329" s="130"/>
      <c r="DB8329" s="130"/>
    </row>
    <row r="8330" spans="104:106" x14ac:dyDescent="0.2">
      <c r="CZ8330" s="130"/>
      <c r="DA8330" s="130"/>
      <c r="DB8330" s="130"/>
    </row>
    <row r="8331" spans="104:106" x14ac:dyDescent="0.2">
      <c r="CZ8331" s="130"/>
      <c r="DA8331" s="130"/>
      <c r="DB8331" s="130"/>
    </row>
    <row r="8332" spans="104:106" x14ac:dyDescent="0.2">
      <c r="CZ8332" s="130"/>
      <c r="DA8332" s="130"/>
      <c r="DB8332" s="130"/>
    </row>
    <row r="8333" spans="104:106" x14ac:dyDescent="0.2">
      <c r="CZ8333" s="130"/>
      <c r="DA8333" s="130"/>
      <c r="DB8333" s="130"/>
    </row>
    <row r="8334" spans="104:106" x14ac:dyDescent="0.2">
      <c r="CZ8334" s="130"/>
      <c r="DA8334" s="130"/>
      <c r="DB8334" s="130"/>
    </row>
    <row r="8335" spans="104:106" x14ac:dyDescent="0.2">
      <c r="CZ8335" s="130"/>
      <c r="DA8335" s="130"/>
      <c r="DB8335" s="130"/>
    </row>
    <row r="8336" spans="104:106" x14ac:dyDescent="0.2">
      <c r="CZ8336" s="130"/>
      <c r="DA8336" s="130"/>
      <c r="DB8336" s="130"/>
    </row>
    <row r="8337" spans="104:106" x14ac:dyDescent="0.2">
      <c r="CZ8337" s="130"/>
      <c r="DA8337" s="130"/>
      <c r="DB8337" s="130"/>
    </row>
    <row r="8338" spans="104:106" x14ac:dyDescent="0.2">
      <c r="CZ8338" s="130"/>
      <c r="DA8338" s="130"/>
      <c r="DB8338" s="130"/>
    </row>
    <row r="8339" spans="104:106" x14ac:dyDescent="0.2">
      <c r="CZ8339" s="130"/>
      <c r="DA8339" s="130"/>
      <c r="DB8339" s="130"/>
    </row>
    <row r="8340" spans="104:106" x14ac:dyDescent="0.2">
      <c r="CZ8340" s="130"/>
      <c r="DA8340" s="130"/>
      <c r="DB8340" s="130"/>
    </row>
    <row r="8341" spans="104:106" x14ac:dyDescent="0.2">
      <c r="CZ8341" s="130"/>
      <c r="DA8341" s="130"/>
      <c r="DB8341" s="130"/>
    </row>
    <row r="8342" spans="104:106" x14ac:dyDescent="0.2">
      <c r="CZ8342" s="130"/>
      <c r="DA8342" s="130"/>
      <c r="DB8342" s="130"/>
    </row>
    <row r="8343" spans="104:106" x14ac:dyDescent="0.2">
      <c r="CZ8343" s="130"/>
      <c r="DA8343" s="130"/>
      <c r="DB8343" s="130"/>
    </row>
    <row r="8344" spans="104:106" x14ac:dyDescent="0.2">
      <c r="CZ8344" s="130"/>
      <c r="DA8344" s="130"/>
      <c r="DB8344" s="130"/>
    </row>
    <row r="8345" spans="104:106" x14ac:dyDescent="0.2">
      <c r="CZ8345" s="130"/>
      <c r="DA8345" s="130"/>
      <c r="DB8345" s="130"/>
    </row>
    <row r="8346" spans="104:106" x14ac:dyDescent="0.2">
      <c r="CZ8346" s="130"/>
      <c r="DA8346" s="130"/>
      <c r="DB8346" s="130"/>
    </row>
    <row r="8347" spans="104:106" x14ac:dyDescent="0.2">
      <c r="CZ8347" s="130"/>
      <c r="DA8347" s="130"/>
      <c r="DB8347" s="130"/>
    </row>
    <row r="8348" spans="104:106" x14ac:dyDescent="0.2">
      <c r="CZ8348" s="130"/>
      <c r="DA8348" s="130"/>
      <c r="DB8348" s="130"/>
    </row>
    <row r="8349" spans="104:106" x14ac:dyDescent="0.2">
      <c r="CZ8349" s="130"/>
      <c r="DA8349" s="130"/>
      <c r="DB8349" s="130"/>
    </row>
    <row r="8350" spans="104:106" x14ac:dyDescent="0.2">
      <c r="CZ8350" s="130"/>
      <c r="DA8350" s="130"/>
      <c r="DB8350" s="130"/>
    </row>
    <row r="8351" spans="104:106" x14ac:dyDescent="0.2">
      <c r="CZ8351" s="130"/>
      <c r="DA8351" s="130"/>
      <c r="DB8351" s="130"/>
    </row>
    <row r="8352" spans="104:106" x14ac:dyDescent="0.2">
      <c r="CZ8352" s="130"/>
      <c r="DA8352" s="130"/>
      <c r="DB8352" s="130"/>
    </row>
    <row r="8353" spans="104:106" x14ac:dyDescent="0.2">
      <c r="CZ8353" s="130"/>
      <c r="DA8353" s="130"/>
      <c r="DB8353" s="130"/>
    </row>
    <row r="8354" spans="104:106" x14ac:dyDescent="0.2">
      <c r="CZ8354" s="130"/>
      <c r="DA8354" s="130"/>
      <c r="DB8354" s="130"/>
    </row>
    <row r="8355" spans="104:106" x14ac:dyDescent="0.2">
      <c r="CZ8355" s="130"/>
      <c r="DA8355" s="130"/>
      <c r="DB8355" s="130"/>
    </row>
    <row r="8356" spans="104:106" x14ac:dyDescent="0.2">
      <c r="CZ8356" s="130"/>
      <c r="DA8356" s="130"/>
      <c r="DB8356" s="130"/>
    </row>
    <row r="8357" spans="104:106" x14ac:dyDescent="0.2">
      <c r="CZ8357" s="130"/>
      <c r="DA8357" s="130"/>
      <c r="DB8357" s="130"/>
    </row>
    <row r="8358" spans="104:106" x14ac:dyDescent="0.2">
      <c r="CZ8358" s="130"/>
      <c r="DA8358" s="130"/>
      <c r="DB8358" s="130"/>
    </row>
    <row r="8359" spans="104:106" x14ac:dyDescent="0.2">
      <c r="CZ8359" s="130"/>
      <c r="DA8359" s="130"/>
      <c r="DB8359" s="130"/>
    </row>
    <row r="8360" spans="104:106" x14ac:dyDescent="0.2">
      <c r="CZ8360" s="130"/>
      <c r="DA8360" s="130"/>
      <c r="DB8360" s="130"/>
    </row>
    <row r="8361" spans="104:106" x14ac:dyDescent="0.2">
      <c r="CZ8361" s="130"/>
      <c r="DA8361" s="130"/>
      <c r="DB8361" s="130"/>
    </row>
    <row r="8362" spans="104:106" x14ac:dyDescent="0.2">
      <c r="CZ8362" s="130"/>
      <c r="DA8362" s="130"/>
      <c r="DB8362" s="130"/>
    </row>
    <row r="8363" spans="104:106" x14ac:dyDescent="0.2">
      <c r="CZ8363" s="130"/>
      <c r="DA8363" s="130"/>
      <c r="DB8363" s="130"/>
    </row>
    <row r="8364" spans="104:106" x14ac:dyDescent="0.2">
      <c r="CZ8364" s="130"/>
      <c r="DA8364" s="130"/>
      <c r="DB8364" s="130"/>
    </row>
    <row r="8365" spans="104:106" x14ac:dyDescent="0.2">
      <c r="CZ8365" s="130"/>
      <c r="DA8365" s="130"/>
      <c r="DB8365" s="130"/>
    </row>
    <row r="8366" spans="104:106" x14ac:dyDescent="0.2">
      <c r="CZ8366" s="130"/>
      <c r="DA8366" s="130"/>
      <c r="DB8366" s="130"/>
    </row>
    <row r="8367" spans="104:106" x14ac:dyDescent="0.2">
      <c r="CZ8367" s="130"/>
      <c r="DA8367" s="130"/>
      <c r="DB8367" s="130"/>
    </row>
    <row r="8368" spans="104:106" x14ac:dyDescent="0.2">
      <c r="CZ8368" s="130"/>
      <c r="DA8368" s="130"/>
      <c r="DB8368" s="130"/>
    </row>
    <row r="8369" spans="104:106" x14ac:dyDescent="0.2">
      <c r="CZ8369" s="130"/>
      <c r="DA8369" s="130"/>
      <c r="DB8369" s="130"/>
    </row>
    <row r="8370" spans="104:106" x14ac:dyDescent="0.2">
      <c r="CZ8370" s="130"/>
      <c r="DA8370" s="130"/>
      <c r="DB8370" s="130"/>
    </row>
    <row r="8371" spans="104:106" x14ac:dyDescent="0.2">
      <c r="CZ8371" s="130"/>
      <c r="DA8371" s="130"/>
      <c r="DB8371" s="130"/>
    </row>
    <row r="8372" spans="104:106" x14ac:dyDescent="0.2">
      <c r="CZ8372" s="130"/>
      <c r="DA8372" s="130"/>
      <c r="DB8372" s="130"/>
    </row>
    <row r="8373" spans="104:106" x14ac:dyDescent="0.2">
      <c r="CZ8373" s="130"/>
      <c r="DA8373" s="130"/>
      <c r="DB8373" s="130"/>
    </row>
    <row r="8374" spans="104:106" x14ac:dyDescent="0.2">
      <c r="CZ8374" s="130"/>
      <c r="DA8374" s="130"/>
      <c r="DB8374" s="130"/>
    </row>
    <row r="8375" spans="104:106" x14ac:dyDescent="0.2">
      <c r="CZ8375" s="130"/>
      <c r="DA8375" s="130"/>
      <c r="DB8375" s="130"/>
    </row>
    <row r="8376" spans="104:106" x14ac:dyDescent="0.2">
      <c r="CZ8376" s="130"/>
      <c r="DA8376" s="130"/>
      <c r="DB8376" s="130"/>
    </row>
    <row r="8377" spans="104:106" x14ac:dyDescent="0.2">
      <c r="CZ8377" s="130"/>
      <c r="DA8377" s="130"/>
      <c r="DB8377" s="130"/>
    </row>
    <row r="8378" spans="104:106" x14ac:dyDescent="0.2">
      <c r="CZ8378" s="130"/>
      <c r="DA8378" s="130"/>
      <c r="DB8378" s="130"/>
    </row>
    <row r="8379" spans="104:106" x14ac:dyDescent="0.2">
      <c r="CZ8379" s="130"/>
      <c r="DA8379" s="130"/>
      <c r="DB8379" s="130"/>
    </row>
    <row r="8380" spans="104:106" x14ac:dyDescent="0.2">
      <c r="CZ8380" s="130"/>
      <c r="DA8380" s="130"/>
      <c r="DB8380" s="130"/>
    </row>
    <row r="8381" spans="104:106" x14ac:dyDescent="0.2">
      <c r="CZ8381" s="130"/>
      <c r="DA8381" s="130"/>
      <c r="DB8381" s="130"/>
    </row>
    <row r="8382" spans="104:106" x14ac:dyDescent="0.2">
      <c r="CZ8382" s="130"/>
      <c r="DA8382" s="130"/>
      <c r="DB8382" s="130"/>
    </row>
    <row r="8383" spans="104:106" x14ac:dyDescent="0.2">
      <c r="CZ8383" s="130"/>
      <c r="DA8383" s="130"/>
      <c r="DB8383" s="130"/>
    </row>
    <row r="8384" spans="104:106" x14ac:dyDescent="0.2">
      <c r="CZ8384" s="130"/>
      <c r="DA8384" s="130"/>
      <c r="DB8384" s="130"/>
    </row>
    <row r="8385" spans="104:106" x14ac:dyDescent="0.2">
      <c r="CZ8385" s="130"/>
      <c r="DA8385" s="130"/>
      <c r="DB8385" s="130"/>
    </row>
    <row r="8386" spans="104:106" x14ac:dyDescent="0.2">
      <c r="CZ8386" s="130"/>
      <c r="DA8386" s="130"/>
      <c r="DB8386" s="130"/>
    </row>
    <row r="8387" spans="104:106" x14ac:dyDescent="0.2">
      <c r="CZ8387" s="130"/>
      <c r="DA8387" s="130"/>
      <c r="DB8387" s="130"/>
    </row>
    <row r="8388" spans="104:106" x14ac:dyDescent="0.2">
      <c r="CZ8388" s="130"/>
      <c r="DA8388" s="130"/>
      <c r="DB8388" s="130"/>
    </row>
    <row r="8389" spans="104:106" x14ac:dyDescent="0.2">
      <c r="CZ8389" s="130"/>
      <c r="DA8389" s="130"/>
      <c r="DB8389" s="130"/>
    </row>
    <row r="8390" spans="104:106" x14ac:dyDescent="0.2">
      <c r="CZ8390" s="130"/>
      <c r="DA8390" s="130"/>
      <c r="DB8390" s="130"/>
    </row>
    <row r="8391" spans="104:106" x14ac:dyDescent="0.2">
      <c r="CZ8391" s="130"/>
      <c r="DA8391" s="130"/>
      <c r="DB8391" s="130"/>
    </row>
    <row r="8392" spans="104:106" x14ac:dyDescent="0.2">
      <c r="CZ8392" s="130"/>
      <c r="DA8392" s="130"/>
      <c r="DB8392" s="130"/>
    </row>
    <row r="8393" spans="104:106" x14ac:dyDescent="0.2">
      <c r="CZ8393" s="130"/>
      <c r="DA8393" s="130"/>
      <c r="DB8393" s="130"/>
    </row>
    <row r="8394" spans="104:106" x14ac:dyDescent="0.2">
      <c r="CZ8394" s="130"/>
      <c r="DA8394" s="130"/>
      <c r="DB8394" s="130"/>
    </row>
    <row r="8395" spans="104:106" x14ac:dyDescent="0.2">
      <c r="CZ8395" s="130"/>
      <c r="DA8395" s="130"/>
      <c r="DB8395" s="130"/>
    </row>
    <row r="8396" spans="104:106" x14ac:dyDescent="0.2">
      <c r="CZ8396" s="130"/>
      <c r="DA8396" s="130"/>
      <c r="DB8396" s="130"/>
    </row>
    <row r="8397" spans="104:106" x14ac:dyDescent="0.2">
      <c r="CZ8397" s="130"/>
      <c r="DA8397" s="130"/>
      <c r="DB8397" s="130"/>
    </row>
    <row r="8398" spans="104:106" x14ac:dyDescent="0.2">
      <c r="CZ8398" s="130"/>
      <c r="DA8398" s="130"/>
      <c r="DB8398" s="130"/>
    </row>
    <row r="8399" spans="104:106" x14ac:dyDescent="0.2">
      <c r="CZ8399" s="130"/>
      <c r="DA8399" s="130"/>
      <c r="DB8399" s="130"/>
    </row>
    <row r="8400" spans="104:106" x14ac:dyDescent="0.2">
      <c r="CZ8400" s="130"/>
      <c r="DA8400" s="130"/>
      <c r="DB8400" s="130"/>
    </row>
    <row r="8401" spans="104:106" x14ac:dyDescent="0.2">
      <c r="CZ8401" s="130"/>
      <c r="DA8401" s="130"/>
      <c r="DB8401" s="130"/>
    </row>
    <row r="8402" spans="104:106" x14ac:dyDescent="0.2">
      <c r="CZ8402" s="130"/>
      <c r="DA8402" s="130"/>
      <c r="DB8402" s="130"/>
    </row>
    <row r="8403" spans="104:106" x14ac:dyDescent="0.2">
      <c r="CZ8403" s="130"/>
      <c r="DA8403" s="130"/>
      <c r="DB8403" s="130"/>
    </row>
    <row r="8404" spans="104:106" x14ac:dyDescent="0.2">
      <c r="CZ8404" s="130"/>
      <c r="DA8404" s="130"/>
      <c r="DB8404" s="130"/>
    </row>
    <row r="8405" spans="104:106" x14ac:dyDescent="0.2">
      <c r="CZ8405" s="130"/>
      <c r="DA8405" s="130"/>
      <c r="DB8405" s="130"/>
    </row>
    <row r="8406" spans="104:106" x14ac:dyDescent="0.2">
      <c r="CZ8406" s="130"/>
      <c r="DA8406" s="130"/>
      <c r="DB8406" s="130"/>
    </row>
    <row r="8407" spans="104:106" x14ac:dyDescent="0.2">
      <c r="CZ8407" s="130"/>
      <c r="DA8407" s="130"/>
      <c r="DB8407" s="130"/>
    </row>
    <row r="8408" spans="104:106" x14ac:dyDescent="0.2">
      <c r="CZ8408" s="130"/>
      <c r="DA8408" s="130"/>
      <c r="DB8408" s="130"/>
    </row>
    <row r="8409" spans="104:106" x14ac:dyDescent="0.2">
      <c r="CZ8409" s="130"/>
      <c r="DA8409" s="130"/>
      <c r="DB8409" s="130"/>
    </row>
    <row r="8410" spans="104:106" x14ac:dyDescent="0.2">
      <c r="CZ8410" s="130"/>
      <c r="DA8410" s="130"/>
      <c r="DB8410" s="130"/>
    </row>
    <row r="8411" spans="104:106" x14ac:dyDescent="0.2">
      <c r="CZ8411" s="130"/>
      <c r="DA8411" s="130"/>
      <c r="DB8411" s="130"/>
    </row>
    <row r="8412" spans="104:106" x14ac:dyDescent="0.2">
      <c r="CZ8412" s="130"/>
      <c r="DA8412" s="130"/>
      <c r="DB8412" s="130"/>
    </row>
    <row r="8413" spans="104:106" x14ac:dyDescent="0.2">
      <c r="CZ8413" s="130"/>
      <c r="DA8413" s="130"/>
      <c r="DB8413" s="130"/>
    </row>
    <row r="8414" spans="104:106" x14ac:dyDescent="0.2">
      <c r="CZ8414" s="130"/>
      <c r="DA8414" s="130"/>
      <c r="DB8414" s="130"/>
    </row>
    <row r="8415" spans="104:106" x14ac:dyDescent="0.2">
      <c r="CZ8415" s="130"/>
      <c r="DA8415" s="130"/>
      <c r="DB8415" s="130"/>
    </row>
    <row r="8416" spans="104:106" x14ac:dyDescent="0.2">
      <c r="CZ8416" s="130"/>
      <c r="DA8416" s="130"/>
      <c r="DB8416" s="130"/>
    </row>
    <row r="8417" spans="104:106" x14ac:dyDescent="0.2">
      <c r="CZ8417" s="130"/>
      <c r="DA8417" s="130"/>
      <c r="DB8417" s="130"/>
    </row>
    <row r="8418" spans="104:106" x14ac:dyDescent="0.2">
      <c r="CZ8418" s="130"/>
      <c r="DA8418" s="130"/>
      <c r="DB8418" s="130"/>
    </row>
    <row r="8419" spans="104:106" x14ac:dyDescent="0.2">
      <c r="CZ8419" s="130"/>
      <c r="DA8419" s="130"/>
      <c r="DB8419" s="130"/>
    </row>
    <row r="8420" spans="104:106" x14ac:dyDescent="0.2">
      <c r="CZ8420" s="130"/>
      <c r="DA8420" s="130"/>
      <c r="DB8420" s="130"/>
    </row>
    <row r="8421" spans="104:106" x14ac:dyDescent="0.2">
      <c r="CZ8421" s="130"/>
      <c r="DA8421" s="130"/>
      <c r="DB8421" s="130"/>
    </row>
    <row r="8422" spans="104:106" x14ac:dyDescent="0.2">
      <c r="CZ8422" s="130"/>
      <c r="DA8422" s="130"/>
      <c r="DB8422" s="130"/>
    </row>
    <row r="8423" spans="104:106" x14ac:dyDescent="0.2">
      <c r="CZ8423" s="130"/>
      <c r="DA8423" s="130"/>
      <c r="DB8423" s="130"/>
    </row>
    <row r="8424" spans="104:106" x14ac:dyDescent="0.2">
      <c r="CZ8424" s="130"/>
      <c r="DA8424" s="130"/>
      <c r="DB8424" s="130"/>
    </row>
    <row r="8425" spans="104:106" x14ac:dyDescent="0.2">
      <c r="CZ8425" s="130"/>
      <c r="DA8425" s="130"/>
      <c r="DB8425" s="130"/>
    </row>
    <row r="8426" spans="104:106" x14ac:dyDescent="0.2">
      <c r="CZ8426" s="130"/>
      <c r="DA8426" s="130"/>
      <c r="DB8426" s="130"/>
    </row>
    <row r="8427" spans="104:106" x14ac:dyDescent="0.2">
      <c r="CZ8427" s="130"/>
      <c r="DA8427" s="130"/>
      <c r="DB8427" s="130"/>
    </row>
    <row r="8428" spans="104:106" x14ac:dyDescent="0.2">
      <c r="CZ8428" s="130"/>
      <c r="DA8428" s="130"/>
      <c r="DB8428" s="130"/>
    </row>
    <row r="8429" spans="104:106" x14ac:dyDescent="0.2">
      <c r="CZ8429" s="130"/>
      <c r="DA8429" s="130"/>
      <c r="DB8429" s="130"/>
    </row>
    <row r="8430" spans="104:106" x14ac:dyDescent="0.2">
      <c r="CZ8430" s="130"/>
      <c r="DA8430" s="130"/>
      <c r="DB8430" s="130"/>
    </row>
    <row r="8431" spans="104:106" x14ac:dyDescent="0.2">
      <c r="CZ8431" s="130"/>
      <c r="DA8431" s="130"/>
      <c r="DB8431" s="130"/>
    </row>
    <row r="8432" spans="104:106" x14ac:dyDescent="0.2">
      <c r="CZ8432" s="130"/>
      <c r="DA8432" s="130"/>
      <c r="DB8432" s="130"/>
    </row>
    <row r="8433" spans="104:106" x14ac:dyDescent="0.2">
      <c r="CZ8433" s="130"/>
      <c r="DA8433" s="130"/>
      <c r="DB8433" s="130"/>
    </row>
    <row r="8434" spans="104:106" x14ac:dyDescent="0.2">
      <c r="CZ8434" s="130"/>
      <c r="DA8434" s="130"/>
      <c r="DB8434" s="130"/>
    </row>
    <row r="8435" spans="104:106" x14ac:dyDescent="0.2">
      <c r="CZ8435" s="130"/>
      <c r="DA8435" s="130"/>
      <c r="DB8435" s="130"/>
    </row>
    <row r="8436" spans="104:106" x14ac:dyDescent="0.2">
      <c r="CZ8436" s="130"/>
      <c r="DA8436" s="130"/>
      <c r="DB8436" s="130"/>
    </row>
    <row r="8437" spans="104:106" x14ac:dyDescent="0.2">
      <c r="CZ8437" s="130"/>
      <c r="DA8437" s="130"/>
      <c r="DB8437" s="130"/>
    </row>
    <row r="8438" spans="104:106" x14ac:dyDescent="0.2">
      <c r="CZ8438" s="130"/>
      <c r="DA8438" s="130"/>
      <c r="DB8438" s="130"/>
    </row>
    <row r="8439" spans="104:106" x14ac:dyDescent="0.2">
      <c r="CZ8439" s="130"/>
      <c r="DA8439" s="130"/>
      <c r="DB8439" s="130"/>
    </row>
    <row r="8440" spans="104:106" x14ac:dyDescent="0.2">
      <c r="CZ8440" s="130"/>
      <c r="DA8440" s="130"/>
      <c r="DB8440" s="130"/>
    </row>
    <row r="8441" spans="104:106" x14ac:dyDescent="0.2">
      <c r="CZ8441" s="130"/>
      <c r="DA8441" s="130"/>
      <c r="DB8441" s="130"/>
    </row>
    <row r="8442" spans="104:106" x14ac:dyDescent="0.2">
      <c r="CZ8442" s="130"/>
      <c r="DA8442" s="130"/>
      <c r="DB8442" s="130"/>
    </row>
    <row r="8443" spans="104:106" x14ac:dyDescent="0.2">
      <c r="CZ8443" s="130"/>
      <c r="DA8443" s="130"/>
      <c r="DB8443" s="130"/>
    </row>
    <row r="8444" spans="104:106" x14ac:dyDescent="0.2">
      <c r="CZ8444" s="130"/>
      <c r="DA8444" s="130"/>
      <c r="DB8444" s="130"/>
    </row>
    <row r="8445" spans="104:106" x14ac:dyDescent="0.2">
      <c r="CZ8445" s="130"/>
      <c r="DA8445" s="130"/>
      <c r="DB8445" s="130"/>
    </row>
    <row r="8446" spans="104:106" x14ac:dyDescent="0.2">
      <c r="CZ8446" s="130"/>
      <c r="DA8446" s="130"/>
      <c r="DB8446" s="130"/>
    </row>
    <row r="8447" spans="104:106" x14ac:dyDescent="0.2">
      <c r="CZ8447" s="130"/>
      <c r="DA8447" s="130"/>
      <c r="DB8447" s="130"/>
    </row>
    <row r="8448" spans="104:106" x14ac:dyDescent="0.2">
      <c r="CZ8448" s="130"/>
      <c r="DA8448" s="130"/>
      <c r="DB8448" s="130"/>
    </row>
    <row r="8449" spans="104:106" x14ac:dyDescent="0.2">
      <c r="CZ8449" s="130"/>
      <c r="DA8449" s="130"/>
      <c r="DB8449" s="130"/>
    </row>
    <row r="8450" spans="104:106" x14ac:dyDescent="0.2">
      <c r="CZ8450" s="130"/>
      <c r="DA8450" s="130"/>
      <c r="DB8450" s="130"/>
    </row>
    <row r="8451" spans="104:106" x14ac:dyDescent="0.2">
      <c r="CZ8451" s="130"/>
      <c r="DA8451" s="130"/>
      <c r="DB8451" s="130"/>
    </row>
    <row r="8452" spans="104:106" x14ac:dyDescent="0.2">
      <c r="CZ8452" s="130"/>
      <c r="DA8452" s="130"/>
      <c r="DB8452" s="130"/>
    </row>
    <row r="8453" spans="104:106" x14ac:dyDescent="0.2">
      <c r="CZ8453" s="130"/>
      <c r="DA8453" s="130"/>
      <c r="DB8453" s="130"/>
    </row>
    <row r="8454" spans="104:106" x14ac:dyDescent="0.2">
      <c r="CZ8454" s="130"/>
      <c r="DA8454" s="130"/>
      <c r="DB8454" s="130"/>
    </row>
    <row r="8455" spans="104:106" x14ac:dyDescent="0.2">
      <c r="CZ8455" s="130"/>
      <c r="DA8455" s="130"/>
      <c r="DB8455" s="130"/>
    </row>
    <row r="8456" spans="104:106" x14ac:dyDescent="0.2">
      <c r="CZ8456" s="130"/>
      <c r="DA8456" s="130"/>
      <c r="DB8456" s="130"/>
    </row>
    <row r="8457" spans="104:106" x14ac:dyDescent="0.2">
      <c r="CZ8457" s="130"/>
      <c r="DA8457" s="130"/>
      <c r="DB8457" s="130"/>
    </row>
    <row r="8458" spans="104:106" x14ac:dyDescent="0.2">
      <c r="CZ8458" s="130"/>
      <c r="DA8458" s="130"/>
      <c r="DB8458" s="130"/>
    </row>
    <row r="8459" spans="104:106" x14ac:dyDescent="0.2">
      <c r="CZ8459" s="130"/>
      <c r="DA8459" s="130"/>
      <c r="DB8459" s="130"/>
    </row>
    <row r="8460" spans="104:106" x14ac:dyDescent="0.2">
      <c r="CZ8460" s="130"/>
      <c r="DA8460" s="130"/>
      <c r="DB8460" s="130"/>
    </row>
    <row r="8461" spans="104:106" x14ac:dyDescent="0.2">
      <c r="CZ8461" s="130"/>
      <c r="DA8461" s="130"/>
      <c r="DB8461" s="130"/>
    </row>
    <row r="8462" spans="104:106" x14ac:dyDescent="0.2">
      <c r="CZ8462" s="130"/>
      <c r="DA8462" s="130"/>
      <c r="DB8462" s="130"/>
    </row>
    <row r="8463" spans="104:106" x14ac:dyDescent="0.2">
      <c r="CZ8463" s="130"/>
      <c r="DA8463" s="130"/>
      <c r="DB8463" s="130"/>
    </row>
    <row r="8464" spans="104:106" x14ac:dyDescent="0.2">
      <c r="CZ8464" s="130"/>
      <c r="DA8464" s="130"/>
      <c r="DB8464" s="130"/>
    </row>
    <row r="8465" spans="104:106" x14ac:dyDescent="0.2">
      <c r="CZ8465" s="130"/>
      <c r="DA8465" s="130"/>
      <c r="DB8465" s="130"/>
    </row>
    <row r="8466" spans="104:106" x14ac:dyDescent="0.2">
      <c r="CZ8466" s="130"/>
      <c r="DA8466" s="130"/>
      <c r="DB8466" s="130"/>
    </row>
    <row r="8467" spans="104:106" x14ac:dyDescent="0.2">
      <c r="CZ8467" s="130"/>
      <c r="DA8467" s="130"/>
      <c r="DB8467" s="130"/>
    </row>
    <row r="8468" spans="104:106" x14ac:dyDescent="0.2">
      <c r="CZ8468" s="130"/>
      <c r="DA8468" s="130"/>
      <c r="DB8468" s="130"/>
    </row>
    <row r="8469" spans="104:106" x14ac:dyDescent="0.2">
      <c r="CZ8469" s="130"/>
      <c r="DA8469" s="130"/>
      <c r="DB8469" s="130"/>
    </row>
    <row r="8470" spans="104:106" x14ac:dyDescent="0.2">
      <c r="CZ8470" s="130"/>
      <c r="DA8470" s="130"/>
      <c r="DB8470" s="130"/>
    </row>
    <row r="8471" spans="104:106" x14ac:dyDescent="0.2">
      <c r="CZ8471" s="130"/>
      <c r="DA8471" s="130"/>
      <c r="DB8471" s="130"/>
    </row>
    <row r="8472" spans="104:106" x14ac:dyDescent="0.2">
      <c r="CZ8472" s="130"/>
      <c r="DA8472" s="130"/>
      <c r="DB8472" s="130"/>
    </row>
    <row r="8473" spans="104:106" x14ac:dyDescent="0.2">
      <c r="CZ8473" s="130"/>
      <c r="DA8473" s="130"/>
      <c r="DB8473" s="130"/>
    </row>
    <row r="8474" spans="104:106" x14ac:dyDescent="0.2">
      <c r="CZ8474" s="130"/>
      <c r="DA8474" s="130"/>
      <c r="DB8474" s="130"/>
    </row>
    <row r="8475" spans="104:106" x14ac:dyDescent="0.2">
      <c r="CZ8475" s="130"/>
      <c r="DA8475" s="130"/>
      <c r="DB8475" s="130"/>
    </row>
    <row r="8476" spans="104:106" x14ac:dyDescent="0.2">
      <c r="CZ8476" s="130"/>
      <c r="DA8476" s="130"/>
      <c r="DB8476" s="130"/>
    </row>
    <row r="8477" spans="104:106" x14ac:dyDescent="0.2">
      <c r="CZ8477" s="130"/>
      <c r="DA8477" s="130"/>
      <c r="DB8477" s="130"/>
    </row>
    <row r="8478" spans="104:106" x14ac:dyDescent="0.2">
      <c r="CZ8478" s="130"/>
      <c r="DA8478" s="130"/>
      <c r="DB8478" s="130"/>
    </row>
    <row r="8479" spans="104:106" x14ac:dyDescent="0.2">
      <c r="CZ8479" s="130"/>
      <c r="DA8479" s="130"/>
      <c r="DB8479" s="130"/>
    </row>
    <row r="8480" spans="104:106" x14ac:dyDescent="0.2">
      <c r="CZ8480" s="130"/>
      <c r="DA8480" s="130"/>
      <c r="DB8480" s="130"/>
    </row>
    <row r="8481" spans="104:106" x14ac:dyDescent="0.2">
      <c r="CZ8481" s="130"/>
      <c r="DA8481" s="130"/>
      <c r="DB8481" s="130"/>
    </row>
    <row r="8482" spans="104:106" x14ac:dyDescent="0.2">
      <c r="CZ8482" s="130"/>
      <c r="DA8482" s="130"/>
      <c r="DB8482" s="130"/>
    </row>
    <row r="8483" spans="104:106" x14ac:dyDescent="0.2">
      <c r="CZ8483" s="130"/>
      <c r="DA8483" s="130"/>
      <c r="DB8483" s="130"/>
    </row>
    <row r="8484" spans="104:106" x14ac:dyDescent="0.2">
      <c r="CZ8484" s="130"/>
      <c r="DA8484" s="130"/>
      <c r="DB8484" s="130"/>
    </row>
    <row r="8485" spans="104:106" x14ac:dyDescent="0.2">
      <c r="CZ8485" s="130"/>
      <c r="DA8485" s="130"/>
      <c r="DB8485" s="130"/>
    </row>
    <row r="8486" spans="104:106" x14ac:dyDescent="0.2">
      <c r="CZ8486" s="130"/>
      <c r="DA8486" s="130"/>
      <c r="DB8486" s="130"/>
    </row>
    <row r="8487" spans="104:106" x14ac:dyDescent="0.2">
      <c r="CZ8487" s="130"/>
      <c r="DA8487" s="130"/>
      <c r="DB8487" s="130"/>
    </row>
    <row r="8488" spans="104:106" x14ac:dyDescent="0.2">
      <c r="CZ8488" s="130"/>
      <c r="DA8488" s="130"/>
      <c r="DB8488" s="130"/>
    </row>
    <row r="8489" spans="104:106" x14ac:dyDescent="0.2">
      <c r="CZ8489" s="130"/>
      <c r="DA8489" s="130"/>
      <c r="DB8489" s="130"/>
    </row>
    <row r="8490" spans="104:106" x14ac:dyDescent="0.2">
      <c r="CZ8490" s="130"/>
      <c r="DA8490" s="130"/>
      <c r="DB8490" s="130"/>
    </row>
    <row r="8491" spans="104:106" x14ac:dyDescent="0.2">
      <c r="CZ8491" s="130"/>
      <c r="DA8491" s="130"/>
      <c r="DB8491" s="130"/>
    </row>
    <row r="8492" spans="104:106" x14ac:dyDescent="0.2">
      <c r="CZ8492" s="130"/>
      <c r="DA8492" s="130"/>
      <c r="DB8492" s="130"/>
    </row>
    <row r="8493" spans="104:106" x14ac:dyDescent="0.2">
      <c r="CZ8493" s="130"/>
      <c r="DA8493" s="130"/>
      <c r="DB8493" s="130"/>
    </row>
    <row r="8494" spans="104:106" x14ac:dyDescent="0.2">
      <c r="CZ8494" s="130"/>
      <c r="DA8494" s="130"/>
      <c r="DB8494" s="130"/>
    </row>
    <row r="8495" spans="104:106" x14ac:dyDescent="0.2">
      <c r="CZ8495" s="130"/>
      <c r="DA8495" s="130"/>
      <c r="DB8495" s="130"/>
    </row>
    <row r="8496" spans="104:106" x14ac:dyDescent="0.2">
      <c r="CZ8496" s="130"/>
      <c r="DA8496" s="130"/>
      <c r="DB8496" s="130"/>
    </row>
    <row r="8497" spans="104:106" x14ac:dyDescent="0.2">
      <c r="CZ8497" s="130"/>
      <c r="DA8497" s="130"/>
      <c r="DB8497" s="130"/>
    </row>
    <row r="8498" spans="104:106" x14ac:dyDescent="0.2">
      <c r="CZ8498" s="130"/>
      <c r="DA8498" s="130"/>
      <c r="DB8498" s="130"/>
    </row>
    <row r="8499" spans="104:106" x14ac:dyDescent="0.2">
      <c r="CZ8499" s="130"/>
      <c r="DA8499" s="130"/>
      <c r="DB8499" s="130"/>
    </row>
    <row r="8500" spans="104:106" x14ac:dyDescent="0.2">
      <c r="CZ8500" s="130"/>
      <c r="DA8500" s="130"/>
      <c r="DB8500" s="130"/>
    </row>
    <row r="8501" spans="104:106" x14ac:dyDescent="0.2">
      <c r="CZ8501" s="130"/>
      <c r="DA8501" s="130"/>
      <c r="DB8501" s="130"/>
    </row>
    <row r="8502" spans="104:106" x14ac:dyDescent="0.2">
      <c r="CZ8502" s="130"/>
      <c r="DA8502" s="130"/>
      <c r="DB8502" s="130"/>
    </row>
    <row r="8503" spans="104:106" x14ac:dyDescent="0.2">
      <c r="CZ8503" s="130"/>
      <c r="DA8503" s="130"/>
      <c r="DB8503" s="130"/>
    </row>
    <row r="8504" spans="104:106" x14ac:dyDescent="0.2">
      <c r="CZ8504" s="130"/>
      <c r="DA8504" s="130"/>
      <c r="DB8504" s="130"/>
    </row>
    <row r="8505" spans="104:106" x14ac:dyDescent="0.2">
      <c r="CZ8505" s="130"/>
      <c r="DA8505" s="130"/>
      <c r="DB8505" s="130"/>
    </row>
    <row r="8506" spans="104:106" x14ac:dyDescent="0.2">
      <c r="CZ8506" s="130"/>
      <c r="DA8506" s="130"/>
      <c r="DB8506" s="130"/>
    </row>
    <row r="8507" spans="104:106" x14ac:dyDescent="0.2">
      <c r="CZ8507" s="130"/>
      <c r="DA8507" s="130"/>
      <c r="DB8507" s="130"/>
    </row>
    <row r="8508" spans="104:106" x14ac:dyDescent="0.2">
      <c r="CZ8508" s="130"/>
      <c r="DA8508" s="130"/>
      <c r="DB8508" s="130"/>
    </row>
    <row r="8509" spans="104:106" x14ac:dyDescent="0.2">
      <c r="CZ8509" s="130"/>
      <c r="DA8509" s="130"/>
      <c r="DB8509" s="130"/>
    </row>
    <row r="8510" spans="104:106" x14ac:dyDescent="0.2">
      <c r="CZ8510" s="130"/>
      <c r="DA8510" s="130"/>
      <c r="DB8510" s="130"/>
    </row>
    <row r="8511" spans="104:106" x14ac:dyDescent="0.2">
      <c r="CZ8511" s="130"/>
      <c r="DA8511" s="130"/>
      <c r="DB8511" s="130"/>
    </row>
    <row r="8512" spans="104:106" x14ac:dyDescent="0.2">
      <c r="CZ8512" s="130"/>
      <c r="DA8512" s="130"/>
      <c r="DB8512" s="130"/>
    </row>
    <row r="8513" spans="104:106" x14ac:dyDescent="0.2">
      <c r="CZ8513" s="130"/>
      <c r="DA8513" s="130"/>
      <c r="DB8513" s="130"/>
    </row>
    <row r="8514" spans="104:106" x14ac:dyDescent="0.2">
      <c r="CZ8514" s="130"/>
      <c r="DA8514" s="130"/>
      <c r="DB8514" s="130"/>
    </row>
    <row r="8515" spans="104:106" x14ac:dyDescent="0.2">
      <c r="CZ8515" s="130"/>
      <c r="DA8515" s="130"/>
      <c r="DB8515" s="130"/>
    </row>
    <row r="8516" spans="104:106" x14ac:dyDescent="0.2">
      <c r="CZ8516" s="130"/>
      <c r="DA8516" s="130"/>
      <c r="DB8516" s="130"/>
    </row>
    <row r="8517" spans="104:106" x14ac:dyDescent="0.2">
      <c r="CZ8517" s="130"/>
      <c r="DA8517" s="130"/>
      <c r="DB8517" s="130"/>
    </row>
    <row r="8518" spans="104:106" x14ac:dyDescent="0.2">
      <c r="CZ8518" s="130"/>
      <c r="DA8518" s="130"/>
      <c r="DB8518" s="130"/>
    </row>
    <row r="8519" spans="104:106" x14ac:dyDescent="0.2">
      <c r="CZ8519" s="130"/>
      <c r="DA8519" s="130"/>
      <c r="DB8519" s="130"/>
    </row>
    <row r="8520" spans="104:106" x14ac:dyDescent="0.2">
      <c r="CZ8520" s="130"/>
      <c r="DA8520" s="130"/>
      <c r="DB8520" s="130"/>
    </row>
    <row r="8521" spans="104:106" x14ac:dyDescent="0.2">
      <c r="CZ8521" s="130"/>
      <c r="DA8521" s="130"/>
      <c r="DB8521" s="130"/>
    </row>
    <row r="8522" spans="104:106" x14ac:dyDescent="0.2">
      <c r="CZ8522" s="130"/>
      <c r="DA8522" s="130"/>
      <c r="DB8522" s="130"/>
    </row>
    <row r="8523" spans="104:106" x14ac:dyDescent="0.2">
      <c r="CZ8523" s="130"/>
      <c r="DA8523" s="130"/>
      <c r="DB8523" s="130"/>
    </row>
    <row r="8524" spans="104:106" x14ac:dyDescent="0.2">
      <c r="CZ8524" s="130"/>
      <c r="DA8524" s="130"/>
      <c r="DB8524" s="130"/>
    </row>
    <row r="8525" spans="104:106" x14ac:dyDescent="0.2">
      <c r="CZ8525" s="130"/>
      <c r="DA8525" s="130"/>
      <c r="DB8525" s="130"/>
    </row>
    <row r="8526" spans="104:106" x14ac:dyDescent="0.2">
      <c r="CZ8526" s="130"/>
      <c r="DA8526" s="130"/>
      <c r="DB8526" s="130"/>
    </row>
    <row r="8527" spans="104:106" x14ac:dyDescent="0.2">
      <c r="CZ8527" s="130"/>
      <c r="DA8527" s="130"/>
      <c r="DB8527" s="130"/>
    </row>
    <row r="8528" spans="104:106" x14ac:dyDescent="0.2">
      <c r="CZ8528" s="130"/>
      <c r="DA8528" s="130"/>
      <c r="DB8528" s="130"/>
    </row>
    <row r="8529" spans="104:106" x14ac:dyDescent="0.2">
      <c r="CZ8529" s="130"/>
      <c r="DA8529" s="130"/>
      <c r="DB8529" s="130"/>
    </row>
    <row r="8530" spans="104:106" x14ac:dyDescent="0.2">
      <c r="CZ8530" s="130"/>
      <c r="DA8530" s="130"/>
      <c r="DB8530" s="130"/>
    </row>
    <row r="8531" spans="104:106" x14ac:dyDescent="0.2">
      <c r="CZ8531" s="130"/>
      <c r="DA8531" s="130"/>
      <c r="DB8531" s="130"/>
    </row>
    <row r="8532" spans="104:106" x14ac:dyDescent="0.2">
      <c r="CZ8532" s="130"/>
      <c r="DA8532" s="130"/>
      <c r="DB8532" s="130"/>
    </row>
    <row r="8533" spans="104:106" x14ac:dyDescent="0.2">
      <c r="CZ8533" s="130"/>
      <c r="DA8533" s="130"/>
      <c r="DB8533" s="130"/>
    </row>
    <row r="8534" spans="104:106" x14ac:dyDescent="0.2">
      <c r="CZ8534" s="130"/>
      <c r="DA8534" s="130"/>
      <c r="DB8534" s="130"/>
    </row>
    <row r="8535" spans="104:106" x14ac:dyDescent="0.2">
      <c r="CZ8535" s="130"/>
      <c r="DA8535" s="130"/>
      <c r="DB8535" s="130"/>
    </row>
    <row r="8536" spans="104:106" x14ac:dyDescent="0.2">
      <c r="CZ8536" s="130"/>
      <c r="DA8536" s="130"/>
      <c r="DB8536" s="130"/>
    </row>
    <row r="8537" spans="104:106" x14ac:dyDescent="0.2">
      <c r="CZ8537" s="130"/>
      <c r="DA8537" s="130"/>
      <c r="DB8537" s="130"/>
    </row>
    <row r="8538" spans="104:106" x14ac:dyDescent="0.2">
      <c r="CZ8538" s="130"/>
      <c r="DA8538" s="130"/>
      <c r="DB8538" s="130"/>
    </row>
    <row r="8539" spans="104:106" x14ac:dyDescent="0.2">
      <c r="CZ8539" s="130"/>
      <c r="DA8539" s="130"/>
      <c r="DB8539" s="130"/>
    </row>
    <row r="8540" spans="104:106" x14ac:dyDescent="0.2">
      <c r="CZ8540" s="130"/>
      <c r="DA8540" s="130"/>
      <c r="DB8540" s="130"/>
    </row>
    <row r="8541" spans="104:106" x14ac:dyDescent="0.2">
      <c r="CZ8541" s="130"/>
      <c r="DA8541" s="130"/>
      <c r="DB8541" s="130"/>
    </row>
    <row r="8542" spans="104:106" x14ac:dyDescent="0.2">
      <c r="CZ8542" s="130"/>
      <c r="DA8542" s="130"/>
      <c r="DB8542" s="130"/>
    </row>
    <row r="8543" spans="104:106" x14ac:dyDescent="0.2">
      <c r="CZ8543" s="130"/>
      <c r="DA8543" s="130"/>
      <c r="DB8543" s="130"/>
    </row>
    <row r="8544" spans="104:106" x14ac:dyDescent="0.2">
      <c r="CZ8544" s="130"/>
      <c r="DA8544" s="130"/>
      <c r="DB8544" s="130"/>
    </row>
    <row r="8545" spans="104:106" x14ac:dyDescent="0.2">
      <c r="CZ8545" s="130"/>
      <c r="DA8545" s="130"/>
      <c r="DB8545" s="130"/>
    </row>
    <row r="8546" spans="104:106" x14ac:dyDescent="0.2">
      <c r="CZ8546" s="130"/>
      <c r="DA8546" s="130"/>
      <c r="DB8546" s="130"/>
    </row>
    <row r="8547" spans="104:106" x14ac:dyDescent="0.2">
      <c r="CZ8547" s="130"/>
      <c r="DA8547" s="130"/>
      <c r="DB8547" s="130"/>
    </row>
    <row r="8548" spans="104:106" x14ac:dyDescent="0.2">
      <c r="CZ8548" s="130"/>
      <c r="DA8548" s="130"/>
      <c r="DB8548" s="130"/>
    </row>
    <row r="8549" spans="104:106" x14ac:dyDescent="0.2">
      <c r="CZ8549" s="130"/>
      <c r="DA8549" s="130"/>
      <c r="DB8549" s="130"/>
    </row>
    <row r="8550" spans="104:106" x14ac:dyDescent="0.2">
      <c r="CZ8550" s="130"/>
      <c r="DA8550" s="130"/>
      <c r="DB8550" s="130"/>
    </row>
    <row r="8551" spans="104:106" x14ac:dyDescent="0.2">
      <c r="CZ8551" s="130"/>
      <c r="DA8551" s="130"/>
      <c r="DB8551" s="130"/>
    </row>
    <row r="8552" spans="104:106" x14ac:dyDescent="0.2">
      <c r="CZ8552" s="130"/>
      <c r="DA8552" s="130"/>
      <c r="DB8552" s="130"/>
    </row>
    <row r="8553" spans="104:106" x14ac:dyDescent="0.2">
      <c r="CZ8553" s="130"/>
      <c r="DA8553" s="130"/>
      <c r="DB8553" s="130"/>
    </row>
    <row r="8554" spans="104:106" x14ac:dyDescent="0.2">
      <c r="CZ8554" s="130"/>
      <c r="DA8554" s="130"/>
      <c r="DB8554" s="130"/>
    </row>
    <row r="8555" spans="104:106" x14ac:dyDescent="0.2">
      <c r="CZ8555" s="130"/>
      <c r="DA8555" s="130"/>
      <c r="DB8555" s="130"/>
    </row>
    <row r="8556" spans="104:106" x14ac:dyDescent="0.2">
      <c r="CZ8556" s="130"/>
      <c r="DA8556" s="130"/>
      <c r="DB8556" s="130"/>
    </row>
    <row r="8557" spans="104:106" x14ac:dyDescent="0.2">
      <c r="CZ8557" s="130"/>
      <c r="DA8557" s="130"/>
      <c r="DB8557" s="130"/>
    </row>
    <row r="8558" spans="104:106" x14ac:dyDescent="0.2">
      <c r="CZ8558" s="130"/>
      <c r="DA8558" s="130"/>
      <c r="DB8558" s="130"/>
    </row>
    <row r="8559" spans="104:106" x14ac:dyDescent="0.2">
      <c r="CZ8559" s="130"/>
      <c r="DA8559" s="130"/>
      <c r="DB8559" s="130"/>
    </row>
    <row r="8560" spans="104:106" x14ac:dyDescent="0.2">
      <c r="CZ8560" s="130"/>
      <c r="DA8560" s="130"/>
      <c r="DB8560" s="130"/>
    </row>
    <row r="8561" spans="104:106" x14ac:dyDescent="0.2">
      <c r="CZ8561" s="130"/>
      <c r="DA8561" s="130"/>
      <c r="DB8561" s="130"/>
    </row>
    <row r="8562" spans="104:106" x14ac:dyDescent="0.2">
      <c r="CZ8562" s="130"/>
      <c r="DA8562" s="130"/>
      <c r="DB8562" s="130"/>
    </row>
    <row r="8563" spans="104:106" x14ac:dyDescent="0.2">
      <c r="CZ8563" s="130"/>
      <c r="DA8563" s="130"/>
      <c r="DB8563" s="130"/>
    </row>
    <row r="8564" spans="104:106" x14ac:dyDescent="0.2">
      <c r="CZ8564" s="130"/>
      <c r="DA8564" s="130"/>
      <c r="DB8564" s="130"/>
    </row>
    <row r="8565" spans="104:106" x14ac:dyDescent="0.2">
      <c r="CZ8565" s="130"/>
      <c r="DA8565" s="130"/>
      <c r="DB8565" s="130"/>
    </row>
    <row r="8566" spans="104:106" x14ac:dyDescent="0.2">
      <c r="CZ8566" s="130"/>
      <c r="DA8566" s="130"/>
      <c r="DB8566" s="130"/>
    </row>
    <row r="8567" spans="104:106" x14ac:dyDescent="0.2">
      <c r="CZ8567" s="130"/>
      <c r="DA8567" s="130"/>
      <c r="DB8567" s="130"/>
    </row>
    <row r="8568" spans="104:106" x14ac:dyDescent="0.2">
      <c r="CZ8568" s="130"/>
      <c r="DA8568" s="130"/>
      <c r="DB8568" s="130"/>
    </row>
    <row r="8569" spans="104:106" x14ac:dyDescent="0.2">
      <c r="CZ8569" s="130"/>
      <c r="DA8569" s="130"/>
      <c r="DB8569" s="130"/>
    </row>
    <row r="8570" spans="104:106" x14ac:dyDescent="0.2">
      <c r="CZ8570" s="130"/>
      <c r="DA8570" s="130"/>
      <c r="DB8570" s="130"/>
    </row>
    <row r="8571" spans="104:106" x14ac:dyDescent="0.2">
      <c r="CZ8571" s="130"/>
      <c r="DA8571" s="130"/>
      <c r="DB8571" s="130"/>
    </row>
    <row r="8572" spans="104:106" x14ac:dyDescent="0.2">
      <c r="CZ8572" s="130"/>
      <c r="DA8572" s="130"/>
      <c r="DB8572" s="130"/>
    </row>
    <row r="8573" spans="104:106" x14ac:dyDescent="0.2">
      <c r="CZ8573" s="130"/>
      <c r="DA8573" s="130"/>
      <c r="DB8573" s="130"/>
    </row>
    <row r="8574" spans="104:106" x14ac:dyDescent="0.2">
      <c r="CZ8574" s="130"/>
      <c r="DA8574" s="130"/>
      <c r="DB8574" s="130"/>
    </row>
    <row r="8575" spans="104:106" x14ac:dyDescent="0.2">
      <c r="CZ8575" s="130"/>
      <c r="DA8575" s="130"/>
      <c r="DB8575" s="130"/>
    </row>
    <row r="8576" spans="104:106" x14ac:dyDescent="0.2">
      <c r="CZ8576" s="130"/>
      <c r="DA8576" s="130"/>
      <c r="DB8576" s="130"/>
    </row>
    <row r="8577" spans="104:106" x14ac:dyDescent="0.2">
      <c r="CZ8577" s="130"/>
      <c r="DA8577" s="130"/>
      <c r="DB8577" s="130"/>
    </row>
    <row r="8578" spans="104:106" x14ac:dyDescent="0.2">
      <c r="CZ8578" s="130"/>
      <c r="DA8578" s="130"/>
      <c r="DB8578" s="130"/>
    </row>
    <row r="8579" spans="104:106" x14ac:dyDescent="0.2">
      <c r="CZ8579" s="130"/>
      <c r="DA8579" s="130"/>
      <c r="DB8579" s="130"/>
    </row>
    <row r="8580" spans="104:106" x14ac:dyDescent="0.2">
      <c r="CZ8580" s="130"/>
      <c r="DA8580" s="130"/>
      <c r="DB8580" s="130"/>
    </row>
    <row r="8581" spans="104:106" x14ac:dyDescent="0.2">
      <c r="CZ8581" s="130"/>
      <c r="DA8581" s="130"/>
      <c r="DB8581" s="130"/>
    </row>
    <row r="8582" spans="104:106" x14ac:dyDescent="0.2">
      <c r="CZ8582" s="130"/>
      <c r="DA8582" s="130"/>
      <c r="DB8582" s="130"/>
    </row>
    <row r="8583" spans="104:106" x14ac:dyDescent="0.2">
      <c r="CZ8583" s="130"/>
      <c r="DA8583" s="130"/>
      <c r="DB8583" s="130"/>
    </row>
    <row r="8584" spans="104:106" x14ac:dyDescent="0.2">
      <c r="CZ8584" s="130"/>
      <c r="DA8584" s="130"/>
      <c r="DB8584" s="130"/>
    </row>
    <row r="8585" spans="104:106" x14ac:dyDescent="0.2">
      <c r="CZ8585" s="130"/>
      <c r="DA8585" s="130"/>
      <c r="DB8585" s="130"/>
    </row>
    <row r="8586" spans="104:106" x14ac:dyDescent="0.2">
      <c r="CZ8586" s="130"/>
      <c r="DA8586" s="130"/>
      <c r="DB8586" s="130"/>
    </row>
    <row r="8587" spans="104:106" x14ac:dyDescent="0.2">
      <c r="CZ8587" s="130"/>
      <c r="DA8587" s="130"/>
      <c r="DB8587" s="130"/>
    </row>
    <row r="8588" spans="104:106" x14ac:dyDescent="0.2">
      <c r="CZ8588" s="130"/>
      <c r="DA8588" s="130"/>
      <c r="DB8588" s="130"/>
    </row>
    <row r="8589" spans="104:106" x14ac:dyDescent="0.2">
      <c r="CZ8589" s="130"/>
      <c r="DA8589" s="130"/>
      <c r="DB8589" s="130"/>
    </row>
    <row r="8590" spans="104:106" x14ac:dyDescent="0.2">
      <c r="CZ8590" s="130"/>
      <c r="DA8590" s="130"/>
      <c r="DB8590" s="130"/>
    </row>
    <row r="8591" spans="104:106" x14ac:dyDescent="0.2">
      <c r="CZ8591" s="130"/>
      <c r="DA8591" s="130"/>
      <c r="DB8591" s="130"/>
    </row>
    <row r="8592" spans="104:106" x14ac:dyDescent="0.2">
      <c r="CZ8592" s="130"/>
      <c r="DA8592" s="130"/>
      <c r="DB8592" s="130"/>
    </row>
    <row r="8593" spans="104:106" x14ac:dyDescent="0.2">
      <c r="CZ8593" s="130"/>
      <c r="DA8593" s="130"/>
      <c r="DB8593" s="130"/>
    </row>
    <row r="8594" spans="104:106" x14ac:dyDescent="0.2">
      <c r="CZ8594" s="130"/>
      <c r="DA8594" s="130"/>
      <c r="DB8594" s="130"/>
    </row>
    <row r="8595" spans="104:106" x14ac:dyDescent="0.2">
      <c r="CZ8595" s="130"/>
      <c r="DA8595" s="130"/>
      <c r="DB8595" s="130"/>
    </row>
    <row r="8596" spans="104:106" x14ac:dyDescent="0.2">
      <c r="CZ8596" s="130"/>
      <c r="DA8596" s="130"/>
      <c r="DB8596" s="130"/>
    </row>
    <row r="8597" spans="104:106" x14ac:dyDescent="0.2">
      <c r="CZ8597" s="130"/>
      <c r="DA8597" s="130"/>
      <c r="DB8597" s="130"/>
    </row>
    <row r="8598" spans="104:106" x14ac:dyDescent="0.2">
      <c r="CZ8598" s="130"/>
      <c r="DA8598" s="130"/>
      <c r="DB8598" s="130"/>
    </row>
    <row r="8599" spans="104:106" x14ac:dyDescent="0.2">
      <c r="CZ8599" s="130"/>
      <c r="DA8599" s="130"/>
      <c r="DB8599" s="130"/>
    </row>
    <row r="8600" spans="104:106" x14ac:dyDescent="0.2">
      <c r="CZ8600" s="130"/>
      <c r="DA8600" s="130"/>
      <c r="DB8600" s="130"/>
    </row>
    <row r="8601" spans="104:106" x14ac:dyDescent="0.2">
      <c r="CZ8601" s="130"/>
      <c r="DA8601" s="130"/>
      <c r="DB8601" s="130"/>
    </row>
    <row r="8602" spans="104:106" x14ac:dyDescent="0.2">
      <c r="CZ8602" s="130"/>
      <c r="DA8602" s="130"/>
      <c r="DB8602" s="130"/>
    </row>
    <row r="8603" spans="104:106" x14ac:dyDescent="0.2">
      <c r="CZ8603" s="130"/>
      <c r="DA8603" s="130"/>
      <c r="DB8603" s="130"/>
    </row>
    <row r="8604" spans="104:106" x14ac:dyDescent="0.2">
      <c r="CZ8604" s="130"/>
      <c r="DA8604" s="130"/>
      <c r="DB8604" s="130"/>
    </row>
    <row r="8605" spans="104:106" x14ac:dyDescent="0.2">
      <c r="CZ8605" s="130"/>
      <c r="DA8605" s="130"/>
      <c r="DB8605" s="130"/>
    </row>
    <row r="8606" spans="104:106" x14ac:dyDescent="0.2">
      <c r="CZ8606" s="130"/>
      <c r="DA8606" s="130"/>
      <c r="DB8606" s="130"/>
    </row>
    <row r="8607" spans="104:106" x14ac:dyDescent="0.2">
      <c r="CZ8607" s="130"/>
      <c r="DA8607" s="130"/>
      <c r="DB8607" s="130"/>
    </row>
    <row r="8608" spans="104:106" x14ac:dyDescent="0.2">
      <c r="CZ8608" s="130"/>
      <c r="DA8608" s="130"/>
      <c r="DB8608" s="130"/>
    </row>
    <row r="8609" spans="104:106" x14ac:dyDescent="0.2">
      <c r="CZ8609" s="130"/>
      <c r="DA8609" s="130"/>
      <c r="DB8609" s="130"/>
    </row>
    <row r="8610" spans="104:106" x14ac:dyDescent="0.2">
      <c r="CZ8610" s="130"/>
      <c r="DA8610" s="130"/>
      <c r="DB8610" s="130"/>
    </row>
    <row r="8611" spans="104:106" x14ac:dyDescent="0.2">
      <c r="CZ8611" s="130"/>
      <c r="DA8611" s="130"/>
      <c r="DB8611" s="130"/>
    </row>
    <row r="8612" spans="104:106" x14ac:dyDescent="0.2">
      <c r="CZ8612" s="130"/>
      <c r="DA8612" s="130"/>
      <c r="DB8612" s="130"/>
    </row>
    <row r="8613" spans="104:106" x14ac:dyDescent="0.2">
      <c r="CZ8613" s="130"/>
      <c r="DA8613" s="130"/>
      <c r="DB8613" s="130"/>
    </row>
    <row r="8614" spans="104:106" x14ac:dyDescent="0.2">
      <c r="CZ8614" s="130"/>
      <c r="DA8614" s="130"/>
      <c r="DB8614" s="130"/>
    </row>
    <row r="8615" spans="104:106" x14ac:dyDescent="0.2">
      <c r="CZ8615" s="130"/>
      <c r="DA8615" s="130"/>
      <c r="DB8615" s="130"/>
    </row>
    <row r="8616" spans="104:106" x14ac:dyDescent="0.2">
      <c r="CZ8616" s="130"/>
      <c r="DA8616" s="130"/>
      <c r="DB8616" s="130"/>
    </row>
    <row r="8617" spans="104:106" x14ac:dyDescent="0.2">
      <c r="CZ8617" s="130"/>
      <c r="DA8617" s="130"/>
      <c r="DB8617" s="130"/>
    </row>
    <row r="8618" spans="104:106" x14ac:dyDescent="0.2">
      <c r="CZ8618" s="130"/>
      <c r="DA8618" s="130"/>
      <c r="DB8618" s="130"/>
    </row>
    <row r="8619" spans="104:106" x14ac:dyDescent="0.2">
      <c r="CZ8619" s="130"/>
      <c r="DA8619" s="130"/>
      <c r="DB8619" s="130"/>
    </row>
    <row r="8620" spans="104:106" x14ac:dyDescent="0.2">
      <c r="CZ8620" s="130"/>
      <c r="DA8620" s="130"/>
      <c r="DB8620" s="130"/>
    </row>
    <row r="8621" spans="104:106" x14ac:dyDescent="0.2">
      <c r="CZ8621" s="130"/>
      <c r="DA8621" s="130"/>
      <c r="DB8621" s="130"/>
    </row>
    <row r="8622" spans="104:106" x14ac:dyDescent="0.2">
      <c r="CZ8622" s="130"/>
      <c r="DA8622" s="130"/>
      <c r="DB8622" s="130"/>
    </row>
    <row r="8623" spans="104:106" x14ac:dyDescent="0.2">
      <c r="CZ8623" s="130"/>
      <c r="DA8623" s="130"/>
      <c r="DB8623" s="130"/>
    </row>
    <row r="8624" spans="104:106" x14ac:dyDescent="0.2">
      <c r="CZ8624" s="130"/>
      <c r="DA8624" s="130"/>
      <c r="DB8624" s="130"/>
    </row>
    <row r="8625" spans="104:106" x14ac:dyDescent="0.2">
      <c r="CZ8625" s="130"/>
      <c r="DA8625" s="130"/>
      <c r="DB8625" s="130"/>
    </row>
    <row r="8626" spans="104:106" x14ac:dyDescent="0.2">
      <c r="CZ8626" s="130"/>
      <c r="DA8626" s="130"/>
      <c r="DB8626" s="130"/>
    </row>
    <row r="8627" spans="104:106" x14ac:dyDescent="0.2">
      <c r="CZ8627" s="130"/>
      <c r="DA8627" s="130"/>
      <c r="DB8627" s="130"/>
    </row>
    <row r="8628" spans="104:106" x14ac:dyDescent="0.2">
      <c r="CZ8628" s="130"/>
      <c r="DA8628" s="130"/>
      <c r="DB8628" s="130"/>
    </row>
    <row r="8629" spans="104:106" x14ac:dyDescent="0.2">
      <c r="CZ8629" s="130"/>
      <c r="DA8629" s="130"/>
      <c r="DB8629" s="130"/>
    </row>
    <row r="8630" spans="104:106" x14ac:dyDescent="0.2">
      <c r="CZ8630" s="130"/>
      <c r="DA8630" s="130"/>
      <c r="DB8630" s="130"/>
    </row>
    <row r="8631" spans="104:106" x14ac:dyDescent="0.2">
      <c r="CZ8631" s="130"/>
      <c r="DA8631" s="130"/>
      <c r="DB8631" s="130"/>
    </row>
    <row r="8632" spans="104:106" x14ac:dyDescent="0.2">
      <c r="CZ8632" s="130"/>
      <c r="DA8632" s="130"/>
      <c r="DB8632" s="130"/>
    </row>
    <row r="8633" spans="104:106" x14ac:dyDescent="0.2">
      <c r="CZ8633" s="130"/>
      <c r="DA8633" s="130"/>
      <c r="DB8633" s="130"/>
    </row>
    <row r="8634" spans="104:106" x14ac:dyDescent="0.2">
      <c r="CZ8634" s="130"/>
      <c r="DA8634" s="130"/>
      <c r="DB8634" s="130"/>
    </row>
    <row r="8635" spans="104:106" x14ac:dyDescent="0.2">
      <c r="CZ8635" s="130"/>
      <c r="DA8635" s="130"/>
      <c r="DB8635" s="130"/>
    </row>
    <row r="8636" spans="104:106" x14ac:dyDescent="0.2">
      <c r="CZ8636" s="130"/>
      <c r="DA8636" s="130"/>
      <c r="DB8636" s="130"/>
    </row>
    <row r="8637" spans="104:106" x14ac:dyDescent="0.2">
      <c r="CZ8637" s="130"/>
      <c r="DA8637" s="130"/>
      <c r="DB8637" s="130"/>
    </row>
    <row r="8638" spans="104:106" x14ac:dyDescent="0.2">
      <c r="CZ8638" s="130"/>
      <c r="DA8638" s="130"/>
      <c r="DB8638" s="130"/>
    </row>
    <row r="8639" spans="104:106" x14ac:dyDescent="0.2">
      <c r="CZ8639" s="130"/>
      <c r="DA8639" s="130"/>
      <c r="DB8639" s="130"/>
    </row>
    <row r="8640" spans="104:106" x14ac:dyDescent="0.2">
      <c r="CZ8640" s="130"/>
      <c r="DA8640" s="130"/>
      <c r="DB8640" s="130"/>
    </row>
    <row r="8641" spans="104:106" x14ac:dyDescent="0.2">
      <c r="CZ8641" s="130"/>
      <c r="DA8641" s="130"/>
      <c r="DB8641" s="130"/>
    </row>
    <row r="8642" spans="104:106" x14ac:dyDescent="0.2">
      <c r="CZ8642" s="130"/>
      <c r="DA8642" s="130"/>
      <c r="DB8642" s="130"/>
    </row>
    <row r="8643" spans="104:106" x14ac:dyDescent="0.2">
      <c r="CZ8643" s="130"/>
      <c r="DA8643" s="130"/>
      <c r="DB8643" s="130"/>
    </row>
    <row r="8644" spans="104:106" x14ac:dyDescent="0.2">
      <c r="CZ8644" s="130"/>
      <c r="DA8644" s="130"/>
      <c r="DB8644" s="130"/>
    </row>
    <row r="8645" spans="104:106" x14ac:dyDescent="0.2">
      <c r="CZ8645" s="130"/>
      <c r="DA8645" s="130"/>
      <c r="DB8645" s="130"/>
    </row>
    <row r="8646" spans="104:106" x14ac:dyDescent="0.2">
      <c r="CZ8646" s="130"/>
      <c r="DA8646" s="130"/>
      <c r="DB8646" s="130"/>
    </row>
    <row r="8647" spans="104:106" x14ac:dyDescent="0.2">
      <c r="CZ8647" s="130"/>
      <c r="DA8647" s="130"/>
      <c r="DB8647" s="130"/>
    </row>
    <row r="8648" spans="104:106" x14ac:dyDescent="0.2">
      <c r="CZ8648" s="130"/>
      <c r="DA8648" s="130"/>
      <c r="DB8648" s="130"/>
    </row>
    <row r="8649" spans="104:106" x14ac:dyDescent="0.2">
      <c r="CZ8649" s="130"/>
      <c r="DA8649" s="130"/>
      <c r="DB8649" s="130"/>
    </row>
    <row r="8650" spans="104:106" x14ac:dyDescent="0.2">
      <c r="CZ8650" s="130"/>
      <c r="DA8650" s="130"/>
      <c r="DB8650" s="130"/>
    </row>
    <row r="8651" spans="104:106" x14ac:dyDescent="0.2">
      <c r="CZ8651" s="130"/>
      <c r="DA8651" s="130"/>
      <c r="DB8651" s="130"/>
    </row>
    <row r="8652" spans="104:106" x14ac:dyDescent="0.2">
      <c r="CZ8652" s="130"/>
      <c r="DA8652" s="130"/>
      <c r="DB8652" s="130"/>
    </row>
    <row r="8653" spans="104:106" x14ac:dyDescent="0.2">
      <c r="CZ8653" s="130"/>
      <c r="DA8653" s="130"/>
      <c r="DB8653" s="130"/>
    </row>
    <row r="8654" spans="104:106" x14ac:dyDescent="0.2">
      <c r="CZ8654" s="130"/>
      <c r="DA8654" s="130"/>
      <c r="DB8654" s="130"/>
    </row>
    <row r="8655" spans="104:106" x14ac:dyDescent="0.2">
      <c r="CZ8655" s="130"/>
      <c r="DA8655" s="130"/>
      <c r="DB8655" s="130"/>
    </row>
    <row r="8656" spans="104:106" x14ac:dyDescent="0.2">
      <c r="CZ8656" s="130"/>
      <c r="DA8656" s="130"/>
      <c r="DB8656" s="130"/>
    </row>
    <row r="8657" spans="104:106" x14ac:dyDescent="0.2">
      <c r="CZ8657" s="130"/>
      <c r="DA8657" s="130"/>
      <c r="DB8657" s="130"/>
    </row>
    <row r="8658" spans="104:106" x14ac:dyDescent="0.2">
      <c r="CZ8658" s="130"/>
      <c r="DA8658" s="130"/>
      <c r="DB8658" s="130"/>
    </row>
    <row r="8659" spans="104:106" x14ac:dyDescent="0.2">
      <c r="CZ8659" s="130"/>
      <c r="DA8659" s="130"/>
      <c r="DB8659" s="130"/>
    </row>
    <row r="8660" spans="104:106" x14ac:dyDescent="0.2">
      <c r="CZ8660" s="130"/>
      <c r="DA8660" s="130"/>
      <c r="DB8660" s="130"/>
    </row>
    <row r="8661" spans="104:106" x14ac:dyDescent="0.2">
      <c r="CZ8661" s="130"/>
      <c r="DA8661" s="130"/>
      <c r="DB8661" s="130"/>
    </row>
    <row r="8662" spans="104:106" x14ac:dyDescent="0.2">
      <c r="CZ8662" s="130"/>
      <c r="DA8662" s="130"/>
      <c r="DB8662" s="130"/>
    </row>
    <row r="8663" spans="104:106" x14ac:dyDescent="0.2">
      <c r="CZ8663" s="130"/>
      <c r="DA8663" s="130"/>
      <c r="DB8663" s="130"/>
    </row>
    <row r="8664" spans="104:106" x14ac:dyDescent="0.2">
      <c r="CZ8664" s="130"/>
      <c r="DA8664" s="130"/>
      <c r="DB8664" s="130"/>
    </row>
    <row r="8665" spans="104:106" x14ac:dyDescent="0.2">
      <c r="CZ8665" s="130"/>
      <c r="DA8665" s="130"/>
      <c r="DB8665" s="130"/>
    </row>
    <row r="8666" spans="104:106" x14ac:dyDescent="0.2">
      <c r="CZ8666" s="130"/>
      <c r="DA8666" s="130"/>
      <c r="DB8666" s="130"/>
    </row>
    <row r="8667" spans="104:106" x14ac:dyDescent="0.2">
      <c r="CZ8667" s="130"/>
      <c r="DA8667" s="130"/>
      <c r="DB8667" s="130"/>
    </row>
    <row r="8668" spans="104:106" x14ac:dyDescent="0.2">
      <c r="CZ8668" s="130"/>
      <c r="DA8668" s="130"/>
      <c r="DB8668" s="130"/>
    </row>
    <row r="8669" spans="104:106" x14ac:dyDescent="0.2">
      <c r="CZ8669" s="130"/>
      <c r="DA8669" s="130"/>
      <c r="DB8669" s="130"/>
    </row>
    <row r="8670" spans="104:106" x14ac:dyDescent="0.2">
      <c r="CZ8670" s="130"/>
      <c r="DA8670" s="130"/>
      <c r="DB8670" s="130"/>
    </row>
    <row r="8671" spans="104:106" x14ac:dyDescent="0.2">
      <c r="CZ8671" s="130"/>
      <c r="DA8671" s="130"/>
      <c r="DB8671" s="130"/>
    </row>
    <row r="8672" spans="104:106" x14ac:dyDescent="0.2">
      <c r="CZ8672" s="130"/>
      <c r="DA8672" s="130"/>
      <c r="DB8672" s="130"/>
    </row>
    <row r="8673" spans="104:106" x14ac:dyDescent="0.2">
      <c r="CZ8673" s="130"/>
      <c r="DA8673" s="130"/>
      <c r="DB8673" s="130"/>
    </row>
    <row r="8674" spans="104:106" x14ac:dyDescent="0.2">
      <c r="CZ8674" s="130"/>
      <c r="DA8674" s="130"/>
      <c r="DB8674" s="130"/>
    </row>
    <row r="8675" spans="104:106" x14ac:dyDescent="0.2">
      <c r="CZ8675" s="130"/>
      <c r="DA8675" s="130"/>
      <c r="DB8675" s="130"/>
    </row>
    <row r="8676" spans="104:106" x14ac:dyDescent="0.2">
      <c r="CZ8676" s="130"/>
      <c r="DA8676" s="130"/>
      <c r="DB8676" s="130"/>
    </row>
    <row r="8677" spans="104:106" x14ac:dyDescent="0.2">
      <c r="CZ8677" s="130"/>
      <c r="DA8677" s="130"/>
      <c r="DB8677" s="130"/>
    </row>
    <row r="8678" spans="104:106" x14ac:dyDescent="0.2">
      <c r="CZ8678" s="130"/>
      <c r="DA8678" s="130"/>
      <c r="DB8678" s="130"/>
    </row>
    <row r="8679" spans="104:106" x14ac:dyDescent="0.2">
      <c r="CZ8679" s="130"/>
      <c r="DA8679" s="130"/>
      <c r="DB8679" s="130"/>
    </row>
    <row r="8680" spans="104:106" x14ac:dyDescent="0.2">
      <c r="CZ8680" s="130"/>
      <c r="DA8680" s="130"/>
      <c r="DB8680" s="130"/>
    </row>
    <row r="8681" spans="104:106" x14ac:dyDescent="0.2">
      <c r="CZ8681" s="130"/>
      <c r="DA8681" s="130"/>
      <c r="DB8681" s="130"/>
    </row>
    <row r="8682" spans="104:106" x14ac:dyDescent="0.2">
      <c r="CZ8682" s="130"/>
      <c r="DA8682" s="130"/>
      <c r="DB8682" s="130"/>
    </row>
    <row r="8683" spans="104:106" x14ac:dyDescent="0.2">
      <c r="CZ8683" s="130"/>
      <c r="DA8683" s="130"/>
      <c r="DB8683" s="130"/>
    </row>
    <row r="8684" spans="104:106" x14ac:dyDescent="0.2">
      <c r="CZ8684" s="130"/>
      <c r="DA8684" s="130"/>
      <c r="DB8684" s="130"/>
    </row>
    <row r="8685" spans="104:106" x14ac:dyDescent="0.2">
      <c r="CZ8685" s="130"/>
      <c r="DA8685" s="130"/>
      <c r="DB8685" s="130"/>
    </row>
    <row r="8686" spans="104:106" x14ac:dyDescent="0.2">
      <c r="CZ8686" s="130"/>
      <c r="DA8686" s="130"/>
      <c r="DB8686" s="130"/>
    </row>
    <row r="8687" spans="104:106" x14ac:dyDescent="0.2">
      <c r="CZ8687" s="130"/>
      <c r="DA8687" s="130"/>
      <c r="DB8687" s="130"/>
    </row>
    <row r="8688" spans="104:106" x14ac:dyDescent="0.2">
      <c r="CZ8688" s="130"/>
      <c r="DA8688" s="130"/>
      <c r="DB8688" s="130"/>
    </row>
    <row r="8689" spans="104:106" x14ac:dyDescent="0.2">
      <c r="CZ8689" s="130"/>
      <c r="DA8689" s="130"/>
      <c r="DB8689" s="130"/>
    </row>
    <row r="8690" spans="104:106" x14ac:dyDescent="0.2">
      <c r="CZ8690" s="130"/>
      <c r="DA8690" s="130"/>
      <c r="DB8690" s="130"/>
    </row>
    <row r="8691" spans="104:106" x14ac:dyDescent="0.2">
      <c r="CZ8691" s="130"/>
      <c r="DA8691" s="130"/>
      <c r="DB8691" s="130"/>
    </row>
    <row r="8692" spans="104:106" x14ac:dyDescent="0.2">
      <c r="CZ8692" s="130"/>
      <c r="DA8692" s="130"/>
      <c r="DB8692" s="130"/>
    </row>
    <row r="8693" spans="104:106" x14ac:dyDescent="0.2">
      <c r="CZ8693" s="130"/>
      <c r="DA8693" s="130"/>
      <c r="DB8693" s="130"/>
    </row>
    <row r="8694" spans="104:106" x14ac:dyDescent="0.2">
      <c r="CZ8694" s="130"/>
      <c r="DA8694" s="130"/>
      <c r="DB8694" s="130"/>
    </row>
    <row r="8695" spans="104:106" x14ac:dyDescent="0.2">
      <c r="CZ8695" s="130"/>
      <c r="DA8695" s="130"/>
      <c r="DB8695" s="130"/>
    </row>
    <row r="8696" spans="104:106" x14ac:dyDescent="0.2">
      <c r="CZ8696" s="130"/>
      <c r="DA8696" s="130"/>
      <c r="DB8696" s="130"/>
    </row>
    <row r="8697" spans="104:106" x14ac:dyDescent="0.2">
      <c r="CZ8697" s="130"/>
      <c r="DA8697" s="130"/>
      <c r="DB8697" s="130"/>
    </row>
    <row r="8698" spans="104:106" x14ac:dyDescent="0.2">
      <c r="CZ8698" s="130"/>
      <c r="DA8698" s="130"/>
      <c r="DB8698" s="130"/>
    </row>
    <row r="8699" spans="104:106" x14ac:dyDescent="0.2">
      <c r="CZ8699" s="130"/>
      <c r="DA8699" s="130"/>
      <c r="DB8699" s="130"/>
    </row>
    <row r="8700" spans="104:106" x14ac:dyDescent="0.2">
      <c r="CZ8700" s="130"/>
      <c r="DA8700" s="130"/>
      <c r="DB8700" s="130"/>
    </row>
    <row r="8701" spans="104:106" x14ac:dyDescent="0.2">
      <c r="CZ8701" s="130"/>
      <c r="DA8701" s="130"/>
      <c r="DB8701" s="130"/>
    </row>
    <row r="8702" spans="104:106" x14ac:dyDescent="0.2">
      <c r="CZ8702" s="130"/>
      <c r="DA8702" s="130"/>
      <c r="DB8702" s="130"/>
    </row>
    <row r="8703" spans="104:106" x14ac:dyDescent="0.2">
      <c r="CZ8703" s="130"/>
      <c r="DA8703" s="130"/>
      <c r="DB8703" s="130"/>
    </row>
    <row r="8704" spans="104:106" x14ac:dyDescent="0.2">
      <c r="CZ8704" s="130"/>
      <c r="DA8704" s="130"/>
      <c r="DB8704" s="130"/>
    </row>
    <row r="8705" spans="104:106" x14ac:dyDescent="0.2">
      <c r="CZ8705" s="130"/>
      <c r="DA8705" s="130"/>
      <c r="DB8705" s="130"/>
    </row>
    <row r="8706" spans="104:106" x14ac:dyDescent="0.2">
      <c r="CZ8706" s="130"/>
      <c r="DA8706" s="130"/>
      <c r="DB8706" s="130"/>
    </row>
    <row r="8707" spans="104:106" x14ac:dyDescent="0.2">
      <c r="CZ8707" s="130"/>
      <c r="DA8707" s="130"/>
      <c r="DB8707" s="130"/>
    </row>
    <row r="8708" spans="104:106" x14ac:dyDescent="0.2">
      <c r="CZ8708" s="130"/>
      <c r="DA8708" s="130"/>
      <c r="DB8708" s="130"/>
    </row>
    <row r="8709" spans="104:106" x14ac:dyDescent="0.2">
      <c r="CZ8709" s="130"/>
      <c r="DA8709" s="130"/>
      <c r="DB8709" s="130"/>
    </row>
    <row r="8710" spans="104:106" x14ac:dyDescent="0.2">
      <c r="CZ8710" s="130"/>
      <c r="DA8710" s="130"/>
      <c r="DB8710" s="130"/>
    </row>
    <row r="8711" spans="104:106" x14ac:dyDescent="0.2">
      <c r="CZ8711" s="130"/>
      <c r="DA8711" s="130"/>
      <c r="DB8711" s="130"/>
    </row>
    <row r="8712" spans="104:106" x14ac:dyDescent="0.2">
      <c r="CZ8712" s="130"/>
      <c r="DA8712" s="130"/>
      <c r="DB8712" s="130"/>
    </row>
    <row r="8713" spans="104:106" x14ac:dyDescent="0.2">
      <c r="CZ8713" s="130"/>
      <c r="DA8713" s="130"/>
      <c r="DB8713" s="130"/>
    </row>
    <row r="8714" spans="104:106" x14ac:dyDescent="0.2">
      <c r="CZ8714" s="130"/>
      <c r="DA8714" s="130"/>
      <c r="DB8714" s="130"/>
    </row>
    <row r="8715" spans="104:106" x14ac:dyDescent="0.2">
      <c r="CZ8715" s="130"/>
      <c r="DA8715" s="130"/>
      <c r="DB8715" s="130"/>
    </row>
    <row r="8716" spans="104:106" x14ac:dyDescent="0.2">
      <c r="CZ8716" s="130"/>
      <c r="DA8716" s="130"/>
      <c r="DB8716" s="130"/>
    </row>
    <row r="8717" spans="104:106" x14ac:dyDescent="0.2">
      <c r="CZ8717" s="130"/>
      <c r="DA8717" s="130"/>
      <c r="DB8717" s="130"/>
    </row>
    <row r="8718" spans="104:106" x14ac:dyDescent="0.2">
      <c r="CZ8718" s="130"/>
      <c r="DA8718" s="130"/>
      <c r="DB8718" s="130"/>
    </row>
    <row r="8719" spans="104:106" x14ac:dyDescent="0.2">
      <c r="CZ8719" s="130"/>
      <c r="DA8719" s="130"/>
      <c r="DB8719" s="130"/>
    </row>
    <row r="8720" spans="104:106" x14ac:dyDescent="0.2">
      <c r="CZ8720" s="130"/>
      <c r="DA8720" s="130"/>
      <c r="DB8720" s="130"/>
    </row>
    <row r="8721" spans="104:106" x14ac:dyDescent="0.2">
      <c r="CZ8721" s="130"/>
      <c r="DA8721" s="130"/>
      <c r="DB8721" s="130"/>
    </row>
    <row r="8722" spans="104:106" x14ac:dyDescent="0.2">
      <c r="CZ8722" s="130"/>
      <c r="DA8722" s="130"/>
      <c r="DB8722" s="130"/>
    </row>
    <row r="8723" spans="104:106" x14ac:dyDescent="0.2">
      <c r="CZ8723" s="130"/>
      <c r="DA8723" s="130"/>
      <c r="DB8723" s="130"/>
    </row>
    <row r="8724" spans="104:106" x14ac:dyDescent="0.2">
      <c r="CZ8724" s="130"/>
      <c r="DA8724" s="130"/>
      <c r="DB8724" s="130"/>
    </row>
    <row r="8725" spans="104:106" x14ac:dyDescent="0.2">
      <c r="CZ8725" s="130"/>
      <c r="DA8725" s="130"/>
      <c r="DB8725" s="130"/>
    </row>
    <row r="8726" spans="104:106" x14ac:dyDescent="0.2">
      <c r="CZ8726" s="130"/>
      <c r="DA8726" s="130"/>
      <c r="DB8726" s="130"/>
    </row>
    <row r="8727" spans="104:106" x14ac:dyDescent="0.2">
      <c r="CZ8727" s="130"/>
      <c r="DA8727" s="130"/>
      <c r="DB8727" s="130"/>
    </row>
    <row r="8728" spans="104:106" x14ac:dyDescent="0.2">
      <c r="CZ8728" s="130"/>
      <c r="DA8728" s="130"/>
      <c r="DB8728" s="130"/>
    </row>
    <row r="8729" spans="104:106" x14ac:dyDescent="0.2">
      <c r="CZ8729" s="130"/>
      <c r="DA8729" s="130"/>
      <c r="DB8729" s="130"/>
    </row>
    <row r="8730" spans="104:106" x14ac:dyDescent="0.2">
      <c r="CZ8730" s="130"/>
      <c r="DA8730" s="130"/>
      <c r="DB8730" s="130"/>
    </row>
    <row r="8731" spans="104:106" x14ac:dyDescent="0.2">
      <c r="CZ8731" s="130"/>
      <c r="DA8731" s="130"/>
      <c r="DB8731" s="130"/>
    </row>
    <row r="8732" spans="104:106" x14ac:dyDescent="0.2">
      <c r="CZ8732" s="130"/>
      <c r="DA8732" s="130"/>
      <c r="DB8732" s="130"/>
    </row>
    <row r="8733" spans="104:106" x14ac:dyDescent="0.2">
      <c r="CZ8733" s="130"/>
      <c r="DA8733" s="130"/>
      <c r="DB8733" s="130"/>
    </row>
    <row r="8734" spans="104:106" x14ac:dyDescent="0.2">
      <c r="CZ8734" s="130"/>
      <c r="DA8734" s="130"/>
      <c r="DB8734" s="130"/>
    </row>
    <row r="8735" spans="104:106" x14ac:dyDescent="0.2">
      <c r="CZ8735" s="130"/>
      <c r="DA8735" s="130"/>
      <c r="DB8735" s="130"/>
    </row>
    <row r="8736" spans="104:106" x14ac:dyDescent="0.2">
      <c r="CZ8736" s="130"/>
      <c r="DA8736" s="130"/>
      <c r="DB8736" s="130"/>
    </row>
    <row r="8737" spans="104:106" x14ac:dyDescent="0.2">
      <c r="CZ8737" s="130"/>
      <c r="DA8737" s="130"/>
      <c r="DB8737" s="130"/>
    </row>
    <row r="8738" spans="104:106" x14ac:dyDescent="0.2">
      <c r="CZ8738" s="130"/>
      <c r="DA8738" s="130"/>
      <c r="DB8738" s="130"/>
    </row>
    <row r="8739" spans="104:106" x14ac:dyDescent="0.2">
      <c r="CZ8739" s="130"/>
      <c r="DA8739" s="130"/>
      <c r="DB8739" s="130"/>
    </row>
    <row r="8740" spans="104:106" x14ac:dyDescent="0.2">
      <c r="CZ8740" s="130"/>
      <c r="DA8740" s="130"/>
      <c r="DB8740" s="130"/>
    </row>
    <row r="8741" spans="104:106" x14ac:dyDescent="0.2">
      <c r="CZ8741" s="130"/>
      <c r="DA8741" s="130"/>
      <c r="DB8741" s="130"/>
    </row>
    <row r="8742" spans="104:106" x14ac:dyDescent="0.2">
      <c r="CZ8742" s="130"/>
      <c r="DA8742" s="130"/>
      <c r="DB8742" s="130"/>
    </row>
    <row r="8743" spans="104:106" x14ac:dyDescent="0.2">
      <c r="CZ8743" s="130"/>
      <c r="DA8743" s="130"/>
      <c r="DB8743" s="130"/>
    </row>
    <row r="8744" spans="104:106" x14ac:dyDescent="0.2">
      <c r="CZ8744" s="130"/>
      <c r="DA8744" s="130"/>
      <c r="DB8744" s="130"/>
    </row>
    <row r="8745" spans="104:106" x14ac:dyDescent="0.2">
      <c r="CZ8745" s="130"/>
      <c r="DA8745" s="130"/>
      <c r="DB8745" s="130"/>
    </row>
    <row r="8746" spans="104:106" x14ac:dyDescent="0.2">
      <c r="CZ8746" s="130"/>
      <c r="DA8746" s="130"/>
      <c r="DB8746" s="130"/>
    </row>
    <row r="8747" spans="104:106" x14ac:dyDescent="0.2">
      <c r="CZ8747" s="130"/>
      <c r="DA8747" s="130"/>
      <c r="DB8747" s="130"/>
    </row>
    <row r="8748" spans="104:106" x14ac:dyDescent="0.2">
      <c r="CZ8748" s="130"/>
      <c r="DA8748" s="130"/>
      <c r="DB8748" s="130"/>
    </row>
    <row r="8749" spans="104:106" x14ac:dyDescent="0.2">
      <c r="CZ8749" s="130"/>
      <c r="DA8749" s="130"/>
      <c r="DB8749" s="130"/>
    </row>
    <row r="8750" spans="104:106" x14ac:dyDescent="0.2">
      <c r="CZ8750" s="130"/>
      <c r="DA8750" s="130"/>
      <c r="DB8750" s="130"/>
    </row>
    <row r="8751" spans="104:106" x14ac:dyDescent="0.2">
      <c r="CZ8751" s="130"/>
      <c r="DA8751" s="130"/>
      <c r="DB8751" s="130"/>
    </row>
    <row r="8752" spans="104:106" x14ac:dyDescent="0.2">
      <c r="CZ8752" s="130"/>
      <c r="DA8752" s="130"/>
      <c r="DB8752" s="130"/>
    </row>
    <row r="8753" spans="104:106" x14ac:dyDescent="0.2">
      <c r="CZ8753" s="130"/>
      <c r="DA8753" s="130"/>
      <c r="DB8753" s="130"/>
    </row>
    <row r="8754" spans="104:106" x14ac:dyDescent="0.2">
      <c r="CZ8754" s="130"/>
      <c r="DA8754" s="130"/>
      <c r="DB8754" s="130"/>
    </row>
    <row r="8755" spans="104:106" x14ac:dyDescent="0.2">
      <c r="CZ8755" s="130"/>
      <c r="DA8755" s="130"/>
      <c r="DB8755" s="130"/>
    </row>
    <row r="8756" spans="104:106" x14ac:dyDescent="0.2">
      <c r="CZ8756" s="130"/>
      <c r="DA8756" s="130"/>
      <c r="DB8756" s="130"/>
    </row>
    <row r="8757" spans="104:106" x14ac:dyDescent="0.2">
      <c r="CZ8757" s="130"/>
      <c r="DA8757" s="130"/>
      <c r="DB8757" s="130"/>
    </row>
    <row r="8758" spans="104:106" x14ac:dyDescent="0.2">
      <c r="CZ8758" s="130"/>
      <c r="DA8758" s="130"/>
      <c r="DB8758" s="130"/>
    </row>
    <row r="8759" spans="104:106" x14ac:dyDescent="0.2">
      <c r="CZ8759" s="130"/>
      <c r="DA8759" s="130"/>
      <c r="DB8759" s="130"/>
    </row>
    <row r="8760" spans="104:106" x14ac:dyDescent="0.2">
      <c r="CZ8760" s="130"/>
      <c r="DA8760" s="130"/>
      <c r="DB8760" s="130"/>
    </row>
    <row r="8761" spans="104:106" x14ac:dyDescent="0.2">
      <c r="CZ8761" s="130"/>
      <c r="DA8761" s="130"/>
      <c r="DB8761" s="130"/>
    </row>
    <row r="8762" spans="104:106" x14ac:dyDescent="0.2">
      <c r="CZ8762" s="130"/>
      <c r="DA8762" s="130"/>
      <c r="DB8762" s="130"/>
    </row>
    <row r="8763" spans="104:106" x14ac:dyDescent="0.2">
      <c r="CZ8763" s="130"/>
      <c r="DA8763" s="130"/>
      <c r="DB8763" s="130"/>
    </row>
    <row r="8764" spans="104:106" x14ac:dyDescent="0.2">
      <c r="CZ8764" s="130"/>
      <c r="DA8764" s="130"/>
      <c r="DB8764" s="130"/>
    </row>
    <row r="8765" spans="104:106" x14ac:dyDescent="0.2">
      <c r="CZ8765" s="130"/>
      <c r="DA8765" s="130"/>
      <c r="DB8765" s="130"/>
    </row>
    <row r="8766" spans="104:106" x14ac:dyDescent="0.2">
      <c r="CZ8766" s="130"/>
      <c r="DA8766" s="130"/>
      <c r="DB8766" s="130"/>
    </row>
    <row r="8767" spans="104:106" x14ac:dyDescent="0.2">
      <c r="CZ8767" s="130"/>
      <c r="DA8767" s="130"/>
      <c r="DB8767" s="130"/>
    </row>
    <row r="8768" spans="104:106" x14ac:dyDescent="0.2">
      <c r="CZ8768" s="130"/>
      <c r="DA8768" s="130"/>
      <c r="DB8768" s="130"/>
    </row>
    <row r="8769" spans="104:106" x14ac:dyDescent="0.2">
      <c r="CZ8769" s="130"/>
      <c r="DA8769" s="130"/>
      <c r="DB8769" s="130"/>
    </row>
    <row r="8770" spans="104:106" x14ac:dyDescent="0.2">
      <c r="CZ8770" s="130"/>
      <c r="DA8770" s="130"/>
      <c r="DB8770" s="130"/>
    </row>
    <row r="8771" spans="104:106" x14ac:dyDescent="0.2">
      <c r="CZ8771" s="130"/>
      <c r="DA8771" s="130"/>
      <c r="DB8771" s="130"/>
    </row>
    <row r="8772" spans="104:106" x14ac:dyDescent="0.2">
      <c r="CZ8772" s="130"/>
      <c r="DA8772" s="130"/>
      <c r="DB8772" s="130"/>
    </row>
    <row r="8773" spans="104:106" x14ac:dyDescent="0.2">
      <c r="CZ8773" s="130"/>
      <c r="DA8773" s="130"/>
      <c r="DB8773" s="130"/>
    </row>
    <row r="8774" spans="104:106" x14ac:dyDescent="0.2">
      <c r="CZ8774" s="130"/>
      <c r="DA8774" s="130"/>
      <c r="DB8774" s="130"/>
    </row>
    <row r="8775" spans="104:106" x14ac:dyDescent="0.2">
      <c r="CZ8775" s="130"/>
      <c r="DA8775" s="130"/>
      <c r="DB8775" s="130"/>
    </row>
    <row r="8776" spans="104:106" x14ac:dyDescent="0.2">
      <c r="CZ8776" s="130"/>
      <c r="DA8776" s="130"/>
      <c r="DB8776" s="130"/>
    </row>
    <row r="8777" spans="104:106" x14ac:dyDescent="0.2">
      <c r="CZ8777" s="130"/>
      <c r="DA8777" s="130"/>
      <c r="DB8777" s="130"/>
    </row>
    <row r="8778" spans="104:106" x14ac:dyDescent="0.2">
      <c r="CZ8778" s="130"/>
      <c r="DA8778" s="130"/>
      <c r="DB8778" s="130"/>
    </row>
    <row r="8779" spans="104:106" x14ac:dyDescent="0.2">
      <c r="CZ8779" s="130"/>
      <c r="DA8779" s="130"/>
      <c r="DB8779" s="130"/>
    </row>
    <row r="8780" spans="104:106" x14ac:dyDescent="0.2">
      <c r="CZ8780" s="130"/>
      <c r="DA8780" s="130"/>
      <c r="DB8780" s="130"/>
    </row>
    <row r="8781" spans="104:106" x14ac:dyDescent="0.2">
      <c r="CZ8781" s="130"/>
      <c r="DA8781" s="130"/>
      <c r="DB8781" s="130"/>
    </row>
    <row r="8782" spans="104:106" x14ac:dyDescent="0.2">
      <c r="CZ8782" s="130"/>
      <c r="DA8782" s="130"/>
      <c r="DB8782" s="130"/>
    </row>
    <row r="8783" spans="104:106" x14ac:dyDescent="0.2">
      <c r="CZ8783" s="130"/>
      <c r="DA8783" s="130"/>
      <c r="DB8783" s="130"/>
    </row>
    <row r="8784" spans="104:106" x14ac:dyDescent="0.2">
      <c r="CZ8784" s="130"/>
      <c r="DA8784" s="130"/>
      <c r="DB8784" s="130"/>
    </row>
    <row r="8785" spans="104:106" x14ac:dyDescent="0.2">
      <c r="CZ8785" s="130"/>
      <c r="DA8785" s="130"/>
      <c r="DB8785" s="130"/>
    </row>
    <row r="8786" spans="104:106" x14ac:dyDescent="0.2">
      <c r="CZ8786" s="130"/>
      <c r="DA8786" s="130"/>
      <c r="DB8786" s="130"/>
    </row>
    <row r="8787" spans="104:106" x14ac:dyDescent="0.2">
      <c r="CZ8787" s="130"/>
      <c r="DA8787" s="130"/>
      <c r="DB8787" s="130"/>
    </row>
    <row r="8788" spans="104:106" x14ac:dyDescent="0.2">
      <c r="CZ8788" s="130"/>
      <c r="DA8788" s="130"/>
      <c r="DB8788" s="130"/>
    </row>
    <row r="8789" spans="104:106" x14ac:dyDescent="0.2">
      <c r="CZ8789" s="130"/>
      <c r="DA8789" s="130"/>
      <c r="DB8789" s="130"/>
    </row>
    <row r="8790" spans="104:106" x14ac:dyDescent="0.2">
      <c r="CZ8790" s="130"/>
      <c r="DA8790" s="130"/>
      <c r="DB8790" s="130"/>
    </row>
    <row r="8791" spans="104:106" x14ac:dyDescent="0.2">
      <c r="CZ8791" s="130"/>
      <c r="DA8791" s="130"/>
      <c r="DB8791" s="130"/>
    </row>
    <row r="8792" spans="104:106" x14ac:dyDescent="0.2">
      <c r="CZ8792" s="130"/>
      <c r="DA8792" s="130"/>
      <c r="DB8792" s="130"/>
    </row>
    <row r="8793" spans="104:106" x14ac:dyDescent="0.2">
      <c r="CZ8793" s="130"/>
      <c r="DA8793" s="130"/>
      <c r="DB8793" s="130"/>
    </row>
    <row r="8794" spans="104:106" x14ac:dyDescent="0.2">
      <c r="CZ8794" s="130"/>
      <c r="DA8794" s="130"/>
      <c r="DB8794" s="130"/>
    </row>
    <row r="8795" spans="104:106" x14ac:dyDescent="0.2">
      <c r="CZ8795" s="130"/>
      <c r="DA8795" s="130"/>
      <c r="DB8795" s="130"/>
    </row>
    <row r="8796" spans="104:106" x14ac:dyDescent="0.2">
      <c r="CZ8796" s="130"/>
      <c r="DA8796" s="130"/>
      <c r="DB8796" s="130"/>
    </row>
    <row r="8797" spans="104:106" x14ac:dyDescent="0.2">
      <c r="CZ8797" s="130"/>
      <c r="DA8797" s="130"/>
      <c r="DB8797" s="130"/>
    </row>
    <row r="8798" spans="104:106" x14ac:dyDescent="0.2">
      <c r="CZ8798" s="130"/>
      <c r="DA8798" s="130"/>
      <c r="DB8798" s="130"/>
    </row>
    <row r="8799" spans="104:106" x14ac:dyDescent="0.2">
      <c r="CZ8799" s="130"/>
      <c r="DA8799" s="130"/>
      <c r="DB8799" s="130"/>
    </row>
    <row r="8800" spans="104:106" x14ac:dyDescent="0.2">
      <c r="CZ8800" s="130"/>
      <c r="DA8800" s="130"/>
      <c r="DB8800" s="130"/>
    </row>
    <row r="8801" spans="104:106" x14ac:dyDescent="0.2">
      <c r="CZ8801" s="130"/>
      <c r="DA8801" s="130"/>
      <c r="DB8801" s="130"/>
    </row>
    <row r="8802" spans="104:106" x14ac:dyDescent="0.2">
      <c r="CZ8802" s="130"/>
      <c r="DA8802" s="130"/>
      <c r="DB8802" s="130"/>
    </row>
    <row r="8803" spans="104:106" x14ac:dyDescent="0.2">
      <c r="CZ8803" s="130"/>
      <c r="DA8803" s="130"/>
      <c r="DB8803" s="130"/>
    </row>
    <row r="8804" spans="104:106" x14ac:dyDescent="0.2">
      <c r="CZ8804" s="130"/>
      <c r="DA8804" s="130"/>
      <c r="DB8804" s="130"/>
    </row>
    <row r="8805" spans="104:106" x14ac:dyDescent="0.2">
      <c r="CZ8805" s="130"/>
      <c r="DA8805" s="130"/>
      <c r="DB8805" s="130"/>
    </row>
    <row r="8806" spans="104:106" x14ac:dyDescent="0.2">
      <c r="CZ8806" s="130"/>
      <c r="DA8806" s="130"/>
      <c r="DB8806" s="130"/>
    </row>
    <row r="8807" spans="104:106" x14ac:dyDescent="0.2">
      <c r="CZ8807" s="130"/>
      <c r="DA8807" s="130"/>
      <c r="DB8807" s="130"/>
    </row>
    <row r="8808" spans="104:106" x14ac:dyDescent="0.2">
      <c r="CZ8808" s="130"/>
      <c r="DA8808" s="130"/>
      <c r="DB8808" s="130"/>
    </row>
    <row r="8809" spans="104:106" x14ac:dyDescent="0.2">
      <c r="CZ8809" s="130"/>
      <c r="DA8809" s="130"/>
      <c r="DB8809" s="130"/>
    </row>
    <row r="8810" spans="104:106" x14ac:dyDescent="0.2">
      <c r="CZ8810" s="130"/>
      <c r="DA8810" s="130"/>
      <c r="DB8810" s="130"/>
    </row>
    <row r="8811" spans="104:106" x14ac:dyDescent="0.2">
      <c r="CZ8811" s="130"/>
      <c r="DA8811" s="130"/>
      <c r="DB8811" s="130"/>
    </row>
    <row r="8812" spans="104:106" x14ac:dyDescent="0.2">
      <c r="CZ8812" s="130"/>
      <c r="DA8812" s="130"/>
      <c r="DB8812" s="130"/>
    </row>
    <row r="8813" spans="104:106" x14ac:dyDescent="0.2">
      <c r="CZ8813" s="130"/>
      <c r="DA8813" s="130"/>
      <c r="DB8813" s="130"/>
    </row>
    <row r="8814" spans="104:106" x14ac:dyDescent="0.2">
      <c r="CZ8814" s="130"/>
      <c r="DA8814" s="130"/>
      <c r="DB8814" s="130"/>
    </row>
    <row r="8815" spans="104:106" x14ac:dyDescent="0.2">
      <c r="CZ8815" s="130"/>
      <c r="DA8815" s="130"/>
      <c r="DB8815" s="130"/>
    </row>
    <row r="8816" spans="104:106" x14ac:dyDescent="0.2">
      <c r="CZ8816" s="130"/>
      <c r="DA8816" s="130"/>
      <c r="DB8816" s="130"/>
    </row>
    <row r="8817" spans="104:106" x14ac:dyDescent="0.2">
      <c r="CZ8817" s="130"/>
      <c r="DA8817" s="130"/>
      <c r="DB8817" s="130"/>
    </row>
    <row r="8818" spans="104:106" x14ac:dyDescent="0.2">
      <c r="CZ8818" s="130"/>
      <c r="DA8818" s="130"/>
      <c r="DB8818" s="130"/>
    </row>
    <row r="8819" spans="104:106" x14ac:dyDescent="0.2">
      <c r="CZ8819" s="130"/>
      <c r="DA8819" s="130"/>
      <c r="DB8819" s="130"/>
    </row>
    <row r="8820" spans="104:106" x14ac:dyDescent="0.2">
      <c r="CZ8820" s="130"/>
      <c r="DA8820" s="130"/>
      <c r="DB8820" s="130"/>
    </row>
    <row r="8821" spans="104:106" x14ac:dyDescent="0.2">
      <c r="CZ8821" s="130"/>
      <c r="DA8821" s="130"/>
      <c r="DB8821" s="130"/>
    </row>
    <row r="8822" spans="104:106" x14ac:dyDescent="0.2">
      <c r="CZ8822" s="130"/>
      <c r="DA8822" s="130"/>
      <c r="DB8822" s="130"/>
    </row>
    <row r="8823" spans="104:106" x14ac:dyDescent="0.2">
      <c r="CZ8823" s="130"/>
      <c r="DA8823" s="130"/>
      <c r="DB8823" s="130"/>
    </row>
    <row r="8824" spans="104:106" x14ac:dyDescent="0.2">
      <c r="CZ8824" s="130"/>
      <c r="DA8824" s="130"/>
      <c r="DB8824" s="130"/>
    </row>
    <row r="8825" spans="104:106" x14ac:dyDescent="0.2">
      <c r="CZ8825" s="130"/>
      <c r="DA8825" s="130"/>
      <c r="DB8825" s="130"/>
    </row>
    <row r="8826" spans="104:106" x14ac:dyDescent="0.2">
      <c r="CZ8826" s="130"/>
      <c r="DA8826" s="130"/>
      <c r="DB8826" s="130"/>
    </row>
    <row r="8827" spans="104:106" x14ac:dyDescent="0.2">
      <c r="CZ8827" s="130"/>
      <c r="DA8827" s="130"/>
      <c r="DB8827" s="130"/>
    </row>
    <row r="8828" spans="104:106" x14ac:dyDescent="0.2">
      <c r="CZ8828" s="130"/>
      <c r="DA8828" s="130"/>
      <c r="DB8828" s="130"/>
    </row>
    <row r="8829" spans="104:106" x14ac:dyDescent="0.2">
      <c r="CZ8829" s="130"/>
      <c r="DA8829" s="130"/>
      <c r="DB8829" s="130"/>
    </row>
    <row r="8830" spans="104:106" x14ac:dyDescent="0.2">
      <c r="CZ8830" s="130"/>
      <c r="DA8830" s="130"/>
      <c r="DB8830" s="130"/>
    </row>
    <row r="8831" spans="104:106" x14ac:dyDescent="0.2">
      <c r="CZ8831" s="130"/>
      <c r="DA8831" s="130"/>
      <c r="DB8831" s="130"/>
    </row>
    <row r="8832" spans="104:106" x14ac:dyDescent="0.2">
      <c r="CZ8832" s="130"/>
      <c r="DA8832" s="130"/>
      <c r="DB8832" s="130"/>
    </row>
    <row r="8833" spans="104:106" x14ac:dyDescent="0.2">
      <c r="CZ8833" s="130"/>
      <c r="DA8833" s="130"/>
      <c r="DB8833" s="130"/>
    </row>
    <row r="8834" spans="104:106" x14ac:dyDescent="0.2">
      <c r="CZ8834" s="130"/>
      <c r="DA8834" s="130"/>
      <c r="DB8834" s="130"/>
    </row>
    <row r="8835" spans="104:106" x14ac:dyDescent="0.2">
      <c r="CZ8835" s="130"/>
      <c r="DA8835" s="130"/>
      <c r="DB8835" s="130"/>
    </row>
    <row r="8836" spans="104:106" x14ac:dyDescent="0.2">
      <c r="CZ8836" s="130"/>
      <c r="DA8836" s="130"/>
      <c r="DB8836" s="130"/>
    </row>
    <row r="8837" spans="104:106" x14ac:dyDescent="0.2">
      <c r="CZ8837" s="130"/>
      <c r="DA8837" s="130"/>
      <c r="DB8837" s="130"/>
    </row>
    <row r="8838" spans="104:106" x14ac:dyDescent="0.2">
      <c r="CZ8838" s="130"/>
      <c r="DA8838" s="130"/>
      <c r="DB8838" s="130"/>
    </row>
    <row r="8839" spans="104:106" x14ac:dyDescent="0.2">
      <c r="CZ8839" s="130"/>
      <c r="DA8839" s="130"/>
      <c r="DB8839" s="130"/>
    </row>
    <row r="8840" spans="104:106" x14ac:dyDescent="0.2">
      <c r="CZ8840" s="130"/>
      <c r="DA8840" s="130"/>
      <c r="DB8840" s="130"/>
    </row>
    <row r="8841" spans="104:106" x14ac:dyDescent="0.2">
      <c r="CZ8841" s="130"/>
      <c r="DA8841" s="130"/>
      <c r="DB8841" s="130"/>
    </row>
    <row r="8842" spans="104:106" x14ac:dyDescent="0.2">
      <c r="CZ8842" s="130"/>
      <c r="DA8842" s="130"/>
      <c r="DB8842" s="130"/>
    </row>
    <row r="8843" spans="104:106" x14ac:dyDescent="0.2">
      <c r="CZ8843" s="130"/>
      <c r="DA8843" s="130"/>
      <c r="DB8843" s="130"/>
    </row>
    <row r="8844" spans="104:106" x14ac:dyDescent="0.2">
      <c r="CZ8844" s="130"/>
      <c r="DA8844" s="130"/>
      <c r="DB8844" s="130"/>
    </row>
    <row r="8845" spans="104:106" x14ac:dyDescent="0.2">
      <c r="CZ8845" s="130"/>
      <c r="DA8845" s="130"/>
      <c r="DB8845" s="130"/>
    </row>
    <row r="8846" spans="104:106" x14ac:dyDescent="0.2">
      <c r="CZ8846" s="130"/>
      <c r="DA8846" s="130"/>
      <c r="DB8846" s="130"/>
    </row>
    <row r="8847" spans="104:106" x14ac:dyDescent="0.2">
      <c r="CZ8847" s="130"/>
      <c r="DA8847" s="130"/>
      <c r="DB8847" s="130"/>
    </row>
    <row r="8848" spans="104:106" x14ac:dyDescent="0.2">
      <c r="CZ8848" s="130"/>
      <c r="DA8848" s="130"/>
      <c r="DB8848" s="130"/>
    </row>
    <row r="8849" spans="104:106" x14ac:dyDescent="0.2">
      <c r="CZ8849" s="130"/>
      <c r="DA8849" s="130"/>
      <c r="DB8849" s="130"/>
    </row>
    <row r="8850" spans="104:106" x14ac:dyDescent="0.2">
      <c r="CZ8850" s="130"/>
      <c r="DA8850" s="130"/>
      <c r="DB8850" s="130"/>
    </row>
    <row r="8851" spans="104:106" x14ac:dyDescent="0.2">
      <c r="CZ8851" s="130"/>
      <c r="DA8851" s="130"/>
      <c r="DB8851" s="130"/>
    </row>
    <row r="8852" spans="104:106" x14ac:dyDescent="0.2">
      <c r="CZ8852" s="130"/>
      <c r="DA8852" s="130"/>
      <c r="DB8852" s="130"/>
    </row>
    <row r="8853" spans="104:106" x14ac:dyDescent="0.2">
      <c r="CZ8853" s="130"/>
      <c r="DA8853" s="130"/>
      <c r="DB8853" s="130"/>
    </row>
    <row r="8854" spans="104:106" x14ac:dyDescent="0.2">
      <c r="CZ8854" s="130"/>
      <c r="DA8854" s="130"/>
      <c r="DB8854" s="130"/>
    </row>
    <row r="8855" spans="104:106" x14ac:dyDescent="0.2">
      <c r="CZ8855" s="130"/>
      <c r="DA8855" s="130"/>
      <c r="DB8855" s="130"/>
    </row>
    <row r="8856" spans="104:106" x14ac:dyDescent="0.2">
      <c r="CZ8856" s="130"/>
      <c r="DA8856" s="130"/>
      <c r="DB8856" s="130"/>
    </row>
    <row r="8857" spans="104:106" x14ac:dyDescent="0.2">
      <c r="CZ8857" s="130"/>
      <c r="DA8857" s="130"/>
      <c r="DB8857" s="130"/>
    </row>
    <row r="8858" spans="104:106" x14ac:dyDescent="0.2">
      <c r="CZ8858" s="130"/>
      <c r="DA8858" s="130"/>
      <c r="DB8858" s="130"/>
    </row>
    <row r="8859" spans="104:106" x14ac:dyDescent="0.2">
      <c r="CZ8859" s="130"/>
      <c r="DA8859" s="130"/>
      <c r="DB8859" s="130"/>
    </row>
    <row r="8860" spans="104:106" x14ac:dyDescent="0.2">
      <c r="CZ8860" s="130"/>
      <c r="DA8860" s="130"/>
      <c r="DB8860" s="130"/>
    </row>
    <row r="8861" spans="104:106" x14ac:dyDescent="0.2">
      <c r="CZ8861" s="130"/>
      <c r="DA8861" s="130"/>
      <c r="DB8861" s="130"/>
    </row>
    <row r="8862" spans="104:106" x14ac:dyDescent="0.2">
      <c r="CZ8862" s="130"/>
      <c r="DA8862" s="130"/>
      <c r="DB8862" s="130"/>
    </row>
    <row r="8863" spans="104:106" x14ac:dyDescent="0.2">
      <c r="CZ8863" s="130"/>
      <c r="DA8863" s="130"/>
      <c r="DB8863" s="130"/>
    </row>
    <row r="8864" spans="104:106" x14ac:dyDescent="0.2">
      <c r="CZ8864" s="130"/>
      <c r="DA8864" s="130"/>
      <c r="DB8864" s="130"/>
    </row>
    <row r="8865" spans="104:106" x14ac:dyDescent="0.2">
      <c r="CZ8865" s="130"/>
      <c r="DA8865" s="130"/>
      <c r="DB8865" s="130"/>
    </row>
    <row r="8866" spans="104:106" x14ac:dyDescent="0.2">
      <c r="CZ8866" s="130"/>
      <c r="DA8866" s="130"/>
      <c r="DB8866" s="130"/>
    </row>
    <row r="8867" spans="104:106" x14ac:dyDescent="0.2">
      <c r="CZ8867" s="130"/>
      <c r="DA8867" s="130"/>
      <c r="DB8867" s="130"/>
    </row>
    <row r="8868" spans="104:106" x14ac:dyDescent="0.2">
      <c r="CZ8868" s="130"/>
      <c r="DA8868" s="130"/>
      <c r="DB8868" s="130"/>
    </row>
    <row r="8869" spans="104:106" x14ac:dyDescent="0.2">
      <c r="CZ8869" s="130"/>
      <c r="DA8869" s="130"/>
      <c r="DB8869" s="130"/>
    </row>
    <row r="8870" spans="104:106" x14ac:dyDescent="0.2">
      <c r="CZ8870" s="130"/>
      <c r="DA8870" s="130"/>
      <c r="DB8870" s="130"/>
    </row>
    <row r="8871" spans="104:106" x14ac:dyDescent="0.2">
      <c r="CZ8871" s="130"/>
      <c r="DA8871" s="130"/>
      <c r="DB8871" s="130"/>
    </row>
    <row r="8872" spans="104:106" x14ac:dyDescent="0.2">
      <c r="CZ8872" s="130"/>
      <c r="DA8872" s="130"/>
      <c r="DB8872" s="130"/>
    </row>
    <row r="8873" spans="104:106" x14ac:dyDescent="0.2">
      <c r="CZ8873" s="130"/>
      <c r="DA8873" s="130"/>
      <c r="DB8873" s="130"/>
    </row>
    <row r="8874" spans="104:106" x14ac:dyDescent="0.2">
      <c r="CZ8874" s="130"/>
      <c r="DA8874" s="130"/>
      <c r="DB8874" s="130"/>
    </row>
    <row r="8875" spans="104:106" x14ac:dyDescent="0.2">
      <c r="CZ8875" s="130"/>
      <c r="DA8875" s="130"/>
      <c r="DB8875" s="130"/>
    </row>
    <row r="8876" spans="104:106" x14ac:dyDescent="0.2">
      <c r="CZ8876" s="130"/>
      <c r="DA8876" s="130"/>
      <c r="DB8876" s="130"/>
    </row>
    <row r="8877" spans="104:106" x14ac:dyDescent="0.2">
      <c r="CZ8877" s="130"/>
      <c r="DA8877" s="130"/>
      <c r="DB8877" s="130"/>
    </row>
    <row r="8878" spans="104:106" x14ac:dyDescent="0.2">
      <c r="CZ8878" s="130"/>
      <c r="DA8878" s="130"/>
      <c r="DB8878" s="130"/>
    </row>
    <row r="8879" spans="104:106" x14ac:dyDescent="0.2">
      <c r="CZ8879" s="130"/>
      <c r="DA8879" s="130"/>
      <c r="DB8879" s="130"/>
    </row>
    <row r="8880" spans="104:106" x14ac:dyDescent="0.2">
      <c r="CZ8880" s="130"/>
      <c r="DA8880" s="130"/>
      <c r="DB8880" s="130"/>
    </row>
    <row r="8881" spans="104:106" x14ac:dyDescent="0.2">
      <c r="CZ8881" s="130"/>
      <c r="DA8881" s="130"/>
      <c r="DB8881" s="130"/>
    </row>
    <row r="8882" spans="104:106" x14ac:dyDescent="0.2">
      <c r="CZ8882" s="130"/>
      <c r="DA8882" s="130"/>
      <c r="DB8882" s="130"/>
    </row>
    <row r="8883" spans="104:106" x14ac:dyDescent="0.2">
      <c r="CZ8883" s="130"/>
      <c r="DA8883" s="130"/>
      <c r="DB8883" s="130"/>
    </row>
    <row r="8884" spans="104:106" x14ac:dyDescent="0.2">
      <c r="CZ8884" s="130"/>
      <c r="DA8884" s="130"/>
      <c r="DB8884" s="130"/>
    </row>
    <row r="8885" spans="104:106" x14ac:dyDescent="0.2">
      <c r="CZ8885" s="130"/>
      <c r="DA8885" s="130"/>
      <c r="DB8885" s="130"/>
    </row>
    <row r="8886" spans="104:106" x14ac:dyDescent="0.2">
      <c r="CZ8886" s="130"/>
      <c r="DA8886" s="130"/>
      <c r="DB8886" s="130"/>
    </row>
    <row r="8887" spans="104:106" x14ac:dyDescent="0.2">
      <c r="CZ8887" s="130"/>
      <c r="DA8887" s="130"/>
      <c r="DB8887" s="130"/>
    </row>
    <row r="8888" spans="104:106" x14ac:dyDescent="0.2">
      <c r="CZ8888" s="130"/>
      <c r="DA8888" s="130"/>
      <c r="DB8888" s="130"/>
    </row>
    <row r="8889" spans="104:106" x14ac:dyDescent="0.2">
      <c r="CZ8889" s="130"/>
      <c r="DA8889" s="130"/>
      <c r="DB8889" s="130"/>
    </row>
    <row r="8890" spans="104:106" x14ac:dyDescent="0.2">
      <c r="CZ8890" s="130"/>
      <c r="DA8890" s="130"/>
      <c r="DB8890" s="130"/>
    </row>
    <row r="8891" spans="104:106" x14ac:dyDescent="0.2">
      <c r="CZ8891" s="130"/>
      <c r="DA8891" s="130"/>
      <c r="DB8891" s="130"/>
    </row>
    <row r="8892" spans="104:106" x14ac:dyDescent="0.2">
      <c r="CZ8892" s="130"/>
      <c r="DA8892" s="130"/>
      <c r="DB8892" s="130"/>
    </row>
    <row r="8893" spans="104:106" x14ac:dyDescent="0.2">
      <c r="CZ8893" s="130"/>
      <c r="DA8893" s="130"/>
      <c r="DB8893" s="130"/>
    </row>
    <row r="8894" spans="104:106" x14ac:dyDescent="0.2">
      <c r="CZ8894" s="130"/>
      <c r="DA8894" s="130"/>
      <c r="DB8894" s="130"/>
    </row>
    <row r="8895" spans="104:106" x14ac:dyDescent="0.2">
      <c r="CZ8895" s="130"/>
      <c r="DA8895" s="130"/>
      <c r="DB8895" s="130"/>
    </row>
    <row r="8896" spans="104:106" x14ac:dyDescent="0.2">
      <c r="CZ8896" s="130"/>
      <c r="DA8896" s="130"/>
      <c r="DB8896" s="130"/>
    </row>
    <row r="8897" spans="104:106" x14ac:dyDescent="0.2">
      <c r="CZ8897" s="130"/>
      <c r="DA8897" s="130"/>
      <c r="DB8897" s="130"/>
    </row>
    <row r="8898" spans="104:106" x14ac:dyDescent="0.2">
      <c r="CZ8898" s="130"/>
      <c r="DA8898" s="130"/>
      <c r="DB8898" s="130"/>
    </row>
    <row r="8899" spans="104:106" x14ac:dyDescent="0.2">
      <c r="CZ8899" s="130"/>
      <c r="DA8899" s="130"/>
      <c r="DB8899" s="130"/>
    </row>
    <row r="8900" spans="104:106" x14ac:dyDescent="0.2">
      <c r="CZ8900" s="130"/>
      <c r="DA8900" s="130"/>
      <c r="DB8900" s="130"/>
    </row>
    <row r="8901" spans="104:106" x14ac:dyDescent="0.2">
      <c r="CZ8901" s="130"/>
      <c r="DA8901" s="130"/>
      <c r="DB8901" s="130"/>
    </row>
    <row r="8902" spans="104:106" x14ac:dyDescent="0.2">
      <c r="CZ8902" s="130"/>
      <c r="DA8902" s="130"/>
      <c r="DB8902" s="130"/>
    </row>
    <row r="8903" spans="104:106" x14ac:dyDescent="0.2">
      <c r="CZ8903" s="130"/>
      <c r="DA8903" s="130"/>
      <c r="DB8903" s="130"/>
    </row>
    <row r="8904" spans="104:106" x14ac:dyDescent="0.2">
      <c r="CZ8904" s="130"/>
      <c r="DA8904" s="130"/>
      <c r="DB8904" s="130"/>
    </row>
    <row r="8905" spans="104:106" x14ac:dyDescent="0.2">
      <c r="CZ8905" s="130"/>
      <c r="DA8905" s="130"/>
      <c r="DB8905" s="130"/>
    </row>
    <row r="8906" spans="104:106" x14ac:dyDescent="0.2">
      <c r="CZ8906" s="130"/>
      <c r="DA8906" s="130"/>
      <c r="DB8906" s="130"/>
    </row>
    <row r="8907" spans="104:106" x14ac:dyDescent="0.2">
      <c r="CZ8907" s="130"/>
      <c r="DA8907" s="130"/>
      <c r="DB8907" s="130"/>
    </row>
    <row r="8908" spans="104:106" x14ac:dyDescent="0.2">
      <c r="CZ8908" s="130"/>
      <c r="DA8908" s="130"/>
      <c r="DB8908" s="130"/>
    </row>
    <row r="8909" spans="104:106" x14ac:dyDescent="0.2">
      <c r="CZ8909" s="130"/>
      <c r="DA8909" s="130"/>
      <c r="DB8909" s="130"/>
    </row>
    <row r="8910" spans="104:106" x14ac:dyDescent="0.2">
      <c r="CZ8910" s="130"/>
      <c r="DA8910" s="130"/>
      <c r="DB8910" s="130"/>
    </row>
    <row r="8911" spans="104:106" x14ac:dyDescent="0.2">
      <c r="CZ8911" s="130"/>
      <c r="DA8911" s="130"/>
      <c r="DB8911" s="130"/>
    </row>
    <row r="8912" spans="104:106" x14ac:dyDescent="0.2">
      <c r="CZ8912" s="130"/>
      <c r="DA8912" s="130"/>
      <c r="DB8912" s="130"/>
    </row>
    <row r="8913" spans="104:106" x14ac:dyDescent="0.2">
      <c r="CZ8913" s="130"/>
      <c r="DA8913" s="130"/>
      <c r="DB8913" s="130"/>
    </row>
    <row r="8914" spans="104:106" x14ac:dyDescent="0.2">
      <c r="CZ8914" s="130"/>
      <c r="DA8914" s="130"/>
      <c r="DB8914" s="130"/>
    </row>
    <row r="8915" spans="104:106" x14ac:dyDescent="0.2">
      <c r="CZ8915" s="130"/>
      <c r="DA8915" s="130"/>
      <c r="DB8915" s="130"/>
    </row>
    <row r="8916" spans="104:106" x14ac:dyDescent="0.2">
      <c r="CZ8916" s="130"/>
      <c r="DA8916" s="130"/>
      <c r="DB8916" s="130"/>
    </row>
    <row r="8917" spans="104:106" x14ac:dyDescent="0.2">
      <c r="CZ8917" s="130"/>
      <c r="DA8917" s="130"/>
      <c r="DB8917" s="130"/>
    </row>
    <row r="8918" spans="104:106" x14ac:dyDescent="0.2">
      <c r="CZ8918" s="130"/>
      <c r="DA8918" s="130"/>
      <c r="DB8918" s="130"/>
    </row>
    <row r="8919" spans="104:106" x14ac:dyDescent="0.2">
      <c r="CZ8919" s="130"/>
      <c r="DA8919" s="130"/>
      <c r="DB8919" s="130"/>
    </row>
    <row r="8920" spans="104:106" x14ac:dyDescent="0.2">
      <c r="CZ8920" s="130"/>
      <c r="DA8920" s="130"/>
      <c r="DB8920" s="130"/>
    </row>
    <row r="8921" spans="104:106" x14ac:dyDescent="0.2">
      <c r="CZ8921" s="130"/>
      <c r="DA8921" s="130"/>
      <c r="DB8921" s="130"/>
    </row>
    <row r="8922" spans="104:106" x14ac:dyDescent="0.2">
      <c r="CZ8922" s="130"/>
      <c r="DA8922" s="130"/>
      <c r="DB8922" s="130"/>
    </row>
    <row r="8923" spans="104:106" x14ac:dyDescent="0.2">
      <c r="CZ8923" s="130"/>
      <c r="DA8923" s="130"/>
      <c r="DB8923" s="130"/>
    </row>
    <row r="8924" spans="104:106" x14ac:dyDescent="0.2">
      <c r="CZ8924" s="130"/>
      <c r="DA8924" s="130"/>
      <c r="DB8924" s="130"/>
    </row>
    <row r="8925" spans="104:106" x14ac:dyDescent="0.2">
      <c r="CZ8925" s="130"/>
      <c r="DA8925" s="130"/>
      <c r="DB8925" s="130"/>
    </row>
    <row r="8926" spans="104:106" x14ac:dyDescent="0.2">
      <c r="CZ8926" s="130"/>
      <c r="DA8926" s="130"/>
      <c r="DB8926" s="130"/>
    </row>
    <row r="8927" spans="104:106" x14ac:dyDescent="0.2">
      <c r="CZ8927" s="130"/>
      <c r="DA8927" s="130"/>
      <c r="DB8927" s="130"/>
    </row>
    <row r="8928" spans="104:106" x14ac:dyDescent="0.2">
      <c r="CZ8928" s="130"/>
      <c r="DA8928" s="130"/>
      <c r="DB8928" s="130"/>
    </row>
    <row r="8929" spans="104:106" x14ac:dyDescent="0.2">
      <c r="CZ8929" s="130"/>
      <c r="DA8929" s="130"/>
      <c r="DB8929" s="130"/>
    </row>
    <row r="8930" spans="104:106" x14ac:dyDescent="0.2">
      <c r="CZ8930" s="130"/>
      <c r="DA8930" s="130"/>
      <c r="DB8930" s="130"/>
    </row>
    <row r="8931" spans="104:106" x14ac:dyDescent="0.2">
      <c r="CZ8931" s="130"/>
      <c r="DA8931" s="130"/>
      <c r="DB8931" s="130"/>
    </row>
    <row r="8932" spans="104:106" x14ac:dyDescent="0.2">
      <c r="CZ8932" s="130"/>
      <c r="DA8932" s="130"/>
      <c r="DB8932" s="130"/>
    </row>
    <row r="8933" spans="104:106" x14ac:dyDescent="0.2">
      <c r="CZ8933" s="130"/>
      <c r="DA8933" s="130"/>
      <c r="DB8933" s="130"/>
    </row>
    <row r="8934" spans="104:106" x14ac:dyDescent="0.2">
      <c r="CZ8934" s="130"/>
      <c r="DA8934" s="130"/>
      <c r="DB8934" s="130"/>
    </row>
    <row r="8935" spans="104:106" x14ac:dyDescent="0.2">
      <c r="CZ8935" s="130"/>
      <c r="DA8935" s="130"/>
      <c r="DB8935" s="130"/>
    </row>
    <row r="8936" spans="104:106" x14ac:dyDescent="0.2">
      <c r="CZ8936" s="130"/>
      <c r="DA8936" s="130"/>
      <c r="DB8936" s="130"/>
    </row>
    <row r="8937" spans="104:106" x14ac:dyDescent="0.2">
      <c r="CZ8937" s="130"/>
      <c r="DA8937" s="130"/>
      <c r="DB8937" s="130"/>
    </row>
    <row r="8938" spans="104:106" x14ac:dyDescent="0.2">
      <c r="CZ8938" s="130"/>
      <c r="DA8938" s="130"/>
      <c r="DB8938" s="130"/>
    </row>
    <row r="8939" spans="104:106" x14ac:dyDescent="0.2">
      <c r="CZ8939" s="130"/>
      <c r="DA8939" s="130"/>
      <c r="DB8939" s="130"/>
    </row>
    <row r="8940" spans="104:106" x14ac:dyDescent="0.2">
      <c r="CZ8940" s="130"/>
      <c r="DA8940" s="130"/>
      <c r="DB8940" s="130"/>
    </row>
    <row r="8941" spans="104:106" x14ac:dyDescent="0.2">
      <c r="CZ8941" s="130"/>
      <c r="DA8941" s="130"/>
      <c r="DB8941" s="130"/>
    </row>
    <row r="8942" spans="104:106" x14ac:dyDescent="0.2">
      <c r="CZ8942" s="130"/>
      <c r="DA8942" s="130"/>
      <c r="DB8942" s="130"/>
    </row>
    <row r="8943" spans="104:106" x14ac:dyDescent="0.2">
      <c r="CZ8943" s="130"/>
      <c r="DA8943" s="130"/>
      <c r="DB8943" s="130"/>
    </row>
    <row r="8944" spans="104:106" x14ac:dyDescent="0.2">
      <c r="CZ8944" s="130"/>
      <c r="DA8944" s="130"/>
      <c r="DB8944" s="130"/>
    </row>
    <row r="8945" spans="104:106" x14ac:dyDescent="0.2">
      <c r="CZ8945" s="130"/>
      <c r="DA8945" s="130"/>
      <c r="DB8945" s="130"/>
    </row>
    <row r="8946" spans="104:106" x14ac:dyDescent="0.2">
      <c r="CZ8946" s="130"/>
      <c r="DA8946" s="130"/>
      <c r="DB8946" s="130"/>
    </row>
    <row r="8947" spans="104:106" x14ac:dyDescent="0.2">
      <c r="CZ8947" s="130"/>
      <c r="DA8947" s="130"/>
      <c r="DB8947" s="130"/>
    </row>
    <row r="8948" spans="104:106" x14ac:dyDescent="0.2">
      <c r="CZ8948" s="130"/>
      <c r="DA8948" s="130"/>
      <c r="DB8948" s="130"/>
    </row>
    <row r="8949" spans="104:106" x14ac:dyDescent="0.2">
      <c r="CZ8949" s="130"/>
      <c r="DA8949" s="130"/>
      <c r="DB8949" s="130"/>
    </row>
    <row r="8950" spans="104:106" x14ac:dyDescent="0.2">
      <c r="CZ8950" s="130"/>
      <c r="DA8950" s="130"/>
      <c r="DB8950" s="130"/>
    </row>
    <row r="8951" spans="104:106" x14ac:dyDescent="0.2">
      <c r="CZ8951" s="130"/>
      <c r="DA8951" s="130"/>
      <c r="DB8951" s="130"/>
    </row>
    <row r="8952" spans="104:106" x14ac:dyDescent="0.2">
      <c r="CZ8952" s="130"/>
      <c r="DA8952" s="130"/>
      <c r="DB8952" s="130"/>
    </row>
    <row r="8953" spans="104:106" x14ac:dyDescent="0.2">
      <c r="CZ8953" s="130"/>
      <c r="DA8953" s="130"/>
      <c r="DB8953" s="130"/>
    </row>
    <row r="8954" spans="104:106" x14ac:dyDescent="0.2">
      <c r="CZ8954" s="130"/>
      <c r="DA8954" s="130"/>
      <c r="DB8954" s="130"/>
    </row>
    <row r="8955" spans="104:106" x14ac:dyDescent="0.2">
      <c r="CZ8955" s="130"/>
      <c r="DA8955" s="130"/>
      <c r="DB8955" s="130"/>
    </row>
    <row r="8956" spans="104:106" x14ac:dyDescent="0.2">
      <c r="CZ8956" s="130"/>
      <c r="DA8956" s="130"/>
      <c r="DB8956" s="130"/>
    </row>
    <row r="8957" spans="104:106" x14ac:dyDescent="0.2">
      <c r="CZ8957" s="130"/>
      <c r="DA8957" s="130"/>
      <c r="DB8957" s="130"/>
    </row>
    <row r="8958" spans="104:106" x14ac:dyDescent="0.2">
      <c r="CZ8958" s="130"/>
      <c r="DA8958" s="130"/>
      <c r="DB8958" s="130"/>
    </row>
    <row r="8959" spans="104:106" x14ac:dyDescent="0.2">
      <c r="CZ8959" s="130"/>
      <c r="DA8959" s="130"/>
      <c r="DB8959" s="130"/>
    </row>
    <row r="8960" spans="104:106" x14ac:dyDescent="0.2">
      <c r="CZ8960" s="130"/>
      <c r="DA8960" s="130"/>
      <c r="DB8960" s="130"/>
    </row>
    <row r="8961" spans="104:106" x14ac:dyDescent="0.2">
      <c r="CZ8961" s="130"/>
      <c r="DA8961" s="130"/>
      <c r="DB8961" s="130"/>
    </row>
    <row r="8962" spans="104:106" x14ac:dyDescent="0.2">
      <c r="CZ8962" s="130"/>
      <c r="DA8962" s="130"/>
      <c r="DB8962" s="130"/>
    </row>
    <row r="8963" spans="104:106" x14ac:dyDescent="0.2">
      <c r="CZ8963" s="130"/>
      <c r="DA8963" s="130"/>
      <c r="DB8963" s="130"/>
    </row>
    <row r="8964" spans="104:106" x14ac:dyDescent="0.2">
      <c r="CZ8964" s="130"/>
      <c r="DA8964" s="130"/>
      <c r="DB8964" s="130"/>
    </row>
    <row r="8965" spans="104:106" x14ac:dyDescent="0.2">
      <c r="CZ8965" s="130"/>
      <c r="DA8965" s="130"/>
      <c r="DB8965" s="130"/>
    </row>
    <row r="8966" spans="104:106" x14ac:dyDescent="0.2">
      <c r="CZ8966" s="130"/>
      <c r="DA8966" s="130"/>
      <c r="DB8966" s="130"/>
    </row>
    <row r="8967" spans="104:106" x14ac:dyDescent="0.2">
      <c r="CZ8967" s="130"/>
      <c r="DA8967" s="130"/>
      <c r="DB8967" s="130"/>
    </row>
    <row r="8968" spans="104:106" x14ac:dyDescent="0.2">
      <c r="CZ8968" s="130"/>
      <c r="DA8968" s="130"/>
      <c r="DB8968" s="130"/>
    </row>
    <row r="8969" spans="104:106" x14ac:dyDescent="0.2">
      <c r="CZ8969" s="130"/>
      <c r="DA8969" s="130"/>
      <c r="DB8969" s="130"/>
    </row>
    <row r="8970" spans="104:106" x14ac:dyDescent="0.2">
      <c r="CZ8970" s="130"/>
      <c r="DA8970" s="130"/>
      <c r="DB8970" s="130"/>
    </row>
    <row r="8971" spans="104:106" x14ac:dyDescent="0.2">
      <c r="CZ8971" s="130"/>
      <c r="DA8971" s="130"/>
      <c r="DB8971" s="130"/>
    </row>
    <row r="8972" spans="104:106" x14ac:dyDescent="0.2">
      <c r="CZ8972" s="130"/>
      <c r="DA8972" s="130"/>
      <c r="DB8972" s="130"/>
    </row>
    <row r="8973" spans="104:106" x14ac:dyDescent="0.2">
      <c r="CZ8973" s="130"/>
      <c r="DA8973" s="130"/>
      <c r="DB8973" s="130"/>
    </row>
    <row r="8974" spans="104:106" x14ac:dyDescent="0.2">
      <c r="CZ8974" s="130"/>
      <c r="DA8974" s="130"/>
      <c r="DB8974" s="130"/>
    </row>
    <row r="8975" spans="104:106" x14ac:dyDescent="0.2">
      <c r="CZ8975" s="130"/>
      <c r="DA8975" s="130"/>
      <c r="DB8975" s="130"/>
    </row>
    <row r="8976" spans="104:106" x14ac:dyDescent="0.2">
      <c r="CZ8976" s="130"/>
      <c r="DA8976" s="130"/>
      <c r="DB8976" s="130"/>
    </row>
    <row r="8977" spans="104:106" x14ac:dyDescent="0.2">
      <c r="CZ8977" s="130"/>
      <c r="DA8977" s="130"/>
      <c r="DB8977" s="130"/>
    </row>
    <row r="8978" spans="104:106" x14ac:dyDescent="0.2">
      <c r="CZ8978" s="130"/>
      <c r="DA8978" s="130"/>
      <c r="DB8978" s="130"/>
    </row>
    <row r="8979" spans="104:106" x14ac:dyDescent="0.2">
      <c r="CZ8979" s="130"/>
      <c r="DA8979" s="130"/>
      <c r="DB8979" s="130"/>
    </row>
    <row r="8980" spans="104:106" x14ac:dyDescent="0.2">
      <c r="CZ8980" s="130"/>
      <c r="DA8980" s="130"/>
      <c r="DB8980" s="130"/>
    </row>
    <row r="8981" spans="104:106" x14ac:dyDescent="0.2">
      <c r="CZ8981" s="130"/>
      <c r="DA8981" s="130"/>
      <c r="DB8981" s="130"/>
    </row>
    <row r="8982" spans="104:106" x14ac:dyDescent="0.2">
      <c r="CZ8982" s="130"/>
      <c r="DA8982" s="130"/>
      <c r="DB8982" s="130"/>
    </row>
    <row r="8983" spans="104:106" x14ac:dyDescent="0.2">
      <c r="CZ8983" s="130"/>
      <c r="DA8983" s="130"/>
      <c r="DB8983" s="130"/>
    </row>
    <row r="8984" spans="104:106" x14ac:dyDescent="0.2">
      <c r="CZ8984" s="130"/>
      <c r="DA8984" s="130"/>
      <c r="DB8984" s="130"/>
    </row>
    <row r="8985" spans="104:106" x14ac:dyDescent="0.2">
      <c r="CZ8985" s="130"/>
      <c r="DA8985" s="130"/>
      <c r="DB8985" s="130"/>
    </row>
    <row r="8986" spans="104:106" x14ac:dyDescent="0.2">
      <c r="CZ8986" s="130"/>
      <c r="DA8986" s="130"/>
      <c r="DB8986" s="130"/>
    </row>
    <row r="8987" spans="104:106" x14ac:dyDescent="0.2">
      <c r="CZ8987" s="130"/>
      <c r="DA8987" s="130"/>
      <c r="DB8987" s="130"/>
    </row>
    <row r="8988" spans="104:106" x14ac:dyDescent="0.2">
      <c r="CZ8988" s="130"/>
      <c r="DA8988" s="130"/>
      <c r="DB8988" s="130"/>
    </row>
    <row r="8989" spans="104:106" x14ac:dyDescent="0.2">
      <c r="CZ8989" s="130"/>
      <c r="DA8989" s="130"/>
      <c r="DB8989" s="130"/>
    </row>
    <row r="8990" spans="104:106" x14ac:dyDescent="0.2">
      <c r="CZ8990" s="130"/>
      <c r="DA8990" s="130"/>
      <c r="DB8990" s="130"/>
    </row>
    <row r="8991" spans="104:106" x14ac:dyDescent="0.2">
      <c r="CZ8991" s="130"/>
      <c r="DA8991" s="130"/>
      <c r="DB8991" s="130"/>
    </row>
    <row r="8992" spans="104:106" x14ac:dyDescent="0.2">
      <c r="CZ8992" s="130"/>
      <c r="DA8992" s="130"/>
      <c r="DB8992" s="130"/>
    </row>
    <row r="8993" spans="104:106" x14ac:dyDescent="0.2">
      <c r="CZ8993" s="130"/>
      <c r="DA8993" s="130"/>
      <c r="DB8993" s="130"/>
    </row>
    <row r="8994" spans="104:106" x14ac:dyDescent="0.2">
      <c r="CZ8994" s="130"/>
      <c r="DA8994" s="130"/>
      <c r="DB8994" s="130"/>
    </row>
    <row r="8995" spans="104:106" x14ac:dyDescent="0.2">
      <c r="CZ8995" s="130"/>
      <c r="DA8995" s="130"/>
      <c r="DB8995" s="130"/>
    </row>
    <row r="8996" spans="104:106" x14ac:dyDescent="0.2">
      <c r="CZ8996" s="130"/>
      <c r="DA8996" s="130"/>
      <c r="DB8996" s="130"/>
    </row>
    <row r="8997" spans="104:106" x14ac:dyDescent="0.2">
      <c r="CZ8997" s="130"/>
      <c r="DA8997" s="130"/>
      <c r="DB8997" s="130"/>
    </row>
    <row r="8998" spans="104:106" x14ac:dyDescent="0.2">
      <c r="CZ8998" s="130"/>
      <c r="DA8998" s="130"/>
      <c r="DB8998" s="130"/>
    </row>
    <row r="8999" spans="104:106" x14ac:dyDescent="0.2">
      <c r="CZ8999" s="130"/>
      <c r="DA8999" s="130"/>
      <c r="DB8999" s="130"/>
    </row>
    <row r="9000" spans="104:106" x14ac:dyDescent="0.2">
      <c r="CZ9000" s="130"/>
      <c r="DA9000" s="130"/>
      <c r="DB9000" s="130"/>
    </row>
    <row r="9001" spans="104:106" x14ac:dyDescent="0.2">
      <c r="CZ9001" s="130"/>
      <c r="DA9001" s="130"/>
      <c r="DB9001" s="130"/>
    </row>
    <row r="9002" spans="104:106" x14ac:dyDescent="0.2">
      <c r="CZ9002" s="130"/>
      <c r="DA9002" s="130"/>
      <c r="DB9002" s="130"/>
    </row>
    <row r="9003" spans="104:106" x14ac:dyDescent="0.2">
      <c r="CZ9003" s="130"/>
      <c r="DA9003" s="130"/>
      <c r="DB9003" s="130"/>
    </row>
    <row r="9004" spans="104:106" x14ac:dyDescent="0.2">
      <c r="CZ9004" s="130"/>
      <c r="DA9004" s="130"/>
      <c r="DB9004" s="130"/>
    </row>
    <row r="9005" spans="104:106" x14ac:dyDescent="0.2">
      <c r="CZ9005" s="130"/>
      <c r="DA9005" s="130"/>
      <c r="DB9005" s="130"/>
    </row>
    <row r="9006" spans="104:106" x14ac:dyDescent="0.2">
      <c r="CZ9006" s="130"/>
      <c r="DA9006" s="130"/>
      <c r="DB9006" s="130"/>
    </row>
    <row r="9007" spans="104:106" x14ac:dyDescent="0.2">
      <c r="CZ9007" s="130"/>
      <c r="DA9007" s="130"/>
      <c r="DB9007" s="130"/>
    </row>
    <row r="9008" spans="104:106" x14ac:dyDescent="0.2">
      <c r="CZ9008" s="130"/>
      <c r="DA9008" s="130"/>
      <c r="DB9008" s="130"/>
    </row>
    <row r="9009" spans="104:106" x14ac:dyDescent="0.2">
      <c r="CZ9009" s="130"/>
      <c r="DA9009" s="130"/>
      <c r="DB9009" s="130"/>
    </row>
    <row r="9010" spans="104:106" x14ac:dyDescent="0.2">
      <c r="CZ9010" s="130"/>
      <c r="DA9010" s="130"/>
      <c r="DB9010" s="130"/>
    </row>
    <row r="9011" spans="104:106" x14ac:dyDescent="0.2">
      <c r="CZ9011" s="130"/>
      <c r="DA9011" s="130"/>
      <c r="DB9011" s="130"/>
    </row>
    <row r="9012" spans="104:106" x14ac:dyDescent="0.2">
      <c r="CZ9012" s="130"/>
      <c r="DA9012" s="130"/>
      <c r="DB9012" s="130"/>
    </row>
    <row r="9013" spans="104:106" x14ac:dyDescent="0.2">
      <c r="CZ9013" s="130"/>
      <c r="DA9013" s="130"/>
      <c r="DB9013" s="130"/>
    </row>
    <row r="9014" spans="104:106" x14ac:dyDescent="0.2">
      <c r="CZ9014" s="130"/>
      <c r="DA9014" s="130"/>
      <c r="DB9014" s="130"/>
    </row>
    <row r="9015" spans="104:106" x14ac:dyDescent="0.2">
      <c r="CZ9015" s="130"/>
      <c r="DA9015" s="130"/>
      <c r="DB9015" s="130"/>
    </row>
    <row r="9016" spans="104:106" x14ac:dyDescent="0.2">
      <c r="CZ9016" s="130"/>
      <c r="DA9016" s="130"/>
      <c r="DB9016" s="130"/>
    </row>
    <row r="9017" spans="104:106" x14ac:dyDescent="0.2">
      <c r="CZ9017" s="130"/>
      <c r="DA9017" s="130"/>
      <c r="DB9017" s="130"/>
    </row>
    <row r="9018" spans="104:106" x14ac:dyDescent="0.2">
      <c r="CZ9018" s="130"/>
      <c r="DA9018" s="130"/>
      <c r="DB9018" s="130"/>
    </row>
    <row r="9019" spans="104:106" x14ac:dyDescent="0.2">
      <c r="CZ9019" s="130"/>
      <c r="DA9019" s="130"/>
      <c r="DB9019" s="130"/>
    </row>
    <row r="9020" spans="104:106" x14ac:dyDescent="0.2">
      <c r="CZ9020" s="130"/>
      <c r="DA9020" s="130"/>
      <c r="DB9020" s="130"/>
    </row>
    <row r="9021" spans="104:106" x14ac:dyDescent="0.2">
      <c r="CZ9021" s="130"/>
      <c r="DA9021" s="130"/>
      <c r="DB9021" s="130"/>
    </row>
    <row r="9022" spans="104:106" x14ac:dyDescent="0.2">
      <c r="CZ9022" s="130"/>
      <c r="DA9022" s="130"/>
      <c r="DB9022" s="130"/>
    </row>
    <row r="9023" spans="104:106" x14ac:dyDescent="0.2">
      <c r="CZ9023" s="130"/>
      <c r="DA9023" s="130"/>
      <c r="DB9023" s="130"/>
    </row>
    <row r="9024" spans="104:106" x14ac:dyDescent="0.2">
      <c r="CZ9024" s="130"/>
      <c r="DA9024" s="130"/>
      <c r="DB9024" s="130"/>
    </row>
    <row r="9025" spans="104:106" x14ac:dyDescent="0.2">
      <c r="CZ9025" s="130"/>
      <c r="DA9025" s="130"/>
      <c r="DB9025" s="130"/>
    </row>
    <row r="9026" spans="104:106" x14ac:dyDescent="0.2">
      <c r="CZ9026" s="130"/>
      <c r="DA9026" s="130"/>
      <c r="DB9026" s="130"/>
    </row>
    <row r="9027" spans="104:106" x14ac:dyDescent="0.2">
      <c r="CZ9027" s="130"/>
      <c r="DA9027" s="130"/>
      <c r="DB9027" s="130"/>
    </row>
    <row r="9028" spans="104:106" x14ac:dyDescent="0.2">
      <c r="CZ9028" s="130"/>
      <c r="DA9028" s="130"/>
      <c r="DB9028" s="130"/>
    </row>
    <row r="9029" spans="104:106" x14ac:dyDescent="0.2">
      <c r="CZ9029" s="130"/>
      <c r="DA9029" s="130"/>
      <c r="DB9029" s="130"/>
    </row>
    <row r="9030" spans="104:106" x14ac:dyDescent="0.2">
      <c r="CZ9030" s="130"/>
      <c r="DA9030" s="130"/>
      <c r="DB9030" s="130"/>
    </row>
    <row r="9031" spans="104:106" x14ac:dyDescent="0.2">
      <c r="CZ9031" s="130"/>
      <c r="DA9031" s="130"/>
      <c r="DB9031" s="130"/>
    </row>
    <row r="9032" spans="104:106" x14ac:dyDescent="0.2">
      <c r="CZ9032" s="130"/>
      <c r="DA9032" s="130"/>
      <c r="DB9032" s="130"/>
    </row>
    <row r="9033" spans="104:106" x14ac:dyDescent="0.2">
      <c r="CZ9033" s="130"/>
      <c r="DA9033" s="130"/>
      <c r="DB9033" s="130"/>
    </row>
    <row r="9034" spans="104:106" x14ac:dyDescent="0.2">
      <c r="CZ9034" s="130"/>
      <c r="DA9034" s="130"/>
      <c r="DB9034" s="130"/>
    </row>
    <row r="9035" spans="104:106" x14ac:dyDescent="0.2">
      <c r="CZ9035" s="130"/>
      <c r="DA9035" s="130"/>
      <c r="DB9035" s="130"/>
    </row>
    <row r="9036" spans="104:106" x14ac:dyDescent="0.2">
      <c r="CZ9036" s="130"/>
      <c r="DA9036" s="130"/>
      <c r="DB9036" s="130"/>
    </row>
    <row r="9037" spans="104:106" x14ac:dyDescent="0.2">
      <c r="CZ9037" s="130"/>
      <c r="DA9037" s="130"/>
      <c r="DB9037" s="130"/>
    </row>
    <row r="9038" spans="104:106" x14ac:dyDescent="0.2">
      <c r="CZ9038" s="130"/>
      <c r="DA9038" s="130"/>
      <c r="DB9038" s="130"/>
    </row>
    <row r="9039" spans="104:106" x14ac:dyDescent="0.2">
      <c r="CZ9039" s="130"/>
      <c r="DA9039" s="130"/>
      <c r="DB9039" s="130"/>
    </row>
    <row r="9040" spans="104:106" x14ac:dyDescent="0.2">
      <c r="CZ9040" s="130"/>
      <c r="DA9040" s="130"/>
      <c r="DB9040" s="130"/>
    </row>
    <row r="9041" spans="104:106" x14ac:dyDescent="0.2">
      <c r="CZ9041" s="130"/>
      <c r="DA9041" s="130"/>
      <c r="DB9041" s="130"/>
    </row>
    <row r="9042" spans="104:106" x14ac:dyDescent="0.2">
      <c r="CZ9042" s="130"/>
      <c r="DA9042" s="130"/>
      <c r="DB9042" s="130"/>
    </row>
    <row r="9043" spans="104:106" x14ac:dyDescent="0.2">
      <c r="CZ9043" s="130"/>
      <c r="DA9043" s="130"/>
      <c r="DB9043" s="130"/>
    </row>
    <row r="9044" spans="104:106" x14ac:dyDescent="0.2">
      <c r="CZ9044" s="130"/>
      <c r="DA9044" s="130"/>
      <c r="DB9044" s="130"/>
    </row>
    <row r="9045" spans="104:106" x14ac:dyDescent="0.2">
      <c r="CZ9045" s="130"/>
      <c r="DA9045" s="130"/>
      <c r="DB9045" s="130"/>
    </row>
    <row r="9046" spans="104:106" x14ac:dyDescent="0.2">
      <c r="CZ9046" s="130"/>
      <c r="DA9046" s="130"/>
      <c r="DB9046" s="130"/>
    </row>
    <row r="9047" spans="104:106" x14ac:dyDescent="0.2">
      <c r="CZ9047" s="130"/>
      <c r="DA9047" s="130"/>
      <c r="DB9047" s="130"/>
    </row>
    <row r="9048" spans="104:106" x14ac:dyDescent="0.2">
      <c r="CZ9048" s="130"/>
      <c r="DA9048" s="130"/>
      <c r="DB9048" s="130"/>
    </row>
    <row r="9049" spans="104:106" x14ac:dyDescent="0.2">
      <c r="CZ9049" s="130"/>
      <c r="DA9049" s="130"/>
      <c r="DB9049" s="130"/>
    </row>
    <row r="9050" spans="104:106" x14ac:dyDescent="0.2">
      <c r="CZ9050" s="130"/>
      <c r="DA9050" s="130"/>
      <c r="DB9050" s="130"/>
    </row>
    <row r="9051" spans="104:106" x14ac:dyDescent="0.2">
      <c r="CZ9051" s="130"/>
      <c r="DA9051" s="130"/>
      <c r="DB9051" s="130"/>
    </row>
    <row r="9052" spans="104:106" x14ac:dyDescent="0.2">
      <c r="CZ9052" s="130"/>
      <c r="DA9052" s="130"/>
      <c r="DB9052" s="130"/>
    </row>
    <row r="9053" spans="104:106" x14ac:dyDescent="0.2">
      <c r="CZ9053" s="130"/>
      <c r="DA9053" s="130"/>
      <c r="DB9053" s="130"/>
    </row>
    <row r="9054" spans="104:106" x14ac:dyDescent="0.2">
      <c r="CZ9054" s="130"/>
      <c r="DA9054" s="130"/>
      <c r="DB9054" s="130"/>
    </row>
    <row r="9055" spans="104:106" x14ac:dyDescent="0.2">
      <c r="CZ9055" s="130"/>
      <c r="DA9055" s="130"/>
      <c r="DB9055" s="130"/>
    </row>
    <row r="9056" spans="104:106" x14ac:dyDescent="0.2">
      <c r="CZ9056" s="130"/>
      <c r="DA9056" s="130"/>
      <c r="DB9056" s="130"/>
    </row>
    <row r="9057" spans="104:106" x14ac:dyDescent="0.2">
      <c r="CZ9057" s="130"/>
      <c r="DA9057" s="130"/>
      <c r="DB9057" s="130"/>
    </row>
    <row r="9058" spans="104:106" x14ac:dyDescent="0.2">
      <c r="CZ9058" s="130"/>
      <c r="DA9058" s="130"/>
      <c r="DB9058" s="130"/>
    </row>
    <row r="9059" spans="104:106" x14ac:dyDescent="0.2">
      <c r="CZ9059" s="130"/>
      <c r="DA9059" s="130"/>
      <c r="DB9059" s="130"/>
    </row>
    <row r="9060" spans="104:106" x14ac:dyDescent="0.2">
      <c r="CZ9060" s="130"/>
      <c r="DA9060" s="130"/>
      <c r="DB9060" s="130"/>
    </row>
    <row r="9061" spans="104:106" x14ac:dyDescent="0.2">
      <c r="CZ9061" s="130"/>
      <c r="DA9061" s="130"/>
      <c r="DB9061" s="130"/>
    </row>
    <row r="9062" spans="104:106" x14ac:dyDescent="0.2">
      <c r="CZ9062" s="130"/>
      <c r="DA9062" s="130"/>
      <c r="DB9062" s="130"/>
    </row>
    <row r="9063" spans="104:106" x14ac:dyDescent="0.2">
      <c r="CZ9063" s="130"/>
      <c r="DA9063" s="130"/>
      <c r="DB9063" s="130"/>
    </row>
    <row r="9064" spans="104:106" x14ac:dyDescent="0.2">
      <c r="CZ9064" s="130"/>
      <c r="DA9064" s="130"/>
      <c r="DB9064" s="130"/>
    </row>
    <row r="9065" spans="104:106" x14ac:dyDescent="0.2">
      <c r="CZ9065" s="130"/>
      <c r="DA9065" s="130"/>
      <c r="DB9065" s="130"/>
    </row>
    <row r="9066" spans="104:106" x14ac:dyDescent="0.2">
      <c r="CZ9066" s="130"/>
      <c r="DA9066" s="130"/>
      <c r="DB9066" s="130"/>
    </row>
    <row r="9067" spans="104:106" x14ac:dyDescent="0.2">
      <c r="CZ9067" s="130"/>
      <c r="DA9067" s="130"/>
      <c r="DB9067" s="130"/>
    </row>
    <row r="9068" spans="104:106" x14ac:dyDescent="0.2">
      <c r="CZ9068" s="130"/>
      <c r="DA9068" s="130"/>
      <c r="DB9068" s="130"/>
    </row>
    <row r="9069" spans="104:106" x14ac:dyDescent="0.2">
      <c r="CZ9069" s="130"/>
      <c r="DA9069" s="130"/>
      <c r="DB9069" s="130"/>
    </row>
    <row r="9070" spans="104:106" x14ac:dyDescent="0.2">
      <c r="CZ9070" s="130"/>
      <c r="DA9070" s="130"/>
      <c r="DB9070" s="130"/>
    </row>
    <row r="9071" spans="104:106" x14ac:dyDescent="0.2">
      <c r="CZ9071" s="130"/>
      <c r="DA9071" s="130"/>
      <c r="DB9071" s="130"/>
    </row>
    <row r="9072" spans="104:106" x14ac:dyDescent="0.2">
      <c r="CZ9072" s="130"/>
      <c r="DA9072" s="130"/>
      <c r="DB9072" s="130"/>
    </row>
    <row r="9073" spans="104:106" x14ac:dyDescent="0.2">
      <c r="CZ9073" s="130"/>
      <c r="DA9073" s="130"/>
      <c r="DB9073" s="130"/>
    </row>
    <row r="9074" spans="104:106" x14ac:dyDescent="0.2">
      <c r="CZ9074" s="130"/>
      <c r="DA9074" s="130"/>
      <c r="DB9074" s="130"/>
    </row>
    <row r="9075" spans="104:106" x14ac:dyDescent="0.2">
      <c r="CZ9075" s="130"/>
      <c r="DA9075" s="130"/>
      <c r="DB9075" s="130"/>
    </row>
    <row r="9076" spans="104:106" x14ac:dyDescent="0.2">
      <c r="CZ9076" s="130"/>
      <c r="DA9076" s="130"/>
      <c r="DB9076" s="130"/>
    </row>
    <row r="9077" spans="104:106" x14ac:dyDescent="0.2">
      <c r="CZ9077" s="130"/>
      <c r="DA9077" s="130"/>
      <c r="DB9077" s="130"/>
    </row>
    <row r="9078" spans="104:106" x14ac:dyDescent="0.2">
      <c r="CZ9078" s="130"/>
      <c r="DA9078" s="130"/>
      <c r="DB9078" s="130"/>
    </row>
    <row r="9079" spans="104:106" x14ac:dyDescent="0.2">
      <c r="CZ9079" s="130"/>
      <c r="DA9079" s="130"/>
      <c r="DB9079" s="130"/>
    </row>
    <row r="9080" spans="104:106" x14ac:dyDescent="0.2">
      <c r="CZ9080" s="130"/>
      <c r="DA9080" s="130"/>
      <c r="DB9080" s="130"/>
    </row>
    <row r="9081" spans="104:106" x14ac:dyDescent="0.2">
      <c r="CZ9081" s="130"/>
      <c r="DA9081" s="130"/>
      <c r="DB9081" s="130"/>
    </row>
    <row r="9082" spans="104:106" x14ac:dyDescent="0.2">
      <c r="CZ9082" s="130"/>
      <c r="DA9082" s="130"/>
      <c r="DB9082" s="130"/>
    </row>
    <row r="9083" spans="104:106" x14ac:dyDescent="0.2">
      <c r="CZ9083" s="130"/>
      <c r="DA9083" s="130"/>
      <c r="DB9083" s="130"/>
    </row>
    <row r="9084" spans="104:106" x14ac:dyDescent="0.2">
      <c r="CZ9084" s="130"/>
      <c r="DA9084" s="130"/>
      <c r="DB9084" s="130"/>
    </row>
    <row r="9085" spans="104:106" x14ac:dyDescent="0.2">
      <c r="CZ9085" s="130"/>
      <c r="DA9085" s="130"/>
      <c r="DB9085" s="130"/>
    </row>
    <row r="9086" spans="104:106" x14ac:dyDescent="0.2">
      <c r="CZ9086" s="130"/>
      <c r="DA9086" s="130"/>
      <c r="DB9086" s="130"/>
    </row>
    <row r="9087" spans="104:106" x14ac:dyDescent="0.2">
      <c r="CZ9087" s="130"/>
      <c r="DA9087" s="130"/>
      <c r="DB9087" s="130"/>
    </row>
    <row r="9088" spans="104:106" x14ac:dyDescent="0.2">
      <c r="CZ9088" s="130"/>
      <c r="DA9088" s="130"/>
      <c r="DB9088" s="130"/>
    </row>
    <row r="9089" spans="104:106" x14ac:dyDescent="0.2">
      <c r="CZ9089" s="130"/>
      <c r="DA9089" s="130"/>
      <c r="DB9089" s="130"/>
    </row>
    <row r="9090" spans="104:106" x14ac:dyDescent="0.2">
      <c r="CZ9090" s="130"/>
      <c r="DA9090" s="130"/>
      <c r="DB9090" s="130"/>
    </row>
    <row r="9091" spans="104:106" x14ac:dyDescent="0.2">
      <c r="CZ9091" s="130"/>
      <c r="DA9091" s="130"/>
      <c r="DB9091" s="130"/>
    </row>
    <row r="9092" spans="104:106" x14ac:dyDescent="0.2">
      <c r="CZ9092" s="130"/>
      <c r="DA9092" s="130"/>
      <c r="DB9092" s="130"/>
    </row>
    <row r="9093" spans="104:106" x14ac:dyDescent="0.2">
      <c r="CZ9093" s="130"/>
      <c r="DA9093" s="130"/>
      <c r="DB9093" s="130"/>
    </row>
    <row r="9094" spans="104:106" x14ac:dyDescent="0.2">
      <c r="CZ9094" s="130"/>
      <c r="DA9094" s="130"/>
      <c r="DB9094" s="130"/>
    </row>
    <row r="9095" spans="104:106" x14ac:dyDescent="0.2">
      <c r="CZ9095" s="130"/>
      <c r="DA9095" s="130"/>
      <c r="DB9095" s="130"/>
    </row>
    <row r="9096" spans="104:106" x14ac:dyDescent="0.2">
      <c r="CZ9096" s="130"/>
      <c r="DA9096" s="130"/>
      <c r="DB9096" s="130"/>
    </row>
    <row r="9097" spans="104:106" x14ac:dyDescent="0.2">
      <c r="CZ9097" s="130"/>
      <c r="DA9097" s="130"/>
      <c r="DB9097" s="130"/>
    </row>
    <row r="9098" spans="104:106" x14ac:dyDescent="0.2">
      <c r="CZ9098" s="130"/>
      <c r="DA9098" s="130"/>
      <c r="DB9098" s="130"/>
    </row>
    <row r="9099" spans="104:106" x14ac:dyDescent="0.2">
      <c r="CZ9099" s="130"/>
      <c r="DA9099" s="130"/>
      <c r="DB9099" s="130"/>
    </row>
    <row r="9100" spans="104:106" x14ac:dyDescent="0.2">
      <c r="CZ9100" s="130"/>
      <c r="DA9100" s="130"/>
      <c r="DB9100" s="130"/>
    </row>
    <row r="9101" spans="104:106" x14ac:dyDescent="0.2">
      <c r="CZ9101" s="130"/>
      <c r="DA9101" s="130"/>
      <c r="DB9101" s="130"/>
    </row>
    <row r="9102" spans="104:106" x14ac:dyDescent="0.2">
      <c r="CZ9102" s="130"/>
      <c r="DA9102" s="130"/>
      <c r="DB9102" s="130"/>
    </row>
    <row r="9103" spans="104:106" x14ac:dyDescent="0.2">
      <c r="CZ9103" s="130"/>
      <c r="DA9103" s="130"/>
      <c r="DB9103" s="130"/>
    </row>
    <row r="9104" spans="104:106" x14ac:dyDescent="0.2">
      <c r="CZ9104" s="130"/>
      <c r="DA9104" s="130"/>
      <c r="DB9104" s="130"/>
    </row>
    <row r="9105" spans="104:106" x14ac:dyDescent="0.2">
      <c r="CZ9105" s="130"/>
      <c r="DA9105" s="130"/>
      <c r="DB9105" s="130"/>
    </row>
    <row r="9106" spans="104:106" x14ac:dyDescent="0.2">
      <c r="CZ9106" s="130"/>
      <c r="DA9106" s="130"/>
      <c r="DB9106" s="130"/>
    </row>
    <row r="9107" spans="104:106" x14ac:dyDescent="0.2">
      <c r="CZ9107" s="130"/>
      <c r="DA9107" s="130"/>
      <c r="DB9107" s="130"/>
    </row>
    <row r="9108" spans="104:106" x14ac:dyDescent="0.2">
      <c r="CZ9108" s="130"/>
      <c r="DA9108" s="130"/>
      <c r="DB9108" s="130"/>
    </row>
    <row r="9109" spans="104:106" x14ac:dyDescent="0.2">
      <c r="CZ9109" s="130"/>
      <c r="DA9109" s="130"/>
      <c r="DB9109" s="130"/>
    </row>
    <row r="9110" spans="104:106" x14ac:dyDescent="0.2">
      <c r="CZ9110" s="130"/>
      <c r="DA9110" s="130"/>
      <c r="DB9110" s="130"/>
    </row>
    <row r="9111" spans="104:106" x14ac:dyDescent="0.2">
      <c r="CZ9111" s="130"/>
      <c r="DA9111" s="130"/>
      <c r="DB9111" s="130"/>
    </row>
    <row r="9112" spans="104:106" x14ac:dyDescent="0.2">
      <c r="CZ9112" s="130"/>
      <c r="DA9112" s="130"/>
      <c r="DB9112" s="130"/>
    </row>
    <row r="9113" spans="104:106" x14ac:dyDescent="0.2">
      <c r="CZ9113" s="130"/>
      <c r="DA9113" s="130"/>
      <c r="DB9113" s="130"/>
    </row>
    <row r="9114" spans="104:106" x14ac:dyDescent="0.2">
      <c r="CZ9114" s="130"/>
      <c r="DA9114" s="130"/>
      <c r="DB9114" s="130"/>
    </row>
    <row r="9115" spans="104:106" x14ac:dyDescent="0.2">
      <c r="CZ9115" s="130"/>
      <c r="DA9115" s="130"/>
      <c r="DB9115" s="130"/>
    </row>
    <row r="9116" spans="104:106" x14ac:dyDescent="0.2">
      <c r="CZ9116" s="130"/>
      <c r="DA9116" s="130"/>
      <c r="DB9116" s="130"/>
    </row>
    <row r="9117" spans="104:106" x14ac:dyDescent="0.2">
      <c r="CZ9117" s="130"/>
      <c r="DA9117" s="130"/>
      <c r="DB9117" s="130"/>
    </row>
    <row r="9118" spans="104:106" x14ac:dyDescent="0.2">
      <c r="CZ9118" s="130"/>
      <c r="DA9118" s="130"/>
      <c r="DB9118" s="130"/>
    </row>
    <row r="9119" spans="104:106" x14ac:dyDescent="0.2">
      <c r="CZ9119" s="130"/>
      <c r="DA9119" s="130"/>
      <c r="DB9119" s="130"/>
    </row>
    <row r="9120" spans="104:106" x14ac:dyDescent="0.2">
      <c r="CZ9120" s="130"/>
      <c r="DA9120" s="130"/>
      <c r="DB9120" s="130"/>
    </row>
    <row r="9121" spans="104:106" x14ac:dyDescent="0.2">
      <c r="CZ9121" s="130"/>
      <c r="DA9121" s="130"/>
      <c r="DB9121" s="130"/>
    </row>
    <row r="9122" spans="104:106" x14ac:dyDescent="0.2">
      <c r="CZ9122" s="130"/>
      <c r="DA9122" s="130"/>
      <c r="DB9122" s="130"/>
    </row>
    <row r="9123" spans="104:106" x14ac:dyDescent="0.2">
      <c r="CZ9123" s="130"/>
      <c r="DA9123" s="130"/>
      <c r="DB9123" s="130"/>
    </row>
    <row r="9124" spans="104:106" x14ac:dyDescent="0.2">
      <c r="CZ9124" s="130"/>
      <c r="DA9124" s="130"/>
      <c r="DB9124" s="130"/>
    </row>
    <row r="9125" spans="104:106" x14ac:dyDescent="0.2">
      <c r="CZ9125" s="130"/>
      <c r="DA9125" s="130"/>
      <c r="DB9125" s="130"/>
    </row>
    <row r="9126" spans="104:106" x14ac:dyDescent="0.2">
      <c r="CZ9126" s="130"/>
      <c r="DA9126" s="130"/>
      <c r="DB9126" s="130"/>
    </row>
    <row r="9127" spans="104:106" x14ac:dyDescent="0.2">
      <c r="CZ9127" s="130"/>
      <c r="DA9127" s="130"/>
      <c r="DB9127" s="130"/>
    </row>
    <row r="9128" spans="104:106" x14ac:dyDescent="0.2">
      <c r="CZ9128" s="130"/>
      <c r="DA9128" s="130"/>
      <c r="DB9128" s="130"/>
    </row>
    <row r="9129" spans="104:106" x14ac:dyDescent="0.2">
      <c r="CZ9129" s="130"/>
      <c r="DA9129" s="130"/>
      <c r="DB9129" s="130"/>
    </row>
    <row r="9130" spans="104:106" x14ac:dyDescent="0.2">
      <c r="CZ9130" s="130"/>
      <c r="DA9130" s="130"/>
      <c r="DB9130" s="130"/>
    </row>
    <row r="9131" spans="104:106" x14ac:dyDescent="0.2">
      <c r="CZ9131" s="130"/>
      <c r="DA9131" s="130"/>
      <c r="DB9131" s="130"/>
    </row>
    <row r="9132" spans="104:106" x14ac:dyDescent="0.2">
      <c r="CZ9132" s="130"/>
      <c r="DA9132" s="130"/>
      <c r="DB9132" s="130"/>
    </row>
    <row r="9133" spans="104:106" x14ac:dyDescent="0.2">
      <c r="CZ9133" s="130"/>
      <c r="DA9133" s="130"/>
      <c r="DB9133" s="130"/>
    </row>
    <row r="9134" spans="104:106" x14ac:dyDescent="0.2">
      <c r="CZ9134" s="130"/>
      <c r="DA9134" s="130"/>
      <c r="DB9134" s="130"/>
    </row>
    <row r="9135" spans="104:106" x14ac:dyDescent="0.2">
      <c r="CZ9135" s="130"/>
      <c r="DA9135" s="130"/>
      <c r="DB9135" s="130"/>
    </row>
    <row r="9136" spans="104:106" x14ac:dyDescent="0.2">
      <c r="CZ9136" s="130"/>
      <c r="DA9136" s="130"/>
      <c r="DB9136" s="130"/>
    </row>
    <row r="9137" spans="104:106" x14ac:dyDescent="0.2">
      <c r="CZ9137" s="130"/>
      <c r="DA9137" s="130"/>
      <c r="DB9137" s="130"/>
    </row>
    <row r="9138" spans="104:106" x14ac:dyDescent="0.2">
      <c r="CZ9138" s="130"/>
      <c r="DA9138" s="130"/>
      <c r="DB9138" s="130"/>
    </row>
    <row r="9139" spans="104:106" x14ac:dyDescent="0.2">
      <c r="CZ9139" s="130"/>
      <c r="DA9139" s="130"/>
      <c r="DB9139" s="130"/>
    </row>
    <row r="9140" spans="104:106" x14ac:dyDescent="0.2">
      <c r="CZ9140" s="130"/>
      <c r="DA9140" s="130"/>
      <c r="DB9140" s="130"/>
    </row>
    <row r="9141" spans="104:106" x14ac:dyDescent="0.2">
      <c r="CZ9141" s="130"/>
      <c r="DA9141" s="130"/>
      <c r="DB9141" s="130"/>
    </row>
    <row r="9142" spans="104:106" x14ac:dyDescent="0.2">
      <c r="CZ9142" s="130"/>
      <c r="DA9142" s="130"/>
      <c r="DB9142" s="130"/>
    </row>
    <row r="9143" spans="104:106" x14ac:dyDescent="0.2">
      <c r="CZ9143" s="130"/>
      <c r="DA9143" s="130"/>
      <c r="DB9143" s="130"/>
    </row>
    <row r="9144" spans="104:106" x14ac:dyDescent="0.2">
      <c r="CZ9144" s="130"/>
      <c r="DA9144" s="130"/>
      <c r="DB9144" s="130"/>
    </row>
    <row r="9145" spans="104:106" x14ac:dyDescent="0.2">
      <c r="CZ9145" s="130"/>
      <c r="DA9145" s="130"/>
      <c r="DB9145" s="130"/>
    </row>
    <row r="9146" spans="104:106" x14ac:dyDescent="0.2">
      <c r="CZ9146" s="130"/>
      <c r="DA9146" s="130"/>
      <c r="DB9146" s="130"/>
    </row>
    <row r="9147" spans="104:106" x14ac:dyDescent="0.2">
      <c r="CZ9147" s="130"/>
      <c r="DA9147" s="130"/>
      <c r="DB9147" s="130"/>
    </row>
    <row r="9148" spans="104:106" x14ac:dyDescent="0.2">
      <c r="CZ9148" s="130"/>
      <c r="DA9148" s="130"/>
      <c r="DB9148" s="130"/>
    </row>
    <row r="9149" spans="104:106" x14ac:dyDescent="0.2">
      <c r="CZ9149" s="130"/>
      <c r="DA9149" s="130"/>
      <c r="DB9149" s="130"/>
    </row>
    <row r="9150" spans="104:106" x14ac:dyDescent="0.2">
      <c r="CZ9150" s="130"/>
      <c r="DA9150" s="130"/>
      <c r="DB9150" s="130"/>
    </row>
    <row r="9151" spans="104:106" x14ac:dyDescent="0.2">
      <c r="CZ9151" s="130"/>
      <c r="DA9151" s="130"/>
      <c r="DB9151" s="130"/>
    </row>
    <row r="9152" spans="104:106" x14ac:dyDescent="0.2">
      <c r="CZ9152" s="130"/>
      <c r="DA9152" s="130"/>
      <c r="DB9152" s="130"/>
    </row>
    <row r="9153" spans="104:106" x14ac:dyDescent="0.2">
      <c r="CZ9153" s="130"/>
      <c r="DA9153" s="130"/>
      <c r="DB9153" s="130"/>
    </row>
    <row r="9154" spans="104:106" x14ac:dyDescent="0.2">
      <c r="CZ9154" s="130"/>
      <c r="DA9154" s="130"/>
      <c r="DB9154" s="130"/>
    </row>
    <row r="9155" spans="104:106" x14ac:dyDescent="0.2">
      <c r="CZ9155" s="130"/>
      <c r="DA9155" s="130"/>
      <c r="DB9155" s="130"/>
    </row>
    <row r="9156" spans="104:106" x14ac:dyDescent="0.2">
      <c r="CZ9156" s="130"/>
      <c r="DA9156" s="130"/>
      <c r="DB9156" s="130"/>
    </row>
    <row r="9157" spans="104:106" x14ac:dyDescent="0.2">
      <c r="CZ9157" s="130"/>
      <c r="DA9157" s="130"/>
      <c r="DB9157" s="130"/>
    </row>
    <row r="9158" spans="104:106" x14ac:dyDescent="0.2">
      <c r="CZ9158" s="130"/>
      <c r="DA9158" s="130"/>
      <c r="DB9158" s="130"/>
    </row>
    <row r="9159" spans="104:106" x14ac:dyDescent="0.2">
      <c r="CZ9159" s="130"/>
      <c r="DA9159" s="130"/>
      <c r="DB9159" s="130"/>
    </row>
    <row r="9160" spans="104:106" x14ac:dyDescent="0.2">
      <c r="CZ9160" s="130"/>
      <c r="DA9160" s="130"/>
      <c r="DB9160" s="130"/>
    </row>
    <row r="9161" spans="104:106" x14ac:dyDescent="0.2">
      <c r="CZ9161" s="130"/>
      <c r="DA9161" s="130"/>
      <c r="DB9161" s="130"/>
    </row>
    <row r="9162" spans="104:106" x14ac:dyDescent="0.2">
      <c r="CZ9162" s="130"/>
      <c r="DA9162" s="130"/>
      <c r="DB9162" s="130"/>
    </row>
    <row r="9163" spans="104:106" x14ac:dyDescent="0.2">
      <c r="CZ9163" s="130"/>
      <c r="DA9163" s="130"/>
      <c r="DB9163" s="130"/>
    </row>
    <row r="9164" spans="104:106" x14ac:dyDescent="0.2">
      <c r="CZ9164" s="130"/>
      <c r="DA9164" s="130"/>
      <c r="DB9164" s="130"/>
    </row>
    <row r="9165" spans="104:106" x14ac:dyDescent="0.2">
      <c r="CZ9165" s="130"/>
      <c r="DA9165" s="130"/>
      <c r="DB9165" s="130"/>
    </row>
    <row r="9166" spans="104:106" x14ac:dyDescent="0.2">
      <c r="CZ9166" s="130"/>
      <c r="DA9166" s="130"/>
      <c r="DB9166" s="130"/>
    </row>
    <row r="9167" spans="104:106" x14ac:dyDescent="0.2">
      <c r="CZ9167" s="130"/>
      <c r="DA9167" s="130"/>
      <c r="DB9167" s="130"/>
    </row>
    <row r="9168" spans="104:106" x14ac:dyDescent="0.2">
      <c r="CZ9168" s="130"/>
      <c r="DA9168" s="130"/>
      <c r="DB9168" s="130"/>
    </row>
    <row r="9169" spans="104:106" x14ac:dyDescent="0.2">
      <c r="CZ9169" s="130"/>
      <c r="DA9169" s="130"/>
      <c r="DB9169" s="130"/>
    </row>
    <row r="9170" spans="104:106" x14ac:dyDescent="0.2">
      <c r="CZ9170" s="130"/>
      <c r="DA9170" s="130"/>
      <c r="DB9170" s="130"/>
    </row>
    <row r="9171" spans="104:106" x14ac:dyDescent="0.2">
      <c r="CZ9171" s="130"/>
      <c r="DA9171" s="130"/>
      <c r="DB9171" s="130"/>
    </row>
    <row r="9172" spans="104:106" x14ac:dyDescent="0.2">
      <c r="CZ9172" s="130"/>
      <c r="DA9172" s="130"/>
      <c r="DB9172" s="130"/>
    </row>
    <row r="9173" spans="104:106" x14ac:dyDescent="0.2">
      <c r="CZ9173" s="130"/>
      <c r="DA9173" s="130"/>
      <c r="DB9173" s="130"/>
    </row>
    <row r="9174" spans="104:106" x14ac:dyDescent="0.2">
      <c r="CZ9174" s="130"/>
      <c r="DA9174" s="130"/>
      <c r="DB9174" s="130"/>
    </row>
    <row r="9175" spans="104:106" x14ac:dyDescent="0.2">
      <c r="CZ9175" s="130"/>
      <c r="DA9175" s="130"/>
      <c r="DB9175" s="130"/>
    </row>
    <row r="9176" spans="104:106" x14ac:dyDescent="0.2">
      <c r="CZ9176" s="130"/>
      <c r="DA9176" s="130"/>
      <c r="DB9176" s="130"/>
    </row>
    <row r="9177" spans="104:106" x14ac:dyDescent="0.2">
      <c r="CZ9177" s="130"/>
      <c r="DA9177" s="130"/>
      <c r="DB9177" s="130"/>
    </row>
    <row r="9178" spans="104:106" x14ac:dyDescent="0.2">
      <c r="CZ9178" s="130"/>
      <c r="DA9178" s="130"/>
      <c r="DB9178" s="130"/>
    </row>
    <row r="9179" spans="104:106" x14ac:dyDescent="0.2">
      <c r="CZ9179" s="130"/>
      <c r="DA9179" s="130"/>
      <c r="DB9179" s="130"/>
    </row>
    <row r="9180" spans="104:106" x14ac:dyDescent="0.2">
      <c r="CZ9180" s="130"/>
      <c r="DA9180" s="130"/>
      <c r="DB9180" s="130"/>
    </row>
    <row r="9181" spans="104:106" x14ac:dyDescent="0.2">
      <c r="CZ9181" s="130"/>
      <c r="DA9181" s="130"/>
      <c r="DB9181" s="130"/>
    </row>
    <row r="9182" spans="104:106" x14ac:dyDescent="0.2">
      <c r="CZ9182" s="130"/>
      <c r="DA9182" s="130"/>
      <c r="DB9182" s="130"/>
    </row>
    <row r="9183" spans="104:106" x14ac:dyDescent="0.2">
      <c r="CZ9183" s="130"/>
      <c r="DA9183" s="130"/>
      <c r="DB9183" s="130"/>
    </row>
    <row r="9184" spans="104:106" x14ac:dyDescent="0.2">
      <c r="CZ9184" s="130"/>
      <c r="DA9184" s="130"/>
      <c r="DB9184" s="130"/>
    </row>
    <row r="9185" spans="104:106" x14ac:dyDescent="0.2">
      <c r="CZ9185" s="130"/>
      <c r="DA9185" s="130"/>
      <c r="DB9185" s="130"/>
    </row>
    <row r="9186" spans="104:106" x14ac:dyDescent="0.2">
      <c r="CZ9186" s="130"/>
      <c r="DA9186" s="130"/>
      <c r="DB9186" s="130"/>
    </row>
    <row r="9187" spans="104:106" x14ac:dyDescent="0.2">
      <c r="CZ9187" s="130"/>
      <c r="DA9187" s="130"/>
      <c r="DB9187" s="130"/>
    </row>
    <row r="9188" spans="104:106" x14ac:dyDescent="0.2">
      <c r="CZ9188" s="130"/>
      <c r="DA9188" s="130"/>
      <c r="DB9188" s="130"/>
    </row>
    <row r="9189" spans="104:106" x14ac:dyDescent="0.2">
      <c r="CZ9189" s="130"/>
      <c r="DA9189" s="130"/>
      <c r="DB9189" s="130"/>
    </row>
    <row r="9190" spans="104:106" x14ac:dyDescent="0.2">
      <c r="CZ9190" s="130"/>
      <c r="DA9190" s="130"/>
      <c r="DB9190" s="130"/>
    </row>
    <row r="9191" spans="104:106" x14ac:dyDescent="0.2">
      <c r="CZ9191" s="130"/>
      <c r="DA9191" s="130"/>
      <c r="DB9191" s="130"/>
    </row>
    <row r="9192" spans="104:106" x14ac:dyDescent="0.2">
      <c r="CZ9192" s="130"/>
      <c r="DA9192" s="130"/>
      <c r="DB9192" s="130"/>
    </row>
    <row r="9193" spans="104:106" x14ac:dyDescent="0.2">
      <c r="CZ9193" s="130"/>
      <c r="DA9193" s="130"/>
      <c r="DB9193" s="130"/>
    </row>
    <row r="9194" spans="104:106" x14ac:dyDescent="0.2">
      <c r="CZ9194" s="130"/>
      <c r="DA9194" s="130"/>
      <c r="DB9194" s="130"/>
    </row>
    <row r="9195" spans="104:106" x14ac:dyDescent="0.2">
      <c r="CZ9195" s="130"/>
      <c r="DA9195" s="130"/>
      <c r="DB9195" s="130"/>
    </row>
    <row r="9196" spans="104:106" x14ac:dyDescent="0.2">
      <c r="CZ9196" s="130"/>
      <c r="DA9196" s="130"/>
      <c r="DB9196" s="130"/>
    </row>
    <row r="9197" spans="104:106" x14ac:dyDescent="0.2">
      <c r="CZ9197" s="130"/>
      <c r="DA9197" s="130"/>
      <c r="DB9197" s="130"/>
    </row>
    <row r="9198" spans="104:106" x14ac:dyDescent="0.2">
      <c r="CZ9198" s="130"/>
      <c r="DA9198" s="130"/>
      <c r="DB9198" s="130"/>
    </row>
    <row r="9199" spans="104:106" x14ac:dyDescent="0.2">
      <c r="CZ9199" s="130"/>
      <c r="DA9199" s="130"/>
      <c r="DB9199" s="130"/>
    </row>
    <row r="9200" spans="104:106" x14ac:dyDescent="0.2">
      <c r="CZ9200" s="130"/>
      <c r="DA9200" s="130"/>
      <c r="DB9200" s="130"/>
    </row>
    <row r="9201" spans="104:106" x14ac:dyDescent="0.2">
      <c r="CZ9201" s="130"/>
      <c r="DA9201" s="130"/>
      <c r="DB9201" s="130"/>
    </row>
    <row r="9202" spans="104:106" x14ac:dyDescent="0.2">
      <c r="CZ9202" s="130"/>
      <c r="DA9202" s="130"/>
      <c r="DB9202" s="130"/>
    </row>
    <row r="9203" spans="104:106" x14ac:dyDescent="0.2">
      <c r="CZ9203" s="130"/>
      <c r="DA9203" s="130"/>
      <c r="DB9203" s="130"/>
    </row>
    <row r="9204" spans="104:106" x14ac:dyDescent="0.2">
      <c r="CZ9204" s="130"/>
      <c r="DA9204" s="130"/>
      <c r="DB9204" s="130"/>
    </row>
    <row r="9205" spans="104:106" x14ac:dyDescent="0.2">
      <c r="CZ9205" s="130"/>
      <c r="DA9205" s="130"/>
      <c r="DB9205" s="130"/>
    </row>
    <row r="9206" spans="104:106" x14ac:dyDescent="0.2">
      <c r="CZ9206" s="130"/>
      <c r="DA9206" s="130"/>
      <c r="DB9206" s="130"/>
    </row>
    <row r="9207" spans="104:106" x14ac:dyDescent="0.2">
      <c r="CZ9207" s="130"/>
      <c r="DA9207" s="130"/>
      <c r="DB9207" s="130"/>
    </row>
    <row r="9208" spans="104:106" x14ac:dyDescent="0.2">
      <c r="CZ9208" s="130"/>
      <c r="DA9208" s="130"/>
      <c r="DB9208" s="130"/>
    </row>
    <row r="9209" spans="104:106" x14ac:dyDescent="0.2">
      <c r="CZ9209" s="130"/>
      <c r="DA9209" s="130"/>
      <c r="DB9209" s="130"/>
    </row>
    <row r="9210" spans="104:106" x14ac:dyDescent="0.2">
      <c r="CZ9210" s="130"/>
      <c r="DA9210" s="130"/>
      <c r="DB9210" s="130"/>
    </row>
    <row r="9211" spans="104:106" x14ac:dyDescent="0.2">
      <c r="CZ9211" s="130"/>
      <c r="DA9211" s="130"/>
      <c r="DB9211" s="130"/>
    </row>
    <row r="9212" spans="104:106" x14ac:dyDescent="0.2">
      <c r="CZ9212" s="130"/>
      <c r="DA9212" s="130"/>
      <c r="DB9212" s="130"/>
    </row>
    <row r="9213" spans="104:106" x14ac:dyDescent="0.2">
      <c r="CZ9213" s="130"/>
      <c r="DA9213" s="130"/>
      <c r="DB9213" s="130"/>
    </row>
    <row r="9214" spans="104:106" x14ac:dyDescent="0.2">
      <c r="CZ9214" s="130"/>
      <c r="DA9214" s="130"/>
      <c r="DB9214" s="130"/>
    </row>
    <row r="9215" spans="104:106" x14ac:dyDescent="0.2">
      <c r="CZ9215" s="130"/>
      <c r="DA9215" s="130"/>
      <c r="DB9215" s="130"/>
    </row>
    <row r="9216" spans="104:106" x14ac:dyDescent="0.2">
      <c r="CZ9216" s="130"/>
      <c r="DA9216" s="130"/>
      <c r="DB9216" s="130"/>
    </row>
    <row r="9217" spans="104:106" x14ac:dyDescent="0.2">
      <c r="CZ9217" s="130"/>
      <c r="DA9217" s="130"/>
      <c r="DB9217" s="130"/>
    </row>
    <row r="9218" spans="104:106" x14ac:dyDescent="0.2">
      <c r="CZ9218" s="130"/>
      <c r="DA9218" s="130"/>
      <c r="DB9218" s="130"/>
    </row>
    <row r="9219" spans="104:106" x14ac:dyDescent="0.2">
      <c r="CZ9219" s="130"/>
      <c r="DA9219" s="130"/>
      <c r="DB9219" s="130"/>
    </row>
    <row r="9220" spans="104:106" x14ac:dyDescent="0.2">
      <c r="CZ9220" s="130"/>
      <c r="DA9220" s="130"/>
      <c r="DB9220" s="130"/>
    </row>
    <row r="9221" spans="104:106" x14ac:dyDescent="0.2">
      <c r="CZ9221" s="130"/>
      <c r="DA9221" s="130"/>
      <c r="DB9221" s="130"/>
    </row>
    <row r="9222" spans="104:106" x14ac:dyDescent="0.2">
      <c r="CZ9222" s="130"/>
      <c r="DA9222" s="130"/>
      <c r="DB9222" s="130"/>
    </row>
    <row r="9223" spans="104:106" x14ac:dyDescent="0.2">
      <c r="CZ9223" s="130"/>
      <c r="DA9223" s="130"/>
      <c r="DB9223" s="130"/>
    </row>
    <row r="9224" spans="104:106" x14ac:dyDescent="0.2">
      <c r="CZ9224" s="130"/>
      <c r="DA9224" s="130"/>
      <c r="DB9224" s="130"/>
    </row>
    <row r="9225" spans="104:106" x14ac:dyDescent="0.2">
      <c r="CZ9225" s="130"/>
      <c r="DA9225" s="130"/>
      <c r="DB9225" s="130"/>
    </row>
    <row r="9226" spans="104:106" x14ac:dyDescent="0.2">
      <c r="CZ9226" s="130"/>
      <c r="DA9226" s="130"/>
      <c r="DB9226" s="130"/>
    </row>
    <row r="9227" spans="104:106" x14ac:dyDescent="0.2">
      <c r="CZ9227" s="130"/>
      <c r="DA9227" s="130"/>
      <c r="DB9227" s="130"/>
    </row>
    <row r="9228" spans="104:106" x14ac:dyDescent="0.2">
      <c r="CZ9228" s="130"/>
      <c r="DA9228" s="130"/>
      <c r="DB9228" s="130"/>
    </row>
    <row r="9229" spans="104:106" x14ac:dyDescent="0.2">
      <c r="CZ9229" s="130"/>
      <c r="DA9229" s="130"/>
      <c r="DB9229" s="130"/>
    </row>
    <row r="9230" spans="104:106" x14ac:dyDescent="0.2">
      <c r="CZ9230" s="130"/>
      <c r="DA9230" s="130"/>
      <c r="DB9230" s="130"/>
    </row>
    <row r="9231" spans="104:106" x14ac:dyDescent="0.2">
      <c r="CZ9231" s="130"/>
      <c r="DA9231" s="130"/>
      <c r="DB9231" s="130"/>
    </row>
    <row r="9232" spans="104:106" x14ac:dyDescent="0.2">
      <c r="CZ9232" s="130"/>
      <c r="DA9232" s="130"/>
      <c r="DB9232" s="130"/>
    </row>
    <row r="9233" spans="104:106" x14ac:dyDescent="0.2">
      <c r="CZ9233" s="130"/>
      <c r="DA9233" s="130"/>
      <c r="DB9233" s="130"/>
    </row>
    <row r="9234" spans="104:106" x14ac:dyDescent="0.2">
      <c r="CZ9234" s="130"/>
      <c r="DA9234" s="130"/>
      <c r="DB9234" s="130"/>
    </row>
    <row r="9235" spans="104:106" x14ac:dyDescent="0.2">
      <c r="CZ9235" s="130"/>
      <c r="DA9235" s="130"/>
      <c r="DB9235" s="130"/>
    </row>
    <row r="9236" spans="104:106" x14ac:dyDescent="0.2">
      <c r="CZ9236" s="130"/>
      <c r="DA9236" s="130"/>
      <c r="DB9236" s="130"/>
    </row>
    <row r="9237" spans="104:106" x14ac:dyDescent="0.2">
      <c r="CZ9237" s="130"/>
      <c r="DA9237" s="130"/>
      <c r="DB9237" s="130"/>
    </row>
    <row r="9238" spans="104:106" x14ac:dyDescent="0.2">
      <c r="CZ9238" s="130"/>
      <c r="DA9238" s="130"/>
      <c r="DB9238" s="130"/>
    </row>
    <row r="9239" spans="104:106" x14ac:dyDescent="0.2">
      <c r="CZ9239" s="130"/>
      <c r="DA9239" s="130"/>
      <c r="DB9239" s="130"/>
    </row>
    <row r="9240" spans="104:106" x14ac:dyDescent="0.2">
      <c r="CZ9240" s="130"/>
      <c r="DA9240" s="130"/>
      <c r="DB9240" s="130"/>
    </row>
    <row r="9241" spans="104:106" x14ac:dyDescent="0.2">
      <c r="CZ9241" s="130"/>
      <c r="DA9241" s="130"/>
      <c r="DB9241" s="130"/>
    </row>
    <row r="9242" spans="104:106" x14ac:dyDescent="0.2">
      <c r="CZ9242" s="130"/>
      <c r="DA9242" s="130"/>
      <c r="DB9242" s="130"/>
    </row>
    <row r="9243" spans="104:106" x14ac:dyDescent="0.2">
      <c r="CZ9243" s="130"/>
      <c r="DA9243" s="130"/>
      <c r="DB9243" s="130"/>
    </row>
    <row r="9244" spans="104:106" x14ac:dyDescent="0.2">
      <c r="CZ9244" s="130"/>
      <c r="DA9244" s="130"/>
      <c r="DB9244" s="130"/>
    </row>
    <row r="9245" spans="104:106" x14ac:dyDescent="0.2">
      <c r="CZ9245" s="130"/>
      <c r="DA9245" s="130"/>
      <c r="DB9245" s="130"/>
    </row>
    <row r="9246" spans="104:106" x14ac:dyDescent="0.2">
      <c r="CZ9246" s="130"/>
      <c r="DA9246" s="130"/>
      <c r="DB9246" s="130"/>
    </row>
    <row r="9247" spans="104:106" x14ac:dyDescent="0.2">
      <c r="CZ9247" s="130"/>
      <c r="DA9247" s="130"/>
      <c r="DB9247" s="130"/>
    </row>
    <row r="9248" spans="104:106" x14ac:dyDescent="0.2">
      <c r="CZ9248" s="130"/>
      <c r="DA9248" s="130"/>
      <c r="DB9248" s="130"/>
    </row>
    <row r="9249" spans="104:106" x14ac:dyDescent="0.2">
      <c r="CZ9249" s="130"/>
      <c r="DA9249" s="130"/>
      <c r="DB9249" s="130"/>
    </row>
    <row r="9250" spans="104:106" x14ac:dyDescent="0.2">
      <c r="CZ9250" s="130"/>
      <c r="DA9250" s="130"/>
      <c r="DB9250" s="130"/>
    </row>
    <row r="9251" spans="104:106" x14ac:dyDescent="0.2">
      <c r="CZ9251" s="130"/>
      <c r="DA9251" s="130"/>
      <c r="DB9251" s="130"/>
    </row>
    <row r="9252" spans="104:106" x14ac:dyDescent="0.2">
      <c r="CZ9252" s="130"/>
      <c r="DA9252" s="130"/>
      <c r="DB9252" s="130"/>
    </row>
    <row r="9253" spans="104:106" x14ac:dyDescent="0.2">
      <c r="CZ9253" s="130"/>
      <c r="DA9253" s="130"/>
      <c r="DB9253" s="130"/>
    </row>
    <row r="9254" spans="104:106" x14ac:dyDescent="0.2">
      <c r="CZ9254" s="130"/>
      <c r="DA9254" s="130"/>
      <c r="DB9254" s="130"/>
    </row>
    <row r="9255" spans="104:106" x14ac:dyDescent="0.2">
      <c r="CZ9255" s="130"/>
      <c r="DA9255" s="130"/>
      <c r="DB9255" s="130"/>
    </row>
    <row r="9256" spans="104:106" x14ac:dyDescent="0.2">
      <c r="CZ9256" s="130"/>
      <c r="DA9256" s="130"/>
      <c r="DB9256" s="130"/>
    </row>
    <row r="9257" spans="104:106" x14ac:dyDescent="0.2">
      <c r="CZ9257" s="130"/>
      <c r="DA9257" s="130"/>
      <c r="DB9257" s="130"/>
    </row>
    <row r="9258" spans="104:106" x14ac:dyDescent="0.2">
      <c r="CZ9258" s="130"/>
      <c r="DA9258" s="130"/>
      <c r="DB9258" s="130"/>
    </row>
    <row r="9259" spans="104:106" x14ac:dyDescent="0.2">
      <c r="CZ9259" s="130"/>
      <c r="DA9259" s="130"/>
      <c r="DB9259" s="130"/>
    </row>
    <row r="9260" spans="104:106" x14ac:dyDescent="0.2">
      <c r="CZ9260" s="130"/>
      <c r="DA9260" s="130"/>
      <c r="DB9260" s="130"/>
    </row>
    <row r="9261" spans="104:106" x14ac:dyDescent="0.2">
      <c r="CZ9261" s="130"/>
      <c r="DA9261" s="130"/>
      <c r="DB9261" s="130"/>
    </row>
    <row r="9262" spans="104:106" x14ac:dyDescent="0.2">
      <c r="CZ9262" s="130"/>
      <c r="DA9262" s="130"/>
      <c r="DB9262" s="130"/>
    </row>
    <row r="9263" spans="104:106" x14ac:dyDescent="0.2">
      <c r="CZ9263" s="130"/>
      <c r="DA9263" s="130"/>
      <c r="DB9263" s="130"/>
    </row>
    <row r="9264" spans="104:106" x14ac:dyDescent="0.2">
      <c r="CZ9264" s="130"/>
      <c r="DA9264" s="130"/>
      <c r="DB9264" s="130"/>
    </row>
    <row r="9265" spans="104:106" x14ac:dyDescent="0.2">
      <c r="CZ9265" s="130"/>
      <c r="DA9265" s="130"/>
      <c r="DB9265" s="130"/>
    </row>
    <row r="9266" spans="104:106" x14ac:dyDescent="0.2">
      <c r="CZ9266" s="130"/>
      <c r="DA9266" s="130"/>
      <c r="DB9266" s="130"/>
    </row>
    <row r="9267" spans="104:106" x14ac:dyDescent="0.2">
      <c r="CZ9267" s="130"/>
      <c r="DA9267" s="130"/>
      <c r="DB9267" s="130"/>
    </row>
    <row r="9268" spans="104:106" x14ac:dyDescent="0.2">
      <c r="CZ9268" s="130"/>
      <c r="DA9268" s="130"/>
      <c r="DB9268" s="130"/>
    </row>
    <row r="9269" spans="104:106" x14ac:dyDescent="0.2">
      <c r="CZ9269" s="130"/>
      <c r="DA9269" s="130"/>
      <c r="DB9269" s="130"/>
    </row>
    <row r="9270" spans="104:106" x14ac:dyDescent="0.2">
      <c r="CZ9270" s="130"/>
      <c r="DA9270" s="130"/>
      <c r="DB9270" s="130"/>
    </row>
    <row r="9271" spans="104:106" x14ac:dyDescent="0.2">
      <c r="CZ9271" s="130"/>
      <c r="DA9271" s="130"/>
      <c r="DB9271" s="130"/>
    </row>
    <row r="9272" spans="104:106" x14ac:dyDescent="0.2">
      <c r="CZ9272" s="130"/>
      <c r="DA9272" s="130"/>
      <c r="DB9272" s="130"/>
    </row>
    <row r="9273" spans="104:106" x14ac:dyDescent="0.2">
      <c r="CZ9273" s="130"/>
      <c r="DA9273" s="130"/>
      <c r="DB9273" s="130"/>
    </row>
    <row r="9274" spans="104:106" x14ac:dyDescent="0.2">
      <c r="CZ9274" s="130"/>
      <c r="DA9274" s="130"/>
      <c r="DB9274" s="130"/>
    </row>
    <row r="9275" spans="104:106" x14ac:dyDescent="0.2">
      <c r="CZ9275" s="130"/>
      <c r="DA9275" s="130"/>
      <c r="DB9275" s="130"/>
    </row>
    <row r="9276" spans="104:106" x14ac:dyDescent="0.2">
      <c r="CZ9276" s="130"/>
      <c r="DA9276" s="130"/>
      <c r="DB9276" s="130"/>
    </row>
    <row r="9277" spans="104:106" x14ac:dyDescent="0.2">
      <c r="CZ9277" s="130"/>
      <c r="DA9277" s="130"/>
      <c r="DB9277" s="130"/>
    </row>
    <row r="9278" spans="104:106" x14ac:dyDescent="0.2">
      <c r="CZ9278" s="130"/>
      <c r="DA9278" s="130"/>
      <c r="DB9278" s="130"/>
    </row>
    <row r="9279" spans="104:106" x14ac:dyDescent="0.2">
      <c r="CZ9279" s="130"/>
      <c r="DA9279" s="130"/>
      <c r="DB9279" s="130"/>
    </row>
    <row r="9280" spans="104:106" x14ac:dyDescent="0.2">
      <c r="CZ9280" s="130"/>
      <c r="DA9280" s="130"/>
      <c r="DB9280" s="130"/>
    </row>
    <row r="9281" spans="104:106" x14ac:dyDescent="0.2">
      <c r="CZ9281" s="130"/>
      <c r="DA9281" s="130"/>
      <c r="DB9281" s="130"/>
    </row>
    <row r="9282" spans="104:106" x14ac:dyDescent="0.2">
      <c r="CZ9282" s="130"/>
      <c r="DA9282" s="130"/>
      <c r="DB9282" s="130"/>
    </row>
    <row r="9283" spans="104:106" x14ac:dyDescent="0.2">
      <c r="CZ9283" s="130"/>
      <c r="DA9283" s="130"/>
      <c r="DB9283" s="130"/>
    </row>
    <row r="9284" spans="104:106" x14ac:dyDescent="0.2">
      <c r="CZ9284" s="130"/>
      <c r="DA9284" s="130"/>
      <c r="DB9284" s="130"/>
    </row>
    <row r="9285" spans="104:106" x14ac:dyDescent="0.2">
      <c r="CZ9285" s="130"/>
      <c r="DA9285" s="130"/>
      <c r="DB9285" s="130"/>
    </row>
    <row r="9286" spans="104:106" x14ac:dyDescent="0.2">
      <c r="CZ9286" s="130"/>
      <c r="DA9286" s="130"/>
      <c r="DB9286" s="130"/>
    </row>
    <row r="9287" spans="104:106" x14ac:dyDescent="0.2">
      <c r="CZ9287" s="130"/>
      <c r="DA9287" s="130"/>
      <c r="DB9287" s="130"/>
    </row>
    <row r="9288" spans="104:106" x14ac:dyDescent="0.2">
      <c r="CZ9288" s="130"/>
      <c r="DA9288" s="130"/>
      <c r="DB9288" s="130"/>
    </row>
    <row r="9289" spans="104:106" x14ac:dyDescent="0.2">
      <c r="CZ9289" s="130"/>
      <c r="DA9289" s="130"/>
      <c r="DB9289" s="130"/>
    </row>
    <row r="9290" spans="104:106" x14ac:dyDescent="0.2">
      <c r="CZ9290" s="130"/>
      <c r="DA9290" s="130"/>
      <c r="DB9290" s="130"/>
    </row>
    <row r="9291" spans="104:106" x14ac:dyDescent="0.2">
      <c r="CZ9291" s="130"/>
      <c r="DA9291" s="130"/>
      <c r="DB9291" s="130"/>
    </row>
    <row r="9292" spans="104:106" x14ac:dyDescent="0.2">
      <c r="CZ9292" s="130"/>
      <c r="DA9292" s="130"/>
      <c r="DB9292" s="130"/>
    </row>
    <row r="9293" spans="104:106" x14ac:dyDescent="0.2">
      <c r="CZ9293" s="130"/>
      <c r="DA9293" s="130"/>
      <c r="DB9293" s="130"/>
    </row>
    <row r="9294" spans="104:106" x14ac:dyDescent="0.2">
      <c r="CZ9294" s="130"/>
      <c r="DA9294" s="130"/>
      <c r="DB9294" s="130"/>
    </row>
    <row r="9295" spans="104:106" x14ac:dyDescent="0.2">
      <c r="CZ9295" s="130"/>
      <c r="DA9295" s="130"/>
      <c r="DB9295" s="130"/>
    </row>
    <row r="9296" spans="104:106" x14ac:dyDescent="0.2">
      <c r="CZ9296" s="130"/>
      <c r="DA9296" s="130"/>
      <c r="DB9296" s="130"/>
    </row>
    <row r="9297" spans="104:106" x14ac:dyDescent="0.2">
      <c r="CZ9297" s="130"/>
      <c r="DA9297" s="130"/>
      <c r="DB9297" s="130"/>
    </row>
    <row r="9298" spans="104:106" x14ac:dyDescent="0.2">
      <c r="CZ9298" s="130"/>
      <c r="DA9298" s="130"/>
      <c r="DB9298" s="130"/>
    </row>
    <row r="9299" spans="104:106" x14ac:dyDescent="0.2">
      <c r="CZ9299" s="130"/>
      <c r="DA9299" s="130"/>
      <c r="DB9299" s="130"/>
    </row>
    <row r="9300" spans="104:106" x14ac:dyDescent="0.2">
      <c r="CZ9300" s="130"/>
      <c r="DA9300" s="130"/>
      <c r="DB9300" s="130"/>
    </row>
    <row r="9301" spans="104:106" x14ac:dyDescent="0.2">
      <c r="CZ9301" s="130"/>
      <c r="DA9301" s="130"/>
      <c r="DB9301" s="130"/>
    </row>
    <row r="9302" spans="104:106" x14ac:dyDescent="0.2">
      <c r="CZ9302" s="130"/>
      <c r="DA9302" s="130"/>
      <c r="DB9302" s="130"/>
    </row>
    <row r="9303" spans="104:106" x14ac:dyDescent="0.2">
      <c r="CZ9303" s="130"/>
      <c r="DA9303" s="130"/>
      <c r="DB9303" s="130"/>
    </row>
    <row r="9304" spans="104:106" x14ac:dyDescent="0.2">
      <c r="CZ9304" s="130"/>
      <c r="DA9304" s="130"/>
      <c r="DB9304" s="130"/>
    </row>
    <row r="9305" spans="104:106" x14ac:dyDescent="0.2">
      <c r="CZ9305" s="130"/>
      <c r="DA9305" s="130"/>
      <c r="DB9305" s="130"/>
    </row>
    <row r="9306" spans="104:106" x14ac:dyDescent="0.2">
      <c r="CZ9306" s="130"/>
      <c r="DA9306" s="130"/>
      <c r="DB9306" s="130"/>
    </row>
    <row r="9307" spans="104:106" x14ac:dyDescent="0.2">
      <c r="CZ9307" s="130"/>
      <c r="DA9307" s="130"/>
      <c r="DB9307" s="130"/>
    </row>
    <row r="9308" spans="104:106" x14ac:dyDescent="0.2">
      <c r="CZ9308" s="130"/>
      <c r="DA9308" s="130"/>
      <c r="DB9308" s="130"/>
    </row>
    <row r="9309" spans="104:106" x14ac:dyDescent="0.2">
      <c r="CZ9309" s="130"/>
      <c r="DA9309" s="130"/>
      <c r="DB9309" s="130"/>
    </row>
    <row r="9310" spans="104:106" x14ac:dyDescent="0.2">
      <c r="CZ9310" s="130"/>
      <c r="DA9310" s="130"/>
      <c r="DB9310" s="130"/>
    </row>
    <row r="9311" spans="104:106" x14ac:dyDescent="0.2">
      <c r="CZ9311" s="130"/>
      <c r="DA9311" s="130"/>
      <c r="DB9311" s="130"/>
    </row>
    <row r="9312" spans="104:106" x14ac:dyDescent="0.2">
      <c r="CZ9312" s="130"/>
      <c r="DA9312" s="130"/>
      <c r="DB9312" s="130"/>
    </row>
    <row r="9313" spans="104:106" x14ac:dyDescent="0.2">
      <c r="CZ9313" s="130"/>
      <c r="DA9313" s="130"/>
      <c r="DB9313" s="130"/>
    </row>
    <row r="9314" spans="104:106" x14ac:dyDescent="0.2">
      <c r="CZ9314" s="130"/>
      <c r="DA9314" s="130"/>
      <c r="DB9314" s="130"/>
    </row>
    <row r="9315" spans="104:106" x14ac:dyDescent="0.2">
      <c r="CZ9315" s="130"/>
      <c r="DA9315" s="130"/>
      <c r="DB9315" s="130"/>
    </row>
    <row r="9316" spans="104:106" x14ac:dyDescent="0.2">
      <c r="CZ9316" s="130"/>
      <c r="DA9316" s="130"/>
      <c r="DB9316" s="130"/>
    </row>
    <row r="9317" spans="104:106" x14ac:dyDescent="0.2">
      <c r="CZ9317" s="130"/>
      <c r="DA9317" s="130"/>
      <c r="DB9317" s="130"/>
    </row>
    <row r="9318" spans="104:106" x14ac:dyDescent="0.2">
      <c r="CZ9318" s="130"/>
      <c r="DA9318" s="130"/>
      <c r="DB9318" s="130"/>
    </row>
    <row r="9319" spans="104:106" x14ac:dyDescent="0.2">
      <c r="CZ9319" s="130"/>
      <c r="DA9319" s="130"/>
      <c r="DB9319" s="130"/>
    </row>
    <row r="9320" spans="104:106" x14ac:dyDescent="0.2">
      <c r="CZ9320" s="130"/>
      <c r="DA9320" s="130"/>
      <c r="DB9320" s="130"/>
    </row>
    <row r="9321" spans="104:106" x14ac:dyDescent="0.2">
      <c r="CZ9321" s="130"/>
      <c r="DA9321" s="130"/>
      <c r="DB9321" s="130"/>
    </row>
    <row r="9322" spans="104:106" x14ac:dyDescent="0.2">
      <c r="CZ9322" s="130"/>
      <c r="DA9322" s="130"/>
      <c r="DB9322" s="130"/>
    </row>
    <row r="9323" spans="104:106" x14ac:dyDescent="0.2">
      <c r="CZ9323" s="130"/>
      <c r="DA9323" s="130"/>
      <c r="DB9323" s="130"/>
    </row>
    <row r="9324" spans="104:106" x14ac:dyDescent="0.2">
      <c r="CZ9324" s="130"/>
      <c r="DA9324" s="130"/>
      <c r="DB9324" s="130"/>
    </row>
    <row r="9325" spans="104:106" x14ac:dyDescent="0.2">
      <c r="CZ9325" s="130"/>
      <c r="DA9325" s="130"/>
      <c r="DB9325" s="130"/>
    </row>
    <row r="9326" spans="104:106" x14ac:dyDescent="0.2">
      <c r="CZ9326" s="130"/>
      <c r="DA9326" s="130"/>
      <c r="DB9326" s="130"/>
    </row>
    <row r="9327" spans="104:106" x14ac:dyDescent="0.2">
      <c r="CZ9327" s="130"/>
      <c r="DA9327" s="130"/>
      <c r="DB9327" s="130"/>
    </row>
    <row r="9328" spans="104:106" x14ac:dyDescent="0.2">
      <c r="CZ9328" s="130"/>
      <c r="DA9328" s="130"/>
      <c r="DB9328" s="130"/>
    </row>
    <row r="9329" spans="104:106" x14ac:dyDescent="0.2">
      <c r="CZ9329" s="130"/>
      <c r="DA9329" s="130"/>
      <c r="DB9329" s="130"/>
    </row>
    <row r="9330" spans="104:106" x14ac:dyDescent="0.2">
      <c r="CZ9330" s="130"/>
      <c r="DA9330" s="130"/>
      <c r="DB9330" s="130"/>
    </row>
    <row r="9331" spans="104:106" x14ac:dyDescent="0.2">
      <c r="CZ9331" s="130"/>
      <c r="DA9331" s="130"/>
      <c r="DB9331" s="130"/>
    </row>
    <row r="9332" spans="104:106" x14ac:dyDescent="0.2">
      <c r="CZ9332" s="130"/>
      <c r="DA9332" s="130"/>
      <c r="DB9332" s="130"/>
    </row>
    <row r="9333" spans="104:106" x14ac:dyDescent="0.2">
      <c r="CZ9333" s="130"/>
      <c r="DA9333" s="130"/>
      <c r="DB9333" s="130"/>
    </row>
    <row r="9334" spans="104:106" x14ac:dyDescent="0.2">
      <c r="CZ9334" s="130"/>
      <c r="DA9334" s="130"/>
      <c r="DB9334" s="130"/>
    </row>
    <row r="9335" spans="104:106" x14ac:dyDescent="0.2">
      <c r="CZ9335" s="130"/>
      <c r="DA9335" s="130"/>
      <c r="DB9335" s="130"/>
    </row>
    <row r="9336" spans="104:106" x14ac:dyDescent="0.2">
      <c r="CZ9336" s="130"/>
      <c r="DA9336" s="130"/>
      <c r="DB9336" s="130"/>
    </row>
    <row r="9337" spans="104:106" x14ac:dyDescent="0.2">
      <c r="CZ9337" s="130"/>
      <c r="DA9337" s="130"/>
      <c r="DB9337" s="130"/>
    </row>
    <row r="9338" spans="104:106" x14ac:dyDescent="0.2">
      <c r="CZ9338" s="130"/>
      <c r="DA9338" s="130"/>
      <c r="DB9338" s="130"/>
    </row>
    <row r="9339" spans="104:106" x14ac:dyDescent="0.2">
      <c r="CZ9339" s="130"/>
      <c r="DA9339" s="130"/>
      <c r="DB9339" s="130"/>
    </row>
    <row r="9340" spans="104:106" x14ac:dyDescent="0.2">
      <c r="CZ9340" s="130"/>
      <c r="DA9340" s="130"/>
      <c r="DB9340" s="130"/>
    </row>
    <row r="9341" spans="104:106" x14ac:dyDescent="0.2">
      <c r="CZ9341" s="130"/>
      <c r="DA9341" s="130"/>
      <c r="DB9341" s="130"/>
    </row>
    <row r="9342" spans="104:106" x14ac:dyDescent="0.2">
      <c r="CZ9342" s="130"/>
      <c r="DA9342" s="130"/>
      <c r="DB9342" s="130"/>
    </row>
    <row r="9343" spans="104:106" x14ac:dyDescent="0.2">
      <c r="CZ9343" s="130"/>
      <c r="DA9343" s="130"/>
      <c r="DB9343" s="130"/>
    </row>
    <row r="9344" spans="104:106" x14ac:dyDescent="0.2">
      <c r="CZ9344" s="130"/>
      <c r="DA9344" s="130"/>
      <c r="DB9344" s="130"/>
    </row>
    <row r="9345" spans="104:106" x14ac:dyDescent="0.2">
      <c r="CZ9345" s="130"/>
      <c r="DA9345" s="130"/>
      <c r="DB9345" s="130"/>
    </row>
    <row r="9346" spans="104:106" x14ac:dyDescent="0.2">
      <c r="CZ9346" s="130"/>
      <c r="DA9346" s="130"/>
      <c r="DB9346" s="130"/>
    </row>
    <row r="9347" spans="104:106" x14ac:dyDescent="0.2">
      <c r="CZ9347" s="130"/>
      <c r="DA9347" s="130"/>
      <c r="DB9347" s="130"/>
    </row>
    <row r="9348" spans="104:106" x14ac:dyDescent="0.2">
      <c r="CZ9348" s="130"/>
      <c r="DA9348" s="130"/>
      <c r="DB9348" s="130"/>
    </row>
    <row r="9349" spans="104:106" x14ac:dyDescent="0.2">
      <c r="CZ9349" s="130"/>
      <c r="DA9349" s="130"/>
      <c r="DB9349" s="130"/>
    </row>
    <row r="9350" spans="104:106" x14ac:dyDescent="0.2">
      <c r="CZ9350" s="130"/>
      <c r="DA9350" s="130"/>
      <c r="DB9350" s="130"/>
    </row>
    <row r="9351" spans="104:106" x14ac:dyDescent="0.2">
      <c r="CZ9351" s="130"/>
      <c r="DA9351" s="130"/>
      <c r="DB9351" s="130"/>
    </row>
    <row r="9352" spans="104:106" x14ac:dyDescent="0.2">
      <c r="CZ9352" s="130"/>
      <c r="DA9352" s="130"/>
      <c r="DB9352" s="130"/>
    </row>
    <row r="9353" spans="104:106" x14ac:dyDescent="0.2">
      <c r="CZ9353" s="130"/>
      <c r="DA9353" s="130"/>
      <c r="DB9353" s="130"/>
    </row>
    <row r="9354" spans="104:106" x14ac:dyDescent="0.2">
      <c r="CZ9354" s="130"/>
      <c r="DA9354" s="130"/>
      <c r="DB9354" s="130"/>
    </row>
    <row r="9355" spans="104:106" x14ac:dyDescent="0.2">
      <c r="CZ9355" s="130"/>
      <c r="DA9355" s="130"/>
      <c r="DB9355" s="130"/>
    </row>
    <row r="9356" spans="104:106" x14ac:dyDescent="0.2">
      <c r="CZ9356" s="130"/>
      <c r="DA9356" s="130"/>
      <c r="DB9356" s="130"/>
    </row>
    <row r="9357" spans="104:106" x14ac:dyDescent="0.2">
      <c r="CZ9357" s="130"/>
      <c r="DA9357" s="130"/>
      <c r="DB9357" s="130"/>
    </row>
    <row r="9358" spans="104:106" x14ac:dyDescent="0.2">
      <c r="CZ9358" s="130"/>
      <c r="DA9358" s="130"/>
      <c r="DB9358" s="130"/>
    </row>
    <row r="9359" spans="104:106" x14ac:dyDescent="0.2">
      <c r="CZ9359" s="130"/>
      <c r="DA9359" s="130"/>
      <c r="DB9359" s="130"/>
    </row>
    <row r="9360" spans="104:106" x14ac:dyDescent="0.2">
      <c r="CZ9360" s="130"/>
      <c r="DA9360" s="130"/>
      <c r="DB9360" s="130"/>
    </row>
    <row r="9361" spans="104:106" x14ac:dyDescent="0.2">
      <c r="CZ9361" s="130"/>
      <c r="DA9361" s="130"/>
      <c r="DB9361" s="130"/>
    </row>
    <row r="9362" spans="104:106" x14ac:dyDescent="0.2">
      <c r="CZ9362" s="130"/>
      <c r="DA9362" s="130"/>
      <c r="DB9362" s="130"/>
    </row>
    <row r="9363" spans="104:106" x14ac:dyDescent="0.2">
      <c r="CZ9363" s="130"/>
      <c r="DA9363" s="130"/>
      <c r="DB9363" s="130"/>
    </row>
    <row r="9364" spans="104:106" x14ac:dyDescent="0.2">
      <c r="CZ9364" s="130"/>
      <c r="DA9364" s="130"/>
      <c r="DB9364" s="130"/>
    </row>
    <row r="9365" spans="104:106" x14ac:dyDescent="0.2">
      <c r="CZ9365" s="130"/>
      <c r="DA9365" s="130"/>
      <c r="DB9365" s="130"/>
    </row>
    <row r="9366" spans="104:106" x14ac:dyDescent="0.2">
      <c r="CZ9366" s="130"/>
      <c r="DA9366" s="130"/>
      <c r="DB9366" s="130"/>
    </row>
    <row r="9367" spans="104:106" x14ac:dyDescent="0.2">
      <c r="CZ9367" s="130"/>
      <c r="DA9367" s="130"/>
      <c r="DB9367" s="130"/>
    </row>
    <row r="9368" spans="104:106" x14ac:dyDescent="0.2">
      <c r="CZ9368" s="130"/>
      <c r="DA9368" s="130"/>
      <c r="DB9368" s="130"/>
    </row>
    <row r="9369" spans="104:106" x14ac:dyDescent="0.2">
      <c r="CZ9369" s="130"/>
      <c r="DA9369" s="130"/>
      <c r="DB9369" s="130"/>
    </row>
    <row r="9370" spans="104:106" x14ac:dyDescent="0.2">
      <c r="CZ9370" s="130"/>
      <c r="DA9370" s="130"/>
      <c r="DB9370" s="130"/>
    </row>
    <row r="9371" spans="104:106" x14ac:dyDescent="0.2">
      <c r="CZ9371" s="130"/>
      <c r="DA9371" s="130"/>
      <c r="DB9371" s="130"/>
    </row>
    <row r="9372" spans="104:106" x14ac:dyDescent="0.2">
      <c r="CZ9372" s="130"/>
      <c r="DA9372" s="130"/>
      <c r="DB9372" s="130"/>
    </row>
    <row r="9373" spans="104:106" x14ac:dyDescent="0.2">
      <c r="CZ9373" s="130"/>
      <c r="DA9373" s="130"/>
      <c r="DB9373" s="130"/>
    </row>
    <row r="9374" spans="104:106" x14ac:dyDescent="0.2">
      <c r="CZ9374" s="130"/>
      <c r="DA9374" s="130"/>
      <c r="DB9374" s="130"/>
    </row>
    <row r="9375" spans="104:106" x14ac:dyDescent="0.2">
      <c r="CZ9375" s="130"/>
      <c r="DA9375" s="130"/>
      <c r="DB9375" s="130"/>
    </row>
    <row r="9376" spans="104:106" x14ac:dyDescent="0.2">
      <c r="CZ9376" s="130"/>
      <c r="DA9376" s="130"/>
      <c r="DB9376" s="130"/>
    </row>
    <row r="9377" spans="104:106" x14ac:dyDescent="0.2">
      <c r="CZ9377" s="130"/>
      <c r="DA9377" s="130"/>
      <c r="DB9377" s="130"/>
    </row>
    <row r="9378" spans="104:106" x14ac:dyDescent="0.2">
      <c r="CZ9378" s="130"/>
      <c r="DA9378" s="130"/>
      <c r="DB9378" s="130"/>
    </row>
    <row r="9379" spans="104:106" x14ac:dyDescent="0.2">
      <c r="CZ9379" s="130"/>
      <c r="DA9379" s="130"/>
      <c r="DB9379" s="130"/>
    </row>
    <row r="9380" spans="104:106" x14ac:dyDescent="0.2">
      <c r="CZ9380" s="130"/>
      <c r="DA9380" s="130"/>
      <c r="DB9380" s="130"/>
    </row>
    <row r="9381" spans="104:106" x14ac:dyDescent="0.2">
      <c r="CZ9381" s="130"/>
      <c r="DA9381" s="130"/>
      <c r="DB9381" s="130"/>
    </row>
    <row r="9382" spans="104:106" x14ac:dyDescent="0.2">
      <c r="CZ9382" s="130"/>
      <c r="DA9382" s="130"/>
      <c r="DB9382" s="130"/>
    </row>
    <row r="9383" spans="104:106" x14ac:dyDescent="0.2">
      <c r="CZ9383" s="130"/>
      <c r="DA9383" s="130"/>
      <c r="DB9383" s="130"/>
    </row>
    <row r="9384" spans="104:106" x14ac:dyDescent="0.2">
      <c r="CZ9384" s="130"/>
      <c r="DA9384" s="130"/>
      <c r="DB9384" s="130"/>
    </row>
    <row r="9385" spans="104:106" x14ac:dyDescent="0.2">
      <c r="CZ9385" s="130"/>
      <c r="DA9385" s="130"/>
      <c r="DB9385" s="130"/>
    </row>
    <row r="9386" spans="104:106" x14ac:dyDescent="0.2">
      <c r="CZ9386" s="130"/>
      <c r="DA9386" s="130"/>
      <c r="DB9386" s="130"/>
    </row>
    <row r="9387" spans="104:106" x14ac:dyDescent="0.2">
      <c r="CZ9387" s="130"/>
      <c r="DA9387" s="130"/>
      <c r="DB9387" s="130"/>
    </row>
    <row r="9388" spans="104:106" x14ac:dyDescent="0.2">
      <c r="CZ9388" s="130"/>
      <c r="DA9388" s="130"/>
      <c r="DB9388" s="130"/>
    </row>
    <row r="9389" spans="104:106" x14ac:dyDescent="0.2">
      <c r="CZ9389" s="130"/>
      <c r="DA9389" s="130"/>
      <c r="DB9389" s="130"/>
    </row>
    <row r="9390" spans="104:106" x14ac:dyDescent="0.2">
      <c r="CZ9390" s="130"/>
      <c r="DA9390" s="130"/>
      <c r="DB9390" s="130"/>
    </row>
    <row r="9391" spans="104:106" x14ac:dyDescent="0.2">
      <c r="CZ9391" s="130"/>
      <c r="DA9391" s="130"/>
      <c r="DB9391" s="130"/>
    </row>
    <row r="9392" spans="104:106" x14ac:dyDescent="0.2">
      <c r="CZ9392" s="130"/>
      <c r="DA9392" s="130"/>
      <c r="DB9392" s="130"/>
    </row>
    <row r="9393" spans="104:106" x14ac:dyDescent="0.2">
      <c r="CZ9393" s="130"/>
      <c r="DA9393" s="130"/>
      <c r="DB9393" s="130"/>
    </row>
    <row r="9394" spans="104:106" x14ac:dyDescent="0.2">
      <c r="CZ9394" s="130"/>
      <c r="DA9394" s="130"/>
      <c r="DB9394" s="130"/>
    </row>
    <row r="9395" spans="104:106" x14ac:dyDescent="0.2">
      <c r="CZ9395" s="130"/>
      <c r="DA9395" s="130"/>
      <c r="DB9395" s="130"/>
    </row>
    <row r="9396" spans="104:106" x14ac:dyDescent="0.2">
      <c r="CZ9396" s="130"/>
      <c r="DA9396" s="130"/>
      <c r="DB9396" s="130"/>
    </row>
    <row r="9397" spans="104:106" x14ac:dyDescent="0.2">
      <c r="CZ9397" s="130"/>
      <c r="DA9397" s="130"/>
      <c r="DB9397" s="130"/>
    </row>
    <row r="9398" spans="104:106" x14ac:dyDescent="0.2">
      <c r="CZ9398" s="130"/>
      <c r="DA9398" s="130"/>
      <c r="DB9398" s="130"/>
    </row>
    <row r="9399" spans="104:106" x14ac:dyDescent="0.2">
      <c r="CZ9399" s="130"/>
      <c r="DA9399" s="130"/>
      <c r="DB9399" s="130"/>
    </row>
    <row r="9400" spans="104:106" x14ac:dyDescent="0.2">
      <c r="CZ9400" s="130"/>
      <c r="DA9400" s="130"/>
      <c r="DB9400" s="130"/>
    </row>
    <row r="9401" spans="104:106" x14ac:dyDescent="0.2">
      <c r="CZ9401" s="130"/>
      <c r="DA9401" s="130"/>
      <c r="DB9401" s="130"/>
    </row>
    <row r="9402" spans="104:106" x14ac:dyDescent="0.2">
      <c r="CZ9402" s="130"/>
      <c r="DA9402" s="130"/>
      <c r="DB9402" s="130"/>
    </row>
    <row r="9403" spans="104:106" x14ac:dyDescent="0.2">
      <c r="CZ9403" s="130"/>
      <c r="DA9403" s="130"/>
      <c r="DB9403" s="130"/>
    </row>
    <row r="9404" spans="104:106" x14ac:dyDescent="0.2">
      <c r="CZ9404" s="130"/>
      <c r="DA9404" s="130"/>
      <c r="DB9404" s="130"/>
    </row>
    <row r="9405" spans="104:106" x14ac:dyDescent="0.2">
      <c r="CZ9405" s="130"/>
      <c r="DA9405" s="130"/>
      <c r="DB9405" s="130"/>
    </row>
    <row r="9406" spans="104:106" x14ac:dyDescent="0.2">
      <c r="CZ9406" s="130"/>
      <c r="DA9406" s="130"/>
      <c r="DB9406" s="130"/>
    </row>
    <row r="9407" spans="104:106" x14ac:dyDescent="0.2">
      <c r="CZ9407" s="130"/>
      <c r="DA9407" s="130"/>
      <c r="DB9407" s="130"/>
    </row>
    <row r="9408" spans="104:106" x14ac:dyDescent="0.2">
      <c r="CZ9408" s="130"/>
      <c r="DA9408" s="130"/>
      <c r="DB9408" s="130"/>
    </row>
    <row r="9409" spans="104:106" x14ac:dyDescent="0.2">
      <c r="CZ9409" s="130"/>
      <c r="DA9409" s="130"/>
      <c r="DB9409" s="130"/>
    </row>
    <row r="9410" spans="104:106" x14ac:dyDescent="0.2">
      <c r="CZ9410" s="130"/>
      <c r="DA9410" s="130"/>
      <c r="DB9410" s="130"/>
    </row>
    <row r="9411" spans="104:106" x14ac:dyDescent="0.2">
      <c r="CZ9411" s="130"/>
      <c r="DA9411" s="130"/>
      <c r="DB9411" s="130"/>
    </row>
    <row r="9412" spans="104:106" x14ac:dyDescent="0.2">
      <c r="CZ9412" s="130"/>
      <c r="DA9412" s="130"/>
      <c r="DB9412" s="130"/>
    </row>
    <row r="9413" spans="104:106" x14ac:dyDescent="0.2">
      <c r="CZ9413" s="130"/>
      <c r="DA9413" s="130"/>
      <c r="DB9413" s="130"/>
    </row>
    <row r="9414" spans="104:106" x14ac:dyDescent="0.2">
      <c r="CZ9414" s="130"/>
      <c r="DA9414" s="130"/>
      <c r="DB9414" s="130"/>
    </row>
    <row r="9415" spans="104:106" x14ac:dyDescent="0.2">
      <c r="CZ9415" s="130"/>
      <c r="DA9415" s="130"/>
      <c r="DB9415" s="130"/>
    </row>
    <row r="9416" spans="104:106" x14ac:dyDescent="0.2">
      <c r="CZ9416" s="130"/>
      <c r="DA9416" s="130"/>
      <c r="DB9416" s="130"/>
    </row>
    <row r="9417" spans="104:106" x14ac:dyDescent="0.2">
      <c r="CZ9417" s="130"/>
      <c r="DA9417" s="130"/>
      <c r="DB9417" s="130"/>
    </row>
    <row r="9418" spans="104:106" x14ac:dyDescent="0.2">
      <c r="CZ9418" s="130"/>
      <c r="DA9418" s="130"/>
      <c r="DB9418" s="130"/>
    </row>
    <row r="9419" spans="104:106" x14ac:dyDescent="0.2">
      <c r="CZ9419" s="130"/>
      <c r="DA9419" s="130"/>
      <c r="DB9419" s="130"/>
    </row>
    <row r="9420" spans="104:106" x14ac:dyDescent="0.2">
      <c r="CZ9420" s="130"/>
      <c r="DA9420" s="130"/>
      <c r="DB9420" s="130"/>
    </row>
    <row r="9421" spans="104:106" x14ac:dyDescent="0.2">
      <c r="CZ9421" s="130"/>
      <c r="DA9421" s="130"/>
      <c r="DB9421" s="130"/>
    </row>
    <row r="9422" spans="104:106" x14ac:dyDescent="0.2">
      <c r="CZ9422" s="130"/>
      <c r="DA9422" s="130"/>
      <c r="DB9422" s="130"/>
    </row>
    <row r="9423" spans="104:106" x14ac:dyDescent="0.2">
      <c r="CZ9423" s="130"/>
      <c r="DA9423" s="130"/>
      <c r="DB9423" s="130"/>
    </row>
    <row r="9424" spans="104:106" x14ac:dyDescent="0.2">
      <c r="CZ9424" s="130"/>
      <c r="DA9424" s="130"/>
      <c r="DB9424" s="130"/>
    </row>
    <row r="9425" spans="104:106" x14ac:dyDescent="0.2">
      <c r="CZ9425" s="130"/>
      <c r="DA9425" s="130"/>
      <c r="DB9425" s="130"/>
    </row>
    <row r="9426" spans="104:106" x14ac:dyDescent="0.2">
      <c r="CZ9426" s="130"/>
      <c r="DA9426" s="130"/>
      <c r="DB9426" s="130"/>
    </row>
    <row r="9427" spans="104:106" x14ac:dyDescent="0.2">
      <c r="CZ9427" s="130"/>
      <c r="DA9427" s="130"/>
      <c r="DB9427" s="130"/>
    </row>
    <row r="9428" spans="104:106" x14ac:dyDescent="0.2">
      <c r="CZ9428" s="130"/>
      <c r="DA9428" s="130"/>
      <c r="DB9428" s="130"/>
    </row>
    <row r="9429" spans="104:106" x14ac:dyDescent="0.2">
      <c r="CZ9429" s="130"/>
      <c r="DA9429" s="130"/>
      <c r="DB9429" s="130"/>
    </row>
    <row r="9430" spans="104:106" x14ac:dyDescent="0.2">
      <c r="CZ9430" s="130"/>
      <c r="DA9430" s="130"/>
      <c r="DB9430" s="130"/>
    </row>
    <row r="9431" spans="104:106" x14ac:dyDescent="0.2">
      <c r="CZ9431" s="130"/>
      <c r="DA9431" s="130"/>
      <c r="DB9431" s="130"/>
    </row>
    <row r="9432" spans="104:106" x14ac:dyDescent="0.2">
      <c r="CZ9432" s="130"/>
      <c r="DA9432" s="130"/>
      <c r="DB9432" s="130"/>
    </row>
    <row r="9433" spans="104:106" x14ac:dyDescent="0.2">
      <c r="CZ9433" s="130"/>
      <c r="DA9433" s="130"/>
      <c r="DB9433" s="130"/>
    </row>
    <row r="9434" spans="104:106" x14ac:dyDescent="0.2">
      <c r="CZ9434" s="130"/>
      <c r="DA9434" s="130"/>
      <c r="DB9434" s="130"/>
    </row>
    <row r="9435" spans="104:106" x14ac:dyDescent="0.2">
      <c r="CZ9435" s="130"/>
      <c r="DA9435" s="130"/>
      <c r="DB9435" s="130"/>
    </row>
    <row r="9436" spans="104:106" x14ac:dyDescent="0.2">
      <c r="CZ9436" s="130"/>
      <c r="DA9436" s="130"/>
      <c r="DB9436" s="130"/>
    </row>
    <row r="9437" spans="104:106" x14ac:dyDescent="0.2">
      <c r="CZ9437" s="130"/>
      <c r="DA9437" s="130"/>
      <c r="DB9437" s="130"/>
    </row>
    <row r="9438" spans="104:106" x14ac:dyDescent="0.2">
      <c r="CZ9438" s="130"/>
      <c r="DA9438" s="130"/>
      <c r="DB9438" s="130"/>
    </row>
    <row r="9439" spans="104:106" x14ac:dyDescent="0.2">
      <c r="CZ9439" s="130"/>
      <c r="DA9439" s="130"/>
      <c r="DB9439" s="130"/>
    </row>
    <row r="9440" spans="104:106" x14ac:dyDescent="0.2">
      <c r="CZ9440" s="130"/>
      <c r="DA9440" s="130"/>
      <c r="DB9440" s="130"/>
    </row>
    <row r="9441" spans="104:106" x14ac:dyDescent="0.2">
      <c r="CZ9441" s="130"/>
      <c r="DA9441" s="130"/>
      <c r="DB9441" s="130"/>
    </row>
    <row r="9442" spans="104:106" x14ac:dyDescent="0.2">
      <c r="CZ9442" s="130"/>
      <c r="DA9442" s="130"/>
      <c r="DB9442" s="130"/>
    </row>
    <row r="9443" spans="104:106" x14ac:dyDescent="0.2">
      <c r="CZ9443" s="130"/>
      <c r="DA9443" s="130"/>
      <c r="DB9443" s="130"/>
    </row>
    <row r="9444" spans="104:106" x14ac:dyDescent="0.2">
      <c r="CZ9444" s="130"/>
      <c r="DA9444" s="130"/>
      <c r="DB9444" s="130"/>
    </row>
    <row r="9445" spans="104:106" x14ac:dyDescent="0.2">
      <c r="CZ9445" s="130"/>
      <c r="DA9445" s="130"/>
      <c r="DB9445" s="130"/>
    </row>
    <row r="9446" spans="104:106" x14ac:dyDescent="0.2">
      <c r="CZ9446" s="130"/>
      <c r="DA9446" s="130"/>
      <c r="DB9446" s="130"/>
    </row>
    <row r="9447" spans="104:106" x14ac:dyDescent="0.2">
      <c r="CZ9447" s="130"/>
      <c r="DA9447" s="130"/>
      <c r="DB9447" s="130"/>
    </row>
    <row r="9448" spans="104:106" x14ac:dyDescent="0.2">
      <c r="CZ9448" s="130"/>
      <c r="DA9448" s="130"/>
      <c r="DB9448" s="130"/>
    </row>
    <row r="9449" spans="104:106" x14ac:dyDescent="0.2">
      <c r="CZ9449" s="130"/>
      <c r="DA9449" s="130"/>
      <c r="DB9449" s="130"/>
    </row>
    <row r="9450" spans="104:106" x14ac:dyDescent="0.2">
      <c r="CZ9450" s="130"/>
      <c r="DA9450" s="130"/>
      <c r="DB9450" s="130"/>
    </row>
    <row r="9451" spans="104:106" x14ac:dyDescent="0.2">
      <c r="CZ9451" s="130"/>
      <c r="DA9451" s="130"/>
      <c r="DB9451" s="130"/>
    </row>
    <row r="9452" spans="104:106" x14ac:dyDescent="0.2">
      <c r="CZ9452" s="130"/>
      <c r="DA9452" s="130"/>
      <c r="DB9452" s="130"/>
    </row>
    <row r="9453" spans="104:106" x14ac:dyDescent="0.2">
      <c r="CZ9453" s="130"/>
      <c r="DA9453" s="130"/>
      <c r="DB9453" s="130"/>
    </row>
    <row r="9454" spans="104:106" x14ac:dyDescent="0.2">
      <c r="CZ9454" s="130"/>
      <c r="DA9454" s="130"/>
      <c r="DB9454" s="130"/>
    </row>
    <row r="9455" spans="104:106" x14ac:dyDescent="0.2">
      <c r="CZ9455" s="130"/>
      <c r="DA9455" s="130"/>
      <c r="DB9455" s="130"/>
    </row>
    <row r="9456" spans="104:106" x14ac:dyDescent="0.2">
      <c r="CZ9456" s="130"/>
      <c r="DA9456" s="130"/>
      <c r="DB9456" s="130"/>
    </row>
    <row r="9457" spans="104:106" x14ac:dyDescent="0.2">
      <c r="CZ9457" s="130"/>
      <c r="DA9457" s="130"/>
      <c r="DB9457" s="130"/>
    </row>
    <row r="9458" spans="104:106" x14ac:dyDescent="0.2">
      <c r="CZ9458" s="130"/>
      <c r="DA9458" s="130"/>
      <c r="DB9458" s="130"/>
    </row>
    <row r="9459" spans="104:106" x14ac:dyDescent="0.2">
      <c r="CZ9459" s="130"/>
      <c r="DA9459" s="130"/>
      <c r="DB9459" s="130"/>
    </row>
    <row r="9460" spans="104:106" x14ac:dyDescent="0.2">
      <c r="CZ9460" s="130"/>
      <c r="DA9460" s="130"/>
      <c r="DB9460" s="130"/>
    </row>
    <row r="9461" spans="104:106" x14ac:dyDescent="0.2">
      <c r="CZ9461" s="130"/>
      <c r="DA9461" s="130"/>
      <c r="DB9461" s="130"/>
    </row>
    <row r="9462" spans="104:106" x14ac:dyDescent="0.2">
      <c r="CZ9462" s="130"/>
      <c r="DA9462" s="130"/>
      <c r="DB9462" s="130"/>
    </row>
    <row r="9463" spans="104:106" x14ac:dyDescent="0.2">
      <c r="CZ9463" s="130"/>
      <c r="DA9463" s="130"/>
      <c r="DB9463" s="130"/>
    </row>
    <row r="9464" spans="104:106" x14ac:dyDescent="0.2">
      <c r="CZ9464" s="130"/>
      <c r="DA9464" s="130"/>
      <c r="DB9464" s="130"/>
    </row>
    <row r="9465" spans="104:106" x14ac:dyDescent="0.2">
      <c r="CZ9465" s="130"/>
      <c r="DA9465" s="130"/>
      <c r="DB9465" s="130"/>
    </row>
    <row r="9466" spans="104:106" x14ac:dyDescent="0.2">
      <c r="CZ9466" s="130"/>
      <c r="DA9466" s="130"/>
      <c r="DB9466" s="130"/>
    </row>
    <row r="9467" spans="104:106" x14ac:dyDescent="0.2">
      <c r="CZ9467" s="130"/>
      <c r="DA9467" s="130"/>
      <c r="DB9467" s="130"/>
    </row>
    <row r="9468" spans="104:106" x14ac:dyDescent="0.2">
      <c r="CZ9468" s="130"/>
      <c r="DA9468" s="130"/>
      <c r="DB9468" s="130"/>
    </row>
    <row r="9469" spans="104:106" x14ac:dyDescent="0.2">
      <c r="CZ9469" s="130"/>
      <c r="DA9469" s="130"/>
      <c r="DB9469" s="130"/>
    </row>
    <row r="9470" spans="104:106" x14ac:dyDescent="0.2">
      <c r="CZ9470" s="130"/>
      <c r="DA9470" s="130"/>
      <c r="DB9470" s="130"/>
    </row>
    <row r="9471" spans="104:106" x14ac:dyDescent="0.2">
      <c r="CZ9471" s="130"/>
      <c r="DA9471" s="130"/>
      <c r="DB9471" s="130"/>
    </row>
    <row r="9472" spans="104:106" x14ac:dyDescent="0.2">
      <c r="CZ9472" s="130"/>
      <c r="DA9472" s="130"/>
      <c r="DB9472" s="130"/>
    </row>
    <row r="9473" spans="104:106" x14ac:dyDescent="0.2">
      <c r="CZ9473" s="130"/>
      <c r="DA9473" s="130"/>
      <c r="DB9473" s="130"/>
    </row>
    <row r="9474" spans="104:106" x14ac:dyDescent="0.2">
      <c r="CZ9474" s="130"/>
      <c r="DA9474" s="130"/>
      <c r="DB9474" s="130"/>
    </row>
    <row r="9475" spans="104:106" x14ac:dyDescent="0.2">
      <c r="CZ9475" s="130"/>
      <c r="DA9475" s="130"/>
      <c r="DB9475" s="130"/>
    </row>
    <row r="9476" spans="104:106" x14ac:dyDescent="0.2">
      <c r="CZ9476" s="130"/>
      <c r="DA9476" s="130"/>
      <c r="DB9476" s="130"/>
    </row>
    <row r="9477" spans="104:106" x14ac:dyDescent="0.2">
      <c r="CZ9477" s="130"/>
      <c r="DA9477" s="130"/>
      <c r="DB9477" s="130"/>
    </row>
    <row r="9478" spans="104:106" x14ac:dyDescent="0.2">
      <c r="CZ9478" s="130"/>
      <c r="DA9478" s="130"/>
      <c r="DB9478" s="130"/>
    </row>
    <row r="9479" spans="104:106" x14ac:dyDescent="0.2">
      <c r="CZ9479" s="130"/>
      <c r="DA9479" s="130"/>
      <c r="DB9479" s="130"/>
    </row>
    <row r="9480" spans="104:106" x14ac:dyDescent="0.2">
      <c r="CZ9480" s="130"/>
      <c r="DA9480" s="130"/>
      <c r="DB9480" s="130"/>
    </row>
    <row r="9481" spans="104:106" x14ac:dyDescent="0.2">
      <c r="CZ9481" s="130"/>
      <c r="DA9481" s="130"/>
      <c r="DB9481" s="130"/>
    </row>
    <row r="9482" spans="104:106" x14ac:dyDescent="0.2">
      <c r="CZ9482" s="130"/>
      <c r="DA9482" s="130"/>
      <c r="DB9482" s="130"/>
    </row>
    <row r="9483" spans="104:106" x14ac:dyDescent="0.2">
      <c r="CZ9483" s="130"/>
      <c r="DA9483" s="130"/>
      <c r="DB9483" s="130"/>
    </row>
    <row r="9484" spans="104:106" x14ac:dyDescent="0.2">
      <c r="CZ9484" s="130"/>
      <c r="DA9484" s="130"/>
      <c r="DB9484" s="130"/>
    </row>
    <row r="9485" spans="104:106" x14ac:dyDescent="0.2">
      <c r="CZ9485" s="130"/>
      <c r="DA9485" s="130"/>
      <c r="DB9485" s="130"/>
    </row>
    <row r="9486" spans="104:106" x14ac:dyDescent="0.2">
      <c r="CZ9486" s="130"/>
      <c r="DA9486" s="130"/>
      <c r="DB9486" s="130"/>
    </row>
    <row r="9487" spans="104:106" x14ac:dyDescent="0.2">
      <c r="CZ9487" s="130"/>
      <c r="DA9487" s="130"/>
      <c r="DB9487" s="130"/>
    </row>
    <row r="9488" spans="104:106" x14ac:dyDescent="0.2">
      <c r="CZ9488" s="130"/>
      <c r="DA9488" s="130"/>
      <c r="DB9488" s="130"/>
    </row>
    <row r="9489" spans="104:106" x14ac:dyDescent="0.2">
      <c r="CZ9489" s="130"/>
      <c r="DA9489" s="130"/>
      <c r="DB9489" s="130"/>
    </row>
    <row r="9490" spans="104:106" x14ac:dyDescent="0.2">
      <c r="CZ9490" s="130"/>
      <c r="DA9490" s="130"/>
      <c r="DB9490" s="130"/>
    </row>
    <row r="9491" spans="104:106" x14ac:dyDescent="0.2">
      <c r="CZ9491" s="130"/>
      <c r="DA9491" s="130"/>
      <c r="DB9491" s="130"/>
    </row>
    <row r="9492" spans="104:106" x14ac:dyDescent="0.2">
      <c r="CZ9492" s="130"/>
      <c r="DA9492" s="130"/>
      <c r="DB9492" s="130"/>
    </row>
    <row r="9493" spans="104:106" x14ac:dyDescent="0.2">
      <c r="CZ9493" s="130"/>
      <c r="DA9493" s="130"/>
      <c r="DB9493" s="130"/>
    </row>
    <row r="9494" spans="104:106" x14ac:dyDescent="0.2">
      <c r="CZ9494" s="130"/>
      <c r="DA9494" s="130"/>
      <c r="DB9494" s="130"/>
    </row>
    <row r="9495" spans="104:106" x14ac:dyDescent="0.2">
      <c r="CZ9495" s="130"/>
      <c r="DA9495" s="130"/>
      <c r="DB9495" s="130"/>
    </row>
    <row r="9496" spans="104:106" x14ac:dyDescent="0.2">
      <c r="CZ9496" s="130"/>
      <c r="DA9496" s="130"/>
      <c r="DB9496" s="130"/>
    </row>
    <row r="9497" spans="104:106" x14ac:dyDescent="0.2">
      <c r="CZ9497" s="130"/>
      <c r="DA9497" s="130"/>
      <c r="DB9497" s="130"/>
    </row>
    <row r="9498" spans="104:106" x14ac:dyDescent="0.2">
      <c r="CZ9498" s="130"/>
      <c r="DA9498" s="130"/>
      <c r="DB9498" s="130"/>
    </row>
    <row r="9499" spans="104:106" x14ac:dyDescent="0.2">
      <c r="CZ9499" s="130"/>
      <c r="DA9499" s="130"/>
      <c r="DB9499" s="130"/>
    </row>
    <row r="9500" spans="104:106" x14ac:dyDescent="0.2">
      <c r="CZ9500" s="130"/>
      <c r="DA9500" s="130"/>
      <c r="DB9500" s="130"/>
    </row>
    <row r="9501" spans="104:106" x14ac:dyDescent="0.2">
      <c r="CZ9501" s="130"/>
      <c r="DA9501" s="130"/>
      <c r="DB9501" s="130"/>
    </row>
    <row r="9502" spans="104:106" x14ac:dyDescent="0.2">
      <c r="CZ9502" s="130"/>
      <c r="DA9502" s="130"/>
      <c r="DB9502" s="130"/>
    </row>
    <row r="9503" spans="104:106" x14ac:dyDescent="0.2">
      <c r="CZ9503" s="130"/>
      <c r="DA9503" s="130"/>
      <c r="DB9503" s="130"/>
    </row>
    <row r="9504" spans="104:106" x14ac:dyDescent="0.2">
      <c r="CZ9504" s="130"/>
      <c r="DA9504" s="130"/>
      <c r="DB9504" s="130"/>
    </row>
    <row r="9505" spans="104:106" x14ac:dyDescent="0.2">
      <c r="CZ9505" s="130"/>
      <c r="DA9505" s="130"/>
      <c r="DB9505" s="130"/>
    </row>
    <row r="9506" spans="104:106" x14ac:dyDescent="0.2">
      <c r="CZ9506" s="130"/>
      <c r="DA9506" s="130"/>
      <c r="DB9506" s="130"/>
    </row>
    <row r="9507" spans="104:106" x14ac:dyDescent="0.2">
      <c r="CZ9507" s="130"/>
      <c r="DA9507" s="130"/>
      <c r="DB9507" s="130"/>
    </row>
    <row r="9508" spans="104:106" x14ac:dyDescent="0.2">
      <c r="CZ9508" s="130"/>
      <c r="DA9508" s="130"/>
      <c r="DB9508" s="130"/>
    </row>
    <row r="9509" spans="104:106" x14ac:dyDescent="0.2">
      <c r="CZ9509" s="130"/>
      <c r="DA9509" s="130"/>
      <c r="DB9509" s="130"/>
    </row>
    <row r="9510" spans="104:106" x14ac:dyDescent="0.2">
      <c r="CZ9510" s="130"/>
      <c r="DA9510" s="130"/>
      <c r="DB9510" s="130"/>
    </row>
    <row r="9511" spans="104:106" x14ac:dyDescent="0.2">
      <c r="CZ9511" s="130"/>
      <c r="DA9511" s="130"/>
      <c r="DB9511" s="130"/>
    </row>
    <row r="9512" spans="104:106" x14ac:dyDescent="0.2">
      <c r="CZ9512" s="130"/>
      <c r="DA9512" s="130"/>
      <c r="DB9512" s="130"/>
    </row>
    <row r="9513" spans="104:106" x14ac:dyDescent="0.2">
      <c r="CZ9513" s="130"/>
      <c r="DA9513" s="130"/>
      <c r="DB9513" s="130"/>
    </row>
    <row r="9514" spans="104:106" x14ac:dyDescent="0.2">
      <c r="CZ9514" s="130"/>
      <c r="DA9514" s="130"/>
      <c r="DB9514" s="130"/>
    </row>
    <row r="9515" spans="104:106" x14ac:dyDescent="0.2">
      <c r="CZ9515" s="130"/>
      <c r="DA9515" s="130"/>
      <c r="DB9515" s="130"/>
    </row>
    <row r="9516" spans="104:106" x14ac:dyDescent="0.2">
      <c r="CZ9516" s="130"/>
      <c r="DA9516" s="130"/>
      <c r="DB9516" s="130"/>
    </row>
    <row r="9517" spans="104:106" x14ac:dyDescent="0.2">
      <c r="CZ9517" s="130"/>
      <c r="DA9517" s="130"/>
      <c r="DB9517" s="130"/>
    </row>
    <row r="9518" spans="104:106" x14ac:dyDescent="0.2">
      <c r="CZ9518" s="130"/>
      <c r="DA9518" s="130"/>
      <c r="DB9518" s="130"/>
    </row>
    <row r="9519" spans="104:106" x14ac:dyDescent="0.2">
      <c r="CZ9519" s="130"/>
      <c r="DA9519" s="130"/>
      <c r="DB9519" s="130"/>
    </row>
    <row r="9520" spans="104:106" x14ac:dyDescent="0.2">
      <c r="CZ9520" s="130"/>
      <c r="DA9520" s="130"/>
      <c r="DB9520" s="130"/>
    </row>
    <row r="9521" spans="104:106" x14ac:dyDescent="0.2">
      <c r="CZ9521" s="130"/>
      <c r="DA9521" s="130"/>
      <c r="DB9521" s="130"/>
    </row>
    <row r="9522" spans="104:106" x14ac:dyDescent="0.2">
      <c r="CZ9522" s="130"/>
      <c r="DA9522" s="130"/>
      <c r="DB9522" s="130"/>
    </row>
    <row r="9523" spans="104:106" x14ac:dyDescent="0.2">
      <c r="CZ9523" s="130"/>
      <c r="DA9523" s="130"/>
      <c r="DB9523" s="130"/>
    </row>
    <row r="9524" spans="104:106" x14ac:dyDescent="0.2">
      <c r="CZ9524" s="130"/>
      <c r="DA9524" s="130"/>
      <c r="DB9524" s="130"/>
    </row>
    <row r="9525" spans="104:106" x14ac:dyDescent="0.2">
      <c r="CZ9525" s="130"/>
      <c r="DA9525" s="130"/>
      <c r="DB9525" s="130"/>
    </row>
    <row r="9526" spans="104:106" x14ac:dyDescent="0.2">
      <c r="CZ9526" s="130"/>
      <c r="DA9526" s="130"/>
      <c r="DB9526" s="130"/>
    </row>
    <row r="9527" spans="104:106" x14ac:dyDescent="0.2">
      <c r="CZ9527" s="130"/>
      <c r="DA9527" s="130"/>
      <c r="DB9527" s="130"/>
    </row>
    <row r="9528" spans="104:106" x14ac:dyDescent="0.2">
      <c r="CZ9528" s="130"/>
      <c r="DA9528" s="130"/>
      <c r="DB9528" s="130"/>
    </row>
    <row r="9529" spans="104:106" x14ac:dyDescent="0.2">
      <c r="CZ9529" s="130"/>
      <c r="DA9529" s="130"/>
      <c r="DB9529" s="130"/>
    </row>
    <row r="9530" spans="104:106" x14ac:dyDescent="0.2">
      <c r="CZ9530" s="130"/>
      <c r="DA9530" s="130"/>
      <c r="DB9530" s="130"/>
    </row>
    <row r="9531" spans="104:106" x14ac:dyDescent="0.2">
      <c r="CZ9531" s="130"/>
      <c r="DA9531" s="130"/>
      <c r="DB9531" s="130"/>
    </row>
    <row r="9532" spans="104:106" x14ac:dyDescent="0.2">
      <c r="CZ9532" s="130"/>
      <c r="DA9532" s="130"/>
      <c r="DB9532" s="130"/>
    </row>
    <row r="9533" spans="104:106" x14ac:dyDescent="0.2">
      <c r="CZ9533" s="130"/>
      <c r="DA9533" s="130"/>
      <c r="DB9533" s="130"/>
    </row>
    <row r="9534" spans="104:106" x14ac:dyDescent="0.2">
      <c r="CZ9534" s="130"/>
      <c r="DA9534" s="130"/>
      <c r="DB9534" s="130"/>
    </row>
    <row r="9535" spans="104:106" x14ac:dyDescent="0.2">
      <c r="CZ9535" s="130"/>
      <c r="DA9535" s="130"/>
      <c r="DB9535" s="130"/>
    </row>
    <row r="9536" spans="104:106" x14ac:dyDescent="0.2">
      <c r="CZ9536" s="130"/>
      <c r="DA9536" s="130"/>
      <c r="DB9536" s="130"/>
    </row>
    <row r="9537" spans="104:106" x14ac:dyDescent="0.2">
      <c r="CZ9537" s="130"/>
      <c r="DA9537" s="130"/>
      <c r="DB9537" s="130"/>
    </row>
    <row r="9538" spans="104:106" x14ac:dyDescent="0.2">
      <c r="CZ9538" s="130"/>
      <c r="DA9538" s="130"/>
      <c r="DB9538" s="130"/>
    </row>
    <row r="9539" spans="104:106" x14ac:dyDescent="0.2">
      <c r="CZ9539" s="130"/>
      <c r="DA9539" s="130"/>
      <c r="DB9539" s="130"/>
    </row>
    <row r="9540" spans="104:106" x14ac:dyDescent="0.2">
      <c r="CZ9540" s="130"/>
      <c r="DA9540" s="130"/>
      <c r="DB9540" s="130"/>
    </row>
    <row r="9541" spans="104:106" x14ac:dyDescent="0.2">
      <c r="CZ9541" s="130"/>
      <c r="DA9541" s="130"/>
      <c r="DB9541" s="130"/>
    </row>
    <row r="9542" spans="104:106" x14ac:dyDescent="0.2">
      <c r="CZ9542" s="130"/>
      <c r="DA9542" s="130"/>
      <c r="DB9542" s="130"/>
    </row>
    <row r="9543" spans="104:106" x14ac:dyDescent="0.2">
      <c r="CZ9543" s="130"/>
      <c r="DA9543" s="130"/>
      <c r="DB9543" s="130"/>
    </row>
    <row r="9544" spans="104:106" x14ac:dyDescent="0.2">
      <c r="CZ9544" s="130"/>
      <c r="DA9544" s="130"/>
      <c r="DB9544" s="130"/>
    </row>
    <row r="9545" spans="104:106" x14ac:dyDescent="0.2">
      <c r="CZ9545" s="130"/>
      <c r="DA9545" s="130"/>
      <c r="DB9545" s="130"/>
    </row>
    <row r="9546" spans="104:106" x14ac:dyDescent="0.2">
      <c r="CZ9546" s="130"/>
      <c r="DA9546" s="130"/>
      <c r="DB9546" s="130"/>
    </row>
    <row r="9547" spans="104:106" x14ac:dyDescent="0.2">
      <c r="CZ9547" s="130"/>
      <c r="DA9547" s="130"/>
      <c r="DB9547" s="130"/>
    </row>
    <row r="9548" spans="104:106" x14ac:dyDescent="0.2">
      <c r="CZ9548" s="130"/>
      <c r="DA9548" s="130"/>
      <c r="DB9548" s="130"/>
    </row>
    <row r="9549" spans="104:106" x14ac:dyDescent="0.2">
      <c r="CZ9549" s="130"/>
      <c r="DA9549" s="130"/>
      <c r="DB9549" s="130"/>
    </row>
    <row r="9550" spans="104:106" x14ac:dyDescent="0.2">
      <c r="CZ9550" s="130"/>
      <c r="DA9550" s="130"/>
      <c r="DB9550" s="130"/>
    </row>
    <row r="9551" spans="104:106" x14ac:dyDescent="0.2">
      <c r="CZ9551" s="130"/>
      <c r="DA9551" s="130"/>
      <c r="DB9551" s="130"/>
    </row>
    <row r="9552" spans="104:106" x14ac:dyDescent="0.2">
      <c r="CZ9552" s="130"/>
      <c r="DA9552" s="130"/>
      <c r="DB9552" s="130"/>
    </row>
    <row r="9553" spans="104:106" x14ac:dyDescent="0.2">
      <c r="CZ9553" s="130"/>
      <c r="DA9553" s="130"/>
      <c r="DB9553" s="130"/>
    </row>
    <row r="9554" spans="104:106" x14ac:dyDescent="0.2">
      <c r="CZ9554" s="130"/>
      <c r="DA9554" s="130"/>
      <c r="DB9554" s="130"/>
    </row>
    <row r="9555" spans="104:106" x14ac:dyDescent="0.2">
      <c r="CZ9555" s="130"/>
      <c r="DA9555" s="130"/>
      <c r="DB9555" s="130"/>
    </row>
    <row r="9556" spans="104:106" x14ac:dyDescent="0.2">
      <c r="CZ9556" s="130"/>
      <c r="DA9556" s="130"/>
      <c r="DB9556" s="130"/>
    </row>
    <row r="9557" spans="104:106" x14ac:dyDescent="0.2">
      <c r="CZ9557" s="130"/>
      <c r="DA9557" s="130"/>
      <c r="DB9557" s="130"/>
    </row>
    <row r="9558" spans="104:106" x14ac:dyDescent="0.2">
      <c r="CZ9558" s="130"/>
      <c r="DA9558" s="130"/>
      <c r="DB9558" s="130"/>
    </row>
    <row r="9559" spans="104:106" x14ac:dyDescent="0.2">
      <c r="CZ9559" s="130"/>
      <c r="DA9559" s="130"/>
      <c r="DB9559" s="130"/>
    </row>
    <row r="9560" spans="104:106" x14ac:dyDescent="0.2">
      <c r="CZ9560" s="130"/>
      <c r="DA9560" s="130"/>
      <c r="DB9560" s="130"/>
    </row>
    <row r="9561" spans="104:106" x14ac:dyDescent="0.2">
      <c r="CZ9561" s="130"/>
      <c r="DA9561" s="130"/>
      <c r="DB9561" s="130"/>
    </row>
    <row r="9562" spans="104:106" x14ac:dyDescent="0.2">
      <c r="CZ9562" s="130"/>
      <c r="DA9562" s="130"/>
      <c r="DB9562" s="130"/>
    </row>
    <row r="9563" spans="104:106" x14ac:dyDescent="0.2">
      <c r="CZ9563" s="130"/>
      <c r="DA9563" s="130"/>
      <c r="DB9563" s="130"/>
    </row>
    <row r="9564" spans="104:106" x14ac:dyDescent="0.2">
      <c r="CZ9564" s="130"/>
      <c r="DA9564" s="130"/>
      <c r="DB9564" s="130"/>
    </row>
    <row r="9565" spans="104:106" x14ac:dyDescent="0.2">
      <c r="CZ9565" s="130"/>
      <c r="DA9565" s="130"/>
      <c r="DB9565" s="130"/>
    </row>
    <row r="9566" spans="104:106" x14ac:dyDescent="0.2">
      <c r="CZ9566" s="130"/>
      <c r="DA9566" s="130"/>
      <c r="DB9566" s="130"/>
    </row>
    <row r="9567" spans="104:106" x14ac:dyDescent="0.2">
      <c r="CZ9567" s="130"/>
      <c r="DA9567" s="130"/>
      <c r="DB9567" s="130"/>
    </row>
    <row r="9568" spans="104:106" x14ac:dyDescent="0.2">
      <c r="CZ9568" s="130"/>
      <c r="DA9568" s="130"/>
      <c r="DB9568" s="130"/>
    </row>
    <row r="9569" spans="104:106" x14ac:dyDescent="0.2">
      <c r="CZ9569" s="130"/>
      <c r="DA9569" s="130"/>
      <c r="DB9569" s="130"/>
    </row>
    <row r="9570" spans="104:106" x14ac:dyDescent="0.2">
      <c r="CZ9570" s="130"/>
      <c r="DA9570" s="130"/>
      <c r="DB9570" s="130"/>
    </row>
    <row r="9571" spans="104:106" x14ac:dyDescent="0.2">
      <c r="CZ9571" s="130"/>
      <c r="DA9571" s="130"/>
      <c r="DB9571" s="130"/>
    </row>
    <row r="9572" spans="104:106" x14ac:dyDescent="0.2">
      <c r="CZ9572" s="130"/>
      <c r="DA9572" s="130"/>
      <c r="DB9572" s="130"/>
    </row>
    <row r="9573" spans="104:106" x14ac:dyDescent="0.2">
      <c r="CZ9573" s="130"/>
      <c r="DA9573" s="130"/>
      <c r="DB9573" s="130"/>
    </row>
    <row r="9574" spans="104:106" x14ac:dyDescent="0.2">
      <c r="CZ9574" s="130"/>
      <c r="DA9574" s="130"/>
      <c r="DB9574" s="130"/>
    </row>
    <row r="9575" spans="104:106" x14ac:dyDescent="0.2">
      <c r="CZ9575" s="130"/>
      <c r="DA9575" s="130"/>
      <c r="DB9575" s="130"/>
    </row>
    <row r="9576" spans="104:106" x14ac:dyDescent="0.2">
      <c r="CZ9576" s="130"/>
      <c r="DA9576" s="130"/>
      <c r="DB9576" s="130"/>
    </row>
    <row r="9577" spans="104:106" x14ac:dyDescent="0.2">
      <c r="CZ9577" s="130"/>
      <c r="DA9577" s="130"/>
      <c r="DB9577" s="130"/>
    </row>
    <row r="9578" spans="104:106" x14ac:dyDescent="0.2">
      <c r="CZ9578" s="130"/>
      <c r="DA9578" s="130"/>
      <c r="DB9578" s="130"/>
    </row>
    <row r="9579" spans="104:106" x14ac:dyDescent="0.2">
      <c r="CZ9579" s="130"/>
      <c r="DA9579" s="130"/>
      <c r="DB9579" s="130"/>
    </row>
    <row r="9580" spans="104:106" x14ac:dyDescent="0.2">
      <c r="CZ9580" s="130"/>
      <c r="DA9580" s="130"/>
      <c r="DB9580" s="130"/>
    </row>
    <row r="9581" spans="104:106" x14ac:dyDescent="0.2">
      <c r="CZ9581" s="130"/>
      <c r="DA9581" s="130"/>
      <c r="DB9581" s="130"/>
    </row>
    <row r="9582" spans="104:106" x14ac:dyDescent="0.2">
      <c r="CZ9582" s="130"/>
      <c r="DA9582" s="130"/>
      <c r="DB9582" s="130"/>
    </row>
    <row r="9583" spans="104:106" x14ac:dyDescent="0.2">
      <c r="CZ9583" s="130"/>
      <c r="DA9583" s="130"/>
      <c r="DB9583" s="130"/>
    </row>
    <row r="9584" spans="104:106" x14ac:dyDescent="0.2">
      <c r="CZ9584" s="130"/>
      <c r="DA9584" s="130"/>
      <c r="DB9584" s="130"/>
    </row>
    <row r="9585" spans="104:106" x14ac:dyDescent="0.2">
      <c r="CZ9585" s="130"/>
      <c r="DA9585" s="130"/>
      <c r="DB9585" s="130"/>
    </row>
    <row r="9586" spans="104:106" x14ac:dyDescent="0.2">
      <c r="CZ9586" s="130"/>
      <c r="DA9586" s="130"/>
      <c r="DB9586" s="130"/>
    </row>
    <row r="9587" spans="104:106" x14ac:dyDescent="0.2">
      <c r="CZ9587" s="130"/>
      <c r="DA9587" s="130"/>
      <c r="DB9587" s="130"/>
    </row>
    <row r="9588" spans="104:106" x14ac:dyDescent="0.2">
      <c r="CZ9588" s="130"/>
      <c r="DA9588" s="130"/>
      <c r="DB9588" s="130"/>
    </row>
    <row r="9589" spans="104:106" x14ac:dyDescent="0.2">
      <c r="CZ9589" s="130"/>
      <c r="DA9589" s="130"/>
      <c r="DB9589" s="130"/>
    </row>
    <row r="9590" spans="104:106" x14ac:dyDescent="0.2">
      <c r="CZ9590" s="130"/>
      <c r="DA9590" s="130"/>
      <c r="DB9590" s="130"/>
    </row>
    <row r="9591" spans="104:106" x14ac:dyDescent="0.2">
      <c r="CZ9591" s="130"/>
      <c r="DA9591" s="130"/>
      <c r="DB9591" s="130"/>
    </row>
    <row r="9592" spans="104:106" x14ac:dyDescent="0.2">
      <c r="CZ9592" s="130"/>
      <c r="DA9592" s="130"/>
      <c r="DB9592" s="130"/>
    </row>
    <row r="9593" spans="104:106" x14ac:dyDescent="0.2">
      <c r="CZ9593" s="130"/>
      <c r="DA9593" s="130"/>
      <c r="DB9593" s="130"/>
    </row>
    <row r="9594" spans="104:106" x14ac:dyDescent="0.2">
      <c r="CZ9594" s="130"/>
      <c r="DA9594" s="130"/>
      <c r="DB9594" s="130"/>
    </row>
    <row r="9595" spans="104:106" x14ac:dyDescent="0.2">
      <c r="CZ9595" s="130"/>
      <c r="DA9595" s="130"/>
      <c r="DB9595" s="130"/>
    </row>
    <row r="9596" spans="104:106" x14ac:dyDescent="0.2">
      <c r="CZ9596" s="130"/>
      <c r="DA9596" s="130"/>
      <c r="DB9596" s="130"/>
    </row>
    <row r="9597" spans="104:106" x14ac:dyDescent="0.2">
      <c r="CZ9597" s="130"/>
      <c r="DA9597" s="130"/>
      <c r="DB9597" s="130"/>
    </row>
    <row r="9598" spans="104:106" x14ac:dyDescent="0.2">
      <c r="CZ9598" s="130"/>
      <c r="DA9598" s="130"/>
      <c r="DB9598" s="130"/>
    </row>
    <row r="9599" spans="104:106" x14ac:dyDescent="0.2">
      <c r="CZ9599" s="130"/>
      <c r="DA9599" s="130"/>
      <c r="DB9599" s="130"/>
    </row>
    <row r="9600" spans="104:106" x14ac:dyDescent="0.2">
      <c r="CZ9600" s="130"/>
      <c r="DA9600" s="130"/>
      <c r="DB9600" s="130"/>
    </row>
    <row r="9601" spans="104:106" x14ac:dyDescent="0.2">
      <c r="CZ9601" s="130"/>
      <c r="DA9601" s="130"/>
      <c r="DB9601" s="130"/>
    </row>
    <row r="9602" spans="104:106" x14ac:dyDescent="0.2">
      <c r="CZ9602" s="130"/>
      <c r="DA9602" s="130"/>
      <c r="DB9602" s="130"/>
    </row>
    <row r="9603" spans="104:106" x14ac:dyDescent="0.2">
      <c r="CZ9603" s="130"/>
      <c r="DA9603" s="130"/>
      <c r="DB9603" s="130"/>
    </row>
    <row r="9604" spans="104:106" x14ac:dyDescent="0.2">
      <c r="CZ9604" s="130"/>
      <c r="DA9604" s="130"/>
      <c r="DB9604" s="130"/>
    </row>
    <row r="9605" spans="104:106" x14ac:dyDescent="0.2">
      <c r="CZ9605" s="130"/>
      <c r="DA9605" s="130"/>
      <c r="DB9605" s="130"/>
    </row>
    <row r="9606" spans="104:106" x14ac:dyDescent="0.2">
      <c r="CZ9606" s="130"/>
      <c r="DA9606" s="130"/>
      <c r="DB9606" s="130"/>
    </row>
    <row r="9607" spans="104:106" x14ac:dyDescent="0.2">
      <c r="CZ9607" s="130"/>
      <c r="DA9607" s="130"/>
      <c r="DB9607" s="130"/>
    </row>
    <row r="9608" spans="104:106" x14ac:dyDescent="0.2">
      <c r="CZ9608" s="130"/>
      <c r="DA9608" s="130"/>
      <c r="DB9608" s="130"/>
    </row>
    <row r="9609" spans="104:106" x14ac:dyDescent="0.2">
      <c r="CZ9609" s="130"/>
      <c r="DA9609" s="130"/>
      <c r="DB9609" s="130"/>
    </row>
    <row r="9610" spans="104:106" x14ac:dyDescent="0.2">
      <c r="CZ9610" s="130"/>
      <c r="DA9610" s="130"/>
      <c r="DB9610" s="130"/>
    </row>
    <row r="9611" spans="104:106" x14ac:dyDescent="0.2">
      <c r="CZ9611" s="130"/>
      <c r="DA9611" s="130"/>
      <c r="DB9611" s="130"/>
    </row>
    <row r="9612" spans="104:106" x14ac:dyDescent="0.2">
      <c r="CZ9612" s="130"/>
      <c r="DA9612" s="130"/>
      <c r="DB9612" s="130"/>
    </row>
    <row r="9613" spans="104:106" x14ac:dyDescent="0.2">
      <c r="CZ9613" s="130"/>
      <c r="DA9613" s="130"/>
      <c r="DB9613" s="130"/>
    </row>
    <row r="9614" spans="104:106" x14ac:dyDescent="0.2">
      <c r="CZ9614" s="130"/>
      <c r="DA9614" s="130"/>
      <c r="DB9614" s="130"/>
    </row>
    <row r="9615" spans="104:106" x14ac:dyDescent="0.2">
      <c r="CZ9615" s="130"/>
      <c r="DA9615" s="130"/>
      <c r="DB9615" s="130"/>
    </row>
    <row r="9616" spans="104:106" x14ac:dyDescent="0.2">
      <c r="CZ9616" s="130"/>
      <c r="DA9616" s="130"/>
      <c r="DB9616" s="130"/>
    </row>
    <row r="9617" spans="104:106" x14ac:dyDescent="0.2">
      <c r="CZ9617" s="130"/>
      <c r="DA9617" s="130"/>
      <c r="DB9617" s="130"/>
    </row>
    <row r="9618" spans="104:106" x14ac:dyDescent="0.2">
      <c r="CZ9618" s="130"/>
      <c r="DA9618" s="130"/>
      <c r="DB9618" s="130"/>
    </row>
    <row r="9619" spans="104:106" x14ac:dyDescent="0.2">
      <c r="CZ9619" s="130"/>
      <c r="DA9619" s="130"/>
      <c r="DB9619" s="130"/>
    </row>
    <row r="9620" spans="104:106" x14ac:dyDescent="0.2">
      <c r="CZ9620" s="130"/>
      <c r="DA9620" s="130"/>
      <c r="DB9620" s="130"/>
    </row>
    <row r="9621" spans="104:106" x14ac:dyDescent="0.2">
      <c r="CZ9621" s="130"/>
      <c r="DA9621" s="130"/>
      <c r="DB9621" s="130"/>
    </row>
    <row r="9622" spans="104:106" x14ac:dyDescent="0.2">
      <c r="CZ9622" s="130"/>
      <c r="DA9622" s="130"/>
      <c r="DB9622" s="130"/>
    </row>
    <row r="9623" spans="104:106" x14ac:dyDescent="0.2">
      <c r="CZ9623" s="130"/>
      <c r="DA9623" s="130"/>
      <c r="DB9623" s="130"/>
    </row>
    <row r="9624" spans="104:106" x14ac:dyDescent="0.2">
      <c r="CZ9624" s="130"/>
      <c r="DA9624" s="130"/>
      <c r="DB9624" s="130"/>
    </row>
    <row r="9625" spans="104:106" x14ac:dyDescent="0.2">
      <c r="CZ9625" s="130"/>
      <c r="DA9625" s="130"/>
      <c r="DB9625" s="130"/>
    </row>
    <row r="9626" spans="104:106" x14ac:dyDescent="0.2">
      <c r="CZ9626" s="130"/>
      <c r="DA9626" s="130"/>
      <c r="DB9626" s="130"/>
    </row>
    <row r="9627" spans="104:106" x14ac:dyDescent="0.2">
      <c r="CZ9627" s="130"/>
      <c r="DA9627" s="130"/>
      <c r="DB9627" s="130"/>
    </row>
    <row r="9628" spans="104:106" x14ac:dyDescent="0.2">
      <c r="CZ9628" s="130"/>
      <c r="DA9628" s="130"/>
      <c r="DB9628" s="130"/>
    </row>
    <row r="9629" spans="104:106" x14ac:dyDescent="0.2">
      <c r="CZ9629" s="130"/>
      <c r="DA9629" s="130"/>
      <c r="DB9629" s="130"/>
    </row>
    <row r="9630" spans="104:106" x14ac:dyDescent="0.2">
      <c r="CZ9630" s="130"/>
      <c r="DA9630" s="130"/>
      <c r="DB9630" s="130"/>
    </row>
    <row r="9631" spans="104:106" x14ac:dyDescent="0.2">
      <c r="CZ9631" s="130"/>
      <c r="DA9631" s="130"/>
      <c r="DB9631" s="130"/>
    </row>
    <row r="9632" spans="104:106" x14ac:dyDescent="0.2">
      <c r="CZ9632" s="130"/>
      <c r="DA9632" s="130"/>
      <c r="DB9632" s="130"/>
    </row>
    <row r="9633" spans="104:106" x14ac:dyDescent="0.2">
      <c r="CZ9633" s="130"/>
      <c r="DA9633" s="130"/>
      <c r="DB9633" s="130"/>
    </row>
    <row r="9634" spans="104:106" x14ac:dyDescent="0.2">
      <c r="CZ9634" s="130"/>
      <c r="DA9634" s="130"/>
      <c r="DB9634" s="130"/>
    </row>
    <row r="9635" spans="104:106" x14ac:dyDescent="0.2">
      <c r="CZ9635" s="130"/>
      <c r="DA9635" s="130"/>
      <c r="DB9635" s="130"/>
    </row>
    <row r="9636" spans="104:106" x14ac:dyDescent="0.2">
      <c r="CZ9636" s="130"/>
      <c r="DA9636" s="130"/>
      <c r="DB9636" s="130"/>
    </row>
    <row r="9637" spans="104:106" x14ac:dyDescent="0.2">
      <c r="CZ9637" s="130"/>
      <c r="DA9637" s="130"/>
      <c r="DB9637" s="130"/>
    </row>
    <row r="9638" spans="104:106" x14ac:dyDescent="0.2">
      <c r="CZ9638" s="130"/>
      <c r="DA9638" s="130"/>
      <c r="DB9638" s="130"/>
    </row>
    <row r="9639" spans="104:106" x14ac:dyDescent="0.2">
      <c r="CZ9639" s="130"/>
      <c r="DA9639" s="130"/>
      <c r="DB9639" s="130"/>
    </row>
    <row r="9640" spans="104:106" x14ac:dyDescent="0.2">
      <c r="CZ9640" s="130"/>
      <c r="DA9640" s="130"/>
      <c r="DB9640" s="130"/>
    </row>
    <row r="9641" spans="104:106" x14ac:dyDescent="0.2">
      <c r="CZ9641" s="130"/>
      <c r="DA9641" s="130"/>
      <c r="DB9641" s="130"/>
    </row>
    <row r="9642" spans="104:106" x14ac:dyDescent="0.2">
      <c r="CZ9642" s="130"/>
      <c r="DA9642" s="130"/>
      <c r="DB9642" s="130"/>
    </row>
    <row r="9643" spans="104:106" x14ac:dyDescent="0.2">
      <c r="CZ9643" s="130"/>
      <c r="DA9643" s="130"/>
      <c r="DB9643" s="130"/>
    </row>
    <row r="9644" spans="104:106" x14ac:dyDescent="0.2">
      <c r="CZ9644" s="130"/>
      <c r="DA9644" s="130"/>
      <c r="DB9644" s="130"/>
    </row>
    <row r="9645" spans="104:106" x14ac:dyDescent="0.2">
      <c r="CZ9645" s="130"/>
      <c r="DA9645" s="130"/>
      <c r="DB9645" s="130"/>
    </row>
    <row r="9646" spans="104:106" x14ac:dyDescent="0.2">
      <c r="CZ9646" s="130"/>
      <c r="DA9646" s="130"/>
      <c r="DB9646" s="130"/>
    </row>
    <row r="9647" spans="104:106" x14ac:dyDescent="0.2">
      <c r="CZ9647" s="130"/>
      <c r="DA9647" s="130"/>
      <c r="DB9647" s="130"/>
    </row>
    <row r="9648" spans="104:106" x14ac:dyDescent="0.2">
      <c r="CZ9648" s="130"/>
      <c r="DA9648" s="130"/>
      <c r="DB9648" s="130"/>
    </row>
    <row r="9649" spans="104:106" x14ac:dyDescent="0.2">
      <c r="CZ9649" s="130"/>
      <c r="DA9649" s="130"/>
      <c r="DB9649" s="130"/>
    </row>
    <row r="9650" spans="104:106" x14ac:dyDescent="0.2">
      <c r="CZ9650" s="130"/>
      <c r="DA9650" s="130"/>
      <c r="DB9650" s="130"/>
    </row>
    <row r="9651" spans="104:106" x14ac:dyDescent="0.2">
      <c r="CZ9651" s="130"/>
      <c r="DA9651" s="130"/>
      <c r="DB9651" s="130"/>
    </row>
    <row r="9652" spans="104:106" x14ac:dyDescent="0.2">
      <c r="CZ9652" s="130"/>
      <c r="DA9652" s="130"/>
      <c r="DB9652" s="130"/>
    </row>
    <row r="9653" spans="104:106" x14ac:dyDescent="0.2">
      <c r="CZ9653" s="130"/>
      <c r="DA9653" s="130"/>
      <c r="DB9653" s="130"/>
    </row>
    <row r="9654" spans="104:106" x14ac:dyDescent="0.2">
      <c r="CZ9654" s="130"/>
      <c r="DA9654" s="130"/>
      <c r="DB9654" s="130"/>
    </row>
    <row r="9655" spans="104:106" x14ac:dyDescent="0.2">
      <c r="CZ9655" s="130"/>
      <c r="DA9655" s="130"/>
      <c r="DB9655" s="130"/>
    </row>
    <row r="9656" spans="104:106" x14ac:dyDescent="0.2">
      <c r="CZ9656" s="130"/>
      <c r="DA9656" s="130"/>
      <c r="DB9656" s="130"/>
    </row>
    <row r="9657" spans="104:106" x14ac:dyDescent="0.2">
      <c r="CZ9657" s="130"/>
      <c r="DA9657" s="130"/>
      <c r="DB9657" s="130"/>
    </row>
    <row r="9658" spans="104:106" x14ac:dyDescent="0.2">
      <c r="CZ9658" s="130"/>
      <c r="DA9658" s="130"/>
      <c r="DB9658" s="130"/>
    </row>
    <row r="9659" spans="104:106" x14ac:dyDescent="0.2">
      <c r="CZ9659" s="130"/>
      <c r="DA9659" s="130"/>
      <c r="DB9659" s="130"/>
    </row>
    <row r="9660" spans="104:106" x14ac:dyDescent="0.2">
      <c r="CZ9660" s="130"/>
      <c r="DA9660" s="130"/>
      <c r="DB9660" s="130"/>
    </row>
    <row r="9661" spans="104:106" x14ac:dyDescent="0.2">
      <c r="CZ9661" s="130"/>
      <c r="DA9661" s="130"/>
      <c r="DB9661" s="130"/>
    </row>
    <row r="9662" spans="104:106" x14ac:dyDescent="0.2">
      <c r="CZ9662" s="130"/>
      <c r="DA9662" s="130"/>
      <c r="DB9662" s="130"/>
    </row>
    <row r="9663" spans="104:106" x14ac:dyDescent="0.2">
      <c r="CZ9663" s="130"/>
      <c r="DA9663" s="130"/>
      <c r="DB9663" s="130"/>
    </row>
    <row r="9664" spans="104:106" x14ac:dyDescent="0.2">
      <c r="CZ9664" s="130"/>
      <c r="DA9664" s="130"/>
      <c r="DB9664" s="130"/>
    </row>
    <row r="9665" spans="104:106" x14ac:dyDescent="0.2">
      <c r="CZ9665" s="130"/>
      <c r="DA9665" s="130"/>
      <c r="DB9665" s="130"/>
    </row>
    <row r="9666" spans="104:106" x14ac:dyDescent="0.2">
      <c r="CZ9666" s="130"/>
      <c r="DA9666" s="130"/>
      <c r="DB9666" s="130"/>
    </row>
    <row r="9667" spans="104:106" x14ac:dyDescent="0.2">
      <c r="CZ9667" s="130"/>
      <c r="DA9667" s="130"/>
      <c r="DB9667" s="130"/>
    </row>
    <row r="9668" spans="104:106" x14ac:dyDescent="0.2">
      <c r="CZ9668" s="130"/>
      <c r="DA9668" s="130"/>
      <c r="DB9668" s="130"/>
    </row>
    <row r="9669" spans="104:106" x14ac:dyDescent="0.2">
      <c r="CZ9669" s="130"/>
      <c r="DA9669" s="130"/>
      <c r="DB9669" s="130"/>
    </row>
    <row r="9670" spans="104:106" x14ac:dyDescent="0.2">
      <c r="CZ9670" s="130"/>
      <c r="DA9670" s="130"/>
      <c r="DB9670" s="130"/>
    </row>
    <row r="9671" spans="104:106" x14ac:dyDescent="0.2">
      <c r="CZ9671" s="130"/>
      <c r="DA9671" s="130"/>
      <c r="DB9671" s="130"/>
    </row>
    <row r="9672" spans="104:106" x14ac:dyDescent="0.2">
      <c r="CZ9672" s="130"/>
      <c r="DA9672" s="130"/>
      <c r="DB9672" s="130"/>
    </row>
    <row r="9673" spans="104:106" x14ac:dyDescent="0.2">
      <c r="CZ9673" s="130"/>
      <c r="DA9673" s="130"/>
      <c r="DB9673" s="130"/>
    </row>
    <row r="9674" spans="104:106" x14ac:dyDescent="0.2">
      <c r="CZ9674" s="130"/>
      <c r="DA9674" s="130"/>
      <c r="DB9674" s="130"/>
    </row>
    <row r="9675" spans="104:106" x14ac:dyDescent="0.2">
      <c r="CZ9675" s="130"/>
      <c r="DA9675" s="130"/>
      <c r="DB9675" s="130"/>
    </row>
    <row r="9676" spans="104:106" x14ac:dyDescent="0.2">
      <c r="CZ9676" s="130"/>
      <c r="DA9676" s="130"/>
      <c r="DB9676" s="130"/>
    </row>
    <row r="9677" spans="104:106" x14ac:dyDescent="0.2">
      <c r="CZ9677" s="130"/>
      <c r="DA9677" s="130"/>
      <c r="DB9677" s="130"/>
    </row>
    <row r="9678" spans="104:106" x14ac:dyDescent="0.2">
      <c r="CZ9678" s="130"/>
      <c r="DA9678" s="130"/>
      <c r="DB9678" s="130"/>
    </row>
    <row r="9679" spans="104:106" x14ac:dyDescent="0.2">
      <c r="CZ9679" s="130"/>
      <c r="DA9679" s="130"/>
      <c r="DB9679" s="130"/>
    </row>
    <row r="9680" spans="104:106" x14ac:dyDescent="0.2">
      <c r="CZ9680" s="130"/>
      <c r="DA9680" s="130"/>
      <c r="DB9680" s="130"/>
    </row>
    <row r="9681" spans="104:106" x14ac:dyDescent="0.2">
      <c r="CZ9681" s="130"/>
      <c r="DA9681" s="130"/>
      <c r="DB9681" s="130"/>
    </row>
    <row r="9682" spans="104:106" x14ac:dyDescent="0.2">
      <c r="CZ9682" s="130"/>
      <c r="DA9682" s="130"/>
      <c r="DB9682" s="130"/>
    </row>
    <row r="9683" spans="104:106" x14ac:dyDescent="0.2">
      <c r="CZ9683" s="130"/>
      <c r="DA9683" s="130"/>
      <c r="DB9683" s="130"/>
    </row>
    <row r="9684" spans="104:106" x14ac:dyDescent="0.2">
      <c r="CZ9684" s="130"/>
      <c r="DA9684" s="130"/>
      <c r="DB9684" s="130"/>
    </row>
    <row r="9685" spans="104:106" x14ac:dyDescent="0.2">
      <c r="CZ9685" s="130"/>
      <c r="DA9685" s="130"/>
      <c r="DB9685" s="130"/>
    </row>
    <row r="9686" spans="104:106" x14ac:dyDescent="0.2">
      <c r="CZ9686" s="130"/>
      <c r="DA9686" s="130"/>
      <c r="DB9686" s="130"/>
    </row>
    <row r="9687" spans="104:106" x14ac:dyDescent="0.2">
      <c r="CZ9687" s="130"/>
      <c r="DA9687" s="130"/>
      <c r="DB9687" s="130"/>
    </row>
    <row r="9688" spans="104:106" x14ac:dyDescent="0.2">
      <c r="CZ9688" s="130"/>
      <c r="DA9688" s="130"/>
      <c r="DB9688" s="130"/>
    </row>
    <row r="9689" spans="104:106" x14ac:dyDescent="0.2">
      <c r="CZ9689" s="130"/>
      <c r="DA9689" s="130"/>
      <c r="DB9689" s="130"/>
    </row>
    <row r="9690" spans="104:106" x14ac:dyDescent="0.2">
      <c r="CZ9690" s="130"/>
      <c r="DA9690" s="130"/>
      <c r="DB9690" s="130"/>
    </row>
    <row r="9691" spans="104:106" x14ac:dyDescent="0.2">
      <c r="CZ9691" s="130"/>
      <c r="DA9691" s="130"/>
      <c r="DB9691" s="130"/>
    </row>
    <row r="9692" spans="104:106" x14ac:dyDescent="0.2">
      <c r="CZ9692" s="130"/>
      <c r="DA9692" s="130"/>
      <c r="DB9692" s="130"/>
    </row>
    <row r="9693" spans="104:106" x14ac:dyDescent="0.2">
      <c r="CZ9693" s="130"/>
      <c r="DA9693" s="130"/>
      <c r="DB9693" s="130"/>
    </row>
    <row r="9694" spans="104:106" x14ac:dyDescent="0.2">
      <c r="CZ9694" s="130"/>
      <c r="DA9694" s="130"/>
      <c r="DB9694" s="130"/>
    </row>
    <row r="9695" spans="104:106" x14ac:dyDescent="0.2">
      <c r="CZ9695" s="130"/>
      <c r="DA9695" s="130"/>
      <c r="DB9695" s="130"/>
    </row>
    <row r="9696" spans="104:106" x14ac:dyDescent="0.2">
      <c r="CZ9696" s="130"/>
      <c r="DA9696" s="130"/>
      <c r="DB9696" s="130"/>
    </row>
    <row r="9697" spans="104:106" x14ac:dyDescent="0.2">
      <c r="CZ9697" s="130"/>
      <c r="DA9697" s="130"/>
      <c r="DB9697" s="130"/>
    </row>
    <row r="9698" spans="104:106" x14ac:dyDescent="0.2">
      <c r="CZ9698" s="130"/>
      <c r="DA9698" s="130"/>
      <c r="DB9698" s="130"/>
    </row>
    <row r="9699" spans="104:106" x14ac:dyDescent="0.2">
      <c r="CZ9699" s="130"/>
      <c r="DA9699" s="130"/>
      <c r="DB9699" s="130"/>
    </row>
    <row r="9700" spans="104:106" x14ac:dyDescent="0.2">
      <c r="CZ9700" s="130"/>
      <c r="DA9700" s="130"/>
      <c r="DB9700" s="130"/>
    </row>
    <row r="9701" spans="104:106" x14ac:dyDescent="0.2">
      <c r="CZ9701" s="130"/>
      <c r="DA9701" s="130"/>
      <c r="DB9701" s="130"/>
    </row>
    <row r="9702" spans="104:106" x14ac:dyDescent="0.2">
      <c r="CZ9702" s="130"/>
      <c r="DA9702" s="130"/>
      <c r="DB9702" s="130"/>
    </row>
    <row r="9703" spans="104:106" x14ac:dyDescent="0.2">
      <c r="CZ9703" s="130"/>
      <c r="DA9703" s="130"/>
      <c r="DB9703" s="130"/>
    </row>
    <row r="9704" spans="104:106" x14ac:dyDescent="0.2">
      <c r="CZ9704" s="130"/>
      <c r="DA9704" s="130"/>
      <c r="DB9704" s="130"/>
    </row>
    <row r="9705" spans="104:106" x14ac:dyDescent="0.2">
      <c r="CZ9705" s="130"/>
      <c r="DA9705" s="130"/>
      <c r="DB9705" s="130"/>
    </row>
    <row r="9706" spans="104:106" x14ac:dyDescent="0.2">
      <c r="CZ9706" s="130"/>
      <c r="DA9706" s="130"/>
      <c r="DB9706" s="130"/>
    </row>
    <row r="9707" spans="104:106" x14ac:dyDescent="0.2">
      <c r="CZ9707" s="130"/>
      <c r="DA9707" s="130"/>
      <c r="DB9707" s="130"/>
    </row>
    <row r="9708" spans="104:106" x14ac:dyDescent="0.2">
      <c r="CZ9708" s="130"/>
      <c r="DA9708" s="130"/>
      <c r="DB9708" s="130"/>
    </row>
    <row r="9709" spans="104:106" x14ac:dyDescent="0.2">
      <c r="CZ9709" s="130"/>
      <c r="DA9709" s="130"/>
      <c r="DB9709" s="130"/>
    </row>
    <row r="9710" spans="104:106" x14ac:dyDescent="0.2">
      <c r="CZ9710" s="130"/>
      <c r="DA9710" s="130"/>
      <c r="DB9710" s="130"/>
    </row>
    <row r="9711" spans="104:106" x14ac:dyDescent="0.2">
      <c r="CZ9711" s="130"/>
      <c r="DA9711" s="130"/>
      <c r="DB9711" s="130"/>
    </row>
    <row r="9712" spans="104:106" x14ac:dyDescent="0.2">
      <c r="CZ9712" s="130"/>
      <c r="DA9712" s="130"/>
      <c r="DB9712" s="130"/>
    </row>
    <row r="9713" spans="104:106" x14ac:dyDescent="0.2">
      <c r="CZ9713" s="130"/>
      <c r="DA9713" s="130"/>
      <c r="DB9713" s="130"/>
    </row>
    <row r="9714" spans="104:106" x14ac:dyDescent="0.2">
      <c r="CZ9714" s="130"/>
      <c r="DA9714" s="130"/>
      <c r="DB9714" s="130"/>
    </row>
    <row r="9715" spans="104:106" x14ac:dyDescent="0.2">
      <c r="CZ9715" s="130"/>
      <c r="DA9715" s="130"/>
      <c r="DB9715" s="130"/>
    </row>
    <row r="9716" spans="104:106" x14ac:dyDescent="0.2">
      <c r="CZ9716" s="130"/>
      <c r="DA9716" s="130"/>
      <c r="DB9716" s="130"/>
    </row>
    <row r="9717" spans="104:106" x14ac:dyDescent="0.2">
      <c r="CZ9717" s="130"/>
      <c r="DA9717" s="130"/>
      <c r="DB9717" s="130"/>
    </row>
    <row r="9718" spans="104:106" x14ac:dyDescent="0.2">
      <c r="CZ9718" s="130"/>
      <c r="DA9718" s="130"/>
      <c r="DB9718" s="130"/>
    </row>
    <row r="9719" spans="104:106" x14ac:dyDescent="0.2">
      <c r="CZ9719" s="130"/>
      <c r="DA9719" s="130"/>
      <c r="DB9719" s="130"/>
    </row>
    <row r="9720" spans="104:106" x14ac:dyDescent="0.2">
      <c r="CZ9720" s="130"/>
      <c r="DA9720" s="130"/>
      <c r="DB9720" s="130"/>
    </row>
    <row r="9721" spans="104:106" x14ac:dyDescent="0.2">
      <c r="CZ9721" s="130"/>
      <c r="DA9721" s="130"/>
      <c r="DB9721" s="130"/>
    </row>
    <row r="9722" spans="104:106" x14ac:dyDescent="0.2">
      <c r="CZ9722" s="130"/>
      <c r="DA9722" s="130"/>
      <c r="DB9722" s="130"/>
    </row>
    <row r="9723" spans="104:106" x14ac:dyDescent="0.2">
      <c r="CZ9723" s="130"/>
      <c r="DA9723" s="130"/>
      <c r="DB9723" s="130"/>
    </row>
    <row r="9724" spans="104:106" x14ac:dyDescent="0.2">
      <c r="CZ9724" s="130"/>
      <c r="DA9724" s="130"/>
      <c r="DB9724" s="130"/>
    </row>
    <row r="9725" spans="104:106" x14ac:dyDescent="0.2">
      <c r="CZ9725" s="130"/>
      <c r="DA9725" s="130"/>
      <c r="DB9725" s="130"/>
    </row>
    <row r="9726" spans="104:106" x14ac:dyDescent="0.2">
      <c r="CZ9726" s="130"/>
      <c r="DA9726" s="130"/>
      <c r="DB9726" s="130"/>
    </row>
    <row r="9727" spans="104:106" x14ac:dyDescent="0.2">
      <c r="CZ9727" s="130"/>
      <c r="DA9727" s="130"/>
      <c r="DB9727" s="130"/>
    </row>
    <row r="9728" spans="104:106" x14ac:dyDescent="0.2">
      <c r="CZ9728" s="130"/>
      <c r="DA9728" s="130"/>
      <c r="DB9728" s="130"/>
    </row>
    <row r="9729" spans="104:106" x14ac:dyDescent="0.2">
      <c r="CZ9729" s="130"/>
      <c r="DA9729" s="130"/>
      <c r="DB9729" s="130"/>
    </row>
    <row r="9730" spans="104:106" x14ac:dyDescent="0.2">
      <c r="CZ9730" s="130"/>
      <c r="DA9730" s="130"/>
      <c r="DB9730" s="130"/>
    </row>
    <row r="9731" spans="104:106" x14ac:dyDescent="0.2">
      <c r="CZ9731" s="130"/>
      <c r="DA9731" s="130"/>
      <c r="DB9731" s="130"/>
    </row>
    <row r="9732" spans="104:106" x14ac:dyDescent="0.2">
      <c r="CZ9732" s="130"/>
      <c r="DA9732" s="130"/>
      <c r="DB9732" s="130"/>
    </row>
    <row r="9733" spans="104:106" x14ac:dyDescent="0.2">
      <c r="CZ9733" s="130"/>
      <c r="DA9733" s="130"/>
      <c r="DB9733" s="130"/>
    </row>
    <row r="9734" spans="104:106" x14ac:dyDescent="0.2">
      <c r="CZ9734" s="130"/>
      <c r="DA9734" s="130"/>
      <c r="DB9734" s="130"/>
    </row>
    <row r="9735" spans="104:106" x14ac:dyDescent="0.2">
      <c r="CZ9735" s="130"/>
      <c r="DA9735" s="130"/>
      <c r="DB9735" s="130"/>
    </row>
    <row r="9736" spans="104:106" x14ac:dyDescent="0.2">
      <c r="CZ9736" s="130"/>
      <c r="DA9736" s="130"/>
      <c r="DB9736" s="130"/>
    </row>
    <row r="9737" spans="104:106" x14ac:dyDescent="0.2">
      <c r="CZ9737" s="130"/>
      <c r="DA9737" s="130"/>
      <c r="DB9737" s="130"/>
    </row>
    <row r="9738" spans="104:106" x14ac:dyDescent="0.2">
      <c r="CZ9738" s="130"/>
      <c r="DA9738" s="130"/>
      <c r="DB9738" s="130"/>
    </row>
    <row r="9739" spans="104:106" x14ac:dyDescent="0.2">
      <c r="CZ9739" s="130"/>
      <c r="DA9739" s="130"/>
      <c r="DB9739" s="130"/>
    </row>
    <row r="9740" spans="104:106" x14ac:dyDescent="0.2">
      <c r="CZ9740" s="130"/>
      <c r="DA9740" s="130"/>
      <c r="DB9740" s="130"/>
    </row>
    <row r="9741" spans="104:106" x14ac:dyDescent="0.2">
      <c r="CZ9741" s="130"/>
      <c r="DA9741" s="130"/>
      <c r="DB9741" s="130"/>
    </row>
    <row r="9742" spans="104:106" x14ac:dyDescent="0.2">
      <c r="CZ9742" s="130"/>
      <c r="DA9742" s="130"/>
      <c r="DB9742" s="130"/>
    </row>
    <row r="9743" spans="104:106" x14ac:dyDescent="0.2">
      <c r="CZ9743" s="130"/>
      <c r="DA9743" s="130"/>
      <c r="DB9743" s="130"/>
    </row>
    <row r="9744" spans="104:106" x14ac:dyDescent="0.2">
      <c r="CZ9744" s="130"/>
      <c r="DA9744" s="130"/>
      <c r="DB9744" s="130"/>
    </row>
    <row r="9745" spans="104:106" x14ac:dyDescent="0.2">
      <c r="CZ9745" s="130"/>
      <c r="DA9745" s="130"/>
      <c r="DB9745" s="130"/>
    </row>
    <row r="9746" spans="104:106" x14ac:dyDescent="0.2">
      <c r="CZ9746" s="130"/>
      <c r="DA9746" s="130"/>
      <c r="DB9746" s="130"/>
    </row>
    <row r="9747" spans="104:106" x14ac:dyDescent="0.2">
      <c r="CZ9747" s="130"/>
      <c r="DA9747" s="130"/>
      <c r="DB9747" s="130"/>
    </row>
    <row r="9748" spans="104:106" x14ac:dyDescent="0.2">
      <c r="CZ9748" s="130"/>
      <c r="DA9748" s="130"/>
      <c r="DB9748" s="130"/>
    </row>
    <row r="9749" spans="104:106" x14ac:dyDescent="0.2">
      <c r="CZ9749" s="130"/>
      <c r="DA9749" s="130"/>
      <c r="DB9749" s="130"/>
    </row>
    <row r="9750" spans="104:106" x14ac:dyDescent="0.2">
      <c r="CZ9750" s="130"/>
      <c r="DA9750" s="130"/>
      <c r="DB9750" s="130"/>
    </row>
    <row r="9751" spans="104:106" x14ac:dyDescent="0.2">
      <c r="CZ9751" s="130"/>
      <c r="DA9751" s="130"/>
      <c r="DB9751" s="130"/>
    </row>
    <row r="9752" spans="104:106" x14ac:dyDescent="0.2">
      <c r="CZ9752" s="130"/>
      <c r="DA9752" s="130"/>
      <c r="DB9752" s="130"/>
    </row>
    <row r="9753" spans="104:106" x14ac:dyDescent="0.2">
      <c r="CZ9753" s="130"/>
      <c r="DA9753" s="130"/>
      <c r="DB9753" s="130"/>
    </row>
    <row r="9754" spans="104:106" x14ac:dyDescent="0.2">
      <c r="CZ9754" s="130"/>
      <c r="DA9754" s="130"/>
      <c r="DB9754" s="130"/>
    </row>
    <row r="9755" spans="104:106" x14ac:dyDescent="0.2">
      <c r="CZ9755" s="130"/>
      <c r="DA9755" s="130"/>
      <c r="DB9755" s="130"/>
    </row>
    <row r="9756" spans="104:106" x14ac:dyDescent="0.2">
      <c r="CZ9756" s="130"/>
      <c r="DA9756" s="130"/>
      <c r="DB9756" s="130"/>
    </row>
    <row r="9757" spans="104:106" x14ac:dyDescent="0.2">
      <c r="CZ9757" s="130"/>
      <c r="DA9757" s="130"/>
      <c r="DB9757" s="130"/>
    </row>
    <row r="9758" spans="104:106" x14ac:dyDescent="0.2">
      <c r="CZ9758" s="130"/>
      <c r="DA9758" s="130"/>
      <c r="DB9758" s="130"/>
    </row>
    <row r="9759" spans="104:106" x14ac:dyDescent="0.2">
      <c r="CZ9759" s="130"/>
      <c r="DA9759" s="130"/>
      <c r="DB9759" s="130"/>
    </row>
    <row r="9760" spans="104:106" x14ac:dyDescent="0.2">
      <c r="CZ9760" s="130"/>
      <c r="DA9760" s="130"/>
      <c r="DB9760" s="130"/>
    </row>
    <row r="9761" spans="104:106" x14ac:dyDescent="0.2">
      <c r="CZ9761" s="130"/>
      <c r="DA9761" s="130"/>
      <c r="DB9761" s="130"/>
    </row>
    <row r="9762" spans="104:106" x14ac:dyDescent="0.2">
      <c r="CZ9762" s="130"/>
      <c r="DA9762" s="130"/>
      <c r="DB9762" s="130"/>
    </row>
    <row r="9763" spans="104:106" x14ac:dyDescent="0.2">
      <c r="CZ9763" s="130"/>
      <c r="DA9763" s="130"/>
      <c r="DB9763" s="130"/>
    </row>
    <row r="9764" spans="104:106" x14ac:dyDescent="0.2">
      <c r="CZ9764" s="130"/>
      <c r="DA9764" s="130"/>
      <c r="DB9764" s="130"/>
    </row>
    <row r="9765" spans="104:106" x14ac:dyDescent="0.2">
      <c r="CZ9765" s="130"/>
      <c r="DA9765" s="130"/>
      <c r="DB9765" s="130"/>
    </row>
    <row r="9766" spans="104:106" x14ac:dyDescent="0.2">
      <c r="CZ9766" s="130"/>
      <c r="DA9766" s="130"/>
      <c r="DB9766" s="130"/>
    </row>
    <row r="9767" spans="104:106" x14ac:dyDescent="0.2">
      <c r="CZ9767" s="130"/>
      <c r="DA9767" s="130"/>
      <c r="DB9767" s="130"/>
    </row>
    <row r="9768" spans="104:106" x14ac:dyDescent="0.2">
      <c r="CZ9768" s="130"/>
      <c r="DA9768" s="130"/>
      <c r="DB9768" s="130"/>
    </row>
    <row r="9769" spans="104:106" x14ac:dyDescent="0.2">
      <c r="CZ9769" s="130"/>
      <c r="DA9769" s="130"/>
      <c r="DB9769" s="130"/>
    </row>
    <row r="9770" spans="104:106" x14ac:dyDescent="0.2">
      <c r="CZ9770" s="130"/>
      <c r="DA9770" s="130"/>
      <c r="DB9770" s="130"/>
    </row>
    <row r="9771" spans="104:106" x14ac:dyDescent="0.2">
      <c r="CZ9771" s="130"/>
      <c r="DA9771" s="130"/>
      <c r="DB9771" s="130"/>
    </row>
    <row r="9772" spans="104:106" x14ac:dyDescent="0.2">
      <c r="CZ9772" s="130"/>
      <c r="DA9772" s="130"/>
      <c r="DB9772" s="130"/>
    </row>
    <row r="9773" spans="104:106" x14ac:dyDescent="0.2">
      <c r="CZ9773" s="130"/>
      <c r="DA9773" s="130"/>
      <c r="DB9773" s="130"/>
    </row>
    <row r="9774" spans="104:106" x14ac:dyDescent="0.2">
      <c r="CZ9774" s="130"/>
      <c r="DA9774" s="130"/>
      <c r="DB9774" s="130"/>
    </row>
    <row r="9775" spans="104:106" x14ac:dyDescent="0.2">
      <c r="CZ9775" s="130"/>
      <c r="DA9775" s="130"/>
      <c r="DB9775" s="130"/>
    </row>
    <row r="9776" spans="104:106" x14ac:dyDescent="0.2">
      <c r="CZ9776" s="130"/>
      <c r="DA9776" s="130"/>
      <c r="DB9776" s="130"/>
    </row>
    <row r="9777" spans="104:106" x14ac:dyDescent="0.2">
      <c r="CZ9777" s="130"/>
      <c r="DA9777" s="130"/>
      <c r="DB9777" s="130"/>
    </row>
    <row r="9778" spans="104:106" x14ac:dyDescent="0.2">
      <c r="CZ9778" s="130"/>
      <c r="DA9778" s="130"/>
      <c r="DB9778" s="130"/>
    </row>
    <row r="9779" spans="104:106" x14ac:dyDescent="0.2">
      <c r="CZ9779" s="130"/>
      <c r="DA9779" s="130"/>
      <c r="DB9779" s="130"/>
    </row>
    <row r="9780" spans="104:106" x14ac:dyDescent="0.2">
      <c r="CZ9780" s="130"/>
      <c r="DA9780" s="130"/>
      <c r="DB9780" s="130"/>
    </row>
    <row r="9781" spans="104:106" x14ac:dyDescent="0.2">
      <c r="CZ9781" s="130"/>
      <c r="DA9781" s="130"/>
      <c r="DB9781" s="130"/>
    </row>
    <row r="9782" spans="104:106" x14ac:dyDescent="0.2">
      <c r="CZ9782" s="130"/>
      <c r="DA9782" s="130"/>
      <c r="DB9782" s="130"/>
    </row>
    <row r="9783" spans="104:106" x14ac:dyDescent="0.2">
      <c r="CZ9783" s="130"/>
      <c r="DA9783" s="130"/>
      <c r="DB9783" s="130"/>
    </row>
    <row r="9784" spans="104:106" x14ac:dyDescent="0.2">
      <c r="CZ9784" s="130"/>
      <c r="DA9784" s="130"/>
      <c r="DB9784" s="130"/>
    </row>
    <row r="9785" spans="104:106" x14ac:dyDescent="0.2">
      <c r="CZ9785" s="130"/>
      <c r="DA9785" s="130"/>
      <c r="DB9785" s="130"/>
    </row>
    <row r="9786" spans="104:106" x14ac:dyDescent="0.2">
      <c r="CZ9786" s="130"/>
      <c r="DA9786" s="130"/>
      <c r="DB9786" s="130"/>
    </row>
    <row r="9787" spans="104:106" x14ac:dyDescent="0.2">
      <c r="CZ9787" s="130"/>
      <c r="DA9787" s="130"/>
      <c r="DB9787" s="130"/>
    </row>
    <row r="9788" spans="104:106" x14ac:dyDescent="0.2">
      <c r="CZ9788" s="130"/>
      <c r="DA9788" s="130"/>
      <c r="DB9788" s="130"/>
    </row>
    <row r="9789" spans="104:106" x14ac:dyDescent="0.2">
      <c r="CZ9789" s="130"/>
      <c r="DA9789" s="130"/>
      <c r="DB9789" s="130"/>
    </row>
    <row r="9790" spans="104:106" x14ac:dyDescent="0.2">
      <c r="CZ9790" s="130"/>
      <c r="DA9790" s="130"/>
      <c r="DB9790" s="130"/>
    </row>
    <row r="9791" spans="104:106" x14ac:dyDescent="0.2">
      <c r="CZ9791" s="130"/>
      <c r="DA9791" s="130"/>
      <c r="DB9791" s="130"/>
    </row>
    <row r="9792" spans="104:106" x14ac:dyDescent="0.2">
      <c r="CZ9792" s="130"/>
      <c r="DA9792" s="130"/>
      <c r="DB9792" s="130"/>
    </row>
    <row r="9793" spans="104:106" x14ac:dyDescent="0.2">
      <c r="CZ9793" s="130"/>
      <c r="DA9793" s="130"/>
      <c r="DB9793" s="130"/>
    </row>
    <row r="9794" spans="104:106" x14ac:dyDescent="0.2">
      <c r="CZ9794" s="130"/>
      <c r="DA9794" s="130"/>
      <c r="DB9794" s="130"/>
    </row>
    <row r="9795" spans="104:106" x14ac:dyDescent="0.2">
      <c r="CZ9795" s="130"/>
      <c r="DA9795" s="130"/>
      <c r="DB9795" s="130"/>
    </row>
    <row r="9796" spans="104:106" x14ac:dyDescent="0.2">
      <c r="CZ9796" s="130"/>
      <c r="DA9796" s="130"/>
      <c r="DB9796" s="130"/>
    </row>
    <row r="9797" spans="104:106" x14ac:dyDescent="0.2">
      <c r="CZ9797" s="130"/>
      <c r="DA9797" s="130"/>
      <c r="DB9797" s="130"/>
    </row>
    <row r="9798" spans="104:106" x14ac:dyDescent="0.2">
      <c r="CZ9798" s="130"/>
      <c r="DA9798" s="130"/>
      <c r="DB9798" s="130"/>
    </row>
    <row r="9799" spans="104:106" x14ac:dyDescent="0.2">
      <c r="CZ9799" s="130"/>
      <c r="DA9799" s="130"/>
      <c r="DB9799" s="130"/>
    </row>
    <row r="9800" spans="104:106" x14ac:dyDescent="0.2">
      <c r="CZ9800" s="130"/>
      <c r="DA9800" s="130"/>
      <c r="DB9800" s="130"/>
    </row>
    <row r="9801" spans="104:106" x14ac:dyDescent="0.2">
      <c r="CZ9801" s="130"/>
      <c r="DA9801" s="130"/>
      <c r="DB9801" s="130"/>
    </row>
    <row r="9802" spans="104:106" x14ac:dyDescent="0.2">
      <c r="CZ9802" s="130"/>
      <c r="DA9802" s="130"/>
      <c r="DB9802" s="130"/>
    </row>
    <row r="9803" spans="104:106" x14ac:dyDescent="0.2">
      <c r="CZ9803" s="130"/>
      <c r="DA9803" s="130"/>
      <c r="DB9803" s="130"/>
    </row>
    <row r="9804" spans="104:106" x14ac:dyDescent="0.2">
      <c r="CZ9804" s="130"/>
      <c r="DA9804" s="130"/>
      <c r="DB9804" s="130"/>
    </row>
    <row r="9805" spans="104:106" x14ac:dyDescent="0.2">
      <c r="CZ9805" s="130"/>
      <c r="DA9805" s="130"/>
      <c r="DB9805" s="130"/>
    </row>
    <row r="9806" spans="104:106" x14ac:dyDescent="0.2">
      <c r="CZ9806" s="130"/>
      <c r="DA9806" s="130"/>
      <c r="DB9806" s="130"/>
    </row>
    <row r="9807" spans="104:106" x14ac:dyDescent="0.2">
      <c r="CZ9807" s="130"/>
      <c r="DA9807" s="130"/>
      <c r="DB9807" s="130"/>
    </row>
    <row r="9808" spans="104:106" x14ac:dyDescent="0.2">
      <c r="CZ9808" s="130"/>
      <c r="DA9808" s="130"/>
      <c r="DB9808" s="130"/>
    </row>
    <row r="9809" spans="104:106" x14ac:dyDescent="0.2">
      <c r="CZ9809" s="130"/>
      <c r="DA9809" s="130"/>
      <c r="DB9809" s="130"/>
    </row>
    <row r="9810" spans="104:106" x14ac:dyDescent="0.2">
      <c r="CZ9810" s="130"/>
      <c r="DA9810" s="130"/>
      <c r="DB9810" s="130"/>
    </row>
    <row r="9811" spans="104:106" x14ac:dyDescent="0.2">
      <c r="CZ9811" s="130"/>
      <c r="DA9811" s="130"/>
      <c r="DB9811" s="130"/>
    </row>
    <row r="9812" spans="104:106" x14ac:dyDescent="0.2">
      <c r="CZ9812" s="130"/>
      <c r="DA9812" s="130"/>
      <c r="DB9812" s="130"/>
    </row>
    <row r="9813" spans="104:106" x14ac:dyDescent="0.2">
      <c r="CZ9813" s="130"/>
      <c r="DA9813" s="130"/>
      <c r="DB9813" s="130"/>
    </row>
    <row r="9814" spans="104:106" x14ac:dyDescent="0.2">
      <c r="CZ9814" s="130"/>
      <c r="DA9814" s="130"/>
      <c r="DB9814" s="130"/>
    </row>
    <row r="9815" spans="104:106" x14ac:dyDescent="0.2">
      <c r="CZ9815" s="130"/>
      <c r="DA9815" s="130"/>
      <c r="DB9815" s="130"/>
    </row>
    <row r="9816" spans="104:106" x14ac:dyDescent="0.2">
      <c r="CZ9816" s="130"/>
      <c r="DA9816" s="130"/>
      <c r="DB9816" s="130"/>
    </row>
    <row r="9817" spans="104:106" x14ac:dyDescent="0.2">
      <c r="CZ9817" s="130"/>
      <c r="DA9817" s="130"/>
      <c r="DB9817" s="130"/>
    </row>
    <row r="9818" spans="104:106" x14ac:dyDescent="0.2">
      <c r="CZ9818" s="130"/>
      <c r="DA9818" s="130"/>
      <c r="DB9818" s="130"/>
    </row>
    <row r="9819" spans="104:106" x14ac:dyDescent="0.2">
      <c r="CZ9819" s="130"/>
      <c r="DA9819" s="130"/>
      <c r="DB9819" s="130"/>
    </row>
    <row r="9820" spans="104:106" x14ac:dyDescent="0.2">
      <c r="CZ9820" s="130"/>
      <c r="DA9820" s="130"/>
      <c r="DB9820" s="130"/>
    </row>
    <row r="9821" spans="104:106" x14ac:dyDescent="0.2">
      <c r="CZ9821" s="130"/>
      <c r="DA9821" s="130"/>
      <c r="DB9821" s="130"/>
    </row>
    <row r="9822" spans="104:106" x14ac:dyDescent="0.2">
      <c r="CZ9822" s="130"/>
      <c r="DA9822" s="130"/>
      <c r="DB9822" s="130"/>
    </row>
    <row r="9823" spans="104:106" x14ac:dyDescent="0.2">
      <c r="CZ9823" s="130"/>
      <c r="DA9823" s="130"/>
      <c r="DB9823" s="130"/>
    </row>
    <row r="9824" spans="104:106" x14ac:dyDescent="0.2">
      <c r="CZ9824" s="130"/>
      <c r="DA9824" s="130"/>
      <c r="DB9824" s="130"/>
    </row>
    <row r="9825" spans="104:106" x14ac:dyDescent="0.2">
      <c r="CZ9825" s="130"/>
      <c r="DA9825" s="130"/>
      <c r="DB9825" s="130"/>
    </row>
    <row r="9826" spans="104:106" x14ac:dyDescent="0.2">
      <c r="CZ9826" s="130"/>
      <c r="DA9826" s="130"/>
      <c r="DB9826" s="130"/>
    </row>
    <row r="9827" spans="104:106" x14ac:dyDescent="0.2">
      <c r="CZ9827" s="130"/>
      <c r="DA9827" s="130"/>
      <c r="DB9827" s="130"/>
    </row>
    <row r="9828" spans="104:106" x14ac:dyDescent="0.2">
      <c r="CZ9828" s="130"/>
      <c r="DA9828" s="130"/>
      <c r="DB9828" s="130"/>
    </row>
    <row r="9829" spans="104:106" x14ac:dyDescent="0.2">
      <c r="CZ9829" s="130"/>
      <c r="DA9829" s="130"/>
      <c r="DB9829" s="130"/>
    </row>
    <row r="9830" spans="104:106" x14ac:dyDescent="0.2">
      <c r="CZ9830" s="130"/>
      <c r="DA9830" s="130"/>
      <c r="DB9830" s="130"/>
    </row>
    <row r="9831" spans="104:106" x14ac:dyDescent="0.2">
      <c r="CZ9831" s="130"/>
      <c r="DA9831" s="130"/>
      <c r="DB9831" s="130"/>
    </row>
    <row r="9832" spans="104:106" x14ac:dyDescent="0.2">
      <c r="CZ9832" s="130"/>
      <c r="DA9832" s="130"/>
      <c r="DB9832" s="130"/>
    </row>
    <row r="9833" spans="104:106" x14ac:dyDescent="0.2">
      <c r="CZ9833" s="130"/>
      <c r="DA9833" s="130"/>
      <c r="DB9833" s="130"/>
    </row>
    <row r="9834" spans="104:106" x14ac:dyDescent="0.2">
      <c r="CZ9834" s="130"/>
      <c r="DA9834" s="130"/>
      <c r="DB9834" s="130"/>
    </row>
    <row r="9835" spans="104:106" x14ac:dyDescent="0.2">
      <c r="CZ9835" s="130"/>
      <c r="DA9835" s="130"/>
      <c r="DB9835" s="130"/>
    </row>
    <row r="9836" spans="104:106" x14ac:dyDescent="0.2">
      <c r="CZ9836" s="130"/>
      <c r="DA9836" s="130"/>
      <c r="DB9836" s="130"/>
    </row>
    <row r="9837" spans="104:106" x14ac:dyDescent="0.2">
      <c r="CZ9837" s="130"/>
      <c r="DA9837" s="130"/>
      <c r="DB9837" s="130"/>
    </row>
    <row r="9838" spans="104:106" x14ac:dyDescent="0.2">
      <c r="CZ9838" s="130"/>
      <c r="DA9838" s="130"/>
      <c r="DB9838" s="130"/>
    </row>
    <row r="9839" spans="104:106" x14ac:dyDescent="0.2">
      <c r="CZ9839" s="130"/>
      <c r="DA9839" s="130"/>
      <c r="DB9839" s="130"/>
    </row>
    <row r="9840" spans="104:106" x14ac:dyDescent="0.2">
      <c r="CZ9840" s="130"/>
      <c r="DA9840" s="130"/>
      <c r="DB9840" s="130"/>
    </row>
    <row r="9841" spans="104:106" x14ac:dyDescent="0.2">
      <c r="CZ9841" s="130"/>
      <c r="DA9841" s="130"/>
      <c r="DB9841" s="130"/>
    </row>
    <row r="9842" spans="104:106" x14ac:dyDescent="0.2">
      <c r="CZ9842" s="130"/>
      <c r="DA9842" s="130"/>
      <c r="DB9842" s="130"/>
    </row>
    <row r="9843" spans="104:106" x14ac:dyDescent="0.2">
      <c r="CZ9843" s="130"/>
      <c r="DA9843" s="130"/>
      <c r="DB9843" s="130"/>
    </row>
    <row r="9844" spans="104:106" x14ac:dyDescent="0.2">
      <c r="CZ9844" s="130"/>
      <c r="DA9844" s="130"/>
      <c r="DB9844" s="130"/>
    </row>
    <row r="9845" spans="104:106" x14ac:dyDescent="0.2">
      <c r="CZ9845" s="130"/>
      <c r="DA9845" s="130"/>
      <c r="DB9845" s="130"/>
    </row>
    <row r="9846" spans="104:106" x14ac:dyDescent="0.2">
      <c r="CZ9846" s="130"/>
      <c r="DA9846" s="130"/>
      <c r="DB9846" s="130"/>
    </row>
    <row r="9847" spans="104:106" x14ac:dyDescent="0.2">
      <c r="CZ9847" s="130"/>
      <c r="DA9847" s="130"/>
      <c r="DB9847" s="130"/>
    </row>
    <row r="9848" spans="104:106" x14ac:dyDescent="0.2">
      <c r="CZ9848" s="130"/>
      <c r="DA9848" s="130"/>
      <c r="DB9848" s="130"/>
    </row>
    <row r="9849" spans="104:106" x14ac:dyDescent="0.2">
      <c r="CZ9849" s="130"/>
      <c r="DA9849" s="130"/>
      <c r="DB9849" s="130"/>
    </row>
    <row r="9850" spans="104:106" x14ac:dyDescent="0.2">
      <c r="CZ9850" s="130"/>
      <c r="DA9850" s="130"/>
      <c r="DB9850" s="130"/>
    </row>
    <row r="9851" spans="104:106" x14ac:dyDescent="0.2">
      <c r="CZ9851" s="130"/>
      <c r="DA9851" s="130"/>
      <c r="DB9851" s="130"/>
    </row>
    <row r="9852" spans="104:106" x14ac:dyDescent="0.2">
      <c r="CZ9852" s="130"/>
      <c r="DA9852" s="130"/>
      <c r="DB9852" s="130"/>
    </row>
    <row r="9853" spans="104:106" x14ac:dyDescent="0.2">
      <c r="CZ9853" s="130"/>
      <c r="DA9853" s="130"/>
      <c r="DB9853" s="130"/>
    </row>
    <row r="9854" spans="104:106" x14ac:dyDescent="0.2">
      <c r="CZ9854" s="130"/>
      <c r="DA9854" s="130"/>
      <c r="DB9854" s="130"/>
    </row>
    <row r="9855" spans="104:106" x14ac:dyDescent="0.2">
      <c r="CZ9855" s="130"/>
      <c r="DA9855" s="130"/>
      <c r="DB9855" s="130"/>
    </row>
    <row r="9856" spans="104:106" x14ac:dyDescent="0.2">
      <c r="CZ9856" s="130"/>
      <c r="DA9856" s="130"/>
      <c r="DB9856" s="130"/>
    </row>
    <row r="9857" spans="104:106" x14ac:dyDescent="0.2">
      <c r="CZ9857" s="130"/>
      <c r="DA9857" s="130"/>
      <c r="DB9857" s="130"/>
    </row>
    <row r="9858" spans="104:106" x14ac:dyDescent="0.2">
      <c r="CZ9858" s="130"/>
      <c r="DA9858" s="130"/>
      <c r="DB9858" s="130"/>
    </row>
    <row r="9859" spans="104:106" x14ac:dyDescent="0.2">
      <c r="CZ9859" s="130"/>
      <c r="DA9859" s="130"/>
      <c r="DB9859" s="130"/>
    </row>
    <row r="9860" spans="104:106" x14ac:dyDescent="0.2">
      <c r="CZ9860" s="130"/>
      <c r="DA9860" s="130"/>
      <c r="DB9860" s="130"/>
    </row>
    <row r="9861" spans="104:106" x14ac:dyDescent="0.2">
      <c r="CZ9861" s="130"/>
      <c r="DA9861" s="130"/>
      <c r="DB9861" s="130"/>
    </row>
    <row r="9862" spans="104:106" x14ac:dyDescent="0.2">
      <c r="CZ9862" s="130"/>
      <c r="DA9862" s="130"/>
      <c r="DB9862" s="130"/>
    </row>
    <row r="9863" spans="104:106" x14ac:dyDescent="0.2">
      <c r="CZ9863" s="130"/>
      <c r="DA9863" s="130"/>
      <c r="DB9863" s="130"/>
    </row>
    <row r="9864" spans="104:106" x14ac:dyDescent="0.2">
      <c r="CZ9864" s="130"/>
      <c r="DA9864" s="130"/>
      <c r="DB9864" s="130"/>
    </row>
    <row r="9865" spans="104:106" x14ac:dyDescent="0.2">
      <c r="CZ9865" s="130"/>
      <c r="DA9865" s="130"/>
      <c r="DB9865" s="130"/>
    </row>
    <row r="9866" spans="104:106" x14ac:dyDescent="0.2">
      <c r="CZ9866" s="130"/>
      <c r="DA9866" s="130"/>
      <c r="DB9866" s="130"/>
    </row>
    <row r="9867" spans="104:106" x14ac:dyDescent="0.2">
      <c r="CZ9867" s="130"/>
      <c r="DA9867" s="130"/>
      <c r="DB9867" s="130"/>
    </row>
    <row r="9868" spans="104:106" x14ac:dyDescent="0.2">
      <c r="CZ9868" s="130"/>
      <c r="DA9868" s="130"/>
      <c r="DB9868" s="130"/>
    </row>
    <row r="9869" spans="104:106" x14ac:dyDescent="0.2">
      <c r="CZ9869" s="130"/>
      <c r="DA9869" s="130"/>
      <c r="DB9869" s="130"/>
    </row>
    <row r="9870" spans="104:106" x14ac:dyDescent="0.2">
      <c r="CZ9870" s="130"/>
      <c r="DA9870" s="130"/>
      <c r="DB9870" s="130"/>
    </row>
    <row r="9871" spans="104:106" x14ac:dyDescent="0.2">
      <c r="CZ9871" s="130"/>
      <c r="DA9871" s="130"/>
      <c r="DB9871" s="130"/>
    </row>
    <row r="9872" spans="104:106" x14ac:dyDescent="0.2">
      <c r="CZ9872" s="130"/>
      <c r="DA9872" s="130"/>
      <c r="DB9872" s="130"/>
    </row>
    <row r="9873" spans="104:106" x14ac:dyDescent="0.2">
      <c r="CZ9873" s="130"/>
      <c r="DA9873" s="130"/>
      <c r="DB9873" s="130"/>
    </row>
    <row r="9874" spans="104:106" x14ac:dyDescent="0.2">
      <c r="CZ9874" s="130"/>
      <c r="DA9874" s="130"/>
      <c r="DB9874" s="130"/>
    </row>
    <row r="9875" spans="104:106" x14ac:dyDescent="0.2">
      <c r="CZ9875" s="130"/>
      <c r="DA9875" s="130"/>
      <c r="DB9875" s="130"/>
    </row>
    <row r="9876" spans="104:106" x14ac:dyDescent="0.2">
      <c r="CZ9876" s="130"/>
      <c r="DA9876" s="130"/>
      <c r="DB9876" s="130"/>
    </row>
    <row r="9877" spans="104:106" x14ac:dyDescent="0.2">
      <c r="CZ9877" s="130"/>
      <c r="DA9877" s="130"/>
      <c r="DB9877" s="130"/>
    </row>
    <row r="9878" spans="104:106" x14ac:dyDescent="0.2">
      <c r="CZ9878" s="130"/>
      <c r="DA9878" s="130"/>
      <c r="DB9878" s="130"/>
    </row>
    <row r="9879" spans="104:106" x14ac:dyDescent="0.2">
      <c r="CZ9879" s="130"/>
      <c r="DA9879" s="130"/>
      <c r="DB9879" s="130"/>
    </row>
    <row r="9880" spans="104:106" x14ac:dyDescent="0.2">
      <c r="CZ9880" s="130"/>
      <c r="DA9880" s="130"/>
      <c r="DB9880" s="130"/>
    </row>
    <row r="9881" spans="104:106" x14ac:dyDescent="0.2">
      <c r="CZ9881" s="130"/>
      <c r="DA9881" s="130"/>
      <c r="DB9881" s="130"/>
    </row>
    <row r="9882" spans="104:106" x14ac:dyDescent="0.2">
      <c r="CZ9882" s="130"/>
      <c r="DA9882" s="130"/>
      <c r="DB9882" s="130"/>
    </row>
    <row r="9883" spans="104:106" x14ac:dyDescent="0.2">
      <c r="CZ9883" s="130"/>
      <c r="DA9883" s="130"/>
      <c r="DB9883" s="130"/>
    </row>
    <row r="9884" spans="104:106" x14ac:dyDescent="0.2">
      <c r="CZ9884" s="130"/>
      <c r="DA9884" s="130"/>
      <c r="DB9884" s="130"/>
    </row>
    <row r="9885" spans="104:106" x14ac:dyDescent="0.2">
      <c r="CZ9885" s="130"/>
      <c r="DA9885" s="130"/>
      <c r="DB9885" s="130"/>
    </row>
    <row r="9886" spans="104:106" x14ac:dyDescent="0.2">
      <c r="CZ9886" s="130"/>
      <c r="DA9886" s="130"/>
      <c r="DB9886" s="130"/>
    </row>
    <row r="9887" spans="104:106" x14ac:dyDescent="0.2">
      <c r="CZ9887" s="130"/>
      <c r="DA9887" s="130"/>
      <c r="DB9887" s="130"/>
    </row>
    <row r="9888" spans="104:106" x14ac:dyDescent="0.2">
      <c r="CZ9888" s="130"/>
      <c r="DA9888" s="130"/>
      <c r="DB9888" s="130"/>
    </row>
    <row r="9889" spans="104:106" x14ac:dyDescent="0.2">
      <c r="CZ9889" s="130"/>
      <c r="DA9889" s="130"/>
      <c r="DB9889" s="130"/>
    </row>
    <row r="9890" spans="104:106" x14ac:dyDescent="0.2">
      <c r="CZ9890" s="130"/>
      <c r="DA9890" s="130"/>
      <c r="DB9890" s="130"/>
    </row>
    <row r="9891" spans="104:106" x14ac:dyDescent="0.2">
      <c r="CZ9891" s="130"/>
      <c r="DA9891" s="130"/>
      <c r="DB9891" s="130"/>
    </row>
    <row r="9892" spans="104:106" x14ac:dyDescent="0.2">
      <c r="CZ9892" s="130"/>
      <c r="DA9892" s="130"/>
      <c r="DB9892" s="130"/>
    </row>
    <row r="9893" spans="104:106" x14ac:dyDescent="0.2">
      <c r="CZ9893" s="130"/>
      <c r="DA9893" s="130"/>
      <c r="DB9893" s="130"/>
    </row>
    <row r="9894" spans="104:106" x14ac:dyDescent="0.2">
      <c r="CZ9894" s="130"/>
      <c r="DA9894" s="130"/>
      <c r="DB9894" s="130"/>
    </row>
    <row r="9895" spans="104:106" x14ac:dyDescent="0.2">
      <c r="CZ9895" s="130"/>
      <c r="DA9895" s="130"/>
      <c r="DB9895" s="130"/>
    </row>
    <row r="9896" spans="104:106" x14ac:dyDescent="0.2">
      <c r="CZ9896" s="130"/>
      <c r="DA9896" s="130"/>
      <c r="DB9896" s="130"/>
    </row>
    <row r="9897" spans="104:106" x14ac:dyDescent="0.2">
      <c r="CZ9897" s="130"/>
      <c r="DA9897" s="130"/>
      <c r="DB9897" s="130"/>
    </row>
    <row r="9898" spans="104:106" x14ac:dyDescent="0.2">
      <c r="CZ9898" s="130"/>
      <c r="DA9898" s="130"/>
      <c r="DB9898" s="130"/>
    </row>
    <row r="9899" spans="104:106" x14ac:dyDescent="0.2">
      <c r="CZ9899" s="130"/>
      <c r="DA9899" s="130"/>
      <c r="DB9899" s="130"/>
    </row>
    <row r="9900" spans="104:106" x14ac:dyDescent="0.2">
      <c r="CZ9900" s="130"/>
      <c r="DA9900" s="130"/>
      <c r="DB9900" s="130"/>
    </row>
    <row r="9901" spans="104:106" x14ac:dyDescent="0.2">
      <c r="CZ9901" s="130"/>
      <c r="DA9901" s="130"/>
      <c r="DB9901" s="130"/>
    </row>
    <row r="9902" spans="104:106" x14ac:dyDescent="0.2">
      <c r="CZ9902" s="130"/>
      <c r="DA9902" s="130"/>
      <c r="DB9902" s="130"/>
    </row>
    <row r="9903" spans="104:106" x14ac:dyDescent="0.2">
      <c r="CZ9903" s="130"/>
      <c r="DA9903" s="130"/>
      <c r="DB9903" s="130"/>
    </row>
    <row r="9904" spans="104:106" x14ac:dyDescent="0.2">
      <c r="CZ9904" s="130"/>
      <c r="DA9904" s="130"/>
      <c r="DB9904" s="130"/>
    </row>
    <row r="9905" spans="104:106" x14ac:dyDescent="0.2">
      <c r="CZ9905" s="130"/>
      <c r="DA9905" s="130"/>
      <c r="DB9905" s="130"/>
    </row>
    <row r="9906" spans="104:106" x14ac:dyDescent="0.2">
      <c r="CZ9906" s="130"/>
      <c r="DA9906" s="130"/>
      <c r="DB9906" s="130"/>
    </row>
    <row r="9907" spans="104:106" x14ac:dyDescent="0.2">
      <c r="CZ9907" s="130"/>
      <c r="DA9907" s="130"/>
      <c r="DB9907" s="130"/>
    </row>
    <row r="9908" spans="104:106" x14ac:dyDescent="0.2">
      <c r="CZ9908" s="130"/>
      <c r="DA9908" s="130"/>
      <c r="DB9908" s="130"/>
    </row>
    <row r="9909" spans="104:106" x14ac:dyDescent="0.2">
      <c r="CZ9909" s="130"/>
      <c r="DA9909" s="130"/>
      <c r="DB9909" s="130"/>
    </row>
    <row r="9910" spans="104:106" x14ac:dyDescent="0.2">
      <c r="CZ9910" s="130"/>
      <c r="DA9910" s="130"/>
      <c r="DB9910" s="130"/>
    </row>
    <row r="9911" spans="104:106" x14ac:dyDescent="0.2">
      <c r="CZ9911" s="130"/>
      <c r="DA9911" s="130"/>
      <c r="DB9911" s="130"/>
    </row>
    <row r="9912" spans="104:106" x14ac:dyDescent="0.2">
      <c r="CZ9912" s="130"/>
      <c r="DA9912" s="130"/>
      <c r="DB9912" s="130"/>
    </row>
    <row r="9913" spans="104:106" x14ac:dyDescent="0.2">
      <c r="CZ9913" s="130"/>
      <c r="DA9913" s="130"/>
      <c r="DB9913" s="130"/>
    </row>
    <row r="9914" spans="104:106" x14ac:dyDescent="0.2">
      <c r="CZ9914" s="130"/>
      <c r="DA9914" s="130"/>
      <c r="DB9914" s="130"/>
    </row>
    <row r="9915" spans="104:106" x14ac:dyDescent="0.2">
      <c r="CZ9915" s="130"/>
      <c r="DA9915" s="130"/>
      <c r="DB9915" s="130"/>
    </row>
    <row r="9916" spans="104:106" x14ac:dyDescent="0.2">
      <c r="CZ9916" s="130"/>
      <c r="DA9916" s="130"/>
      <c r="DB9916" s="130"/>
    </row>
    <row r="9917" spans="104:106" x14ac:dyDescent="0.2">
      <c r="CZ9917" s="130"/>
      <c r="DA9917" s="130"/>
      <c r="DB9917" s="130"/>
    </row>
    <row r="9918" spans="104:106" x14ac:dyDescent="0.2">
      <c r="CZ9918" s="130"/>
      <c r="DA9918" s="130"/>
      <c r="DB9918" s="130"/>
    </row>
    <row r="9919" spans="104:106" x14ac:dyDescent="0.2">
      <c r="CZ9919" s="130"/>
      <c r="DA9919" s="130"/>
      <c r="DB9919" s="130"/>
    </row>
    <row r="9920" spans="104:106" x14ac:dyDescent="0.2">
      <c r="CZ9920" s="130"/>
      <c r="DA9920" s="130"/>
      <c r="DB9920" s="130"/>
    </row>
    <row r="9921" spans="104:106" x14ac:dyDescent="0.2">
      <c r="CZ9921" s="130"/>
      <c r="DA9921" s="130"/>
      <c r="DB9921" s="130"/>
    </row>
    <row r="9922" spans="104:106" x14ac:dyDescent="0.2">
      <c r="CZ9922" s="130"/>
      <c r="DA9922" s="130"/>
      <c r="DB9922" s="130"/>
    </row>
    <row r="9923" spans="104:106" x14ac:dyDescent="0.2">
      <c r="CZ9923" s="130"/>
      <c r="DA9923" s="130"/>
      <c r="DB9923" s="130"/>
    </row>
    <row r="9924" spans="104:106" x14ac:dyDescent="0.2">
      <c r="CZ9924" s="130"/>
      <c r="DA9924" s="130"/>
      <c r="DB9924" s="130"/>
    </row>
    <row r="9925" spans="104:106" x14ac:dyDescent="0.2">
      <c r="CZ9925" s="130"/>
      <c r="DA9925" s="130"/>
      <c r="DB9925" s="130"/>
    </row>
    <row r="9926" spans="104:106" x14ac:dyDescent="0.2">
      <c r="CZ9926" s="130"/>
      <c r="DA9926" s="130"/>
      <c r="DB9926" s="130"/>
    </row>
    <row r="9927" spans="104:106" x14ac:dyDescent="0.2">
      <c r="CZ9927" s="130"/>
      <c r="DA9927" s="130"/>
      <c r="DB9927" s="130"/>
    </row>
    <row r="9928" spans="104:106" x14ac:dyDescent="0.2">
      <c r="CZ9928" s="130"/>
      <c r="DA9928" s="130"/>
      <c r="DB9928" s="130"/>
    </row>
    <row r="9929" spans="104:106" x14ac:dyDescent="0.2">
      <c r="CZ9929" s="130"/>
      <c r="DA9929" s="130"/>
      <c r="DB9929" s="130"/>
    </row>
    <row r="9930" spans="104:106" x14ac:dyDescent="0.2">
      <c r="CZ9930" s="130"/>
      <c r="DA9930" s="130"/>
      <c r="DB9930" s="130"/>
    </row>
    <row r="9931" spans="104:106" x14ac:dyDescent="0.2">
      <c r="CZ9931" s="130"/>
      <c r="DA9931" s="130"/>
      <c r="DB9931" s="130"/>
    </row>
    <row r="9932" spans="104:106" x14ac:dyDescent="0.2">
      <c r="CZ9932" s="130"/>
      <c r="DA9932" s="130"/>
      <c r="DB9932" s="130"/>
    </row>
    <row r="9933" spans="104:106" x14ac:dyDescent="0.2">
      <c r="CZ9933" s="130"/>
      <c r="DA9933" s="130"/>
      <c r="DB9933" s="130"/>
    </row>
    <row r="9934" spans="104:106" x14ac:dyDescent="0.2">
      <c r="CZ9934" s="130"/>
      <c r="DA9934" s="130"/>
      <c r="DB9934" s="130"/>
    </row>
    <row r="9935" spans="104:106" x14ac:dyDescent="0.2">
      <c r="CZ9935" s="130"/>
      <c r="DA9935" s="130"/>
      <c r="DB9935" s="130"/>
    </row>
    <row r="9936" spans="104:106" x14ac:dyDescent="0.2">
      <c r="CZ9936" s="130"/>
      <c r="DA9936" s="130"/>
      <c r="DB9936" s="130"/>
    </row>
    <row r="9937" spans="104:106" x14ac:dyDescent="0.2">
      <c r="CZ9937" s="130"/>
      <c r="DA9937" s="130"/>
      <c r="DB9937" s="130"/>
    </row>
    <row r="9938" spans="104:106" x14ac:dyDescent="0.2">
      <c r="CZ9938" s="130"/>
      <c r="DA9938" s="130"/>
      <c r="DB9938" s="130"/>
    </row>
    <row r="9939" spans="104:106" x14ac:dyDescent="0.2">
      <c r="CZ9939" s="130"/>
      <c r="DA9939" s="130"/>
      <c r="DB9939" s="130"/>
    </row>
    <row r="9940" spans="104:106" x14ac:dyDescent="0.2">
      <c r="CZ9940" s="130"/>
      <c r="DA9940" s="130"/>
      <c r="DB9940" s="130"/>
    </row>
    <row r="9941" spans="104:106" x14ac:dyDescent="0.2">
      <c r="CZ9941" s="130"/>
      <c r="DA9941" s="130"/>
      <c r="DB9941" s="130"/>
    </row>
    <row r="9942" spans="104:106" x14ac:dyDescent="0.2">
      <c r="CZ9942" s="130"/>
      <c r="DA9942" s="130"/>
      <c r="DB9942" s="130"/>
    </row>
    <row r="9943" spans="104:106" x14ac:dyDescent="0.2">
      <c r="CZ9943" s="130"/>
      <c r="DA9943" s="130"/>
      <c r="DB9943" s="130"/>
    </row>
    <row r="9944" spans="104:106" x14ac:dyDescent="0.2">
      <c r="CZ9944" s="130"/>
      <c r="DA9944" s="130"/>
      <c r="DB9944" s="130"/>
    </row>
    <row r="9945" spans="104:106" x14ac:dyDescent="0.2">
      <c r="CZ9945" s="130"/>
      <c r="DA9945" s="130"/>
      <c r="DB9945" s="130"/>
    </row>
    <row r="9946" spans="104:106" x14ac:dyDescent="0.2">
      <c r="CZ9946" s="130"/>
      <c r="DA9946" s="130"/>
      <c r="DB9946" s="130"/>
    </row>
    <row r="9947" spans="104:106" x14ac:dyDescent="0.2">
      <c r="CZ9947" s="130"/>
      <c r="DA9947" s="130"/>
      <c r="DB9947" s="130"/>
    </row>
    <row r="9948" spans="104:106" x14ac:dyDescent="0.2">
      <c r="CZ9948" s="130"/>
      <c r="DA9948" s="130"/>
      <c r="DB9948" s="130"/>
    </row>
    <row r="9949" spans="104:106" x14ac:dyDescent="0.2">
      <c r="CZ9949" s="130"/>
      <c r="DA9949" s="130"/>
      <c r="DB9949" s="130"/>
    </row>
    <row r="9950" spans="104:106" x14ac:dyDescent="0.2">
      <c r="CZ9950" s="130"/>
      <c r="DA9950" s="130"/>
      <c r="DB9950" s="130"/>
    </row>
    <row r="9951" spans="104:106" x14ac:dyDescent="0.2">
      <c r="CZ9951" s="130"/>
      <c r="DA9951" s="130"/>
      <c r="DB9951" s="130"/>
    </row>
    <row r="9952" spans="104:106" x14ac:dyDescent="0.2">
      <c r="CZ9952" s="130"/>
      <c r="DA9952" s="130"/>
      <c r="DB9952" s="130"/>
    </row>
    <row r="9953" spans="104:106" x14ac:dyDescent="0.2">
      <c r="CZ9953" s="130"/>
      <c r="DA9953" s="130"/>
      <c r="DB9953" s="130"/>
    </row>
    <row r="9954" spans="104:106" x14ac:dyDescent="0.2">
      <c r="CZ9954" s="130"/>
      <c r="DA9954" s="130"/>
      <c r="DB9954" s="130"/>
    </row>
    <row r="9955" spans="104:106" x14ac:dyDescent="0.2">
      <c r="CZ9955" s="130"/>
      <c r="DA9955" s="130"/>
      <c r="DB9955" s="130"/>
    </row>
    <row r="9956" spans="104:106" x14ac:dyDescent="0.2">
      <c r="CZ9956" s="130"/>
      <c r="DA9956" s="130"/>
      <c r="DB9956" s="130"/>
    </row>
    <row r="9957" spans="104:106" x14ac:dyDescent="0.2">
      <c r="CZ9957" s="130"/>
      <c r="DA9957" s="130"/>
      <c r="DB9957" s="130"/>
    </row>
    <row r="9958" spans="104:106" x14ac:dyDescent="0.2">
      <c r="CZ9958" s="130"/>
      <c r="DA9958" s="130"/>
      <c r="DB9958" s="130"/>
    </row>
    <row r="9959" spans="104:106" x14ac:dyDescent="0.2">
      <c r="CZ9959" s="130"/>
      <c r="DA9959" s="130"/>
      <c r="DB9959" s="130"/>
    </row>
    <row r="9960" spans="104:106" x14ac:dyDescent="0.2">
      <c r="CZ9960" s="130"/>
      <c r="DA9960" s="130"/>
      <c r="DB9960" s="130"/>
    </row>
    <row r="9961" spans="104:106" x14ac:dyDescent="0.2">
      <c r="CZ9961" s="130"/>
      <c r="DA9961" s="130"/>
      <c r="DB9961" s="130"/>
    </row>
    <row r="9962" spans="104:106" x14ac:dyDescent="0.2">
      <c r="CZ9962" s="130"/>
      <c r="DA9962" s="130"/>
      <c r="DB9962" s="130"/>
    </row>
    <row r="9963" spans="104:106" x14ac:dyDescent="0.2">
      <c r="CZ9963" s="130"/>
      <c r="DA9963" s="130"/>
      <c r="DB9963" s="130"/>
    </row>
    <row r="9964" spans="104:106" x14ac:dyDescent="0.2">
      <c r="CZ9964" s="130"/>
      <c r="DA9964" s="130"/>
      <c r="DB9964" s="130"/>
    </row>
    <row r="9965" spans="104:106" x14ac:dyDescent="0.2">
      <c r="CZ9965" s="130"/>
      <c r="DA9965" s="130"/>
      <c r="DB9965" s="130"/>
    </row>
    <row r="9966" spans="104:106" x14ac:dyDescent="0.2">
      <c r="CZ9966" s="130"/>
      <c r="DA9966" s="130"/>
      <c r="DB9966" s="130"/>
    </row>
    <row r="9967" spans="104:106" x14ac:dyDescent="0.2">
      <c r="CZ9967" s="130"/>
      <c r="DA9967" s="130"/>
      <c r="DB9967" s="130"/>
    </row>
    <row r="9968" spans="104:106" x14ac:dyDescent="0.2">
      <c r="CZ9968" s="130"/>
      <c r="DA9968" s="130"/>
      <c r="DB9968" s="130"/>
    </row>
    <row r="9969" spans="104:106" x14ac:dyDescent="0.2">
      <c r="CZ9969" s="130"/>
      <c r="DA9969" s="130"/>
      <c r="DB9969" s="130"/>
    </row>
    <row r="9970" spans="104:106" x14ac:dyDescent="0.2">
      <c r="CZ9970" s="130"/>
      <c r="DA9970" s="130"/>
      <c r="DB9970" s="130"/>
    </row>
    <row r="9971" spans="104:106" x14ac:dyDescent="0.2">
      <c r="CZ9971" s="130"/>
      <c r="DA9971" s="130"/>
      <c r="DB9971" s="130"/>
    </row>
    <row r="9972" spans="104:106" x14ac:dyDescent="0.2">
      <c r="CZ9972" s="130"/>
      <c r="DA9972" s="130"/>
      <c r="DB9972" s="130"/>
    </row>
    <row r="9973" spans="104:106" x14ac:dyDescent="0.2">
      <c r="CZ9973" s="130"/>
      <c r="DA9973" s="130"/>
      <c r="DB9973" s="130"/>
    </row>
    <row r="9974" spans="104:106" x14ac:dyDescent="0.2">
      <c r="CZ9974" s="130"/>
      <c r="DA9974" s="130"/>
      <c r="DB9974" s="130"/>
    </row>
    <row r="9975" spans="104:106" x14ac:dyDescent="0.2">
      <c r="CZ9975" s="130"/>
      <c r="DA9975" s="130"/>
      <c r="DB9975" s="130"/>
    </row>
    <row r="9976" spans="104:106" x14ac:dyDescent="0.2">
      <c r="CZ9976" s="130"/>
      <c r="DA9976" s="130"/>
      <c r="DB9976" s="130"/>
    </row>
    <row r="9977" spans="104:106" x14ac:dyDescent="0.2">
      <c r="CZ9977" s="130"/>
      <c r="DA9977" s="130"/>
      <c r="DB9977" s="130"/>
    </row>
    <row r="9978" spans="104:106" x14ac:dyDescent="0.2">
      <c r="CZ9978" s="130"/>
      <c r="DA9978" s="130"/>
      <c r="DB9978" s="130"/>
    </row>
    <row r="9979" spans="104:106" x14ac:dyDescent="0.2">
      <c r="CZ9979" s="130"/>
      <c r="DA9979" s="130"/>
      <c r="DB9979" s="130"/>
    </row>
    <row r="9980" spans="104:106" x14ac:dyDescent="0.2">
      <c r="CZ9980" s="130"/>
      <c r="DA9980" s="130"/>
      <c r="DB9980" s="130"/>
    </row>
    <row r="9981" spans="104:106" x14ac:dyDescent="0.2">
      <c r="CZ9981" s="130"/>
      <c r="DA9981" s="130"/>
      <c r="DB9981" s="130"/>
    </row>
    <row r="9982" spans="104:106" x14ac:dyDescent="0.2">
      <c r="CZ9982" s="130"/>
      <c r="DA9982" s="130"/>
      <c r="DB9982" s="130"/>
    </row>
    <row r="9983" spans="104:106" x14ac:dyDescent="0.2">
      <c r="CZ9983" s="130"/>
      <c r="DA9983" s="130"/>
      <c r="DB9983" s="130"/>
    </row>
    <row r="9984" spans="104:106" x14ac:dyDescent="0.2">
      <c r="CZ9984" s="130"/>
      <c r="DA9984" s="130"/>
      <c r="DB9984" s="130"/>
    </row>
    <row r="9985" spans="104:106" x14ac:dyDescent="0.2">
      <c r="CZ9985" s="130"/>
      <c r="DA9985" s="130"/>
      <c r="DB9985" s="130"/>
    </row>
    <row r="9986" spans="104:106" x14ac:dyDescent="0.2">
      <c r="CZ9986" s="130"/>
      <c r="DA9986" s="130"/>
      <c r="DB9986" s="130"/>
    </row>
    <row r="9987" spans="104:106" x14ac:dyDescent="0.2">
      <c r="CZ9987" s="130"/>
      <c r="DA9987" s="130"/>
      <c r="DB9987" s="130"/>
    </row>
    <row r="9988" spans="104:106" x14ac:dyDescent="0.2">
      <c r="CZ9988" s="130"/>
      <c r="DA9988" s="130"/>
      <c r="DB9988" s="130"/>
    </row>
    <row r="9989" spans="104:106" x14ac:dyDescent="0.2">
      <c r="CZ9989" s="130"/>
      <c r="DA9989" s="130"/>
      <c r="DB9989" s="130"/>
    </row>
    <row r="9990" spans="104:106" x14ac:dyDescent="0.2">
      <c r="CZ9990" s="130"/>
      <c r="DA9990" s="130"/>
      <c r="DB9990" s="130"/>
    </row>
    <row r="9991" spans="104:106" x14ac:dyDescent="0.2">
      <c r="CZ9991" s="130"/>
      <c r="DA9991" s="130"/>
      <c r="DB9991" s="130"/>
    </row>
    <row r="9992" spans="104:106" x14ac:dyDescent="0.2">
      <c r="CZ9992" s="130"/>
      <c r="DA9992" s="130"/>
      <c r="DB9992" s="130"/>
    </row>
    <row r="9993" spans="104:106" x14ac:dyDescent="0.2">
      <c r="CZ9993" s="130"/>
      <c r="DA9993" s="130"/>
      <c r="DB9993" s="130"/>
    </row>
    <row r="9994" spans="104:106" x14ac:dyDescent="0.2">
      <c r="CZ9994" s="130"/>
      <c r="DA9994" s="130"/>
      <c r="DB9994" s="130"/>
    </row>
    <row r="9995" spans="104:106" x14ac:dyDescent="0.2">
      <c r="CZ9995" s="130"/>
      <c r="DA9995" s="130"/>
      <c r="DB9995" s="130"/>
    </row>
    <row r="9996" spans="104:106" x14ac:dyDescent="0.2">
      <c r="CZ9996" s="130"/>
      <c r="DA9996" s="130"/>
      <c r="DB9996" s="130"/>
    </row>
    <row r="9997" spans="104:106" x14ac:dyDescent="0.2">
      <c r="CZ9997" s="130"/>
      <c r="DA9997" s="130"/>
      <c r="DB9997" s="130"/>
    </row>
    <row r="9998" spans="104:106" x14ac:dyDescent="0.2">
      <c r="CZ9998" s="130"/>
      <c r="DA9998" s="130"/>
      <c r="DB9998" s="130"/>
    </row>
    <row r="9999" spans="104:106" x14ac:dyDescent="0.2">
      <c r="CZ9999" s="130"/>
      <c r="DA9999" s="130"/>
      <c r="DB9999" s="130"/>
    </row>
    <row r="10000" spans="104:106" x14ac:dyDescent="0.2">
      <c r="CZ10000" s="130"/>
      <c r="DA10000" s="130"/>
      <c r="DB10000" s="130"/>
    </row>
    <row r="10001" spans="104:106" x14ac:dyDescent="0.2">
      <c r="CZ10001" s="130"/>
      <c r="DA10001" s="130"/>
      <c r="DB10001" s="130"/>
    </row>
    <row r="10002" spans="104:106" x14ac:dyDescent="0.2">
      <c r="CZ10002" s="130"/>
      <c r="DA10002" s="130"/>
      <c r="DB10002" s="130"/>
    </row>
    <row r="10003" spans="104:106" x14ac:dyDescent="0.2">
      <c r="CZ10003" s="130"/>
      <c r="DA10003" s="130"/>
      <c r="DB10003" s="130"/>
    </row>
    <row r="10004" spans="104:106" x14ac:dyDescent="0.2">
      <c r="CZ10004" s="130"/>
      <c r="DA10004" s="130"/>
      <c r="DB10004" s="130"/>
    </row>
    <row r="10005" spans="104:106" x14ac:dyDescent="0.2">
      <c r="CZ10005" s="130"/>
      <c r="DA10005" s="130"/>
      <c r="DB10005" s="130"/>
    </row>
    <row r="10006" spans="104:106" x14ac:dyDescent="0.2">
      <c r="CZ10006" s="130"/>
      <c r="DA10006" s="130"/>
      <c r="DB10006" s="130"/>
    </row>
    <row r="10007" spans="104:106" x14ac:dyDescent="0.2">
      <c r="CZ10007" s="130"/>
      <c r="DA10007" s="130"/>
      <c r="DB10007" s="130"/>
    </row>
    <row r="10008" spans="104:106" x14ac:dyDescent="0.2">
      <c r="CZ10008" s="130"/>
      <c r="DA10008" s="130"/>
      <c r="DB10008" s="130"/>
    </row>
    <row r="10009" spans="104:106" x14ac:dyDescent="0.2">
      <c r="CZ10009" s="130"/>
      <c r="DA10009" s="130"/>
      <c r="DB10009" s="130"/>
    </row>
    <row r="10010" spans="104:106" x14ac:dyDescent="0.2">
      <c r="CZ10010" s="130"/>
      <c r="DA10010" s="130"/>
      <c r="DB10010" s="130"/>
    </row>
    <row r="10011" spans="104:106" x14ac:dyDescent="0.2">
      <c r="CZ10011" s="130"/>
      <c r="DA10011" s="130"/>
      <c r="DB10011" s="130"/>
    </row>
    <row r="10012" spans="104:106" x14ac:dyDescent="0.2">
      <c r="CZ10012" s="130"/>
      <c r="DA10012" s="130"/>
      <c r="DB10012" s="130"/>
    </row>
    <row r="10013" spans="104:106" x14ac:dyDescent="0.2">
      <c r="CZ10013" s="130"/>
      <c r="DA10013" s="130"/>
      <c r="DB10013" s="130"/>
    </row>
    <row r="10014" spans="104:106" x14ac:dyDescent="0.2">
      <c r="CZ10014" s="130"/>
      <c r="DA10014" s="130"/>
      <c r="DB10014" s="130"/>
    </row>
    <row r="10015" spans="104:106" x14ac:dyDescent="0.2">
      <c r="CZ10015" s="130"/>
      <c r="DA10015" s="130"/>
      <c r="DB10015" s="130"/>
    </row>
    <row r="10016" spans="104:106" x14ac:dyDescent="0.2">
      <c r="CZ10016" s="130"/>
      <c r="DA10016" s="130"/>
      <c r="DB10016" s="130"/>
    </row>
    <row r="10017" spans="104:106" x14ac:dyDescent="0.2">
      <c r="CZ10017" s="130"/>
      <c r="DA10017" s="130"/>
      <c r="DB10017" s="130"/>
    </row>
    <row r="10018" spans="104:106" x14ac:dyDescent="0.2">
      <c r="CZ10018" s="130"/>
      <c r="DA10018" s="130"/>
      <c r="DB10018" s="130"/>
    </row>
    <row r="10019" spans="104:106" x14ac:dyDescent="0.2">
      <c r="CZ10019" s="130"/>
      <c r="DA10019" s="130"/>
      <c r="DB10019" s="130"/>
    </row>
    <row r="10020" spans="104:106" x14ac:dyDescent="0.2">
      <c r="CZ10020" s="130"/>
      <c r="DA10020" s="130"/>
      <c r="DB10020" s="130"/>
    </row>
    <row r="10021" spans="104:106" x14ac:dyDescent="0.2">
      <c r="CZ10021" s="130"/>
      <c r="DA10021" s="130"/>
      <c r="DB10021" s="130"/>
    </row>
    <row r="10022" spans="104:106" x14ac:dyDescent="0.2">
      <c r="CZ10022" s="130"/>
      <c r="DA10022" s="130"/>
      <c r="DB10022" s="130"/>
    </row>
    <row r="10023" spans="104:106" x14ac:dyDescent="0.2">
      <c r="CZ10023" s="130"/>
      <c r="DA10023" s="130"/>
      <c r="DB10023" s="130"/>
    </row>
    <row r="10024" spans="104:106" x14ac:dyDescent="0.2">
      <c r="CZ10024" s="130"/>
      <c r="DA10024" s="130"/>
      <c r="DB10024" s="130"/>
    </row>
    <row r="10025" spans="104:106" x14ac:dyDescent="0.2">
      <c r="CZ10025" s="130"/>
      <c r="DA10025" s="130"/>
      <c r="DB10025" s="130"/>
    </row>
    <row r="10026" spans="104:106" x14ac:dyDescent="0.2">
      <c r="CZ10026" s="130"/>
      <c r="DA10026" s="130"/>
      <c r="DB10026" s="130"/>
    </row>
    <row r="10027" spans="104:106" x14ac:dyDescent="0.2">
      <c r="CZ10027" s="130"/>
      <c r="DA10027" s="130"/>
      <c r="DB10027" s="130"/>
    </row>
    <row r="10028" spans="104:106" x14ac:dyDescent="0.2">
      <c r="CZ10028" s="130"/>
      <c r="DA10028" s="130"/>
      <c r="DB10028" s="130"/>
    </row>
    <row r="10029" spans="104:106" x14ac:dyDescent="0.2">
      <c r="CZ10029" s="130"/>
      <c r="DA10029" s="130"/>
      <c r="DB10029" s="130"/>
    </row>
    <row r="10030" spans="104:106" x14ac:dyDescent="0.2">
      <c r="CZ10030" s="130"/>
      <c r="DA10030" s="130"/>
      <c r="DB10030" s="130"/>
    </row>
    <row r="10031" spans="104:106" x14ac:dyDescent="0.2">
      <c r="CZ10031" s="130"/>
      <c r="DA10031" s="130"/>
      <c r="DB10031" s="130"/>
    </row>
    <row r="10032" spans="104:106" x14ac:dyDescent="0.2">
      <c r="CZ10032" s="130"/>
      <c r="DA10032" s="130"/>
      <c r="DB10032" s="130"/>
    </row>
    <row r="10033" spans="104:106" x14ac:dyDescent="0.2">
      <c r="CZ10033" s="130"/>
      <c r="DA10033" s="130"/>
      <c r="DB10033" s="130"/>
    </row>
    <row r="10034" spans="104:106" x14ac:dyDescent="0.2">
      <c r="CZ10034" s="130"/>
      <c r="DA10034" s="130"/>
      <c r="DB10034" s="130"/>
    </row>
    <row r="10035" spans="104:106" x14ac:dyDescent="0.2">
      <c r="CZ10035" s="130"/>
      <c r="DA10035" s="130"/>
      <c r="DB10035" s="130"/>
    </row>
    <row r="10036" spans="104:106" x14ac:dyDescent="0.2">
      <c r="CZ10036" s="130"/>
      <c r="DA10036" s="130"/>
      <c r="DB10036" s="130"/>
    </row>
    <row r="10037" spans="104:106" x14ac:dyDescent="0.2">
      <c r="CZ10037" s="130"/>
      <c r="DA10037" s="130"/>
      <c r="DB10037" s="130"/>
    </row>
    <row r="10038" spans="104:106" x14ac:dyDescent="0.2">
      <c r="CZ10038" s="130"/>
      <c r="DA10038" s="130"/>
      <c r="DB10038" s="130"/>
    </row>
    <row r="10039" spans="104:106" x14ac:dyDescent="0.2">
      <c r="CZ10039" s="130"/>
      <c r="DA10039" s="130"/>
      <c r="DB10039" s="130"/>
    </row>
    <row r="10040" spans="104:106" x14ac:dyDescent="0.2">
      <c r="CZ10040" s="130"/>
      <c r="DA10040" s="130"/>
      <c r="DB10040" s="130"/>
    </row>
    <row r="10041" spans="104:106" x14ac:dyDescent="0.2">
      <c r="CZ10041" s="130"/>
      <c r="DA10041" s="130"/>
      <c r="DB10041" s="130"/>
    </row>
    <row r="10042" spans="104:106" x14ac:dyDescent="0.2">
      <c r="CZ10042" s="130"/>
      <c r="DA10042" s="130"/>
      <c r="DB10042" s="130"/>
    </row>
    <row r="10043" spans="104:106" x14ac:dyDescent="0.2">
      <c r="CZ10043" s="130"/>
      <c r="DA10043" s="130"/>
      <c r="DB10043" s="130"/>
    </row>
    <row r="10044" spans="104:106" x14ac:dyDescent="0.2">
      <c r="CZ10044" s="130"/>
      <c r="DA10044" s="130"/>
      <c r="DB10044" s="130"/>
    </row>
    <row r="10045" spans="104:106" x14ac:dyDescent="0.2">
      <c r="CZ10045" s="130"/>
      <c r="DA10045" s="130"/>
      <c r="DB10045" s="130"/>
    </row>
    <row r="10046" spans="104:106" x14ac:dyDescent="0.2">
      <c r="CZ10046" s="130"/>
      <c r="DA10046" s="130"/>
      <c r="DB10046" s="130"/>
    </row>
    <row r="10047" spans="104:106" x14ac:dyDescent="0.2">
      <c r="CZ10047" s="130"/>
      <c r="DA10047" s="130"/>
      <c r="DB10047" s="130"/>
    </row>
    <row r="10048" spans="104:106" x14ac:dyDescent="0.2">
      <c r="CZ10048" s="130"/>
      <c r="DA10048" s="130"/>
      <c r="DB10048" s="130"/>
    </row>
    <row r="10049" spans="104:106" x14ac:dyDescent="0.2">
      <c r="CZ10049" s="130"/>
      <c r="DA10049" s="130"/>
      <c r="DB10049" s="130"/>
    </row>
    <row r="10050" spans="104:106" x14ac:dyDescent="0.2">
      <c r="CZ10050" s="130"/>
      <c r="DA10050" s="130"/>
      <c r="DB10050" s="130"/>
    </row>
    <row r="10051" spans="104:106" x14ac:dyDescent="0.2">
      <c r="CZ10051" s="130"/>
      <c r="DA10051" s="130"/>
      <c r="DB10051" s="130"/>
    </row>
    <row r="10052" spans="104:106" x14ac:dyDescent="0.2">
      <c r="CZ10052" s="130"/>
      <c r="DA10052" s="130"/>
      <c r="DB10052" s="130"/>
    </row>
    <row r="10053" spans="104:106" x14ac:dyDescent="0.2">
      <c r="CZ10053" s="130"/>
      <c r="DA10053" s="130"/>
      <c r="DB10053" s="130"/>
    </row>
    <row r="10054" spans="104:106" x14ac:dyDescent="0.2">
      <c r="CZ10054" s="130"/>
      <c r="DA10054" s="130"/>
      <c r="DB10054" s="130"/>
    </row>
    <row r="10055" spans="104:106" x14ac:dyDescent="0.2">
      <c r="CZ10055" s="130"/>
      <c r="DA10055" s="130"/>
      <c r="DB10055" s="130"/>
    </row>
    <row r="10056" spans="104:106" x14ac:dyDescent="0.2">
      <c r="CZ10056" s="130"/>
      <c r="DA10056" s="130"/>
      <c r="DB10056" s="130"/>
    </row>
    <row r="10057" spans="104:106" x14ac:dyDescent="0.2">
      <c r="CZ10057" s="130"/>
      <c r="DA10057" s="130"/>
      <c r="DB10057" s="130"/>
    </row>
    <row r="10058" spans="104:106" x14ac:dyDescent="0.2">
      <c r="CZ10058" s="130"/>
      <c r="DA10058" s="130"/>
      <c r="DB10058" s="130"/>
    </row>
    <row r="10059" spans="104:106" x14ac:dyDescent="0.2">
      <c r="CZ10059" s="130"/>
      <c r="DA10059" s="130"/>
      <c r="DB10059" s="130"/>
    </row>
    <row r="10060" spans="104:106" x14ac:dyDescent="0.2">
      <c r="CZ10060" s="130"/>
      <c r="DA10060" s="130"/>
      <c r="DB10060" s="130"/>
    </row>
    <row r="10061" spans="104:106" x14ac:dyDescent="0.2">
      <c r="CZ10061" s="130"/>
      <c r="DA10061" s="130"/>
      <c r="DB10061" s="130"/>
    </row>
    <row r="10062" spans="104:106" x14ac:dyDescent="0.2">
      <c r="CZ10062" s="130"/>
      <c r="DA10062" s="130"/>
      <c r="DB10062" s="130"/>
    </row>
    <row r="10063" spans="104:106" x14ac:dyDescent="0.2">
      <c r="CZ10063" s="130"/>
      <c r="DA10063" s="130"/>
      <c r="DB10063" s="130"/>
    </row>
    <row r="10064" spans="104:106" x14ac:dyDescent="0.2">
      <c r="CZ10064" s="130"/>
      <c r="DA10064" s="130"/>
      <c r="DB10064" s="130"/>
    </row>
    <row r="10065" spans="104:106" x14ac:dyDescent="0.2">
      <c r="CZ10065" s="130"/>
      <c r="DA10065" s="130"/>
      <c r="DB10065" s="130"/>
    </row>
    <row r="10066" spans="104:106" x14ac:dyDescent="0.2">
      <c r="CZ10066" s="130"/>
      <c r="DA10066" s="130"/>
      <c r="DB10066" s="130"/>
    </row>
    <row r="10067" spans="104:106" x14ac:dyDescent="0.2">
      <c r="CZ10067" s="130"/>
      <c r="DA10067" s="130"/>
      <c r="DB10067" s="130"/>
    </row>
    <row r="10068" spans="104:106" x14ac:dyDescent="0.2">
      <c r="CZ10068" s="130"/>
      <c r="DA10068" s="130"/>
      <c r="DB10068" s="130"/>
    </row>
    <row r="10069" spans="104:106" x14ac:dyDescent="0.2">
      <c r="CZ10069" s="130"/>
      <c r="DA10069" s="130"/>
      <c r="DB10069" s="130"/>
    </row>
    <row r="10070" spans="104:106" x14ac:dyDescent="0.2">
      <c r="CZ10070" s="130"/>
      <c r="DA10070" s="130"/>
      <c r="DB10070" s="130"/>
    </row>
    <row r="10071" spans="104:106" x14ac:dyDescent="0.2">
      <c r="CZ10071" s="130"/>
      <c r="DA10071" s="130"/>
      <c r="DB10071" s="130"/>
    </row>
    <row r="10072" spans="104:106" x14ac:dyDescent="0.2">
      <c r="CZ10072" s="130"/>
      <c r="DA10072" s="130"/>
      <c r="DB10072" s="130"/>
    </row>
    <row r="10073" spans="104:106" x14ac:dyDescent="0.2">
      <c r="CZ10073" s="130"/>
      <c r="DA10073" s="130"/>
      <c r="DB10073" s="130"/>
    </row>
    <row r="10074" spans="104:106" x14ac:dyDescent="0.2">
      <c r="CZ10074" s="130"/>
      <c r="DA10074" s="130"/>
      <c r="DB10074" s="130"/>
    </row>
    <row r="10075" spans="104:106" x14ac:dyDescent="0.2">
      <c r="CZ10075" s="130"/>
      <c r="DA10075" s="130"/>
      <c r="DB10075" s="130"/>
    </row>
    <row r="10076" spans="104:106" x14ac:dyDescent="0.2">
      <c r="CZ10076" s="130"/>
      <c r="DA10076" s="130"/>
      <c r="DB10076" s="130"/>
    </row>
    <row r="10077" spans="104:106" x14ac:dyDescent="0.2">
      <c r="CZ10077" s="130"/>
      <c r="DA10077" s="130"/>
      <c r="DB10077" s="130"/>
    </row>
    <row r="10078" spans="104:106" x14ac:dyDescent="0.2">
      <c r="CZ10078" s="130"/>
      <c r="DA10078" s="130"/>
      <c r="DB10078" s="130"/>
    </row>
    <row r="10079" spans="104:106" x14ac:dyDescent="0.2">
      <c r="CZ10079" s="130"/>
      <c r="DA10079" s="130"/>
      <c r="DB10079" s="130"/>
    </row>
    <row r="10080" spans="104:106" x14ac:dyDescent="0.2">
      <c r="CZ10080" s="130"/>
      <c r="DA10080" s="130"/>
      <c r="DB10080" s="130"/>
    </row>
    <row r="10081" spans="104:106" x14ac:dyDescent="0.2">
      <c r="CZ10081" s="130"/>
      <c r="DA10081" s="130"/>
      <c r="DB10081" s="130"/>
    </row>
    <row r="10082" spans="104:106" x14ac:dyDescent="0.2">
      <c r="CZ10082" s="130"/>
      <c r="DA10082" s="130"/>
      <c r="DB10082" s="130"/>
    </row>
    <row r="10083" spans="104:106" x14ac:dyDescent="0.2">
      <c r="CZ10083" s="130"/>
      <c r="DA10083" s="130"/>
      <c r="DB10083" s="130"/>
    </row>
    <row r="10084" spans="104:106" x14ac:dyDescent="0.2">
      <c r="CZ10084" s="130"/>
      <c r="DA10084" s="130"/>
      <c r="DB10084" s="130"/>
    </row>
    <row r="10085" spans="104:106" x14ac:dyDescent="0.2">
      <c r="CZ10085" s="130"/>
      <c r="DA10085" s="130"/>
      <c r="DB10085" s="130"/>
    </row>
    <row r="10086" spans="104:106" x14ac:dyDescent="0.2">
      <c r="CZ10086" s="130"/>
      <c r="DA10086" s="130"/>
      <c r="DB10086" s="130"/>
    </row>
    <row r="10087" spans="104:106" x14ac:dyDescent="0.2">
      <c r="CZ10087" s="130"/>
      <c r="DA10087" s="130"/>
      <c r="DB10087" s="130"/>
    </row>
    <row r="10088" spans="104:106" x14ac:dyDescent="0.2">
      <c r="CZ10088" s="130"/>
      <c r="DA10088" s="130"/>
      <c r="DB10088" s="130"/>
    </row>
    <row r="10089" spans="104:106" x14ac:dyDescent="0.2">
      <c r="CZ10089" s="130"/>
      <c r="DA10089" s="130"/>
      <c r="DB10089" s="130"/>
    </row>
    <row r="10090" spans="104:106" x14ac:dyDescent="0.2">
      <c r="CZ10090" s="130"/>
      <c r="DA10090" s="130"/>
      <c r="DB10090" s="130"/>
    </row>
    <row r="10091" spans="104:106" x14ac:dyDescent="0.2">
      <c r="CZ10091" s="130"/>
      <c r="DA10091" s="130"/>
      <c r="DB10091" s="130"/>
    </row>
    <row r="10092" spans="104:106" x14ac:dyDescent="0.2">
      <c r="CZ10092" s="130"/>
      <c r="DA10092" s="130"/>
      <c r="DB10092" s="130"/>
    </row>
    <row r="10093" spans="104:106" x14ac:dyDescent="0.2">
      <c r="CZ10093" s="130"/>
      <c r="DA10093" s="130"/>
      <c r="DB10093" s="130"/>
    </row>
    <row r="10094" spans="104:106" x14ac:dyDescent="0.2">
      <c r="CZ10094" s="130"/>
      <c r="DA10094" s="130"/>
      <c r="DB10094" s="130"/>
    </row>
    <row r="10095" spans="104:106" x14ac:dyDescent="0.2">
      <c r="CZ10095" s="130"/>
      <c r="DA10095" s="130"/>
      <c r="DB10095" s="130"/>
    </row>
    <row r="10096" spans="104:106" x14ac:dyDescent="0.2">
      <c r="CZ10096" s="130"/>
      <c r="DA10096" s="130"/>
      <c r="DB10096" s="130"/>
    </row>
    <row r="10097" spans="104:106" x14ac:dyDescent="0.2">
      <c r="CZ10097" s="130"/>
      <c r="DA10097" s="130"/>
      <c r="DB10097" s="130"/>
    </row>
    <row r="10098" spans="104:106" x14ac:dyDescent="0.2">
      <c r="CZ10098" s="130"/>
      <c r="DA10098" s="130"/>
      <c r="DB10098" s="130"/>
    </row>
    <row r="10099" spans="104:106" x14ac:dyDescent="0.2">
      <c r="CZ10099" s="130"/>
      <c r="DA10099" s="130"/>
      <c r="DB10099" s="130"/>
    </row>
    <row r="10100" spans="104:106" x14ac:dyDescent="0.2">
      <c r="CZ10100" s="130"/>
      <c r="DA10100" s="130"/>
      <c r="DB10100" s="130"/>
    </row>
    <row r="10101" spans="104:106" x14ac:dyDescent="0.2">
      <c r="CZ10101" s="130"/>
      <c r="DA10101" s="130"/>
      <c r="DB10101" s="130"/>
    </row>
    <row r="10102" spans="104:106" x14ac:dyDescent="0.2">
      <c r="CZ10102" s="130"/>
      <c r="DA10102" s="130"/>
      <c r="DB10102" s="130"/>
    </row>
    <row r="10103" spans="104:106" x14ac:dyDescent="0.2">
      <c r="CZ10103" s="130"/>
      <c r="DA10103" s="130"/>
      <c r="DB10103" s="130"/>
    </row>
    <row r="10104" spans="104:106" x14ac:dyDescent="0.2">
      <c r="CZ10104" s="130"/>
      <c r="DA10104" s="130"/>
      <c r="DB10104" s="130"/>
    </row>
    <row r="10105" spans="104:106" x14ac:dyDescent="0.2">
      <c r="CZ10105" s="130"/>
      <c r="DA10105" s="130"/>
      <c r="DB10105" s="130"/>
    </row>
    <row r="10106" spans="104:106" x14ac:dyDescent="0.2">
      <c r="CZ10106" s="130"/>
      <c r="DA10106" s="130"/>
      <c r="DB10106" s="130"/>
    </row>
    <row r="10107" spans="104:106" x14ac:dyDescent="0.2">
      <c r="CZ10107" s="130"/>
      <c r="DA10107" s="130"/>
      <c r="DB10107" s="130"/>
    </row>
    <row r="10108" spans="104:106" x14ac:dyDescent="0.2">
      <c r="CZ10108" s="130"/>
      <c r="DA10108" s="130"/>
      <c r="DB10108" s="130"/>
    </row>
    <row r="10109" spans="104:106" x14ac:dyDescent="0.2">
      <c r="CZ10109" s="130"/>
      <c r="DA10109" s="130"/>
      <c r="DB10109" s="130"/>
    </row>
    <row r="10110" spans="104:106" x14ac:dyDescent="0.2">
      <c r="CZ10110" s="130"/>
      <c r="DA10110" s="130"/>
      <c r="DB10110" s="130"/>
    </row>
    <row r="10111" spans="104:106" x14ac:dyDescent="0.2">
      <c r="CZ10111" s="130"/>
      <c r="DA10111" s="130"/>
      <c r="DB10111" s="130"/>
    </row>
    <row r="10112" spans="104:106" x14ac:dyDescent="0.2">
      <c r="CZ10112" s="130"/>
      <c r="DA10112" s="130"/>
      <c r="DB10112" s="130"/>
    </row>
    <row r="10113" spans="104:106" x14ac:dyDescent="0.2">
      <c r="CZ10113" s="130"/>
      <c r="DA10113" s="130"/>
      <c r="DB10113" s="130"/>
    </row>
    <row r="10114" spans="104:106" x14ac:dyDescent="0.2">
      <c r="CZ10114" s="130"/>
      <c r="DA10114" s="130"/>
      <c r="DB10114" s="130"/>
    </row>
    <row r="10115" spans="104:106" x14ac:dyDescent="0.2">
      <c r="CZ10115" s="130"/>
      <c r="DA10115" s="130"/>
      <c r="DB10115" s="130"/>
    </row>
    <row r="10116" spans="104:106" x14ac:dyDescent="0.2">
      <c r="CZ10116" s="130"/>
      <c r="DA10116" s="130"/>
      <c r="DB10116" s="130"/>
    </row>
    <row r="10117" spans="104:106" x14ac:dyDescent="0.2">
      <c r="CZ10117" s="130"/>
      <c r="DA10117" s="130"/>
      <c r="DB10117" s="130"/>
    </row>
    <row r="10118" spans="104:106" x14ac:dyDescent="0.2">
      <c r="CZ10118" s="130"/>
      <c r="DA10118" s="130"/>
      <c r="DB10118" s="130"/>
    </row>
    <row r="10119" spans="104:106" x14ac:dyDescent="0.2">
      <c r="CZ10119" s="130"/>
      <c r="DA10119" s="130"/>
      <c r="DB10119" s="130"/>
    </row>
    <row r="10120" spans="104:106" x14ac:dyDescent="0.2">
      <c r="CZ10120" s="130"/>
      <c r="DA10120" s="130"/>
      <c r="DB10120" s="130"/>
    </row>
    <row r="10121" spans="104:106" x14ac:dyDescent="0.2">
      <c r="CZ10121" s="130"/>
      <c r="DA10121" s="130"/>
      <c r="DB10121" s="130"/>
    </row>
    <row r="10122" spans="104:106" x14ac:dyDescent="0.2">
      <c r="CZ10122" s="130"/>
      <c r="DA10122" s="130"/>
      <c r="DB10122" s="130"/>
    </row>
    <row r="10123" spans="104:106" x14ac:dyDescent="0.2">
      <c r="CZ10123" s="130"/>
      <c r="DA10123" s="130"/>
      <c r="DB10123" s="130"/>
    </row>
    <row r="10124" spans="104:106" x14ac:dyDescent="0.2">
      <c r="CZ10124" s="130"/>
      <c r="DA10124" s="130"/>
      <c r="DB10124" s="130"/>
    </row>
    <row r="10125" spans="104:106" x14ac:dyDescent="0.2">
      <c r="CZ10125" s="130"/>
      <c r="DA10125" s="130"/>
      <c r="DB10125" s="130"/>
    </row>
    <row r="10126" spans="104:106" x14ac:dyDescent="0.2">
      <c r="CZ10126" s="130"/>
      <c r="DA10126" s="130"/>
      <c r="DB10126" s="130"/>
    </row>
    <row r="10127" spans="104:106" x14ac:dyDescent="0.2">
      <c r="CZ10127" s="130"/>
      <c r="DA10127" s="130"/>
      <c r="DB10127" s="130"/>
    </row>
    <row r="10128" spans="104:106" x14ac:dyDescent="0.2">
      <c r="CZ10128" s="130"/>
      <c r="DA10128" s="130"/>
      <c r="DB10128" s="130"/>
    </row>
    <row r="10129" spans="104:106" x14ac:dyDescent="0.2">
      <c r="CZ10129" s="130"/>
      <c r="DA10129" s="130"/>
      <c r="DB10129" s="130"/>
    </row>
    <row r="10130" spans="104:106" x14ac:dyDescent="0.2">
      <c r="CZ10130" s="130"/>
      <c r="DA10130" s="130"/>
      <c r="DB10130" s="130"/>
    </row>
    <row r="10131" spans="104:106" x14ac:dyDescent="0.2">
      <c r="CZ10131" s="130"/>
      <c r="DA10131" s="130"/>
      <c r="DB10131" s="130"/>
    </row>
    <row r="10132" spans="104:106" x14ac:dyDescent="0.2">
      <c r="CZ10132" s="130"/>
      <c r="DA10132" s="130"/>
      <c r="DB10132" s="130"/>
    </row>
    <row r="10133" spans="104:106" x14ac:dyDescent="0.2">
      <c r="CZ10133" s="130"/>
      <c r="DA10133" s="130"/>
      <c r="DB10133" s="130"/>
    </row>
    <row r="10134" spans="104:106" x14ac:dyDescent="0.2">
      <c r="CZ10134" s="130"/>
      <c r="DA10134" s="130"/>
      <c r="DB10134" s="130"/>
    </row>
    <row r="10135" spans="104:106" x14ac:dyDescent="0.2">
      <c r="CZ10135" s="130"/>
      <c r="DA10135" s="130"/>
      <c r="DB10135" s="130"/>
    </row>
    <row r="10136" spans="104:106" x14ac:dyDescent="0.2">
      <c r="CZ10136" s="130"/>
      <c r="DA10136" s="130"/>
      <c r="DB10136" s="130"/>
    </row>
    <row r="10137" spans="104:106" x14ac:dyDescent="0.2">
      <c r="CZ10137" s="130"/>
      <c r="DA10137" s="130"/>
      <c r="DB10137" s="130"/>
    </row>
    <row r="10138" spans="104:106" x14ac:dyDescent="0.2">
      <c r="CZ10138" s="130"/>
      <c r="DA10138" s="130"/>
      <c r="DB10138" s="130"/>
    </row>
    <row r="10139" spans="104:106" x14ac:dyDescent="0.2">
      <c r="CZ10139" s="130"/>
      <c r="DA10139" s="130"/>
      <c r="DB10139" s="130"/>
    </row>
    <row r="10140" spans="104:106" x14ac:dyDescent="0.2">
      <c r="CZ10140" s="130"/>
      <c r="DA10140" s="130"/>
      <c r="DB10140" s="130"/>
    </row>
    <row r="10141" spans="104:106" x14ac:dyDescent="0.2">
      <c r="CZ10141" s="130"/>
      <c r="DA10141" s="130"/>
      <c r="DB10141" s="130"/>
    </row>
    <row r="10142" spans="104:106" x14ac:dyDescent="0.2">
      <c r="CZ10142" s="130"/>
      <c r="DA10142" s="130"/>
      <c r="DB10142" s="130"/>
    </row>
    <row r="10143" spans="104:106" x14ac:dyDescent="0.2">
      <c r="CZ10143" s="130"/>
      <c r="DA10143" s="130"/>
      <c r="DB10143" s="130"/>
    </row>
    <row r="10144" spans="104:106" x14ac:dyDescent="0.2">
      <c r="CZ10144" s="130"/>
      <c r="DA10144" s="130"/>
      <c r="DB10144" s="130"/>
    </row>
    <row r="10145" spans="104:106" x14ac:dyDescent="0.2">
      <c r="CZ10145" s="130"/>
      <c r="DA10145" s="130"/>
      <c r="DB10145" s="130"/>
    </row>
    <row r="10146" spans="104:106" x14ac:dyDescent="0.2">
      <c r="CZ10146" s="130"/>
      <c r="DA10146" s="130"/>
      <c r="DB10146" s="130"/>
    </row>
    <row r="10147" spans="104:106" x14ac:dyDescent="0.2">
      <c r="CZ10147" s="130"/>
      <c r="DA10147" s="130"/>
      <c r="DB10147" s="130"/>
    </row>
    <row r="10148" spans="104:106" x14ac:dyDescent="0.2">
      <c r="CZ10148" s="130"/>
      <c r="DA10148" s="130"/>
      <c r="DB10148" s="130"/>
    </row>
    <row r="10149" spans="104:106" x14ac:dyDescent="0.2">
      <c r="CZ10149" s="130"/>
      <c r="DA10149" s="130"/>
      <c r="DB10149" s="130"/>
    </row>
    <row r="10150" spans="104:106" x14ac:dyDescent="0.2">
      <c r="CZ10150" s="130"/>
      <c r="DA10150" s="130"/>
      <c r="DB10150" s="130"/>
    </row>
    <row r="10151" spans="104:106" x14ac:dyDescent="0.2">
      <c r="CZ10151" s="130"/>
      <c r="DA10151" s="130"/>
      <c r="DB10151" s="130"/>
    </row>
    <row r="10152" spans="104:106" x14ac:dyDescent="0.2">
      <c r="CZ10152" s="130"/>
      <c r="DA10152" s="130"/>
      <c r="DB10152" s="130"/>
    </row>
    <row r="10153" spans="104:106" x14ac:dyDescent="0.2">
      <c r="CZ10153" s="130"/>
      <c r="DA10153" s="130"/>
      <c r="DB10153" s="130"/>
    </row>
    <row r="10154" spans="104:106" x14ac:dyDescent="0.2">
      <c r="CZ10154" s="130"/>
      <c r="DA10154" s="130"/>
      <c r="DB10154" s="130"/>
    </row>
    <row r="10155" spans="104:106" x14ac:dyDescent="0.2">
      <c r="CZ10155" s="130"/>
      <c r="DA10155" s="130"/>
      <c r="DB10155" s="130"/>
    </row>
    <row r="10156" spans="104:106" x14ac:dyDescent="0.2">
      <c r="CZ10156" s="130"/>
      <c r="DA10156" s="130"/>
      <c r="DB10156" s="130"/>
    </row>
    <row r="10157" spans="104:106" x14ac:dyDescent="0.2">
      <c r="CZ10157" s="130"/>
      <c r="DA10157" s="130"/>
      <c r="DB10157" s="130"/>
    </row>
    <row r="10158" spans="104:106" x14ac:dyDescent="0.2">
      <c r="CZ10158" s="130"/>
      <c r="DA10158" s="130"/>
      <c r="DB10158" s="130"/>
    </row>
    <row r="10159" spans="104:106" x14ac:dyDescent="0.2">
      <c r="CZ10159" s="130"/>
      <c r="DA10159" s="130"/>
      <c r="DB10159" s="130"/>
    </row>
    <row r="10160" spans="104:106" x14ac:dyDescent="0.2">
      <c r="CZ10160" s="130"/>
      <c r="DA10160" s="130"/>
      <c r="DB10160" s="130"/>
    </row>
    <row r="10161" spans="104:106" x14ac:dyDescent="0.2">
      <c r="CZ10161" s="130"/>
      <c r="DA10161" s="130"/>
      <c r="DB10161" s="130"/>
    </row>
    <row r="10162" spans="104:106" x14ac:dyDescent="0.2">
      <c r="CZ10162" s="130"/>
      <c r="DA10162" s="130"/>
      <c r="DB10162" s="130"/>
    </row>
    <row r="10163" spans="104:106" x14ac:dyDescent="0.2">
      <c r="CZ10163" s="130"/>
      <c r="DA10163" s="130"/>
      <c r="DB10163" s="130"/>
    </row>
    <row r="10164" spans="104:106" x14ac:dyDescent="0.2">
      <c r="CZ10164" s="130"/>
      <c r="DA10164" s="130"/>
      <c r="DB10164" s="130"/>
    </row>
    <row r="10165" spans="104:106" x14ac:dyDescent="0.2">
      <c r="CZ10165" s="130"/>
      <c r="DA10165" s="130"/>
      <c r="DB10165" s="130"/>
    </row>
    <row r="10166" spans="104:106" x14ac:dyDescent="0.2">
      <c r="CZ10166" s="130"/>
      <c r="DA10166" s="130"/>
      <c r="DB10166" s="130"/>
    </row>
    <row r="10167" spans="104:106" x14ac:dyDescent="0.2">
      <c r="CZ10167" s="130"/>
      <c r="DA10167" s="130"/>
      <c r="DB10167" s="130"/>
    </row>
    <row r="10168" spans="104:106" x14ac:dyDescent="0.2">
      <c r="CZ10168" s="130"/>
      <c r="DA10168" s="130"/>
      <c r="DB10168" s="130"/>
    </row>
    <row r="10169" spans="104:106" x14ac:dyDescent="0.2">
      <c r="CZ10169" s="130"/>
      <c r="DA10169" s="130"/>
      <c r="DB10169" s="130"/>
    </row>
    <row r="10170" spans="104:106" x14ac:dyDescent="0.2">
      <c r="CZ10170" s="130"/>
      <c r="DA10170" s="130"/>
      <c r="DB10170" s="130"/>
    </row>
    <row r="10171" spans="104:106" x14ac:dyDescent="0.2">
      <c r="CZ10171" s="130"/>
      <c r="DA10171" s="130"/>
      <c r="DB10171" s="130"/>
    </row>
    <row r="10172" spans="104:106" x14ac:dyDescent="0.2">
      <c r="CZ10172" s="130"/>
      <c r="DA10172" s="130"/>
      <c r="DB10172" s="130"/>
    </row>
    <row r="10173" spans="104:106" x14ac:dyDescent="0.2">
      <c r="CZ10173" s="130"/>
      <c r="DA10173" s="130"/>
      <c r="DB10173" s="130"/>
    </row>
    <row r="10174" spans="104:106" x14ac:dyDescent="0.2">
      <c r="CZ10174" s="130"/>
      <c r="DA10174" s="130"/>
      <c r="DB10174" s="130"/>
    </row>
    <row r="10175" spans="104:106" x14ac:dyDescent="0.2">
      <c r="CZ10175" s="130"/>
      <c r="DA10175" s="130"/>
      <c r="DB10175" s="130"/>
    </row>
    <row r="10176" spans="104:106" x14ac:dyDescent="0.2">
      <c r="CZ10176" s="130"/>
      <c r="DA10176" s="130"/>
      <c r="DB10176" s="130"/>
    </row>
    <row r="10177" spans="104:106" x14ac:dyDescent="0.2">
      <c r="CZ10177" s="130"/>
      <c r="DA10177" s="130"/>
      <c r="DB10177" s="130"/>
    </row>
    <row r="10178" spans="104:106" x14ac:dyDescent="0.2">
      <c r="CZ10178" s="130"/>
      <c r="DA10178" s="130"/>
      <c r="DB10178" s="130"/>
    </row>
    <row r="10179" spans="104:106" x14ac:dyDescent="0.2">
      <c r="CZ10179" s="130"/>
      <c r="DA10179" s="130"/>
      <c r="DB10179" s="130"/>
    </row>
    <row r="10180" spans="104:106" x14ac:dyDescent="0.2">
      <c r="CZ10180" s="130"/>
      <c r="DA10180" s="130"/>
      <c r="DB10180" s="130"/>
    </row>
    <row r="10181" spans="104:106" x14ac:dyDescent="0.2">
      <c r="CZ10181" s="130"/>
      <c r="DA10181" s="130"/>
      <c r="DB10181" s="130"/>
    </row>
    <row r="10182" spans="104:106" x14ac:dyDescent="0.2">
      <c r="CZ10182" s="130"/>
      <c r="DA10182" s="130"/>
      <c r="DB10182" s="130"/>
    </row>
    <row r="10183" spans="104:106" x14ac:dyDescent="0.2">
      <c r="CZ10183" s="130"/>
      <c r="DA10183" s="130"/>
      <c r="DB10183" s="130"/>
    </row>
    <row r="10184" spans="104:106" x14ac:dyDescent="0.2">
      <c r="CZ10184" s="130"/>
      <c r="DA10184" s="130"/>
      <c r="DB10184" s="130"/>
    </row>
    <row r="10185" spans="104:106" x14ac:dyDescent="0.2">
      <c r="CZ10185" s="130"/>
      <c r="DA10185" s="130"/>
      <c r="DB10185" s="130"/>
    </row>
    <row r="10186" spans="104:106" x14ac:dyDescent="0.2">
      <c r="CZ10186" s="130"/>
      <c r="DA10186" s="130"/>
      <c r="DB10186" s="130"/>
    </row>
    <row r="10187" spans="104:106" x14ac:dyDescent="0.2">
      <c r="CZ10187" s="130"/>
      <c r="DA10187" s="130"/>
      <c r="DB10187" s="130"/>
    </row>
    <row r="10188" spans="104:106" x14ac:dyDescent="0.2">
      <c r="CZ10188" s="130"/>
      <c r="DA10188" s="130"/>
      <c r="DB10188" s="130"/>
    </row>
    <row r="10189" spans="104:106" x14ac:dyDescent="0.2">
      <c r="CZ10189" s="130"/>
      <c r="DA10189" s="130"/>
      <c r="DB10189" s="130"/>
    </row>
    <row r="10190" spans="104:106" x14ac:dyDescent="0.2">
      <c r="CZ10190" s="130"/>
      <c r="DA10190" s="130"/>
      <c r="DB10190" s="130"/>
    </row>
    <row r="10191" spans="104:106" x14ac:dyDescent="0.2">
      <c r="CZ10191" s="130"/>
      <c r="DA10191" s="130"/>
      <c r="DB10191" s="130"/>
    </row>
    <row r="10192" spans="104:106" x14ac:dyDescent="0.2">
      <c r="CZ10192" s="130"/>
      <c r="DA10192" s="130"/>
      <c r="DB10192" s="130"/>
    </row>
    <row r="10193" spans="104:106" x14ac:dyDescent="0.2">
      <c r="CZ10193" s="130"/>
      <c r="DA10193" s="130"/>
      <c r="DB10193" s="130"/>
    </row>
    <row r="10194" spans="104:106" x14ac:dyDescent="0.2">
      <c r="CZ10194" s="130"/>
      <c r="DA10194" s="130"/>
      <c r="DB10194" s="130"/>
    </row>
    <row r="10195" spans="104:106" x14ac:dyDescent="0.2">
      <c r="CZ10195" s="130"/>
      <c r="DA10195" s="130"/>
      <c r="DB10195" s="130"/>
    </row>
    <row r="10196" spans="104:106" x14ac:dyDescent="0.2">
      <c r="CZ10196" s="130"/>
      <c r="DA10196" s="130"/>
      <c r="DB10196" s="130"/>
    </row>
    <row r="10197" spans="104:106" x14ac:dyDescent="0.2">
      <c r="CZ10197" s="130"/>
      <c r="DA10197" s="130"/>
      <c r="DB10197" s="130"/>
    </row>
    <row r="10198" spans="104:106" x14ac:dyDescent="0.2">
      <c r="CZ10198" s="130"/>
      <c r="DA10198" s="130"/>
      <c r="DB10198" s="130"/>
    </row>
    <row r="10199" spans="104:106" x14ac:dyDescent="0.2">
      <c r="CZ10199" s="130"/>
      <c r="DA10199" s="130"/>
      <c r="DB10199" s="130"/>
    </row>
    <row r="10200" spans="104:106" x14ac:dyDescent="0.2">
      <c r="CZ10200" s="130"/>
      <c r="DA10200" s="130"/>
      <c r="DB10200" s="130"/>
    </row>
    <row r="10201" spans="104:106" x14ac:dyDescent="0.2">
      <c r="CZ10201" s="130"/>
      <c r="DA10201" s="130"/>
      <c r="DB10201" s="130"/>
    </row>
    <row r="10202" spans="104:106" x14ac:dyDescent="0.2">
      <c r="CZ10202" s="130"/>
      <c r="DA10202" s="130"/>
      <c r="DB10202" s="130"/>
    </row>
    <row r="10203" spans="104:106" x14ac:dyDescent="0.2">
      <c r="CZ10203" s="130"/>
      <c r="DA10203" s="130"/>
      <c r="DB10203" s="130"/>
    </row>
    <row r="10204" spans="104:106" x14ac:dyDescent="0.2">
      <c r="CZ10204" s="130"/>
      <c r="DA10204" s="130"/>
      <c r="DB10204" s="130"/>
    </row>
    <row r="10205" spans="104:106" x14ac:dyDescent="0.2">
      <c r="CZ10205" s="130"/>
      <c r="DA10205" s="130"/>
      <c r="DB10205" s="130"/>
    </row>
    <row r="10206" spans="104:106" x14ac:dyDescent="0.2">
      <c r="CZ10206" s="130"/>
      <c r="DA10206" s="130"/>
      <c r="DB10206" s="130"/>
    </row>
    <row r="10207" spans="104:106" x14ac:dyDescent="0.2">
      <c r="CZ10207" s="130"/>
      <c r="DA10207" s="130"/>
      <c r="DB10207" s="130"/>
    </row>
    <row r="10208" spans="104:106" x14ac:dyDescent="0.2">
      <c r="CZ10208" s="130"/>
      <c r="DA10208" s="130"/>
      <c r="DB10208" s="130"/>
    </row>
    <row r="10209" spans="104:106" x14ac:dyDescent="0.2">
      <c r="CZ10209" s="130"/>
      <c r="DA10209" s="130"/>
      <c r="DB10209" s="130"/>
    </row>
    <row r="10210" spans="104:106" x14ac:dyDescent="0.2">
      <c r="CZ10210" s="130"/>
      <c r="DA10210" s="130"/>
      <c r="DB10210" s="130"/>
    </row>
    <row r="10211" spans="104:106" x14ac:dyDescent="0.2">
      <c r="CZ10211" s="130"/>
      <c r="DA10211" s="130"/>
      <c r="DB10211" s="130"/>
    </row>
    <row r="10212" spans="104:106" x14ac:dyDescent="0.2">
      <c r="CZ10212" s="130"/>
      <c r="DA10212" s="130"/>
      <c r="DB10212" s="130"/>
    </row>
    <row r="10213" spans="104:106" x14ac:dyDescent="0.2">
      <c r="CZ10213" s="130"/>
      <c r="DA10213" s="130"/>
      <c r="DB10213" s="130"/>
    </row>
    <row r="10214" spans="104:106" x14ac:dyDescent="0.2">
      <c r="CZ10214" s="130"/>
      <c r="DA10214" s="130"/>
      <c r="DB10214" s="130"/>
    </row>
    <row r="10215" spans="104:106" x14ac:dyDescent="0.2">
      <c r="CZ10215" s="130"/>
      <c r="DA10215" s="130"/>
      <c r="DB10215" s="130"/>
    </row>
    <row r="10216" spans="104:106" x14ac:dyDescent="0.2">
      <c r="CZ10216" s="130"/>
      <c r="DA10216" s="130"/>
      <c r="DB10216" s="130"/>
    </row>
    <row r="10217" spans="104:106" x14ac:dyDescent="0.2">
      <c r="CZ10217" s="130"/>
      <c r="DA10217" s="130"/>
      <c r="DB10217" s="130"/>
    </row>
    <row r="10218" spans="104:106" x14ac:dyDescent="0.2">
      <c r="CZ10218" s="130"/>
      <c r="DA10218" s="130"/>
      <c r="DB10218" s="130"/>
    </row>
    <row r="10219" spans="104:106" x14ac:dyDescent="0.2">
      <c r="CZ10219" s="130"/>
      <c r="DA10219" s="130"/>
      <c r="DB10219" s="130"/>
    </row>
    <row r="10220" spans="104:106" x14ac:dyDescent="0.2">
      <c r="CZ10220" s="130"/>
      <c r="DA10220" s="130"/>
      <c r="DB10220" s="130"/>
    </row>
    <row r="10221" spans="104:106" x14ac:dyDescent="0.2">
      <c r="CZ10221" s="130"/>
      <c r="DA10221" s="130"/>
      <c r="DB10221" s="130"/>
    </row>
    <row r="10222" spans="104:106" x14ac:dyDescent="0.2">
      <c r="CZ10222" s="130"/>
      <c r="DA10222" s="130"/>
      <c r="DB10222" s="130"/>
    </row>
    <row r="10223" spans="104:106" x14ac:dyDescent="0.2">
      <c r="CZ10223" s="130"/>
      <c r="DA10223" s="130"/>
      <c r="DB10223" s="130"/>
    </row>
    <row r="10224" spans="104:106" x14ac:dyDescent="0.2">
      <c r="CZ10224" s="130"/>
      <c r="DA10224" s="130"/>
      <c r="DB10224" s="130"/>
    </row>
    <row r="10225" spans="104:106" x14ac:dyDescent="0.2">
      <c r="CZ10225" s="130"/>
      <c r="DA10225" s="130"/>
      <c r="DB10225" s="130"/>
    </row>
    <row r="10226" spans="104:106" x14ac:dyDescent="0.2">
      <c r="CZ10226" s="130"/>
      <c r="DA10226" s="130"/>
      <c r="DB10226" s="130"/>
    </row>
    <row r="10227" spans="104:106" x14ac:dyDescent="0.2">
      <c r="CZ10227" s="130"/>
      <c r="DA10227" s="130"/>
      <c r="DB10227" s="130"/>
    </row>
    <row r="10228" spans="104:106" x14ac:dyDescent="0.2">
      <c r="CZ10228" s="130"/>
      <c r="DA10228" s="130"/>
      <c r="DB10228" s="130"/>
    </row>
    <row r="10229" spans="104:106" x14ac:dyDescent="0.2">
      <c r="CZ10229" s="130"/>
      <c r="DA10229" s="130"/>
      <c r="DB10229" s="130"/>
    </row>
    <row r="10230" spans="104:106" x14ac:dyDescent="0.2">
      <c r="CZ10230" s="130"/>
      <c r="DA10230" s="130"/>
      <c r="DB10230" s="130"/>
    </row>
    <row r="10231" spans="104:106" x14ac:dyDescent="0.2">
      <c r="CZ10231" s="130"/>
      <c r="DA10231" s="130"/>
      <c r="DB10231" s="130"/>
    </row>
    <row r="10232" spans="104:106" x14ac:dyDescent="0.2">
      <c r="CZ10232" s="130"/>
      <c r="DA10232" s="130"/>
      <c r="DB10232" s="130"/>
    </row>
    <row r="10233" spans="104:106" x14ac:dyDescent="0.2">
      <c r="CZ10233" s="130"/>
      <c r="DA10233" s="130"/>
      <c r="DB10233" s="130"/>
    </row>
    <row r="10234" spans="104:106" x14ac:dyDescent="0.2">
      <c r="CZ10234" s="130"/>
      <c r="DA10234" s="130"/>
      <c r="DB10234" s="130"/>
    </row>
    <row r="10235" spans="104:106" x14ac:dyDescent="0.2">
      <c r="CZ10235" s="130"/>
      <c r="DA10235" s="130"/>
      <c r="DB10235" s="130"/>
    </row>
    <row r="10236" spans="104:106" x14ac:dyDescent="0.2">
      <c r="CZ10236" s="130"/>
      <c r="DA10236" s="130"/>
      <c r="DB10236" s="130"/>
    </row>
    <row r="10237" spans="104:106" x14ac:dyDescent="0.2">
      <c r="CZ10237" s="130"/>
      <c r="DA10237" s="130"/>
      <c r="DB10237" s="130"/>
    </row>
    <row r="10238" spans="104:106" x14ac:dyDescent="0.2">
      <c r="CZ10238" s="130"/>
      <c r="DA10238" s="130"/>
      <c r="DB10238" s="130"/>
    </row>
    <row r="10239" spans="104:106" x14ac:dyDescent="0.2">
      <c r="CZ10239" s="130"/>
      <c r="DA10239" s="130"/>
      <c r="DB10239" s="130"/>
    </row>
    <row r="10240" spans="104:106" x14ac:dyDescent="0.2">
      <c r="CZ10240" s="130"/>
      <c r="DA10240" s="130"/>
      <c r="DB10240" s="130"/>
    </row>
    <row r="10241" spans="104:106" x14ac:dyDescent="0.2">
      <c r="CZ10241" s="130"/>
      <c r="DA10241" s="130"/>
      <c r="DB10241" s="130"/>
    </row>
    <row r="10242" spans="104:106" x14ac:dyDescent="0.2">
      <c r="CZ10242" s="130"/>
      <c r="DA10242" s="130"/>
      <c r="DB10242" s="130"/>
    </row>
    <row r="10243" spans="104:106" x14ac:dyDescent="0.2">
      <c r="CZ10243" s="130"/>
      <c r="DA10243" s="130"/>
      <c r="DB10243" s="130"/>
    </row>
    <row r="10244" spans="104:106" x14ac:dyDescent="0.2">
      <c r="CZ10244" s="130"/>
      <c r="DA10244" s="130"/>
      <c r="DB10244" s="130"/>
    </row>
    <row r="10245" spans="104:106" x14ac:dyDescent="0.2">
      <c r="CZ10245" s="130"/>
      <c r="DA10245" s="130"/>
      <c r="DB10245" s="130"/>
    </row>
    <row r="10246" spans="104:106" x14ac:dyDescent="0.2">
      <c r="CZ10246" s="130"/>
      <c r="DA10246" s="130"/>
      <c r="DB10246" s="130"/>
    </row>
    <row r="10247" spans="104:106" x14ac:dyDescent="0.2">
      <c r="CZ10247" s="130"/>
      <c r="DA10247" s="130"/>
      <c r="DB10247" s="130"/>
    </row>
    <row r="10248" spans="104:106" x14ac:dyDescent="0.2">
      <c r="CZ10248" s="130"/>
      <c r="DA10248" s="130"/>
      <c r="DB10248" s="130"/>
    </row>
    <row r="10249" spans="104:106" x14ac:dyDescent="0.2">
      <c r="CZ10249" s="130"/>
      <c r="DA10249" s="130"/>
      <c r="DB10249" s="130"/>
    </row>
    <row r="10250" spans="104:106" x14ac:dyDescent="0.2">
      <c r="CZ10250" s="130"/>
      <c r="DA10250" s="130"/>
      <c r="DB10250" s="130"/>
    </row>
    <row r="10251" spans="104:106" x14ac:dyDescent="0.2">
      <c r="CZ10251" s="130"/>
      <c r="DA10251" s="130"/>
      <c r="DB10251" s="130"/>
    </row>
    <row r="10252" spans="104:106" x14ac:dyDescent="0.2">
      <c r="CZ10252" s="130"/>
      <c r="DA10252" s="130"/>
      <c r="DB10252" s="130"/>
    </row>
    <row r="10253" spans="104:106" x14ac:dyDescent="0.2">
      <c r="CZ10253" s="130"/>
      <c r="DA10253" s="130"/>
      <c r="DB10253" s="130"/>
    </row>
    <row r="10254" spans="104:106" x14ac:dyDescent="0.2">
      <c r="CZ10254" s="130"/>
      <c r="DA10254" s="130"/>
      <c r="DB10254" s="130"/>
    </row>
    <row r="10255" spans="104:106" x14ac:dyDescent="0.2">
      <c r="CZ10255" s="130"/>
      <c r="DA10255" s="130"/>
      <c r="DB10255" s="130"/>
    </row>
    <row r="10256" spans="104:106" x14ac:dyDescent="0.2">
      <c r="CZ10256" s="130"/>
      <c r="DA10256" s="130"/>
      <c r="DB10256" s="130"/>
    </row>
    <row r="10257" spans="104:106" x14ac:dyDescent="0.2">
      <c r="CZ10257" s="130"/>
      <c r="DA10257" s="130"/>
      <c r="DB10257" s="130"/>
    </row>
    <row r="10258" spans="104:106" x14ac:dyDescent="0.2">
      <c r="CZ10258" s="130"/>
      <c r="DA10258" s="130"/>
      <c r="DB10258" s="130"/>
    </row>
    <row r="10259" spans="104:106" x14ac:dyDescent="0.2">
      <c r="CZ10259" s="130"/>
      <c r="DA10259" s="130"/>
      <c r="DB10259" s="130"/>
    </row>
    <row r="10260" spans="104:106" x14ac:dyDescent="0.2">
      <c r="CZ10260" s="130"/>
      <c r="DA10260" s="130"/>
      <c r="DB10260" s="130"/>
    </row>
    <row r="10261" spans="104:106" x14ac:dyDescent="0.2">
      <c r="CZ10261" s="130"/>
      <c r="DA10261" s="130"/>
      <c r="DB10261" s="130"/>
    </row>
    <row r="10262" spans="104:106" x14ac:dyDescent="0.2">
      <c r="CZ10262" s="130"/>
      <c r="DA10262" s="130"/>
      <c r="DB10262" s="130"/>
    </row>
    <row r="10263" spans="104:106" x14ac:dyDescent="0.2">
      <c r="CZ10263" s="130"/>
      <c r="DA10263" s="130"/>
      <c r="DB10263" s="130"/>
    </row>
    <row r="10264" spans="104:106" x14ac:dyDescent="0.2">
      <c r="CZ10264" s="130"/>
      <c r="DA10264" s="130"/>
      <c r="DB10264" s="130"/>
    </row>
    <row r="10265" spans="104:106" x14ac:dyDescent="0.2">
      <c r="CZ10265" s="130"/>
      <c r="DA10265" s="130"/>
      <c r="DB10265" s="130"/>
    </row>
    <row r="10266" spans="104:106" x14ac:dyDescent="0.2">
      <c r="CZ10266" s="130"/>
      <c r="DA10266" s="130"/>
      <c r="DB10266" s="130"/>
    </row>
    <row r="10267" spans="104:106" x14ac:dyDescent="0.2">
      <c r="CZ10267" s="130"/>
      <c r="DA10267" s="130"/>
      <c r="DB10267" s="130"/>
    </row>
    <row r="10268" spans="104:106" x14ac:dyDescent="0.2">
      <c r="CZ10268" s="130"/>
      <c r="DA10268" s="130"/>
      <c r="DB10268" s="130"/>
    </row>
    <row r="10269" spans="104:106" x14ac:dyDescent="0.2">
      <c r="CZ10269" s="130"/>
      <c r="DA10269" s="130"/>
      <c r="DB10269" s="130"/>
    </row>
    <row r="10270" spans="104:106" x14ac:dyDescent="0.2">
      <c r="CZ10270" s="130"/>
      <c r="DA10270" s="130"/>
      <c r="DB10270" s="130"/>
    </row>
    <row r="10271" spans="104:106" x14ac:dyDescent="0.2">
      <c r="CZ10271" s="130"/>
      <c r="DA10271" s="130"/>
      <c r="DB10271" s="130"/>
    </row>
    <row r="10272" spans="104:106" x14ac:dyDescent="0.2">
      <c r="CZ10272" s="130"/>
      <c r="DA10272" s="130"/>
      <c r="DB10272" s="130"/>
    </row>
    <row r="10273" spans="104:106" x14ac:dyDescent="0.2">
      <c r="CZ10273" s="130"/>
      <c r="DA10273" s="130"/>
      <c r="DB10273" s="130"/>
    </row>
    <row r="10274" spans="104:106" x14ac:dyDescent="0.2">
      <c r="CZ10274" s="130"/>
      <c r="DA10274" s="130"/>
      <c r="DB10274" s="130"/>
    </row>
    <row r="10275" spans="104:106" x14ac:dyDescent="0.2">
      <c r="CZ10275" s="130"/>
      <c r="DA10275" s="130"/>
      <c r="DB10275" s="130"/>
    </row>
    <row r="10276" spans="104:106" x14ac:dyDescent="0.2">
      <c r="CZ10276" s="130"/>
      <c r="DA10276" s="130"/>
      <c r="DB10276" s="130"/>
    </row>
    <row r="10277" spans="104:106" x14ac:dyDescent="0.2">
      <c r="CZ10277" s="130"/>
      <c r="DA10277" s="130"/>
      <c r="DB10277" s="130"/>
    </row>
    <row r="10278" spans="104:106" x14ac:dyDescent="0.2">
      <c r="CZ10278" s="130"/>
      <c r="DA10278" s="130"/>
      <c r="DB10278" s="130"/>
    </row>
    <row r="10279" spans="104:106" x14ac:dyDescent="0.2">
      <c r="CZ10279" s="130"/>
      <c r="DA10279" s="130"/>
      <c r="DB10279" s="130"/>
    </row>
    <row r="10280" spans="104:106" x14ac:dyDescent="0.2">
      <c r="CZ10280" s="130"/>
      <c r="DA10280" s="130"/>
      <c r="DB10280" s="130"/>
    </row>
    <row r="10281" spans="104:106" x14ac:dyDescent="0.2">
      <c r="CZ10281" s="130"/>
      <c r="DA10281" s="130"/>
      <c r="DB10281" s="130"/>
    </row>
    <row r="10282" spans="104:106" x14ac:dyDescent="0.2">
      <c r="CZ10282" s="130"/>
      <c r="DA10282" s="130"/>
      <c r="DB10282" s="130"/>
    </row>
    <row r="10283" spans="104:106" x14ac:dyDescent="0.2">
      <c r="CZ10283" s="130"/>
      <c r="DA10283" s="130"/>
      <c r="DB10283" s="130"/>
    </row>
    <row r="10284" spans="104:106" x14ac:dyDescent="0.2">
      <c r="CZ10284" s="130"/>
      <c r="DA10284" s="130"/>
      <c r="DB10284" s="130"/>
    </row>
    <row r="10285" spans="104:106" x14ac:dyDescent="0.2">
      <c r="CZ10285" s="130"/>
      <c r="DA10285" s="130"/>
      <c r="DB10285" s="130"/>
    </row>
    <row r="10286" spans="104:106" x14ac:dyDescent="0.2">
      <c r="CZ10286" s="130"/>
      <c r="DA10286" s="130"/>
      <c r="DB10286" s="130"/>
    </row>
    <row r="10287" spans="104:106" x14ac:dyDescent="0.2">
      <c r="CZ10287" s="130"/>
      <c r="DA10287" s="130"/>
      <c r="DB10287" s="130"/>
    </row>
    <row r="10288" spans="104:106" x14ac:dyDescent="0.2">
      <c r="CZ10288" s="130"/>
      <c r="DA10288" s="130"/>
      <c r="DB10288" s="130"/>
    </row>
    <row r="10289" spans="104:106" x14ac:dyDescent="0.2">
      <c r="CZ10289" s="130"/>
      <c r="DA10289" s="130"/>
      <c r="DB10289" s="130"/>
    </row>
    <row r="10290" spans="104:106" x14ac:dyDescent="0.2">
      <c r="CZ10290" s="130"/>
      <c r="DA10290" s="130"/>
      <c r="DB10290" s="130"/>
    </row>
    <row r="10291" spans="104:106" x14ac:dyDescent="0.2">
      <c r="CZ10291" s="130"/>
      <c r="DA10291" s="130"/>
      <c r="DB10291" s="130"/>
    </row>
    <row r="10292" spans="104:106" x14ac:dyDescent="0.2">
      <c r="CZ10292" s="130"/>
      <c r="DA10292" s="130"/>
      <c r="DB10292" s="130"/>
    </row>
    <row r="10293" spans="104:106" x14ac:dyDescent="0.2">
      <c r="CZ10293" s="130"/>
      <c r="DA10293" s="130"/>
      <c r="DB10293" s="130"/>
    </row>
    <row r="10294" spans="104:106" x14ac:dyDescent="0.2">
      <c r="CZ10294" s="130"/>
      <c r="DA10294" s="130"/>
      <c r="DB10294" s="130"/>
    </row>
    <row r="10295" spans="104:106" x14ac:dyDescent="0.2">
      <c r="CZ10295" s="130"/>
      <c r="DA10295" s="130"/>
      <c r="DB10295" s="130"/>
    </row>
    <row r="10296" spans="104:106" x14ac:dyDescent="0.2">
      <c r="CZ10296" s="130"/>
      <c r="DA10296" s="130"/>
      <c r="DB10296" s="130"/>
    </row>
    <row r="10297" spans="104:106" x14ac:dyDescent="0.2">
      <c r="CZ10297" s="130"/>
      <c r="DA10297" s="130"/>
      <c r="DB10297" s="130"/>
    </row>
    <row r="10298" spans="104:106" x14ac:dyDescent="0.2">
      <c r="CZ10298" s="130"/>
      <c r="DA10298" s="130"/>
      <c r="DB10298" s="130"/>
    </row>
    <row r="10299" spans="104:106" x14ac:dyDescent="0.2">
      <c r="CZ10299" s="130"/>
      <c r="DA10299" s="130"/>
      <c r="DB10299" s="130"/>
    </row>
    <row r="10300" spans="104:106" x14ac:dyDescent="0.2">
      <c r="CZ10300" s="130"/>
      <c r="DA10300" s="130"/>
      <c r="DB10300" s="130"/>
    </row>
    <row r="10301" spans="104:106" x14ac:dyDescent="0.2">
      <c r="CZ10301" s="130"/>
      <c r="DA10301" s="130"/>
      <c r="DB10301" s="130"/>
    </row>
    <row r="10302" spans="104:106" x14ac:dyDescent="0.2">
      <c r="CZ10302" s="130"/>
      <c r="DA10302" s="130"/>
      <c r="DB10302" s="130"/>
    </row>
    <row r="10303" spans="104:106" x14ac:dyDescent="0.2">
      <c r="CZ10303" s="130"/>
      <c r="DA10303" s="130"/>
      <c r="DB10303" s="130"/>
    </row>
    <row r="10304" spans="104:106" x14ac:dyDescent="0.2">
      <c r="CZ10304" s="130"/>
      <c r="DA10304" s="130"/>
      <c r="DB10304" s="130"/>
    </row>
    <row r="10305" spans="104:106" x14ac:dyDescent="0.2">
      <c r="CZ10305" s="130"/>
      <c r="DA10305" s="130"/>
      <c r="DB10305" s="130"/>
    </row>
    <row r="10306" spans="104:106" x14ac:dyDescent="0.2">
      <c r="CZ10306" s="130"/>
      <c r="DA10306" s="130"/>
      <c r="DB10306" s="130"/>
    </row>
    <row r="10307" spans="104:106" x14ac:dyDescent="0.2">
      <c r="CZ10307" s="130"/>
      <c r="DA10307" s="130"/>
      <c r="DB10307" s="130"/>
    </row>
    <row r="10308" spans="104:106" x14ac:dyDescent="0.2">
      <c r="CZ10308" s="130"/>
      <c r="DA10308" s="130"/>
      <c r="DB10308" s="130"/>
    </row>
    <row r="10309" spans="104:106" x14ac:dyDescent="0.2">
      <c r="CZ10309" s="130"/>
      <c r="DA10309" s="130"/>
      <c r="DB10309" s="130"/>
    </row>
    <row r="10310" spans="104:106" x14ac:dyDescent="0.2">
      <c r="CZ10310" s="130"/>
      <c r="DA10310" s="130"/>
      <c r="DB10310" s="130"/>
    </row>
    <row r="10311" spans="104:106" x14ac:dyDescent="0.2">
      <c r="CZ10311" s="130"/>
      <c r="DA10311" s="130"/>
      <c r="DB10311" s="130"/>
    </row>
    <row r="10312" spans="104:106" x14ac:dyDescent="0.2">
      <c r="CZ10312" s="130"/>
      <c r="DA10312" s="130"/>
      <c r="DB10312" s="130"/>
    </row>
    <row r="10313" spans="104:106" x14ac:dyDescent="0.2">
      <c r="CZ10313" s="130"/>
      <c r="DA10313" s="130"/>
      <c r="DB10313" s="130"/>
    </row>
    <row r="10314" spans="104:106" x14ac:dyDescent="0.2">
      <c r="CZ10314" s="130"/>
      <c r="DA10314" s="130"/>
      <c r="DB10314" s="130"/>
    </row>
    <row r="10315" spans="104:106" x14ac:dyDescent="0.2">
      <c r="CZ10315" s="130"/>
      <c r="DA10315" s="130"/>
      <c r="DB10315" s="130"/>
    </row>
    <row r="10316" spans="104:106" x14ac:dyDescent="0.2">
      <c r="CZ10316" s="130"/>
      <c r="DA10316" s="130"/>
      <c r="DB10316" s="130"/>
    </row>
    <row r="10317" spans="104:106" x14ac:dyDescent="0.2">
      <c r="CZ10317" s="130"/>
      <c r="DA10317" s="130"/>
      <c r="DB10317" s="130"/>
    </row>
    <row r="10318" spans="104:106" x14ac:dyDescent="0.2">
      <c r="CZ10318" s="130"/>
      <c r="DA10318" s="130"/>
      <c r="DB10318" s="130"/>
    </row>
    <row r="10319" spans="104:106" x14ac:dyDescent="0.2">
      <c r="CZ10319" s="130"/>
      <c r="DA10319" s="130"/>
      <c r="DB10319" s="130"/>
    </row>
    <row r="10320" spans="104:106" x14ac:dyDescent="0.2">
      <c r="CZ10320" s="130"/>
      <c r="DA10320" s="130"/>
      <c r="DB10320" s="130"/>
    </row>
    <row r="10321" spans="104:106" x14ac:dyDescent="0.2">
      <c r="CZ10321" s="130"/>
      <c r="DA10321" s="130"/>
      <c r="DB10321" s="130"/>
    </row>
    <row r="10322" spans="104:106" x14ac:dyDescent="0.2">
      <c r="CZ10322" s="130"/>
      <c r="DA10322" s="130"/>
      <c r="DB10322" s="130"/>
    </row>
    <row r="10323" spans="104:106" x14ac:dyDescent="0.2">
      <c r="CZ10323" s="130"/>
      <c r="DA10323" s="130"/>
      <c r="DB10323" s="130"/>
    </row>
    <row r="10324" spans="104:106" x14ac:dyDescent="0.2">
      <c r="CZ10324" s="130"/>
      <c r="DA10324" s="130"/>
      <c r="DB10324" s="130"/>
    </row>
    <row r="10325" spans="104:106" x14ac:dyDescent="0.2">
      <c r="CZ10325" s="130"/>
      <c r="DA10325" s="130"/>
      <c r="DB10325" s="130"/>
    </row>
    <row r="10326" spans="104:106" x14ac:dyDescent="0.2">
      <c r="CZ10326" s="130"/>
      <c r="DA10326" s="130"/>
      <c r="DB10326" s="130"/>
    </row>
    <row r="10327" spans="104:106" x14ac:dyDescent="0.2">
      <c r="CZ10327" s="130"/>
      <c r="DA10327" s="130"/>
      <c r="DB10327" s="130"/>
    </row>
    <row r="10328" spans="104:106" x14ac:dyDescent="0.2">
      <c r="CZ10328" s="130"/>
      <c r="DA10328" s="130"/>
      <c r="DB10328" s="130"/>
    </row>
    <row r="10329" spans="104:106" x14ac:dyDescent="0.2">
      <c r="CZ10329" s="130"/>
      <c r="DA10329" s="130"/>
      <c r="DB10329" s="130"/>
    </row>
    <row r="10330" spans="104:106" x14ac:dyDescent="0.2">
      <c r="CZ10330" s="130"/>
      <c r="DA10330" s="130"/>
      <c r="DB10330" s="130"/>
    </row>
    <row r="10331" spans="104:106" x14ac:dyDescent="0.2">
      <c r="CZ10331" s="130"/>
      <c r="DA10331" s="130"/>
      <c r="DB10331" s="130"/>
    </row>
    <row r="10332" spans="104:106" x14ac:dyDescent="0.2">
      <c r="CZ10332" s="130"/>
      <c r="DA10332" s="130"/>
      <c r="DB10332" s="130"/>
    </row>
    <row r="10333" spans="104:106" x14ac:dyDescent="0.2">
      <c r="CZ10333" s="130"/>
      <c r="DA10333" s="130"/>
      <c r="DB10333" s="130"/>
    </row>
    <row r="10334" spans="104:106" x14ac:dyDescent="0.2">
      <c r="CZ10334" s="130"/>
      <c r="DA10334" s="130"/>
      <c r="DB10334" s="130"/>
    </row>
    <row r="10335" spans="104:106" x14ac:dyDescent="0.2">
      <c r="CZ10335" s="130"/>
      <c r="DA10335" s="130"/>
      <c r="DB10335" s="130"/>
    </row>
    <row r="10336" spans="104:106" x14ac:dyDescent="0.2">
      <c r="CZ10336" s="130"/>
      <c r="DA10336" s="130"/>
      <c r="DB10336" s="130"/>
    </row>
    <row r="10337" spans="104:106" x14ac:dyDescent="0.2">
      <c r="CZ10337" s="130"/>
      <c r="DA10337" s="130"/>
      <c r="DB10337" s="130"/>
    </row>
    <row r="10338" spans="104:106" x14ac:dyDescent="0.2">
      <c r="CZ10338" s="130"/>
      <c r="DA10338" s="130"/>
      <c r="DB10338" s="130"/>
    </row>
    <row r="10339" spans="104:106" x14ac:dyDescent="0.2">
      <c r="CZ10339" s="130"/>
      <c r="DA10339" s="130"/>
      <c r="DB10339" s="130"/>
    </row>
    <row r="10340" spans="104:106" x14ac:dyDescent="0.2">
      <c r="CZ10340" s="130"/>
      <c r="DA10340" s="130"/>
      <c r="DB10340" s="130"/>
    </row>
    <row r="10341" spans="104:106" x14ac:dyDescent="0.2">
      <c r="CZ10341" s="130"/>
      <c r="DA10341" s="130"/>
      <c r="DB10341" s="130"/>
    </row>
    <row r="10342" spans="104:106" x14ac:dyDescent="0.2">
      <c r="CZ10342" s="130"/>
      <c r="DA10342" s="130"/>
      <c r="DB10342" s="130"/>
    </row>
    <row r="10343" spans="104:106" x14ac:dyDescent="0.2">
      <c r="CZ10343" s="130"/>
      <c r="DA10343" s="130"/>
      <c r="DB10343" s="130"/>
    </row>
    <row r="10344" spans="104:106" x14ac:dyDescent="0.2">
      <c r="CZ10344" s="130"/>
      <c r="DA10344" s="130"/>
      <c r="DB10344" s="130"/>
    </row>
    <row r="10345" spans="104:106" x14ac:dyDescent="0.2">
      <c r="CZ10345" s="130"/>
      <c r="DA10345" s="130"/>
      <c r="DB10345" s="130"/>
    </row>
    <row r="10346" spans="104:106" x14ac:dyDescent="0.2">
      <c r="CZ10346" s="130"/>
      <c r="DA10346" s="130"/>
      <c r="DB10346" s="130"/>
    </row>
    <row r="10347" spans="104:106" x14ac:dyDescent="0.2">
      <c r="CZ10347" s="130"/>
      <c r="DA10347" s="130"/>
      <c r="DB10347" s="130"/>
    </row>
    <row r="10348" spans="104:106" x14ac:dyDescent="0.2">
      <c r="CZ10348" s="130"/>
      <c r="DA10348" s="130"/>
      <c r="DB10348" s="130"/>
    </row>
    <row r="10349" spans="104:106" x14ac:dyDescent="0.2">
      <c r="CZ10349" s="130"/>
      <c r="DA10349" s="130"/>
      <c r="DB10349" s="130"/>
    </row>
    <row r="10350" spans="104:106" x14ac:dyDescent="0.2">
      <c r="CZ10350" s="130"/>
      <c r="DA10350" s="130"/>
      <c r="DB10350" s="130"/>
    </row>
    <row r="10351" spans="104:106" x14ac:dyDescent="0.2">
      <c r="CZ10351" s="130"/>
      <c r="DA10351" s="130"/>
      <c r="DB10351" s="130"/>
    </row>
    <row r="10352" spans="104:106" x14ac:dyDescent="0.2">
      <c r="CZ10352" s="130"/>
      <c r="DA10352" s="130"/>
      <c r="DB10352" s="130"/>
    </row>
    <row r="10353" spans="104:106" x14ac:dyDescent="0.2">
      <c r="CZ10353" s="130"/>
      <c r="DA10353" s="130"/>
      <c r="DB10353" s="130"/>
    </row>
    <row r="10354" spans="104:106" x14ac:dyDescent="0.2">
      <c r="CZ10354" s="130"/>
      <c r="DA10354" s="130"/>
      <c r="DB10354" s="130"/>
    </row>
    <row r="10355" spans="104:106" x14ac:dyDescent="0.2">
      <c r="CZ10355" s="130"/>
      <c r="DA10355" s="130"/>
      <c r="DB10355" s="130"/>
    </row>
    <row r="10356" spans="104:106" x14ac:dyDescent="0.2">
      <c r="CZ10356" s="130"/>
      <c r="DA10356" s="130"/>
      <c r="DB10356" s="130"/>
    </row>
    <row r="10357" spans="104:106" x14ac:dyDescent="0.2">
      <c r="CZ10357" s="130"/>
      <c r="DA10357" s="130"/>
      <c r="DB10357" s="130"/>
    </row>
    <row r="10358" spans="104:106" x14ac:dyDescent="0.2">
      <c r="CZ10358" s="130"/>
      <c r="DA10358" s="130"/>
      <c r="DB10358" s="130"/>
    </row>
    <row r="10359" spans="104:106" x14ac:dyDescent="0.2">
      <c r="CZ10359" s="130"/>
      <c r="DA10359" s="130"/>
      <c r="DB10359" s="130"/>
    </row>
    <row r="10360" spans="104:106" x14ac:dyDescent="0.2">
      <c r="CZ10360" s="130"/>
      <c r="DA10360" s="130"/>
      <c r="DB10360" s="130"/>
    </row>
    <row r="10361" spans="104:106" x14ac:dyDescent="0.2">
      <c r="CZ10361" s="130"/>
      <c r="DA10361" s="130"/>
      <c r="DB10361" s="130"/>
    </row>
    <row r="10362" spans="104:106" x14ac:dyDescent="0.2">
      <c r="CZ10362" s="130"/>
      <c r="DA10362" s="130"/>
      <c r="DB10362" s="130"/>
    </row>
    <row r="10363" spans="104:106" x14ac:dyDescent="0.2">
      <c r="CZ10363" s="130"/>
      <c r="DA10363" s="130"/>
      <c r="DB10363" s="130"/>
    </row>
    <row r="10364" spans="104:106" x14ac:dyDescent="0.2">
      <c r="CZ10364" s="130"/>
      <c r="DA10364" s="130"/>
      <c r="DB10364" s="130"/>
    </row>
    <row r="10365" spans="104:106" x14ac:dyDescent="0.2">
      <c r="CZ10365" s="130"/>
      <c r="DA10365" s="130"/>
      <c r="DB10365" s="130"/>
    </row>
    <row r="10366" spans="104:106" x14ac:dyDescent="0.2">
      <c r="CZ10366" s="130"/>
      <c r="DA10366" s="130"/>
      <c r="DB10366" s="130"/>
    </row>
    <row r="10367" spans="104:106" x14ac:dyDescent="0.2">
      <c r="CZ10367" s="130"/>
      <c r="DA10367" s="130"/>
      <c r="DB10367" s="130"/>
    </row>
    <row r="10368" spans="104:106" x14ac:dyDescent="0.2">
      <c r="CZ10368" s="130"/>
      <c r="DA10368" s="130"/>
      <c r="DB10368" s="130"/>
    </row>
    <row r="10369" spans="104:106" x14ac:dyDescent="0.2">
      <c r="CZ10369" s="130"/>
      <c r="DA10369" s="130"/>
      <c r="DB10369" s="130"/>
    </row>
    <row r="10370" spans="104:106" x14ac:dyDescent="0.2">
      <c r="CZ10370" s="130"/>
      <c r="DA10370" s="130"/>
      <c r="DB10370" s="130"/>
    </row>
    <row r="10371" spans="104:106" x14ac:dyDescent="0.2">
      <c r="CZ10371" s="130"/>
      <c r="DA10371" s="130"/>
      <c r="DB10371" s="130"/>
    </row>
    <row r="10372" spans="104:106" x14ac:dyDescent="0.2">
      <c r="CZ10372" s="130"/>
      <c r="DA10372" s="130"/>
      <c r="DB10372" s="130"/>
    </row>
    <row r="10373" spans="104:106" x14ac:dyDescent="0.2">
      <c r="CZ10373" s="130"/>
      <c r="DA10373" s="130"/>
      <c r="DB10373" s="130"/>
    </row>
    <row r="10374" spans="104:106" x14ac:dyDescent="0.2">
      <c r="CZ10374" s="130"/>
      <c r="DA10374" s="130"/>
      <c r="DB10374" s="130"/>
    </row>
    <row r="10375" spans="104:106" x14ac:dyDescent="0.2">
      <c r="CZ10375" s="130"/>
      <c r="DA10375" s="130"/>
      <c r="DB10375" s="130"/>
    </row>
    <row r="10376" spans="104:106" x14ac:dyDescent="0.2">
      <c r="CZ10376" s="130"/>
      <c r="DA10376" s="130"/>
      <c r="DB10376" s="130"/>
    </row>
    <row r="10377" spans="104:106" x14ac:dyDescent="0.2">
      <c r="CZ10377" s="130"/>
      <c r="DA10377" s="130"/>
      <c r="DB10377" s="130"/>
    </row>
    <row r="10378" spans="104:106" x14ac:dyDescent="0.2">
      <c r="CZ10378" s="130"/>
      <c r="DA10378" s="130"/>
      <c r="DB10378" s="130"/>
    </row>
    <row r="10379" spans="104:106" x14ac:dyDescent="0.2">
      <c r="CZ10379" s="130"/>
      <c r="DA10379" s="130"/>
      <c r="DB10379" s="130"/>
    </row>
    <row r="10380" spans="104:106" x14ac:dyDescent="0.2">
      <c r="CZ10380" s="130"/>
      <c r="DA10380" s="130"/>
      <c r="DB10380" s="130"/>
    </row>
    <row r="10381" spans="104:106" x14ac:dyDescent="0.2">
      <c r="CZ10381" s="130"/>
      <c r="DA10381" s="130"/>
      <c r="DB10381" s="130"/>
    </row>
    <row r="10382" spans="104:106" x14ac:dyDescent="0.2">
      <c r="CZ10382" s="130"/>
      <c r="DA10382" s="130"/>
      <c r="DB10382" s="130"/>
    </row>
    <row r="10383" spans="104:106" x14ac:dyDescent="0.2">
      <c r="CZ10383" s="130"/>
      <c r="DA10383" s="130"/>
      <c r="DB10383" s="130"/>
    </row>
    <row r="10384" spans="104:106" x14ac:dyDescent="0.2">
      <c r="CZ10384" s="130"/>
      <c r="DA10384" s="130"/>
      <c r="DB10384" s="130"/>
    </row>
    <row r="10385" spans="104:106" x14ac:dyDescent="0.2">
      <c r="CZ10385" s="130"/>
      <c r="DA10385" s="130"/>
      <c r="DB10385" s="130"/>
    </row>
    <row r="10386" spans="104:106" x14ac:dyDescent="0.2">
      <c r="CZ10386" s="130"/>
      <c r="DA10386" s="130"/>
      <c r="DB10386" s="130"/>
    </row>
    <row r="10387" spans="104:106" x14ac:dyDescent="0.2">
      <c r="CZ10387" s="130"/>
      <c r="DA10387" s="130"/>
      <c r="DB10387" s="130"/>
    </row>
    <row r="10388" spans="104:106" x14ac:dyDescent="0.2">
      <c r="CZ10388" s="130"/>
      <c r="DA10388" s="130"/>
      <c r="DB10388" s="130"/>
    </row>
    <row r="10389" spans="104:106" x14ac:dyDescent="0.2">
      <c r="CZ10389" s="130"/>
      <c r="DA10389" s="130"/>
      <c r="DB10389" s="130"/>
    </row>
    <row r="10390" spans="104:106" x14ac:dyDescent="0.2">
      <c r="CZ10390" s="130"/>
      <c r="DA10390" s="130"/>
      <c r="DB10390" s="130"/>
    </row>
    <row r="10391" spans="104:106" x14ac:dyDescent="0.2">
      <c r="CZ10391" s="130"/>
      <c r="DA10391" s="130"/>
      <c r="DB10391" s="130"/>
    </row>
    <row r="10392" spans="104:106" x14ac:dyDescent="0.2">
      <c r="CZ10392" s="130"/>
      <c r="DA10392" s="130"/>
      <c r="DB10392" s="130"/>
    </row>
    <row r="10393" spans="104:106" x14ac:dyDescent="0.2">
      <c r="CZ10393" s="130"/>
      <c r="DA10393" s="130"/>
      <c r="DB10393" s="130"/>
    </row>
    <row r="10394" spans="104:106" x14ac:dyDescent="0.2">
      <c r="CZ10394" s="130"/>
      <c r="DA10394" s="130"/>
      <c r="DB10394" s="130"/>
    </row>
    <row r="10395" spans="104:106" x14ac:dyDescent="0.2">
      <c r="CZ10395" s="130"/>
      <c r="DA10395" s="130"/>
      <c r="DB10395" s="130"/>
    </row>
    <row r="10396" spans="104:106" x14ac:dyDescent="0.2">
      <c r="CZ10396" s="130"/>
      <c r="DA10396" s="130"/>
      <c r="DB10396" s="130"/>
    </row>
    <row r="10397" spans="104:106" x14ac:dyDescent="0.2">
      <c r="CZ10397" s="130"/>
      <c r="DA10397" s="130"/>
      <c r="DB10397" s="130"/>
    </row>
    <row r="10398" spans="104:106" x14ac:dyDescent="0.2">
      <c r="CZ10398" s="130"/>
      <c r="DA10398" s="130"/>
      <c r="DB10398" s="130"/>
    </row>
    <row r="10399" spans="104:106" x14ac:dyDescent="0.2">
      <c r="CZ10399" s="130"/>
      <c r="DA10399" s="130"/>
      <c r="DB10399" s="130"/>
    </row>
    <row r="10400" spans="104:106" x14ac:dyDescent="0.2">
      <c r="CZ10400" s="130"/>
      <c r="DA10400" s="130"/>
      <c r="DB10400" s="130"/>
    </row>
    <row r="10401" spans="104:106" x14ac:dyDescent="0.2">
      <c r="CZ10401" s="130"/>
      <c r="DA10401" s="130"/>
      <c r="DB10401" s="130"/>
    </row>
    <row r="10402" spans="104:106" x14ac:dyDescent="0.2">
      <c r="CZ10402" s="130"/>
      <c r="DA10402" s="130"/>
      <c r="DB10402" s="130"/>
    </row>
    <row r="10403" spans="104:106" x14ac:dyDescent="0.2">
      <c r="CZ10403" s="130"/>
      <c r="DA10403" s="130"/>
      <c r="DB10403" s="130"/>
    </row>
    <row r="10404" spans="104:106" x14ac:dyDescent="0.2">
      <c r="CZ10404" s="130"/>
      <c r="DA10404" s="130"/>
      <c r="DB10404" s="130"/>
    </row>
    <row r="10405" spans="104:106" x14ac:dyDescent="0.2">
      <c r="CZ10405" s="130"/>
      <c r="DA10405" s="130"/>
      <c r="DB10405" s="130"/>
    </row>
    <row r="10406" spans="104:106" x14ac:dyDescent="0.2">
      <c r="CZ10406" s="130"/>
      <c r="DA10406" s="130"/>
      <c r="DB10406" s="130"/>
    </row>
    <row r="10407" spans="104:106" x14ac:dyDescent="0.2">
      <c r="CZ10407" s="130"/>
      <c r="DA10407" s="130"/>
      <c r="DB10407" s="130"/>
    </row>
    <row r="10408" spans="104:106" x14ac:dyDescent="0.2">
      <c r="CZ10408" s="130"/>
      <c r="DA10408" s="130"/>
      <c r="DB10408" s="130"/>
    </row>
    <row r="10409" spans="104:106" x14ac:dyDescent="0.2">
      <c r="CZ10409" s="130"/>
      <c r="DA10409" s="130"/>
      <c r="DB10409" s="130"/>
    </row>
    <row r="10410" spans="104:106" x14ac:dyDescent="0.2">
      <c r="CZ10410" s="130"/>
      <c r="DA10410" s="130"/>
      <c r="DB10410" s="130"/>
    </row>
    <row r="10411" spans="104:106" x14ac:dyDescent="0.2">
      <c r="CZ10411" s="130"/>
      <c r="DA10411" s="130"/>
      <c r="DB10411" s="130"/>
    </row>
    <row r="10412" spans="104:106" x14ac:dyDescent="0.2">
      <c r="CZ10412" s="130"/>
      <c r="DA10412" s="130"/>
      <c r="DB10412" s="130"/>
    </row>
    <row r="10413" spans="104:106" x14ac:dyDescent="0.2">
      <c r="CZ10413" s="130"/>
      <c r="DA10413" s="130"/>
      <c r="DB10413" s="130"/>
    </row>
    <row r="10414" spans="104:106" x14ac:dyDescent="0.2">
      <c r="CZ10414" s="130"/>
      <c r="DA10414" s="130"/>
      <c r="DB10414" s="130"/>
    </row>
    <row r="10415" spans="104:106" x14ac:dyDescent="0.2">
      <c r="CZ10415" s="130"/>
      <c r="DA10415" s="130"/>
      <c r="DB10415" s="130"/>
    </row>
    <row r="10416" spans="104:106" x14ac:dyDescent="0.2">
      <c r="CZ10416" s="130"/>
      <c r="DA10416" s="130"/>
      <c r="DB10416" s="130"/>
    </row>
    <row r="10417" spans="104:106" x14ac:dyDescent="0.2">
      <c r="CZ10417" s="130"/>
      <c r="DA10417" s="130"/>
      <c r="DB10417" s="130"/>
    </row>
    <row r="10418" spans="104:106" x14ac:dyDescent="0.2">
      <c r="CZ10418" s="130"/>
      <c r="DA10418" s="130"/>
      <c r="DB10418" s="130"/>
    </row>
    <row r="10419" spans="104:106" x14ac:dyDescent="0.2">
      <c r="CZ10419" s="130"/>
      <c r="DA10419" s="130"/>
      <c r="DB10419" s="130"/>
    </row>
    <row r="10420" spans="104:106" x14ac:dyDescent="0.2">
      <c r="CZ10420" s="130"/>
      <c r="DA10420" s="130"/>
      <c r="DB10420" s="130"/>
    </row>
    <row r="10421" spans="104:106" x14ac:dyDescent="0.2">
      <c r="CZ10421" s="130"/>
      <c r="DA10421" s="130"/>
      <c r="DB10421" s="130"/>
    </row>
    <row r="10422" spans="104:106" x14ac:dyDescent="0.2">
      <c r="CZ10422" s="130"/>
      <c r="DA10422" s="130"/>
      <c r="DB10422" s="130"/>
    </row>
    <row r="10423" spans="104:106" x14ac:dyDescent="0.2">
      <c r="CZ10423" s="130"/>
      <c r="DA10423" s="130"/>
      <c r="DB10423" s="130"/>
    </row>
    <row r="10424" spans="104:106" x14ac:dyDescent="0.2">
      <c r="CZ10424" s="130"/>
      <c r="DA10424" s="130"/>
      <c r="DB10424" s="130"/>
    </row>
    <row r="10425" spans="104:106" x14ac:dyDescent="0.2">
      <c r="CZ10425" s="130"/>
      <c r="DA10425" s="130"/>
      <c r="DB10425" s="130"/>
    </row>
    <row r="10426" spans="104:106" x14ac:dyDescent="0.2">
      <c r="CZ10426" s="130"/>
      <c r="DA10426" s="130"/>
      <c r="DB10426" s="130"/>
    </row>
    <row r="10427" spans="104:106" x14ac:dyDescent="0.2">
      <c r="CZ10427" s="130"/>
      <c r="DA10427" s="130"/>
      <c r="DB10427" s="130"/>
    </row>
    <row r="10428" spans="104:106" x14ac:dyDescent="0.2">
      <c r="CZ10428" s="130"/>
      <c r="DA10428" s="130"/>
      <c r="DB10428" s="130"/>
    </row>
    <row r="10429" spans="104:106" x14ac:dyDescent="0.2">
      <c r="CZ10429" s="130"/>
      <c r="DA10429" s="130"/>
      <c r="DB10429" s="130"/>
    </row>
    <row r="10430" spans="104:106" x14ac:dyDescent="0.2">
      <c r="CZ10430" s="130"/>
      <c r="DA10430" s="130"/>
      <c r="DB10430" s="130"/>
    </row>
    <row r="10431" spans="104:106" x14ac:dyDescent="0.2">
      <c r="CZ10431" s="130"/>
      <c r="DA10431" s="130"/>
      <c r="DB10431" s="130"/>
    </row>
    <row r="10432" spans="104:106" x14ac:dyDescent="0.2">
      <c r="CZ10432" s="130"/>
      <c r="DA10432" s="130"/>
      <c r="DB10432" s="130"/>
    </row>
    <row r="10433" spans="104:106" x14ac:dyDescent="0.2">
      <c r="CZ10433" s="130"/>
      <c r="DA10433" s="130"/>
      <c r="DB10433" s="130"/>
    </row>
    <row r="10434" spans="104:106" x14ac:dyDescent="0.2">
      <c r="CZ10434" s="130"/>
      <c r="DA10434" s="130"/>
      <c r="DB10434" s="130"/>
    </row>
    <row r="10435" spans="104:106" x14ac:dyDescent="0.2">
      <c r="CZ10435" s="130"/>
      <c r="DA10435" s="130"/>
      <c r="DB10435" s="130"/>
    </row>
    <row r="10436" spans="104:106" x14ac:dyDescent="0.2">
      <c r="CZ10436" s="130"/>
      <c r="DA10436" s="130"/>
      <c r="DB10436" s="130"/>
    </row>
    <row r="10437" spans="104:106" x14ac:dyDescent="0.2">
      <c r="CZ10437" s="130"/>
      <c r="DA10437" s="130"/>
      <c r="DB10437" s="130"/>
    </row>
    <row r="10438" spans="104:106" x14ac:dyDescent="0.2">
      <c r="CZ10438" s="130"/>
      <c r="DA10438" s="130"/>
      <c r="DB10438" s="130"/>
    </row>
    <row r="10439" spans="104:106" x14ac:dyDescent="0.2">
      <c r="CZ10439" s="130"/>
      <c r="DA10439" s="130"/>
      <c r="DB10439" s="130"/>
    </row>
    <row r="10440" spans="104:106" x14ac:dyDescent="0.2">
      <c r="CZ10440" s="130"/>
      <c r="DA10440" s="130"/>
      <c r="DB10440" s="130"/>
    </row>
    <row r="10441" spans="104:106" x14ac:dyDescent="0.2">
      <c r="CZ10441" s="130"/>
      <c r="DA10441" s="130"/>
      <c r="DB10441" s="130"/>
    </row>
    <row r="10442" spans="104:106" x14ac:dyDescent="0.2">
      <c r="CZ10442" s="130"/>
      <c r="DA10442" s="130"/>
      <c r="DB10442" s="130"/>
    </row>
    <row r="10443" spans="104:106" x14ac:dyDescent="0.2">
      <c r="CZ10443" s="130"/>
      <c r="DA10443" s="130"/>
      <c r="DB10443" s="130"/>
    </row>
    <row r="10444" spans="104:106" x14ac:dyDescent="0.2">
      <c r="CZ10444" s="130"/>
      <c r="DA10444" s="130"/>
      <c r="DB10444" s="130"/>
    </row>
    <row r="10445" spans="104:106" x14ac:dyDescent="0.2">
      <c r="CZ10445" s="130"/>
      <c r="DA10445" s="130"/>
      <c r="DB10445" s="130"/>
    </row>
    <row r="10446" spans="104:106" x14ac:dyDescent="0.2">
      <c r="CZ10446" s="130"/>
      <c r="DA10446" s="130"/>
      <c r="DB10446" s="130"/>
    </row>
    <row r="10447" spans="104:106" x14ac:dyDescent="0.2">
      <c r="CZ10447" s="130"/>
      <c r="DA10447" s="130"/>
      <c r="DB10447" s="130"/>
    </row>
    <row r="10448" spans="104:106" x14ac:dyDescent="0.2">
      <c r="CZ10448" s="130"/>
      <c r="DA10448" s="130"/>
      <c r="DB10448" s="130"/>
    </row>
    <row r="10449" spans="104:106" x14ac:dyDescent="0.2">
      <c r="CZ10449" s="130"/>
      <c r="DA10449" s="130"/>
      <c r="DB10449" s="130"/>
    </row>
    <row r="10450" spans="104:106" x14ac:dyDescent="0.2">
      <c r="CZ10450" s="130"/>
      <c r="DA10450" s="130"/>
      <c r="DB10450" s="130"/>
    </row>
    <row r="10451" spans="104:106" x14ac:dyDescent="0.2">
      <c r="CZ10451" s="130"/>
      <c r="DA10451" s="130"/>
      <c r="DB10451" s="130"/>
    </row>
    <row r="10452" spans="104:106" x14ac:dyDescent="0.2">
      <c r="CZ10452" s="130"/>
      <c r="DA10452" s="130"/>
      <c r="DB10452" s="130"/>
    </row>
    <row r="10453" spans="104:106" x14ac:dyDescent="0.2">
      <c r="CZ10453" s="130"/>
      <c r="DA10453" s="130"/>
      <c r="DB10453" s="130"/>
    </row>
    <row r="10454" spans="104:106" x14ac:dyDescent="0.2">
      <c r="CZ10454" s="130"/>
      <c r="DA10454" s="130"/>
      <c r="DB10454" s="130"/>
    </row>
    <row r="10455" spans="104:106" x14ac:dyDescent="0.2">
      <c r="CZ10455" s="130"/>
      <c r="DA10455" s="130"/>
      <c r="DB10455" s="130"/>
    </row>
    <row r="10456" spans="104:106" x14ac:dyDescent="0.2">
      <c r="CZ10456" s="130"/>
      <c r="DA10456" s="130"/>
      <c r="DB10456" s="130"/>
    </row>
    <row r="10457" spans="104:106" x14ac:dyDescent="0.2">
      <c r="CZ10457" s="130"/>
      <c r="DA10457" s="130"/>
      <c r="DB10457" s="130"/>
    </row>
    <row r="10458" spans="104:106" x14ac:dyDescent="0.2">
      <c r="CZ10458" s="130"/>
      <c r="DA10458" s="130"/>
      <c r="DB10458" s="130"/>
    </row>
    <row r="10459" spans="104:106" x14ac:dyDescent="0.2">
      <c r="CZ10459" s="130"/>
      <c r="DA10459" s="130"/>
      <c r="DB10459" s="130"/>
    </row>
    <row r="10460" spans="104:106" x14ac:dyDescent="0.2">
      <c r="CZ10460" s="130"/>
      <c r="DA10460" s="130"/>
      <c r="DB10460" s="130"/>
    </row>
    <row r="10461" spans="104:106" x14ac:dyDescent="0.2">
      <c r="CZ10461" s="130"/>
      <c r="DA10461" s="130"/>
      <c r="DB10461" s="130"/>
    </row>
    <row r="10462" spans="104:106" x14ac:dyDescent="0.2">
      <c r="CZ10462" s="130"/>
      <c r="DA10462" s="130"/>
      <c r="DB10462" s="130"/>
    </row>
    <row r="10463" spans="104:106" x14ac:dyDescent="0.2">
      <c r="CZ10463" s="130"/>
      <c r="DA10463" s="130"/>
      <c r="DB10463" s="130"/>
    </row>
    <row r="10464" spans="104:106" x14ac:dyDescent="0.2">
      <c r="CZ10464" s="130"/>
      <c r="DA10464" s="130"/>
      <c r="DB10464" s="130"/>
    </row>
    <row r="10465" spans="104:106" x14ac:dyDescent="0.2">
      <c r="CZ10465" s="130"/>
      <c r="DA10465" s="130"/>
      <c r="DB10465" s="130"/>
    </row>
    <row r="10466" spans="104:106" x14ac:dyDescent="0.2">
      <c r="CZ10466" s="130"/>
      <c r="DA10466" s="130"/>
      <c r="DB10466" s="130"/>
    </row>
    <row r="10467" spans="104:106" x14ac:dyDescent="0.2">
      <c r="CZ10467" s="130"/>
      <c r="DA10467" s="130"/>
      <c r="DB10467" s="130"/>
    </row>
    <row r="10468" spans="104:106" x14ac:dyDescent="0.2">
      <c r="CZ10468" s="130"/>
      <c r="DA10468" s="130"/>
      <c r="DB10468" s="130"/>
    </row>
    <row r="10469" spans="104:106" x14ac:dyDescent="0.2">
      <c r="CZ10469" s="130"/>
      <c r="DA10469" s="130"/>
      <c r="DB10469" s="130"/>
    </row>
    <row r="10470" spans="104:106" x14ac:dyDescent="0.2">
      <c r="CZ10470" s="130"/>
      <c r="DA10470" s="130"/>
      <c r="DB10470" s="130"/>
    </row>
    <row r="10471" spans="104:106" x14ac:dyDescent="0.2">
      <c r="CZ10471" s="130"/>
      <c r="DA10471" s="130"/>
      <c r="DB10471" s="130"/>
    </row>
    <row r="10472" spans="104:106" x14ac:dyDescent="0.2">
      <c r="CZ10472" s="130"/>
      <c r="DA10472" s="130"/>
      <c r="DB10472" s="130"/>
    </row>
    <row r="10473" spans="104:106" x14ac:dyDescent="0.2">
      <c r="CZ10473" s="130"/>
      <c r="DA10473" s="130"/>
      <c r="DB10473" s="130"/>
    </row>
    <row r="10474" spans="104:106" x14ac:dyDescent="0.2">
      <c r="CZ10474" s="130"/>
      <c r="DA10474" s="130"/>
      <c r="DB10474" s="130"/>
    </row>
    <row r="10475" spans="104:106" x14ac:dyDescent="0.2">
      <c r="CZ10475" s="130"/>
      <c r="DA10475" s="130"/>
      <c r="DB10475" s="130"/>
    </row>
    <row r="10476" spans="104:106" x14ac:dyDescent="0.2">
      <c r="CZ10476" s="130"/>
      <c r="DA10476" s="130"/>
      <c r="DB10476" s="130"/>
    </row>
    <row r="10477" spans="104:106" x14ac:dyDescent="0.2">
      <c r="CZ10477" s="130"/>
      <c r="DA10477" s="130"/>
      <c r="DB10477" s="130"/>
    </row>
    <row r="10478" spans="104:106" x14ac:dyDescent="0.2">
      <c r="CZ10478" s="130"/>
      <c r="DA10478" s="130"/>
      <c r="DB10478" s="130"/>
    </row>
    <row r="10479" spans="104:106" x14ac:dyDescent="0.2">
      <c r="CZ10479" s="130"/>
      <c r="DA10479" s="130"/>
      <c r="DB10479" s="130"/>
    </row>
    <row r="10480" spans="104:106" x14ac:dyDescent="0.2">
      <c r="CZ10480" s="130"/>
      <c r="DA10480" s="130"/>
      <c r="DB10480" s="130"/>
    </row>
    <row r="10481" spans="104:106" x14ac:dyDescent="0.2">
      <c r="CZ10481" s="130"/>
      <c r="DA10481" s="130"/>
      <c r="DB10481" s="130"/>
    </row>
    <row r="10482" spans="104:106" x14ac:dyDescent="0.2">
      <c r="CZ10482" s="130"/>
      <c r="DA10482" s="130"/>
      <c r="DB10482" s="130"/>
    </row>
    <row r="10483" spans="104:106" x14ac:dyDescent="0.2">
      <c r="CZ10483" s="130"/>
      <c r="DA10483" s="130"/>
      <c r="DB10483" s="130"/>
    </row>
    <row r="10484" spans="104:106" x14ac:dyDescent="0.2">
      <c r="CZ10484" s="130"/>
      <c r="DA10484" s="130"/>
      <c r="DB10484" s="130"/>
    </row>
    <row r="10485" spans="104:106" x14ac:dyDescent="0.2">
      <c r="CZ10485" s="130"/>
      <c r="DA10485" s="130"/>
      <c r="DB10485" s="130"/>
    </row>
    <row r="10486" spans="104:106" x14ac:dyDescent="0.2">
      <c r="CZ10486" s="130"/>
      <c r="DA10486" s="130"/>
      <c r="DB10486" s="130"/>
    </row>
    <row r="10487" spans="104:106" x14ac:dyDescent="0.2">
      <c r="CZ10487" s="130"/>
      <c r="DA10487" s="130"/>
      <c r="DB10487" s="130"/>
    </row>
    <row r="10488" spans="104:106" x14ac:dyDescent="0.2">
      <c r="CZ10488" s="130"/>
      <c r="DA10488" s="130"/>
      <c r="DB10488" s="130"/>
    </row>
    <row r="10489" spans="104:106" x14ac:dyDescent="0.2">
      <c r="CZ10489" s="130"/>
      <c r="DA10489" s="130"/>
      <c r="DB10489" s="130"/>
    </row>
    <row r="10490" spans="104:106" x14ac:dyDescent="0.2">
      <c r="CZ10490" s="130"/>
      <c r="DA10490" s="130"/>
      <c r="DB10490" s="130"/>
    </row>
    <row r="10491" spans="104:106" x14ac:dyDescent="0.2">
      <c r="CZ10491" s="130"/>
      <c r="DA10491" s="130"/>
      <c r="DB10491" s="130"/>
    </row>
    <row r="10492" spans="104:106" x14ac:dyDescent="0.2">
      <c r="CZ10492" s="130"/>
      <c r="DA10492" s="130"/>
      <c r="DB10492" s="130"/>
    </row>
    <row r="10493" spans="104:106" x14ac:dyDescent="0.2">
      <c r="CZ10493" s="130"/>
      <c r="DA10493" s="130"/>
      <c r="DB10493" s="130"/>
    </row>
    <row r="10494" spans="104:106" x14ac:dyDescent="0.2">
      <c r="CZ10494" s="130"/>
      <c r="DA10494" s="130"/>
      <c r="DB10494" s="130"/>
    </row>
    <row r="10495" spans="104:106" x14ac:dyDescent="0.2">
      <c r="CZ10495" s="130"/>
      <c r="DA10495" s="130"/>
      <c r="DB10495" s="130"/>
    </row>
    <row r="10496" spans="104:106" x14ac:dyDescent="0.2">
      <c r="CZ10496" s="130"/>
      <c r="DA10496" s="130"/>
      <c r="DB10496" s="130"/>
    </row>
    <row r="10497" spans="104:106" x14ac:dyDescent="0.2">
      <c r="CZ10497" s="130"/>
      <c r="DA10497" s="130"/>
      <c r="DB10497" s="130"/>
    </row>
    <row r="10498" spans="104:106" x14ac:dyDescent="0.2">
      <c r="CZ10498" s="130"/>
      <c r="DA10498" s="130"/>
      <c r="DB10498" s="130"/>
    </row>
    <row r="10499" spans="104:106" x14ac:dyDescent="0.2">
      <c r="CZ10499" s="130"/>
      <c r="DA10499" s="130"/>
      <c r="DB10499" s="130"/>
    </row>
    <row r="10500" spans="104:106" x14ac:dyDescent="0.2">
      <c r="CZ10500" s="130"/>
      <c r="DA10500" s="130"/>
      <c r="DB10500" s="130"/>
    </row>
    <row r="10501" spans="104:106" x14ac:dyDescent="0.2">
      <c r="CZ10501" s="130"/>
      <c r="DA10501" s="130"/>
      <c r="DB10501" s="130"/>
    </row>
    <row r="10502" spans="104:106" x14ac:dyDescent="0.2">
      <c r="CZ10502" s="130"/>
      <c r="DA10502" s="130"/>
      <c r="DB10502" s="130"/>
    </row>
    <row r="10503" spans="104:106" x14ac:dyDescent="0.2">
      <c r="CZ10503" s="130"/>
      <c r="DA10503" s="130"/>
      <c r="DB10503" s="130"/>
    </row>
    <row r="10504" spans="104:106" x14ac:dyDescent="0.2">
      <c r="CZ10504" s="130"/>
      <c r="DA10504" s="130"/>
      <c r="DB10504" s="130"/>
    </row>
    <row r="10505" spans="104:106" x14ac:dyDescent="0.2">
      <c r="CZ10505" s="130"/>
      <c r="DA10505" s="130"/>
      <c r="DB10505" s="130"/>
    </row>
    <row r="10506" spans="104:106" x14ac:dyDescent="0.2">
      <c r="CZ10506" s="130"/>
      <c r="DA10506" s="130"/>
      <c r="DB10506" s="130"/>
    </row>
    <row r="10507" spans="104:106" x14ac:dyDescent="0.2">
      <c r="CZ10507" s="130"/>
      <c r="DA10507" s="130"/>
      <c r="DB10507" s="130"/>
    </row>
    <row r="10508" spans="104:106" x14ac:dyDescent="0.2">
      <c r="CZ10508" s="130"/>
      <c r="DA10508" s="130"/>
      <c r="DB10508" s="130"/>
    </row>
    <row r="10509" spans="104:106" x14ac:dyDescent="0.2">
      <c r="CZ10509" s="130"/>
      <c r="DA10509" s="130"/>
      <c r="DB10509" s="130"/>
    </row>
    <row r="10510" spans="104:106" x14ac:dyDescent="0.2">
      <c r="CZ10510" s="130"/>
      <c r="DA10510" s="130"/>
      <c r="DB10510" s="130"/>
    </row>
    <row r="10511" spans="104:106" x14ac:dyDescent="0.2">
      <c r="CZ10511" s="130"/>
      <c r="DA10511" s="130"/>
      <c r="DB10511" s="130"/>
    </row>
    <row r="10512" spans="104:106" x14ac:dyDescent="0.2">
      <c r="CZ10512" s="130"/>
      <c r="DA10512" s="130"/>
      <c r="DB10512" s="130"/>
    </row>
    <row r="10513" spans="104:106" x14ac:dyDescent="0.2">
      <c r="CZ10513" s="130"/>
      <c r="DA10513" s="130"/>
      <c r="DB10513" s="130"/>
    </row>
    <row r="10514" spans="104:106" x14ac:dyDescent="0.2">
      <c r="CZ10514" s="130"/>
      <c r="DA10514" s="130"/>
      <c r="DB10514" s="130"/>
    </row>
    <row r="10515" spans="104:106" x14ac:dyDescent="0.2">
      <c r="CZ10515" s="130"/>
      <c r="DA10515" s="130"/>
      <c r="DB10515" s="130"/>
    </row>
    <row r="10516" spans="104:106" x14ac:dyDescent="0.2">
      <c r="CZ10516" s="130"/>
      <c r="DA10516" s="130"/>
      <c r="DB10516" s="130"/>
    </row>
    <row r="10517" spans="104:106" x14ac:dyDescent="0.2">
      <c r="CZ10517" s="130"/>
      <c r="DA10517" s="130"/>
      <c r="DB10517" s="130"/>
    </row>
    <row r="10518" spans="104:106" x14ac:dyDescent="0.2">
      <c r="CZ10518" s="130"/>
      <c r="DA10518" s="130"/>
      <c r="DB10518" s="130"/>
    </row>
    <row r="10519" spans="104:106" x14ac:dyDescent="0.2">
      <c r="CZ10519" s="130"/>
      <c r="DA10519" s="130"/>
      <c r="DB10519" s="130"/>
    </row>
    <row r="10520" spans="104:106" x14ac:dyDescent="0.2">
      <c r="CZ10520" s="130"/>
      <c r="DA10520" s="130"/>
      <c r="DB10520" s="130"/>
    </row>
    <row r="10521" spans="104:106" x14ac:dyDescent="0.2">
      <c r="CZ10521" s="130"/>
      <c r="DA10521" s="130"/>
      <c r="DB10521" s="130"/>
    </row>
    <row r="10522" spans="104:106" x14ac:dyDescent="0.2">
      <c r="CZ10522" s="130"/>
      <c r="DA10522" s="130"/>
      <c r="DB10522" s="130"/>
    </row>
    <row r="10523" spans="104:106" x14ac:dyDescent="0.2">
      <c r="CZ10523" s="130"/>
      <c r="DA10523" s="130"/>
      <c r="DB10523" s="130"/>
    </row>
    <row r="10524" spans="104:106" x14ac:dyDescent="0.2">
      <c r="CZ10524" s="130"/>
      <c r="DA10524" s="130"/>
      <c r="DB10524" s="130"/>
    </row>
    <row r="10525" spans="104:106" x14ac:dyDescent="0.2">
      <c r="CZ10525" s="130"/>
      <c r="DA10525" s="130"/>
      <c r="DB10525" s="130"/>
    </row>
    <row r="10526" spans="104:106" x14ac:dyDescent="0.2">
      <c r="CZ10526" s="130"/>
      <c r="DA10526" s="130"/>
      <c r="DB10526" s="130"/>
    </row>
    <row r="10527" spans="104:106" x14ac:dyDescent="0.2">
      <c r="CZ10527" s="130"/>
      <c r="DA10527" s="130"/>
      <c r="DB10527" s="130"/>
    </row>
    <row r="10528" spans="104:106" x14ac:dyDescent="0.2">
      <c r="CZ10528" s="130"/>
      <c r="DA10528" s="130"/>
      <c r="DB10528" s="130"/>
    </row>
    <row r="10529" spans="104:106" x14ac:dyDescent="0.2">
      <c r="CZ10529" s="130"/>
      <c r="DA10529" s="130"/>
      <c r="DB10529" s="130"/>
    </row>
    <row r="10530" spans="104:106" x14ac:dyDescent="0.2">
      <c r="CZ10530" s="130"/>
      <c r="DA10530" s="130"/>
      <c r="DB10530" s="130"/>
    </row>
    <row r="10531" spans="104:106" x14ac:dyDescent="0.2">
      <c r="CZ10531" s="130"/>
      <c r="DA10531" s="130"/>
      <c r="DB10531" s="130"/>
    </row>
    <row r="10532" spans="104:106" x14ac:dyDescent="0.2">
      <c r="CZ10532" s="130"/>
      <c r="DA10532" s="130"/>
      <c r="DB10532" s="130"/>
    </row>
    <row r="10533" spans="104:106" x14ac:dyDescent="0.2">
      <c r="CZ10533" s="130"/>
      <c r="DA10533" s="130"/>
      <c r="DB10533" s="130"/>
    </row>
    <row r="10534" spans="104:106" x14ac:dyDescent="0.2">
      <c r="CZ10534" s="130"/>
      <c r="DA10534" s="130"/>
      <c r="DB10534" s="130"/>
    </row>
    <row r="10535" spans="104:106" x14ac:dyDescent="0.2">
      <c r="CZ10535" s="130"/>
      <c r="DA10535" s="130"/>
      <c r="DB10535" s="130"/>
    </row>
    <row r="10536" spans="104:106" x14ac:dyDescent="0.2">
      <c r="CZ10536" s="130"/>
      <c r="DA10536" s="130"/>
      <c r="DB10536" s="130"/>
    </row>
    <row r="10537" spans="104:106" x14ac:dyDescent="0.2">
      <c r="CZ10537" s="130"/>
      <c r="DA10537" s="130"/>
      <c r="DB10537" s="130"/>
    </row>
    <row r="10538" spans="104:106" x14ac:dyDescent="0.2">
      <c r="CZ10538" s="130"/>
      <c r="DA10538" s="130"/>
      <c r="DB10538" s="130"/>
    </row>
    <row r="10539" spans="104:106" x14ac:dyDescent="0.2">
      <c r="CZ10539" s="130"/>
      <c r="DA10539" s="130"/>
      <c r="DB10539" s="130"/>
    </row>
    <row r="10540" spans="104:106" x14ac:dyDescent="0.2">
      <c r="CZ10540" s="130"/>
      <c r="DA10540" s="130"/>
      <c r="DB10540" s="130"/>
    </row>
    <row r="10541" spans="104:106" x14ac:dyDescent="0.2">
      <c r="CZ10541" s="130"/>
      <c r="DA10541" s="130"/>
      <c r="DB10541" s="130"/>
    </row>
    <row r="10542" spans="104:106" x14ac:dyDescent="0.2">
      <c r="CZ10542" s="130"/>
      <c r="DA10542" s="130"/>
      <c r="DB10542" s="130"/>
    </row>
    <row r="10543" spans="104:106" x14ac:dyDescent="0.2">
      <c r="CZ10543" s="130"/>
      <c r="DA10543" s="130"/>
      <c r="DB10543" s="130"/>
    </row>
    <row r="10544" spans="104:106" x14ac:dyDescent="0.2">
      <c r="CZ10544" s="130"/>
      <c r="DA10544" s="130"/>
      <c r="DB10544" s="130"/>
    </row>
    <row r="10545" spans="104:106" x14ac:dyDescent="0.2">
      <c r="CZ10545" s="130"/>
      <c r="DA10545" s="130"/>
      <c r="DB10545" s="130"/>
    </row>
    <row r="10546" spans="104:106" x14ac:dyDescent="0.2">
      <c r="CZ10546" s="130"/>
      <c r="DA10546" s="130"/>
      <c r="DB10546" s="130"/>
    </row>
    <row r="10547" spans="104:106" x14ac:dyDescent="0.2">
      <c r="CZ10547" s="130"/>
      <c r="DA10547" s="130"/>
      <c r="DB10547" s="130"/>
    </row>
    <row r="10548" spans="104:106" x14ac:dyDescent="0.2">
      <c r="CZ10548" s="130"/>
      <c r="DA10548" s="130"/>
      <c r="DB10548" s="130"/>
    </row>
    <row r="10549" spans="104:106" x14ac:dyDescent="0.2">
      <c r="CZ10549" s="130"/>
      <c r="DA10549" s="130"/>
      <c r="DB10549" s="130"/>
    </row>
    <row r="10550" spans="104:106" x14ac:dyDescent="0.2">
      <c r="CZ10550" s="130"/>
      <c r="DA10550" s="130"/>
      <c r="DB10550" s="130"/>
    </row>
    <row r="10551" spans="104:106" x14ac:dyDescent="0.2">
      <c r="CZ10551" s="130"/>
      <c r="DA10551" s="130"/>
      <c r="DB10551" s="130"/>
    </row>
    <row r="10552" spans="104:106" x14ac:dyDescent="0.2">
      <c r="CZ10552" s="130"/>
      <c r="DA10552" s="130"/>
      <c r="DB10552" s="130"/>
    </row>
    <row r="10553" spans="104:106" x14ac:dyDescent="0.2">
      <c r="CZ10553" s="130"/>
      <c r="DA10553" s="130"/>
      <c r="DB10553" s="130"/>
    </row>
    <row r="10554" spans="104:106" x14ac:dyDescent="0.2">
      <c r="CZ10554" s="130"/>
      <c r="DA10554" s="130"/>
      <c r="DB10554" s="130"/>
    </row>
    <row r="10555" spans="104:106" x14ac:dyDescent="0.2">
      <c r="CZ10555" s="130"/>
      <c r="DA10555" s="130"/>
      <c r="DB10555" s="130"/>
    </row>
    <row r="10556" spans="104:106" x14ac:dyDescent="0.2">
      <c r="CZ10556" s="130"/>
      <c r="DA10556" s="130"/>
      <c r="DB10556" s="130"/>
    </row>
    <row r="10557" spans="104:106" x14ac:dyDescent="0.2">
      <c r="CZ10557" s="130"/>
      <c r="DA10557" s="130"/>
      <c r="DB10557" s="130"/>
    </row>
    <row r="10558" spans="104:106" x14ac:dyDescent="0.2">
      <c r="CZ10558" s="130"/>
      <c r="DA10558" s="130"/>
      <c r="DB10558" s="130"/>
    </row>
    <row r="10559" spans="104:106" x14ac:dyDescent="0.2">
      <c r="CZ10559" s="130"/>
      <c r="DA10559" s="130"/>
      <c r="DB10559" s="130"/>
    </row>
    <row r="10560" spans="104:106" x14ac:dyDescent="0.2">
      <c r="CZ10560" s="130"/>
      <c r="DA10560" s="130"/>
      <c r="DB10560" s="130"/>
    </row>
    <row r="10561" spans="104:106" x14ac:dyDescent="0.2">
      <c r="CZ10561" s="130"/>
      <c r="DA10561" s="130"/>
      <c r="DB10561" s="130"/>
    </row>
    <row r="10562" spans="104:106" x14ac:dyDescent="0.2">
      <c r="CZ10562" s="130"/>
      <c r="DA10562" s="130"/>
      <c r="DB10562" s="130"/>
    </row>
    <row r="10563" spans="104:106" x14ac:dyDescent="0.2">
      <c r="CZ10563" s="130"/>
      <c r="DA10563" s="130"/>
      <c r="DB10563" s="130"/>
    </row>
    <row r="10564" spans="104:106" x14ac:dyDescent="0.2">
      <c r="CZ10564" s="130"/>
      <c r="DA10564" s="130"/>
      <c r="DB10564" s="130"/>
    </row>
    <row r="10565" spans="104:106" x14ac:dyDescent="0.2">
      <c r="CZ10565" s="130"/>
      <c r="DA10565" s="130"/>
      <c r="DB10565" s="130"/>
    </row>
    <row r="10566" spans="104:106" x14ac:dyDescent="0.2">
      <c r="CZ10566" s="130"/>
      <c r="DA10566" s="130"/>
      <c r="DB10566" s="130"/>
    </row>
    <row r="10567" spans="104:106" x14ac:dyDescent="0.2">
      <c r="CZ10567" s="130"/>
      <c r="DA10567" s="130"/>
      <c r="DB10567" s="130"/>
    </row>
    <row r="10568" spans="104:106" x14ac:dyDescent="0.2">
      <c r="CZ10568" s="130"/>
      <c r="DA10568" s="130"/>
      <c r="DB10568" s="130"/>
    </row>
    <row r="10569" spans="104:106" x14ac:dyDescent="0.2">
      <c r="CZ10569" s="130"/>
      <c r="DA10569" s="130"/>
      <c r="DB10569" s="130"/>
    </row>
    <row r="10570" spans="104:106" x14ac:dyDescent="0.2">
      <c r="CZ10570" s="130"/>
      <c r="DA10570" s="130"/>
      <c r="DB10570" s="130"/>
    </row>
    <row r="10571" spans="104:106" x14ac:dyDescent="0.2">
      <c r="CZ10571" s="130"/>
      <c r="DA10571" s="130"/>
      <c r="DB10571" s="130"/>
    </row>
    <row r="10572" spans="104:106" x14ac:dyDescent="0.2">
      <c r="CZ10572" s="130"/>
      <c r="DA10572" s="130"/>
      <c r="DB10572" s="130"/>
    </row>
    <row r="10573" spans="104:106" x14ac:dyDescent="0.2">
      <c r="CZ10573" s="130"/>
      <c r="DA10573" s="130"/>
      <c r="DB10573" s="130"/>
    </row>
    <row r="10574" spans="104:106" x14ac:dyDescent="0.2">
      <c r="CZ10574" s="130"/>
      <c r="DA10574" s="130"/>
      <c r="DB10574" s="130"/>
    </row>
    <row r="10575" spans="104:106" x14ac:dyDescent="0.2">
      <c r="CZ10575" s="130"/>
      <c r="DA10575" s="130"/>
      <c r="DB10575" s="130"/>
    </row>
    <row r="10576" spans="104:106" x14ac:dyDescent="0.2">
      <c r="CZ10576" s="130"/>
      <c r="DA10576" s="130"/>
      <c r="DB10576" s="130"/>
    </row>
    <row r="10577" spans="104:106" x14ac:dyDescent="0.2">
      <c r="CZ10577" s="130"/>
      <c r="DA10577" s="130"/>
      <c r="DB10577" s="130"/>
    </row>
    <row r="10578" spans="104:106" x14ac:dyDescent="0.2">
      <c r="CZ10578" s="130"/>
      <c r="DA10578" s="130"/>
      <c r="DB10578" s="130"/>
    </row>
    <row r="10579" spans="104:106" x14ac:dyDescent="0.2">
      <c r="CZ10579" s="130"/>
      <c r="DA10579" s="130"/>
      <c r="DB10579" s="130"/>
    </row>
    <row r="10580" spans="104:106" x14ac:dyDescent="0.2">
      <c r="CZ10580" s="130"/>
      <c r="DA10580" s="130"/>
      <c r="DB10580" s="130"/>
    </row>
    <row r="10581" spans="104:106" x14ac:dyDescent="0.2">
      <c r="CZ10581" s="130"/>
      <c r="DA10581" s="130"/>
      <c r="DB10581" s="130"/>
    </row>
    <row r="10582" spans="104:106" x14ac:dyDescent="0.2">
      <c r="CZ10582" s="130"/>
      <c r="DA10582" s="130"/>
      <c r="DB10582" s="130"/>
    </row>
    <row r="10583" spans="104:106" x14ac:dyDescent="0.2">
      <c r="CZ10583" s="130"/>
      <c r="DA10583" s="130"/>
      <c r="DB10583" s="130"/>
    </row>
    <row r="10584" spans="104:106" x14ac:dyDescent="0.2">
      <c r="CZ10584" s="130"/>
      <c r="DA10584" s="130"/>
      <c r="DB10584" s="130"/>
    </row>
    <row r="10585" spans="104:106" x14ac:dyDescent="0.2">
      <c r="CZ10585" s="130"/>
      <c r="DA10585" s="130"/>
      <c r="DB10585" s="130"/>
    </row>
    <row r="10586" spans="104:106" x14ac:dyDescent="0.2">
      <c r="CZ10586" s="130"/>
      <c r="DA10586" s="130"/>
      <c r="DB10586" s="130"/>
    </row>
    <row r="10587" spans="104:106" x14ac:dyDescent="0.2">
      <c r="CZ10587" s="130"/>
      <c r="DA10587" s="130"/>
      <c r="DB10587" s="130"/>
    </row>
    <row r="10588" spans="104:106" x14ac:dyDescent="0.2">
      <c r="CZ10588" s="130"/>
      <c r="DA10588" s="130"/>
      <c r="DB10588" s="130"/>
    </row>
    <row r="10589" spans="104:106" x14ac:dyDescent="0.2">
      <c r="CZ10589" s="130"/>
      <c r="DA10589" s="130"/>
      <c r="DB10589" s="130"/>
    </row>
    <row r="10590" spans="104:106" x14ac:dyDescent="0.2">
      <c r="CZ10590" s="130"/>
      <c r="DA10590" s="130"/>
      <c r="DB10590" s="130"/>
    </row>
    <row r="10591" spans="104:106" x14ac:dyDescent="0.2">
      <c r="CZ10591" s="130"/>
      <c r="DA10591" s="130"/>
      <c r="DB10591" s="130"/>
    </row>
    <row r="10592" spans="104:106" x14ac:dyDescent="0.2">
      <c r="CZ10592" s="130"/>
      <c r="DA10592" s="130"/>
      <c r="DB10592" s="130"/>
    </row>
    <row r="10593" spans="104:106" x14ac:dyDescent="0.2">
      <c r="CZ10593" s="130"/>
      <c r="DA10593" s="130"/>
      <c r="DB10593" s="130"/>
    </row>
    <row r="10594" spans="104:106" x14ac:dyDescent="0.2">
      <c r="CZ10594" s="130"/>
      <c r="DA10594" s="130"/>
      <c r="DB10594" s="130"/>
    </row>
    <row r="10595" spans="104:106" x14ac:dyDescent="0.2">
      <c r="CZ10595" s="130"/>
      <c r="DA10595" s="130"/>
      <c r="DB10595" s="130"/>
    </row>
    <row r="10596" spans="104:106" x14ac:dyDescent="0.2">
      <c r="CZ10596" s="130"/>
      <c r="DA10596" s="130"/>
      <c r="DB10596" s="130"/>
    </row>
    <row r="10597" spans="104:106" x14ac:dyDescent="0.2">
      <c r="CZ10597" s="130"/>
      <c r="DA10597" s="130"/>
      <c r="DB10597" s="130"/>
    </row>
    <row r="10598" spans="104:106" x14ac:dyDescent="0.2">
      <c r="CZ10598" s="130"/>
      <c r="DA10598" s="130"/>
      <c r="DB10598" s="130"/>
    </row>
    <row r="10599" spans="104:106" x14ac:dyDescent="0.2">
      <c r="CZ10599" s="130"/>
      <c r="DA10599" s="130"/>
      <c r="DB10599" s="130"/>
    </row>
    <row r="10600" spans="104:106" x14ac:dyDescent="0.2">
      <c r="CZ10600" s="130"/>
      <c r="DA10600" s="130"/>
      <c r="DB10600" s="130"/>
    </row>
    <row r="10601" spans="104:106" x14ac:dyDescent="0.2">
      <c r="CZ10601" s="130"/>
      <c r="DA10601" s="130"/>
      <c r="DB10601" s="130"/>
    </row>
    <row r="10602" spans="104:106" x14ac:dyDescent="0.2">
      <c r="CZ10602" s="130"/>
      <c r="DA10602" s="130"/>
      <c r="DB10602" s="130"/>
    </row>
    <row r="10603" spans="104:106" x14ac:dyDescent="0.2">
      <c r="CZ10603" s="130"/>
      <c r="DA10603" s="130"/>
      <c r="DB10603" s="130"/>
    </row>
    <row r="10604" spans="104:106" x14ac:dyDescent="0.2">
      <c r="CZ10604" s="130"/>
      <c r="DA10604" s="130"/>
      <c r="DB10604" s="130"/>
    </row>
    <row r="10605" spans="104:106" x14ac:dyDescent="0.2">
      <c r="CZ10605" s="130"/>
      <c r="DA10605" s="130"/>
      <c r="DB10605" s="130"/>
    </row>
    <row r="10606" spans="104:106" x14ac:dyDescent="0.2">
      <c r="CZ10606" s="130"/>
      <c r="DA10606" s="130"/>
      <c r="DB10606" s="130"/>
    </row>
    <row r="10607" spans="104:106" x14ac:dyDescent="0.2">
      <c r="CZ10607" s="130"/>
      <c r="DA10607" s="130"/>
      <c r="DB10607" s="130"/>
    </row>
    <row r="10608" spans="104:106" x14ac:dyDescent="0.2">
      <c r="CZ10608" s="130"/>
      <c r="DA10608" s="130"/>
      <c r="DB10608" s="130"/>
    </row>
    <row r="10609" spans="104:106" x14ac:dyDescent="0.2">
      <c r="CZ10609" s="130"/>
      <c r="DA10609" s="130"/>
      <c r="DB10609" s="130"/>
    </row>
    <row r="10610" spans="104:106" x14ac:dyDescent="0.2">
      <c r="CZ10610" s="130"/>
      <c r="DA10610" s="130"/>
      <c r="DB10610" s="130"/>
    </row>
    <row r="10611" spans="104:106" x14ac:dyDescent="0.2">
      <c r="CZ10611" s="130"/>
      <c r="DA10611" s="130"/>
      <c r="DB10611" s="130"/>
    </row>
    <row r="10612" spans="104:106" x14ac:dyDescent="0.2">
      <c r="CZ10612" s="130"/>
      <c r="DA10612" s="130"/>
      <c r="DB10612" s="130"/>
    </row>
    <row r="10613" spans="104:106" x14ac:dyDescent="0.2">
      <c r="CZ10613" s="130"/>
      <c r="DA10613" s="130"/>
      <c r="DB10613" s="130"/>
    </row>
    <row r="10614" spans="104:106" x14ac:dyDescent="0.2">
      <c r="CZ10614" s="130"/>
      <c r="DA10614" s="130"/>
      <c r="DB10614" s="130"/>
    </row>
    <row r="10615" spans="104:106" x14ac:dyDescent="0.2">
      <c r="CZ10615" s="130"/>
      <c r="DA10615" s="130"/>
      <c r="DB10615" s="130"/>
    </row>
    <row r="10616" spans="104:106" x14ac:dyDescent="0.2">
      <c r="CZ10616" s="130"/>
      <c r="DA10616" s="130"/>
      <c r="DB10616" s="130"/>
    </row>
    <row r="10617" spans="104:106" x14ac:dyDescent="0.2">
      <c r="CZ10617" s="130"/>
      <c r="DA10617" s="130"/>
      <c r="DB10617" s="130"/>
    </row>
    <row r="10618" spans="104:106" x14ac:dyDescent="0.2">
      <c r="CZ10618" s="130"/>
      <c r="DA10618" s="130"/>
      <c r="DB10618" s="130"/>
    </row>
    <row r="10619" spans="104:106" x14ac:dyDescent="0.2">
      <c r="CZ10619" s="130"/>
      <c r="DA10619" s="130"/>
      <c r="DB10619" s="130"/>
    </row>
    <row r="10620" spans="104:106" x14ac:dyDescent="0.2">
      <c r="CZ10620" s="130"/>
      <c r="DA10620" s="130"/>
      <c r="DB10620" s="130"/>
    </row>
    <row r="10621" spans="104:106" x14ac:dyDescent="0.2">
      <c r="CZ10621" s="130"/>
      <c r="DA10621" s="130"/>
      <c r="DB10621" s="130"/>
    </row>
    <row r="10622" spans="104:106" x14ac:dyDescent="0.2">
      <c r="CZ10622" s="130"/>
      <c r="DA10622" s="130"/>
      <c r="DB10622" s="130"/>
    </row>
    <row r="10623" spans="104:106" x14ac:dyDescent="0.2">
      <c r="CZ10623" s="130"/>
      <c r="DA10623" s="130"/>
      <c r="DB10623" s="130"/>
    </row>
    <row r="10624" spans="104:106" x14ac:dyDescent="0.2">
      <c r="CZ10624" s="130"/>
      <c r="DA10624" s="130"/>
      <c r="DB10624" s="130"/>
    </row>
    <row r="10625" spans="104:106" x14ac:dyDescent="0.2">
      <c r="CZ10625" s="130"/>
      <c r="DA10625" s="130"/>
      <c r="DB10625" s="130"/>
    </row>
    <row r="10626" spans="104:106" x14ac:dyDescent="0.2">
      <c r="CZ10626" s="130"/>
      <c r="DA10626" s="130"/>
      <c r="DB10626" s="130"/>
    </row>
    <row r="10627" spans="104:106" x14ac:dyDescent="0.2">
      <c r="CZ10627" s="130"/>
      <c r="DA10627" s="130"/>
      <c r="DB10627" s="130"/>
    </row>
    <row r="10628" spans="104:106" x14ac:dyDescent="0.2">
      <c r="CZ10628" s="130"/>
      <c r="DA10628" s="130"/>
      <c r="DB10628" s="130"/>
    </row>
    <row r="10629" spans="104:106" x14ac:dyDescent="0.2">
      <c r="CZ10629" s="130"/>
      <c r="DA10629" s="130"/>
      <c r="DB10629" s="130"/>
    </row>
    <row r="10630" spans="104:106" x14ac:dyDescent="0.2">
      <c r="CZ10630" s="130"/>
      <c r="DA10630" s="130"/>
      <c r="DB10630" s="130"/>
    </row>
    <row r="10631" spans="104:106" x14ac:dyDescent="0.2">
      <c r="CZ10631" s="130"/>
      <c r="DA10631" s="130"/>
      <c r="DB10631" s="130"/>
    </row>
    <row r="10632" spans="104:106" x14ac:dyDescent="0.2">
      <c r="CZ10632" s="130"/>
      <c r="DA10632" s="130"/>
      <c r="DB10632" s="130"/>
    </row>
    <row r="10633" spans="104:106" x14ac:dyDescent="0.2">
      <c r="CZ10633" s="130"/>
      <c r="DA10633" s="130"/>
      <c r="DB10633" s="130"/>
    </row>
    <row r="10634" spans="104:106" x14ac:dyDescent="0.2">
      <c r="CZ10634" s="130"/>
      <c r="DA10634" s="130"/>
      <c r="DB10634" s="130"/>
    </row>
    <row r="10635" spans="104:106" x14ac:dyDescent="0.2">
      <c r="CZ10635" s="130"/>
      <c r="DA10635" s="130"/>
      <c r="DB10635" s="130"/>
    </row>
    <row r="10636" spans="104:106" x14ac:dyDescent="0.2">
      <c r="CZ10636" s="130"/>
      <c r="DA10636" s="130"/>
      <c r="DB10636" s="130"/>
    </row>
    <row r="10637" spans="104:106" x14ac:dyDescent="0.2">
      <c r="CZ10637" s="130"/>
      <c r="DA10637" s="130"/>
      <c r="DB10637" s="130"/>
    </row>
    <row r="10638" spans="104:106" x14ac:dyDescent="0.2">
      <c r="CZ10638" s="130"/>
      <c r="DA10638" s="130"/>
      <c r="DB10638" s="130"/>
    </row>
    <row r="10639" spans="104:106" x14ac:dyDescent="0.2">
      <c r="CZ10639" s="130"/>
      <c r="DA10639" s="130"/>
      <c r="DB10639" s="130"/>
    </row>
    <row r="10640" spans="104:106" x14ac:dyDescent="0.2">
      <c r="CZ10640" s="130"/>
      <c r="DA10640" s="130"/>
      <c r="DB10640" s="130"/>
    </row>
    <row r="10641" spans="104:106" x14ac:dyDescent="0.2">
      <c r="CZ10641" s="130"/>
      <c r="DA10641" s="130"/>
      <c r="DB10641" s="130"/>
    </row>
    <row r="10642" spans="104:106" x14ac:dyDescent="0.2">
      <c r="CZ10642" s="130"/>
      <c r="DA10642" s="130"/>
      <c r="DB10642" s="130"/>
    </row>
    <row r="10643" spans="104:106" x14ac:dyDescent="0.2">
      <c r="CZ10643" s="130"/>
      <c r="DA10643" s="130"/>
      <c r="DB10643" s="130"/>
    </row>
    <row r="10644" spans="104:106" x14ac:dyDescent="0.2">
      <c r="CZ10644" s="130"/>
      <c r="DA10644" s="130"/>
      <c r="DB10644" s="130"/>
    </row>
    <row r="10645" spans="104:106" x14ac:dyDescent="0.2">
      <c r="CZ10645" s="130"/>
      <c r="DA10645" s="130"/>
      <c r="DB10645" s="130"/>
    </row>
    <row r="10646" spans="104:106" x14ac:dyDescent="0.2">
      <c r="CZ10646" s="130"/>
      <c r="DA10646" s="130"/>
      <c r="DB10646" s="130"/>
    </row>
    <row r="10647" spans="104:106" x14ac:dyDescent="0.2">
      <c r="CZ10647" s="130"/>
      <c r="DA10647" s="130"/>
      <c r="DB10647" s="130"/>
    </row>
    <row r="10648" spans="104:106" x14ac:dyDescent="0.2">
      <c r="CZ10648" s="130"/>
      <c r="DA10648" s="130"/>
      <c r="DB10648" s="130"/>
    </row>
    <row r="10649" spans="104:106" x14ac:dyDescent="0.2">
      <c r="CZ10649" s="130"/>
      <c r="DA10649" s="130"/>
      <c r="DB10649" s="130"/>
    </row>
    <row r="10650" spans="104:106" x14ac:dyDescent="0.2">
      <c r="CZ10650" s="130"/>
      <c r="DA10650" s="130"/>
      <c r="DB10650" s="130"/>
    </row>
    <row r="10651" spans="104:106" x14ac:dyDescent="0.2">
      <c r="CZ10651" s="130"/>
      <c r="DA10651" s="130"/>
      <c r="DB10651" s="130"/>
    </row>
    <row r="10652" spans="104:106" x14ac:dyDescent="0.2">
      <c r="CZ10652" s="130"/>
      <c r="DA10652" s="130"/>
      <c r="DB10652" s="130"/>
    </row>
    <row r="10653" spans="104:106" x14ac:dyDescent="0.2">
      <c r="CZ10653" s="130"/>
      <c r="DA10653" s="130"/>
      <c r="DB10653" s="130"/>
    </row>
    <row r="10654" spans="104:106" x14ac:dyDescent="0.2">
      <c r="CZ10654" s="130"/>
      <c r="DA10654" s="130"/>
      <c r="DB10654" s="130"/>
    </row>
    <row r="10655" spans="104:106" x14ac:dyDescent="0.2">
      <c r="CZ10655" s="130"/>
      <c r="DA10655" s="130"/>
      <c r="DB10655" s="130"/>
    </row>
    <row r="10656" spans="104:106" x14ac:dyDescent="0.2">
      <c r="CZ10656" s="130"/>
      <c r="DA10656" s="130"/>
      <c r="DB10656" s="130"/>
    </row>
    <row r="10657" spans="104:106" x14ac:dyDescent="0.2">
      <c r="CZ10657" s="130"/>
      <c r="DA10657" s="130"/>
      <c r="DB10657" s="130"/>
    </row>
    <row r="10658" spans="104:106" x14ac:dyDescent="0.2">
      <c r="CZ10658" s="130"/>
      <c r="DA10658" s="130"/>
      <c r="DB10658" s="130"/>
    </row>
    <row r="10659" spans="104:106" x14ac:dyDescent="0.2">
      <c r="CZ10659" s="130"/>
      <c r="DA10659" s="130"/>
      <c r="DB10659" s="130"/>
    </row>
    <row r="10660" spans="104:106" x14ac:dyDescent="0.2">
      <c r="CZ10660" s="130"/>
      <c r="DA10660" s="130"/>
      <c r="DB10660" s="130"/>
    </row>
    <row r="10661" spans="104:106" x14ac:dyDescent="0.2">
      <c r="CZ10661" s="130"/>
      <c r="DA10661" s="130"/>
      <c r="DB10661" s="130"/>
    </row>
    <row r="10662" spans="104:106" x14ac:dyDescent="0.2">
      <c r="CZ10662" s="130"/>
      <c r="DA10662" s="130"/>
      <c r="DB10662" s="130"/>
    </row>
    <row r="10663" spans="104:106" x14ac:dyDescent="0.2">
      <c r="CZ10663" s="130"/>
      <c r="DA10663" s="130"/>
      <c r="DB10663" s="130"/>
    </row>
    <row r="10664" spans="104:106" x14ac:dyDescent="0.2">
      <c r="CZ10664" s="130"/>
      <c r="DA10664" s="130"/>
      <c r="DB10664" s="130"/>
    </row>
    <row r="10665" spans="104:106" x14ac:dyDescent="0.2">
      <c r="CZ10665" s="130"/>
      <c r="DA10665" s="130"/>
      <c r="DB10665" s="130"/>
    </row>
    <row r="10666" spans="104:106" x14ac:dyDescent="0.2">
      <c r="CZ10666" s="130"/>
      <c r="DA10666" s="130"/>
      <c r="DB10666" s="130"/>
    </row>
    <row r="10667" spans="104:106" x14ac:dyDescent="0.2">
      <c r="CZ10667" s="130"/>
      <c r="DA10667" s="130"/>
      <c r="DB10667" s="130"/>
    </row>
    <row r="10668" spans="104:106" x14ac:dyDescent="0.2">
      <c r="CZ10668" s="130"/>
      <c r="DA10668" s="130"/>
      <c r="DB10668" s="130"/>
    </row>
    <row r="10669" spans="104:106" x14ac:dyDescent="0.2">
      <c r="CZ10669" s="130"/>
      <c r="DA10669" s="130"/>
      <c r="DB10669" s="130"/>
    </row>
    <row r="10670" spans="104:106" x14ac:dyDescent="0.2">
      <c r="CZ10670" s="130"/>
      <c r="DA10670" s="130"/>
      <c r="DB10670" s="130"/>
    </row>
    <row r="10671" spans="104:106" x14ac:dyDescent="0.2">
      <c r="CZ10671" s="130"/>
      <c r="DA10671" s="130"/>
      <c r="DB10671" s="130"/>
    </row>
    <row r="10672" spans="104:106" x14ac:dyDescent="0.2">
      <c r="CZ10672" s="130"/>
      <c r="DA10672" s="130"/>
      <c r="DB10672" s="130"/>
    </row>
    <row r="10673" spans="104:106" x14ac:dyDescent="0.2">
      <c r="CZ10673" s="130"/>
      <c r="DA10673" s="130"/>
      <c r="DB10673" s="130"/>
    </row>
    <row r="10674" spans="104:106" x14ac:dyDescent="0.2">
      <c r="CZ10674" s="130"/>
      <c r="DA10674" s="130"/>
      <c r="DB10674" s="130"/>
    </row>
    <row r="10675" spans="104:106" x14ac:dyDescent="0.2">
      <c r="CZ10675" s="130"/>
      <c r="DA10675" s="130"/>
      <c r="DB10675" s="130"/>
    </row>
    <row r="10676" spans="104:106" x14ac:dyDescent="0.2">
      <c r="CZ10676" s="130"/>
      <c r="DA10676" s="130"/>
      <c r="DB10676" s="130"/>
    </row>
    <row r="10677" spans="104:106" x14ac:dyDescent="0.2">
      <c r="CZ10677" s="130"/>
      <c r="DA10677" s="130"/>
      <c r="DB10677" s="130"/>
    </row>
    <row r="10678" spans="104:106" x14ac:dyDescent="0.2">
      <c r="CZ10678" s="130"/>
      <c r="DA10678" s="130"/>
      <c r="DB10678" s="130"/>
    </row>
    <row r="10679" spans="104:106" x14ac:dyDescent="0.2">
      <c r="CZ10679" s="130"/>
      <c r="DA10679" s="130"/>
      <c r="DB10679" s="130"/>
    </row>
    <row r="10680" spans="104:106" x14ac:dyDescent="0.2">
      <c r="CZ10680" s="130"/>
      <c r="DA10680" s="130"/>
      <c r="DB10680" s="130"/>
    </row>
    <row r="10681" spans="104:106" x14ac:dyDescent="0.2">
      <c r="CZ10681" s="130"/>
      <c r="DA10681" s="130"/>
      <c r="DB10681" s="130"/>
    </row>
    <row r="10682" spans="104:106" x14ac:dyDescent="0.2">
      <c r="CZ10682" s="130"/>
      <c r="DA10682" s="130"/>
      <c r="DB10682" s="130"/>
    </row>
    <row r="10683" spans="104:106" x14ac:dyDescent="0.2">
      <c r="CZ10683" s="130"/>
      <c r="DA10683" s="130"/>
      <c r="DB10683" s="130"/>
    </row>
    <row r="10684" spans="104:106" x14ac:dyDescent="0.2">
      <c r="CZ10684" s="130"/>
      <c r="DA10684" s="130"/>
      <c r="DB10684" s="130"/>
    </row>
    <row r="10685" spans="104:106" x14ac:dyDescent="0.2">
      <c r="CZ10685" s="130"/>
      <c r="DA10685" s="130"/>
      <c r="DB10685" s="130"/>
    </row>
    <row r="10686" spans="104:106" x14ac:dyDescent="0.2">
      <c r="CZ10686" s="130"/>
      <c r="DA10686" s="130"/>
      <c r="DB10686" s="130"/>
    </row>
    <row r="10687" spans="104:106" x14ac:dyDescent="0.2">
      <c r="CZ10687" s="130"/>
      <c r="DA10687" s="130"/>
      <c r="DB10687" s="130"/>
    </row>
    <row r="10688" spans="104:106" x14ac:dyDescent="0.2">
      <c r="CZ10688" s="130"/>
      <c r="DA10688" s="130"/>
      <c r="DB10688" s="130"/>
    </row>
    <row r="10689" spans="104:106" x14ac:dyDescent="0.2">
      <c r="CZ10689" s="130"/>
      <c r="DA10689" s="130"/>
      <c r="DB10689" s="130"/>
    </row>
    <row r="10690" spans="104:106" x14ac:dyDescent="0.2">
      <c r="CZ10690" s="130"/>
      <c r="DA10690" s="130"/>
      <c r="DB10690" s="130"/>
    </row>
    <row r="10691" spans="104:106" x14ac:dyDescent="0.2">
      <c r="CZ10691" s="130"/>
      <c r="DA10691" s="130"/>
      <c r="DB10691" s="130"/>
    </row>
    <row r="10692" spans="104:106" x14ac:dyDescent="0.2">
      <c r="CZ10692" s="130"/>
      <c r="DA10692" s="130"/>
      <c r="DB10692" s="130"/>
    </row>
    <row r="10693" spans="104:106" x14ac:dyDescent="0.2">
      <c r="CZ10693" s="130"/>
      <c r="DA10693" s="130"/>
      <c r="DB10693" s="130"/>
    </row>
    <row r="10694" spans="104:106" x14ac:dyDescent="0.2">
      <c r="CZ10694" s="130"/>
      <c r="DA10694" s="130"/>
      <c r="DB10694" s="130"/>
    </row>
    <row r="10695" spans="104:106" x14ac:dyDescent="0.2">
      <c r="CZ10695" s="130"/>
      <c r="DA10695" s="130"/>
      <c r="DB10695" s="130"/>
    </row>
    <row r="10696" spans="104:106" x14ac:dyDescent="0.2">
      <c r="CZ10696" s="130"/>
      <c r="DA10696" s="130"/>
      <c r="DB10696" s="130"/>
    </row>
    <row r="10697" spans="104:106" x14ac:dyDescent="0.2">
      <c r="CZ10697" s="130"/>
      <c r="DA10697" s="130"/>
      <c r="DB10697" s="130"/>
    </row>
    <row r="10698" spans="104:106" x14ac:dyDescent="0.2">
      <c r="CZ10698" s="130"/>
      <c r="DA10698" s="130"/>
      <c r="DB10698" s="130"/>
    </row>
    <row r="10699" spans="104:106" x14ac:dyDescent="0.2">
      <c r="CZ10699" s="130"/>
      <c r="DA10699" s="130"/>
      <c r="DB10699" s="130"/>
    </row>
    <row r="10700" spans="104:106" x14ac:dyDescent="0.2">
      <c r="CZ10700" s="130"/>
      <c r="DA10700" s="130"/>
      <c r="DB10700" s="130"/>
    </row>
    <row r="10701" spans="104:106" x14ac:dyDescent="0.2">
      <c r="CZ10701" s="130"/>
      <c r="DA10701" s="130"/>
      <c r="DB10701" s="130"/>
    </row>
    <row r="10702" spans="104:106" x14ac:dyDescent="0.2">
      <c r="CZ10702" s="130"/>
      <c r="DA10702" s="130"/>
      <c r="DB10702" s="130"/>
    </row>
    <row r="10703" spans="104:106" x14ac:dyDescent="0.2">
      <c r="CZ10703" s="130"/>
      <c r="DA10703" s="130"/>
      <c r="DB10703" s="130"/>
    </row>
    <row r="10704" spans="104:106" x14ac:dyDescent="0.2">
      <c r="CZ10704" s="130"/>
      <c r="DA10704" s="130"/>
      <c r="DB10704" s="130"/>
    </row>
    <row r="10705" spans="104:106" x14ac:dyDescent="0.2">
      <c r="CZ10705" s="130"/>
      <c r="DA10705" s="130"/>
      <c r="DB10705" s="130"/>
    </row>
    <row r="10706" spans="104:106" x14ac:dyDescent="0.2">
      <c r="CZ10706" s="130"/>
      <c r="DA10706" s="130"/>
      <c r="DB10706" s="130"/>
    </row>
    <row r="10707" spans="104:106" x14ac:dyDescent="0.2">
      <c r="CZ10707" s="130"/>
      <c r="DA10707" s="130"/>
      <c r="DB10707" s="130"/>
    </row>
    <row r="10708" spans="104:106" x14ac:dyDescent="0.2">
      <c r="CZ10708" s="130"/>
      <c r="DA10708" s="130"/>
      <c r="DB10708" s="130"/>
    </row>
    <row r="10709" spans="104:106" x14ac:dyDescent="0.2">
      <c r="CZ10709" s="130"/>
      <c r="DA10709" s="130"/>
      <c r="DB10709" s="130"/>
    </row>
    <row r="10710" spans="104:106" x14ac:dyDescent="0.2">
      <c r="CZ10710" s="130"/>
      <c r="DA10710" s="130"/>
      <c r="DB10710" s="130"/>
    </row>
    <row r="10711" spans="104:106" x14ac:dyDescent="0.2">
      <c r="CZ10711" s="130"/>
      <c r="DA10711" s="130"/>
      <c r="DB10711" s="130"/>
    </row>
    <row r="10712" spans="104:106" x14ac:dyDescent="0.2">
      <c r="CZ10712" s="130"/>
      <c r="DA10712" s="130"/>
      <c r="DB10712" s="130"/>
    </row>
    <row r="10713" spans="104:106" x14ac:dyDescent="0.2">
      <c r="CZ10713" s="130"/>
      <c r="DA10713" s="130"/>
      <c r="DB10713" s="130"/>
    </row>
    <row r="10714" spans="104:106" x14ac:dyDescent="0.2">
      <c r="CZ10714" s="130"/>
      <c r="DA10714" s="130"/>
      <c r="DB10714" s="130"/>
    </row>
    <row r="10715" spans="104:106" x14ac:dyDescent="0.2">
      <c r="CZ10715" s="130"/>
      <c r="DA10715" s="130"/>
      <c r="DB10715" s="130"/>
    </row>
    <row r="10716" spans="104:106" x14ac:dyDescent="0.2">
      <c r="CZ10716" s="130"/>
      <c r="DA10716" s="130"/>
      <c r="DB10716" s="130"/>
    </row>
    <row r="10717" spans="104:106" x14ac:dyDescent="0.2">
      <c r="CZ10717" s="130"/>
      <c r="DA10717" s="130"/>
      <c r="DB10717" s="130"/>
    </row>
    <row r="10718" spans="104:106" x14ac:dyDescent="0.2">
      <c r="CZ10718" s="130"/>
      <c r="DA10718" s="130"/>
      <c r="DB10718" s="130"/>
    </row>
    <row r="10719" spans="104:106" x14ac:dyDescent="0.2">
      <c r="CZ10719" s="130"/>
      <c r="DA10719" s="130"/>
      <c r="DB10719" s="130"/>
    </row>
    <row r="10720" spans="104:106" x14ac:dyDescent="0.2">
      <c r="CZ10720" s="130"/>
      <c r="DA10720" s="130"/>
      <c r="DB10720" s="130"/>
    </row>
    <row r="10721" spans="104:106" x14ac:dyDescent="0.2">
      <c r="CZ10721" s="130"/>
      <c r="DA10721" s="130"/>
      <c r="DB10721" s="130"/>
    </row>
    <row r="10722" spans="104:106" x14ac:dyDescent="0.2">
      <c r="CZ10722" s="130"/>
      <c r="DA10722" s="130"/>
      <c r="DB10722" s="130"/>
    </row>
    <row r="10723" spans="104:106" x14ac:dyDescent="0.2">
      <c r="CZ10723" s="130"/>
      <c r="DA10723" s="130"/>
      <c r="DB10723" s="130"/>
    </row>
    <row r="10724" spans="104:106" x14ac:dyDescent="0.2">
      <c r="CZ10724" s="130"/>
      <c r="DA10724" s="130"/>
      <c r="DB10724" s="130"/>
    </row>
    <row r="10725" spans="104:106" x14ac:dyDescent="0.2">
      <c r="CZ10725" s="130"/>
      <c r="DA10725" s="130"/>
      <c r="DB10725" s="130"/>
    </row>
    <row r="10726" spans="104:106" x14ac:dyDescent="0.2">
      <c r="CZ10726" s="130"/>
      <c r="DA10726" s="130"/>
      <c r="DB10726" s="130"/>
    </row>
    <row r="10727" spans="104:106" x14ac:dyDescent="0.2">
      <c r="CZ10727" s="130"/>
      <c r="DA10727" s="130"/>
      <c r="DB10727" s="130"/>
    </row>
    <row r="10728" spans="104:106" x14ac:dyDescent="0.2">
      <c r="CZ10728" s="130"/>
      <c r="DA10728" s="130"/>
      <c r="DB10728" s="130"/>
    </row>
    <row r="10729" spans="104:106" x14ac:dyDescent="0.2">
      <c r="CZ10729" s="130"/>
      <c r="DA10729" s="130"/>
      <c r="DB10729" s="130"/>
    </row>
    <row r="10730" spans="104:106" x14ac:dyDescent="0.2">
      <c r="CZ10730" s="130"/>
      <c r="DA10730" s="130"/>
      <c r="DB10730" s="130"/>
    </row>
    <row r="10731" spans="104:106" x14ac:dyDescent="0.2">
      <c r="CZ10731" s="130"/>
      <c r="DA10731" s="130"/>
      <c r="DB10731" s="130"/>
    </row>
    <row r="10732" spans="104:106" x14ac:dyDescent="0.2">
      <c r="CZ10732" s="130"/>
      <c r="DA10732" s="130"/>
      <c r="DB10732" s="130"/>
    </row>
    <row r="10733" spans="104:106" x14ac:dyDescent="0.2">
      <c r="CZ10733" s="130"/>
      <c r="DA10733" s="130"/>
      <c r="DB10733" s="130"/>
    </row>
    <row r="10734" spans="104:106" x14ac:dyDescent="0.2">
      <c r="CZ10734" s="130"/>
      <c r="DA10734" s="130"/>
      <c r="DB10734" s="130"/>
    </row>
    <row r="10735" spans="104:106" x14ac:dyDescent="0.2">
      <c r="CZ10735" s="130"/>
      <c r="DA10735" s="130"/>
      <c r="DB10735" s="130"/>
    </row>
    <row r="10736" spans="104:106" x14ac:dyDescent="0.2">
      <c r="CZ10736" s="130"/>
      <c r="DA10736" s="130"/>
      <c r="DB10736" s="130"/>
    </row>
    <row r="10737" spans="104:106" x14ac:dyDescent="0.2">
      <c r="CZ10737" s="130"/>
      <c r="DA10737" s="130"/>
      <c r="DB10737" s="130"/>
    </row>
    <row r="10738" spans="104:106" x14ac:dyDescent="0.2">
      <c r="CZ10738" s="130"/>
      <c r="DA10738" s="130"/>
      <c r="DB10738" s="130"/>
    </row>
    <row r="10739" spans="104:106" x14ac:dyDescent="0.2">
      <c r="CZ10739" s="130"/>
      <c r="DA10739" s="130"/>
      <c r="DB10739" s="130"/>
    </row>
    <row r="10740" spans="104:106" x14ac:dyDescent="0.2">
      <c r="CZ10740" s="130"/>
      <c r="DA10740" s="130"/>
      <c r="DB10740" s="130"/>
    </row>
    <row r="10741" spans="104:106" x14ac:dyDescent="0.2">
      <c r="CZ10741" s="130"/>
      <c r="DA10741" s="130"/>
      <c r="DB10741" s="130"/>
    </row>
    <row r="10742" spans="104:106" x14ac:dyDescent="0.2">
      <c r="CZ10742" s="130"/>
      <c r="DA10742" s="130"/>
      <c r="DB10742" s="130"/>
    </row>
    <row r="10743" spans="104:106" x14ac:dyDescent="0.2">
      <c r="CZ10743" s="130"/>
      <c r="DA10743" s="130"/>
      <c r="DB10743" s="130"/>
    </row>
    <row r="10744" spans="104:106" x14ac:dyDescent="0.2">
      <c r="CZ10744" s="130"/>
      <c r="DA10744" s="130"/>
      <c r="DB10744" s="130"/>
    </row>
    <row r="10745" spans="104:106" x14ac:dyDescent="0.2">
      <c r="CZ10745" s="130"/>
      <c r="DA10745" s="130"/>
      <c r="DB10745" s="130"/>
    </row>
    <row r="10746" spans="104:106" x14ac:dyDescent="0.2">
      <c r="CZ10746" s="130"/>
      <c r="DA10746" s="130"/>
      <c r="DB10746" s="130"/>
    </row>
    <row r="10747" spans="104:106" x14ac:dyDescent="0.2">
      <c r="CZ10747" s="130"/>
      <c r="DA10747" s="130"/>
      <c r="DB10747" s="130"/>
    </row>
    <row r="10748" spans="104:106" x14ac:dyDescent="0.2">
      <c r="CZ10748" s="130"/>
      <c r="DA10748" s="130"/>
      <c r="DB10748" s="130"/>
    </row>
    <row r="10749" spans="104:106" x14ac:dyDescent="0.2">
      <c r="CZ10749" s="130"/>
      <c r="DA10749" s="130"/>
      <c r="DB10749" s="130"/>
    </row>
    <row r="10750" spans="104:106" x14ac:dyDescent="0.2">
      <c r="CZ10750" s="130"/>
      <c r="DA10750" s="130"/>
      <c r="DB10750" s="130"/>
    </row>
    <row r="10751" spans="104:106" x14ac:dyDescent="0.2">
      <c r="CZ10751" s="130"/>
      <c r="DA10751" s="130"/>
      <c r="DB10751" s="130"/>
    </row>
    <row r="10752" spans="104:106" x14ac:dyDescent="0.2">
      <c r="CZ10752" s="130"/>
      <c r="DA10752" s="130"/>
      <c r="DB10752" s="130"/>
    </row>
    <row r="10753" spans="104:106" x14ac:dyDescent="0.2">
      <c r="CZ10753" s="130"/>
      <c r="DA10753" s="130"/>
      <c r="DB10753" s="130"/>
    </row>
    <row r="10754" spans="104:106" x14ac:dyDescent="0.2">
      <c r="CZ10754" s="130"/>
      <c r="DA10754" s="130"/>
      <c r="DB10754" s="130"/>
    </row>
    <row r="10755" spans="104:106" x14ac:dyDescent="0.2">
      <c r="CZ10755" s="130"/>
      <c r="DA10755" s="130"/>
      <c r="DB10755" s="130"/>
    </row>
    <row r="10756" spans="104:106" x14ac:dyDescent="0.2">
      <c r="CZ10756" s="130"/>
      <c r="DA10756" s="130"/>
      <c r="DB10756" s="130"/>
    </row>
    <row r="10757" spans="104:106" x14ac:dyDescent="0.2">
      <c r="CZ10757" s="130"/>
      <c r="DA10757" s="130"/>
      <c r="DB10757" s="130"/>
    </row>
    <row r="10758" spans="104:106" x14ac:dyDescent="0.2">
      <c r="CZ10758" s="130"/>
      <c r="DA10758" s="130"/>
      <c r="DB10758" s="130"/>
    </row>
    <row r="10759" spans="104:106" x14ac:dyDescent="0.2">
      <c r="CZ10759" s="130"/>
      <c r="DA10759" s="130"/>
      <c r="DB10759" s="130"/>
    </row>
    <row r="10760" spans="104:106" x14ac:dyDescent="0.2">
      <c r="CZ10760" s="130"/>
      <c r="DA10760" s="130"/>
      <c r="DB10760" s="130"/>
    </row>
    <row r="10761" spans="104:106" x14ac:dyDescent="0.2">
      <c r="CZ10761" s="130"/>
      <c r="DA10761" s="130"/>
      <c r="DB10761" s="130"/>
    </row>
    <row r="10762" spans="104:106" x14ac:dyDescent="0.2">
      <c r="CZ10762" s="130"/>
      <c r="DA10762" s="130"/>
      <c r="DB10762" s="130"/>
    </row>
    <row r="10763" spans="104:106" x14ac:dyDescent="0.2">
      <c r="CZ10763" s="130"/>
      <c r="DA10763" s="130"/>
      <c r="DB10763" s="130"/>
    </row>
    <row r="10764" spans="104:106" x14ac:dyDescent="0.2">
      <c r="CZ10764" s="130"/>
      <c r="DA10764" s="130"/>
      <c r="DB10764" s="130"/>
    </row>
    <row r="10765" spans="104:106" x14ac:dyDescent="0.2">
      <c r="CZ10765" s="130"/>
      <c r="DA10765" s="130"/>
      <c r="DB10765" s="130"/>
    </row>
    <row r="10766" spans="104:106" x14ac:dyDescent="0.2">
      <c r="CZ10766" s="130"/>
      <c r="DA10766" s="130"/>
      <c r="DB10766" s="130"/>
    </row>
    <row r="10767" spans="104:106" x14ac:dyDescent="0.2">
      <c r="CZ10767" s="130"/>
      <c r="DA10767" s="130"/>
      <c r="DB10767" s="130"/>
    </row>
    <row r="10768" spans="104:106" x14ac:dyDescent="0.2">
      <c r="CZ10768" s="130"/>
      <c r="DA10768" s="130"/>
      <c r="DB10768" s="130"/>
    </row>
    <row r="10769" spans="104:106" x14ac:dyDescent="0.2">
      <c r="CZ10769" s="130"/>
      <c r="DA10769" s="130"/>
      <c r="DB10769" s="130"/>
    </row>
    <row r="10770" spans="104:106" x14ac:dyDescent="0.2">
      <c r="CZ10770" s="130"/>
      <c r="DA10770" s="130"/>
      <c r="DB10770" s="130"/>
    </row>
    <row r="10771" spans="104:106" x14ac:dyDescent="0.2">
      <c r="CZ10771" s="130"/>
      <c r="DA10771" s="130"/>
      <c r="DB10771" s="130"/>
    </row>
    <row r="10772" spans="104:106" x14ac:dyDescent="0.2">
      <c r="CZ10772" s="130"/>
      <c r="DA10772" s="130"/>
      <c r="DB10772" s="130"/>
    </row>
    <row r="10773" spans="104:106" x14ac:dyDescent="0.2">
      <c r="CZ10773" s="130"/>
      <c r="DA10773" s="130"/>
      <c r="DB10773" s="130"/>
    </row>
    <row r="10774" spans="104:106" x14ac:dyDescent="0.2">
      <c r="CZ10774" s="130"/>
      <c r="DA10774" s="130"/>
      <c r="DB10774" s="130"/>
    </row>
    <row r="10775" spans="104:106" x14ac:dyDescent="0.2">
      <c r="CZ10775" s="130"/>
      <c r="DA10775" s="130"/>
      <c r="DB10775" s="130"/>
    </row>
    <row r="10776" spans="104:106" x14ac:dyDescent="0.2">
      <c r="CZ10776" s="130"/>
      <c r="DA10776" s="130"/>
      <c r="DB10776" s="130"/>
    </row>
    <row r="10777" spans="104:106" x14ac:dyDescent="0.2">
      <c r="CZ10777" s="130"/>
      <c r="DA10777" s="130"/>
      <c r="DB10777" s="130"/>
    </row>
    <row r="10778" spans="104:106" x14ac:dyDescent="0.2">
      <c r="CZ10778" s="130"/>
      <c r="DA10778" s="130"/>
      <c r="DB10778" s="130"/>
    </row>
    <row r="10779" spans="104:106" x14ac:dyDescent="0.2">
      <c r="CZ10779" s="130"/>
      <c r="DA10779" s="130"/>
      <c r="DB10779" s="130"/>
    </row>
    <row r="10780" spans="104:106" x14ac:dyDescent="0.2">
      <c r="CZ10780" s="130"/>
      <c r="DA10780" s="130"/>
      <c r="DB10780" s="130"/>
    </row>
    <row r="10781" spans="104:106" x14ac:dyDescent="0.2">
      <c r="CZ10781" s="130"/>
      <c r="DA10781" s="130"/>
      <c r="DB10781" s="130"/>
    </row>
    <row r="10782" spans="104:106" x14ac:dyDescent="0.2">
      <c r="CZ10782" s="130"/>
      <c r="DA10782" s="130"/>
      <c r="DB10782" s="130"/>
    </row>
    <row r="10783" spans="104:106" x14ac:dyDescent="0.2">
      <c r="CZ10783" s="130"/>
      <c r="DA10783" s="130"/>
      <c r="DB10783" s="130"/>
    </row>
    <row r="10784" spans="104:106" x14ac:dyDescent="0.2">
      <c r="CZ10784" s="130"/>
      <c r="DA10784" s="130"/>
      <c r="DB10784" s="130"/>
    </row>
    <row r="10785" spans="104:106" x14ac:dyDescent="0.2">
      <c r="CZ10785" s="130"/>
      <c r="DA10785" s="130"/>
      <c r="DB10785" s="130"/>
    </row>
    <row r="10786" spans="104:106" x14ac:dyDescent="0.2">
      <c r="CZ10786" s="130"/>
      <c r="DA10786" s="130"/>
      <c r="DB10786" s="130"/>
    </row>
    <row r="10787" spans="104:106" x14ac:dyDescent="0.2">
      <c r="CZ10787" s="130"/>
      <c r="DA10787" s="130"/>
      <c r="DB10787" s="130"/>
    </row>
    <row r="10788" spans="104:106" x14ac:dyDescent="0.2">
      <c r="CZ10788" s="130"/>
      <c r="DA10788" s="130"/>
      <c r="DB10788" s="130"/>
    </row>
    <row r="10789" spans="104:106" x14ac:dyDescent="0.2">
      <c r="CZ10789" s="130"/>
      <c r="DA10789" s="130"/>
      <c r="DB10789" s="130"/>
    </row>
    <row r="10790" spans="104:106" x14ac:dyDescent="0.2">
      <c r="CZ10790" s="130"/>
      <c r="DA10790" s="130"/>
      <c r="DB10790" s="130"/>
    </row>
    <row r="10791" spans="104:106" x14ac:dyDescent="0.2">
      <c r="CZ10791" s="130"/>
      <c r="DA10791" s="130"/>
      <c r="DB10791" s="130"/>
    </row>
    <row r="10792" spans="104:106" x14ac:dyDescent="0.2">
      <c r="CZ10792" s="130"/>
      <c r="DA10792" s="130"/>
      <c r="DB10792" s="130"/>
    </row>
    <row r="10793" spans="104:106" x14ac:dyDescent="0.2">
      <c r="CZ10793" s="130"/>
      <c r="DA10793" s="130"/>
      <c r="DB10793" s="130"/>
    </row>
    <row r="10794" spans="104:106" x14ac:dyDescent="0.2">
      <c r="CZ10794" s="130"/>
      <c r="DA10794" s="130"/>
      <c r="DB10794" s="130"/>
    </row>
    <row r="10795" spans="104:106" x14ac:dyDescent="0.2">
      <c r="CZ10795" s="130"/>
      <c r="DA10795" s="130"/>
      <c r="DB10795" s="130"/>
    </row>
    <row r="10796" spans="104:106" x14ac:dyDescent="0.2">
      <c r="CZ10796" s="130"/>
      <c r="DA10796" s="130"/>
      <c r="DB10796" s="130"/>
    </row>
    <row r="10797" spans="104:106" x14ac:dyDescent="0.2">
      <c r="CZ10797" s="130"/>
      <c r="DA10797" s="130"/>
      <c r="DB10797" s="130"/>
    </row>
    <row r="10798" spans="104:106" x14ac:dyDescent="0.2">
      <c r="CZ10798" s="130"/>
      <c r="DA10798" s="130"/>
      <c r="DB10798" s="130"/>
    </row>
    <row r="10799" spans="104:106" x14ac:dyDescent="0.2">
      <c r="CZ10799" s="130"/>
      <c r="DA10799" s="130"/>
      <c r="DB10799" s="130"/>
    </row>
    <row r="10800" spans="104:106" x14ac:dyDescent="0.2">
      <c r="CZ10800" s="130"/>
      <c r="DA10800" s="130"/>
      <c r="DB10800" s="130"/>
    </row>
    <row r="10801" spans="104:106" x14ac:dyDescent="0.2">
      <c r="CZ10801" s="130"/>
      <c r="DA10801" s="130"/>
      <c r="DB10801" s="130"/>
    </row>
    <row r="10802" spans="104:106" x14ac:dyDescent="0.2">
      <c r="CZ10802" s="130"/>
      <c r="DA10802" s="130"/>
      <c r="DB10802" s="130"/>
    </row>
    <row r="10803" spans="104:106" x14ac:dyDescent="0.2">
      <c r="CZ10803" s="130"/>
      <c r="DA10803" s="130"/>
      <c r="DB10803" s="130"/>
    </row>
    <row r="10804" spans="104:106" x14ac:dyDescent="0.2">
      <c r="CZ10804" s="130"/>
      <c r="DA10804" s="130"/>
      <c r="DB10804" s="130"/>
    </row>
    <row r="10805" spans="104:106" x14ac:dyDescent="0.2">
      <c r="CZ10805" s="130"/>
      <c r="DA10805" s="130"/>
      <c r="DB10805" s="130"/>
    </row>
    <row r="10806" spans="104:106" x14ac:dyDescent="0.2">
      <c r="CZ10806" s="130"/>
      <c r="DA10806" s="130"/>
      <c r="DB10806" s="130"/>
    </row>
    <row r="10807" spans="104:106" x14ac:dyDescent="0.2">
      <c r="CZ10807" s="130"/>
      <c r="DA10807" s="130"/>
      <c r="DB10807" s="130"/>
    </row>
    <row r="10808" spans="104:106" x14ac:dyDescent="0.2">
      <c r="CZ10808" s="130"/>
      <c r="DA10808" s="130"/>
      <c r="DB10808" s="130"/>
    </row>
    <row r="10809" spans="104:106" x14ac:dyDescent="0.2">
      <c r="CZ10809" s="130"/>
      <c r="DA10809" s="130"/>
      <c r="DB10809" s="130"/>
    </row>
    <row r="10810" spans="104:106" x14ac:dyDescent="0.2">
      <c r="CZ10810" s="130"/>
      <c r="DA10810" s="130"/>
      <c r="DB10810" s="130"/>
    </row>
    <row r="10811" spans="104:106" x14ac:dyDescent="0.2">
      <c r="CZ10811" s="130"/>
      <c r="DA10811" s="130"/>
      <c r="DB10811" s="130"/>
    </row>
    <row r="10812" spans="104:106" x14ac:dyDescent="0.2">
      <c r="CZ10812" s="130"/>
      <c r="DA10812" s="130"/>
      <c r="DB10812" s="130"/>
    </row>
    <row r="10813" spans="104:106" x14ac:dyDescent="0.2">
      <c r="CZ10813" s="130"/>
      <c r="DA10813" s="130"/>
      <c r="DB10813" s="130"/>
    </row>
    <row r="10814" spans="104:106" x14ac:dyDescent="0.2">
      <c r="CZ10814" s="130"/>
      <c r="DA10814" s="130"/>
      <c r="DB10814" s="130"/>
    </row>
    <row r="10815" spans="104:106" x14ac:dyDescent="0.2">
      <c r="CZ10815" s="130"/>
      <c r="DA10815" s="130"/>
      <c r="DB10815" s="130"/>
    </row>
    <row r="10816" spans="104:106" x14ac:dyDescent="0.2">
      <c r="CZ10816" s="130"/>
      <c r="DA10816" s="130"/>
      <c r="DB10816" s="130"/>
    </row>
    <row r="10817" spans="104:106" x14ac:dyDescent="0.2">
      <c r="CZ10817" s="130"/>
      <c r="DA10817" s="130"/>
      <c r="DB10817" s="130"/>
    </row>
    <row r="10818" spans="104:106" x14ac:dyDescent="0.2">
      <c r="CZ10818" s="130"/>
      <c r="DA10818" s="130"/>
      <c r="DB10818" s="130"/>
    </row>
    <row r="10819" spans="104:106" x14ac:dyDescent="0.2">
      <c r="CZ10819" s="130"/>
      <c r="DA10819" s="130"/>
      <c r="DB10819" s="130"/>
    </row>
    <row r="10820" spans="104:106" x14ac:dyDescent="0.2">
      <c r="CZ10820" s="130"/>
      <c r="DA10820" s="130"/>
      <c r="DB10820" s="130"/>
    </row>
    <row r="10821" spans="104:106" x14ac:dyDescent="0.2">
      <c r="CZ10821" s="130"/>
      <c r="DA10821" s="130"/>
      <c r="DB10821" s="130"/>
    </row>
    <row r="10822" spans="104:106" x14ac:dyDescent="0.2">
      <c r="CZ10822" s="130"/>
      <c r="DA10822" s="130"/>
      <c r="DB10822" s="130"/>
    </row>
    <row r="10823" spans="104:106" x14ac:dyDescent="0.2">
      <c r="CZ10823" s="130"/>
      <c r="DA10823" s="130"/>
      <c r="DB10823" s="130"/>
    </row>
    <row r="10824" spans="104:106" x14ac:dyDescent="0.2">
      <c r="CZ10824" s="130"/>
      <c r="DA10824" s="130"/>
      <c r="DB10824" s="130"/>
    </row>
    <row r="10825" spans="104:106" x14ac:dyDescent="0.2">
      <c r="CZ10825" s="130"/>
      <c r="DA10825" s="130"/>
      <c r="DB10825" s="130"/>
    </row>
    <row r="10826" spans="104:106" x14ac:dyDescent="0.2">
      <c r="CZ10826" s="130"/>
      <c r="DA10826" s="130"/>
      <c r="DB10826" s="130"/>
    </row>
    <row r="10827" spans="104:106" x14ac:dyDescent="0.2">
      <c r="CZ10827" s="130"/>
      <c r="DA10827" s="130"/>
      <c r="DB10827" s="130"/>
    </row>
    <row r="10828" spans="104:106" x14ac:dyDescent="0.2">
      <c r="CZ10828" s="130"/>
      <c r="DA10828" s="130"/>
      <c r="DB10828" s="130"/>
    </row>
    <row r="10829" spans="104:106" x14ac:dyDescent="0.2">
      <c r="CZ10829" s="130"/>
      <c r="DA10829" s="130"/>
      <c r="DB10829" s="130"/>
    </row>
    <row r="10830" spans="104:106" x14ac:dyDescent="0.2">
      <c r="CZ10830" s="130"/>
      <c r="DA10830" s="130"/>
      <c r="DB10830" s="130"/>
    </row>
    <row r="10831" spans="104:106" x14ac:dyDescent="0.2">
      <c r="CZ10831" s="130"/>
      <c r="DA10831" s="130"/>
      <c r="DB10831" s="130"/>
    </row>
    <row r="10832" spans="104:106" x14ac:dyDescent="0.2">
      <c r="CZ10832" s="130"/>
      <c r="DA10832" s="130"/>
      <c r="DB10832" s="130"/>
    </row>
    <row r="10833" spans="104:106" x14ac:dyDescent="0.2">
      <c r="CZ10833" s="130"/>
      <c r="DA10833" s="130"/>
      <c r="DB10833" s="130"/>
    </row>
    <row r="10834" spans="104:106" x14ac:dyDescent="0.2">
      <c r="CZ10834" s="130"/>
      <c r="DA10834" s="130"/>
      <c r="DB10834" s="130"/>
    </row>
    <row r="10835" spans="104:106" x14ac:dyDescent="0.2">
      <c r="CZ10835" s="130"/>
      <c r="DA10835" s="130"/>
      <c r="DB10835" s="130"/>
    </row>
    <row r="10836" spans="104:106" x14ac:dyDescent="0.2">
      <c r="CZ10836" s="130"/>
      <c r="DA10836" s="130"/>
      <c r="DB10836" s="130"/>
    </row>
    <row r="10837" spans="104:106" x14ac:dyDescent="0.2">
      <c r="CZ10837" s="130"/>
      <c r="DA10837" s="130"/>
      <c r="DB10837" s="130"/>
    </row>
    <row r="10838" spans="104:106" x14ac:dyDescent="0.2">
      <c r="CZ10838" s="130"/>
      <c r="DA10838" s="130"/>
      <c r="DB10838" s="130"/>
    </row>
    <row r="10839" spans="104:106" x14ac:dyDescent="0.2">
      <c r="CZ10839" s="130"/>
      <c r="DA10839" s="130"/>
      <c r="DB10839" s="130"/>
    </row>
    <row r="10840" spans="104:106" x14ac:dyDescent="0.2">
      <c r="CZ10840" s="130"/>
      <c r="DA10840" s="130"/>
      <c r="DB10840" s="130"/>
    </row>
    <row r="10841" spans="104:106" x14ac:dyDescent="0.2">
      <c r="CZ10841" s="130"/>
      <c r="DA10841" s="130"/>
      <c r="DB10841" s="130"/>
    </row>
    <row r="10842" spans="104:106" x14ac:dyDescent="0.2">
      <c r="CZ10842" s="130"/>
      <c r="DA10842" s="130"/>
      <c r="DB10842" s="130"/>
    </row>
    <row r="10843" spans="104:106" x14ac:dyDescent="0.2">
      <c r="CZ10843" s="130"/>
      <c r="DA10843" s="130"/>
      <c r="DB10843" s="130"/>
    </row>
    <row r="10844" spans="104:106" x14ac:dyDescent="0.2">
      <c r="CZ10844" s="130"/>
      <c r="DA10844" s="130"/>
      <c r="DB10844" s="130"/>
    </row>
    <row r="10845" spans="104:106" x14ac:dyDescent="0.2">
      <c r="CZ10845" s="130"/>
      <c r="DA10845" s="130"/>
      <c r="DB10845" s="130"/>
    </row>
    <row r="10846" spans="104:106" x14ac:dyDescent="0.2">
      <c r="CZ10846" s="130"/>
      <c r="DA10846" s="130"/>
      <c r="DB10846" s="130"/>
    </row>
    <row r="10847" spans="104:106" x14ac:dyDescent="0.2">
      <c r="CZ10847" s="130"/>
      <c r="DA10847" s="130"/>
      <c r="DB10847" s="130"/>
    </row>
    <row r="10848" spans="104:106" x14ac:dyDescent="0.2">
      <c r="CZ10848" s="130"/>
      <c r="DA10848" s="130"/>
      <c r="DB10848" s="130"/>
    </row>
    <row r="10849" spans="104:106" x14ac:dyDescent="0.2">
      <c r="CZ10849" s="130"/>
      <c r="DA10849" s="130"/>
      <c r="DB10849" s="130"/>
    </row>
    <row r="10850" spans="104:106" x14ac:dyDescent="0.2">
      <c r="CZ10850" s="130"/>
      <c r="DA10850" s="130"/>
      <c r="DB10850" s="130"/>
    </row>
    <row r="10851" spans="104:106" x14ac:dyDescent="0.2">
      <c r="CZ10851" s="130"/>
      <c r="DA10851" s="130"/>
      <c r="DB10851" s="130"/>
    </row>
    <row r="10852" spans="104:106" x14ac:dyDescent="0.2">
      <c r="CZ10852" s="130"/>
      <c r="DA10852" s="130"/>
      <c r="DB10852" s="130"/>
    </row>
    <row r="10853" spans="104:106" x14ac:dyDescent="0.2">
      <c r="CZ10853" s="130"/>
      <c r="DA10853" s="130"/>
      <c r="DB10853" s="130"/>
    </row>
    <row r="10854" spans="104:106" x14ac:dyDescent="0.2">
      <c r="CZ10854" s="130"/>
      <c r="DA10854" s="130"/>
      <c r="DB10854" s="130"/>
    </row>
    <row r="10855" spans="104:106" x14ac:dyDescent="0.2">
      <c r="CZ10855" s="130"/>
      <c r="DA10855" s="130"/>
      <c r="DB10855" s="130"/>
    </row>
    <row r="10856" spans="104:106" x14ac:dyDescent="0.2">
      <c r="CZ10856" s="130"/>
      <c r="DA10856" s="130"/>
      <c r="DB10856" s="130"/>
    </row>
    <row r="10857" spans="104:106" x14ac:dyDescent="0.2">
      <c r="CZ10857" s="130"/>
      <c r="DA10857" s="130"/>
      <c r="DB10857" s="130"/>
    </row>
    <row r="10858" spans="104:106" x14ac:dyDescent="0.2">
      <c r="CZ10858" s="130"/>
      <c r="DA10858" s="130"/>
      <c r="DB10858" s="130"/>
    </row>
    <row r="10859" spans="104:106" x14ac:dyDescent="0.2">
      <c r="CZ10859" s="130"/>
      <c r="DA10859" s="130"/>
      <c r="DB10859" s="130"/>
    </row>
    <row r="10860" spans="104:106" x14ac:dyDescent="0.2">
      <c r="CZ10860" s="130"/>
      <c r="DA10860" s="130"/>
      <c r="DB10860" s="130"/>
    </row>
    <row r="10861" spans="104:106" x14ac:dyDescent="0.2">
      <c r="CZ10861" s="130"/>
      <c r="DA10861" s="130"/>
      <c r="DB10861" s="130"/>
    </row>
    <row r="10862" spans="104:106" x14ac:dyDescent="0.2">
      <c r="CZ10862" s="130"/>
      <c r="DA10862" s="130"/>
      <c r="DB10862" s="130"/>
    </row>
    <row r="10863" spans="104:106" x14ac:dyDescent="0.2">
      <c r="CZ10863" s="130"/>
      <c r="DA10863" s="130"/>
      <c r="DB10863" s="130"/>
    </row>
    <row r="10864" spans="104:106" x14ac:dyDescent="0.2">
      <c r="CZ10864" s="130"/>
      <c r="DA10864" s="130"/>
      <c r="DB10864" s="130"/>
    </row>
    <row r="10865" spans="104:106" x14ac:dyDescent="0.2">
      <c r="CZ10865" s="130"/>
      <c r="DA10865" s="130"/>
      <c r="DB10865" s="130"/>
    </row>
    <row r="10866" spans="104:106" x14ac:dyDescent="0.2">
      <c r="CZ10866" s="130"/>
      <c r="DA10866" s="130"/>
      <c r="DB10866" s="130"/>
    </row>
    <row r="10867" spans="104:106" x14ac:dyDescent="0.2">
      <c r="CZ10867" s="130"/>
      <c r="DA10867" s="130"/>
      <c r="DB10867" s="130"/>
    </row>
    <row r="10868" spans="104:106" x14ac:dyDescent="0.2">
      <c r="CZ10868" s="130"/>
      <c r="DA10868" s="130"/>
      <c r="DB10868" s="130"/>
    </row>
    <row r="10869" spans="104:106" x14ac:dyDescent="0.2">
      <c r="CZ10869" s="130"/>
      <c r="DA10869" s="130"/>
      <c r="DB10869" s="130"/>
    </row>
    <row r="10870" spans="104:106" x14ac:dyDescent="0.2">
      <c r="CZ10870" s="130"/>
      <c r="DA10870" s="130"/>
      <c r="DB10870" s="130"/>
    </row>
    <row r="10871" spans="104:106" x14ac:dyDescent="0.2">
      <c r="CZ10871" s="130"/>
      <c r="DA10871" s="130"/>
      <c r="DB10871" s="130"/>
    </row>
    <row r="10872" spans="104:106" x14ac:dyDescent="0.2">
      <c r="CZ10872" s="130"/>
      <c r="DA10872" s="130"/>
      <c r="DB10872" s="130"/>
    </row>
    <row r="10873" spans="104:106" x14ac:dyDescent="0.2">
      <c r="CZ10873" s="130"/>
      <c r="DA10873" s="130"/>
      <c r="DB10873" s="130"/>
    </row>
    <row r="10874" spans="104:106" x14ac:dyDescent="0.2">
      <c r="CZ10874" s="130"/>
      <c r="DA10874" s="130"/>
      <c r="DB10874" s="130"/>
    </row>
    <row r="10875" spans="104:106" x14ac:dyDescent="0.2">
      <c r="CZ10875" s="130"/>
      <c r="DA10875" s="130"/>
      <c r="DB10875" s="130"/>
    </row>
    <row r="10876" spans="104:106" x14ac:dyDescent="0.2">
      <c r="CZ10876" s="130"/>
      <c r="DA10876" s="130"/>
      <c r="DB10876" s="130"/>
    </row>
    <row r="10877" spans="104:106" x14ac:dyDescent="0.2">
      <c r="CZ10877" s="130"/>
      <c r="DA10877" s="130"/>
      <c r="DB10877" s="130"/>
    </row>
    <row r="10878" spans="104:106" x14ac:dyDescent="0.2">
      <c r="CZ10878" s="130"/>
      <c r="DA10878" s="130"/>
      <c r="DB10878" s="130"/>
    </row>
    <row r="10879" spans="104:106" x14ac:dyDescent="0.2">
      <c r="CZ10879" s="130"/>
      <c r="DA10879" s="130"/>
      <c r="DB10879" s="130"/>
    </row>
    <row r="10880" spans="104:106" x14ac:dyDescent="0.2">
      <c r="CZ10880" s="130"/>
      <c r="DA10880" s="130"/>
      <c r="DB10880" s="130"/>
    </row>
    <row r="10881" spans="104:106" x14ac:dyDescent="0.2">
      <c r="CZ10881" s="130"/>
      <c r="DA10881" s="130"/>
      <c r="DB10881" s="130"/>
    </row>
    <row r="10882" spans="104:106" x14ac:dyDescent="0.2">
      <c r="CZ10882" s="130"/>
      <c r="DA10882" s="130"/>
      <c r="DB10882" s="130"/>
    </row>
    <row r="10883" spans="104:106" x14ac:dyDescent="0.2">
      <c r="CZ10883" s="130"/>
      <c r="DA10883" s="130"/>
      <c r="DB10883" s="130"/>
    </row>
    <row r="10884" spans="104:106" x14ac:dyDescent="0.2">
      <c r="CZ10884" s="130"/>
      <c r="DA10884" s="130"/>
      <c r="DB10884" s="130"/>
    </row>
    <row r="10885" spans="104:106" x14ac:dyDescent="0.2">
      <c r="CZ10885" s="130"/>
      <c r="DA10885" s="130"/>
      <c r="DB10885" s="130"/>
    </row>
    <row r="10886" spans="104:106" x14ac:dyDescent="0.2">
      <c r="CZ10886" s="130"/>
      <c r="DA10886" s="130"/>
      <c r="DB10886" s="130"/>
    </row>
    <row r="10887" spans="104:106" x14ac:dyDescent="0.2">
      <c r="CZ10887" s="130"/>
      <c r="DA10887" s="130"/>
      <c r="DB10887" s="130"/>
    </row>
    <row r="10888" spans="104:106" x14ac:dyDescent="0.2">
      <c r="CZ10888" s="130"/>
      <c r="DA10888" s="130"/>
      <c r="DB10888" s="130"/>
    </row>
    <row r="10889" spans="104:106" x14ac:dyDescent="0.2">
      <c r="CZ10889" s="130"/>
      <c r="DA10889" s="130"/>
      <c r="DB10889" s="130"/>
    </row>
    <row r="10890" spans="104:106" x14ac:dyDescent="0.2">
      <c r="CZ10890" s="130"/>
      <c r="DA10890" s="130"/>
      <c r="DB10890" s="130"/>
    </row>
    <row r="10891" spans="104:106" x14ac:dyDescent="0.2">
      <c r="CZ10891" s="130"/>
      <c r="DA10891" s="130"/>
      <c r="DB10891" s="130"/>
    </row>
    <row r="10892" spans="104:106" x14ac:dyDescent="0.2">
      <c r="CZ10892" s="130"/>
      <c r="DA10892" s="130"/>
      <c r="DB10892" s="130"/>
    </row>
    <row r="10893" spans="104:106" x14ac:dyDescent="0.2">
      <c r="CZ10893" s="130"/>
      <c r="DA10893" s="130"/>
      <c r="DB10893" s="130"/>
    </row>
    <row r="10894" spans="104:106" x14ac:dyDescent="0.2">
      <c r="CZ10894" s="130"/>
      <c r="DA10894" s="130"/>
      <c r="DB10894" s="130"/>
    </row>
    <row r="10895" spans="104:106" x14ac:dyDescent="0.2">
      <c r="CZ10895" s="130"/>
      <c r="DA10895" s="130"/>
      <c r="DB10895" s="130"/>
    </row>
    <row r="10896" spans="104:106" x14ac:dyDescent="0.2">
      <c r="CZ10896" s="130"/>
      <c r="DA10896" s="130"/>
      <c r="DB10896" s="130"/>
    </row>
    <row r="10897" spans="104:106" x14ac:dyDescent="0.2">
      <c r="CZ10897" s="130"/>
      <c r="DA10897" s="130"/>
      <c r="DB10897" s="130"/>
    </row>
    <row r="10898" spans="104:106" x14ac:dyDescent="0.2">
      <c r="CZ10898" s="130"/>
      <c r="DA10898" s="130"/>
      <c r="DB10898" s="130"/>
    </row>
    <row r="10899" spans="104:106" x14ac:dyDescent="0.2">
      <c r="CZ10899" s="130"/>
      <c r="DA10899" s="130"/>
      <c r="DB10899" s="130"/>
    </row>
    <row r="10900" spans="104:106" x14ac:dyDescent="0.2">
      <c r="CZ10900" s="130"/>
      <c r="DA10900" s="130"/>
      <c r="DB10900" s="130"/>
    </row>
    <row r="10901" spans="104:106" x14ac:dyDescent="0.2">
      <c r="CZ10901" s="130"/>
      <c r="DA10901" s="130"/>
      <c r="DB10901" s="130"/>
    </row>
    <row r="10902" spans="104:106" x14ac:dyDescent="0.2">
      <c r="CZ10902" s="130"/>
      <c r="DA10902" s="130"/>
      <c r="DB10902" s="130"/>
    </row>
    <row r="10903" spans="104:106" x14ac:dyDescent="0.2">
      <c r="CZ10903" s="130"/>
      <c r="DA10903" s="130"/>
      <c r="DB10903" s="130"/>
    </row>
    <row r="10904" spans="104:106" x14ac:dyDescent="0.2">
      <c r="CZ10904" s="130"/>
      <c r="DA10904" s="130"/>
      <c r="DB10904" s="130"/>
    </row>
    <row r="10905" spans="104:106" x14ac:dyDescent="0.2">
      <c r="CZ10905" s="130"/>
      <c r="DA10905" s="130"/>
      <c r="DB10905" s="130"/>
    </row>
    <row r="10906" spans="104:106" x14ac:dyDescent="0.2">
      <c r="CZ10906" s="130"/>
      <c r="DA10906" s="130"/>
      <c r="DB10906" s="130"/>
    </row>
    <row r="10907" spans="104:106" x14ac:dyDescent="0.2">
      <c r="CZ10907" s="130"/>
      <c r="DA10907" s="130"/>
      <c r="DB10907" s="130"/>
    </row>
    <row r="10908" spans="104:106" x14ac:dyDescent="0.2">
      <c r="CZ10908" s="130"/>
      <c r="DA10908" s="130"/>
      <c r="DB10908" s="130"/>
    </row>
    <row r="10909" spans="104:106" x14ac:dyDescent="0.2">
      <c r="CZ10909" s="130"/>
      <c r="DA10909" s="130"/>
      <c r="DB10909" s="130"/>
    </row>
    <row r="10910" spans="104:106" x14ac:dyDescent="0.2">
      <c r="CZ10910" s="130"/>
      <c r="DA10910" s="130"/>
      <c r="DB10910" s="130"/>
    </row>
    <row r="10911" spans="104:106" x14ac:dyDescent="0.2">
      <c r="CZ10911" s="130"/>
      <c r="DA10911" s="130"/>
      <c r="DB10911" s="130"/>
    </row>
    <row r="10912" spans="104:106" x14ac:dyDescent="0.2">
      <c r="CZ10912" s="130"/>
      <c r="DA10912" s="130"/>
      <c r="DB10912" s="130"/>
    </row>
    <row r="10913" spans="104:106" x14ac:dyDescent="0.2">
      <c r="CZ10913" s="130"/>
      <c r="DA10913" s="130"/>
      <c r="DB10913" s="130"/>
    </row>
    <row r="10914" spans="104:106" x14ac:dyDescent="0.2">
      <c r="CZ10914" s="130"/>
      <c r="DA10914" s="130"/>
      <c r="DB10914" s="130"/>
    </row>
    <row r="10915" spans="104:106" x14ac:dyDescent="0.2">
      <c r="CZ10915" s="130"/>
      <c r="DA10915" s="130"/>
      <c r="DB10915" s="130"/>
    </row>
    <row r="10916" spans="104:106" x14ac:dyDescent="0.2">
      <c r="CZ10916" s="130"/>
      <c r="DA10916" s="130"/>
      <c r="DB10916" s="130"/>
    </row>
    <row r="10917" spans="104:106" x14ac:dyDescent="0.2">
      <c r="CZ10917" s="130"/>
      <c r="DA10917" s="130"/>
      <c r="DB10917" s="130"/>
    </row>
    <row r="10918" spans="104:106" x14ac:dyDescent="0.2">
      <c r="CZ10918" s="130"/>
      <c r="DA10918" s="130"/>
      <c r="DB10918" s="130"/>
    </row>
    <row r="10919" spans="104:106" x14ac:dyDescent="0.2">
      <c r="CZ10919" s="130"/>
      <c r="DA10919" s="130"/>
      <c r="DB10919" s="130"/>
    </row>
    <row r="10920" spans="104:106" x14ac:dyDescent="0.2">
      <c r="CZ10920" s="130"/>
      <c r="DA10920" s="130"/>
      <c r="DB10920" s="130"/>
    </row>
    <row r="10921" spans="104:106" x14ac:dyDescent="0.2">
      <c r="CZ10921" s="130"/>
      <c r="DA10921" s="130"/>
      <c r="DB10921" s="130"/>
    </row>
    <row r="10922" spans="104:106" x14ac:dyDescent="0.2">
      <c r="CZ10922" s="130"/>
      <c r="DA10922" s="130"/>
      <c r="DB10922" s="130"/>
    </row>
    <row r="10923" spans="104:106" x14ac:dyDescent="0.2">
      <c r="CZ10923" s="130"/>
      <c r="DA10923" s="130"/>
      <c r="DB10923" s="130"/>
    </row>
    <row r="10924" spans="104:106" x14ac:dyDescent="0.2">
      <c r="CZ10924" s="130"/>
      <c r="DA10924" s="130"/>
      <c r="DB10924" s="130"/>
    </row>
    <row r="10925" spans="104:106" x14ac:dyDescent="0.2">
      <c r="CZ10925" s="130"/>
      <c r="DA10925" s="130"/>
      <c r="DB10925" s="130"/>
    </row>
    <row r="10926" spans="104:106" x14ac:dyDescent="0.2">
      <c r="CZ10926" s="130"/>
      <c r="DA10926" s="130"/>
      <c r="DB10926" s="130"/>
    </row>
    <row r="10927" spans="104:106" x14ac:dyDescent="0.2">
      <c r="CZ10927" s="130"/>
      <c r="DA10927" s="130"/>
      <c r="DB10927" s="130"/>
    </row>
    <row r="10928" spans="104:106" x14ac:dyDescent="0.2">
      <c r="CZ10928" s="130"/>
      <c r="DA10928" s="130"/>
      <c r="DB10928" s="130"/>
    </row>
    <row r="10929" spans="104:106" x14ac:dyDescent="0.2">
      <c r="CZ10929" s="130"/>
      <c r="DA10929" s="130"/>
      <c r="DB10929" s="130"/>
    </row>
    <row r="10930" spans="104:106" x14ac:dyDescent="0.2">
      <c r="CZ10930" s="130"/>
      <c r="DA10930" s="130"/>
      <c r="DB10930" s="130"/>
    </row>
    <row r="10931" spans="104:106" x14ac:dyDescent="0.2">
      <c r="CZ10931" s="130"/>
      <c r="DA10931" s="130"/>
      <c r="DB10931" s="130"/>
    </row>
    <row r="10932" spans="104:106" x14ac:dyDescent="0.2">
      <c r="CZ10932" s="130"/>
      <c r="DA10932" s="130"/>
      <c r="DB10932" s="130"/>
    </row>
    <row r="10933" spans="104:106" x14ac:dyDescent="0.2">
      <c r="CZ10933" s="130"/>
      <c r="DA10933" s="130"/>
      <c r="DB10933" s="130"/>
    </row>
    <row r="10934" spans="104:106" x14ac:dyDescent="0.2">
      <c r="CZ10934" s="130"/>
      <c r="DA10934" s="130"/>
      <c r="DB10934" s="130"/>
    </row>
    <row r="10935" spans="104:106" x14ac:dyDescent="0.2">
      <c r="CZ10935" s="130"/>
      <c r="DA10935" s="130"/>
      <c r="DB10935" s="130"/>
    </row>
    <row r="10936" spans="104:106" x14ac:dyDescent="0.2">
      <c r="CZ10936" s="130"/>
      <c r="DA10936" s="130"/>
      <c r="DB10936" s="130"/>
    </row>
    <row r="10937" spans="104:106" x14ac:dyDescent="0.2">
      <c r="CZ10937" s="130"/>
      <c r="DA10937" s="130"/>
      <c r="DB10937" s="130"/>
    </row>
    <row r="10938" spans="104:106" x14ac:dyDescent="0.2">
      <c r="CZ10938" s="130"/>
      <c r="DA10938" s="130"/>
      <c r="DB10938" s="130"/>
    </row>
    <row r="10939" spans="104:106" x14ac:dyDescent="0.2">
      <c r="CZ10939" s="130"/>
      <c r="DA10939" s="130"/>
      <c r="DB10939" s="130"/>
    </row>
    <row r="10940" spans="104:106" x14ac:dyDescent="0.2">
      <c r="CZ10940" s="130"/>
      <c r="DA10940" s="130"/>
      <c r="DB10940" s="130"/>
    </row>
    <row r="10941" spans="104:106" x14ac:dyDescent="0.2">
      <c r="CZ10941" s="130"/>
      <c r="DA10941" s="130"/>
      <c r="DB10941" s="130"/>
    </row>
    <row r="10942" spans="104:106" x14ac:dyDescent="0.2">
      <c r="CZ10942" s="130"/>
      <c r="DA10942" s="130"/>
      <c r="DB10942" s="130"/>
    </row>
    <row r="10943" spans="104:106" x14ac:dyDescent="0.2">
      <c r="CZ10943" s="130"/>
      <c r="DA10943" s="130"/>
      <c r="DB10943" s="130"/>
    </row>
    <row r="10944" spans="104:106" x14ac:dyDescent="0.2">
      <c r="CZ10944" s="130"/>
      <c r="DA10944" s="130"/>
      <c r="DB10944" s="130"/>
    </row>
    <row r="10945" spans="104:106" x14ac:dyDescent="0.2">
      <c r="CZ10945" s="130"/>
      <c r="DA10945" s="130"/>
      <c r="DB10945" s="130"/>
    </row>
    <row r="10946" spans="104:106" x14ac:dyDescent="0.2">
      <c r="CZ10946" s="130"/>
      <c r="DA10946" s="130"/>
      <c r="DB10946" s="130"/>
    </row>
    <row r="10947" spans="104:106" x14ac:dyDescent="0.2">
      <c r="CZ10947" s="130"/>
      <c r="DA10947" s="130"/>
      <c r="DB10947" s="130"/>
    </row>
    <row r="10948" spans="104:106" x14ac:dyDescent="0.2">
      <c r="CZ10948" s="130"/>
      <c r="DA10948" s="130"/>
      <c r="DB10948" s="130"/>
    </row>
    <row r="10949" spans="104:106" x14ac:dyDescent="0.2">
      <c r="CZ10949" s="130"/>
      <c r="DA10949" s="130"/>
      <c r="DB10949" s="130"/>
    </row>
    <row r="10950" spans="104:106" x14ac:dyDescent="0.2">
      <c r="CZ10950" s="130"/>
      <c r="DA10950" s="130"/>
      <c r="DB10950" s="130"/>
    </row>
    <row r="10951" spans="104:106" x14ac:dyDescent="0.2">
      <c r="CZ10951" s="130"/>
      <c r="DA10951" s="130"/>
      <c r="DB10951" s="130"/>
    </row>
    <row r="10952" spans="104:106" x14ac:dyDescent="0.2">
      <c r="CZ10952" s="130"/>
      <c r="DA10952" s="130"/>
      <c r="DB10952" s="130"/>
    </row>
    <row r="10953" spans="104:106" x14ac:dyDescent="0.2">
      <c r="CZ10953" s="130"/>
      <c r="DA10953" s="130"/>
      <c r="DB10953" s="130"/>
    </row>
    <row r="10954" spans="104:106" x14ac:dyDescent="0.2">
      <c r="CZ10954" s="130"/>
      <c r="DA10954" s="130"/>
      <c r="DB10954" s="130"/>
    </row>
    <row r="10955" spans="104:106" x14ac:dyDescent="0.2">
      <c r="CZ10955" s="130"/>
      <c r="DA10955" s="130"/>
      <c r="DB10955" s="130"/>
    </row>
    <row r="10956" spans="104:106" x14ac:dyDescent="0.2">
      <c r="CZ10956" s="130"/>
      <c r="DA10956" s="130"/>
      <c r="DB10956" s="130"/>
    </row>
    <row r="10957" spans="104:106" x14ac:dyDescent="0.2">
      <c r="CZ10957" s="130"/>
      <c r="DA10957" s="130"/>
      <c r="DB10957" s="130"/>
    </row>
    <row r="10958" spans="104:106" x14ac:dyDescent="0.2">
      <c r="CZ10958" s="130"/>
      <c r="DA10958" s="130"/>
      <c r="DB10958" s="130"/>
    </row>
    <row r="10959" spans="104:106" x14ac:dyDescent="0.2">
      <c r="CZ10959" s="130"/>
      <c r="DA10959" s="130"/>
      <c r="DB10959" s="130"/>
    </row>
    <row r="10960" spans="104:106" x14ac:dyDescent="0.2">
      <c r="CZ10960" s="130"/>
      <c r="DA10960" s="130"/>
      <c r="DB10960" s="130"/>
    </row>
    <row r="10961" spans="104:106" x14ac:dyDescent="0.2">
      <c r="CZ10961" s="130"/>
      <c r="DA10961" s="130"/>
      <c r="DB10961" s="130"/>
    </row>
    <row r="10962" spans="104:106" x14ac:dyDescent="0.2">
      <c r="CZ10962" s="130"/>
      <c r="DA10962" s="130"/>
      <c r="DB10962" s="130"/>
    </row>
    <row r="10963" spans="104:106" x14ac:dyDescent="0.2">
      <c r="CZ10963" s="130"/>
      <c r="DA10963" s="130"/>
      <c r="DB10963" s="130"/>
    </row>
    <row r="10964" spans="104:106" x14ac:dyDescent="0.2">
      <c r="CZ10964" s="130"/>
      <c r="DA10964" s="130"/>
      <c r="DB10964" s="130"/>
    </row>
    <row r="10965" spans="104:106" x14ac:dyDescent="0.2">
      <c r="CZ10965" s="130"/>
      <c r="DA10965" s="130"/>
      <c r="DB10965" s="130"/>
    </row>
    <row r="10966" spans="104:106" x14ac:dyDescent="0.2">
      <c r="CZ10966" s="130"/>
      <c r="DA10966" s="130"/>
      <c r="DB10966" s="130"/>
    </row>
    <row r="10967" spans="104:106" x14ac:dyDescent="0.2">
      <c r="CZ10967" s="130"/>
      <c r="DA10967" s="130"/>
      <c r="DB10967" s="130"/>
    </row>
    <row r="10968" spans="104:106" x14ac:dyDescent="0.2">
      <c r="CZ10968" s="130"/>
      <c r="DA10968" s="130"/>
      <c r="DB10968" s="130"/>
    </row>
    <row r="10969" spans="104:106" x14ac:dyDescent="0.2">
      <c r="CZ10969" s="130"/>
      <c r="DA10969" s="130"/>
      <c r="DB10969" s="130"/>
    </row>
    <row r="10970" spans="104:106" x14ac:dyDescent="0.2">
      <c r="CZ10970" s="130"/>
      <c r="DA10970" s="130"/>
      <c r="DB10970" s="130"/>
    </row>
    <row r="10971" spans="104:106" x14ac:dyDescent="0.2">
      <c r="CZ10971" s="130"/>
      <c r="DA10971" s="130"/>
      <c r="DB10971" s="130"/>
    </row>
    <row r="10972" spans="104:106" x14ac:dyDescent="0.2">
      <c r="CZ10972" s="130"/>
      <c r="DA10972" s="130"/>
      <c r="DB10972" s="130"/>
    </row>
    <row r="10973" spans="104:106" x14ac:dyDescent="0.2">
      <c r="CZ10973" s="130"/>
      <c r="DA10973" s="130"/>
      <c r="DB10973" s="130"/>
    </row>
    <row r="10974" spans="104:106" x14ac:dyDescent="0.2">
      <c r="CZ10974" s="130"/>
      <c r="DA10974" s="130"/>
      <c r="DB10974" s="130"/>
    </row>
    <row r="10975" spans="104:106" x14ac:dyDescent="0.2">
      <c r="CZ10975" s="130"/>
      <c r="DA10975" s="130"/>
      <c r="DB10975" s="130"/>
    </row>
    <row r="10976" spans="104:106" x14ac:dyDescent="0.2">
      <c r="CZ10976" s="130"/>
      <c r="DA10976" s="130"/>
      <c r="DB10976" s="130"/>
    </row>
    <row r="10977" spans="104:106" x14ac:dyDescent="0.2">
      <c r="CZ10977" s="130"/>
      <c r="DA10977" s="130"/>
      <c r="DB10977" s="130"/>
    </row>
    <row r="10978" spans="104:106" x14ac:dyDescent="0.2">
      <c r="CZ10978" s="130"/>
      <c r="DA10978" s="130"/>
      <c r="DB10978" s="130"/>
    </row>
    <row r="10979" spans="104:106" x14ac:dyDescent="0.2">
      <c r="CZ10979" s="130"/>
      <c r="DA10979" s="130"/>
      <c r="DB10979" s="130"/>
    </row>
    <row r="10980" spans="104:106" x14ac:dyDescent="0.2">
      <c r="CZ10980" s="130"/>
      <c r="DA10980" s="130"/>
      <c r="DB10980" s="130"/>
    </row>
    <row r="10981" spans="104:106" x14ac:dyDescent="0.2">
      <c r="CZ10981" s="130"/>
      <c r="DA10981" s="130"/>
      <c r="DB10981" s="130"/>
    </row>
    <row r="10982" spans="104:106" x14ac:dyDescent="0.2">
      <c r="CZ10982" s="130"/>
      <c r="DA10982" s="130"/>
      <c r="DB10982" s="130"/>
    </row>
    <row r="10983" spans="104:106" x14ac:dyDescent="0.2">
      <c r="CZ10983" s="130"/>
      <c r="DA10983" s="130"/>
      <c r="DB10983" s="130"/>
    </row>
    <row r="10984" spans="104:106" x14ac:dyDescent="0.2">
      <c r="CZ10984" s="130"/>
      <c r="DA10984" s="130"/>
      <c r="DB10984" s="130"/>
    </row>
    <row r="10985" spans="104:106" x14ac:dyDescent="0.2">
      <c r="CZ10985" s="130"/>
      <c r="DA10985" s="130"/>
      <c r="DB10985" s="130"/>
    </row>
    <row r="10986" spans="104:106" x14ac:dyDescent="0.2">
      <c r="CZ10986" s="130"/>
      <c r="DA10986" s="130"/>
      <c r="DB10986" s="130"/>
    </row>
    <row r="10987" spans="104:106" x14ac:dyDescent="0.2">
      <c r="CZ10987" s="130"/>
      <c r="DA10987" s="130"/>
      <c r="DB10987" s="130"/>
    </row>
    <row r="10988" spans="104:106" x14ac:dyDescent="0.2">
      <c r="CZ10988" s="130"/>
      <c r="DA10988" s="130"/>
      <c r="DB10988" s="130"/>
    </row>
    <row r="10989" spans="104:106" x14ac:dyDescent="0.2">
      <c r="CZ10989" s="130"/>
      <c r="DA10989" s="130"/>
      <c r="DB10989" s="130"/>
    </row>
    <row r="10990" spans="104:106" x14ac:dyDescent="0.2">
      <c r="CZ10990" s="130"/>
      <c r="DA10990" s="130"/>
      <c r="DB10990" s="130"/>
    </row>
    <row r="10991" spans="104:106" x14ac:dyDescent="0.2">
      <c r="CZ10991" s="130"/>
      <c r="DA10991" s="130"/>
      <c r="DB10991" s="130"/>
    </row>
    <row r="10992" spans="104:106" x14ac:dyDescent="0.2">
      <c r="CZ10992" s="130"/>
      <c r="DA10992" s="130"/>
      <c r="DB10992" s="130"/>
    </row>
    <row r="10993" spans="104:106" x14ac:dyDescent="0.2">
      <c r="CZ10993" s="130"/>
      <c r="DA10993" s="130"/>
      <c r="DB10993" s="130"/>
    </row>
    <row r="10994" spans="104:106" x14ac:dyDescent="0.2">
      <c r="CZ10994" s="130"/>
      <c r="DA10994" s="130"/>
      <c r="DB10994" s="130"/>
    </row>
    <row r="10995" spans="104:106" x14ac:dyDescent="0.2">
      <c r="CZ10995" s="130"/>
      <c r="DA10995" s="130"/>
      <c r="DB10995" s="130"/>
    </row>
    <row r="10996" spans="104:106" x14ac:dyDescent="0.2">
      <c r="CZ10996" s="130"/>
      <c r="DA10996" s="130"/>
      <c r="DB10996" s="130"/>
    </row>
    <row r="10997" spans="104:106" x14ac:dyDescent="0.2">
      <c r="CZ10997" s="130"/>
      <c r="DA10997" s="130"/>
      <c r="DB10997" s="130"/>
    </row>
    <row r="10998" spans="104:106" x14ac:dyDescent="0.2">
      <c r="CZ10998" s="130"/>
      <c r="DA10998" s="130"/>
      <c r="DB10998" s="130"/>
    </row>
    <row r="10999" spans="104:106" x14ac:dyDescent="0.2">
      <c r="CZ10999" s="130"/>
      <c r="DA10999" s="130"/>
      <c r="DB10999" s="130"/>
    </row>
    <row r="11000" spans="104:106" x14ac:dyDescent="0.2">
      <c r="CZ11000" s="130"/>
      <c r="DA11000" s="130"/>
      <c r="DB11000" s="130"/>
    </row>
    <row r="11001" spans="104:106" x14ac:dyDescent="0.2">
      <c r="CZ11001" s="130"/>
      <c r="DA11001" s="130"/>
      <c r="DB11001" s="130"/>
    </row>
    <row r="11002" spans="104:106" x14ac:dyDescent="0.2">
      <c r="CZ11002" s="130"/>
      <c r="DA11002" s="130"/>
      <c r="DB11002" s="130"/>
    </row>
    <row r="11003" spans="104:106" x14ac:dyDescent="0.2">
      <c r="CZ11003" s="130"/>
      <c r="DA11003" s="130"/>
      <c r="DB11003" s="130"/>
    </row>
    <row r="11004" spans="104:106" x14ac:dyDescent="0.2">
      <c r="CZ11004" s="130"/>
      <c r="DA11004" s="130"/>
      <c r="DB11004" s="130"/>
    </row>
    <row r="11005" spans="104:106" x14ac:dyDescent="0.2">
      <c r="CZ11005" s="130"/>
      <c r="DA11005" s="130"/>
      <c r="DB11005" s="130"/>
    </row>
    <row r="11006" spans="104:106" x14ac:dyDescent="0.2">
      <c r="CZ11006" s="130"/>
      <c r="DA11006" s="130"/>
      <c r="DB11006" s="130"/>
    </row>
    <row r="11007" spans="104:106" x14ac:dyDescent="0.2">
      <c r="CZ11007" s="130"/>
      <c r="DA11007" s="130"/>
      <c r="DB11007" s="130"/>
    </row>
    <row r="11008" spans="104:106" x14ac:dyDescent="0.2">
      <c r="CZ11008" s="130"/>
      <c r="DA11008" s="130"/>
      <c r="DB11008" s="130"/>
    </row>
    <row r="11009" spans="104:106" x14ac:dyDescent="0.2">
      <c r="CZ11009" s="130"/>
      <c r="DA11009" s="130"/>
      <c r="DB11009" s="130"/>
    </row>
    <row r="11010" spans="104:106" x14ac:dyDescent="0.2">
      <c r="CZ11010" s="130"/>
      <c r="DA11010" s="130"/>
      <c r="DB11010" s="130"/>
    </row>
    <row r="11011" spans="104:106" x14ac:dyDescent="0.2">
      <c r="CZ11011" s="130"/>
      <c r="DA11011" s="130"/>
      <c r="DB11011" s="130"/>
    </row>
    <row r="11012" spans="104:106" x14ac:dyDescent="0.2">
      <c r="CZ11012" s="130"/>
      <c r="DA11012" s="130"/>
      <c r="DB11012" s="130"/>
    </row>
    <row r="11013" spans="104:106" x14ac:dyDescent="0.2">
      <c r="CZ11013" s="130"/>
      <c r="DA11013" s="130"/>
      <c r="DB11013" s="130"/>
    </row>
    <row r="11014" spans="104:106" x14ac:dyDescent="0.2">
      <c r="CZ11014" s="130"/>
      <c r="DA11014" s="130"/>
      <c r="DB11014" s="130"/>
    </row>
    <row r="11015" spans="104:106" x14ac:dyDescent="0.2">
      <c r="CZ11015" s="130"/>
      <c r="DA11015" s="130"/>
      <c r="DB11015" s="130"/>
    </row>
    <row r="11016" spans="104:106" x14ac:dyDescent="0.2">
      <c r="CZ11016" s="130"/>
      <c r="DA11016" s="130"/>
      <c r="DB11016" s="130"/>
    </row>
    <row r="11017" spans="104:106" x14ac:dyDescent="0.2">
      <c r="CZ11017" s="130"/>
      <c r="DA11017" s="130"/>
      <c r="DB11017" s="130"/>
    </row>
    <row r="11018" spans="104:106" x14ac:dyDescent="0.2">
      <c r="CZ11018" s="130"/>
      <c r="DA11018" s="130"/>
      <c r="DB11018" s="130"/>
    </row>
    <row r="11019" spans="104:106" x14ac:dyDescent="0.2">
      <c r="CZ11019" s="130"/>
      <c r="DA11019" s="130"/>
      <c r="DB11019" s="130"/>
    </row>
    <row r="11020" spans="104:106" x14ac:dyDescent="0.2">
      <c r="CZ11020" s="130"/>
      <c r="DA11020" s="130"/>
      <c r="DB11020" s="130"/>
    </row>
    <row r="11021" spans="104:106" x14ac:dyDescent="0.2">
      <c r="CZ11021" s="130"/>
      <c r="DA11021" s="130"/>
      <c r="DB11021" s="130"/>
    </row>
    <row r="11022" spans="104:106" x14ac:dyDescent="0.2">
      <c r="CZ11022" s="130"/>
      <c r="DA11022" s="130"/>
      <c r="DB11022" s="130"/>
    </row>
    <row r="11023" spans="104:106" x14ac:dyDescent="0.2">
      <c r="CZ11023" s="130"/>
      <c r="DA11023" s="130"/>
      <c r="DB11023" s="130"/>
    </row>
    <row r="11024" spans="104:106" x14ac:dyDescent="0.2">
      <c r="CZ11024" s="130"/>
      <c r="DA11024" s="130"/>
      <c r="DB11024" s="130"/>
    </row>
    <row r="11025" spans="104:106" x14ac:dyDescent="0.2">
      <c r="CZ11025" s="130"/>
      <c r="DA11025" s="130"/>
      <c r="DB11025" s="130"/>
    </row>
    <row r="11026" spans="104:106" x14ac:dyDescent="0.2">
      <c r="CZ11026" s="130"/>
      <c r="DA11026" s="130"/>
      <c r="DB11026" s="130"/>
    </row>
    <row r="11027" spans="104:106" x14ac:dyDescent="0.2">
      <c r="CZ11027" s="130"/>
      <c r="DA11027" s="130"/>
      <c r="DB11027" s="130"/>
    </row>
    <row r="11028" spans="104:106" x14ac:dyDescent="0.2">
      <c r="CZ11028" s="130"/>
      <c r="DA11028" s="130"/>
      <c r="DB11028" s="130"/>
    </row>
    <row r="11029" spans="104:106" x14ac:dyDescent="0.2">
      <c r="CZ11029" s="130"/>
      <c r="DA11029" s="130"/>
      <c r="DB11029" s="130"/>
    </row>
    <row r="11030" spans="104:106" x14ac:dyDescent="0.2">
      <c r="CZ11030" s="130"/>
      <c r="DA11030" s="130"/>
      <c r="DB11030" s="130"/>
    </row>
    <row r="11031" spans="104:106" x14ac:dyDescent="0.2">
      <c r="CZ11031" s="130"/>
      <c r="DA11031" s="130"/>
      <c r="DB11031" s="130"/>
    </row>
    <row r="11032" spans="104:106" x14ac:dyDescent="0.2">
      <c r="CZ11032" s="130"/>
      <c r="DA11032" s="130"/>
      <c r="DB11032" s="130"/>
    </row>
    <row r="11033" spans="104:106" x14ac:dyDescent="0.2">
      <c r="CZ11033" s="130"/>
      <c r="DA11033" s="130"/>
      <c r="DB11033" s="130"/>
    </row>
    <row r="11034" spans="104:106" x14ac:dyDescent="0.2">
      <c r="CZ11034" s="130"/>
      <c r="DA11034" s="130"/>
      <c r="DB11034" s="130"/>
    </row>
    <row r="11035" spans="104:106" x14ac:dyDescent="0.2">
      <c r="CZ11035" s="130"/>
      <c r="DA11035" s="130"/>
      <c r="DB11035" s="130"/>
    </row>
    <row r="11036" spans="104:106" x14ac:dyDescent="0.2">
      <c r="CZ11036" s="130"/>
      <c r="DA11036" s="130"/>
      <c r="DB11036" s="130"/>
    </row>
    <row r="11037" spans="104:106" x14ac:dyDescent="0.2">
      <c r="CZ11037" s="130"/>
      <c r="DA11037" s="130"/>
      <c r="DB11037" s="130"/>
    </row>
    <row r="11038" spans="104:106" x14ac:dyDescent="0.2">
      <c r="CZ11038" s="130"/>
      <c r="DA11038" s="130"/>
      <c r="DB11038" s="130"/>
    </row>
    <row r="11039" spans="104:106" x14ac:dyDescent="0.2">
      <c r="CZ11039" s="130"/>
      <c r="DA11039" s="130"/>
      <c r="DB11039" s="130"/>
    </row>
    <row r="11040" spans="104:106" x14ac:dyDescent="0.2">
      <c r="CZ11040" s="130"/>
      <c r="DA11040" s="130"/>
      <c r="DB11040" s="130"/>
    </row>
    <row r="11041" spans="104:106" x14ac:dyDescent="0.2">
      <c r="CZ11041" s="130"/>
      <c r="DA11041" s="130"/>
      <c r="DB11041" s="130"/>
    </row>
    <row r="11042" spans="104:106" x14ac:dyDescent="0.2">
      <c r="CZ11042" s="130"/>
      <c r="DA11042" s="130"/>
      <c r="DB11042" s="130"/>
    </row>
    <row r="11043" spans="104:106" x14ac:dyDescent="0.2">
      <c r="CZ11043" s="130"/>
      <c r="DA11043" s="130"/>
      <c r="DB11043" s="130"/>
    </row>
    <row r="11044" spans="104:106" x14ac:dyDescent="0.2">
      <c r="CZ11044" s="130"/>
      <c r="DA11044" s="130"/>
      <c r="DB11044" s="130"/>
    </row>
    <row r="11045" spans="104:106" x14ac:dyDescent="0.2">
      <c r="CZ11045" s="130"/>
      <c r="DA11045" s="130"/>
      <c r="DB11045" s="130"/>
    </row>
    <row r="11046" spans="104:106" x14ac:dyDescent="0.2">
      <c r="CZ11046" s="130"/>
      <c r="DA11046" s="130"/>
      <c r="DB11046" s="130"/>
    </row>
    <row r="11047" spans="104:106" x14ac:dyDescent="0.2">
      <c r="CZ11047" s="130"/>
      <c r="DA11047" s="130"/>
      <c r="DB11047" s="130"/>
    </row>
    <row r="11048" spans="104:106" x14ac:dyDescent="0.2">
      <c r="CZ11048" s="130"/>
      <c r="DA11048" s="130"/>
      <c r="DB11048" s="130"/>
    </row>
    <row r="11049" spans="104:106" x14ac:dyDescent="0.2">
      <c r="CZ11049" s="130"/>
      <c r="DA11049" s="130"/>
      <c r="DB11049" s="130"/>
    </row>
    <row r="11050" spans="104:106" x14ac:dyDescent="0.2">
      <c r="CZ11050" s="130"/>
      <c r="DA11050" s="130"/>
      <c r="DB11050" s="130"/>
    </row>
    <row r="11051" spans="104:106" x14ac:dyDescent="0.2">
      <c r="CZ11051" s="130"/>
      <c r="DA11051" s="130"/>
      <c r="DB11051" s="130"/>
    </row>
    <row r="11052" spans="104:106" x14ac:dyDescent="0.2">
      <c r="CZ11052" s="130"/>
      <c r="DA11052" s="130"/>
      <c r="DB11052" s="130"/>
    </row>
    <row r="11053" spans="104:106" x14ac:dyDescent="0.2">
      <c r="CZ11053" s="130"/>
      <c r="DA11053" s="130"/>
      <c r="DB11053" s="130"/>
    </row>
    <row r="11054" spans="104:106" x14ac:dyDescent="0.2">
      <c r="CZ11054" s="130"/>
      <c r="DA11054" s="130"/>
      <c r="DB11054" s="130"/>
    </row>
    <row r="11055" spans="104:106" x14ac:dyDescent="0.2">
      <c r="CZ11055" s="130"/>
      <c r="DA11055" s="130"/>
      <c r="DB11055" s="130"/>
    </row>
    <row r="11056" spans="104:106" x14ac:dyDescent="0.2">
      <c r="CZ11056" s="130"/>
      <c r="DA11056" s="130"/>
      <c r="DB11056" s="130"/>
    </row>
    <row r="11057" spans="104:106" x14ac:dyDescent="0.2">
      <c r="CZ11057" s="130"/>
      <c r="DA11057" s="130"/>
      <c r="DB11057" s="130"/>
    </row>
    <row r="11058" spans="104:106" x14ac:dyDescent="0.2">
      <c r="CZ11058" s="130"/>
      <c r="DA11058" s="130"/>
      <c r="DB11058" s="130"/>
    </row>
    <row r="11059" spans="104:106" x14ac:dyDescent="0.2">
      <c r="CZ11059" s="130"/>
      <c r="DA11059" s="130"/>
      <c r="DB11059" s="130"/>
    </row>
    <row r="11060" spans="104:106" x14ac:dyDescent="0.2">
      <c r="CZ11060" s="130"/>
      <c r="DA11060" s="130"/>
      <c r="DB11060" s="130"/>
    </row>
    <row r="11061" spans="104:106" x14ac:dyDescent="0.2">
      <c r="CZ11061" s="130"/>
      <c r="DA11061" s="130"/>
      <c r="DB11061" s="130"/>
    </row>
    <row r="11062" spans="104:106" x14ac:dyDescent="0.2">
      <c r="CZ11062" s="130"/>
      <c r="DA11062" s="130"/>
      <c r="DB11062" s="130"/>
    </row>
    <row r="11063" spans="104:106" x14ac:dyDescent="0.2">
      <c r="CZ11063" s="130"/>
      <c r="DA11063" s="130"/>
      <c r="DB11063" s="130"/>
    </row>
    <row r="11064" spans="104:106" x14ac:dyDescent="0.2">
      <c r="CZ11064" s="130"/>
      <c r="DA11064" s="130"/>
      <c r="DB11064" s="130"/>
    </row>
    <row r="11065" spans="104:106" x14ac:dyDescent="0.2">
      <c r="CZ11065" s="130"/>
      <c r="DA11065" s="130"/>
      <c r="DB11065" s="130"/>
    </row>
    <row r="11066" spans="104:106" x14ac:dyDescent="0.2">
      <c r="CZ11066" s="130"/>
      <c r="DA11066" s="130"/>
      <c r="DB11066" s="130"/>
    </row>
    <row r="11067" spans="104:106" x14ac:dyDescent="0.2">
      <c r="CZ11067" s="130"/>
      <c r="DA11067" s="130"/>
      <c r="DB11067" s="130"/>
    </row>
    <row r="11068" spans="104:106" x14ac:dyDescent="0.2">
      <c r="CZ11068" s="130"/>
      <c r="DA11068" s="130"/>
      <c r="DB11068" s="130"/>
    </row>
    <row r="11069" spans="104:106" x14ac:dyDescent="0.2">
      <c r="CZ11069" s="130"/>
      <c r="DA11069" s="130"/>
      <c r="DB11069" s="130"/>
    </row>
    <row r="11070" spans="104:106" x14ac:dyDescent="0.2">
      <c r="CZ11070" s="130"/>
      <c r="DA11070" s="130"/>
      <c r="DB11070" s="130"/>
    </row>
    <row r="11071" spans="104:106" x14ac:dyDescent="0.2">
      <c r="CZ11071" s="130"/>
      <c r="DA11071" s="130"/>
      <c r="DB11071" s="130"/>
    </row>
    <row r="11072" spans="104:106" x14ac:dyDescent="0.2">
      <c r="CZ11072" s="130"/>
      <c r="DA11072" s="130"/>
      <c r="DB11072" s="130"/>
    </row>
    <row r="11073" spans="104:106" x14ac:dyDescent="0.2">
      <c r="CZ11073" s="130"/>
      <c r="DA11073" s="130"/>
      <c r="DB11073" s="130"/>
    </row>
    <row r="11074" spans="104:106" x14ac:dyDescent="0.2">
      <c r="CZ11074" s="130"/>
      <c r="DA11074" s="130"/>
      <c r="DB11074" s="130"/>
    </row>
    <row r="11075" spans="104:106" x14ac:dyDescent="0.2">
      <c r="CZ11075" s="130"/>
      <c r="DA11075" s="130"/>
      <c r="DB11075" s="130"/>
    </row>
    <row r="11076" spans="104:106" x14ac:dyDescent="0.2">
      <c r="CZ11076" s="130"/>
      <c r="DA11076" s="130"/>
      <c r="DB11076" s="130"/>
    </row>
    <row r="11077" spans="104:106" x14ac:dyDescent="0.2">
      <c r="CZ11077" s="130"/>
      <c r="DA11077" s="130"/>
      <c r="DB11077" s="130"/>
    </row>
    <row r="11078" spans="104:106" x14ac:dyDescent="0.2">
      <c r="CZ11078" s="130"/>
      <c r="DA11078" s="130"/>
      <c r="DB11078" s="130"/>
    </row>
    <row r="11079" spans="104:106" x14ac:dyDescent="0.2">
      <c r="CZ11079" s="130"/>
      <c r="DA11079" s="130"/>
      <c r="DB11079" s="130"/>
    </row>
    <row r="11080" spans="104:106" x14ac:dyDescent="0.2">
      <c r="CZ11080" s="130"/>
      <c r="DA11080" s="130"/>
      <c r="DB11080" s="130"/>
    </row>
    <row r="11081" spans="104:106" x14ac:dyDescent="0.2">
      <c r="CZ11081" s="130"/>
      <c r="DA11081" s="130"/>
      <c r="DB11081" s="130"/>
    </row>
    <row r="11082" spans="104:106" x14ac:dyDescent="0.2">
      <c r="CZ11082" s="130"/>
      <c r="DA11082" s="130"/>
      <c r="DB11082" s="130"/>
    </row>
    <row r="11083" spans="104:106" x14ac:dyDescent="0.2">
      <c r="CZ11083" s="130"/>
      <c r="DA11083" s="130"/>
      <c r="DB11083" s="130"/>
    </row>
    <row r="11084" spans="104:106" x14ac:dyDescent="0.2">
      <c r="CZ11084" s="130"/>
      <c r="DA11084" s="130"/>
      <c r="DB11084" s="130"/>
    </row>
    <row r="11085" spans="104:106" x14ac:dyDescent="0.2">
      <c r="CZ11085" s="130"/>
      <c r="DA11085" s="130"/>
      <c r="DB11085" s="130"/>
    </row>
    <row r="11086" spans="104:106" x14ac:dyDescent="0.2">
      <c r="CZ11086" s="130"/>
      <c r="DA11086" s="130"/>
      <c r="DB11086" s="130"/>
    </row>
    <row r="11087" spans="104:106" x14ac:dyDescent="0.2">
      <c r="CZ11087" s="130"/>
      <c r="DA11087" s="130"/>
      <c r="DB11087" s="130"/>
    </row>
    <row r="11088" spans="104:106" x14ac:dyDescent="0.2">
      <c r="CZ11088" s="130"/>
      <c r="DA11088" s="130"/>
      <c r="DB11088" s="130"/>
    </row>
    <row r="11089" spans="104:106" x14ac:dyDescent="0.2">
      <c r="CZ11089" s="130"/>
      <c r="DA11089" s="130"/>
      <c r="DB11089" s="130"/>
    </row>
    <row r="11090" spans="104:106" x14ac:dyDescent="0.2">
      <c r="CZ11090" s="130"/>
      <c r="DA11090" s="130"/>
      <c r="DB11090" s="130"/>
    </row>
    <row r="11091" spans="104:106" x14ac:dyDescent="0.2">
      <c r="CZ11091" s="130"/>
      <c r="DA11091" s="130"/>
      <c r="DB11091" s="130"/>
    </row>
    <row r="11092" spans="104:106" x14ac:dyDescent="0.2">
      <c r="CZ11092" s="130"/>
      <c r="DA11092" s="130"/>
      <c r="DB11092" s="130"/>
    </row>
    <row r="11093" spans="104:106" x14ac:dyDescent="0.2">
      <c r="CZ11093" s="130"/>
      <c r="DA11093" s="130"/>
      <c r="DB11093" s="130"/>
    </row>
    <row r="11094" spans="104:106" x14ac:dyDescent="0.2">
      <c r="CZ11094" s="130"/>
      <c r="DA11094" s="130"/>
      <c r="DB11094" s="130"/>
    </row>
    <row r="11095" spans="104:106" x14ac:dyDescent="0.2">
      <c r="CZ11095" s="130"/>
      <c r="DA11095" s="130"/>
      <c r="DB11095" s="130"/>
    </row>
    <row r="11096" spans="104:106" x14ac:dyDescent="0.2">
      <c r="CZ11096" s="130"/>
      <c r="DA11096" s="130"/>
      <c r="DB11096" s="130"/>
    </row>
    <row r="11097" spans="104:106" x14ac:dyDescent="0.2">
      <c r="CZ11097" s="130"/>
      <c r="DA11097" s="130"/>
      <c r="DB11097" s="130"/>
    </row>
    <row r="11098" spans="104:106" x14ac:dyDescent="0.2">
      <c r="CZ11098" s="130"/>
      <c r="DA11098" s="130"/>
      <c r="DB11098" s="130"/>
    </row>
    <row r="11099" spans="104:106" x14ac:dyDescent="0.2">
      <c r="CZ11099" s="130"/>
      <c r="DA11099" s="130"/>
      <c r="DB11099" s="130"/>
    </row>
    <row r="11100" spans="104:106" x14ac:dyDescent="0.2">
      <c r="CZ11100" s="130"/>
      <c r="DA11100" s="130"/>
      <c r="DB11100" s="130"/>
    </row>
    <row r="11101" spans="104:106" x14ac:dyDescent="0.2">
      <c r="CZ11101" s="130"/>
      <c r="DA11101" s="130"/>
      <c r="DB11101" s="130"/>
    </row>
    <row r="11102" spans="104:106" x14ac:dyDescent="0.2">
      <c r="CZ11102" s="130"/>
      <c r="DA11102" s="130"/>
      <c r="DB11102" s="130"/>
    </row>
    <row r="11103" spans="104:106" x14ac:dyDescent="0.2">
      <c r="CZ11103" s="130"/>
      <c r="DA11103" s="130"/>
      <c r="DB11103" s="130"/>
    </row>
    <row r="11104" spans="104:106" x14ac:dyDescent="0.2">
      <c r="CZ11104" s="130"/>
      <c r="DA11104" s="130"/>
      <c r="DB11104" s="130"/>
    </row>
    <row r="11105" spans="104:106" x14ac:dyDescent="0.2">
      <c r="CZ11105" s="130"/>
      <c r="DA11105" s="130"/>
      <c r="DB11105" s="130"/>
    </row>
    <row r="11106" spans="104:106" x14ac:dyDescent="0.2">
      <c r="CZ11106" s="130"/>
      <c r="DA11106" s="130"/>
      <c r="DB11106" s="130"/>
    </row>
    <row r="11107" spans="104:106" x14ac:dyDescent="0.2">
      <c r="CZ11107" s="130"/>
      <c r="DA11107" s="130"/>
      <c r="DB11107" s="130"/>
    </row>
    <row r="11108" spans="104:106" x14ac:dyDescent="0.2">
      <c r="CZ11108" s="130"/>
      <c r="DA11108" s="130"/>
      <c r="DB11108" s="130"/>
    </row>
    <row r="11109" spans="104:106" x14ac:dyDescent="0.2">
      <c r="CZ11109" s="130"/>
      <c r="DA11109" s="130"/>
      <c r="DB11109" s="130"/>
    </row>
    <row r="11110" spans="104:106" x14ac:dyDescent="0.2">
      <c r="CZ11110" s="130"/>
      <c r="DA11110" s="130"/>
      <c r="DB11110" s="130"/>
    </row>
    <row r="11111" spans="104:106" x14ac:dyDescent="0.2">
      <c r="CZ11111" s="130"/>
      <c r="DA11111" s="130"/>
      <c r="DB11111" s="130"/>
    </row>
    <row r="11112" spans="104:106" x14ac:dyDescent="0.2">
      <c r="CZ11112" s="130"/>
      <c r="DA11112" s="130"/>
      <c r="DB11112" s="130"/>
    </row>
    <row r="11113" spans="104:106" x14ac:dyDescent="0.2">
      <c r="CZ11113" s="130"/>
      <c r="DA11113" s="130"/>
      <c r="DB11113" s="130"/>
    </row>
    <row r="11114" spans="104:106" x14ac:dyDescent="0.2">
      <c r="CZ11114" s="130"/>
      <c r="DA11114" s="130"/>
      <c r="DB11114" s="130"/>
    </row>
    <row r="11115" spans="104:106" x14ac:dyDescent="0.2">
      <c r="CZ11115" s="130"/>
      <c r="DA11115" s="130"/>
      <c r="DB11115" s="130"/>
    </row>
    <row r="11116" spans="104:106" x14ac:dyDescent="0.2">
      <c r="CZ11116" s="130"/>
      <c r="DA11116" s="130"/>
      <c r="DB11116" s="130"/>
    </row>
    <row r="11117" spans="104:106" x14ac:dyDescent="0.2">
      <c r="CZ11117" s="130"/>
      <c r="DA11117" s="130"/>
      <c r="DB11117" s="130"/>
    </row>
    <row r="11118" spans="104:106" x14ac:dyDescent="0.2">
      <c r="CZ11118" s="130"/>
      <c r="DA11118" s="130"/>
      <c r="DB11118" s="130"/>
    </row>
    <row r="11119" spans="104:106" x14ac:dyDescent="0.2">
      <c r="CZ11119" s="130"/>
      <c r="DA11119" s="130"/>
      <c r="DB11119" s="130"/>
    </row>
    <row r="11120" spans="104:106" x14ac:dyDescent="0.2">
      <c r="CZ11120" s="130"/>
      <c r="DA11120" s="130"/>
      <c r="DB11120" s="130"/>
    </row>
    <row r="11121" spans="104:106" x14ac:dyDescent="0.2">
      <c r="CZ11121" s="130"/>
      <c r="DA11121" s="130"/>
      <c r="DB11121" s="130"/>
    </row>
    <row r="11122" spans="104:106" x14ac:dyDescent="0.2">
      <c r="CZ11122" s="130"/>
      <c r="DA11122" s="130"/>
      <c r="DB11122" s="130"/>
    </row>
    <row r="11123" spans="104:106" x14ac:dyDescent="0.2">
      <c r="CZ11123" s="130"/>
      <c r="DA11123" s="130"/>
      <c r="DB11123" s="130"/>
    </row>
    <row r="11124" spans="104:106" x14ac:dyDescent="0.2">
      <c r="CZ11124" s="130"/>
      <c r="DA11124" s="130"/>
      <c r="DB11124" s="130"/>
    </row>
    <row r="11125" spans="104:106" x14ac:dyDescent="0.2">
      <c r="CZ11125" s="130"/>
      <c r="DA11125" s="130"/>
      <c r="DB11125" s="130"/>
    </row>
    <row r="11126" spans="104:106" x14ac:dyDescent="0.2">
      <c r="CZ11126" s="130"/>
      <c r="DA11126" s="130"/>
      <c r="DB11126" s="130"/>
    </row>
    <row r="11127" spans="104:106" x14ac:dyDescent="0.2">
      <c r="CZ11127" s="130"/>
      <c r="DA11127" s="130"/>
      <c r="DB11127" s="130"/>
    </row>
    <row r="11128" spans="104:106" x14ac:dyDescent="0.2">
      <c r="CZ11128" s="130"/>
      <c r="DA11128" s="130"/>
      <c r="DB11128" s="130"/>
    </row>
    <row r="11129" spans="104:106" x14ac:dyDescent="0.2">
      <c r="CZ11129" s="130"/>
      <c r="DA11129" s="130"/>
      <c r="DB11129" s="130"/>
    </row>
    <row r="11130" spans="104:106" x14ac:dyDescent="0.2">
      <c r="CZ11130" s="130"/>
      <c r="DA11130" s="130"/>
      <c r="DB11130" s="130"/>
    </row>
    <row r="11131" spans="104:106" x14ac:dyDescent="0.2">
      <c r="CZ11131" s="130"/>
      <c r="DA11131" s="130"/>
      <c r="DB11131" s="130"/>
    </row>
    <row r="11132" spans="104:106" x14ac:dyDescent="0.2">
      <c r="CZ11132" s="130"/>
      <c r="DA11132" s="130"/>
      <c r="DB11132" s="130"/>
    </row>
    <row r="11133" spans="104:106" x14ac:dyDescent="0.2">
      <c r="CZ11133" s="130"/>
      <c r="DA11133" s="130"/>
      <c r="DB11133" s="130"/>
    </row>
    <row r="11134" spans="104:106" x14ac:dyDescent="0.2">
      <c r="CZ11134" s="130"/>
      <c r="DA11134" s="130"/>
      <c r="DB11134" s="130"/>
    </row>
    <row r="11135" spans="104:106" x14ac:dyDescent="0.2">
      <c r="CZ11135" s="130"/>
      <c r="DA11135" s="130"/>
      <c r="DB11135" s="130"/>
    </row>
    <row r="11136" spans="104:106" x14ac:dyDescent="0.2">
      <c r="CZ11136" s="130"/>
      <c r="DA11136" s="130"/>
      <c r="DB11136" s="130"/>
    </row>
    <row r="11137" spans="104:106" x14ac:dyDescent="0.2">
      <c r="CZ11137" s="130"/>
      <c r="DA11137" s="130"/>
      <c r="DB11137" s="130"/>
    </row>
    <row r="11138" spans="104:106" x14ac:dyDescent="0.2">
      <c r="CZ11138" s="130"/>
      <c r="DA11138" s="130"/>
      <c r="DB11138" s="130"/>
    </row>
    <row r="11139" spans="104:106" x14ac:dyDescent="0.2">
      <c r="CZ11139" s="130"/>
      <c r="DA11139" s="130"/>
      <c r="DB11139" s="130"/>
    </row>
    <row r="11140" spans="104:106" x14ac:dyDescent="0.2">
      <c r="CZ11140" s="130"/>
      <c r="DA11140" s="130"/>
      <c r="DB11140" s="130"/>
    </row>
    <row r="11141" spans="104:106" x14ac:dyDescent="0.2">
      <c r="CZ11141" s="130"/>
      <c r="DA11141" s="130"/>
      <c r="DB11141" s="130"/>
    </row>
    <row r="11142" spans="104:106" x14ac:dyDescent="0.2">
      <c r="CZ11142" s="130"/>
      <c r="DA11142" s="130"/>
      <c r="DB11142" s="130"/>
    </row>
    <row r="11143" spans="104:106" x14ac:dyDescent="0.2">
      <c r="CZ11143" s="130"/>
      <c r="DA11143" s="130"/>
      <c r="DB11143" s="130"/>
    </row>
    <row r="11144" spans="104:106" x14ac:dyDescent="0.2">
      <c r="CZ11144" s="130"/>
      <c r="DA11144" s="130"/>
      <c r="DB11144" s="130"/>
    </row>
    <row r="11145" spans="104:106" x14ac:dyDescent="0.2">
      <c r="CZ11145" s="130"/>
      <c r="DA11145" s="130"/>
      <c r="DB11145" s="130"/>
    </row>
    <row r="11146" spans="104:106" x14ac:dyDescent="0.2">
      <c r="CZ11146" s="130"/>
      <c r="DA11146" s="130"/>
      <c r="DB11146" s="130"/>
    </row>
    <row r="11147" spans="104:106" x14ac:dyDescent="0.2">
      <c r="CZ11147" s="130"/>
      <c r="DA11147" s="130"/>
      <c r="DB11147" s="130"/>
    </row>
    <row r="11148" spans="104:106" x14ac:dyDescent="0.2">
      <c r="CZ11148" s="130"/>
      <c r="DA11148" s="130"/>
      <c r="DB11148" s="130"/>
    </row>
    <row r="11149" spans="104:106" x14ac:dyDescent="0.2">
      <c r="CZ11149" s="130"/>
      <c r="DA11149" s="130"/>
      <c r="DB11149" s="130"/>
    </row>
    <row r="11150" spans="104:106" x14ac:dyDescent="0.2">
      <c r="CZ11150" s="130"/>
      <c r="DA11150" s="130"/>
      <c r="DB11150" s="130"/>
    </row>
    <row r="11151" spans="104:106" x14ac:dyDescent="0.2">
      <c r="CZ11151" s="130"/>
      <c r="DA11151" s="130"/>
      <c r="DB11151" s="130"/>
    </row>
    <row r="11152" spans="104:106" x14ac:dyDescent="0.2">
      <c r="CZ11152" s="130"/>
      <c r="DA11152" s="130"/>
      <c r="DB11152" s="130"/>
    </row>
    <row r="11153" spans="104:106" x14ac:dyDescent="0.2">
      <c r="CZ11153" s="130"/>
      <c r="DA11153" s="130"/>
      <c r="DB11153" s="130"/>
    </row>
    <row r="11154" spans="104:106" x14ac:dyDescent="0.2">
      <c r="CZ11154" s="130"/>
      <c r="DA11154" s="130"/>
      <c r="DB11154" s="130"/>
    </row>
    <row r="11155" spans="104:106" x14ac:dyDescent="0.2">
      <c r="CZ11155" s="130"/>
      <c r="DA11155" s="130"/>
      <c r="DB11155" s="130"/>
    </row>
    <row r="11156" spans="104:106" x14ac:dyDescent="0.2">
      <c r="CZ11156" s="130"/>
      <c r="DA11156" s="130"/>
      <c r="DB11156" s="130"/>
    </row>
    <row r="11157" spans="104:106" x14ac:dyDescent="0.2">
      <c r="CZ11157" s="130"/>
      <c r="DA11157" s="130"/>
      <c r="DB11157" s="130"/>
    </row>
    <row r="11158" spans="104:106" x14ac:dyDescent="0.2">
      <c r="CZ11158" s="130"/>
      <c r="DA11158" s="130"/>
      <c r="DB11158" s="130"/>
    </row>
    <row r="11159" spans="104:106" x14ac:dyDescent="0.2">
      <c r="CZ11159" s="130"/>
      <c r="DA11159" s="130"/>
      <c r="DB11159" s="130"/>
    </row>
    <row r="11160" spans="104:106" x14ac:dyDescent="0.2">
      <c r="CZ11160" s="130"/>
      <c r="DA11160" s="130"/>
      <c r="DB11160" s="130"/>
    </row>
    <row r="11161" spans="104:106" x14ac:dyDescent="0.2">
      <c r="CZ11161" s="130"/>
      <c r="DA11161" s="130"/>
      <c r="DB11161" s="130"/>
    </row>
    <row r="11162" spans="104:106" x14ac:dyDescent="0.2">
      <c r="CZ11162" s="130"/>
      <c r="DA11162" s="130"/>
      <c r="DB11162" s="130"/>
    </row>
    <row r="11163" spans="104:106" x14ac:dyDescent="0.2">
      <c r="CZ11163" s="130"/>
      <c r="DA11163" s="130"/>
      <c r="DB11163" s="130"/>
    </row>
    <row r="11164" spans="104:106" x14ac:dyDescent="0.2">
      <c r="CZ11164" s="130"/>
      <c r="DA11164" s="130"/>
      <c r="DB11164" s="130"/>
    </row>
    <row r="11165" spans="104:106" x14ac:dyDescent="0.2">
      <c r="CZ11165" s="130"/>
      <c r="DA11165" s="130"/>
      <c r="DB11165" s="130"/>
    </row>
    <row r="11166" spans="104:106" x14ac:dyDescent="0.2">
      <c r="CZ11166" s="130"/>
      <c r="DA11166" s="130"/>
      <c r="DB11166" s="130"/>
    </row>
    <row r="11167" spans="104:106" x14ac:dyDescent="0.2">
      <c r="CZ11167" s="130"/>
      <c r="DA11167" s="130"/>
      <c r="DB11167" s="130"/>
    </row>
    <row r="11168" spans="104:106" x14ac:dyDescent="0.2">
      <c r="CZ11168" s="130"/>
      <c r="DA11168" s="130"/>
      <c r="DB11168" s="130"/>
    </row>
    <row r="11169" spans="104:106" x14ac:dyDescent="0.2">
      <c r="CZ11169" s="130"/>
      <c r="DA11169" s="130"/>
      <c r="DB11169" s="130"/>
    </row>
    <row r="11170" spans="104:106" x14ac:dyDescent="0.2">
      <c r="CZ11170" s="130"/>
      <c r="DA11170" s="130"/>
      <c r="DB11170" s="130"/>
    </row>
    <row r="11171" spans="104:106" x14ac:dyDescent="0.2">
      <c r="CZ11171" s="130"/>
      <c r="DA11171" s="130"/>
      <c r="DB11171" s="130"/>
    </row>
    <row r="11172" spans="104:106" x14ac:dyDescent="0.2">
      <c r="CZ11172" s="130"/>
      <c r="DA11172" s="130"/>
      <c r="DB11172" s="130"/>
    </row>
    <row r="11173" spans="104:106" x14ac:dyDescent="0.2">
      <c r="CZ11173" s="130"/>
      <c r="DA11173" s="130"/>
      <c r="DB11173" s="130"/>
    </row>
    <row r="11174" spans="104:106" x14ac:dyDescent="0.2">
      <c r="CZ11174" s="130"/>
      <c r="DA11174" s="130"/>
      <c r="DB11174" s="130"/>
    </row>
    <row r="11175" spans="104:106" x14ac:dyDescent="0.2">
      <c r="CZ11175" s="130"/>
      <c r="DA11175" s="130"/>
      <c r="DB11175" s="130"/>
    </row>
    <row r="11176" spans="104:106" x14ac:dyDescent="0.2">
      <c r="CZ11176" s="130"/>
      <c r="DA11176" s="130"/>
      <c r="DB11176" s="130"/>
    </row>
    <row r="11177" spans="104:106" x14ac:dyDescent="0.2">
      <c r="CZ11177" s="130"/>
      <c r="DA11177" s="130"/>
      <c r="DB11177" s="130"/>
    </row>
    <row r="11178" spans="104:106" x14ac:dyDescent="0.2">
      <c r="CZ11178" s="130"/>
      <c r="DA11178" s="130"/>
      <c r="DB11178" s="130"/>
    </row>
    <row r="11179" spans="104:106" x14ac:dyDescent="0.2">
      <c r="CZ11179" s="130"/>
      <c r="DA11179" s="130"/>
      <c r="DB11179" s="130"/>
    </row>
    <row r="11180" spans="104:106" x14ac:dyDescent="0.2">
      <c r="CZ11180" s="130"/>
      <c r="DA11180" s="130"/>
      <c r="DB11180" s="130"/>
    </row>
    <row r="11181" spans="104:106" x14ac:dyDescent="0.2">
      <c r="CZ11181" s="130"/>
      <c r="DA11181" s="130"/>
      <c r="DB11181" s="130"/>
    </row>
    <row r="11182" spans="104:106" x14ac:dyDescent="0.2">
      <c r="CZ11182" s="130"/>
      <c r="DA11182" s="130"/>
      <c r="DB11182" s="130"/>
    </row>
    <row r="11183" spans="104:106" x14ac:dyDescent="0.2">
      <c r="CZ11183" s="130"/>
      <c r="DA11183" s="130"/>
      <c r="DB11183" s="130"/>
    </row>
    <row r="11184" spans="104:106" x14ac:dyDescent="0.2">
      <c r="CZ11184" s="130"/>
      <c r="DA11184" s="130"/>
      <c r="DB11184" s="130"/>
    </row>
    <row r="11185" spans="104:106" x14ac:dyDescent="0.2">
      <c r="CZ11185" s="130"/>
      <c r="DA11185" s="130"/>
      <c r="DB11185" s="130"/>
    </row>
    <row r="11186" spans="104:106" x14ac:dyDescent="0.2">
      <c r="CZ11186" s="130"/>
      <c r="DA11186" s="130"/>
      <c r="DB11186" s="130"/>
    </row>
    <row r="11187" spans="104:106" x14ac:dyDescent="0.2">
      <c r="CZ11187" s="130"/>
      <c r="DA11187" s="130"/>
      <c r="DB11187" s="130"/>
    </row>
    <row r="11188" spans="104:106" x14ac:dyDescent="0.2">
      <c r="CZ11188" s="130"/>
      <c r="DA11188" s="130"/>
      <c r="DB11188" s="130"/>
    </row>
    <row r="11189" spans="104:106" x14ac:dyDescent="0.2">
      <c r="CZ11189" s="130"/>
      <c r="DA11189" s="130"/>
      <c r="DB11189" s="130"/>
    </row>
    <row r="11190" spans="104:106" x14ac:dyDescent="0.2">
      <c r="CZ11190" s="130"/>
      <c r="DA11190" s="130"/>
      <c r="DB11190" s="130"/>
    </row>
    <row r="11191" spans="104:106" x14ac:dyDescent="0.2">
      <c r="CZ11191" s="130"/>
      <c r="DA11191" s="130"/>
      <c r="DB11191" s="130"/>
    </row>
    <row r="11192" spans="104:106" x14ac:dyDescent="0.2">
      <c r="CZ11192" s="130"/>
      <c r="DA11192" s="130"/>
      <c r="DB11192" s="130"/>
    </row>
    <row r="11193" spans="104:106" x14ac:dyDescent="0.2">
      <c r="CZ11193" s="130"/>
      <c r="DA11193" s="130"/>
      <c r="DB11193" s="130"/>
    </row>
    <row r="11194" spans="104:106" x14ac:dyDescent="0.2">
      <c r="CZ11194" s="130"/>
      <c r="DA11194" s="130"/>
      <c r="DB11194" s="130"/>
    </row>
    <row r="11195" spans="104:106" x14ac:dyDescent="0.2">
      <c r="CZ11195" s="130"/>
      <c r="DA11195" s="130"/>
      <c r="DB11195" s="130"/>
    </row>
    <row r="11196" spans="104:106" x14ac:dyDescent="0.2">
      <c r="CZ11196" s="130"/>
      <c r="DA11196" s="130"/>
      <c r="DB11196" s="130"/>
    </row>
    <row r="11197" spans="104:106" x14ac:dyDescent="0.2">
      <c r="CZ11197" s="130"/>
      <c r="DA11197" s="130"/>
      <c r="DB11197" s="130"/>
    </row>
    <row r="11198" spans="104:106" x14ac:dyDescent="0.2">
      <c r="CZ11198" s="130"/>
      <c r="DA11198" s="130"/>
      <c r="DB11198" s="130"/>
    </row>
    <row r="11199" spans="104:106" x14ac:dyDescent="0.2">
      <c r="CZ11199" s="130"/>
      <c r="DA11199" s="130"/>
      <c r="DB11199" s="130"/>
    </row>
    <row r="11200" spans="104:106" x14ac:dyDescent="0.2">
      <c r="CZ11200" s="130"/>
      <c r="DA11200" s="130"/>
      <c r="DB11200" s="130"/>
    </row>
    <row r="11201" spans="104:106" x14ac:dyDescent="0.2">
      <c r="CZ11201" s="130"/>
      <c r="DA11201" s="130"/>
      <c r="DB11201" s="130"/>
    </row>
    <row r="11202" spans="104:106" x14ac:dyDescent="0.2">
      <c r="CZ11202" s="130"/>
      <c r="DA11202" s="130"/>
      <c r="DB11202" s="130"/>
    </row>
    <row r="11203" spans="104:106" x14ac:dyDescent="0.2">
      <c r="CZ11203" s="130"/>
      <c r="DA11203" s="130"/>
      <c r="DB11203" s="130"/>
    </row>
    <row r="11204" spans="104:106" x14ac:dyDescent="0.2">
      <c r="CZ11204" s="130"/>
      <c r="DA11204" s="130"/>
      <c r="DB11204" s="130"/>
    </row>
    <row r="11205" spans="104:106" x14ac:dyDescent="0.2">
      <c r="CZ11205" s="130"/>
      <c r="DA11205" s="130"/>
      <c r="DB11205" s="130"/>
    </row>
    <row r="11206" spans="104:106" x14ac:dyDescent="0.2">
      <c r="CZ11206" s="130"/>
      <c r="DA11206" s="130"/>
      <c r="DB11206" s="130"/>
    </row>
    <row r="11207" spans="104:106" x14ac:dyDescent="0.2">
      <c r="CZ11207" s="130"/>
      <c r="DA11207" s="130"/>
      <c r="DB11207" s="130"/>
    </row>
    <row r="11208" spans="104:106" x14ac:dyDescent="0.2">
      <c r="CZ11208" s="130"/>
      <c r="DA11208" s="130"/>
      <c r="DB11208" s="130"/>
    </row>
    <row r="11209" spans="104:106" x14ac:dyDescent="0.2">
      <c r="CZ11209" s="130"/>
      <c r="DA11209" s="130"/>
      <c r="DB11209" s="130"/>
    </row>
    <row r="11210" spans="104:106" x14ac:dyDescent="0.2">
      <c r="CZ11210" s="130"/>
      <c r="DA11210" s="130"/>
      <c r="DB11210" s="130"/>
    </row>
    <row r="11211" spans="104:106" x14ac:dyDescent="0.2">
      <c r="CZ11211" s="130"/>
      <c r="DA11211" s="130"/>
      <c r="DB11211" s="130"/>
    </row>
    <row r="11212" spans="104:106" x14ac:dyDescent="0.2">
      <c r="CZ11212" s="130"/>
      <c r="DA11212" s="130"/>
      <c r="DB11212" s="130"/>
    </row>
    <row r="11213" spans="104:106" x14ac:dyDescent="0.2">
      <c r="CZ11213" s="130"/>
      <c r="DA11213" s="130"/>
      <c r="DB11213" s="130"/>
    </row>
    <row r="11214" spans="104:106" x14ac:dyDescent="0.2">
      <c r="CZ11214" s="130"/>
      <c r="DA11214" s="130"/>
      <c r="DB11214" s="130"/>
    </row>
    <row r="11215" spans="104:106" x14ac:dyDescent="0.2">
      <c r="CZ11215" s="130"/>
      <c r="DA11215" s="130"/>
      <c r="DB11215" s="130"/>
    </row>
    <row r="11216" spans="104:106" x14ac:dyDescent="0.2">
      <c r="CZ11216" s="130"/>
      <c r="DA11216" s="130"/>
      <c r="DB11216" s="130"/>
    </row>
    <row r="11217" spans="104:106" x14ac:dyDescent="0.2">
      <c r="CZ11217" s="130"/>
      <c r="DA11217" s="130"/>
      <c r="DB11217" s="130"/>
    </row>
    <row r="11218" spans="104:106" x14ac:dyDescent="0.2">
      <c r="CZ11218" s="130"/>
      <c r="DA11218" s="130"/>
      <c r="DB11218" s="130"/>
    </row>
    <row r="11219" spans="104:106" x14ac:dyDescent="0.2">
      <c r="CZ11219" s="130"/>
      <c r="DA11219" s="130"/>
      <c r="DB11219" s="130"/>
    </row>
    <row r="11220" spans="104:106" x14ac:dyDescent="0.2">
      <c r="CZ11220" s="130"/>
      <c r="DA11220" s="130"/>
      <c r="DB11220" s="130"/>
    </row>
    <row r="11221" spans="104:106" x14ac:dyDescent="0.2">
      <c r="CZ11221" s="130"/>
      <c r="DA11221" s="130"/>
      <c r="DB11221" s="130"/>
    </row>
    <row r="11222" spans="104:106" x14ac:dyDescent="0.2">
      <c r="CZ11222" s="130"/>
      <c r="DA11222" s="130"/>
      <c r="DB11222" s="130"/>
    </row>
    <row r="11223" spans="104:106" x14ac:dyDescent="0.2">
      <c r="CZ11223" s="130"/>
      <c r="DA11223" s="130"/>
      <c r="DB11223" s="130"/>
    </row>
    <row r="11224" spans="104:106" x14ac:dyDescent="0.2">
      <c r="CZ11224" s="130"/>
      <c r="DA11224" s="130"/>
      <c r="DB11224" s="130"/>
    </row>
    <row r="11225" spans="104:106" x14ac:dyDescent="0.2">
      <c r="CZ11225" s="130"/>
      <c r="DA11225" s="130"/>
      <c r="DB11225" s="130"/>
    </row>
    <row r="11226" spans="104:106" x14ac:dyDescent="0.2">
      <c r="CZ11226" s="130"/>
      <c r="DA11226" s="130"/>
      <c r="DB11226" s="130"/>
    </row>
    <row r="11227" spans="104:106" x14ac:dyDescent="0.2">
      <c r="CZ11227" s="130"/>
      <c r="DA11227" s="130"/>
      <c r="DB11227" s="130"/>
    </row>
    <row r="11228" spans="104:106" x14ac:dyDescent="0.2">
      <c r="CZ11228" s="130"/>
      <c r="DA11228" s="130"/>
      <c r="DB11228" s="130"/>
    </row>
    <row r="11229" spans="104:106" x14ac:dyDescent="0.2">
      <c r="CZ11229" s="130"/>
      <c r="DA11229" s="130"/>
      <c r="DB11229" s="130"/>
    </row>
    <row r="11230" spans="104:106" x14ac:dyDescent="0.2">
      <c r="CZ11230" s="130"/>
      <c r="DA11230" s="130"/>
      <c r="DB11230" s="130"/>
    </row>
    <row r="11231" spans="104:106" x14ac:dyDescent="0.2">
      <c r="CZ11231" s="130"/>
      <c r="DA11231" s="130"/>
      <c r="DB11231" s="130"/>
    </row>
    <row r="11232" spans="104:106" x14ac:dyDescent="0.2">
      <c r="CZ11232" s="130"/>
      <c r="DA11232" s="130"/>
      <c r="DB11232" s="130"/>
    </row>
    <row r="11233" spans="104:106" x14ac:dyDescent="0.2">
      <c r="CZ11233" s="130"/>
      <c r="DA11233" s="130"/>
      <c r="DB11233" s="130"/>
    </row>
    <row r="11234" spans="104:106" x14ac:dyDescent="0.2">
      <c r="CZ11234" s="130"/>
      <c r="DA11234" s="130"/>
      <c r="DB11234" s="130"/>
    </row>
    <row r="11235" spans="104:106" x14ac:dyDescent="0.2">
      <c r="CZ11235" s="130"/>
      <c r="DA11235" s="130"/>
      <c r="DB11235" s="130"/>
    </row>
    <row r="11236" spans="104:106" x14ac:dyDescent="0.2">
      <c r="CZ11236" s="130"/>
      <c r="DA11236" s="130"/>
      <c r="DB11236" s="130"/>
    </row>
    <row r="11237" spans="104:106" x14ac:dyDescent="0.2">
      <c r="CZ11237" s="130"/>
      <c r="DA11237" s="130"/>
      <c r="DB11237" s="130"/>
    </row>
    <row r="11238" spans="104:106" x14ac:dyDescent="0.2">
      <c r="CZ11238" s="130"/>
      <c r="DA11238" s="130"/>
      <c r="DB11238" s="130"/>
    </row>
    <row r="11239" spans="104:106" x14ac:dyDescent="0.2">
      <c r="CZ11239" s="130"/>
      <c r="DA11239" s="130"/>
      <c r="DB11239" s="130"/>
    </row>
    <row r="11240" spans="104:106" x14ac:dyDescent="0.2">
      <c r="CZ11240" s="130"/>
      <c r="DA11240" s="130"/>
      <c r="DB11240" s="130"/>
    </row>
    <row r="11241" spans="104:106" x14ac:dyDescent="0.2">
      <c r="CZ11241" s="130"/>
      <c r="DA11241" s="130"/>
      <c r="DB11241" s="130"/>
    </row>
    <row r="11242" spans="104:106" x14ac:dyDescent="0.2">
      <c r="CZ11242" s="130"/>
      <c r="DA11242" s="130"/>
      <c r="DB11242" s="130"/>
    </row>
    <row r="11243" spans="104:106" x14ac:dyDescent="0.2">
      <c r="CZ11243" s="130"/>
      <c r="DA11243" s="130"/>
      <c r="DB11243" s="130"/>
    </row>
    <row r="11244" spans="104:106" x14ac:dyDescent="0.2">
      <c r="CZ11244" s="130"/>
      <c r="DA11244" s="130"/>
      <c r="DB11244" s="130"/>
    </row>
    <row r="11245" spans="104:106" x14ac:dyDescent="0.2">
      <c r="CZ11245" s="130"/>
      <c r="DA11245" s="130"/>
      <c r="DB11245" s="130"/>
    </row>
    <row r="11246" spans="104:106" x14ac:dyDescent="0.2">
      <c r="CZ11246" s="130"/>
      <c r="DA11246" s="130"/>
      <c r="DB11246" s="130"/>
    </row>
    <row r="11247" spans="104:106" x14ac:dyDescent="0.2">
      <c r="CZ11247" s="130"/>
      <c r="DA11247" s="130"/>
      <c r="DB11247" s="130"/>
    </row>
    <row r="11248" spans="104:106" x14ac:dyDescent="0.2">
      <c r="CZ11248" s="130"/>
      <c r="DA11248" s="130"/>
      <c r="DB11248" s="130"/>
    </row>
    <row r="11249" spans="104:106" x14ac:dyDescent="0.2">
      <c r="CZ11249" s="130"/>
      <c r="DA11249" s="130"/>
      <c r="DB11249" s="130"/>
    </row>
    <row r="11250" spans="104:106" x14ac:dyDescent="0.2">
      <c r="CZ11250" s="130"/>
      <c r="DA11250" s="130"/>
      <c r="DB11250" s="130"/>
    </row>
    <row r="11251" spans="104:106" x14ac:dyDescent="0.2">
      <c r="CZ11251" s="130"/>
      <c r="DA11251" s="130"/>
      <c r="DB11251" s="130"/>
    </row>
    <row r="11252" spans="104:106" x14ac:dyDescent="0.2">
      <c r="CZ11252" s="130"/>
      <c r="DA11252" s="130"/>
      <c r="DB11252" s="130"/>
    </row>
    <row r="11253" spans="104:106" x14ac:dyDescent="0.2">
      <c r="CZ11253" s="130"/>
      <c r="DA11253" s="130"/>
      <c r="DB11253" s="130"/>
    </row>
    <row r="11254" spans="104:106" x14ac:dyDescent="0.2">
      <c r="CZ11254" s="130"/>
      <c r="DA11254" s="130"/>
      <c r="DB11254" s="130"/>
    </row>
    <row r="11255" spans="104:106" x14ac:dyDescent="0.2">
      <c r="CZ11255" s="130"/>
      <c r="DA11255" s="130"/>
      <c r="DB11255" s="130"/>
    </row>
    <row r="11256" spans="104:106" x14ac:dyDescent="0.2">
      <c r="CZ11256" s="130"/>
      <c r="DA11256" s="130"/>
      <c r="DB11256" s="130"/>
    </row>
    <row r="11257" spans="104:106" x14ac:dyDescent="0.2">
      <c r="CZ11257" s="130"/>
      <c r="DA11257" s="130"/>
      <c r="DB11257" s="130"/>
    </row>
    <row r="11258" spans="104:106" x14ac:dyDescent="0.2">
      <c r="CZ11258" s="130"/>
      <c r="DA11258" s="130"/>
      <c r="DB11258" s="130"/>
    </row>
    <row r="11259" spans="104:106" x14ac:dyDescent="0.2">
      <c r="CZ11259" s="130"/>
      <c r="DA11259" s="130"/>
      <c r="DB11259" s="130"/>
    </row>
    <row r="11260" spans="104:106" x14ac:dyDescent="0.2">
      <c r="CZ11260" s="130"/>
      <c r="DA11260" s="130"/>
      <c r="DB11260" s="130"/>
    </row>
    <row r="11261" spans="104:106" x14ac:dyDescent="0.2">
      <c r="CZ11261" s="130"/>
      <c r="DA11261" s="130"/>
      <c r="DB11261" s="130"/>
    </row>
    <row r="11262" spans="104:106" x14ac:dyDescent="0.2">
      <c r="CZ11262" s="130"/>
      <c r="DA11262" s="130"/>
      <c r="DB11262" s="130"/>
    </row>
    <row r="11263" spans="104:106" x14ac:dyDescent="0.2">
      <c r="CZ11263" s="130"/>
      <c r="DA11263" s="130"/>
      <c r="DB11263" s="130"/>
    </row>
    <row r="11264" spans="104:106" x14ac:dyDescent="0.2">
      <c r="CZ11264" s="130"/>
      <c r="DA11264" s="130"/>
      <c r="DB11264" s="130"/>
    </row>
    <row r="11265" spans="104:106" x14ac:dyDescent="0.2">
      <c r="CZ11265" s="130"/>
      <c r="DA11265" s="130"/>
      <c r="DB11265" s="130"/>
    </row>
    <row r="11266" spans="104:106" x14ac:dyDescent="0.2">
      <c r="CZ11266" s="130"/>
      <c r="DA11266" s="130"/>
      <c r="DB11266" s="130"/>
    </row>
    <row r="11267" spans="104:106" x14ac:dyDescent="0.2">
      <c r="CZ11267" s="130"/>
      <c r="DA11267" s="130"/>
      <c r="DB11267" s="130"/>
    </row>
    <row r="11268" spans="104:106" x14ac:dyDescent="0.2">
      <c r="CZ11268" s="130"/>
      <c r="DA11268" s="130"/>
      <c r="DB11268" s="130"/>
    </row>
    <row r="11269" spans="104:106" x14ac:dyDescent="0.2">
      <c r="CZ11269" s="130"/>
      <c r="DA11269" s="130"/>
      <c r="DB11269" s="130"/>
    </row>
    <row r="11270" spans="104:106" x14ac:dyDescent="0.2">
      <c r="CZ11270" s="130"/>
      <c r="DA11270" s="130"/>
      <c r="DB11270" s="130"/>
    </row>
    <row r="11271" spans="104:106" x14ac:dyDescent="0.2">
      <c r="CZ11271" s="130"/>
      <c r="DA11271" s="130"/>
      <c r="DB11271" s="130"/>
    </row>
    <row r="11272" spans="104:106" x14ac:dyDescent="0.2">
      <c r="CZ11272" s="130"/>
      <c r="DA11272" s="130"/>
      <c r="DB11272" s="130"/>
    </row>
    <row r="11273" spans="104:106" x14ac:dyDescent="0.2">
      <c r="CZ11273" s="130"/>
      <c r="DA11273" s="130"/>
      <c r="DB11273" s="130"/>
    </row>
    <row r="11274" spans="104:106" x14ac:dyDescent="0.2">
      <c r="CZ11274" s="130"/>
      <c r="DA11274" s="130"/>
      <c r="DB11274" s="130"/>
    </row>
    <row r="11275" spans="104:106" x14ac:dyDescent="0.2">
      <c r="CZ11275" s="130"/>
      <c r="DA11275" s="130"/>
      <c r="DB11275" s="130"/>
    </row>
    <row r="11276" spans="104:106" x14ac:dyDescent="0.2">
      <c r="CZ11276" s="130"/>
      <c r="DA11276" s="130"/>
      <c r="DB11276" s="130"/>
    </row>
    <row r="11277" spans="104:106" x14ac:dyDescent="0.2">
      <c r="CZ11277" s="130"/>
      <c r="DA11277" s="130"/>
      <c r="DB11277" s="130"/>
    </row>
    <row r="11278" spans="104:106" x14ac:dyDescent="0.2">
      <c r="CZ11278" s="130"/>
      <c r="DA11278" s="130"/>
      <c r="DB11278" s="130"/>
    </row>
    <row r="11279" spans="104:106" x14ac:dyDescent="0.2">
      <c r="CZ11279" s="130"/>
      <c r="DA11279" s="130"/>
      <c r="DB11279" s="130"/>
    </row>
    <row r="11280" spans="104:106" x14ac:dyDescent="0.2">
      <c r="CZ11280" s="130"/>
      <c r="DA11280" s="130"/>
      <c r="DB11280" s="130"/>
    </row>
    <row r="11281" spans="104:106" x14ac:dyDescent="0.2">
      <c r="CZ11281" s="130"/>
      <c r="DA11281" s="130"/>
      <c r="DB11281" s="130"/>
    </row>
    <row r="11282" spans="104:106" x14ac:dyDescent="0.2">
      <c r="CZ11282" s="130"/>
      <c r="DA11282" s="130"/>
      <c r="DB11282" s="130"/>
    </row>
    <row r="11283" spans="104:106" x14ac:dyDescent="0.2">
      <c r="CZ11283" s="130"/>
      <c r="DA11283" s="130"/>
      <c r="DB11283" s="130"/>
    </row>
    <row r="11284" spans="104:106" x14ac:dyDescent="0.2">
      <c r="CZ11284" s="130"/>
      <c r="DA11284" s="130"/>
      <c r="DB11284" s="130"/>
    </row>
    <row r="11285" spans="104:106" x14ac:dyDescent="0.2">
      <c r="CZ11285" s="130"/>
      <c r="DA11285" s="130"/>
      <c r="DB11285" s="130"/>
    </row>
    <row r="11286" spans="104:106" x14ac:dyDescent="0.2">
      <c r="CZ11286" s="130"/>
      <c r="DA11286" s="130"/>
      <c r="DB11286" s="130"/>
    </row>
    <row r="11287" spans="104:106" x14ac:dyDescent="0.2">
      <c r="CZ11287" s="130"/>
      <c r="DA11287" s="130"/>
      <c r="DB11287" s="130"/>
    </row>
    <row r="11288" spans="104:106" x14ac:dyDescent="0.2">
      <c r="CZ11288" s="130"/>
      <c r="DA11288" s="130"/>
      <c r="DB11288" s="130"/>
    </row>
    <row r="11289" spans="104:106" x14ac:dyDescent="0.2">
      <c r="CZ11289" s="130"/>
      <c r="DA11289" s="130"/>
      <c r="DB11289" s="130"/>
    </row>
    <row r="11290" spans="104:106" x14ac:dyDescent="0.2">
      <c r="CZ11290" s="130"/>
      <c r="DA11290" s="130"/>
      <c r="DB11290" s="130"/>
    </row>
    <row r="11291" spans="104:106" x14ac:dyDescent="0.2">
      <c r="CZ11291" s="130"/>
      <c r="DA11291" s="130"/>
      <c r="DB11291" s="130"/>
    </row>
    <row r="11292" spans="104:106" x14ac:dyDescent="0.2">
      <c r="CZ11292" s="130"/>
      <c r="DA11292" s="130"/>
      <c r="DB11292" s="130"/>
    </row>
    <row r="11293" spans="104:106" x14ac:dyDescent="0.2">
      <c r="CZ11293" s="130"/>
      <c r="DA11293" s="130"/>
      <c r="DB11293" s="130"/>
    </row>
    <row r="11294" spans="104:106" x14ac:dyDescent="0.2">
      <c r="CZ11294" s="130"/>
      <c r="DA11294" s="130"/>
      <c r="DB11294" s="130"/>
    </row>
    <row r="11295" spans="104:106" x14ac:dyDescent="0.2">
      <c r="CZ11295" s="130"/>
      <c r="DA11295" s="130"/>
      <c r="DB11295" s="130"/>
    </row>
    <row r="11296" spans="104:106" x14ac:dyDescent="0.2">
      <c r="CZ11296" s="130"/>
      <c r="DA11296" s="130"/>
      <c r="DB11296" s="130"/>
    </row>
    <row r="11297" spans="104:106" x14ac:dyDescent="0.2">
      <c r="CZ11297" s="130"/>
      <c r="DA11297" s="130"/>
      <c r="DB11297" s="130"/>
    </row>
    <row r="11298" spans="104:106" x14ac:dyDescent="0.2">
      <c r="CZ11298" s="130"/>
      <c r="DA11298" s="130"/>
      <c r="DB11298" s="130"/>
    </row>
    <row r="11299" spans="104:106" x14ac:dyDescent="0.2">
      <c r="CZ11299" s="130"/>
      <c r="DA11299" s="130"/>
      <c r="DB11299" s="130"/>
    </row>
    <row r="11300" spans="104:106" x14ac:dyDescent="0.2">
      <c r="CZ11300" s="130"/>
      <c r="DA11300" s="130"/>
      <c r="DB11300" s="130"/>
    </row>
    <row r="11301" spans="104:106" x14ac:dyDescent="0.2">
      <c r="CZ11301" s="130"/>
      <c r="DA11301" s="130"/>
      <c r="DB11301" s="130"/>
    </row>
    <row r="11302" spans="104:106" x14ac:dyDescent="0.2">
      <c r="CZ11302" s="130"/>
      <c r="DA11302" s="130"/>
      <c r="DB11302" s="130"/>
    </row>
    <row r="11303" spans="104:106" x14ac:dyDescent="0.2">
      <c r="CZ11303" s="130"/>
      <c r="DA11303" s="130"/>
      <c r="DB11303" s="130"/>
    </row>
    <row r="11304" spans="104:106" x14ac:dyDescent="0.2">
      <c r="CZ11304" s="130"/>
      <c r="DA11304" s="130"/>
      <c r="DB11304" s="130"/>
    </row>
    <row r="11305" spans="104:106" x14ac:dyDescent="0.2">
      <c r="CZ11305" s="130"/>
      <c r="DA11305" s="130"/>
      <c r="DB11305" s="130"/>
    </row>
    <row r="11306" spans="104:106" x14ac:dyDescent="0.2">
      <c r="CZ11306" s="130"/>
      <c r="DA11306" s="130"/>
      <c r="DB11306" s="130"/>
    </row>
    <row r="11307" spans="104:106" x14ac:dyDescent="0.2">
      <c r="CZ11307" s="130"/>
      <c r="DA11307" s="130"/>
      <c r="DB11307" s="130"/>
    </row>
    <row r="11308" spans="104:106" x14ac:dyDescent="0.2">
      <c r="CZ11308" s="130"/>
      <c r="DA11308" s="130"/>
      <c r="DB11308" s="130"/>
    </row>
    <row r="11309" spans="104:106" x14ac:dyDescent="0.2">
      <c r="CZ11309" s="130"/>
      <c r="DA11309" s="130"/>
      <c r="DB11309" s="130"/>
    </row>
    <row r="11310" spans="104:106" x14ac:dyDescent="0.2">
      <c r="CZ11310" s="130"/>
      <c r="DA11310" s="130"/>
      <c r="DB11310" s="130"/>
    </row>
    <row r="11311" spans="104:106" x14ac:dyDescent="0.2">
      <c r="CZ11311" s="130"/>
      <c r="DA11311" s="130"/>
      <c r="DB11311" s="130"/>
    </row>
    <row r="11312" spans="104:106" x14ac:dyDescent="0.2">
      <c r="CZ11312" s="130"/>
      <c r="DA11312" s="130"/>
      <c r="DB11312" s="130"/>
    </row>
    <row r="11313" spans="104:106" x14ac:dyDescent="0.2">
      <c r="CZ11313" s="130"/>
      <c r="DA11313" s="130"/>
      <c r="DB11313" s="130"/>
    </row>
    <row r="11314" spans="104:106" x14ac:dyDescent="0.2">
      <c r="CZ11314" s="130"/>
      <c r="DA11314" s="130"/>
      <c r="DB11314" s="130"/>
    </row>
    <row r="11315" spans="104:106" x14ac:dyDescent="0.2">
      <c r="CZ11315" s="130"/>
      <c r="DA11315" s="130"/>
      <c r="DB11315" s="130"/>
    </row>
    <row r="11316" spans="104:106" x14ac:dyDescent="0.2">
      <c r="CZ11316" s="130"/>
      <c r="DA11316" s="130"/>
      <c r="DB11316" s="130"/>
    </row>
    <row r="11317" spans="104:106" x14ac:dyDescent="0.2">
      <c r="CZ11317" s="130"/>
      <c r="DA11317" s="130"/>
      <c r="DB11317" s="130"/>
    </row>
    <row r="11318" spans="104:106" x14ac:dyDescent="0.2">
      <c r="CZ11318" s="130"/>
      <c r="DA11318" s="130"/>
      <c r="DB11318" s="130"/>
    </row>
    <row r="11319" spans="104:106" x14ac:dyDescent="0.2">
      <c r="CZ11319" s="130"/>
      <c r="DA11319" s="130"/>
      <c r="DB11319" s="130"/>
    </row>
    <row r="11320" spans="104:106" x14ac:dyDescent="0.2">
      <c r="CZ11320" s="130"/>
      <c r="DA11320" s="130"/>
      <c r="DB11320" s="130"/>
    </row>
    <row r="11321" spans="104:106" x14ac:dyDescent="0.2">
      <c r="CZ11321" s="130"/>
      <c r="DA11321" s="130"/>
      <c r="DB11321" s="130"/>
    </row>
    <row r="11322" spans="104:106" x14ac:dyDescent="0.2">
      <c r="CZ11322" s="130"/>
      <c r="DA11322" s="130"/>
      <c r="DB11322" s="130"/>
    </row>
    <row r="11323" spans="104:106" x14ac:dyDescent="0.2">
      <c r="CZ11323" s="130"/>
      <c r="DA11323" s="130"/>
      <c r="DB11323" s="130"/>
    </row>
    <row r="11324" spans="104:106" x14ac:dyDescent="0.2">
      <c r="CZ11324" s="130"/>
      <c r="DA11324" s="130"/>
      <c r="DB11324" s="130"/>
    </row>
    <row r="11325" spans="104:106" x14ac:dyDescent="0.2">
      <c r="CZ11325" s="130"/>
      <c r="DA11325" s="130"/>
      <c r="DB11325" s="130"/>
    </row>
    <row r="11326" spans="104:106" x14ac:dyDescent="0.2">
      <c r="CZ11326" s="130"/>
      <c r="DA11326" s="130"/>
      <c r="DB11326" s="130"/>
    </row>
    <row r="11327" spans="104:106" x14ac:dyDescent="0.2">
      <c r="CZ11327" s="130"/>
      <c r="DA11327" s="130"/>
      <c r="DB11327" s="130"/>
    </row>
    <row r="11328" spans="104:106" x14ac:dyDescent="0.2">
      <c r="CZ11328" s="130"/>
      <c r="DA11328" s="130"/>
      <c r="DB11328" s="130"/>
    </row>
    <row r="11329" spans="104:106" x14ac:dyDescent="0.2">
      <c r="CZ11329" s="130"/>
      <c r="DA11329" s="130"/>
      <c r="DB11329" s="130"/>
    </row>
    <row r="11330" spans="104:106" x14ac:dyDescent="0.2">
      <c r="CZ11330" s="130"/>
      <c r="DA11330" s="130"/>
      <c r="DB11330" s="130"/>
    </row>
    <row r="11331" spans="104:106" x14ac:dyDescent="0.2">
      <c r="CZ11331" s="130"/>
      <c r="DA11331" s="130"/>
      <c r="DB11331" s="130"/>
    </row>
    <row r="11332" spans="104:106" x14ac:dyDescent="0.2">
      <c r="CZ11332" s="130"/>
      <c r="DA11332" s="130"/>
      <c r="DB11332" s="130"/>
    </row>
    <row r="11333" spans="104:106" x14ac:dyDescent="0.2">
      <c r="CZ11333" s="130"/>
      <c r="DA11333" s="130"/>
      <c r="DB11333" s="130"/>
    </row>
    <row r="11334" spans="104:106" x14ac:dyDescent="0.2">
      <c r="CZ11334" s="130"/>
      <c r="DA11334" s="130"/>
      <c r="DB11334" s="130"/>
    </row>
    <row r="11335" spans="104:106" x14ac:dyDescent="0.2">
      <c r="CZ11335" s="130"/>
      <c r="DA11335" s="130"/>
      <c r="DB11335" s="130"/>
    </row>
    <row r="11336" spans="104:106" x14ac:dyDescent="0.2">
      <c r="CZ11336" s="130"/>
      <c r="DA11336" s="130"/>
      <c r="DB11336" s="130"/>
    </row>
    <row r="11337" spans="104:106" x14ac:dyDescent="0.2">
      <c r="CZ11337" s="130"/>
      <c r="DA11337" s="130"/>
      <c r="DB11337" s="130"/>
    </row>
    <row r="11338" spans="104:106" x14ac:dyDescent="0.2">
      <c r="CZ11338" s="130"/>
      <c r="DA11338" s="130"/>
      <c r="DB11338" s="130"/>
    </row>
    <row r="11339" spans="104:106" x14ac:dyDescent="0.2">
      <c r="CZ11339" s="130"/>
      <c r="DA11339" s="130"/>
      <c r="DB11339" s="130"/>
    </row>
    <row r="11340" spans="104:106" x14ac:dyDescent="0.2">
      <c r="CZ11340" s="130"/>
      <c r="DA11340" s="130"/>
      <c r="DB11340" s="130"/>
    </row>
    <row r="11341" spans="104:106" x14ac:dyDescent="0.2">
      <c r="CZ11341" s="130"/>
      <c r="DA11341" s="130"/>
      <c r="DB11341" s="130"/>
    </row>
    <row r="11342" spans="104:106" x14ac:dyDescent="0.2">
      <c r="CZ11342" s="130"/>
      <c r="DA11342" s="130"/>
      <c r="DB11342" s="130"/>
    </row>
    <row r="11343" spans="104:106" x14ac:dyDescent="0.2">
      <c r="CZ11343" s="130"/>
      <c r="DA11343" s="130"/>
      <c r="DB11343" s="130"/>
    </row>
    <row r="11344" spans="104:106" x14ac:dyDescent="0.2">
      <c r="CZ11344" s="130"/>
      <c r="DA11344" s="130"/>
      <c r="DB11344" s="130"/>
    </row>
    <row r="11345" spans="104:106" x14ac:dyDescent="0.2">
      <c r="CZ11345" s="130"/>
      <c r="DA11345" s="130"/>
      <c r="DB11345" s="130"/>
    </row>
    <row r="11346" spans="104:106" x14ac:dyDescent="0.2">
      <c r="CZ11346" s="130"/>
      <c r="DA11346" s="130"/>
      <c r="DB11346" s="130"/>
    </row>
    <row r="11347" spans="104:106" x14ac:dyDescent="0.2">
      <c r="CZ11347" s="130"/>
      <c r="DA11347" s="130"/>
      <c r="DB11347" s="130"/>
    </row>
    <row r="11348" spans="104:106" x14ac:dyDescent="0.2">
      <c r="CZ11348" s="130"/>
      <c r="DA11348" s="130"/>
      <c r="DB11348" s="130"/>
    </row>
    <row r="11349" spans="104:106" x14ac:dyDescent="0.2">
      <c r="CZ11349" s="130"/>
      <c r="DA11349" s="130"/>
      <c r="DB11349" s="130"/>
    </row>
    <row r="11350" spans="104:106" x14ac:dyDescent="0.2">
      <c r="CZ11350" s="130"/>
      <c r="DA11350" s="130"/>
      <c r="DB11350" s="130"/>
    </row>
    <row r="11351" spans="104:106" x14ac:dyDescent="0.2">
      <c r="CZ11351" s="130"/>
      <c r="DA11351" s="130"/>
      <c r="DB11351" s="130"/>
    </row>
    <row r="11352" spans="104:106" x14ac:dyDescent="0.2">
      <c r="CZ11352" s="130"/>
      <c r="DA11352" s="130"/>
      <c r="DB11352" s="130"/>
    </row>
    <row r="11353" spans="104:106" x14ac:dyDescent="0.2">
      <c r="CZ11353" s="130"/>
      <c r="DA11353" s="130"/>
      <c r="DB11353" s="130"/>
    </row>
    <row r="11354" spans="104:106" x14ac:dyDescent="0.2">
      <c r="CZ11354" s="130"/>
      <c r="DA11354" s="130"/>
      <c r="DB11354" s="130"/>
    </row>
    <row r="11355" spans="104:106" x14ac:dyDescent="0.2">
      <c r="CZ11355" s="130"/>
      <c r="DA11355" s="130"/>
      <c r="DB11355" s="130"/>
    </row>
    <row r="11356" spans="104:106" x14ac:dyDescent="0.2">
      <c r="CZ11356" s="130"/>
      <c r="DA11356" s="130"/>
      <c r="DB11356" s="130"/>
    </row>
    <row r="11357" spans="104:106" x14ac:dyDescent="0.2">
      <c r="CZ11357" s="130"/>
      <c r="DA11357" s="130"/>
      <c r="DB11357" s="130"/>
    </row>
    <row r="11358" spans="104:106" x14ac:dyDescent="0.2">
      <c r="CZ11358" s="130"/>
      <c r="DA11358" s="130"/>
      <c r="DB11358" s="130"/>
    </row>
    <row r="11359" spans="104:106" x14ac:dyDescent="0.2">
      <c r="CZ11359" s="130"/>
      <c r="DA11359" s="130"/>
      <c r="DB11359" s="130"/>
    </row>
    <row r="11360" spans="104:106" x14ac:dyDescent="0.2">
      <c r="CZ11360" s="130"/>
      <c r="DA11360" s="130"/>
      <c r="DB11360" s="130"/>
    </row>
    <row r="11361" spans="104:106" x14ac:dyDescent="0.2">
      <c r="CZ11361" s="130"/>
      <c r="DA11361" s="130"/>
      <c r="DB11361" s="130"/>
    </row>
    <row r="11362" spans="104:106" x14ac:dyDescent="0.2">
      <c r="CZ11362" s="130"/>
      <c r="DA11362" s="130"/>
      <c r="DB11362" s="130"/>
    </row>
    <row r="11363" spans="104:106" x14ac:dyDescent="0.2">
      <c r="CZ11363" s="130"/>
      <c r="DA11363" s="130"/>
      <c r="DB11363" s="130"/>
    </row>
    <row r="11364" spans="104:106" x14ac:dyDescent="0.2">
      <c r="CZ11364" s="130"/>
      <c r="DA11364" s="130"/>
      <c r="DB11364" s="130"/>
    </row>
    <row r="11365" spans="104:106" x14ac:dyDescent="0.2">
      <c r="CZ11365" s="130"/>
      <c r="DA11365" s="130"/>
      <c r="DB11365" s="130"/>
    </row>
    <row r="11366" spans="104:106" x14ac:dyDescent="0.2">
      <c r="CZ11366" s="130"/>
      <c r="DA11366" s="130"/>
      <c r="DB11366" s="130"/>
    </row>
    <row r="11367" spans="104:106" x14ac:dyDescent="0.2">
      <c r="CZ11367" s="130"/>
      <c r="DA11367" s="130"/>
      <c r="DB11367" s="130"/>
    </row>
    <row r="11368" spans="104:106" x14ac:dyDescent="0.2">
      <c r="CZ11368" s="130"/>
      <c r="DA11368" s="130"/>
      <c r="DB11368" s="130"/>
    </row>
    <row r="11369" spans="104:106" x14ac:dyDescent="0.2">
      <c r="CZ11369" s="130"/>
      <c r="DA11369" s="130"/>
      <c r="DB11369" s="130"/>
    </row>
    <row r="11370" spans="104:106" x14ac:dyDescent="0.2">
      <c r="CZ11370" s="130"/>
      <c r="DA11370" s="130"/>
      <c r="DB11370" s="130"/>
    </row>
    <row r="11371" spans="104:106" x14ac:dyDescent="0.2">
      <c r="CZ11371" s="130"/>
      <c r="DA11371" s="130"/>
      <c r="DB11371" s="130"/>
    </row>
    <row r="11372" spans="104:106" x14ac:dyDescent="0.2">
      <c r="CZ11372" s="130"/>
      <c r="DA11372" s="130"/>
      <c r="DB11372" s="130"/>
    </row>
    <row r="11373" spans="104:106" x14ac:dyDescent="0.2">
      <c r="CZ11373" s="130"/>
      <c r="DA11373" s="130"/>
      <c r="DB11373" s="130"/>
    </row>
    <row r="11374" spans="104:106" x14ac:dyDescent="0.2">
      <c r="CZ11374" s="130"/>
      <c r="DA11374" s="130"/>
      <c r="DB11374" s="130"/>
    </row>
    <row r="11375" spans="104:106" x14ac:dyDescent="0.2">
      <c r="CZ11375" s="130"/>
      <c r="DA11375" s="130"/>
      <c r="DB11375" s="130"/>
    </row>
    <row r="11376" spans="104:106" x14ac:dyDescent="0.2">
      <c r="CZ11376" s="130"/>
      <c r="DA11376" s="130"/>
      <c r="DB11376" s="130"/>
    </row>
    <row r="11377" spans="104:106" x14ac:dyDescent="0.2">
      <c r="CZ11377" s="130"/>
      <c r="DA11377" s="130"/>
      <c r="DB11377" s="130"/>
    </row>
    <row r="11378" spans="104:106" x14ac:dyDescent="0.2">
      <c r="CZ11378" s="130"/>
      <c r="DA11378" s="130"/>
      <c r="DB11378" s="130"/>
    </row>
    <row r="11379" spans="104:106" x14ac:dyDescent="0.2">
      <c r="CZ11379" s="130"/>
      <c r="DA11379" s="130"/>
      <c r="DB11379" s="130"/>
    </row>
    <row r="11380" spans="104:106" x14ac:dyDescent="0.2">
      <c r="CZ11380" s="130"/>
      <c r="DA11380" s="130"/>
      <c r="DB11380" s="130"/>
    </row>
    <row r="11381" spans="104:106" x14ac:dyDescent="0.2">
      <c r="CZ11381" s="130"/>
      <c r="DA11381" s="130"/>
      <c r="DB11381" s="130"/>
    </row>
    <row r="11382" spans="104:106" x14ac:dyDescent="0.2">
      <c r="CZ11382" s="130"/>
      <c r="DA11382" s="130"/>
      <c r="DB11382" s="130"/>
    </row>
    <row r="11383" spans="104:106" x14ac:dyDescent="0.2">
      <c r="CZ11383" s="130"/>
      <c r="DA11383" s="130"/>
      <c r="DB11383" s="130"/>
    </row>
    <row r="11384" spans="104:106" x14ac:dyDescent="0.2">
      <c r="CZ11384" s="130"/>
      <c r="DA11384" s="130"/>
      <c r="DB11384" s="130"/>
    </row>
    <row r="11385" spans="104:106" x14ac:dyDescent="0.2">
      <c r="CZ11385" s="130"/>
      <c r="DA11385" s="130"/>
      <c r="DB11385" s="130"/>
    </row>
    <row r="11386" spans="104:106" x14ac:dyDescent="0.2">
      <c r="CZ11386" s="130"/>
      <c r="DA11386" s="130"/>
      <c r="DB11386" s="130"/>
    </row>
    <row r="11387" spans="104:106" x14ac:dyDescent="0.2">
      <c r="CZ11387" s="130"/>
      <c r="DA11387" s="130"/>
      <c r="DB11387" s="130"/>
    </row>
    <row r="11388" spans="104:106" x14ac:dyDescent="0.2">
      <c r="CZ11388" s="130"/>
      <c r="DA11388" s="130"/>
      <c r="DB11388" s="130"/>
    </row>
    <row r="11389" spans="104:106" x14ac:dyDescent="0.2">
      <c r="CZ11389" s="130"/>
      <c r="DA11389" s="130"/>
      <c r="DB11389" s="130"/>
    </row>
    <row r="11390" spans="104:106" x14ac:dyDescent="0.2">
      <c r="CZ11390" s="130"/>
      <c r="DA11390" s="130"/>
      <c r="DB11390" s="130"/>
    </row>
    <row r="11391" spans="104:106" x14ac:dyDescent="0.2">
      <c r="CZ11391" s="130"/>
      <c r="DA11391" s="130"/>
      <c r="DB11391" s="130"/>
    </row>
    <row r="11392" spans="104:106" x14ac:dyDescent="0.2">
      <c r="CZ11392" s="130"/>
      <c r="DA11392" s="130"/>
      <c r="DB11392" s="130"/>
    </row>
    <row r="11393" spans="104:106" x14ac:dyDescent="0.2">
      <c r="CZ11393" s="130"/>
      <c r="DA11393" s="130"/>
      <c r="DB11393" s="130"/>
    </row>
    <row r="11394" spans="104:106" x14ac:dyDescent="0.2">
      <c r="CZ11394" s="130"/>
      <c r="DA11394" s="130"/>
      <c r="DB11394" s="130"/>
    </row>
    <row r="11395" spans="104:106" x14ac:dyDescent="0.2">
      <c r="CZ11395" s="130"/>
      <c r="DA11395" s="130"/>
      <c r="DB11395" s="130"/>
    </row>
    <row r="11396" spans="104:106" x14ac:dyDescent="0.2">
      <c r="CZ11396" s="130"/>
      <c r="DA11396" s="130"/>
      <c r="DB11396" s="130"/>
    </row>
    <row r="11397" spans="104:106" x14ac:dyDescent="0.2">
      <c r="CZ11397" s="130"/>
      <c r="DA11397" s="130"/>
      <c r="DB11397" s="130"/>
    </row>
    <row r="11398" spans="104:106" x14ac:dyDescent="0.2">
      <c r="CZ11398" s="130"/>
      <c r="DA11398" s="130"/>
      <c r="DB11398" s="130"/>
    </row>
    <row r="11399" spans="104:106" x14ac:dyDescent="0.2">
      <c r="CZ11399" s="130"/>
      <c r="DA11399" s="130"/>
      <c r="DB11399" s="130"/>
    </row>
    <row r="11400" spans="104:106" x14ac:dyDescent="0.2">
      <c r="CZ11400" s="130"/>
      <c r="DA11400" s="130"/>
      <c r="DB11400" s="130"/>
    </row>
    <row r="11401" spans="104:106" x14ac:dyDescent="0.2">
      <c r="CZ11401" s="130"/>
      <c r="DA11401" s="130"/>
      <c r="DB11401" s="130"/>
    </row>
    <row r="11402" spans="104:106" x14ac:dyDescent="0.2">
      <c r="CZ11402" s="130"/>
      <c r="DA11402" s="130"/>
      <c r="DB11402" s="130"/>
    </row>
    <row r="11403" spans="104:106" x14ac:dyDescent="0.2">
      <c r="CZ11403" s="130"/>
      <c r="DA11403" s="130"/>
      <c r="DB11403" s="130"/>
    </row>
    <row r="11404" spans="104:106" x14ac:dyDescent="0.2">
      <c r="CZ11404" s="130"/>
      <c r="DA11404" s="130"/>
      <c r="DB11404" s="130"/>
    </row>
    <row r="11405" spans="104:106" x14ac:dyDescent="0.2">
      <c r="CZ11405" s="130"/>
      <c r="DA11405" s="130"/>
      <c r="DB11405" s="130"/>
    </row>
    <row r="11406" spans="104:106" x14ac:dyDescent="0.2">
      <c r="CZ11406" s="130"/>
      <c r="DA11406" s="130"/>
      <c r="DB11406" s="130"/>
    </row>
    <row r="11407" spans="104:106" x14ac:dyDescent="0.2">
      <c r="CZ11407" s="130"/>
      <c r="DA11407" s="130"/>
      <c r="DB11407" s="130"/>
    </row>
    <row r="11408" spans="104:106" x14ac:dyDescent="0.2">
      <c r="CZ11408" s="130"/>
      <c r="DA11408" s="130"/>
      <c r="DB11408" s="130"/>
    </row>
    <row r="11409" spans="104:106" x14ac:dyDescent="0.2">
      <c r="CZ11409" s="130"/>
      <c r="DA11409" s="130"/>
      <c r="DB11409" s="130"/>
    </row>
    <row r="11410" spans="104:106" x14ac:dyDescent="0.2">
      <c r="CZ11410" s="130"/>
      <c r="DA11410" s="130"/>
      <c r="DB11410" s="130"/>
    </row>
    <row r="11411" spans="104:106" x14ac:dyDescent="0.2">
      <c r="CZ11411" s="130"/>
      <c r="DA11411" s="130"/>
      <c r="DB11411" s="130"/>
    </row>
    <row r="11412" spans="104:106" x14ac:dyDescent="0.2">
      <c r="CZ11412" s="130"/>
      <c r="DA11412" s="130"/>
      <c r="DB11412" s="130"/>
    </row>
    <row r="11413" spans="104:106" x14ac:dyDescent="0.2">
      <c r="CZ11413" s="130"/>
      <c r="DA11413" s="130"/>
      <c r="DB11413" s="130"/>
    </row>
    <row r="11414" spans="104:106" x14ac:dyDescent="0.2">
      <c r="CZ11414" s="130"/>
      <c r="DA11414" s="130"/>
      <c r="DB11414" s="130"/>
    </row>
    <row r="11415" spans="104:106" x14ac:dyDescent="0.2">
      <c r="CZ11415" s="130"/>
      <c r="DA11415" s="130"/>
      <c r="DB11415" s="130"/>
    </row>
    <row r="11416" spans="104:106" x14ac:dyDescent="0.2">
      <c r="CZ11416" s="130"/>
      <c r="DA11416" s="130"/>
      <c r="DB11416" s="130"/>
    </row>
    <row r="11417" spans="104:106" x14ac:dyDescent="0.2">
      <c r="CZ11417" s="130"/>
      <c r="DA11417" s="130"/>
      <c r="DB11417" s="130"/>
    </row>
    <row r="11418" spans="104:106" x14ac:dyDescent="0.2">
      <c r="CZ11418" s="130"/>
      <c r="DA11418" s="130"/>
      <c r="DB11418" s="130"/>
    </row>
    <row r="11419" spans="104:106" x14ac:dyDescent="0.2">
      <c r="CZ11419" s="130"/>
      <c r="DA11419" s="130"/>
      <c r="DB11419" s="130"/>
    </row>
    <row r="11420" spans="104:106" x14ac:dyDescent="0.2">
      <c r="CZ11420" s="130"/>
      <c r="DA11420" s="130"/>
      <c r="DB11420" s="130"/>
    </row>
    <row r="11421" spans="104:106" x14ac:dyDescent="0.2">
      <c r="CZ11421" s="130"/>
      <c r="DA11421" s="130"/>
      <c r="DB11421" s="130"/>
    </row>
    <row r="11422" spans="104:106" x14ac:dyDescent="0.2">
      <c r="CZ11422" s="130"/>
      <c r="DA11422" s="130"/>
      <c r="DB11422" s="130"/>
    </row>
    <row r="11423" spans="104:106" x14ac:dyDescent="0.2">
      <c r="CZ11423" s="130"/>
      <c r="DA11423" s="130"/>
      <c r="DB11423" s="130"/>
    </row>
    <row r="11424" spans="104:106" x14ac:dyDescent="0.2">
      <c r="CZ11424" s="130"/>
      <c r="DA11424" s="130"/>
      <c r="DB11424" s="130"/>
    </row>
    <row r="11425" spans="104:106" x14ac:dyDescent="0.2">
      <c r="CZ11425" s="130"/>
      <c r="DA11425" s="130"/>
      <c r="DB11425" s="130"/>
    </row>
    <row r="11426" spans="104:106" x14ac:dyDescent="0.2">
      <c r="CZ11426" s="130"/>
      <c r="DA11426" s="130"/>
      <c r="DB11426" s="130"/>
    </row>
    <row r="11427" spans="104:106" x14ac:dyDescent="0.2">
      <c r="CZ11427" s="130"/>
      <c r="DA11427" s="130"/>
      <c r="DB11427" s="130"/>
    </row>
    <row r="11428" spans="104:106" x14ac:dyDescent="0.2">
      <c r="CZ11428" s="130"/>
      <c r="DA11428" s="130"/>
      <c r="DB11428" s="130"/>
    </row>
    <row r="11429" spans="104:106" x14ac:dyDescent="0.2">
      <c r="CZ11429" s="130"/>
      <c r="DA11429" s="130"/>
      <c r="DB11429" s="130"/>
    </row>
    <row r="11430" spans="104:106" x14ac:dyDescent="0.2">
      <c r="CZ11430" s="130"/>
      <c r="DA11430" s="130"/>
      <c r="DB11430" s="130"/>
    </row>
    <row r="11431" spans="104:106" x14ac:dyDescent="0.2">
      <c r="CZ11431" s="130"/>
      <c r="DA11431" s="130"/>
      <c r="DB11431" s="130"/>
    </row>
    <row r="11432" spans="104:106" x14ac:dyDescent="0.2">
      <c r="CZ11432" s="130"/>
      <c r="DA11432" s="130"/>
      <c r="DB11432" s="130"/>
    </row>
    <row r="11433" spans="104:106" x14ac:dyDescent="0.2">
      <c r="CZ11433" s="130"/>
      <c r="DA11433" s="130"/>
      <c r="DB11433" s="130"/>
    </row>
    <row r="11434" spans="104:106" x14ac:dyDescent="0.2">
      <c r="CZ11434" s="130"/>
      <c r="DA11434" s="130"/>
      <c r="DB11434" s="130"/>
    </row>
    <row r="11435" spans="104:106" x14ac:dyDescent="0.2">
      <c r="CZ11435" s="130"/>
      <c r="DA11435" s="130"/>
      <c r="DB11435" s="130"/>
    </row>
    <row r="11436" spans="104:106" x14ac:dyDescent="0.2">
      <c r="CZ11436" s="130"/>
      <c r="DA11436" s="130"/>
      <c r="DB11436" s="130"/>
    </row>
    <row r="11437" spans="104:106" x14ac:dyDescent="0.2">
      <c r="CZ11437" s="130"/>
      <c r="DA11437" s="130"/>
      <c r="DB11437" s="130"/>
    </row>
    <row r="11438" spans="104:106" x14ac:dyDescent="0.2">
      <c r="CZ11438" s="130"/>
      <c r="DA11438" s="130"/>
      <c r="DB11438" s="130"/>
    </row>
    <row r="11439" spans="104:106" x14ac:dyDescent="0.2">
      <c r="CZ11439" s="130"/>
      <c r="DA11439" s="130"/>
      <c r="DB11439" s="130"/>
    </row>
    <row r="11440" spans="104:106" x14ac:dyDescent="0.2">
      <c r="CZ11440" s="130"/>
      <c r="DA11440" s="130"/>
      <c r="DB11440" s="130"/>
    </row>
    <row r="11441" spans="104:106" x14ac:dyDescent="0.2">
      <c r="CZ11441" s="130"/>
      <c r="DA11441" s="130"/>
      <c r="DB11441" s="130"/>
    </row>
    <row r="11442" spans="104:106" x14ac:dyDescent="0.2">
      <c r="CZ11442" s="130"/>
      <c r="DA11442" s="130"/>
      <c r="DB11442" s="130"/>
    </row>
    <row r="11443" spans="104:106" x14ac:dyDescent="0.2">
      <c r="CZ11443" s="130"/>
      <c r="DA11443" s="130"/>
      <c r="DB11443" s="130"/>
    </row>
    <row r="11444" spans="104:106" x14ac:dyDescent="0.2">
      <c r="CZ11444" s="130"/>
      <c r="DA11444" s="130"/>
      <c r="DB11444" s="130"/>
    </row>
    <row r="11445" spans="104:106" x14ac:dyDescent="0.2">
      <c r="CZ11445" s="130"/>
      <c r="DA11445" s="130"/>
      <c r="DB11445" s="130"/>
    </row>
    <row r="11446" spans="104:106" x14ac:dyDescent="0.2">
      <c r="CZ11446" s="130"/>
      <c r="DA11446" s="130"/>
      <c r="DB11446" s="130"/>
    </row>
    <row r="11447" spans="104:106" x14ac:dyDescent="0.2">
      <c r="CZ11447" s="130"/>
      <c r="DA11447" s="130"/>
      <c r="DB11447" s="130"/>
    </row>
    <row r="11448" spans="104:106" x14ac:dyDescent="0.2">
      <c r="CZ11448" s="130"/>
      <c r="DA11448" s="130"/>
      <c r="DB11448" s="130"/>
    </row>
    <row r="11449" spans="104:106" x14ac:dyDescent="0.2">
      <c r="CZ11449" s="130"/>
      <c r="DA11449" s="130"/>
      <c r="DB11449" s="130"/>
    </row>
    <row r="11450" spans="104:106" x14ac:dyDescent="0.2">
      <c r="CZ11450" s="130"/>
      <c r="DA11450" s="130"/>
      <c r="DB11450" s="130"/>
    </row>
    <row r="11451" spans="104:106" x14ac:dyDescent="0.2">
      <c r="CZ11451" s="130"/>
      <c r="DA11451" s="130"/>
      <c r="DB11451" s="130"/>
    </row>
    <row r="11452" spans="104:106" x14ac:dyDescent="0.2">
      <c r="CZ11452" s="130"/>
      <c r="DA11452" s="130"/>
      <c r="DB11452" s="130"/>
    </row>
    <row r="11453" spans="104:106" x14ac:dyDescent="0.2">
      <c r="CZ11453" s="130"/>
      <c r="DA11453" s="130"/>
      <c r="DB11453" s="130"/>
    </row>
    <row r="11454" spans="104:106" x14ac:dyDescent="0.2">
      <c r="CZ11454" s="130"/>
      <c r="DA11454" s="130"/>
      <c r="DB11454" s="130"/>
    </row>
    <row r="11455" spans="104:106" x14ac:dyDescent="0.2">
      <c r="CZ11455" s="130"/>
      <c r="DA11455" s="130"/>
      <c r="DB11455" s="130"/>
    </row>
    <row r="11456" spans="104:106" x14ac:dyDescent="0.2">
      <c r="CZ11456" s="130"/>
      <c r="DA11456" s="130"/>
      <c r="DB11456" s="130"/>
    </row>
    <row r="11457" spans="104:106" x14ac:dyDescent="0.2">
      <c r="CZ11457" s="130"/>
      <c r="DA11457" s="130"/>
      <c r="DB11457" s="130"/>
    </row>
    <row r="11458" spans="104:106" x14ac:dyDescent="0.2">
      <c r="CZ11458" s="130"/>
      <c r="DA11458" s="130"/>
      <c r="DB11458" s="130"/>
    </row>
    <row r="11459" spans="104:106" x14ac:dyDescent="0.2">
      <c r="CZ11459" s="130"/>
      <c r="DA11459" s="130"/>
      <c r="DB11459" s="130"/>
    </row>
    <row r="11460" spans="104:106" x14ac:dyDescent="0.2">
      <c r="CZ11460" s="130"/>
      <c r="DA11460" s="130"/>
      <c r="DB11460" s="130"/>
    </row>
    <row r="11461" spans="104:106" x14ac:dyDescent="0.2">
      <c r="CZ11461" s="130"/>
      <c r="DA11461" s="130"/>
      <c r="DB11461" s="130"/>
    </row>
    <row r="11462" spans="104:106" x14ac:dyDescent="0.2">
      <c r="CZ11462" s="130"/>
      <c r="DA11462" s="130"/>
      <c r="DB11462" s="130"/>
    </row>
    <row r="11463" spans="104:106" x14ac:dyDescent="0.2">
      <c r="CZ11463" s="130"/>
      <c r="DA11463" s="130"/>
      <c r="DB11463" s="130"/>
    </row>
    <row r="11464" spans="104:106" x14ac:dyDescent="0.2">
      <c r="CZ11464" s="130"/>
      <c r="DA11464" s="130"/>
      <c r="DB11464" s="130"/>
    </row>
    <row r="11465" spans="104:106" x14ac:dyDescent="0.2">
      <c r="CZ11465" s="130"/>
      <c r="DA11465" s="130"/>
      <c r="DB11465" s="130"/>
    </row>
    <row r="11466" spans="104:106" x14ac:dyDescent="0.2">
      <c r="CZ11466" s="130"/>
      <c r="DA11466" s="130"/>
      <c r="DB11466" s="130"/>
    </row>
    <row r="11467" spans="104:106" x14ac:dyDescent="0.2">
      <c r="CZ11467" s="130"/>
      <c r="DA11467" s="130"/>
      <c r="DB11467" s="130"/>
    </row>
    <row r="11468" spans="104:106" x14ac:dyDescent="0.2">
      <c r="CZ11468" s="130"/>
      <c r="DA11468" s="130"/>
      <c r="DB11468" s="130"/>
    </row>
    <row r="11469" spans="104:106" x14ac:dyDescent="0.2">
      <c r="CZ11469" s="130"/>
      <c r="DA11469" s="130"/>
      <c r="DB11469" s="130"/>
    </row>
    <row r="11470" spans="104:106" x14ac:dyDescent="0.2">
      <c r="CZ11470" s="130"/>
      <c r="DA11470" s="130"/>
      <c r="DB11470" s="130"/>
    </row>
    <row r="11471" spans="104:106" x14ac:dyDescent="0.2">
      <c r="CZ11471" s="130"/>
      <c r="DA11471" s="130"/>
      <c r="DB11471" s="130"/>
    </row>
    <row r="11472" spans="104:106" x14ac:dyDescent="0.2">
      <c r="CZ11472" s="130"/>
      <c r="DA11472" s="130"/>
      <c r="DB11472" s="130"/>
    </row>
    <row r="11473" spans="104:106" x14ac:dyDescent="0.2">
      <c r="CZ11473" s="130"/>
      <c r="DA11473" s="130"/>
      <c r="DB11473" s="130"/>
    </row>
    <row r="11474" spans="104:106" x14ac:dyDescent="0.2">
      <c r="CZ11474" s="130"/>
      <c r="DA11474" s="130"/>
      <c r="DB11474" s="130"/>
    </row>
    <row r="11475" spans="104:106" x14ac:dyDescent="0.2">
      <c r="CZ11475" s="130"/>
      <c r="DA11475" s="130"/>
      <c r="DB11475" s="130"/>
    </row>
    <row r="11476" spans="104:106" x14ac:dyDescent="0.2">
      <c r="CZ11476" s="130"/>
      <c r="DA11476" s="130"/>
      <c r="DB11476" s="130"/>
    </row>
    <row r="11477" spans="104:106" x14ac:dyDescent="0.2">
      <c r="CZ11477" s="130"/>
      <c r="DA11477" s="130"/>
      <c r="DB11477" s="130"/>
    </row>
    <row r="11478" spans="104:106" x14ac:dyDescent="0.2">
      <c r="CZ11478" s="130"/>
      <c r="DA11478" s="130"/>
      <c r="DB11478" s="130"/>
    </row>
    <row r="11479" spans="104:106" x14ac:dyDescent="0.2">
      <c r="CZ11479" s="130"/>
      <c r="DA11479" s="130"/>
      <c r="DB11479" s="130"/>
    </row>
    <row r="11480" spans="104:106" x14ac:dyDescent="0.2">
      <c r="CZ11480" s="130"/>
      <c r="DA11480" s="130"/>
      <c r="DB11480" s="130"/>
    </row>
    <row r="11481" spans="104:106" x14ac:dyDescent="0.2">
      <c r="CZ11481" s="130"/>
      <c r="DA11481" s="130"/>
      <c r="DB11481" s="130"/>
    </row>
    <row r="11482" spans="104:106" x14ac:dyDescent="0.2">
      <c r="CZ11482" s="130"/>
      <c r="DA11482" s="130"/>
      <c r="DB11482" s="130"/>
    </row>
    <row r="11483" spans="104:106" x14ac:dyDescent="0.2">
      <c r="CZ11483" s="130"/>
      <c r="DA11483" s="130"/>
      <c r="DB11483" s="130"/>
    </row>
    <row r="11484" spans="104:106" x14ac:dyDescent="0.2">
      <c r="CZ11484" s="130"/>
      <c r="DA11484" s="130"/>
      <c r="DB11484" s="130"/>
    </row>
    <row r="11485" spans="104:106" x14ac:dyDescent="0.2">
      <c r="CZ11485" s="130"/>
      <c r="DA11485" s="130"/>
      <c r="DB11485" s="130"/>
    </row>
    <row r="11486" spans="104:106" x14ac:dyDescent="0.2">
      <c r="CZ11486" s="130"/>
      <c r="DA11486" s="130"/>
      <c r="DB11486" s="130"/>
    </row>
    <row r="11487" spans="104:106" x14ac:dyDescent="0.2">
      <c r="CZ11487" s="130"/>
      <c r="DA11487" s="130"/>
      <c r="DB11487" s="130"/>
    </row>
    <row r="11488" spans="104:106" x14ac:dyDescent="0.2">
      <c r="CZ11488" s="130"/>
      <c r="DA11488" s="130"/>
      <c r="DB11488" s="130"/>
    </row>
    <row r="11489" spans="104:106" x14ac:dyDescent="0.2">
      <c r="CZ11489" s="130"/>
      <c r="DA11489" s="130"/>
      <c r="DB11489" s="130"/>
    </row>
    <row r="11490" spans="104:106" x14ac:dyDescent="0.2">
      <c r="CZ11490" s="130"/>
      <c r="DA11490" s="130"/>
      <c r="DB11490" s="130"/>
    </row>
    <row r="11491" spans="104:106" x14ac:dyDescent="0.2">
      <c r="CZ11491" s="130"/>
      <c r="DA11491" s="130"/>
      <c r="DB11491" s="130"/>
    </row>
    <row r="11492" spans="104:106" x14ac:dyDescent="0.2">
      <c r="CZ11492" s="130"/>
      <c r="DA11492" s="130"/>
      <c r="DB11492" s="130"/>
    </row>
    <row r="11493" spans="104:106" x14ac:dyDescent="0.2">
      <c r="CZ11493" s="130"/>
      <c r="DA11493" s="130"/>
      <c r="DB11493" s="130"/>
    </row>
    <row r="11494" spans="104:106" x14ac:dyDescent="0.2">
      <c r="CZ11494" s="130"/>
      <c r="DA11494" s="130"/>
      <c r="DB11494" s="130"/>
    </row>
    <row r="11495" spans="104:106" x14ac:dyDescent="0.2">
      <c r="CZ11495" s="130"/>
      <c r="DA11495" s="130"/>
      <c r="DB11495" s="130"/>
    </row>
    <row r="11496" spans="104:106" x14ac:dyDescent="0.2">
      <c r="CZ11496" s="130"/>
      <c r="DA11496" s="130"/>
      <c r="DB11496" s="130"/>
    </row>
    <row r="11497" spans="104:106" x14ac:dyDescent="0.2">
      <c r="CZ11497" s="130"/>
      <c r="DA11497" s="130"/>
      <c r="DB11497" s="130"/>
    </row>
    <row r="11498" spans="104:106" x14ac:dyDescent="0.2">
      <c r="CZ11498" s="130"/>
      <c r="DA11498" s="130"/>
      <c r="DB11498" s="130"/>
    </row>
    <row r="11499" spans="104:106" x14ac:dyDescent="0.2">
      <c r="CZ11499" s="130"/>
      <c r="DA11499" s="130"/>
      <c r="DB11499" s="130"/>
    </row>
    <row r="11500" spans="104:106" x14ac:dyDescent="0.2">
      <c r="CZ11500" s="130"/>
      <c r="DA11500" s="130"/>
      <c r="DB11500" s="130"/>
    </row>
    <row r="11501" spans="104:106" x14ac:dyDescent="0.2">
      <c r="CZ11501" s="130"/>
      <c r="DA11501" s="130"/>
      <c r="DB11501" s="130"/>
    </row>
    <row r="11502" spans="104:106" x14ac:dyDescent="0.2">
      <c r="CZ11502" s="130"/>
      <c r="DA11502" s="130"/>
      <c r="DB11502" s="130"/>
    </row>
    <row r="11503" spans="104:106" x14ac:dyDescent="0.2">
      <c r="CZ11503" s="130"/>
      <c r="DA11503" s="130"/>
      <c r="DB11503" s="130"/>
    </row>
    <row r="11504" spans="104:106" x14ac:dyDescent="0.2">
      <c r="CZ11504" s="130"/>
      <c r="DA11504" s="130"/>
      <c r="DB11504" s="130"/>
    </row>
    <row r="11505" spans="104:106" x14ac:dyDescent="0.2">
      <c r="CZ11505" s="130"/>
      <c r="DA11505" s="130"/>
      <c r="DB11505" s="130"/>
    </row>
    <row r="11506" spans="104:106" x14ac:dyDescent="0.2">
      <c r="CZ11506" s="130"/>
      <c r="DA11506" s="130"/>
      <c r="DB11506" s="130"/>
    </row>
    <row r="11507" spans="104:106" x14ac:dyDescent="0.2">
      <c r="CZ11507" s="130"/>
      <c r="DA11507" s="130"/>
      <c r="DB11507" s="130"/>
    </row>
    <row r="11508" spans="104:106" x14ac:dyDescent="0.2">
      <c r="CZ11508" s="130"/>
      <c r="DA11508" s="130"/>
      <c r="DB11508" s="130"/>
    </row>
    <row r="11509" spans="104:106" x14ac:dyDescent="0.2">
      <c r="CZ11509" s="130"/>
      <c r="DA11509" s="130"/>
      <c r="DB11509" s="130"/>
    </row>
    <row r="11510" spans="104:106" x14ac:dyDescent="0.2">
      <c r="CZ11510" s="130"/>
      <c r="DA11510" s="130"/>
      <c r="DB11510" s="130"/>
    </row>
    <row r="11511" spans="104:106" x14ac:dyDescent="0.2">
      <c r="CZ11511" s="130"/>
      <c r="DA11511" s="130"/>
      <c r="DB11511" s="130"/>
    </row>
    <row r="11512" spans="104:106" x14ac:dyDescent="0.2">
      <c r="CZ11512" s="130"/>
      <c r="DA11512" s="130"/>
      <c r="DB11512" s="130"/>
    </row>
    <row r="11513" spans="104:106" x14ac:dyDescent="0.2">
      <c r="CZ11513" s="130"/>
      <c r="DA11513" s="130"/>
      <c r="DB11513" s="130"/>
    </row>
    <row r="11514" spans="104:106" x14ac:dyDescent="0.2">
      <c r="CZ11514" s="130"/>
      <c r="DA11514" s="130"/>
      <c r="DB11514" s="130"/>
    </row>
    <row r="11515" spans="104:106" x14ac:dyDescent="0.2">
      <c r="CZ11515" s="130"/>
      <c r="DA11515" s="130"/>
      <c r="DB11515" s="130"/>
    </row>
    <row r="11516" spans="104:106" x14ac:dyDescent="0.2">
      <c r="CZ11516" s="130"/>
      <c r="DA11516" s="130"/>
      <c r="DB11516" s="130"/>
    </row>
    <row r="11517" spans="104:106" x14ac:dyDescent="0.2">
      <c r="CZ11517" s="130"/>
      <c r="DA11517" s="130"/>
      <c r="DB11517" s="130"/>
    </row>
    <row r="11518" spans="104:106" x14ac:dyDescent="0.2">
      <c r="CZ11518" s="130"/>
      <c r="DA11518" s="130"/>
      <c r="DB11518" s="130"/>
    </row>
    <row r="11519" spans="104:106" x14ac:dyDescent="0.2">
      <c r="CZ11519" s="130"/>
      <c r="DA11519" s="130"/>
      <c r="DB11519" s="130"/>
    </row>
    <row r="11520" spans="104:106" x14ac:dyDescent="0.2">
      <c r="CZ11520" s="130"/>
      <c r="DA11520" s="130"/>
      <c r="DB11520" s="130"/>
    </row>
    <row r="11521" spans="104:106" x14ac:dyDescent="0.2">
      <c r="CZ11521" s="130"/>
      <c r="DA11521" s="130"/>
      <c r="DB11521" s="130"/>
    </row>
    <row r="11522" spans="104:106" x14ac:dyDescent="0.2">
      <c r="CZ11522" s="130"/>
      <c r="DA11522" s="130"/>
      <c r="DB11522" s="130"/>
    </row>
    <row r="11523" spans="104:106" x14ac:dyDescent="0.2">
      <c r="CZ11523" s="130"/>
      <c r="DA11523" s="130"/>
      <c r="DB11523" s="130"/>
    </row>
    <row r="11524" spans="104:106" x14ac:dyDescent="0.2">
      <c r="CZ11524" s="130"/>
      <c r="DA11524" s="130"/>
      <c r="DB11524" s="130"/>
    </row>
    <row r="11525" spans="104:106" x14ac:dyDescent="0.2">
      <c r="CZ11525" s="130"/>
      <c r="DA11525" s="130"/>
      <c r="DB11525" s="130"/>
    </row>
    <row r="11526" spans="104:106" x14ac:dyDescent="0.2">
      <c r="CZ11526" s="130"/>
      <c r="DA11526" s="130"/>
      <c r="DB11526" s="130"/>
    </row>
    <row r="11527" spans="104:106" x14ac:dyDescent="0.2">
      <c r="CZ11527" s="130"/>
      <c r="DA11527" s="130"/>
      <c r="DB11527" s="130"/>
    </row>
    <row r="11528" spans="104:106" x14ac:dyDescent="0.2">
      <c r="CZ11528" s="130"/>
      <c r="DA11528" s="130"/>
      <c r="DB11528" s="130"/>
    </row>
    <row r="11529" spans="104:106" x14ac:dyDescent="0.2">
      <c r="CZ11529" s="130"/>
      <c r="DA11529" s="130"/>
      <c r="DB11529" s="130"/>
    </row>
    <row r="11530" spans="104:106" x14ac:dyDescent="0.2">
      <c r="CZ11530" s="130"/>
      <c r="DA11530" s="130"/>
      <c r="DB11530" s="130"/>
    </row>
    <row r="11531" spans="104:106" x14ac:dyDescent="0.2">
      <c r="CZ11531" s="130"/>
      <c r="DA11531" s="130"/>
      <c r="DB11531" s="130"/>
    </row>
    <row r="11532" spans="104:106" x14ac:dyDescent="0.2">
      <c r="CZ11532" s="130"/>
      <c r="DA11532" s="130"/>
      <c r="DB11532" s="130"/>
    </row>
    <row r="11533" spans="104:106" x14ac:dyDescent="0.2">
      <c r="CZ11533" s="130"/>
      <c r="DA11533" s="130"/>
      <c r="DB11533" s="130"/>
    </row>
    <row r="11534" spans="104:106" x14ac:dyDescent="0.2">
      <c r="CZ11534" s="130"/>
      <c r="DA11534" s="130"/>
      <c r="DB11534" s="130"/>
    </row>
    <row r="11535" spans="104:106" x14ac:dyDescent="0.2">
      <c r="CZ11535" s="130"/>
      <c r="DA11535" s="130"/>
      <c r="DB11535" s="130"/>
    </row>
    <row r="11536" spans="104:106" x14ac:dyDescent="0.2">
      <c r="CZ11536" s="130"/>
      <c r="DA11536" s="130"/>
      <c r="DB11536" s="130"/>
    </row>
    <row r="11537" spans="104:106" x14ac:dyDescent="0.2">
      <c r="CZ11537" s="130"/>
      <c r="DA11537" s="130"/>
      <c r="DB11537" s="130"/>
    </row>
    <row r="11538" spans="104:106" x14ac:dyDescent="0.2">
      <c r="CZ11538" s="130"/>
      <c r="DA11538" s="130"/>
      <c r="DB11538" s="130"/>
    </row>
    <row r="11539" spans="104:106" x14ac:dyDescent="0.2">
      <c r="CZ11539" s="130"/>
      <c r="DA11539" s="130"/>
      <c r="DB11539" s="130"/>
    </row>
    <row r="11540" spans="104:106" x14ac:dyDescent="0.2">
      <c r="CZ11540" s="130"/>
      <c r="DA11540" s="130"/>
      <c r="DB11540" s="130"/>
    </row>
    <row r="11541" spans="104:106" x14ac:dyDescent="0.2">
      <c r="CZ11541" s="130"/>
      <c r="DA11541" s="130"/>
      <c r="DB11541" s="130"/>
    </row>
    <row r="11542" spans="104:106" x14ac:dyDescent="0.2">
      <c r="CZ11542" s="130"/>
      <c r="DA11542" s="130"/>
      <c r="DB11542" s="130"/>
    </row>
    <row r="11543" spans="104:106" x14ac:dyDescent="0.2">
      <c r="CZ11543" s="130"/>
      <c r="DA11543" s="130"/>
      <c r="DB11543" s="130"/>
    </row>
    <row r="11544" spans="104:106" x14ac:dyDescent="0.2">
      <c r="CZ11544" s="130"/>
      <c r="DA11544" s="130"/>
      <c r="DB11544" s="130"/>
    </row>
    <row r="11545" spans="104:106" x14ac:dyDescent="0.2">
      <c r="CZ11545" s="130"/>
      <c r="DA11545" s="130"/>
      <c r="DB11545" s="130"/>
    </row>
    <row r="11546" spans="104:106" x14ac:dyDescent="0.2">
      <c r="CZ11546" s="130"/>
      <c r="DA11546" s="130"/>
      <c r="DB11546" s="130"/>
    </row>
    <row r="11547" spans="104:106" x14ac:dyDescent="0.2">
      <c r="CZ11547" s="130"/>
      <c r="DA11547" s="130"/>
      <c r="DB11547" s="130"/>
    </row>
    <row r="11548" spans="104:106" x14ac:dyDescent="0.2">
      <c r="CZ11548" s="130"/>
      <c r="DA11548" s="130"/>
      <c r="DB11548" s="130"/>
    </row>
    <row r="11549" spans="104:106" x14ac:dyDescent="0.2">
      <c r="CZ11549" s="130"/>
      <c r="DA11549" s="130"/>
      <c r="DB11549" s="130"/>
    </row>
    <row r="11550" spans="104:106" x14ac:dyDescent="0.2">
      <c r="CZ11550" s="130"/>
      <c r="DA11550" s="130"/>
      <c r="DB11550" s="130"/>
    </row>
    <row r="11551" spans="104:106" x14ac:dyDescent="0.2">
      <c r="CZ11551" s="130"/>
      <c r="DA11551" s="130"/>
      <c r="DB11551" s="130"/>
    </row>
    <row r="11552" spans="104:106" x14ac:dyDescent="0.2">
      <c r="CZ11552" s="130"/>
      <c r="DA11552" s="130"/>
      <c r="DB11552" s="130"/>
    </row>
    <row r="11553" spans="104:106" x14ac:dyDescent="0.2">
      <c r="CZ11553" s="130"/>
      <c r="DA11553" s="130"/>
      <c r="DB11553" s="130"/>
    </row>
    <row r="11554" spans="104:106" x14ac:dyDescent="0.2">
      <c r="CZ11554" s="130"/>
      <c r="DA11554" s="130"/>
      <c r="DB11554" s="130"/>
    </row>
    <row r="11555" spans="104:106" x14ac:dyDescent="0.2">
      <c r="CZ11555" s="130"/>
      <c r="DA11555" s="130"/>
      <c r="DB11555" s="130"/>
    </row>
    <row r="11556" spans="104:106" x14ac:dyDescent="0.2">
      <c r="CZ11556" s="130"/>
      <c r="DA11556" s="130"/>
      <c r="DB11556" s="130"/>
    </row>
    <row r="11557" spans="104:106" x14ac:dyDescent="0.2">
      <c r="CZ11557" s="130"/>
      <c r="DA11557" s="130"/>
      <c r="DB11557" s="130"/>
    </row>
    <row r="11558" spans="104:106" x14ac:dyDescent="0.2">
      <c r="CZ11558" s="130"/>
      <c r="DA11558" s="130"/>
      <c r="DB11558" s="130"/>
    </row>
    <row r="11559" spans="104:106" x14ac:dyDescent="0.2">
      <c r="CZ11559" s="130"/>
      <c r="DA11559" s="130"/>
      <c r="DB11559" s="130"/>
    </row>
    <row r="11560" spans="104:106" x14ac:dyDescent="0.2">
      <c r="CZ11560" s="130"/>
      <c r="DA11560" s="130"/>
      <c r="DB11560" s="130"/>
    </row>
    <row r="11561" spans="104:106" x14ac:dyDescent="0.2">
      <c r="CZ11561" s="130"/>
      <c r="DA11561" s="130"/>
      <c r="DB11561" s="130"/>
    </row>
    <row r="11562" spans="104:106" x14ac:dyDescent="0.2">
      <c r="CZ11562" s="130"/>
      <c r="DA11562" s="130"/>
      <c r="DB11562" s="130"/>
    </row>
    <row r="11563" spans="104:106" x14ac:dyDescent="0.2">
      <c r="CZ11563" s="130"/>
      <c r="DA11563" s="130"/>
      <c r="DB11563" s="130"/>
    </row>
    <row r="11564" spans="104:106" x14ac:dyDescent="0.2">
      <c r="CZ11564" s="130"/>
      <c r="DA11564" s="130"/>
      <c r="DB11564" s="130"/>
    </row>
    <row r="11565" spans="104:106" x14ac:dyDescent="0.2">
      <c r="CZ11565" s="130"/>
      <c r="DA11565" s="130"/>
      <c r="DB11565" s="130"/>
    </row>
    <row r="11566" spans="104:106" x14ac:dyDescent="0.2">
      <c r="CZ11566" s="130"/>
      <c r="DA11566" s="130"/>
      <c r="DB11566" s="130"/>
    </row>
    <row r="11567" spans="104:106" x14ac:dyDescent="0.2">
      <c r="CZ11567" s="130"/>
      <c r="DA11567" s="130"/>
      <c r="DB11567" s="130"/>
    </row>
    <row r="11568" spans="104:106" x14ac:dyDescent="0.2">
      <c r="CZ11568" s="130"/>
      <c r="DA11568" s="130"/>
      <c r="DB11568" s="130"/>
    </row>
    <row r="11569" spans="104:106" x14ac:dyDescent="0.2">
      <c r="CZ11569" s="130"/>
      <c r="DA11569" s="130"/>
      <c r="DB11569" s="130"/>
    </row>
    <row r="11570" spans="104:106" x14ac:dyDescent="0.2">
      <c r="CZ11570" s="130"/>
      <c r="DA11570" s="130"/>
      <c r="DB11570" s="130"/>
    </row>
    <row r="11571" spans="104:106" x14ac:dyDescent="0.2">
      <c r="CZ11571" s="130"/>
      <c r="DA11571" s="130"/>
      <c r="DB11571" s="130"/>
    </row>
    <row r="11572" spans="104:106" x14ac:dyDescent="0.2">
      <c r="CZ11572" s="130"/>
      <c r="DA11572" s="130"/>
      <c r="DB11572" s="130"/>
    </row>
    <row r="11573" spans="104:106" x14ac:dyDescent="0.2">
      <c r="CZ11573" s="130"/>
      <c r="DA11573" s="130"/>
      <c r="DB11573" s="130"/>
    </row>
    <row r="11574" spans="104:106" x14ac:dyDescent="0.2">
      <c r="CZ11574" s="130"/>
      <c r="DA11574" s="130"/>
      <c r="DB11574" s="130"/>
    </row>
    <row r="11575" spans="104:106" x14ac:dyDescent="0.2">
      <c r="CZ11575" s="130"/>
      <c r="DA11575" s="130"/>
      <c r="DB11575" s="130"/>
    </row>
    <row r="11576" spans="104:106" x14ac:dyDescent="0.2">
      <c r="CZ11576" s="130"/>
      <c r="DA11576" s="130"/>
      <c r="DB11576" s="130"/>
    </row>
    <row r="11577" spans="104:106" x14ac:dyDescent="0.2">
      <c r="CZ11577" s="130"/>
      <c r="DA11577" s="130"/>
      <c r="DB11577" s="130"/>
    </row>
    <row r="11578" spans="104:106" x14ac:dyDescent="0.2">
      <c r="CZ11578" s="130"/>
      <c r="DA11578" s="130"/>
      <c r="DB11578" s="130"/>
    </row>
    <row r="11579" spans="104:106" x14ac:dyDescent="0.2">
      <c r="CZ11579" s="130"/>
      <c r="DA11579" s="130"/>
      <c r="DB11579" s="130"/>
    </row>
    <row r="11580" spans="104:106" x14ac:dyDescent="0.2">
      <c r="CZ11580" s="130"/>
      <c r="DA11580" s="130"/>
      <c r="DB11580" s="130"/>
    </row>
    <row r="11581" spans="104:106" x14ac:dyDescent="0.2">
      <c r="CZ11581" s="130"/>
      <c r="DA11581" s="130"/>
      <c r="DB11581" s="130"/>
    </row>
    <row r="11582" spans="104:106" x14ac:dyDescent="0.2">
      <c r="CZ11582" s="130"/>
      <c r="DA11582" s="130"/>
      <c r="DB11582" s="130"/>
    </row>
    <row r="11583" spans="104:106" x14ac:dyDescent="0.2">
      <c r="CZ11583" s="130"/>
      <c r="DA11583" s="130"/>
      <c r="DB11583" s="130"/>
    </row>
    <row r="11584" spans="104:106" x14ac:dyDescent="0.2">
      <c r="CZ11584" s="130"/>
      <c r="DA11584" s="130"/>
      <c r="DB11584" s="130"/>
    </row>
    <row r="11585" spans="104:106" x14ac:dyDescent="0.2">
      <c r="CZ11585" s="130"/>
      <c r="DA11585" s="130"/>
      <c r="DB11585" s="130"/>
    </row>
    <row r="11586" spans="104:106" x14ac:dyDescent="0.2">
      <c r="CZ11586" s="130"/>
      <c r="DA11586" s="130"/>
      <c r="DB11586" s="130"/>
    </row>
    <row r="11587" spans="104:106" x14ac:dyDescent="0.2">
      <c r="CZ11587" s="130"/>
      <c r="DA11587" s="130"/>
      <c r="DB11587" s="130"/>
    </row>
    <row r="11588" spans="104:106" x14ac:dyDescent="0.2">
      <c r="CZ11588" s="130"/>
      <c r="DA11588" s="130"/>
      <c r="DB11588" s="130"/>
    </row>
    <row r="11589" spans="104:106" x14ac:dyDescent="0.2">
      <c r="CZ11589" s="130"/>
      <c r="DA11589" s="130"/>
      <c r="DB11589" s="130"/>
    </row>
    <row r="11590" spans="104:106" x14ac:dyDescent="0.2">
      <c r="CZ11590" s="130"/>
      <c r="DA11590" s="130"/>
      <c r="DB11590" s="130"/>
    </row>
    <row r="11591" spans="104:106" x14ac:dyDescent="0.2">
      <c r="CZ11591" s="130"/>
      <c r="DA11591" s="130"/>
      <c r="DB11591" s="130"/>
    </row>
    <row r="11592" spans="104:106" x14ac:dyDescent="0.2">
      <c r="CZ11592" s="130"/>
      <c r="DA11592" s="130"/>
      <c r="DB11592" s="130"/>
    </row>
    <row r="11593" spans="104:106" x14ac:dyDescent="0.2">
      <c r="CZ11593" s="130"/>
      <c r="DA11593" s="130"/>
      <c r="DB11593" s="130"/>
    </row>
    <row r="11594" spans="104:106" x14ac:dyDescent="0.2">
      <c r="CZ11594" s="130"/>
      <c r="DA11594" s="130"/>
      <c r="DB11594" s="130"/>
    </row>
    <row r="11595" spans="104:106" x14ac:dyDescent="0.2">
      <c r="CZ11595" s="130"/>
      <c r="DA11595" s="130"/>
      <c r="DB11595" s="130"/>
    </row>
    <row r="11596" spans="104:106" x14ac:dyDescent="0.2">
      <c r="CZ11596" s="130"/>
      <c r="DA11596" s="130"/>
      <c r="DB11596" s="130"/>
    </row>
    <row r="11597" spans="104:106" x14ac:dyDescent="0.2">
      <c r="CZ11597" s="130"/>
      <c r="DA11597" s="130"/>
      <c r="DB11597" s="130"/>
    </row>
    <row r="11598" spans="104:106" x14ac:dyDescent="0.2">
      <c r="CZ11598" s="130"/>
      <c r="DA11598" s="130"/>
      <c r="DB11598" s="130"/>
    </row>
    <row r="11599" spans="104:106" x14ac:dyDescent="0.2">
      <c r="CZ11599" s="130"/>
      <c r="DA11599" s="130"/>
      <c r="DB11599" s="130"/>
    </row>
    <row r="11600" spans="104:106" x14ac:dyDescent="0.2">
      <c r="CZ11600" s="130"/>
      <c r="DA11600" s="130"/>
      <c r="DB11600" s="130"/>
    </row>
    <row r="11601" spans="104:106" x14ac:dyDescent="0.2">
      <c r="CZ11601" s="130"/>
      <c r="DA11601" s="130"/>
      <c r="DB11601" s="130"/>
    </row>
    <row r="11602" spans="104:106" x14ac:dyDescent="0.2">
      <c r="CZ11602" s="130"/>
      <c r="DA11602" s="130"/>
      <c r="DB11602" s="130"/>
    </row>
    <row r="11603" spans="104:106" x14ac:dyDescent="0.2">
      <c r="CZ11603" s="130"/>
      <c r="DA11603" s="130"/>
      <c r="DB11603" s="130"/>
    </row>
    <row r="11604" spans="104:106" x14ac:dyDescent="0.2">
      <c r="CZ11604" s="130"/>
      <c r="DA11604" s="130"/>
      <c r="DB11604" s="130"/>
    </row>
    <row r="11605" spans="104:106" x14ac:dyDescent="0.2">
      <c r="CZ11605" s="130"/>
      <c r="DA11605" s="130"/>
      <c r="DB11605" s="130"/>
    </row>
    <row r="11606" spans="104:106" x14ac:dyDescent="0.2">
      <c r="CZ11606" s="130"/>
      <c r="DA11606" s="130"/>
      <c r="DB11606" s="130"/>
    </row>
    <row r="11607" spans="104:106" x14ac:dyDescent="0.2">
      <c r="CZ11607" s="130"/>
      <c r="DA11607" s="130"/>
      <c r="DB11607" s="130"/>
    </row>
    <row r="11608" spans="104:106" x14ac:dyDescent="0.2">
      <c r="CZ11608" s="130"/>
      <c r="DA11608" s="130"/>
      <c r="DB11608" s="130"/>
    </row>
    <row r="11609" spans="104:106" x14ac:dyDescent="0.2">
      <c r="CZ11609" s="130"/>
      <c r="DA11609" s="130"/>
      <c r="DB11609" s="130"/>
    </row>
    <row r="11610" spans="104:106" x14ac:dyDescent="0.2">
      <c r="CZ11610" s="130"/>
      <c r="DA11610" s="130"/>
      <c r="DB11610" s="130"/>
    </row>
    <row r="11611" spans="104:106" x14ac:dyDescent="0.2">
      <c r="CZ11611" s="130"/>
      <c r="DA11611" s="130"/>
      <c r="DB11611" s="130"/>
    </row>
    <row r="11612" spans="104:106" x14ac:dyDescent="0.2">
      <c r="CZ11612" s="130"/>
      <c r="DA11612" s="130"/>
      <c r="DB11612" s="130"/>
    </row>
    <row r="11613" spans="104:106" x14ac:dyDescent="0.2">
      <c r="CZ11613" s="130"/>
      <c r="DA11613" s="130"/>
      <c r="DB11613" s="130"/>
    </row>
    <row r="11614" spans="104:106" x14ac:dyDescent="0.2">
      <c r="CZ11614" s="130"/>
      <c r="DA11614" s="130"/>
      <c r="DB11614" s="130"/>
    </row>
    <row r="11615" spans="104:106" x14ac:dyDescent="0.2">
      <c r="CZ11615" s="130"/>
      <c r="DA11615" s="130"/>
      <c r="DB11615" s="130"/>
    </row>
    <row r="11616" spans="104:106" x14ac:dyDescent="0.2">
      <c r="CZ11616" s="130"/>
      <c r="DA11616" s="130"/>
      <c r="DB11616" s="130"/>
    </row>
    <row r="11617" spans="104:106" x14ac:dyDescent="0.2">
      <c r="CZ11617" s="130"/>
      <c r="DA11617" s="130"/>
      <c r="DB11617" s="130"/>
    </row>
    <row r="11618" spans="104:106" x14ac:dyDescent="0.2">
      <c r="CZ11618" s="130"/>
      <c r="DA11618" s="130"/>
      <c r="DB11618" s="130"/>
    </row>
    <row r="11619" spans="104:106" x14ac:dyDescent="0.2">
      <c r="CZ11619" s="130"/>
      <c r="DA11619" s="130"/>
      <c r="DB11619" s="130"/>
    </row>
    <row r="11620" spans="104:106" x14ac:dyDescent="0.2">
      <c r="CZ11620" s="130"/>
      <c r="DA11620" s="130"/>
      <c r="DB11620" s="130"/>
    </row>
    <row r="11621" spans="104:106" x14ac:dyDescent="0.2">
      <c r="CZ11621" s="130"/>
      <c r="DA11621" s="130"/>
      <c r="DB11621" s="130"/>
    </row>
    <row r="11622" spans="104:106" x14ac:dyDescent="0.2">
      <c r="CZ11622" s="130"/>
      <c r="DA11622" s="130"/>
      <c r="DB11622" s="130"/>
    </row>
    <row r="11623" spans="104:106" x14ac:dyDescent="0.2">
      <c r="CZ11623" s="130"/>
      <c r="DA11623" s="130"/>
      <c r="DB11623" s="130"/>
    </row>
    <row r="11624" spans="104:106" x14ac:dyDescent="0.2">
      <c r="CZ11624" s="130"/>
      <c r="DA11624" s="130"/>
      <c r="DB11624" s="130"/>
    </row>
    <row r="11625" spans="104:106" x14ac:dyDescent="0.2">
      <c r="CZ11625" s="130"/>
      <c r="DA11625" s="130"/>
      <c r="DB11625" s="130"/>
    </row>
    <row r="11626" spans="104:106" x14ac:dyDescent="0.2">
      <c r="CZ11626" s="130"/>
      <c r="DA11626" s="130"/>
      <c r="DB11626" s="130"/>
    </row>
    <row r="11627" spans="104:106" x14ac:dyDescent="0.2">
      <c r="CZ11627" s="130"/>
      <c r="DA11627" s="130"/>
      <c r="DB11627" s="130"/>
    </row>
    <row r="11628" spans="104:106" x14ac:dyDescent="0.2">
      <c r="CZ11628" s="130"/>
      <c r="DA11628" s="130"/>
      <c r="DB11628" s="130"/>
    </row>
    <row r="11629" spans="104:106" x14ac:dyDescent="0.2">
      <c r="CZ11629" s="130"/>
      <c r="DA11629" s="130"/>
      <c r="DB11629" s="130"/>
    </row>
    <row r="11630" spans="104:106" x14ac:dyDescent="0.2">
      <c r="CZ11630" s="130"/>
      <c r="DA11630" s="130"/>
      <c r="DB11630" s="130"/>
    </row>
    <row r="11631" spans="104:106" x14ac:dyDescent="0.2">
      <c r="CZ11631" s="130"/>
      <c r="DA11631" s="130"/>
      <c r="DB11631" s="130"/>
    </row>
    <row r="11632" spans="104:106" x14ac:dyDescent="0.2">
      <c r="CZ11632" s="130"/>
      <c r="DA11632" s="130"/>
      <c r="DB11632" s="130"/>
    </row>
    <row r="11633" spans="104:106" x14ac:dyDescent="0.2">
      <c r="CZ11633" s="130"/>
      <c r="DA11633" s="130"/>
      <c r="DB11633" s="130"/>
    </row>
    <row r="11634" spans="104:106" x14ac:dyDescent="0.2">
      <c r="CZ11634" s="130"/>
      <c r="DA11634" s="130"/>
      <c r="DB11634" s="130"/>
    </row>
    <row r="11635" spans="104:106" x14ac:dyDescent="0.2">
      <c r="CZ11635" s="130"/>
      <c r="DA11635" s="130"/>
      <c r="DB11635" s="130"/>
    </row>
    <row r="11636" spans="104:106" x14ac:dyDescent="0.2">
      <c r="CZ11636" s="130"/>
      <c r="DA11636" s="130"/>
      <c r="DB11636" s="130"/>
    </row>
    <row r="11637" spans="104:106" x14ac:dyDescent="0.2">
      <c r="CZ11637" s="130"/>
      <c r="DA11637" s="130"/>
      <c r="DB11637" s="130"/>
    </row>
    <row r="11638" spans="104:106" x14ac:dyDescent="0.2">
      <c r="CZ11638" s="130"/>
      <c r="DA11638" s="130"/>
      <c r="DB11638" s="130"/>
    </row>
    <row r="11639" spans="104:106" x14ac:dyDescent="0.2">
      <c r="CZ11639" s="130"/>
      <c r="DA11639" s="130"/>
      <c r="DB11639" s="130"/>
    </row>
    <row r="11640" spans="104:106" x14ac:dyDescent="0.2">
      <c r="CZ11640" s="130"/>
      <c r="DA11640" s="130"/>
      <c r="DB11640" s="130"/>
    </row>
    <row r="11641" spans="104:106" x14ac:dyDescent="0.2">
      <c r="CZ11641" s="130"/>
      <c r="DA11641" s="130"/>
      <c r="DB11641" s="130"/>
    </row>
    <row r="11642" spans="104:106" x14ac:dyDescent="0.2">
      <c r="CZ11642" s="130"/>
      <c r="DA11642" s="130"/>
      <c r="DB11642" s="130"/>
    </row>
    <row r="11643" spans="104:106" x14ac:dyDescent="0.2">
      <c r="CZ11643" s="130"/>
      <c r="DA11643" s="130"/>
      <c r="DB11643" s="130"/>
    </row>
    <row r="11644" spans="104:106" x14ac:dyDescent="0.2">
      <c r="CZ11644" s="130"/>
      <c r="DA11644" s="130"/>
      <c r="DB11644" s="130"/>
    </row>
    <row r="11645" spans="104:106" x14ac:dyDescent="0.2">
      <c r="CZ11645" s="130"/>
      <c r="DA11645" s="130"/>
      <c r="DB11645" s="130"/>
    </row>
    <row r="11646" spans="104:106" x14ac:dyDescent="0.2">
      <c r="CZ11646" s="130"/>
      <c r="DA11646" s="130"/>
      <c r="DB11646" s="130"/>
    </row>
    <row r="11647" spans="104:106" x14ac:dyDescent="0.2">
      <c r="CZ11647" s="130"/>
      <c r="DA11647" s="130"/>
      <c r="DB11647" s="130"/>
    </row>
    <row r="11648" spans="104:106" x14ac:dyDescent="0.2">
      <c r="CZ11648" s="130"/>
      <c r="DA11648" s="130"/>
      <c r="DB11648" s="130"/>
    </row>
    <row r="11649" spans="104:106" x14ac:dyDescent="0.2">
      <c r="CZ11649" s="130"/>
      <c r="DA11649" s="130"/>
      <c r="DB11649" s="130"/>
    </row>
    <row r="11650" spans="104:106" x14ac:dyDescent="0.2">
      <c r="CZ11650" s="130"/>
      <c r="DA11650" s="130"/>
      <c r="DB11650" s="130"/>
    </row>
    <row r="11651" spans="104:106" x14ac:dyDescent="0.2">
      <c r="CZ11651" s="130"/>
      <c r="DA11651" s="130"/>
      <c r="DB11651" s="130"/>
    </row>
    <row r="11652" spans="104:106" x14ac:dyDescent="0.2">
      <c r="CZ11652" s="130"/>
      <c r="DA11652" s="130"/>
      <c r="DB11652" s="130"/>
    </row>
    <row r="11653" spans="104:106" x14ac:dyDescent="0.2">
      <c r="CZ11653" s="130"/>
      <c r="DA11653" s="130"/>
      <c r="DB11653" s="130"/>
    </row>
    <row r="11654" spans="104:106" x14ac:dyDescent="0.2">
      <c r="CZ11654" s="130"/>
      <c r="DA11654" s="130"/>
      <c r="DB11654" s="130"/>
    </row>
    <row r="11655" spans="104:106" x14ac:dyDescent="0.2">
      <c r="CZ11655" s="130"/>
      <c r="DA11655" s="130"/>
      <c r="DB11655" s="130"/>
    </row>
    <row r="11656" spans="104:106" x14ac:dyDescent="0.2">
      <c r="CZ11656" s="130"/>
      <c r="DA11656" s="130"/>
      <c r="DB11656" s="130"/>
    </row>
    <row r="11657" spans="104:106" x14ac:dyDescent="0.2">
      <c r="CZ11657" s="130"/>
      <c r="DA11657" s="130"/>
      <c r="DB11657" s="130"/>
    </row>
    <row r="11658" spans="104:106" x14ac:dyDescent="0.2">
      <c r="CZ11658" s="130"/>
      <c r="DA11658" s="130"/>
      <c r="DB11658" s="130"/>
    </row>
    <row r="11659" spans="104:106" x14ac:dyDescent="0.2">
      <c r="CZ11659" s="130"/>
      <c r="DA11659" s="130"/>
      <c r="DB11659" s="130"/>
    </row>
    <row r="11660" spans="104:106" x14ac:dyDescent="0.2">
      <c r="CZ11660" s="130"/>
      <c r="DA11660" s="130"/>
      <c r="DB11660" s="130"/>
    </row>
    <row r="11661" spans="104:106" x14ac:dyDescent="0.2">
      <c r="CZ11661" s="130"/>
      <c r="DA11661" s="130"/>
      <c r="DB11661" s="130"/>
    </row>
    <row r="11662" spans="104:106" x14ac:dyDescent="0.2">
      <c r="CZ11662" s="130"/>
      <c r="DA11662" s="130"/>
      <c r="DB11662" s="130"/>
    </row>
    <row r="11663" spans="104:106" x14ac:dyDescent="0.2">
      <c r="CZ11663" s="130"/>
      <c r="DA11663" s="130"/>
      <c r="DB11663" s="130"/>
    </row>
    <row r="11664" spans="104:106" x14ac:dyDescent="0.2">
      <c r="CZ11664" s="130"/>
      <c r="DA11664" s="130"/>
      <c r="DB11664" s="130"/>
    </row>
    <row r="11665" spans="104:106" x14ac:dyDescent="0.2">
      <c r="CZ11665" s="130"/>
      <c r="DA11665" s="130"/>
      <c r="DB11665" s="130"/>
    </row>
    <row r="11666" spans="104:106" x14ac:dyDescent="0.2">
      <c r="CZ11666" s="130"/>
      <c r="DA11666" s="130"/>
      <c r="DB11666" s="130"/>
    </row>
    <row r="11667" spans="104:106" x14ac:dyDescent="0.2">
      <c r="CZ11667" s="130"/>
      <c r="DA11667" s="130"/>
      <c r="DB11667" s="130"/>
    </row>
    <row r="11668" spans="104:106" x14ac:dyDescent="0.2">
      <c r="CZ11668" s="130"/>
      <c r="DA11668" s="130"/>
      <c r="DB11668" s="130"/>
    </row>
    <row r="11669" spans="104:106" x14ac:dyDescent="0.2">
      <c r="CZ11669" s="130"/>
      <c r="DA11669" s="130"/>
      <c r="DB11669" s="130"/>
    </row>
    <row r="11670" spans="104:106" x14ac:dyDescent="0.2">
      <c r="CZ11670" s="130"/>
      <c r="DA11670" s="130"/>
      <c r="DB11670" s="130"/>
    </row>
    <row r="11671" spans="104:106" x14ac:dyDescent="0.2">
      <c r="CZ11671" s="130"/>
      <c r="DA11671" s="130"/>
      <c r="DB11671" s="130"/>
    </row>
    <row r="11672" spans="104:106" x14ac:dyDescent="0.2">
      <c r="CZ11672" s="130"/>
      <c r="DA11672" s="130"/>
      <c r="DB11672" s="130"/>
    </row>
    <row r="11673" spans="104:106" x14ac:dyDescent="0.2">
      <c r="CZ11673" s="130"/>
      <c r="DA11673" s="130"/>
      <c r="DB11673" s="130"/>
    </row>
    <row r="11674" spans="104:106" x14ac:dyDescent="0.2">
      <c r="CZ11674" s="130"/>
      <c r="DA11674" s="130"/>
      <c r="DB11674" s="130"/>
    </row>
    <row r="11675" spans="104:106" x14ac:dyDescent="0.2">
      <c r="CZ11675" s="130"/>
      <c r="DA11675" s="130"/>
      <c r="DB11675" s="130"/>
    </row>
    <row r="11676" spans="104:106" x14ac:dyDescent="0.2">
      <c r="CZ11676" s="130"/>
      <c r="DA11676" s="130"/>
      <c r="DB11676" s="130"/>
    </row>
    <row r="11677" spans="104:106" x14ac:dyDescent="0.2">
      <c r="CZ11677" s="130"/>
      <c r="DA11677" s="130"/>
      <c r="DB11677" s="130"/>
    </row>
    <row r="11678" spans="104:106" x14ac:dyDescent="0.2">
      <c r="CZ11678" s="130"/>
      <c r="DA11678" s="130"/>
      <c r="DB11678" s="130"/>
    </row>
    <row r="11679" spans="104:106" x14ac:dyDescent="0.2">
      <c r="CZ11679" s="130"/>
      <c r="DA11679" s="130"/>
      <c r="DB11679" s="130"/>
    </row>
    <row r="11680" spans="104:106" x14ac:dyDescent="0.2">
      <c r="CZ11680" s="130"/>
      <c r="DA11680" s="130"/>
      <c r="DB11680" s="130"/>
    </row>
    <row r="11681" spans="104:106" x14ac:dyDescent="0.2">
      <c r="CZ11681" s="130"/>
      <c r="DA11681" s="130"/>
      <c r="DB11681" s="130"/>
    </row>
    <row r="11682" spans="104:106" x14ac:dyDescent="0.2">
      <c r="CZ11682" s="130"/>
      <c r="DA11682" s="130"/>
      <c r="DB11682" s="130"/>
    </row>
    <row r="11683" spans="104:106" x14ac:dyDescent="0.2">
      <c r="CZ11683" s="130"/>
      <c r="DA11683" s="130"/>
      <c r="DB11683" s="130"/>
    </row>
    <row r="11684" spans="104:106" x14ac:dyDescent="0.2">
      <c r="CZ11684" s="130"/>
      <c r="DA11684" s="130"/>
      <c r="DB11684" s="130"/>
    </row>
    <row r="11685" spans="104:106" x14ac:dyDescent="0.2">
      <c r="CZ11685" s="130"/>
      <c r="DA11685" s="130"/>
      <c r="DB11685" s="130"/>
    </row>
    <row r="11686" spans="104:106" x14ac:dyDescent="0.2">
      <c r="CZ11686" s="130"/>
      <c r="DA11686" s="130"/>
      <c r="DB11686" s="130"/>
    </row>
    <row r="11687" spans="104:106" x14ac:dyDescent="0.2">
      <c r="CZ11687" s="130"/>
      <c r="DA11687" s="130"/>
      <c r="DB11687" s="130"/>
    </row>
    <row r="11688" spans="104:106" x14ac:dyDescent="0.2">
      <c r="CZ11688" s="130"/>
      <c r="DA11688" s="130"/>
      <c r="DB11688" s="130"/>
    </row>
    <row r="11689" spans="104:106" x14ac:dyDescent="0.2">
      <c r="CZ11689" s="130"/>
      <c r="DA11689" s="130"/>
      <c r="DB11689" s="130"/>
    </row>
    <row r="11690" spans="104:106" x14ac:dyDescent="0.2">
      <c r="CZ11690" s="130"/>
      <c r="DA11690" s="130"/>
      <c r="DB11690" s="130"/>
    </row>
    <row r="11691" spans="104:106" x14ac:dyDescent="0.2">
      <c r="CZ11691" s="130"/>
      <c r="DA11691" s="130"/>
      <c r="DB11691" s="130"/>
    </row>
    <row r="11692" spans="104:106" x14ac:dyDescent="0.2">
      <c r="CZ11692" s="130"/>
      <c r="DA11692" s="130"/>
      <c r="DB11692" s="130"/>
    </row>
    <row r="11693" spans="104:106" x14ac:dyDescent="0.2">
      <c r="CZ11693" s="130"/>
      <c r="DA11693" s="130"/>
      <c r="DB11693" s="130"/>
    </row>
    <row r="11694" spans="104:106" x14ac:dyDescent="0.2">
      <c r="CZ11694" s="130"/>
      <c r="DA11694" s="130"/>
      <c r="DB11694" s="130"/>
    </row>
    <row r="11695" spans="104:106" x14ac:dyDescent="0.2">
      <c r="CZ11695" s="130"/>
      <c r="DA11695" s="130"/>
      <c r="DB11695" s="130"/>
    </row>
    <row r="11696" spans="104:106" x14ac:dyDescent="0.2">
      <c r="CZ11696" s="130"/>
      <c r="DA11696" s="130"/>
      <c r="DB11696" s="130"/>
    </row>
    <row r="11697" spans="104:106" x14ac:dyDescent="0.2">
      <c r="CZ11697" s="130"/>
      <c r="DA11697" s="130"/>
      <c r="DB11697" s="130"/>
    </row>
    <row r="11698" spans="104:106" x14ac:dyDescent="0.2">
      <c r="CZ11698" s="130"/>
      <c r="DA11698" s="130"/>
      <c r="DB11698" s="130"/>
    </row>
    <row r="11699" spans="104:106" x14ac:dyDescent="0.2">
      <c r="CZ11699" s="130"/>
      <c r="DA11699" s="130"/>
      <c r="DB11699" s="130"/>
    </row>
    <row r="11700" spans="104:106" x14ac:dyDescent="0.2">
      <c r="CZ11700" s="130"/>
      <c r="DA11700" s="130"/>
      <c r="DB11700" s="130"/>
    </row>
    <row r="11701" spans="104:106" x14ac:dyDescent="0.2">
      <c r="CZ11701" s="130"/>
      <c r="DA11701" s="130"/>
      <c r="DB11701" s="130"/>
    </row>
    <row r="11702" spans="104:106" x14ac:dyDescent="0.2">
      <c r="CZ11702" s="130"/>
      <c r="DA11702" s="130"/>
      <c r="DB11702" s="130"/>
    </row>
    <row r="11703" spans="104:106" x14ac:dyDescent="0.2">
      <c r="CZ11703" s="130"/>
      <c r="DA11703" s="130"/>
      <c r="DB11703" s="130"/>
    </row>
    <row r="11704" spans="104:106" x14ac:dyDescent="0.2">
      <c r="CZ11704" s="130"/>
      <c r="DA11704" s="130"/>
      <c r="DB11704" s="130"/>
    </row>
    <row r="11705" spans="104:106" x14ac:dyDescent="0.2">
      <c r="CZ11705" s="130"/>
      <c r="DA11705" s="130"/>
      <c r="DB11705" s="130"/>
    </row>
    <row r="11706" spans="104:106" x14ac:dyDescent="0.2">
      <c r="CZ11706" s="130"/>
      <c r="DA11706" s="130"/>
      <c r="DB11706" s="130"/>
    </row>
    <row r="11707" spans="104:106" x14ac:dyDescent="0.2">
      <c r="CZ11707" s="130"/>
      <c r="DA11707" s="130"/>
      <c r="DB11707" s="130"/>
    </row>
    <row r="11708" spans="104:106" x14ac:dyDescent="0.2">
      <c r="CZ11708" s="130"/>
      <c r="DA11708" s="130"/>
      <c r="DB11708" s="130"/>
    </row>
    <row r="11709" spans="104:106" x14ac:dyDescent="0.2">
      <c r="CZ11709" s="130"/>
      <c r="DA11709" s="130"/>
      <c r="DB11709" s="130"/>
    </row>
    <row r="11710" spans="104:106" x14ac:dyDescent="0.2">
      <c r="CZ11710" s="130"/>
      <c r="DA11710" s="130"/>
      <c r="DB11710" s="130"/>
    </row>
    <row r="11711" spans="104:106" x14ac:dyDescent="0.2">
      <c r="CZ11711" s="130"/>
      <c r="DA11711" s="130"/>
      <c r="DB11711" s="130"/>
    </row>
    <row r="11712" spans="104:106" x14ac:dyDescent="0.2">
      <c r="CZ11712" s="130"/>
      <c r="DA11712" s="130"/>
      <c r="DB11712" s="130"/>
    </row>
    <row r="11713" spans="104:106" x14ac:dyDescent="0.2">
      <c r="CZ11713" s="130"/>
      <c r="DA11713" s="130"/>
      <c r="DB11713" s="130"/>
    </row>
    <row r="11714" spans="104:106" x14ac:dyDescent="0.2">
      <c r="CZ11714" s="130"/>
      <c r="DA11714" s="130"/>
      <c r="DB11714" s="130"/>
    </row>
    <row r="11715" spans="104:106" x14ac:dyDescent="0.2">
      <c r="CZ11715" s="130"/>
      <c r="DA11715" s="130"/>
      <c r="DB11715" s="130"/>
    </row>
    <row r="11716" spans="104:106" x14ac:dyDescent="0.2">
      <c r="CZ11716" s="130"/>
      <c r="DA11716" s="130"/>
      <c r="DB11716" s="130"/>
    </row>
    <row r="11717" spans="104:106" x14ac:dyDescent="0.2">
      <c r="CZ11717" s="130"/>
      <c r="DA11717" s="130"/>
      <c r="DB11717" s="130"/>
    </row>
    <row r="11718" spans="104:106" x14ac:dyDescent="0.2">
      <c r="CZ11718" s="130"/>
      <c r="DA11718" s="130"/>
      <c r="DB11718" s="130"/>
    </row>
    <row r="11719" spans="104:106" x14ac:dyDescent="0.2">
      <c r="CZ11719" s="130"/>
      <c r="DA11719" s="130"/>
      <c r="DB11719" s="130"/>
    </row>
    <row r="11720" spans="104:106" x14ac:dyDescent="0.2">
      <c r="CZ11720" s="130"/>
      <c r="DA11720" s="130"/>
      <c r="DB11720" s="130"/>
    </row>
    <row r="11721" spans="104:106" x14ac:dyDescent="0.2">
      <c r="CZ11721" s="130"/>
      <c r="DA11721" s="130"/>
      <c r="DB11721" s="130"/>
    </row>
    <row r="11722" spans="104:106" x14ac:dyDescent="0.2">
      <c r="CZ11722" s="130"/>
      <c r="DA11722" s="130"/>
      <c r="DB11722" s="130"/>
    </row>
    <row r="11723" spans="104:106" x14ac:dyDescent="0.2">
      <c r="CZ11723" s="130"/>
      <c r="DA11723" s="130"/>
      <c r="DB11723" s="130"/>
    </row>
    <row r="11724" spans="104:106" x14ac:dyDescent="0.2">
      <c r="CZ11724" s="130"/>
      <c r="DA11724" s="130"/>
      <c r="DB11724" s="130"/>
    </row>
    <row r="11725" spans="104:106" x14ac:dyDescent="0.2">
      <c r="CZ11725" s="130"/>
      <c r="DA11725" s="130"/>
      <c r="DB11725" s="130"/>
    </row>
    <row r="11726" spans="104:106" x14ac:dyDescent="0.2">
      <c r="CZ11726" s="130"/>
      <c r="DA11726" s="130"/>
      <c r="DB11726" s="130"/>
    </row>
    <row r="11727" spans="104:106" x14ac:dyDescent="0.2">
      <c r="CZ11727" s="130"/>
      <c r="DA11727" s="130"/>
      <c r="DB11727" s="130"/>
    </row>
    <row r="11728" spans="104:106" x14ac:dyDescent="0.2">
      <c r="CZ11728" s="130"/>
      <c r="DA11728" s="130"/>
      <c r="DB11728" s="130"/>
    </row>
    <row r="11729" spans="104:106" x14ac:dyDescent="0.2">
      <c r="CZ11729" s="130"/>
      <c r="DA11729" s="130"/>
      <c r="DB11729" s="130"/>
    </row>
    <row r="11730" spans="104:106" x14ac:dyDescent="0.2">
      <c r="CZ11730" s="130"/>
      <c r="DA11730" s="130"/>
      <c r="DB11730" s="130"/>
    </row>
    <row r="11731" spans="104:106" x14ac:dyDescent="0.2">
      <c r="CZ11731" s="130"/>
      <c r="DA11731" s="130"/>
      <c r="DB11731" s="130"/>
    </row>
    <row r="11732" spans="104:106" x14ac:dyDescent="0.2">
      <c r="CZ11732" s="130"/>
      <c r="DA11732" s="130"/>
      <c r="DB11732" s="130"/>
    </row>
    <row r="11733" spans="104:106" x14ac:dyDescent="0.2">
      <c r="CZ11733" s="130"/>
      <c r="DA11733" s="130"/>
      <c r="DB11733" s="130"/>
    </row>
    <row r="11734" spans="104:106" x14ac:dyDescent="0.2">
      <c r="CZ11734" s="130"/>
      <c r="DA11734" s="130"/>
      <c r="DB11734" s="130"/>
    </row>
    <row r="11735" spans="104:106" x14ac:dyDescent="0.2">
      <c r="CZ11735" s="130"/>
      <c r="DA11735" s="130"/>
      <c r="DB11735" s="130"/>
    </row>
    <row r="11736" spans="104:106" x14ac:dyDescent="0.2">
      <c r="CZ11736" s="130"/>
      <c r="DA11736" s="130"/>
      <c r="DB11736" s="130"/>
    </row>
    <row r="11737" spans="104:106" x14ac:dyDescent="0.2">
      <c r="CZ11737" s="130"/>
      <c r="DA11737" s="130"/>
      <c r="DB11737" s="130"/>
    </row>
    <row r="11738" spans="104:106" x14ac:dyDescent="0.2">
      <c r="CZ11738" s="130"/>
      <c r="DA11738" s="130"/>
      <c r="DB11738" s="130"/>
    </row>
    <row r="11739" spans="104:106" x14ac:dyDescent="0.2">
      <c r="CZ11739" s="130"/>
      <c r="DA11739" s="130"/>
      <c r="DB11739" s="130"/>
    </row>
    <row r="11740" spans="104:106" x14ac:dyDescent="0.2">
      <c r="CZ11740" s="130"/>
      <c r="DA11740" s="130"/>
      <c r="DB11740" s="130"/>
    </row>
    <row r="11741" spans="104:106" x14ac:dyDescent="0.2">
      <c r="CZ11741" s="130"/>
      <c r="DA11741" s="130"/>
      <c r="DB11741" s="130"/>
    </row>
    <row r="11742" spans="104:106" x14ac:dyDescent="0.2">
      <c r="CZ11742" s="130"/>
      <c r="DA11742" s="130"/>
      <c r="DB11742" s="130"/>
    </row>
    <row r="11743" spans="104:106" x14ac:dyDescent="0.2">
      <c r="CZ11743" s="130"/>
      <c r="DA11743" s="130"/>
      <c r="DB11743" s="130"/>
    </row>
    <row r="11744" spans="104:106" x14ac:dyDescent="0.2">
      <c r="CZ11744" s="130"/>
      <c r="DA11744" s="130"/>
      <c r="DB11744" s="130"/>
    </row>
    <row r="11745" spans="104:106" x14ac:dyDescent="0.2">
      <c r="CZ11745" s="130"/>
      <c r="DA11745" s="130"/>
      <c r="DB11745" s="130"/>
    </row>
    <row r="11746" spans="104:106" x14ac:dyDescent="0.2">
      <c r="CZ11746" s="130"/>
      <c r="DA11746" s="130"/>
      <c r="DB11746" s="130"/>
    </row>
    <row r="11747" spans="104:106" x14ac:dyDescent="0.2">
      <c r="CZ11747" s="130"/>
      <c r="DA11747" s="130"/>
      <c r="DB11747" s="130"/>
    </row>
    <row r="11748" spans="104:106" x14ac:dyDescent="0.2">
      <c r="CZ11748" s="130"/>
      <c r="DA11748" s="130"/>
      <c r="DB11748" s="130"/>
    </row>
    <row r="11749" spans="104:106" x14ac:dyDescent="0.2">
      <c r="CZ11749" s="130"/>
      <c r="DA11749" s="130"/>
      <c r="DB11749" s="130"/>
    </row>
    <row r="11750" spans="104:106" x14ac:dyDescent="0.2">
      <c r="CZ11750" s="130"/>
      <c r="DA11750" s="130"/>
      <c r="DB11750" s="130"/>
    </row>
    <row r="11751" spans="104:106" x14ac:dyDescent="0.2">
      <c r="CZ11751" s="130"/>
      <c r="DA11751" s="130"/>
      <c r="DB11751" s="130"/>
    </row>
    <row r="11752" spans="104:106" x14ac:dyDescent="0.2">
      <c r="CZ11752" s="130"/>
      <c r="DA11752" s="130"/>
      <c r="DB11752" s="130"/>
    </row>
    <row r="11753" spans="104:106" x14ac:dyDescent="0.2">
      <c r="CZ11753" s="130"/>
      <c r="DA11753" s="130"/>
      <c r="DB11753" s="130"/>
    </row>
    <row r="11754" spans="104:106" x14ac:dyDescent="0.2">
      <c r="CZ11754" s="130"/>
      <c r="DA11754" s="130"/>
      <c r="DB11754" s="130"/>
    </row>
    <row r="11755" spans="104:106" x14ac:dyDescent="0.2">
      <c r="CZ11755" s="130"/>
      <c r="DA11755" s="130"/>
      <c r="DB11755" s="130"/>
    </row>
    <row r="11756" spans="104:106" x14ac:dyDescent="0.2">
      <c r="CZ11756" s="130"/>
      <c r="DA11756" s="130"/>
      <c r="DB11756" s="130"/>
    </row>
    <row r="11757" spans="104:106" x14ac:dyDescent="0.2">
      <c r="CZ11757" s="130"/>
      <c r="DA11757" s="130"/>
      <c r="DB11757" s="130"/>
    </row>
    <row r="11758" spans="104:106" x14ac:dyDescent="0.2">
      <c r="CZ11758" s="130"/>
      <c r="DA11758" s="130"/>
      <c r="DB11758" s="130"/>
    </row>
    <row r="11759" spans="104:106" x14ac:dyDescent="0.2">
      <c r="CZ11759" s="130"/>
      <c r="DA11759" s="130"/>
      <c r="DB11759" s="130"/>
    </row>
    <row r="11760" spans="104:106" x14ac:dyDescent="0.2">
      <c r="CZ11760" s="130"/>
      <c r="DA11760" s="130"/>
      <c r="DB11760" s="130"/>
    </row>
    <row r="11761" spans="104:106" x14ac:dyDescent="0.2">
      <c r="CZ11761" s="130"/>
      <c r="DA11761" s="130"/>
      <c r="DB11761" s="130"/>
    </row>
    <row r="11762" spans="104:106" x14ac:dyDescent="0.2">
      <c r="CZ11762" s="130"/>
      <c r="DA11762" s="130"/>
      <c r="DB11762" s="130"/>
    </row>
    <row r="11763" spans="104:106" x14ac:dyDescent="0.2">
      <c r="CZ11763" s="130"/>
      <c r="DA11763" s="130"/>
      <c r="DB11763" s="130"/>
    </row>
    <row r="11764" spans="104:106" x14ac:dyDescent="0.2">
      <c r="CZ11764" s="130"/>
      <c r="DA11764" s="130"/>
      <c r="DB11764" s="130"/>
    </row>
    <row r="11765" spans="104:106" x14ac:dyDescent="0.2">
      <c r="CZ11765" s="130"/>
      <c r="DA11765" s="130"/>
      <c r="DB11765" s="130"/>
    </row>
    <row r="11766" spans="104:106" x14ac:dyDescent="0.2">
      <c r="CZ11766" s="130"/>
      <c r="DA11766" s="130"/>
      <c r="DB11766" s="130"/>
    </row>
    <row r="11767" spans="104:106" x14ac:dyDescent="0.2">
      <c r="CZ11767" s="130"/>
      <c r="DA11767" s="130"/>
      <c r="DB11767" s="130"/>
    </row>
    <row r="11768" spans="104:106" x14ac:dyDescent="0.2">
      <c r="CZ11768" s="130"/>
      <c r="DA11768" s="130"/>
      <c r="DB11768" s="130"/>
    </row>
    <row r="11769" spans="104:106" x14ac:dyDescent="0.2">
      <c r="CZ11769" s="130"/>
      <c r="DA11769" s="130"/>
      <c r="DB11769" s="130"/>
    </row>
    <row r="11770" spans="104:106" x14ac:dyDescent="0.2">
      <c r="CZ11770" s="130"/>
      <c r="DA11770" s="130"/>
      <c r="DB11770" s="130"/>
    </row>
    <row r="11771" spans="104:106" x14ac:dyDescent="0.2">
      <c r="CZ11771" s="130"/>
      <c r="DA11771" s="130"/>
      <c r="DB11771" s="130"/>
    </row>
    <row r="11772" spans="104:106" x14ac:dyDescent="0.2">
      <c r="CZ11772" s="130"/>
      <c r="DA11772" s="130"/>
      <c r="DB11772" s="130"/>
    </row>
    <row r="11773" spans="104:106" x14ac:dyDescent="0.2">
      <c r="CZ11773" s="130"/>
      <c r="DA11773" s="130"/>
      <c r="DB11773" s="130"/>
    </row>
    <row r="11774" spans="104:106" x14ac:dyDescent="0.2">
      <c r="CZ11774" s="130"/>
      <c r="DA11774" s="130"/>
      <c r="DB11774" s="130"/>
    </row>
    <row r="11775" spans="104:106" x14ac:dyDescent="0.2">
      <c r="CZ11775" s="130"/>
      <c r="DA11775" s="130"/>
      <c r="DB11775" s="130"/>
    </row>
    <row r="11776" spans="104:106" x14ac:dyDescent="0.2">
      <c r="CZ11776" s="130"/>
      <c r="DA11776" s="130"/>
      <c r="DB11776" s="130"/>
    </row>
    <row r="11777" spans="104:106" x14ac:dyDescent="0.2">
      <c r="CZ11777" s="130"/>
      <c r="DA11777" s="130"/>
      <c r="DB11777" s="130"/>
    </row>
    <row r="11778" spans="104:106" x14ac:dyDescent="0.2">
      <c r="CZ11778" s="130"/>
      <c r="DA11778" s="130"/>
      <c r="DB11778" s="130"/>
    </row>
    <row r="11779" spans="104:106" x14ac:dyDescent="0.2">
      <c r="CZ11779" s="130"/>
      <c r="DA11779" s="130"/>
      <c r="DB11779" s="130"/>
    </row>
    <row r="11780" spans="104:106" x14ac:dyDescent="0.2">
      <c r="CZ11780" s="130"/>
      <c r="DA11780" s="130"/>
      <c r="DB11780" s="130"/>
    </row>
    <row r="11781" spans="104:106" x14ac:dyDescent="0.2">
      <c r="CZ11781" s="130"/>
      <c r="DA11781" s="130"/>
      <c r="DB11781" s="130"/>
    </row>
    <row r="11782" spans="104:106" x14ac:dyDescent="0.2">
      <c r="CZ11782" s="130"/>
      <c r="DA11782" s="130"/>
      <c r="DB11782" s="130"/>
    </row>
    <row r="11783" spans="104:106" x14ac:dyDescent="0.2">
      <c r="CZ11783" s="130"/>
      <c r="DA11783" s="130"/>
      <c r="DB11783" s="130"/>
    </row>
    <row r="11784" spans="104:106" x14ac:dyDescent="0.2">
      <c r="CZ11784" s="130"/>
      <c r="DA11784" s="130"/>
      <c r="DB11784" s="130"/>
    </row>
    <row r="11785" spans="104:106" x14ac:dyDescent="0.2">
      <c r="CZ11785" s="130"/>
      <c r="DA11785" s="130"/>
      <c r="DB11785" s="130"/>
    </row>
    <row r="11786" spans="104:106" x14ac:dyDescent="0.2">
      <c r="CZ11786" s="130"/>
      <c r="DA11786" s="130"/>
      <c r="DB11786" s="130"/>
    </row>
    <row r="11787" spans="104:106" x14ac:dyDescent="0.2">
      <c r="CZ11787" s="130"/>
      <c r="DA11787" s="130"/>
      <c r="DB11787" s="130"/>
    </row>
    <row r="11788" spans="104:106" x14ac:dyDescent="0.2">
      <c r="CZ11788" s="130"/>
      <c r="DA11788" s="130"/>
      <c r="DB11788" s="130"/>
    </row>
    <row r="11789" spans="104:106" x14ac:dyDescent="0.2">
      <c r="CZ11789" s="130"/>
      <c r="DA11789" s="130"/>
      <c r="DB11789" s="130"/>
    </row>
    <row r="11790" spans="104:106" x14ac:dyDescent="0.2">
      <c r="CZ11790" s="130"/>
      <c r="DA11790" s="130"/>
      <c r="DB11790" s="130"/>
    </row>
    <row r="11791" spans="104:106" x14ac:dyDescent="0.2">
      <c r="CZ11791" s="130"/>
      <c r="DA11791" s="130"/>
      <c r="DB11791" s="130"/>
    </row>
    <row r="11792" spans="104:106" x14ac:dyDescent="0.2">
      <c r="CZ11792" s="130"/>
      <c r="DA11792" s="130"/>
      <c r="DB11792" s="130"/>
    </row>
    <row r="11793" spans="104:106" x14ac:dyDescent="0.2">
      <c r="CZ11793" s="130"/>
      <c r="DA11793" s="130"/>
      <c r="DB11793" s="130"/>
    </row>
    <row r="11794" spans="104:106" x14ac:dyDescent="0.2">
      <c r="CZ11794" s="130"/>
      <c r="DA11794" s="130"/>
      <c r="DB11794" s="130"/>
    </row>
    <row r="11795" spans="104:106" x14ac:dyDescent="0.2">
      <c r="CZ11795" s="130"/>
      <c r="DA11795" s="130"/>
      <c r="DB11795" s="130"/>
    </row>
    <row r="11796" spans="104:106" x14ac:dyDescent="0.2">
      <c r="CZ11796" s="130"/>
      <c r="DA11796" s="130"/>
      <c r="DB11796" s="130"/>
    </row>
    <row r="11797" spans="104:106" x14ac:dyDescent="0.2">
      <c r="CZ11797" s="130"/>
      <c r="DA11797" s="130"/>
      <c r="DB11797" s="130"/>
    </row>
    <row r="11798" spans="104:106" x14ac:dyDescent="0.2">
      <c r="CZ11798" s="130"/>
      <c r="DA11798" s="130"/>
      <c r="DB11798" s="130"/>
    </row>
    <row r="11799" spans="104:106" x14ac:dyDescent="0.2">
      <c r="CZ11799" s="130"/>
      <c r="DA11799" s="130"/>
      <c r="DB11799" s="130"/>
    </row>
    <row r="11800" spans="104:106" x14ac:dyDescent="0.2">
      <c r="CZ11800" s="130"/>
      <c r="DA11800" s="130"/>
      <c r="DB11800" s="130"/>
    </row>
    <row r="11801" spans="104:106" x14ac:dyDescent="0.2">
      <c r="CZ11801" s="130"/>
      <c r="DA11801" s="130"/>
      <c r="DB11801" s="130"/>
    </row>
    <row r="11802" spans="104:106" x14ac:dyDescent="0.2">
      <c r="CZ11802" s="130"/>
      <c r="DA11802" s="130"/>
      <c r="DB11802" s="130"/>
    </row>
    <row r="11803" spans="104:106" x14ac:dyDescent="0.2">
      <c r="CZ11803" s="130"/>
      <c r="DA11803" s="130"/>
      <c r="DB11803" s="130"/>
    </row>
    <row r="11804" spans="104:106" x14ac:dyDescent="0.2">
      <c r="CZ11804" s="130"/>
      <c r="DA11804" s="130"/>
      <c r="DB11804" s="130"/>
    </row>
    <row r="11805" spans="104:106" x14ac:dyDescent="0.2">
      <c r="CZ11805" s="130"/>
      <c r="DA11805" s="130"/>
      <c r="DB11805" s="130"/>
    </row>
    <row r="11806" spans="104:106" x14ac:dyDescent="0.2">
      <c r="CZ11806" s="130"/>
      <c r="DA11806" s="130"/>
      <c r="DB11806" s="130"/>
    </row>
    <row r="11807" spans="104:106" x14ac:dyDescent="0.2">
      <c r="CZ11807" s="130"/>
      <c r="DA11807" s="130"/>
      <c r="DB11807" s="130"/>
    </row>
    <row r="11808" spans="104:106" x14ac:dyDescent="0.2">
      <c r="CZ11808" s="130"/>
      <c r="DA11808" s="130"/>
      <c r="DB11808" s="130"/>
    </row>
    <row r="11809" spans="104:106" x14ac:dyDescent="0.2">
      <c r="CZ11809" s="130"/>
      <c r="DA11809" s="130"/>
      <c r="DB11809" s="130"/>
    </row>
    <row r="11810" spans="104:106" x14ac:dyDescent="0.2">
      <c r="CZ11810" s="130"/>
      <c r="DA11810" s="130"/>
      <c r="DB11810" s="130"/>
    </row>
    <row r="11811" spans="104:106" x14ac:dyDescent="0.2">
      <c r="CZ11811" s="130"/>
      <c r="DA11811" s="130"/>
      <c r="DB11811" s="130"/>
    </row>
    <row r="11812" spans="104:106" x14ac:dyDescent="0.2">
      <c r="CZ11812" s="130"/>
      <c r="DA11812" s="130"/>
      <c r="DB11812" s="130"/>
    </row>
    <row r="11813" spans="104:106" x14ac:dyDescent="0.2">
      <c r="CZ11813" s="130"/>
      <c r="DA11813" s="130"/>
      <c r="DB11813" s="130"/>
    </row>
    <row r="11814" spans="104:106" x14ac:dyDescent="0.2">
      <c r="CZ11814" s="130"/>
      <c r="DA11814" s="130"/>
      <c r="DB11814" s="130"/>
    </row>
    <row r="11815" spans="104:106" x14ac:dyDescent="0.2">
      <c r="CZ11815" s="130"/>
      <c r="DA11815" s="130"/>
      <c r="DB11815" s="130"/>
    </row>
    <row r="11816" spans="104:106" x14ac:dyDescent="0.2">
      <c r="CZ11816" s="130"/>
      <c r="DA11816" s="130"/>
      <c r="DB11816" s="130"/>
    </row>
    <row r="11817" spans="104:106" x14ac:dyDescent="0.2">
      <c r="CZ11817" s="130"/>
      <c r="DA11817" s="130"/>
      <c r="DB11817" s="130"/>
    </row>
    <row r="11818" spans="104:106" x14ac:dyDescent="0.2">
      <c r="CZ11818" s="130"/>
      <c r="DA11818" s="130"/>
      <c r="DB11818" s="130"/>
    </row>
    <row r="11819" spans="104:106" x14ac:dyDescent="0.2">
      <c r="CZ11819" s="130"/>
      <c r="DA11819" s="130"/>
      <c r="DB11819" s="130"/>
    </row>
    <row r="11820" spans="104:106" x14ac:dyDescent="0.2">
      <c r="CZ11820" s="130"/>
      <c r="DA11820" s="130"/>
      <c r="DB11820" s="130"/>
    </row>
    <row r="11821" spans="104:106" x14ac:dyDescent="0.2">
      <c r="CZ11821" s="130"/>
      <c r="DA11821" s="130"/>
      <c r="DB11821" s="130"/>
    </row>
    <row r="11822" spans="104:106" x14ac:dyDescent="0.2">
      <c r="CZ11822" s="130"/>
      <c r="DA11822" s="130"/>
      <c r="DB11822" s="130"/>
    </row>
    <row r="11823" spans="104:106" x14ac:dyDescent="0.2">
      <c r="CZ11823" s="130"/>
      <c r="DA11823" s="130"/>
      <c r="DB11823" s="130"/>
    </row>
    <row r="11824" spans="104:106" x14ac:dyDescent="0.2">
      <c r="CZ11824" s="130"/>
      <c r="DA11824" s="130"/>
      <c r="DB11824" s="130"/>
    </row>
    <row r="11825" spans="104:106" x14ac:dyDescent="0.2">
      <c r="CZ11825" s="130"/>
      <c r="DA11825" s="130"/>
      <c r="DB11825" s="130"/>
    </row>
    <row r="11826" spans="104:106" x14ac:dyDescent="0.2">
      <c r="CZ11826" s="130"/>
      <c r="DA11826" s="130"/>
      <c r="DB11826" s="130"/>
    </row>
    <row r="11827" spans="104:106" x14ac:dyDescent="0.2">
      <c r="CZ11827" s="130"/>
      <c r="DA11827" s="130"/>
      <c r="DB11827" s="130"/>
    </row>
    <row r="11828" spans="104:106" x14ac:dyDescent="0.2">
      <c r="CZ11828" s="130"/>
      <c r="DA11828" s="130"/>
      <c r="DB11828" s="130"/>
    </row>
    <row r="11829" spans="104:106" x14ac:dyDescent="0.2">
      <c r="CZ11829" s="130"/>
      <c r="DA11829" s="130"/>
      <c r="DB11829" s="130"/>
    </row>
    <row r="11830" spans="104:106" x14ac:dyDescent="0.2">
      <c r="CZ11830" s="130"/>
      <c r="DA11830" s="130"/>
      <c r="DB11830" s="130"/>
    </row>
    <row r="11831" spans="104:106" x14ac:dyDescent="0.2">
      <c r="CZ11831" s="130"/>
      <c r="DA11831" s="130"/>
      <c r="DB11831" s="130"/>
    </row>
    <row r="11832" spans="104:106" x14ac:dyDescent="0.2">
      <c r="CZ11832" s="130"/>
      <c r="DA11832" s="130"/>
      <c r="DB11832" s="130"/>
    </row>
    <row r="11833" spans="104:106" x14ac:dyDescent="0.2">
      <c r="CZ11833" s="130"/>
      <c r="DA11833" s="130"/>
      <c r="DB11833" s="130"/>
    </row>
    <row r="11834" spans="104:106" x14ac:dyDescent="0.2">
      <c r="CZ11834" s="130"/>
      <c r="DA11834" s="130"/>
      <c r="DB11834" s="130"/>
    </row>
    <row r="11835" spans="104:106" x14ac:dyDescent="0.2">
      <c r="CZ11835" s="130"/>
      <c r="DA11835" s="130"/>
      <c r="DB11835" s="130"/>
    </row>
    <row r="11836" spans="104:106" x14ac:dyDescent="0.2">
      <c r="CZ11836" s="130"/>
      <c r="DA11836" s="130"/>
      <c r="DB11836" s="130"/>
    </row>
    <row r="11837" spans="104:106" x14ac:dyDescent="0.2">
      <c r="CZ11837" s="130"/>
      <c r="DA11837" s="130"/>
      <c r="DB11837" s="130"/>
    </row>
    <row r="11838" spans="104:106" x14ac:dyDescent="0.2">
      <c r="CZ11838" s="130"/>
      <c r="DA11838" s="130"/>
      <c r="DB11838" s="130"/>
    </row>
    <row r="11839" spans="104:106" x14ac:dyDescent="0.2">
      <c r="CZ11839" s="130"/>
      <c r="DA11839" s="130"/>
      <c r="DB11839" s="130"/>
    </row>
    <row r="11840" spans="104:106" x14ac:dyDescent="0.2">
      <c r="CZ11840" s="130"/>
      <c r="DA11840" s="130"/>
      <c r="DB11840" s="130"/>
    </row>
    <row r="11841" spans="104:106" x14ac:dyDescent="0.2">
      <c r="CZ11841" s="130"/>
      <c r="DA11841" s="130"/>
      <c r="DB11841" s="130"/>
    </row>
    <row r="11842" spans="104:106" x14ac:dyDescent="0.2">
      <c r="CZ11842" s="130"/>
      <c r="DA11842" s="130"/>
      <c r="DB11842" s="130"/>
    </row>
    <row r="11843" spans="104:106" x14ac:dyDescent="0.2">
      <c r="CZ11843" s="130"/>
      <c r="DA11843" s="130"/>
      <c r="DB11843" s="130"/>
    </row>
    <row r="11844" spans="104:106" x14ac:dyDescent="0.2">
      <c r="CZ11844" s="130"/>
      <c r="DA11844" s="130"/>
      <c r="DB11844" s="130"/>
    </row>
    <row r="11845" spans="104:106" x14ac:dyDescent="0.2">
      <c r="CZ11845" s="130"/>
      <c r="DA11845" s="130"/>
      <c r="DB11845" s="130"/>
    </row>
    <row r="11846" spans="104:106" x14ac:dyDescent="0.2">
      <c r="CZ11846" s="130"/>
      <c r="DA11846" s="130"/>
      <c r="DB11846" s="130"/>
    </row>
    <row r="11847" spans="104:106" x14ac:dyDescent="0.2">
      <c r="CZ11847" s="130"/>
      <c r="DA11847" s="130"/>
      <c r="DB11847" s="130"/>
    </row>
    <row r="11848" spans="104:106" x14ac:dyDescent="0.2">
      <c r="CZ11848" s="130"/>
      <c r="DA11848" s="130"/>
      <c r="DB11848" s="130"/>
    </row>
    <row r="11849" spans="104:106" x14ac:dyDescent="0.2">
      <c r="CZ11849" s="130"/>
      <c r="DA11849" s="130"/>
      <c r="DB11849" s="130"/>
    </row>
    <row r="11850" spans="104:106" x14ac:dyDescent="0.2">
      <c r="CZ11850" s="130"/>
      <c r="DA11850" s="130"/>
      <c r="DB11850" s="130"/>
    </row>
    <row r="11851" spans="104:106" x14ac:dyDescent="0.2">
      <c r="CZ11851" s="130"/>
      <c r="DA11851" s="130"/>
      <c r="DB11851" s="130"/>
    </row>
    <row r="11852" spans="104:106" x14ac:dyDescent="0.2">
      <c r="CZ11852" s="130"/>
      <c r="DA11852" s="130"/>
      <c r="DB11852" s="130"/>
    </row>
    <row r="11853" spans="104:106" x14ac:dyDescent="0.2">
      <c r="CZ11853" s="130"/>
      <c r="DA11853" s="130"/>
      <c r="DB11853" s="130"/>
    </row>
    <row r="11854" spans="104:106" x14ac:dyDescent="0.2">
      <c r="CZ11854" s="130"/>
      <c r="DA11854" s="130"/>
      <c r="DB11854" s="130"/>
    </row>
    <row r="11855" spans="104:106" x14ac:dyDescent="0.2">
      <c r="CZ11855" s="130"/>
      <c r="DA11855" s="130"/>
      <c r="DB11855" s="130"/>
    </row>
    <row r="11856" spans="104:106" x14ac:dyDescent="0.2">
      <c r="CZ11856" s="130"/>
      <c r="DA11856" s="130"/>
      <c r="DB11856" s="130"/>
    </row>
    <row r="11857" spans="104:106" x14ac:dyDescent="0.2">
      <c r="CZ11857" s="130"/>
      <c r="DA11857" s="130"/>
      <c r="DB11857" s="130"/>
    </row>
    <row r="11858" spans="104:106" x14ac:dyDescent="0.2">
      <c r="CZ11858" s="130"/>
      <c r="DA11858" s="130"/>
      <c r="DB11858" s="130"/>
    </row>
    <row r="11859" spans="104:106" x14ac:dyDescent="0.2">
      <c r="CZ11859" s="130"/>
      <c r="DA11859" s="130"/>
      <c r="DB11859" s="130"/>
    </row>
    <row r="11860" spans="104:106" x14ac:dyDescent="0.2">
      <c r="CZ11860" s="130"/>
      <c r="DA11860" s="130"/>
      <c r="DB11860" s="130"/>
    </row>
    <row r="11861" spans="104:106" x14ac:dyDescent="0.2">
      <c r="CZ11861" s="130"/>
      <c r="DA11861" s="130"/>
      <c r="DB11861" s="130"/>
    </row>
    <row r="11862" spans="104:106" x14ac:dyDescent="0.2">
      <c r="CZ11862" s="130"/>
      <c r="DA11862" s="130"/>
      <c r="DB11862" s="130"/>
    </row>
    <row r="11863" spans="104:106" x14ac:dyDescent="0.2">
      <c r="CZ11863" s="130"/>
      <c r="DA11863" s="130"/>
      <c r="DB11863" s="130"/>
    </row>
    <row r="11864" spans="104:106" x14ac:dyDescent="0.2">
      <c r="CZ11864" s="130"/>
      <c r="DA11864" s="130"/>
      <c r="DB11864" s="130"/>
    </row>
    <row r="11865" spans="104:106" x14ac:dyDescent="0.2">
      <c r="CZ11865" s="130"/>
      <c r="DA11865" s="130"/>
      <c r="DB11865" s="130"/>
    </row>
    <row r="11866" spans="104:106" x14ac:dyDescent="0.2">
      <c r="CZ11866" s="130"/>
      <c r="DA11866" s="130"/>
      <c r="DB11866" s="130"/>
    </row>
    <row r="11867" spans="104:106" x14ac:dyDescent="0.2">
      <c r="CZ11867" s="130"/>
      <c r="DA11867" s="130"/>
      <c r="DB11867" s="130"/>
    </row>
    <row r="11868" spans="104:106" x14ac:dyDescent="0.2">
      <c r="CZ11868" s="130"/>
      <c r="DA11868" s="130"/>
      <c r="DB11868" s="130"/>
    </row>
    <row r="11869" spans="104:106" x14ac:dyDescent="0.2">
      <c r="CZ11869" s="130"/>
      <c r="DA11869" s="130"/>
      <c r="DB11869" s="130"/>
    </row>
    <row r="11870" spans="104:106" x14ac:dyDescent="0.2">
      <c r="CZ11870" s="130"/>
      <c r="DA11870" s="130"/>
      <c r="DB11870" s="130"/>
    </row>
    <row r="11871" spans="104:106" x14ac:dyDescent="0.2">
      <c r="CZ11871" s="130"/>
      <c r="DA11871" s="130"/>
      <c r="DB11871" s="130"/>
    </row>
    <row r="11872" spans="104:106" x14ac:dyDescent="0.2">
      <c r="CZ11872" s="130"/>
      <c r="DA11872" s="130"/>
      <c r="DB11872" s="130"/>
    </row>
    <row r="11873" spans="104:106" x14ac:dyDescent="0.2">
      <c r="CZ11873" s="130"/>
      <c r="DA11873" s="130"/>
      <c r="DB11873" s="130"/>
    </row>
    <row r="11874" spans="104:106" x14ac:dyDescent="0.2">
      <c r="CZ11874" s="130"/>
      <c r="DA11874" s="130"/>
      <c r="DB11874" s="130"/>
    </row>
    <row r="11875" spans="104:106" x14ac:dyDescent="0.2">
      <c r="CZ11875" s="130"/>
      <c r="DA11875" s="130"/>
      <c r="DB11875" s="130"/>
    </row>
    <row r="11876" spans="104:106" x14ac:dyDescent="0.2">
      <c r="CZ11876" s="130"/>
      <c r="DA11876" s="130"/>
      <c r="DB11876" s="130"/>
    </row>
    <row r="11877" spans="104:106" x14ac:dyDescent="0.2">
      <c r="CZ11877" s="130"/>
      <c r="DA11877" s="130"/>
      <c r="DB11877" s="130"/>
    </row>
    <row r="11878" spans="104:106" x14ac:dyDescent="0.2">
      <c r="CZ11878" s="130"/>
      <c r="DA11878" s="130"/>
      <c r="DB11878" s="130"/>
    </row>
    <row r="11879" spans="104:106" x14ac:dyDescent="0.2">
      <c r="CZ11879" s="130"/>
      <c r="DA11879" s="130"/>
      <c r="DB11879" s="130"/>
    </row>
    <row r="11880" spans="104:106" x14ac:dyDescent="0.2">
      <c r="CZ11880" s="130"/>
      <c r="DA11880" s="130"/>
      <c r="DB11880" s="130"/>
    </row>
    <row r="11881" spans="104:106" x14ac:dyDescent="0.2">
      <c r="CZ11881" s="130"/>
      <c r="DA11881" s="130"/>
      <c r="DB11881" s="130"/>
    </row>
    <row r="11882" spans="104:106" x14ac:dyDescent="0.2">
      <c r="CZ11882" s="130"/>
      <c r="DA11882" s="130"/>
      <c r="DB11882" s="130"/>
    </row>
    <row r="11883" spans="104:106" x14ac:dyDescent="0.2">
      <c r="CZ11883" s="130"/>
      <c r="DA11883" s="130"/>
      <c r="DB11883" s="130"/>
    </row>
    <row r="11884" spans="104:106" x14ac:dyDescent="0.2">
      <c r="CZ11884" s="130"/>
      <c r="DA11884" s="130"/>
      <c r="DB11884" s="130"/>
    </row>
    <row r="11885" spans="104:106" x14ac:dyDescent="0.2">
      <c r="CZ11885" s="130"/>
      <c r="DA11885" s="130"/>
      <c r="DB11885" s="130"/>
    </row>
    <row r="11886" spans="104:106" x14ac:dyDescent="0.2">
      <c r="CZ11886" s="130"/>
      <c r="DA11886" s="130"/>
      <c r="DB11886" s="130"/>
    </row>
    <row r="11887" spans="104:106" x14ac:dyDescent="0.2">
      <c r="CZ11887" s="130"/>
      <c r="DA11887" s="130"/>
      <c r="DB11887" s="130"/>
    </row>
    <row r="11888" spans="104:106" x14ac:dyDescent="0.2">
      <c r="CZ11888" s="130"/>
      <c r="DA11888" s="130"/>
      <c r="DB11888" s="130"/>
    </row>
    <row r="11889" spans="104:106" x14ac:dyDescent="0.2">
      <c r="CZ11889" s="130"/>
      <c r="DA11889" s="130"/>
      <c r="DB11889" s="130"/>
    </row>
    <row r="11890" spans="104:106" x14ac:dyDescent="0.2">
      <c r="CZ11890" s="130"/>
      <c r="DA11890" s="130"/>
      <c r="DB11890" s="130"/>
    </row>
    <row r="11891" spans="104:106" x14ac:dyDescent="0.2">
      <c r="CZ11891" s="130"/>
      <c r="DA11891" s="130"/>
      <c r="DB11891" s="130"/>
    </row>
    <row r="11892" spans="104:106" x14ac:dyDescent="0.2">
      <c r="CZ11892" s="130"/>
      <c r="DA11892" s="130"/>
      <c r="DB11892" s="130"/>
    </row>
    <row r="11893" spans="104:106" x14ac:dyDescent="0.2">
      <c r="CZ11893" s="130"/>
      <c r="DA11893" s="130"/>
      <c r="DB11893" s="130"/>
    </row>
    <row r="11894" spans="104:106" x14ac:dyDescent="0.2">
      <c r="CZ11894" s="130"/>
      <c r="DA11894" s="130"/>
      <c r="DB11894" s="130"/>
    </row>
    <row r="11895" spans="104:106" x14ac:dyDescent="0.2">
      <c r="CZ11895" s="130"/>
      <c r="DA11895" s="130"/>
      <c r="DB11895" s="130"/>
    </row>
    <row r="11896" spans="104:106" x14ac:dyDescent="0.2">
      <c r="CZ11896" s="130"/>
      <c r="DA11896" s="130"/>
      <c r="DB11896" s="130"/>
    </row>
    <row r="11897" spans="104:106" x14ac:dyDescent="0.2">
      <c r="CZ11897" s="130"/>
      <c r="DA11897" s="130"/>
      <c r="DB11897" s="130"/>
    </row>
    <row r="11898" spans="104:106" x14ac:dyDescent="0.2">
      <c r="CZ11898" s="130"/>
      <c r="DA11898" s="130"/>
      <c r="DB11898" s="130"/>
    </row>
    <row r="11899" spans="104:106" x14ac:dyDescent="0.2">
      <c r="CZ11899" s="130"/>
      <c r="DA11899" s="130"/>
      <c r="DB11899" s="130"/>
    </row>
    <row r="11900" spans="104:106" x14ac:dyDescent="0.2">
      <c r="CZ11900" s="130"/>
      <c r="DA11900" s="130"/>
      <c r="DB11900" s="130"/>
    </row>
    <row r="11901" spans="104:106" x14ac:dyDescent="0.2">
      <c r="CZ11901" s="130"/>
      <c r="DA11901" s="130"/>
      <c r="DB11901" s="130"/>
    </row>
    <row r="11902" spans="104:106" x14ac:dyDescent="0.2">
      <c r="CZ11902" s="130"/>
      <c r="DA11902" s="130"/>
      <c r="DB11902" s="130"/>
    </row>
    <row r="11903" spans="104:106" x14ac:dyDescent="0.2">
      <c r="CZ11903" s="130"/>
      <c r="DA11903" s="130"/>
      <c r="DB11903" s="130"/>
    </row>
    <row r="11904" spans="104:106" x14ac:dyDescent="0.2">
      <c r="CZ11904" s="130"/>
      <c r="DA11904" s="130"/>
      <c r="DB11904" s="130"/>
    </row>
    <row r="11905" spans="104:106" x14ac:dyDescent="0.2">
      <c r="CZ11905" s="130"/>
      <c r="DA11905" s="130"/>
      <c r="DB11905" s="130"/>
    </row>
    <row r="11906" spans="104:106" x14ac:dyDescent="0.2">
      <c r="CZ11906" s="130"/>
      <c r="DA11906" s="130"/>
      <c r="DB11906" s="130"/>
    </row>
    <row r="11907" spans="104:106" x14ac:dyDescent="0.2">
      <c r="CZ11907" s="130"/>
      <c r="DA11907" s="130"/>
      <c r="DB11907" s="130"/>
    </row>
    <row r="11908" spans="104:106" x14ac:dyDescent="0.2">
      <c r="CZ11908" s="130"/>
      <c r="DA11908" s="130"/>
      <c r="DB11908" s="130"/>
    </row>
    <row r="11909" spans="104:106" x14ac:dyDescent="0.2">
      <c r="CZ11909" s="130"/>
      <c r="DA11909" s="130"/>
      <c r="DB11909" s="130"/>
    </row>
    <row r="11910" spans="104:106" x14ac:dyDescent="0.2">
      <c r="CZ11910" s="130"/>
      <c r="DA11910" s="130"/>
      <c r="DB11910" s="130"/>
    </row>
    <row r="11911" spans="104:106" x14ac:dyDescent="0.2">
      <c r="CZ11911" s="130"/>
      <c r="DA11911" s="130"/>
      <c r="DB11911" s="130"/>
    </row>
    <row r="11912" spans="104:106" x14ac:dyDescent="0.2">
      <c r="CZ11912" s="130"/>
      <c r="DA11912" s="130"/>
      <c r="DB11912" s="130"/>
    </row>
    <row r="11913" spans="104:106" x14ac:dyDescent="0.2">
      <c r="CZ11913" s="130"/>
      <c r="DA11913" s="130"/>
      <c r="DB11913" s="130"/>
    </row>
    <row r="11914" spans="104:106" x14ac:dyDescent="0.2">
      <c r="CZ11914" s="130"/>
      <c r="DA11914" s="130"/>
      <c r="DB11914" s="130"/>
    </row>
    <row r="11915" spans="104:106" x14ac:dyDescent="0.2">
      <c r="CZ11915" s="130"/>
      <c r="DA11915" s="130"/>
      <c r="DB11915" s="130"/>
    </row>
    <row r="11916" spans="104:106" x14ac:dyDescent="0.2">
      <c r="CZ11916" s="130"/>
      <c r="DA11916" s="130"/>
      <c r="DB11916" s="130"/>
    </row>
    <row r="11917" spans="104:106" x14ac:dyDescent="0.2">
      <c r="CZ11917" s="130"/>
      <c r="DA11917" s="130"/>
      <c r="DB11917" s="130"/>
    </row>
    <row r="11918" spans="104:106" x14ac:dyDescent="0.2">
      <c r="CZ11918" s="130"/>
      <c r="DA11918" s="130"/>
      <c r="DB11918" s="130"/>
    </row>
    <row r="11919" spans="104:106" x14ac:dyDescent="0.2">
      <c r="CZ11919" s="130"/>
      <c r="DA11919" s="130"/>
      <c r="DB11919" s="130"/>
    </row>
    <row r="11920" spans="104:106" x14ac:dyDescent="0.2">
      <c r="CZ11920" s="130"/>
      <c r="DA11920" s="130"/>
      <c r="DB11920" s="130"/>
    </row>
    <row r="11921" spans="104:106" x14ac:dyDescent="0.2">
      <c r="CZ11921" s="130"/>
      <c r="DA11921" s="130"/>
      <c r="DB11921" s="130"/>
    </row>
    <row r="11922" spans="104:106" x14ac:dyDescent="0.2">
      <c r="CZ11922" s="130"/>
      <c r="DA11922" s="130"/>
      <c r="DB11922" s="130"/>
    </row>
    <row r="11923" spans="104:106" x14ac:dyDescent="0.2">
      <c r="CZ11923" s="130"/>
      <c r="DA11923" s="130"/>
      <c r="DB11923" s="130"/>
    </row>
    <row r="11924" spans="104:106" x14ac:dyDescent="0.2">
      <c r="CZ11924" s="130"/>
      <c r="DA11924" s="130"/>
      <c r="DB11924" s="130"/>
    </row>
    <row r="11925" spans="104:106" x14ac:dyDescent="0.2">
      <c r="CZ11925" s="130"/>
      <c r="DA11925" s="130"/>
      <c r="DB11925" s="130"/>
    </row>
    <row r="11926" spans="104:106" x14ac:dyDescent="0.2">
      <c r="CZ11926" s="130"/>
      <c r="DA11926" s="130"/>
      <c r="DB11926" s="130"/>
    </row>
    <row r="11927" spans="104:106" x14ac:dyDescent="0.2">
      <c r="CZ11927" s="130"/>
      <c r="DA11927" s="130"/>
      <c r="DB11927" s="130"/>
    </row>
    <row r="11928" spans="104:106" x14ac:dyDescent="0.2">
      <c r="CZ11928" s="130"/>
      <c r="DA11928" s="130"/>
      <c r="DB11928" s="130"/>
    </row>
    <row r="11929" spans="104:106" x14ac:dyDescent="0.2">
      <c r="CZ11929" s="130"/>
      <c r="DA11929" s="130"/>
      <c r="DB11929" s="130"/>
    </row>
    <row r="11930" spans="104:106" x14ac:dyDescent="0.2">
      <c r="CZ11930" s="130"/>
      <c r="DA11930" s="130"/>
      <c r="DB11930" s="130"/>
    </row>
    <row r="11931" spans="104:106" x14ac:dyDescent="0.2">
      <c r="CZ11931" s="130"/>
      <c r="DA11931" s="130"/>
      <c r="DB11931" s="130"/>
    </row>
    <row r="11932" spans="104:106" x14ac:dyDescent="0.2">
      <c r="CZ11932" s="130"/>
      <c r="DA11932" s="130"/>
      <c r="DB11932" s="130"/>
    </row>
    <row r="11933" spans="104:106" x14ac:dyDescent="0.2">
      <c r="CZ11933" s="130"/>
      <c r="DA11933" s="130"/>
      <c r="DB11933" s="130"/>
    </row>
    <row r="11934" spans="104:106" x14ac:dyDescent="0.2">
      <c r="CZ11934" s="130"/>
      <c r="DA11934" s="130"/>
      <c r="DB11934" s="130"/>
    </row>
    <row r="11935" spans="104:106" x14ac:dyDescent="0.2">
      <c r="CZ11935" s="130"/>
      <c r="DA11935" s="130"/>
      <c r="DB11935" s="130"/>
    </row>
    <row r="11936" spans="104:106" x14ac:dyDescent="0.2">
      <c r="CZ11936" s="130"/>
      <c r="DA11936" s="130"/>
      <c r="DB11936" s="130"/>
    </row>
    <row r="11937" spans="104:106" x14ac:dyDescent="0.2">
      <c r="CZ11937" s="130"/>
      <c r="DA11937" s="130"/>
      <c r="DB11937" s="130"/>
    </row>
    <row r="11938" spans="104:106" x14ac:dyDescent="0.2">
      <c r="CZ11938" s="130"/>
      <c r="DA11938" s="130"/>
      <c r="DB11938" s="130"/>
    </row>
    <row r="11939" spans="104:106" x14ac:dyDescent="0.2">
      <c r="CZ11939" s="130"/>
      <c r="DA11939" s="130"/>
      <c r="DB11939" s="130"/>
    </row>
    <row r="11940" spans="104:106" x14ac:dyDescent="0.2">
      <c r="CZ11940" s="130"/>
      <c r="DA11940" s="130"/>
      <c r="DB11940" s="130"/>
    </row>
    <row r="11941" spans="104:106" x14ac:dyDescent="0.2">
      <c r="CZ11941" s="130"/>
      <c r="DA11941" s="130"/>
      <c r="DB11941" s="130"/>
    </row>
    <row r="11942" spans="104:106" x14ac:dyDescent="0.2">
      <c r="CZ11942" s="130"/>
      <c r="DA11942" s="130"/>
      <c r="DB11942" s="130"/>
    </row>
    <row r="11943" spans="104:106" x14ac:dyDescent="0.2">
      <c r="CZ11943" s="130"/>
      <c r="DA11943" s="130"/>
      <c r="DB11943" s="130"/>
    </row>
    <row r="11944" spans="104:106" x14ac:dyDescent="0.2">
      <c r="CZ11944" s="130"/>
      <c r="DA11944" s="130"/>
      <c r="DB11944" s="130"/>
    </row>
    <row r="11945" spans="104:106" x14ac:dyDescent="0.2">
      <c r="CZ11945" s="130"/>
      <c r="DA11945" s="130"/>
      <c r="DB11945" s="130"/>
    </row>
    <row r="11946" spans="104:106" x14ac:dyDescent="0.2">
      <c r="CZ11946" s="130"/>
      <c r="DA11946" s="130"/>
      <c r="DB11946" s="130"/>
    </row>
    <row r="11947" spans="104:106" x14ac:dyDescent="0.2">
      <c r="CZ11947" s="130"/>
      <c r="DA11947" s="130"/>
      <c r="DB11947" s="130"/>
    </row>
    <row r="11948" spans="104:106" x14ac:dyDescent="0.2">
      <c r="CZ11948" s="130"/>
      <c r="DA11948" s="130"/>
      <c r="DB11948" s="130"/>
    </row>
    <row r="11949" spans="104:106" x14ac:dyDescent="0.2">
      <c r="CZ11949" s="130"/>
      <c r="DA11949" s="130"/>
      <c r="DB11949" s="130"/>
    </row>
    <row r="11950" spans="104:106" x14ac:dyDescent="0.2">
      <c r="CZ11950" s="130"/>
      <c r="DA11950" s="130"/>
      <c r="DB11950" s="130"/>
    </row>
    <row r="11951" spans="104:106" x14ac:dyDescent="0.2">
      <c r="CZ11951" s="130"/>
      <c r="DA11951" s="130"/>
      <c r="DB11951" s="130"/>
    </row>
    <row r="11952" spans="104:106" x14ac:dyDescent="0.2">
      <c r="CZ11952" s="130"/>
      <c r="DA11952" s="130"/>
      <c r="DB11952" s="130"/>
    </row>
    <row r="11953" spans="104:106" x14ac:dyDescent="0.2">
      <c r="CZ11953" s="130"/>
      <c r="DA11953" s="130"/>
      <c r="DB11953" s="130"/>
    </row>
    <row r="11954" spans="104:106" x14ac:dyDescent="0.2">
      <c r="CZ11954" s="130"/>
      <c r="DA11954" s="130"/>
      <c r="DB11954" s="130"/>
    </row>
    <row r="11955" spans="104:106" x14ac:dyDescent="0.2">
      <c r="CZ11955" s="130"/>
      <c r="DA11955" s="130"/>
      <c r="DB11955" s="130"/>
    </row>
    <row r="11956" spans="104:106" x14ac:dyDescent="0.2">
      <c r="CZ11956" s="130"/>
      <c r="DA11956" s="130"/>
      <c r="DB11956" s="130"/>
    </row>
    <row r="11957" spans="104:106" x14ac:dyDescent="0.2">
      <c r="CZ11957" s="130"/>
      <c r="DA11957" s="130"/>
      <c r="DB11957" s="130"/>
    </row>
    <row r="11958" spans="104:106" x14ac:dyDescent="0.2">
      <c r="CZ11958" s="130"/>
      <c r="DA11958" s="130"/>
      <c r="DB11958" s="130"/>
    </row>
    <row r="11959" spans="104:106" x14ac:dyDescent="0.2">
      <c r="CZ11959" s="130"/>
      <c r="DA11959" s="130"/>
      <c r="DB11959" s="130"/>
    </row>
    <row r="11960" spans="104:106" x14ac:dyDescent="0.2">
      <c r="CZ11960" s="130"/>
      <c r="DA11960" s="130"/>
      <c r="DB11960" s="130"/>
    </row>
    <row r="11961" spans="104:106" x14ac:dyDescent="0.2">
      <c r="CZ11961" s="130"/>
      <c r="DA11961" s="130"/>
      <c r="DB11961" s="130"/>
    </row>
    <row r="11962" spans="104:106" x14ac:dyDescent="0.2">
      <c r="CZ11962" s="130"/>
      <c r="DA11962" s="130"/>
      <c r="DB11962" s="130"/>
    </row>
    <row r="11963" spans="104:106" x14ac:dyDescent="0.2">
      <c r="CZ11963" s="130"/>
      <c r="DA11963" s="130"/>
      <c r="DB11963" s="130"/>
    </row>
    <row r="11964" spans="104:106" x14ac:dyDescent="0.2">
      <c r="CZ11964" s="130"/>
      <c r="DA11964" s="130"/>
      <c r="DB11964" s="130"/>
    </row>
    <row r="11965" spans="104:106" x14ac:dyDescent="0.2">
      <c r="CZ11965" s="130"/>
      <c r="DA11965" s="130"/>
      <c r="DB11965" s="130"/>
    </row>
    <row r="11966" spans="104:106" x14ac:dyDescent="0.2">
      <c r="CZ11966" s="130"/>
      <c r="DA11966" s="130"/>
      <c r="DB11966" s="130"/>
    </row>
    <row r="11967" spans="104:106" x14ac:dyDescent="0.2">
      <c r="CZ11967" s="130"/>
      <c r="DA11967" s="130"/>
      <c r="DB11967" s="130"/>
    </row>
    <row r="11968" spans="104:106" x14ac:dyDescent="0.2">
      <c r="CZ11968" s="130"/>
      <c r="DA11968" s="130"/>
      <c r="DB11968" s="130"/>
    </row>
    <row r="11969" spans="104:106" x14ac:dyDescent="0.2">
      <c r="CZ11969" s="130"/>
      <c r="DA11969" s="130"/>
      <c r="DB11969" s="130"/>
    </row>
    <row r="11970" spans="104:106" x14ac:dyDescent="0.2">
      <c r="CZ11970" s="130"/>
      <c r="DA11970" s="130"/>
      <c r="DB11970" s="130"/>
    </row>
    <row r="11971" spans="104:106" x14ac:dyDescent="0.2">
      <c r="CZ11971" s="130"/>
      <c r="DA11971" s="130"/>
      <c r="DB11971" s="130"/>
    </row>
    <row r="11972" spans="104:106" x14ac:dyDescent="0.2">
      <c r="CZ11972" s="130"/>
      <c r="DA11972" s="130"/>
      <c r="DB11972" s="130"/>
    </row>
    <row r="11973" spans="104:106" x14ac:dyDescent="0.2">
      <c r="CZ11973" s="130"/>
      <c r="DA11973" s="130"/>
      <c r="DB11973" s="130"/>
    </row>
    <row r="11974" spans="104:106" x14ac:dyDescent="0.2">
      <c r="CZ11974" s="130"/>
      <c r="DA11974" s="130"/>
      <c r="DB11974" s="130"/>
    </row>
    <row r="11975" spans="104:106" x14ac:dyDescent="0.2">
      <c r="CZ11975" s="130"/>
      <c r="DA11975" s="130"/>
      <c r="DB11975" s="130"/>
    </row>
    <row r="11976" spans="104:106" x14ac:dyDescent="0.2">
      <c r="CZ11976" s="130"/>
      <c r="DA11976" s="130"/>
      <c r="DB11976" s="130"/>
    </row>
    <row r="11977" spans="104:106" x14ac:dyDescent="0.2">
      <c r="CZ11977" s="130"/>
      <c r="DA11977" s="130"/>
      <c r="DB11977" s="130"/>
    </row>
    <row r="11978" spans="104:106" x14ac:dyDescent="0.2">
      <c r="CZ11978" s="130"/>
      <c r="DA11978" s="130"/>
      <c r="DB11978" s="130"/>
    </row>
    <row r="11979" spans="104:106" x14ac:dyDescent="0.2">
      <c r="CZ11979" s="130"/>
      <c r="DA11979" s="130"/>
      <c r="DB11979" s="130"/>
    </row>
    <row r="11980" spans="104:106" x14ac:dyDescent="0.2">
      <c r="CZ11980" s="130"/>
      <c r="DA11980" s="130"/>
      <c r="DB11980" s="130"/>
    </row>
    <row r="11981" spans="104:106" x14ac:dyDescent="0.2">
      <c r="CZ11981" s="130"/>
      <c r="DA11981" s="130"/>
      <c r="DB11981" s="130"/>
    </row>
    <row r="11982" spans="104:106" x14ac:dyDescent="0.2">
      <c r="CZ11982" s="130"/>
      <c r="DA11982" s="130"/>
      <c r="DB11982" s="130"/>
    </row>
    <row r="11983" spans="104:106" x14ac:dyDescent="0.2">
      <c r="CZ11983" s="130"/>
      <c r="DA11983" s="130"/>
      <c r="DB11983" s="130"/>
    </row>
    <row r="11984" spans="104:106" x14ac:dyDescent="0.2">
      <c r="CZ11984" s="130"/>
      <c r="DA11984" s="130"/>
      <c r="DB11984" s="130"/>
    </row>
    <row r="11985" spans="104:106" x14ac:dyDescent="0.2">
      <c r="CZ11985" s="130"/>
      <c r="DA11985" s="130"/>
      <c r="DB11985" s="130"/>
    </row>
    <row r="11986" spans="104:106" x14ac:dyDescent="0.2">
      <c r="CZ11986" s="130"/>
      <c r="DA11986" s="130"/>
      <c r="DB11986" s="130"/>
    </row>
    <row r="11987" spans="104:106" x14ac:dyDescent="0.2">
      <c r="CZ11987" s="130"/>
      <c r="DA11987" s="130"/>
      <c r="DB11987" s="130"/>
    </row>
    <row r="11988" spans="104:106" x14ac:dyDescent="0.2">
      <c r="CZ11988" s="130"/>
      <c r="DA11988" s="130"/>
      <c r="DB11988" s="130"/>
    </row>
    <row r="11989" spans="104:106" x14ac:dyDescent="0.2">
      <c r="CZ11989" s="130"/>
      <c r="DA11989" s="130"/>
      <c r="DB11989" s="130"/>
    </row>
    <row r="11990" spans="104:106" x14ac:dyDescent="0.2">
      <c r="CZ11990" s="130"/>
      <c r="DA11990" s="130"/>
      <c r="DB11990" s="130"/>
    </row>
    <row r="11991" spans="104:106" x14ac:dyDescent="0.2">
      <c r="CZ11991" s="130"/>
      <c r="DA11991" s="130"/>
      <c r="DB11991" s="130"/>
    </row>
    <row r="11992" spans="104:106" x14ac:dyDescent="0.2">
      <c r="CZ11992" s="130"/>
      <c r="DA11992" s="130"/>
      <c r="DB11992" s="130"/>
    </row>
    <row r="11993" spans="104:106" x14ac:dyDescent="0.2">
      <c r="CZ11993" s="130"/>
      <c r="DA11993" s="130"/>
      <c r="DB11993" s="130"/>
    </row>
    <row r="11994" spans="104:106" x14ac:dyDescent="0.2">
      <c r="CZ11994" s="130"/>
      <c r="DA11994" s="130"/>
      <c r="DB11994" s="130"/>
    </row>
    <row r="11995" spans="104:106" x14ac:dyDescent="0.2">
      <c r="CZ11995" s="130"/>
      <c r="DA11995" s="130"/>
      <c r="DB11995" s="130"/>
    </row>
    <row r="11996" spans="104:106" x14ac:dyDescent="0.2">
      <c r="CZ11996" s="130"/>
      <c r="DA11996" s="130"/>
      <c r="DB11996" s="130"/>
    </row>
    <row r="11997" spans="104:106" x14ac:dyDescent="0.2">
      <c r="CZ11997" s="130"/>
      <c r="DA11997" s="130"/>
      <c r="DB11997" s="130"/>
    </row>
    <row r="11998" spans="104:106" x14ac:dyDescent="0.2">
      <c r="CZ11998" s="130"/>
      <c r="DA11998" s="130"/>
      <c r="DB11998" s="130"/>
    </row>
    <row r="11999" spans="104:106" x14ac:dyDescent="0.2">
      <c r="CZ11999" s="130"/>
      <c r="DA11999" s="130"/>
      <c r="DB11999" s="130"/>
    </row>
    <row r="12000" spans="104:106" x14ac:dyDescent="0.2">
      <c r="CZ12000" s="130"/>
      <c r="DA12000" s="130"/>
      <c r="DB12000" s="130"/>
    </row>
    <row r="12001" spans="104:106" x14ac:dyDescent="0.2">
      <c r="CZ12001" s="130"/>
      <c r="DA12001" s="130"/>
      <c r="DB12001" s="130"/>
    </row>
    <row r="12002" spans="104:106" x14ac:dyDescent="0.2">
      <c r="CZ12002" s="130"/>
      <c r="DA12002" s="130"/>
      <c r="DB12002" s="130"/>
    </row>
    <row r="12003" spans="104:106" x14ac:dyDescent="0.2">
      <c r="CZ12003" s="130"/>
      <c r="DA12003" s="130"/>
      <c r="DB12003" s="130"/>
    </row>
    <row r="12004" spans="104:106" x14ac:dyDescent="0.2">
      <c r="CZ12004" s="130"/>
      <c r="DA12004" s="130"/>
      <c r="DB12004" s="130"/>
    </row>
    <row r="12005" spans="104:106" x14ac:dyDescent="0.2">
      <c r="CZ12005" s="130"/>
      <c r="DA12005" s="130"/>
      <c r="DB12005" s="130"/>
    </row>
    <row r="12006" spans="104:106" x14ac:dyDescent="0.2">
      <c r="CZ12006" s="130"/>
      <c r="DA12006" s="130"/>
      <c r="DB12006" s="130"/>
    </row>
    <row r="12007" spans="104:106" x14ac:dyDescent="0.2">
      <c r="CZ12007" s="130"/>
      <c r="DA12007" s="130"/>
      <c r="DB12007" s="130"/>
    </row>
    <row r="12008" spans="104:106" x14ac:dyDescent="0.2">
      <c r="CZ12008" s="130"/>
      <c r="DA12008" s="130"/>
      <c r="DB12008" s="130"/>
    </row>
    <row r="12009" spans="104:106" x14ac:dyDescent="0.2">
      <c r="CZ12009" s="130"/>
      <c r="DA12009" s="130"/>
      <c r="DB12009" s="130"/>
    </row>
    <row r="12010" spans="104:106" x14ac:dyDescent="0.2">
      <c r="CZ12010" s="130"/>
      <c r="DA12010" s="130"/>
      <c r="DB12010" s="130"/>
    </row>
    <row r="12011" spans="104:106" x14ac:dyDescent="0.2">
      <c r="CZ12011" s="130"/>
      <c r="DA12011" s="130"/>
      <c r="DB12011" s="130"/>
    </row>
    <row r="12012" spans="104:106" x14ac:dyDescent="0.2">
      <c r="CZ12012" s="130"/>
      <c r="DA12012" s="130"/>
      <c r="DB12012" s="130"/>
    </row>
    <row r="12013" spans="104:106" x14ac:dyDescent="0.2">
      <c r="CZ12013" s="130"/>
      <c r="DA12013" s="130"/>
      <c r="DB12013" s="130"/>
    </row>
    <row r="12014" spans="104:106" x14ac:dyDescent="0.2">
      <c r="CZ12014" s="130"/>
      <c r="DA12014" s="130"/>
      <c r="DB12014" s="130"/>
    </row>
    <row r="12015" spans="104:106" x14ac:dyDescent="0.2">
      <c r="CZ12015" s="130"/>
      <c r="DA12015" s="130"/>
      <c r="DB12015" s="130"/>
    </row>
    <row r="12016" spans="104:106" x14ac:dyDescent="0.2">
      <c r="CZ12016" s="130"/>
      <c r="DA12016" s="130"/>
      <c r="DB12016" s="130"/>
    </row>
    <row r="12017" spans="104:106" x14ac:dyDescent="0.2">
      <c r="CZ12017" s="130"/>
      <c r="DA12017" s="130"/>
      <c r="DB12017" s="130"/>
    </row>
    <row r="12018" spans="104:106" x14ac:dyDescent="0.2">
      <c r="CZ12018" s="130"/>
      <c r="DA12018" s="130"/>
      <c r="DB12018" s="130"/>
    </row>
    <row r="12019" spans="104:106" x14ac:dyDescent="0.2">
      <c r="CZ12019" s="130"/>
      <c r="DA12019" s="130"/>
      <c r="DB12019" s="130"/>
    </row>
    <row r="12020" spans="104:106" x14ac:dyDescent="0.2">
      <c r="CZ12020" s="130"/>
      <c r="DA12020" s="130"/>
      <c r="DB12020" s="130"/>
    </row>
    <row r="12021" spans="104:106" x14ac:dyDescent="0.2">
      <c r="CZ12021" s="130"/>
      <c r="DA12021" s="130"/>
      <c r="DB12021" s="130"/>
    </row>
    <row r="12022" spans="104:106" x14ac:dyDescent="0.2">
      <c r="CZ12022" s="130"/>
      <c r="DA12022" s="130"/>
      <c r="DB12022" s="130"/>
    </row>
    <row r="12023" spans="104:106" x14ac:dyDescent="0.2">
      <c r="CZ12023" s="130"/>
      <c r="DA12023" s="130"/>
      <c r="DB12023" s="130"/>
    </row>
    <row r="12024" spans="104:106" x14ac:dyDescent="0.2">
      <c r="CZ12024" s="130"/>
      <c r="DA12024" s="130"/>
      <c r="DB12024" s="130"/>
    </row>
    <row r="12025" spans="104:106" x14ac:dyDescent="0.2">
      <c r="CZ12025" s="130"/>
      <c r="DA12025" s="130"/>
      <c r="DB12025" s="130"/>
    </row>
    <row r="12026" spans="104:106" x14ac:dyDescent="0.2">
      <c r="CZ12026" s="130"/>
      <c r="DA12026" s="130"/>
      <c r="DB12026" s="130"/>
    </row>
    <row r="12027" spans="104:106" x14ac:dyDescent="0.2">
      <c r="CZ12027" s="130"/>
      <c r="DA12027" s="130"/>
      <c r="DB12027" s="130"/>
    </row>
    <row r="12028" spans="104:106" x14ac:dyDescent="0.2">
      <c r="CZ12028" s="130"/>
      <c r="DA12028" s="130"/>
      <c r="DB12028" s="130"/>
    </row>
    <row r="12029" spans="104:106" x14ac:dyDescent="0.2">
      <c r="CZ12029" s="130"/>
      <c r="DA12029" s="130"/>
      <c r="DB12029" s="130"/>
    </row>
    <row r="12030" spans="104:106" x14ac:dyDescent="0.2">
      <c r="CZ12030" s="130"/>
      <c r="DA12030" s="130"/>
      <c r="DB12030" s="130"/>
    </row>
    <row r="12031" spans="104:106" x14ac:dyDescent="0.2">
      <c r="CZ12031" s="130"/>
      <c r="DA12031" s="130"/>
      <c r="DB12031" s="130"/>
    </row>
    <row r="12032" spans="104:106" x14ac:dyDescent="0.2">
      <c r="CZ12032" s="130"/>
      <c r="DA12032" s="130"/>
      <c r="DB12032" s="130"/>
    </row>
    <row r="12033" spans="104:106" x14ac:dyDescent="0.2">
      <c r="CZ12033" s="130"/>
      <c r="DA12033" s="130"/>
      <c r="DB12033" s="130"/>
    </row>
    <row r="12034" spans="104:106" x14ac:dyDescent="0.2">
      <c r="CZ12034" s="130"/>
      <c r="DA12034" s="130"/>
      <c r="DB12034" s="130"/>
    </row>
    <row r="12035" spans="104:106" x14ac:dyDescent="0.2">
      <c r="CZ12035" s="130"/>
      <c r="DA12035" s="130"/>
      <c r="DB12035" s="130"/>
    </row>
    <row r="12036" spans="104:106" x14ac:dyDescent="0.2">
      <c r="CZ12036" s="130"/>
      <c r="DA12036" s="130"/>
      <c r="DB12036" s="130"/>
    </row>
    <row r="12037" spans="104:106" x14ac:dyDescent="0.2">
      <c r="CZ12037" s="130"/>
      <c r="DA12037" s="130"/>
      <c r="DB12037" s="130"/>
    </row>
    <row r="12038" spans="104:106" x14ac:dyDescent="0.2">
      <c r="CZ12038" s="130"/>
      <c r="DA12038" s="130"/>
      <c r="DB12038" s="130"/>
    </row>
    <row r="12039" spans="104:106" x14ac:dyDescent="0.2">
      <c r="CZ12039" s="130"/>
      <c r="DA12039" s="130"/>
      <c r="DB12039" s="130"/>
    </row>
    <row r="12040" spans="104:106" x14ac:dyDescent="0.2">
      <c r="CZ12040" s="130"/>
      <c r="DA12040" s="130"/>
      <c r="DB12040" s="130"/>
    </row>
    <row r="12041" spans="104:106" x14ac:dyDescent="0.2">
      <c r="CZ12041" s="130"/>
      <c r="DA12041" s="130"/>
      <c r="DB12041" s="130"/>
    </row>
    <row r="12042" spans="104:106" x14ac:dyDescent="0.2">
      <c r="CZ12042" s="130"/>
      <c r="DA12042" s="130"/>
      <c r="DB12042" s="130"/>
    </row>
    <row r="12043" spans="104:106" x14ac:dyDescent="0.2">
      <c r="CZ12043" s="130"/>
      <c r="DA12043" s="130"/>
      <c r="DB12043" s="130"/>
    </row>
    <row r="12044" spans="104:106" x14ac:dyDescent="0.2">
      <c r="CZ12044" s="130"/>
      <c r="DA12044" s="130"/>
      <c r="DB12044" s="130"/>
    </row>
    <row r="12045" spans="104:106" x14ac:dyDescent="0.2">
      <c r="CZ12045" s="130"/>
      <c r="DA12045" s="130"/>
      <c r="DB12045" s="130"/>
    </row>
    <row r="12046" spans="104:106" x14ac:dyDescent="0.2">
      <c r="CZ12046" s="130"/>
      <c r="DA12046" s="130"/>
      <c r="DB12046" s="130"/>
    </row>
    <row r="12047" spans="104:106" x14ac:dyDescent="0.2">
      <c r="CZ12047" s="130"/>
      <c r="DA12047" s="130"/>
      <c r="DB12047" s="130"/>
    </row>
    <row r="12048" spans="104:106" x14ac:dyDescent="0.2">
      <c r="CZ12048" s="130"/>
      <c r="DA12048" s="130"/>
      <c r="DB12048" s="130"/>
    </row>
    <row r="12049" spans="104:106" x14ac:dyDescent="0.2">
      <c r="CZ12049" s="130"/>
      <c r="DA12049" s="130"/>
      <c r="DB12049" s="130"/>
    </row>
    <row r="12050" spans="104:106" x14ac:dyDescent="0.2">
      <c r="CZ12050" s="130"/>
      <c r="DA12050" s="130"/>
      <c r="DB12050" s="130"/>
    </row>
    <row r="12051" spans="104:106" x14ac:dyDescent="0.2">
      <c r="CZ12051" s="130"/>
      <c r="DA12051" s="130"/>
      <c r="DB12051" s="130"/>
    </row>
    <row r="12052" spans="104:106" x14ac:dyDescent="0.2">
      <c r="CZ12052" s="130"/>
      <c r="DA12052" s="130"/>
      <c r="DB12052" s="130"/>
    </row>
    <row r="12053" spans="104:106" x14ac:dyDescent="0.2">
      <c r="CZ12053" s="130"/>
      <c r="DA12053" s="130"/>
      <c r="DB12053" s="130"/>
    </row>
    <row r="12054" spans="104:106" x14ac:dyDescent="0.2">
      <c r="CZ12054" s="130"/>
      <c r="DA12054" s="130"/>
      <c r="DB12054" s="130"/>
    </row>
    <row r="12055" spans="104:106" x14ac:dyDescent="0.2">
      <c r="CZ12055" s="130"/>
      <c r="DA12055" s="130"/>
      <c r="DB12055" s="130"/>
    </row>
    <row r="12056" spans="104:106" x14ac:dyDescent="0.2">
      <c r="CZ12056" s="130"/>
      <c r="DA12056" s="130"/>
      <c r="DB12056" s="130"/>
    </row>
    <row r="12057" spans="104:106" x14ac:dyDescent="0.2">
      <c r="CZ12057" s="130"/>
      <c r="DA12057" s="130"/>
      <c r="DB12057" s="130"/>
    </row>
    <row r="12058" spans="104:106" x14ac:dyDescent="0.2">
      <c r="CZ12058" s="130"/>
      <c r="DA12058" s="130"/>
      <c r="DB12058" s="130"/>
    </row>
    <row r="12059" spans="104:106" x14ac:dyDescent="0.2">
      <c r="CZ12059" s="130"/>
      <c r="DA12059" s="130"/>
      <c r="DB12059" s="130"/>
    </row>
    <row r="12060" spans="104:106" x14ac:dyDescent="0.2">
      <c r="CZ12060" s="130"/>
      <c r="DA12060" s="130"/>
      <c r="DB12060" s="130"/>
    </row>
    <row r="12061" spans="104:106" x14ac:dyDescent="0.2">
      <c r="CZ12061" s="130"/>
      <c r="DA12061" s="130"/>
      <c r="DB12061" s="130"/>
    </row>
    <row r="12062" spans="104:106" x14ac:dyDescent="0.2">
      <c r="CZ12062" s="130"/>
      <c r="DA12062" s="130"/>
      <c r="DB12062" s="130"/>
    </row>
    <row r="12063" spans="104:106" x14ac:dyDescent="0.2">
      <c r="CZ12063" s="130"/>
      <c r="DA12063" s="130"/>
      <c r="DB12063" s="130"/>
    </row>
    <row r="12064" spans="104:106" x14ac:dyDescent="0.2">
      <c r="CZ12064" s="130"/>
      <c r="DA12064" s="130"/>
      <c r="DB12064" s="130"/>
    </row>
    <row r="12065" spans="104:106" x14ac:dyDescent="0.2">
      <c r="CZ12065" s="130"/>
      <c r="DA12065" s="130"/>
      <c r="DB12065" s="130"/>
    </row>
    <row r="12066" spans="104:106" x14ac:dyDescent="0.2">
      <c r="CZ12066" s="130"/>
      <c r="DA12066" s="130"/>
      <c r="DB12066" s="130"/>
    </row>
    <row r="12067" spans="104:106" x14ac:dyDescent="0.2">
      <c r="CZ12067" s="130"/>
      <c r="DA12067" s="130"/>
      <c r="DB12067" s="130"/>
    </row>
    <row r="12068" spans="104:106" x14ac:dyDescent="0.2">
      <c r="CZ12068" s="130"/>
      <c r="DA12068" s="130"/>
      <c r="DB12068" s="130"/>
    </row>
    <row r="12069" spans="104:106" x14ac:dyDescent="0.2">
      <c r="CZ12069" s="130"/>
      <c r="DA12069" s="130"/>
      <c r="DB12069" s="130"/>
    </row>
    <row r="12070" spans="104:106" x14ac:dyDescent="0.2">
      <c r="CZ12070" s="130"/>
      <c r="DA12070" s="130"/>
      <c r="DB12070" s="130"/>
    </row>
    <row r="12071" spans="104:106" x14ac:dyDescent="0.2">
      <c r="CZ12071" s="130"/>
      <c r="DA12071" s="130"/>
      <c r="DB12071" s="130"/>
    </row>
    <row r="12072" spans="104:106" x14ac:dyDescent="0.2">
      <c r="CZ12072" s="130"/>
      <c r="DA12072" s="130"/>
      <c r="DB12072" s="130"/>
    </row>
    <row r="12073" spans="104:106" x14ac:dyDescent="0.2">
      <c r="CZ12073" s="130"/>
      <c r="DA12073" s="130"/>
      <c r="DB12073" s="130"/>
    </row>
    <row r="12074" spans="104:106" x14ac:dyDescent="0.2">
      <c r="CZ12074" s="130"/>
      <c r="DA12074" s="130"/>
      <c r="DB12074" s="130"/>
    </row>
    <row r="12075" spans="104:106" x14ac:dyDescent="0.2">
      <c r="CZ12075" s="130"/>
      <c r="DA12075" s="130"/>
      <c r="DB12075" s="130"/>
    </row>
    <row r="12076" spans="104:106" x14ac:dyDescent="0.2">
      <c r="CZ12076" s="130"/>
      <c r="DA12076" s="130"/>
      <c r="DB12076" s="130"/>
    </row>
    <row r="12077" spans="104:106" x14ac:dyDescent="0.2">
      <c r="CZ12077" s="130"/>
      <c r="DA12077" s="130"/>
      <c r="DB12077" s="130"/>
    </row>
    <row r="12078" spans="104:106" x14ac:dyDescent="0.2">
      <c r="CZ12078" s="130"/>
      <c r="DA12078" s="130"/>
      <c r="DB12078" s="130"/>
    </row>
    <row r="12079" spans="104:106" x14ac:dyDescent="0.2">
      <c r="CZ12079" s="130"/>
      <c r="DA12079" s="130"/>
      <c r="DB12079" s="130"/>
    </row>
    <row r="12080" spans="104:106" x14ac:dyDescent="0.2">
      <c r="CZ12080" s="130"/>
      <c r="DA12080" s="130"/>
      <c r="DB12080" s="130"/>
    </row>
    <row r="12081" spans="104:106" x14ac:dyDescent="0.2">
      <c r="CZ12081" s="130"/>
      <c r="DA12081" s="130"/>
      <c r="DB12081" s="130"/>
    </row>
    <row r="12082" spans="104:106" x14ac:dyDescent="0.2">
      <c r="CZ12082" s="130"/>
      <c r="DA12082" s="130"/>
      <c r="DB12082" s="130"/>
    </row>
    <row r="12083" spans="104:106" x14ac:dyDescent="0.2">
      <c r="CZ12083" s="130"/>
      <c r="DA12083" s="130"/>
      <c r="DB12083" s="130"/>
    </row>
    <row r="12084" spans="104:106" x14ac:dyDescent="0.2">
      <c r="CZ12084" s="130"/>
      <c r="DA12084" s="130"/>
      <c r="DB12084" s="130"/>
    </row>
    <row r="12085" spans="104:106" x14ac:dyDescent="0.2">
      <c r="CZ12085" s="130"/>
      <c r="DA12085" s="130"/>
      <c r="DB12085" s="130"/>
    </row>
    <row r="12086" spans="104:106" x14ac:dyDescent="0.2">
      <c r="CZ12086" s="130"/>
      <c r="DA12086" s="130"/>
      <c r="DB12086" s="130"/>
    </row>
    <row r="12087" spans="104:106" x14ac:dyDescent="0.2">
      <c r="CZ12087" s="130"/>
      <c r="DA12087" s="130"/>
      <c r="DB12087" s="130"/>
    </row>
    <row r="12088" spans="104:106" x14ac:dyDescent="0.2">
      <c r="CZ12088" s="130"/>
      <c r="DA12088" s="130"/>
      <c r="DB12088" s="130"/>
    </row>
    <row r="12089" spans="104:106" x14ac:dyDescent="0.2">
      <c r="CZ12089" s="130"/>
      <c r="DA12089" s="130"/>
      <c r="DB12089" s="130"/>
    </row>
    <row r="12090" spans="104:106" x14ac:dyDescent="0.2">
      <c r="CZ12090" s="130"/>
      <c r="DA12090" s="130"/>
      <c r="DB12090" s="130"/>
    </row>
    <row r="12091" spans="104:106" x14ac:dyDescent="0.2">
      <c r="CZ12091" s="130"/>
      <c r="DA12091" s="130"/>
      <c r="DB12091" s="130"/>
    </row>
    <row r="12092" spans="104:106" x14ac:dyDescent="0.2">
      <c r="CZ12092" s="130"/>
      <c r="DA12092" s="130"/>
      <c r="DB12092" s="130"/>
    </row>
    <row r="12093" spans="104:106" x14ac:dyDescent="0.2">
      <c r="CZ12093" s="130"/>
      <c r="DA12093" s="130"/>
      <c r="DB12093" s="130"/>
    </row>
    <row r="12094" spans="104:106" x14ac:dyDescent="0.2">
      <c r="CZ12094" s="130"/>
      <c r="DA12094" s="130"/>
      <c r="DB12094" s="130"/>
    </row>
    <row r="12095" spans="104:106" x14ac:dyDescent="0.2">
      <c r="CZ12095" s="130"/>
      <c r="DA12095" s="130"/>
      <c r="DB12095" s="130"/>
    </row>
    <row r="12096" spans="104:106" x14ac:dyDescent="0.2">
      <c r="CZ12096" s="130"/>
      <c r="DA12096" s="130"/>
      <c r="DB12096" s="130"/>
    </row>
    <row r="12097" spans="104:106" x14ac:dyDescent="0.2">
      <c r="CZ12097" s="130"/>
      <c r="DA12097" s="130"/>
      <c r="DB12097" s="130"/>
    </row>
    <row r="12098" spans="104:106" x14ac:dyDescent="0.2">
      <c r="CZ12098" s="130"/>
      <c r="DA12098" s="130"/>
      <c r="DB12098" s="130"/>
    </row>
    <row r="12099" spans="104:106" x14ac:dyDescent="0.2">
      <c r="CZ12099" s="130"/>
      <c r="DA12099" s="130"/>
      <c r="DB12099" s="130"/>
    </row>
    <row r="12100" spans="104:106" x14ac:dyDescent="0.2">
      <c r="CZ12100" s="130"/>
      <c r="DA12100" s="130"/>
      <c r="DB12100" s="130"/>
    </row>
    <row r="12101" spans="104:106" x14ac:dyDescent="0.2">
      <c r="CZ12101" s="130"/>
      <c r="DA12101" s="130"/>
      <c r="DB12101" s="130"/>
    </row>
    <row r="12102" spans="104:106" x14ac:dyDescent="0.2">
      <c r="CZ12102" s="130"/>
      <c r="DA12102" s="130"/>
      <c r="DB12102" s="130"/>
    </row>
    <row r="12103" spans="104:106" x14ac:dyDescent="0.2">
      <c r="CZ12103" s="130"/>
      <c r="DA12103" s="130"/>
      <c r="DB12103" s="130"/>
    </row>
    <row r="12104" spans="104:106" x14ac:dyDescent="0.2">
      <c r="CZ12104" s="130"/>
      <c r="DA12104" s="130"/>
      <c r="DB12104" s="130"/>
    </row>
    <row r="12105" spans="104:106" x14ac:dyDescent="0.2">
      <c r="CZ12105" s="130"/>
      <c r="DA12105" s="130"/>
      <c r="DB12105" s="130"/>
    </row>
    <row r="12106" spans="104:106" x14ac:dyDescent="0.2">
      <c r="CZ12106" s="130"/>
      <c r="DA12106" s="130"/>
      <c r="DB12106" s="130"/>
    </row>
    <row r="12107" spans="104:106" x14ac:dyDescent="0.2">
      <c r="CZ12107" s="130"/>
      <c r="DA12107" s="130"/>
      <c r="DB12107" s="130"/>
    </row>
    <row r="12108" spans="104:106" x14ac:dyDescent="0.2">
      <c r="CZ12108" s="130"/>
      <c r="DA12108" s="130"/>
      <c r="DB12108" s="130"/>
    </row>
    <row r="12109" spans="104:106" x14ac:dyDescent="0.2">
      <c r="CZ12109" s="130"/>
      <c r="DA12109" s="130"/>
      <c r="DB12109" s="130"/>
    </row>
    <row r="12110" spans="104:106" x14ac:dyDescent="0.2">
      <c r="CZ12110" s="130"/>
      <c r="DA12110" s="130"/>
      <c r="DB12110" s="130"/>
    </row>
    <row r="12111" spans="104:106" x14ac:dyDescent="0.2">
      <c r="CZ12111" s="130"/>
      <c r="DA12111" s="130"/>
      <c r="DB12111" s="130"/>
    </row>
    <row r="12112" spans="104:106" x14ac:dyDescent="0.2">
      <c r="CZ12112" s="130"/>
      <c r="DA12112" s="130"/>
      <c r="DB12112" s="130"/>
    </row>
    <row r="12113" spans="104:106" x14ac:dyDescent="0.2">
      <c r="CZ12113" s="130"/>
      <c r="DA12113" s="130"/>
      <c r="DB12113" s="130"/>
    </row>
    <row r="12114" spans="104:106" x14ac:dyDescent="0.2">
      <c r="CZ12114" s="130"/>
      <c r="DA12114" s="130"/>
      <c r="DB12114" s="130"/>
    </row>
    <row r="12115" spans="104:106" x14ac:dyDescent="0.2">
      <c r="CZ12115" s="130"/>
      <c r="DA12115" s="130"/>
      <c r="DB12115" s="130"/>
    </row>
    <row r="12116" spans="104:106" x14ac:dyDescent="0.2">
      <c r="CZ12116" s="130"/>
      <c r="DA12116" s="130"/>
      <c r="DB12116" s="130"/>
    </row>
    <row r="12117" spans="104:106" x14ac:dyDescent="0.2">
      <c r="CZ12117" s="130"/>
      <c r="DA12117" s="130"/>
      <c r="DB12117" s="130"/>
    </row>
    <row r="12118" spans="104:106" x14ac:dyDescent="0.2">
      <c r="CZ12118" s="130"/>
      <c r="DA12118" s="130"/>
      <c r="DB12118" s="130"/>
    </row>
    <row r="12119" spans="104:106" x14ac:dyDescent="0.2">
      <c r="CZ12119" s="130"/>
      <c r="DA12119" s="130"/>
      <c r="DB12119" s="130"/>
    </row>
    <row r="12120" spans="104:106" x14ac:dyDescent="0.2">
      <c r="CZ12120" s="130"/>
      <c r="DA12120" s="130"/>
      <c r="DB12120" s="130"/>
    </row>
    <row r="12121" spans="104:106" x14ac:dyDescent="0.2">
      <c r="CZ12121" s="130"/>
      <c r="DA12121" s="130"/>
      <c r="DB12121" s="130"/>
    </row>
    <row r="12122" spans="104:106" x14ac:dyDescent="0.2">
      <c r="CZ12122" s="130"/>
      <c r="DA12122" s="130"/>
      <c r="DB12122" s="130"/>
    </row>
    <row r="12123" spans="104:106" x14ac:dyDescent="0.2">
      <c r="CZ12123" s="130"/>
      <c r="DA12123" s="130"/>
      <c r="DB12123" s="130"/>
    </row>
    <row r="12124" spans="104:106" x14ac:dyDescent="0.2">
      <c r="CZ12124" s="130"/>
      <c r="DA12124" s="130"/>
      <c r="DB12124" s="130"/>
    </row>
    <row r="12125" spans="104:106" x14ac:dyDescent="0.2">
      <c r="CZ12125" s="130"/>
      <c r="DA12125" s="130"/>
      <c r="DB12125" s="130"/>
    </row>
    <row r="12126" spans="104:106" x14ac:dyDescent="0.2">
      <c r="CZ12126" s="130"/>
      <c r="DA12126" s="130"/>
      <c r="DB12126" s="130"/>
    </row>
    <row r="12127" spans="104:106" x14ac:dyDescent="0.2">
      <c r="CZ12127" s="130"/>
      <c r="DA12127" s="130"/>
      <c r="DB12127" s="130"/>
    </row>
    <row r="12128" spans="104:106" x14ac:dyDescent="0.2">
      <c r="CZ12128" s="130"/>
      <c r="DA12128" s="130"/>
      <c r="DB12128" s="130"/>
    </row>
    <row r="12129" spans="104:106" x14ac:dyDescent="0.2">
      <c r="CZ12129" s="130"/>
      <c r="DA12129" s="130"/>
      <c r="DB12129" s="130"/>
    </row>
    <row r="12130" spans="104:106" x14ac:dyDescent="0.2">
      <c r="CZ12130" s="130"/>
      <c r="DA12130" s="130"/>
      <c r="DB12130" s="130"/>
    </row>
    <row r="12131" spans="104:106" x14ac:dyDescent="0.2">
      <c r="CZ12131" s="130"/>
      <c r="DA12131" s="130"/>
      <c r="DB12131" s="130"/>
    </row>
    <row r="12132" spans="104:106" x14ac:dyDescent="0.2">
      <c r="CZ12132" s="130"/>
      <c r="DA12132" s="130"/>
      <c r="DB12132" s="130"/>
    </row>
    <row r="12133" spans="104:106" x14ac:dyDescent="0.2">
      <c r="CZ12133" s="130"/>
      <c r="DA12133" s="130"/>
      <c r="DB12133" s="130"/>
    </row>
    <row r="12134" spans="104:106" x14ac:dyDescent="0.2">
      <c r="CZ12134" s="130"/>
      <c r="DA12134" s="130"/>
      <c r="DB12134" s="130"/>
    </row>
    <row r="12135" spans="104:106" x14ac:dyDescent="0.2">
      <c r="CZ12135" s="130"/>
      <c r="DA12135" s="130"/>
      <c r="DB12135" s="130"/>
    </row>
    <row r="12136" spans="104:106" x14ac:dyDescent="0.2">
      <c r="CZ12136" s="130"/>
      <c r="DA12136" s="130"/>
      <c r="DB12136" s="130"/>
    </row>
    <row r="12137" spans="104:106" x14ac:dyDescent="0.2">
      <c r="CZ12137" s="130"/>
      <c r="DA12137" s="130"/>
      <c r="DB12137" s="130"/>
    </row>
    <row r="12138" spans="104:106" x14ac:dyDescent="0.2">
      <c r="CZ12138" s="130"/>
      <c r="DA12138" s="130"/>
      <c r="DB12138" s="130"/>
    </row>
    <row r="12139" spans="104:106" x14ac:dyDescent="0.2">
      <c r="CZ12139" s="130"/>
      <c r="DA12139" s="130"/>
      <c r="DB12139" s="130"/>
    </row>
    <row r="12140" spans="104:106" x14ac:dyDescent="0.2">
      <c r="CZ12140" s="130"/>
      <c r="DA12140" s="130"/>
      <c r="DB12140" s="130"/>
    </row>
    <row r="12141" spans="104:106" x14ac:dyDescent="0.2">
      <c r="CZ12141" s="130"/>
      <c r="DA12141" s="130"/>
      <c r="DB12141" s="130"/>
    </row>
    <row r="12142" spans="104:106" x14ac:dyDescent="0.2">
      <c r="CZ12142" s="130"/>
      <c r="DA12142" s="130"/>
      <c r="DB12142" s="130"/>
    </row>
    <row r="12143" spans="104:106" x14ac:dyDescent="0.2">
      <c r="CZ12143" s="130"/>
      <c r="DA12143" s="130"/>
      <c r="DB12143" s="130"/>
    </row>
    <row r="12144" spans="104:106" x14ac:dyDescent="0.2">
      <c r="CZ12144" s="130"/>
      <c r="DA12144" s="130"/>
      <c r="DB12144" s="130"/>
    </row>
    <row r="12145" spans="104:106" x14ac:dyDescent="0.2">
      <c r="CZ12145" s="130"/>
      <c r="DA12145" s="130"/>
      <c r="DB12145" s="130"/>
    </row>
    <row r="12146" spans="104:106" x14ac:dyDescent="0.2">
      <c r="CZ12146" s="130"/>
      <c r="DA12146" s="130"/>
      <c r="DB12146" s="130"/>
    </row>
    <row r="12147" spans="104:106" x14ac:dyDescent="0.2">
      <c r="CZ12147" s="130"/>
      <c r="DA12147" s="130"/>
      <c r="DB12147" s="130"/>
    </row>
    <row r="12148" spans="104:106" x14ac:dyDescent="0.2">
      <c r="CZ12148" s="130"/>
      <c r="DA12148" s="130"/>
      <c r="DB12148" s="130"/>
    </row>
    <row r="12149" spans="104:106" x14ac:dyDescent="0.2">
      <c r="CZ12149" s="130"/>
      <c r="DA12149" s="130"/>
      <c r="DB12149" s="130"/>
    </row>
    <row r="12150" spans="104:106" x14ac:dyDescent="0.2">
      <c r="CZ12150" s="130"/>
      <c r="DA12150" s="130"/>
      <c r="DB12150" s="130"/>
    </row>
    <row r="12151" spans="104:106" x14ac:dyDescent="0.2">
      <c r="CZ12151" s="130"/>
      <c r="DA12151" s="130"/>
      <c r="DB12151" s="130"/>
    </row>
    <row r="12152" spans="104:106" x14ac:dyDescent="0.2">
      <c r="CZ12152" s="130"/>
      <c r="DA12152" s="130"/>
      <c r="DB12152" s="130"/>
    </row>
    <row r="12153" spans="104:106" x14ac:dyDescent="0.2">
      <c r="CZ12153" s="130"/>
      <c r="DA12153" s="130"/>
      <c r="DB12153" s="130"/>
    </row>
    <row r="12154" spans="104:106" x14ac:dyDescent="0.2">
      <c r="CZ12154" s="130"/>
      <c r="DA12154" s="130"/>
      <c r="DB12154" s="130"/>
    </row>
    <row r="12155" spans="104:106" x14ac:dyDescent="0.2">
      <c r="CZ12155" s="130"/>
      <c r="DA12155" s="130"/>
      <c r="DB12155" s="130"/>
    </row>
    <row r="12156" spans="104:106" x14ac:dyDescent="0.2">
      <c r="CZ12156" s="130"/>
      <c r="DA12156" s="130"/>
      <c r="DB12156" s="130"/>
    </row>
    <row r="12157" spans="104:106" x14ac:dyDescent="0.2">
      <c r="CZ12157" s="130"/>
      <c r="DA12157" s="130"/>
      <c r="DB12157" s="130"/>
    </row>
    <row r="12158" spans="104:106" x14ac:dyDescent="0.2">
      <c r="CZ12158" s="130"/>
      <c r="DA12158" s="130"/>
      <c r="DB12158" s="130"/>
    </row>
    <row r="12159" spans="104:106" x14ac:dyDescent="0.2">
      <c r="CZ12159" s="130"/>
      <c r="DA12159" s="130"/>
      <c r="DB12159" s="130"/>
    </row>
    <row r="12160" spans="104:106" x14ac:dyDescent="0.2">
      <c r="CZ12160" s="130"/>
      <c r="DA12160" s="130"/>
      <c r="DB12160" s="130"/>
    </row>
    <row r="12161" spans="104:106" x14ac:dyDescent="0.2">
      <c r="CZ12161" s="130"/>
      <c r="DA12161" s="130"/>
      <c r="DB12161" s="130"/>
    </row>
    <row r="12162" spans="104:106" x14ac:dyDescent="0.2">
      <c r="CZ12162" s="130"/>
      <c r="DA12162" s="130"/>
      <c r="DB12162" s="130"/>
    </row>
    <row r="12163" spans="104:106" x14ac:dyDescent="0.2">
      <c r="CZ12163" s="130"/>
      <c r="DA12163" s="130"/>
      <c r="DB12163" s="130"/>
    </row>
    <row r="12164" spans="104:106" x14ac:dyDescent="0.2">
      <c r="CZ12164" s="130"/>
      <c r="DA12164" s="130"/>
      <c r="DB12164" s="130"/>
    </row>
    <row r="12165" spans="104:106" x14ac:dyDescent="0.2">
      <c r="CZ12165" s="130"/>
      <c r="DA12165" s="130"/>
      <c r="DB12165" s="130"/>
    </row>
    <row r="12166" spans="104:106" x14ac:dyDescent="0.2">
      <c r="CZ12166" s="130"/>
      <c r="DA12166" s="130"/>
      <c r="DB12166" s="130"/>
    </row>
    <row r="12167" spans="104:106" x14ac:dyDescent="0.2">
      <c r="CZ12167" s="130"/>
      <c r="DA12167" s="130"/>
      <c r="DB12167" s="130"/>
    </row>
    <row r="12168" spans="104:106" x14ac:dyDescent="0.2">
      <c r="CZ12168" s="130"/>
      <c r="DA12168" s="130"/>
      <c r="DB12168" s="130"/>
    </row>
    <row r="12169" spans="104:106" x14ac:dyDescent="0.2">
      <c r="CZ12169" s="130"/>
      <c r="DA12169" s="130"/>
      <c r="DB12169" s="130"/>
    </row>
    <row r="12170" spans="104:106" x14ac:dyDescent="0.2">
      <c r="CZ12170" s="130"/>
      <c r="DA12170" s="130"/>
      <c r="DB12170" s="130"/>
    </row>
    <row r="12171" spans="104:106" x14ac:dyDescent="0.2">
      <c r="CZ12171" s="130"/>
      <c r="DA12171" s="130"/>
      <c r="DB12171" s="130"/>
    </row>
    <row r="12172" spans="104:106" x14ac:dyDescent="0.2">
      <c r="CZ12172" s="130"/>
      <c r="DA12172" s="130"/>
      <c r="DB12172" s="130"/>
    </row>
    <row r="12173" spans="104:106" x14ac:dyDescent="0.2">
      <c r="CZ12173" s="130"/>
      <c r="DA12173" s="130"/>
      <c r="DB12173" s="130"/>
    </row>
    <row r="12174" spans="104:106" x14ac:dyDescent="0.2">
      <c r="CZ12174" s="130"/>
      <c r="DA12174" s="130"/>
      <c r="DB12174" s="130"/>
    </row>
    <row r="12175" spans="104:106" x14ac:dyDescent="0.2">
      <c r="CZ12175" s="130"/>
      <c r="DA12175" s="130"/>
      <c r="DB12175" s="130"/>
    </row>
    <row r="12176" spans="104:106" x14ac:dyDescent="0.2">
      <c r="CZ12176" s="130"/>
      <c r="DA12176" s="130"/>
      <c r="DB12176" s="130"/>
    </row>
    <row r="12177" spans="104:106" x14ac:dyDescent="0.2">
      <c r="CZ12177" s="130"/>
      <c r="DA12177" s="130"/>
      <c r="DB12177" s="130"/>
    </row>
    <row r="12178" spans="104:106" x14ac:dyDescent="0.2">
      <c r="CZ12178" s="130"/>
      <c r="DA12178" s="130"/>
      <c r="DB12178" s="130"/>
    </row>
    <row r="12179" spans="104:106" x14ac:dyDescent="0.2">
      <c r="CZ12179" s="130"/>
      <c r="DA12179" s="130"/>
      <c r="DB12179" s="130"/>
    </row>
    <row r="12180" spans="104:106" x14ac:dyDescent="0.2">
      <c r="CZ12180" s="130"/>
      <c r="DA12180" s="130"/>
      <c r="DB12180" s="130"/>
    </row>
    <row r="12181" spans="104:106" x14ac:dyDescent="0.2">
      <c r="CZ12181" s="130"/>
      <c r="DA12181" s="130"/>
      <c r="DB12181" s="130"/>
    </row>
    <row r="12182" spans="104:106" x14ac:dyDescent="0.2">
      <c r="CZ12182" s="130"/>
      <c r="DA12182" s="130"/>
      <c r="DB12182" s="130"/>
    </row>
    <row r="12183" spans="104:106" x14ac:dyDescent="0.2">
      <c r="CZ12183" s="130"/>
      <c r="DA12183" s="130"/>
      <c r="DB12183" s="130"/>
    </row>
    <row r="12184" spans="104:106" x14ac:dyDescent="0.2">
      <c r="CZ12184" s="130"/>
      <c r="DA12184" s="130"/>
      <c r="DB12184" s="130"/>
    </row>
    <row r="12185" spans="104:106" x14ac:dyDescent="0.2">
      <c r="CZ12185" s="130"/>
      <c r="DA12185" s="130"/>
      <c r="DB12185" s="130"/>
    </row>
    <row r="12186" spans="104:106" x14ac:dyDescent="0.2">
      <c r="CZ12186" s="130"/>
      <c r="DA12186" s="130"/>
      <c r="DB12186" s="130"/>
    </row>
    <row r="12187" spans="104:106" x14ac:dyDescent="0.2">
      <c r="CZ12187" s="130"/>
      <c r="DA12187" s="130"/>
      <c r="DB12187" s="130"/>
    </row>
    <row r="12188" spans="104:106" x14ac:dyDescent="0.2">
      <c r="CZ12188" s="130"/>
      <c r="DA12188" s="130"/>
      <c r="DB12188" s="130"/>
    </row>
    <row r="12189" spans="104:106" x14ac:dyDescent="0.2">
      <c r="CZ12189" s="130"/>
      <c r="DA12189" s="130"/>
      <c r="DB12189" s="130"/>
    </row>
    <row r="12190" spans="104:106" x14ac:dyDescent="0.2">
      <c r="CZ12190" s="130"/>
      <c r="DA12190" s="130"/>
      <c r="DB12190" s="130"/>
    </row>
    <row r="12191" spans="104:106" x14ac:dyDescent="0.2">
      <c r="CZ12191" s="130"/>
      <c r="DA12191" s="130"/>
      <c r="DB12191" s="130"/>
    </row>
    <row r="12192" spans="104:106" x14ac:dyDescent="0.2">
      <c r="CZ12192" s="130"/>
      <c r="DA12192" s="130"/>
      <c r="DB12192" s="130"/>
    </row>
    <row r="12193" spans="104:106" x14ac:dyDescent="0.2">
      <c r="CZ12193" s="130"/>
      <c r="DA12193" s="130"/>
      <c r="DB12193" s="130"/>
    </row>
    <row r="12194" spans="104:106" x14ac:dyDescent="0.2">
      <c r="CZ12194" s="130"/>
      <c r="DA12194" s="130"/>
      <c r="DB12194" s="130"/>
    </row>
    <row r="12195" spans="104:106" x14ac:dyDescent="0.2">
      <c r="CZ12195" s="130"/>
      <c r="DA12195" s="130"/>
      <c r="DB12195" s="130"/>
    </row>
    <row r="12196" spans="104:106" x14ac:dyDescent="0.2">
      <c r="CZ12196" s="130"/>
      <c r="DA12196" s="130"/>
      <c r="DB12196" s="130"/>
    </row>
    <row r="12197" spans="104:106" x14ac:dyDescent="0.2">
      <c r="CZ12197" s="130"/>
      <c r="DA12197" s="130"/>
      <c r="DB12197" s="130"/>
    </row>
    <row r="12198" spans="104:106" x14ac:dyDescent="0.2">
      <c r="CZ12198" s="130"/>
      <c r="DA12198" s="130"/>
      <c r="DB12198" s="130"/>
    </row>
    <row r="12199" spans="104:106" x14ac:dyDescent="0.2">
      <c r="CZ12199" s="130"/>
      <c r="DA12199" s="130"/>
      <c r="DB12199" s="130"/>
    </row>
    <row r="12200" spans="104:106" x14ac:dyDescent="0.2">
      <c r="CZ12200" s="130"/>
      <c r="DA12200" s="130"/>
      <c r="DB12200" s="130"/>
    </row>
    <row r="12201" spans="104:106" x14ac:dyDescent="0.2">
      <c r="CZ12201" s="130"/>
      <c r="DA12201" s="130"/>
      <c r="DB12201" s="130"/>
    </row>
    <row r="12202" spans="104:106" x14ac:dyDescent="0.2">
      <c r="CZ12202" s="130"/>
      <c r="DA12202" s="130"/>
      <c r="DB12202" s="130"/>
    </row>
    <row r="12203" spans="104:106" x14ac:dyDescent="0.2">
      <c r="CZ12203" s="130"/>
      <c r="DA12203" s="130"/>
      <c r="DB12203" s="130"/>
    </row>
    <row r="12204" spans="104:106" x14ac:dyDescent="0.2">
      <c r="CZ12204" s="130"/>
      <c r="DA12204" s="130"/>
      <c r="DB12204" s="130"/>
    </row>
    <row r="12205" spans="104:106" x14ac:dyDescent="0.2">
      <c r="CZ12205" s="130"/>
      <c r="DA12205" s="130"/>
      <c r="DB12205" s="130"/>
    </row>
    <row r="12206" spans="104:106" x14ac:dyDescent="0.2">
      <c r="CZ12206" s="130"/>
      <c r="DA12206" s="130"/>
      <c r="DB12206" s="130"/>
    </row>
    <row r="12207" spans="104:106" x14ac:dyDescent="0.2">
      <c r="CZ12207" s="130"/>
      <c r="DA12207" s="130"/>
      <c r="DB12207" s="130"/>
    </row>
    <row r="12208" spans="104:106" x14ac:dyDescent="0.2">
      <c r="CZ12208" s="130"/>
      <c r="DA12208" s="130"/>
      <c r="DB12208" s="130"/>
    </row>
    <row r="12209" spans="104:106" x14ac:dyDescent="0.2">
      <c r="CZ12209" s="130"/>
      <c r="DA12209" s="130"/>
      <c r="DB12209" s="130"/>
    </row>
    <row r="12210" spans="104:106" x14ac:dyDescent="0.2">
      <c r="CZ12210" s="130"/>
      <c r="DA12210" s="130"/>
      <c r="DB12210" s="130"/>
    </row>
    <row r="12211" spans="104:106" x14ac:dyDescent="0.2">
      <c r="CZ12211" s="130"/>
      <c r="DA12211" s="130"/>
      <c r="DB12211" s="130"/>
    </row>
    <row r="12212" spans="104:106" x14ac:dyDescent="0.2">
      <c r="CZ12212" s="130"/>
      <c r="DA12212" s="130"/>
      <c r="DB12212" s="130"/>
    </row>
    <row r="12213" spans="104:106" x14ac:dyDescent="0.2">
      <c r="CZ12213" s="130"/>
      <c r="DA12213" s="130"/>
      <c r="DB12213" s="130"/>
    </row>
    <row r="12214" spans="104:106" x14ac:dyDescent="0.2">
      <c r="CZ12214" s="130"/>
      <c r="DA12214" s="130"/>
      <c r="DB12214" s="130"/>
    </row>
    <row r="12215" spans="104:106" x14ac:dyDescent="0.2">
      <c r="CZ12215" s="130"/>
      <c r="DA12215" s="130"/>
      <c r="DB12215" s="130"/>
    </row>
    <row r="12216" spans="104:106" x14ac:dyDescent="0.2">
      <c r="CZ12216" s="130"/>
      <c r="DA12216" s="130"/>
      <c r="DB12216" s="130"/>
    </row>
    <row r="12217" spans="104:106" x14ac:dyDescent="0.2">
      <c r="CZ12217" s="130"/>
      <c r="DA12217" s="130"/>
      <c r="DB12217" s="130"/>
    </row>
    <row r="12218" spans="104:106" x14ac:dyDescent="0.2">
      <c r="CZ12218" s="130"/>
      <c r="DA12218" s="130"/>
      <c r="DB12218" s="130"/>
    </row>
    <row r="12219" spans="104:106" x14ac:dyDescent="0.2">
      <c r="CZ12219" s="130"/>
      <c r="DA12219" s="130"/>
      <c r="DB12219" s="130"/>
    </row>
    <row r="12220" spans="104:106" x14ac:dyDescent="0.2">
      <c r="CZ12220" s="130"/>
      <c r="DA12220" s="130"/>
      <c r="DB12220" s="130"/>
    </row>
    <row r="12221" spans="104:106" x14ac:dyDescent="0.2">
      <c r="CZ12221" s="130"/>
      <c r="DA12221" s="130"/>
      <c r="DB12221" s="130"/>
    </row>
    <row r="12222" spans="104:106" x14ac:dyDescent="0.2">
      <c r="CZ12222" s="130"/>
      <c r="DA12222" s="130"/>
      <c r="DB12222" s="130"/>
    </row>
    <row r="12223" spans="104:106" x14ac:dyDescent="0.2">
      <c r="CZ12223" s="130"/>
      <c r="DA12223" s="130"/>
      <c r="DB12223" s="130"/>
    </row>
    <row r="12224" spans="104:106" x14ac:dyDescent="0.2">
      <c r="CZ12224" s="130"/>
      <c r="DA12224" s="130"/>
      <c r="DB12224" s="130"/>
    </row>
    <row r="12225" spans="104:106" x14ac:dyDescent="0.2">
      <c r="CZ12225" s="130"/>
      <c r="DA12225" s="130"/>
      <c r="DB12225" s="130"/>
    </row>
    <row r="12226" spans="104:106" x14ac:dyDescent="0.2">
      <c r="CZ12226" s="130"/>
      <c r="DA12226" s="130"/>
      <c r="DB12226" s="130"/>
    </row>
    <row r="12227" spans="104:106" x14ac:dyDescent="0.2">
      <c r="CZ12227" s="130"/>
      <c r="DA12227" s="130"/>
      <c r="DB12227" s="130"/>
    </row>
    <row r="12228" spans="104:106" x14ac:dyDescent="0.2">
      <c r="CZ12228" s="130"/>
      <c r="DA12228" s="130"/>
      <c r="DB12228" s="130"/>
    </row>
    <row r="12229" spans="104:106" x14ac:dyDescent="0.2">
      <c r="CZ12229" s="130"/>
      <c r="DA12229" s="130"/>
      <c r="DB12229" s="130"/>
    </row>
    <row r="12230" spans="104:106" x14ac:dyDescent="0.2">
      <c r="CZ12230" s="130"/>
      <c r="DA12230" s="130"/>
      <c r="DB12230" s="130"/>
    </row>
    <row r="12231" spans="104:106" x14ac:dyDescent="0.2">
      <c r="CZ12231" s="130"/>
      <c r="DA12231" s="130"/>
      <c r="DB12231" s="130"/>
    </row>
    <row r="12232" spans="104:106" x14ac:dyDescent="0.2">
      <c r="CZ12232" s="130"/>
      <c r="DA12232" s="130"/>
      <c r="DB12232" s="130"/>
    </row>
    <row r="12233" spans="104:106" x14ac:dyDescent="0.2">
      <c r="CZ12233" s="130"/>
      <c r="DA12233" s="130"/>
      <c r="DB12233" s="130"/>
    </row>
    <row r="12234" spans="104:106" x14ac:dyDescent="0.2">
      <c r="CZ12234" s="130"/>
      <c r="DA12234" s="130"/>
      <c r="DB12234" s="130"/>
    </row>
    <row r="12235" spans="104:106" x14ac:dyDescent="0.2">
      <c r="CZ12235" s="130"/>
      <c r="DA12235" s="130"/>
      <c r="DB12235" s="130"/>
    </row>
    <row r="12236" spans="104:106" x14ac:dyDescent="0.2">
      <c r="CZ12236" s="130"/>
      <c r="DA12236" s="130"/>
      <c r="DB12236" s="130"/>
    </row>
    <row r="12237" spans="104:106" x14ac:dyDescent="0.2">
      <c r="CZ12237" s="130"/>
      <c r="DA12237" s="130"/>
      <c r="DB12237" s="130"/>
    </row>
    <row r="12238" spans="104:106" x14ac:dyDescent="0.2">
      <c r="CZ12238" s="130"/>
      <c r="DA12238" s="130"/>
      <c r="DB12238" s="130"/>
    </row>
    <row r="12239" spans="104:106" x14ac:dyDescent="0.2">
      <c r="CZ12239" s="130"/>
      <c r="DA12239" s="130"/>
      <c r="DB12239" s="130"/>
    </row>
    <row r="12240" spans="104:106" x14ac:dyDescent="0.2">
      <c r="CZ12240" s="130"/>
      <c r="DA12240" s="130"/>
      <c r="DB12240" s="130"/>
    </row>
    <row r="12241" spans="104:106" x14ac:dyDescent="0.2">
      <c r="CZ12241" s="130"/>
      <c r="DA12241" s="130"/>
      <c r="DB12241" s="130"/>
    </row>
    <row r="12242" spans="104:106" x14ac:dyDescent="0.2">
      <c r="CZ12242" s="130"/>
      <c r="DA12242" s="130"/>
      <c r="DB12242" s="130"/>
    </row>
    <row r="12243" spans="104:106" x14ac:dyDescent="0.2">
      <c r="CZ12243" s="130"/>
      <c r="DA12243" s="130"/>
      <c r="DB12243" s="130"/>
    </row>
    <row r="12244" spans="104:106" x14ac:dyDescent="0.2">
      <c r="CZ12244" s="130"/>
      <c r="DA12244" s="130"/>
      <c r="DB12244" s="130"/>
    </row>
    <row r="12245" spans="104:106" x14ac:dyDescent="0.2">
      <c r="CZ12245" s="130"/>
      <c r="DA12245" s="130"/>
      <c r="DB12245" s="130"/>
    </row>
    <row r="12246" spans="104:106" x14ac:dyDescent="0.2">
      <c r="CZ12246" s="130"/>
      <c r="DA12246" s="130"/>
      <c r="DB12246" s="130"/>
    </row>
    <row r="12247" spans="104:106" x14ac:dyDescent="0.2">
      <c r="CZ12247" s="130"/>
      <c r="DA12247" s="130"/>
      <c r="DB12247" s="130"/>
    </row>
    <row r="12248" spans="104:106" x14ac:dyDescent="0.2">
      <c r="CZ12248" s="130"/>
      <c r="DA12248" s="130"/>
      <c r="DB12248" s="130"/>
    </row>
    <row r="12249" spans="104:106" x14ac:dyDescent="0.2">
      <c r="CZ12249" s="130"/>
      <c r="DA12249" s="130"/>
      <c r="DB12249" s="130"/>
    </row>
    <row r="12250" spans="104:106" x14ac:dyDescent="0.2">
      <c r="CZ12250" s="130"/>
      <c r="DA12250" s="130"/>
      <c r="DB12250" s="130"/>
    </row>
    <row r="12251" spans="104:106" x14ac:dyDescent="0.2">
      <c r="CZ12251" s="130"/>
      <c r="DA12251" s="130"/>
      <c r="DB12251" s="130"/>
    </row>
    <row r="12252" spans="104:106" x14ac:dyDescent="0.2">
      <c r="CZ12252" s="130"/>
      <c r="DA12252" s="130"/>
      <c r="DB12252" s="130"/>
    </row>
    <row r="12253" spans="104:106" x14ac:dyDescent="0.2">
      <c r="CZ12253" s="130"/>
      <c r="DA12253" s="130"/>
      <c r="DB12253" s="130"/>
    </row>
    <row r="12254" spans="104:106" x14ac:dyDescent="0.2">
      <c r="CZ12254" s="130"/>
      <c r="DA12254" s="130"/>
      <c r="DB12254" s="130"/>
    </row>
    <row r="12255" spans="104:106" x14ac:dyDescent="0.2">
      <c r="CZ12255" s="130"/>
      <c r="DA12255" s="130"/>
      <c r="DB12255" s="130"/>
    </row>
    <row r="12256" spans="104:106" x14ac:dyDescent="0.2">
      <c r="CZ12256" s="130"/>
      <c r="DA12256" s="130"/>
      <c r="DB12256" s="130"/>
    </row>
    <row r="12257" spans="104:106" x14ac:dyDescent="0.2">
      <c r="CZ12257" s="130"/>
      <c r="DA12257" s="130"/>
      <c r="DB12257" s="130"/>
    </row>
    <row r="12258" spans="104:106" x14ac:dyDescent="0.2">
      <c r="CZ12258" s="130"/>
      <c r="DA12258" s="130"/>
      <c r="DB12258" s="130"/>
    </row>
    <row r="12259" spans="104:106" x14ac:dyDescent="0.2">
      <c r="CZ12259" s="130"/>
      <c r="DA12259" s="130"/>
      <c r="DB12259" s="130"/>
    </row>
    <row r="12260" spans="104:106" x14ac:dyDescent="0.2">
      <c r="CZ12260" s="130"/>
      <c r="DA12260" s="130"/>
      <c r="DB12260" s="130"/>
    </row>
    <row r="12261" spans="104:106" x14ac:dyDescent="0.2">
      <c r="CZ12261" s="130"/>
      <c r="DA12261" s="130"/>
      <c r="DB12261" s="130"/>
    </row>
    <row r="12262" spans="104:106" x14ac:dyDescent="0.2">
      <c r="CZ12262" s="130"/>
      <c r="DA12262" s="130"/>
      <c r="DB12262" s="130"/>
    </row>
    <row r="12263" spans="104:106" x14ac:dyDescent="0.2">
      <c r="CZ12263" s="130"/>
      <c r="DA12263" s="130"/>
      <c r="DB12263" s="130"/>
    </row>
    <row r="12264" spans="104:106" x14ac:dyDescent="0.2">
      <c r="CZ12264" s="130"/>
      <c r="DA12264" s="130"/>
      <c r="DB12264" s="130"/>
    </row>
    <row r="12265" spans="104:106" x14ac:dyDescent="0.2">
      <c r="CZ12265" s="130"/>
      <c r="DA12265" s="130"/>
      <c r="DB12265" s="130"/>
    </row>
    <row r="12266" spans="104:106" x14ac:dyDescent="0.2">
      <c r="CZ12266" s="130"/>
      <c r="DA12266" s="130"/>
      <c r="DB12266" s="130"/>
    </row>
    <row r="12267" spans="104:106" x14ac:dyDescent="0.2">
      <c r="CZ12267" s="130"/>
      <c r="DA12267" s="130"/>
      <c r="DB12267" s="130"/>
    </row>
    <row r="12268" spans="104:106" x14ac:dyDescent="0.2">
      <c r="CZ12268" s="130"/>
      <c r="DA12268" s="130"/>
      <c r="DB12268" s="130"/>
    </row>
    <row r="12269" spans="104:106" x14ac:dyDescent="0.2">
      <c r="CZ12269" s="130"/>
      <c r="DA12269" s="130"/>
      <c r="DB12269" s="130"/>
    </row>
    <row r="12270" spans="104:106" x14ac:dyDescent="0.2">
      <c r="CZ12270" s="130"/>
      <c r="DA12270" s="130"/>
      <c r="DB12270" s="130"/>
    </row>
    <row r="12271" spans="104:106" x14ac:dyDescent="0.2">
      <c r="CZ12271" s="130"/>
      <c r="DA12271" s="130"/>
      <c r="DB12271" s="130"/>
    </row>
    <row r="12272" spans="104:106" x14ac:dyDescent="0.2">
      <c r="CZ12272" s="130"/>
      <c r="DA12272" s="130"/>
      <c r="DB12272" s="130"/>
    </row>
    <row r="12273" spans="104:106" x14ac:dyDescent="0.2">
      <c r="CZ12273" s="130"/>
      <c r="DA12273" s="130"/>
      <c r="DB12273" s="130"/>
    </row>
    <row r="12274" spans="104:106" x14ac:dyDescent="0.2">
      <c r="CZ12274" s="130"/>
      <c r="DA12274" s="130"/>
      <c r="DB12274" s="130"/>
    </row>
    <row r="12275" spans="104:106" x14ac:dyDescent="0.2">
      <c r="CZ12275" s="130"/>
      <c r="DA12275" s="130"/>
      <c r="DB12275" s="130"/>
    </row>
    <row r="12276" spans="104:106" x14ac:dyDescent="0.2">
      <c r="CZ12276" s="130"/>
      <c r="DA12276" s="130"/>
      <c r="DB12276" s="130"/>
    </row>
    <row r="12277" spans="104:106" x14ac:dyDescent="0.2">
      <c r="CZ12277" s="130"/>
      <c r="DA12277" s="130"/>
      <c r="DB12277" s="130"/>
    </row>
    <row r="12278" spans="104:106" x14ac:dyDescent="0.2">
      <c r="CZ12278" s="130"/>
      <c r="DA12278" s="130"/>
      <c r="DB12278" s="130"/>
    </row>
    <row r="12279" spans="104:106" x14ac:dyDescent="0.2">
      <c r="CZ12279" s="130"/>
      <c r="DA12279" s="130"/>
      <c r="DB12279" s="130"/>
    </row>
    <row r="12280" spans="104:106" x14ac:dyDescent="0.2">
      <c r="CZ12280" s="130"/>
      <c r="DA12280" s="130"/>
      <c r="DB12280" s="130"/>
    </row>
    <row r="12281" spans="104:106" x14ac:dyDescent="0.2">
      <c r="CZ12281" s="130"/>
      <c r="DA12281" s="130"/>
      <c r="DB12281" s="130"/>
    </row>
    <row r="12282" spans="104:106" x14ac:dyDescent="0.2">
      <c r="CZ12282" s="130"/>
      <c r="DA12282" s="130"/>
      <c r="DB12282" s="130"/>
    </row>
    <row r="12283" spans="104:106" x14ac:dyDescent="0.2">
      <c r="CZ12283" s="130"/>
      <c r="DA12283" s="130"/>
      <c r="DB12283" s="130"/>
    </row>
    <row r="12284" spans="104:106" x14ac:dyDescent="0.2">
      <c r="CZ12284" s="130"/>
      <c r="DA12284" s="130"/>
      <c r="DB12284" s="130"/>
    </row>
    <row r="12285" spans="104:106" x14ac:dyDescent="0.2">
      <c r="CZ12285" s="130"/>
      <c r="DA12285" s="130"/>
      <c r="DB12285" s="130"/>
    </row>
    <row r="12286" spans="104:106" x14ac:dyDescent="0.2">
      <c r="CZ12286" s="130"/>
      <c r="DA12286" s="130"/>
      <c r="DB12286" s="130"/>
    </row>
    <row r="12287" spans="104:106" x14ac:dyDescent="0.2">
      <c r="CZ12287" s="130"/>
      <c r="DA12287" s="130"/>
      <c r="DB12287" s="130"/>
    </row>
    <row r="12288" spans="104:106" x14ac:dyDescent="0.2">
      <c r="CZ12288" s="130"/>
      <c r="DA12288" s="130"/>
      <c r="DB12288" s="130"/>
    </row>
    <row r="12289" spans="104:106" x14ac:dyDescent="0.2">
      <c r="CZ12289" s="130"/>
      <c r="DA12289" s="130"/>
      <c r="DB12289" s="130"/>
    </row>
    <row r="12290" spans="104:106" x14ac:dyDescent="0.2">
      <c r="CZ12290" s="130"/>
      <c r="DA12290" s="130"/>
      <c r="DB12290" s="130"/>
    </row>
    <row r="12291" spans="104:106" x14ac:dyDescent="0.2">
      <c r="CZ12291" s="130"/>
      <c r="DA12291" s="130"/>
      <c r="DB12291" s="130"/>
    </row>
    <row r="12292" spans="104:106" x14ac:dyDescent="0.2">
      <c r="CZ12292" s="130"/>
      <c r="DA12292" s="130"/>
      <c r="DB12292" s="130"/>
    </row>
    <row r="12293" spans="104:106" x14ac:dyDescent="0.2">
      <c r="CZ12293" s="130"/>
      <c r="DA12293" s="130"/>
      <c r="DB12293" s="130"/>
    </row>
    <row r="12294" spans="104:106" x14ac:dyDescent="0.2">
      <c r="CZ12294" s="130"/>
      <c r="DA12294" s="130"/>
      <c r="DB12294" s="130"/>
    </row>
    <row r="12295" spans="104:106" x14ac:dyDescent="0.2">
      <c r="CZ12295" s="130"/>
      <c r="DA12295" s="130"/>
      <c r="DB12295" s="130"/>
    </row>
    <row r="12296" spans="104:106" x14ac:dyDescent="0.2">
      <c r="CZ12296" s="130"/>
      <c r="DA12296" s="130"/>
      <c r="DB12296" s="130"/>
    </row>
    <row r="12297" spans="104:106" x14ac:dyDescent="0.2">
      <c r="CZ12297" s="130"/>
      <c r="DA12297" s="130"/>
      <c r="DB12297" s="130"/>
    </row>
    <row r="12298" spans="104:106" x14ac:dyDescent="0.2">
      <c r="CZ12298" s="130"/>
      <c r="DA12298" s="130"/>
      <c r="DB12298" s="130"/>
    </row>
    <row r="12299" spans="104:106" x14ac:dyDescent="0.2">
      <c r="CZ12299" s="130"/>
      <c r="DA12299" s="130"/>
      <c r="DB12299" s="130"/>
    </row>
    <row r="12300" spans="104:106" x14ac:dyDescent="0.2">
      <c r="CZ12300" s="130"/>
      <c r="DA12300" s="130"/>
      <c r="DB12300" s="130"/>
    </row>
    <row r="12301" spans="104:106" x14ac:dyDescent="0.2">
      <c r="CZ12301" s="130"/>
      <c r="DA12301" s="130"/>
      <c r="DB12301" s="130"/>
    </row>
    <row r="12302" spans="104:106" x14ac:dyDescent="0.2">
      <c r="CZ12302" s="130"/>
      <c r="DA12302" s="130"/>
      <c r="DB12302" s="130"/>
    </row>
    <row r="12303" spans="104:106" x14ac:dyDescent="0.2">
      <c r="CZ12303" s="130"/>
      <c r="DA12303" s="130"/>
      <c r="DB12303" s="130"/>
    </row>
    <row r="12304" spans="104:106" x14ac:dyDescent="0.2">
      <c r="CZ12304" s="130"/>
      <c r="DA12304" s="130"/>
      <c r="DB12304" s="130"/>
    </row>
    <row r="12305" spans="104:106" x14ac:dyDescent="0.2">
      <c r="CZ12305" s="130"/>
      <c r="DA12305" s="130"/>
      <c r="DB12305" s="130"/>
    </row>
    <row r="12306" spans="104:106" x14ac:dyDescent="0.2">
      <c r="CZ12306" s="130"/>
      <c r="DA12306" s="130"/>
      <c r="DB12306" s="130"/>
    </row>
    <row r="12307" spans="104:106" x14ac:dyDescent="0.2">
      <c r="CZ12307" s="130"/>
      <c r="DA12307" s="130"/>
      <c r="DB12307" s="130"/>
    </row>
    <row r="12308" spans="104:106" x14ac:dyDescent="0.2">
      <c r="CZ12308" s="130"/>
      <c r="DA12308" s="130"/>
      <c r="DB12308" s="130"/>
    </row>
    <row r="12309" spans="104:106" x14ac:dyDescent="0.2">
      <c r="CZ12309" s="130"/>
      <c r="DA12309" s="130"/>
      <c r="DB12309" s="130"/>
    </row>
    <row r="12310" spans="104:106" x14ac:dyDescent="0.2">
      <c r="CZ12310" s="130"/>
      <c r="DA12310" s="130"/>
      <c r="DB12310" s="130"/>
    </row>
    <row r="12311" spans="104:106" x14ac:dyDescent="0.2">
      <c r="CZ12311" s="130"/>
      <c r="DA12311" s="130"/>
      <c r="DB12311" s="130"/>
    </row>
    <row r="12312" spans="104:106" x14ac:dyDescent="0.2">
      <c r="CZ12312" s="130"/>
      <c r="DA12312" s="130"/>
      <c r="DB12312" s="130"/>
    </row>
    <row r="12313" spans="104:106" x14ac:dyDescent="0.2">
      <c r="CZ12313" s="130"/>
      <c r="DA12313" s="130"/>
      <c r="DB12313" s="130"/>
    </row>
    <row r="12314" spans="104:106" x14ac:dyDescent="0.2">
      <c r="CZ12314" s="130"/>
      <c r="DA12314" s="130"/>
      <c r="DB12314" s="130"/>
    </row>
    <row r="12315" spans="104:106" x14ac:dyDescent="0.2">
      <c r="CZ12315" s="130"/>
      <c r="DA12315" s="130"/>
      <c r="DB12315" s="130"/>
    </row>
    <row r="12316" spans="104:106" x14ac:dyDescent="0.2">
      <c r="CZ12316" s="130"/>
      <c r="DA12316" s="130"/>
      <c r="DB12316" s="130"/>
    </row>
    <row r="12317" spans="104:106" x14ac:dyDescent="0.2">
      <c r="CZ12317" s="130"/>
      <c r="DA12317" s="130"/>
      <c r="DB12317" s="130"/>
    </row>
    <row r="12318" spans="104:106" x14ac:dyDescent="0.2">
      <c r="CZ12318" s="130"/>
      <c r="DA12318" s="130"/>
      <c r="DB12318" s="130"/>
    </row>
    <row r="12319" spans="104:106" x14ac:dyDescent="0.2">
      <c r="CZ12319" s="130"/>
      <c r="DA12319" s="130"/>
      <c r="DB12319" s="130"/>
    </row>
    <row r="12320" spans="104:106" x14ac:dyDescent="0.2">
      <c r="CZ12320" s="130"/>
      <c r="DA12320" s="130"/>
      <c r="DB12320" s="130"/>
    </row>
    <row r="12321" spans="104:106" x14ac:dyDescent="0.2">
      <c r="CZ12321" s="130"/>
      <c r="DA12321" s="130"/>
      <c r="DB12321" s="130"/>
    </row>
    <row r="12322" spans="104:106" x14ac:dyDescent="0.2">
      <c r="CZ12322" s="130"/>
      <c r="DA12322" s="130"/>
      <c r="DB12322" s="130"/>
    </row>
    <row r="12323" spans="104:106" x14ac:dyDescent="0.2">
      <c r="CZ12323" s="130"/>
      <c r="DA12323" s="130"/>
      <c r="DB12323" s="130"/>
    </row>
    <row r="12324" spans="104:106" x14ac:dyDescent="0.2">
      <c r="CZ12324" s="130"/>
      <c r="DA12324" s="130"/>
      <c r="DB12324" s="130"/>
    </row>
    <row r="12325" spans="104:106" x14ac:dyDescent="0.2">
      <c r="CZ12325" s="130"/>
      <c r="DA12325" s="130"/>
      <c r="DB12325" s="130"/>
    </row>
    <row r="12326" spans="104:106" x14ac:dyDescent="0.2">
      <c r="CZ12326" s="130"/>
      <c r="DA12326" s="130"/>
      <c r="DB12326" s="130"/>
    </row>
    <row r="12327" spans="104:106" x14ac:dyDescent="0.2">
      <c r="CZ12327" s="130"/>
      <c r="DA12327" s="130"/>
      <c r="DB12327" s="130"/>
    </row>
    <row r="12328" spans="104:106" x14ac:dyDescent="0.2">
      <c r="CZ12328" s="130"/>
      <c r="DA12328" s="130"/>
      <c r="DB12328" s="130"/>
    </row>
    <row r="12329" spans="104:106" x14ac:dyDescent="0.2">
      <c r="CZ12329" s="130"/>
      <c r="DA12329" s="130"/>
      <c r="DB12329" s="130"/>
    </row>
    <row r="12330" spans="104:106" x14ac:dyDescent="0.2">
      <c r="CZ12330" s="130"/>
      <c r="DA12330" s="130"/>
      <c r="DB12330" s="130"/>
    </row>
    <row r="12331" spans="104:106" x14ac:dyDescent="0.2">
      <c r="CZ12331" s="130"/>
      <c r="DA12331" s="130"/>
      <c r="DB12331" s="130"/>
    </row>
    <row r="12332" spans="104:106" x14ac:dyDescent="0.2">
      <c r="CZ12332" s="130"/>
      <c r="DA12332" s="130"/>
      <c r="DB12332" s="130"/>
    </row>
    <row r="12333" spans="104:106" x14ac:dyDescent="0.2">
      <c r="CZ12333" s="130"/>
      <c r="DA12333" s="130"/>
      <c r="DB12333" s="130"/>
    </row>
    <row r="12334" spans="104:106" x14ac:dyDescent="0.2">
      <c r="CZ12334" s="130"/>
      <c r="DA12334" s="130"/>
      <c r="DB12334" s="130"/>
    </row>
    <row r="12335" spans="104:106" x14ac:dyDescent="0.2">
      <c r="CZ12335" s="130"/>
      <c r="DA12335" s="130"/>
      <c r="DB12335" s="130"/>
    </row>
    <row r="12336" spans="104:106" x14ac:dyDescent="0.2">
      <c r="CZ12336" s="130"/>
      <c r="DA12336" s="130"/>
      <c r="DB12336" s="130"/>
    </row>
    <row r="12337" spans="104:106" x14ac:dyDescent="0.2">
      <c r="CZ12337" s="130"/>
      <c r="DA12337" s="130"/>
      <c r="DB12337" s="130"/>
    </row>
    <row r="12338" spans="104:106" x14ac:dyDescent="0.2">
      <c r="CZ12338" s="130"/>
      <c r="DA12338" s="130"/>
      <c r="DB12338" s="130"/>
    </row>
    <row r="12339" spans="104:106" x14ac:dyDescent="0.2">
      <c r="CZ12339" s="130"/>
      <c r="DA12339" s="130"/>
      <c r="DB12339" s="130"/>
    </row>
    <row r="12340" spans="104:106" x14ac:dyDescent="0.2">
      <c r="CZ12340" s="130"/>
      <c r="DA12340" s="130"/>
      <c r="DB12340" s="130"/>
    </row>
    <row r="12341" spans="104:106" x14ac:dyDescent="0.2">
      <c r="CZ12341" s="130"/>
      <c r="DA12341" s="130"/>
      <c r="DB12341" s="130"/>
    </row>
    <row r="12342" spans="104:106" x14ac:dyDescent="0.2">
      <c r="CZ12342" s="130"/>
      <c r="DA12342" s="130"/>
      <c r="DB12342" s="130"/>
    </row>
    <row r="12343" spans="104:106" x14ac:dyDescent="0.2">
      <c r="CZ12343" s="130"/>
      <c r="DA12343" s="130"/>
      <c r="DB12343" s="130"/>
    </row>
    <row r="12344" spans="104:106" x14ac:dyDescent="0.2">
      <c r="CZ12344" s="130"/>
      <c r="DA12344" s="130"/>
      <c r="DB12344" s="130"/>
    </row>
    <row r="12345" spans="104:106" x14ac:dyDescent="0.2">
      <c r="CZ12345" s="130"/>
      <c r="DA12345" s="130"/>
      <c r="DB12345" s="130"/>
    </row>
    <row r="12346" spans="104:106" x14ac:dyDescent="0.2">
      <c r="CZ12346" s="130"/>
      <c r="DA12346" s="130"/>
      <c r="DB12346" s="130"/>
    </row>
    <row r="12347" spans="104:106" x14ac:dyDescent="0.2">
      <c r="CZ12347" s="130"/>
      <c r="DA12347" s="130"/>
      <c r="DB12347" s="130"/>
    </row>
    <row r="12348" spans="104:106" x14ac:dyDescent="0.2">
      <c r="CZ12348" s="130"/>
      <c r="DA12348" s="130"/>
      <c r="DB12348" s="130"/>
    </row>
    <row r="12349" spans="104:106" x14ac:dyDescent="0.2">
      <c r="CZ12349" s="130"/>
      <c r="DA12349" s="130"/>
      <c r="DB12349" s="130"/>
    </row>
    <row r="12350" spans="104:106" x14ac:dyDescent="0.2">
      <c r="CZ12350" s="130"/>
      <c r="DA12350" s="130"/>
      <c r="DB12350" s="130"/>
    </row>
    <row r="12351" spans="104:106" x14ac:dyDescent="0.2">
      <c r="CZ12351" s="130"/>
      <c r="DA12351" s="130"/>
      <c r="DB12351" s="130"/>
    </row>
    <row r="12352" spans="104:106" x14ac:dyDescent="0.2">
      <c r="CZ12352" s="130"/>
      <c r="DA12352" s="130"/>
      <c r="DB12352" s="130"/>
    </row>
    <row r="12353" spans="104:106" x14ac:dyDescent="0.2">
      <c r="CZ12353" s="130"/>
      <c r="DA12353" s="130"/>
      <c r="DB12353" s="130"/>
    </row>
    <row r="12354" spans="104:106" x14ac:dyDescent="0.2">
      <c r="CZ12354" s="130"/>
      <c r="DA12354" s="130"/>
      <c r="DB12354" s="130"/>
    </row>
    <row r="12355" spans="104:106" x14ac:dyDescent="0.2">
      <c r="CZ12355" s="130"/>
      <c r="DA12355" s="130"/>
      <c r="DB12355" s="130"/>
    </row>
    <row r="12356" spans="104:106" x14ac:dyDescent="0.2">
      <c r="CZ12356" s="130"/>
      <c r="DA12356" s="130"/>
      <c r="DB12356" s="130"/>
    </row>
    <row r="12357" spans="104:106" x14ac:dyDescent="0.2">
      <c r="CZ12357" s="130"/>
      <c r="DA12357" s="130"/>
      <c r="DB12357" s="130"/>
    </row>
    <row r="12358" spans="104:106" x14ac:dyDescent="0.2">
      <c r="CZ12358" s="130"/>
      <c r="DA12358" s="130"/>
      <c r="DB12358" s="130"/>
    </row>
    <row r="12359" spans="104:106" x14ac:dyDescent="0.2">
      <c r="CZ12359" s="130"/>
      <c r="DA12359" s="130"/>
      <c r="DB12359" s="130"/>
    </row>
    <row r="12360" spans="104:106" x14ac:dyDescent="0.2">
      <c r="CZ12360" s="130"/>
      <c r="DA12360" s="130"/>
      <c r="DB12360" s="130"/>
    </row>
    <row r="12361" spans="104:106" x14ac:dyDescent="0.2">
      <c r="CZ12361" s="130"/>
      <c r="DA12361" s="130"/>
      <c r="DB12361" s="130"/>
    </row>
    <row r="12362" spans="104:106" x14ac:dyDescent="0.2">
      <c r="CZ12362" s="130"/>
      <c r="DA12362" s="130"/>
      <c r="DB12362" s="130"/>
    </row>
    <row r="12363" spans="104:106" x14ac:dyDescent="0.2">
      <c r="CZ12363" s="130"/>
      <c r="DA12363" s="130"/>
      <c r="DB12363" s="130"/>
    </row>
    <row r="12364" spans="104:106" x14ac:dyDescent="0.2">
      <c r="CZ12364" s="130"/>
      <c r="DA12364" s="130"/>
      <c r="DB12364" s="130"/>
    </row>
    <row r="12365" spans="104:106" x14ac:dyDescent="0.2">
      <c r="CZ12365" s="130"/>
      <c r="DA12365" s="130"/>
      <c r="DB12365" s="130"/>
    </row>
    <row r="12366" spans="104:106" x14ac:dyDescent="0.2">
      <c r="CZ12366" s="130"/>
      <c r="DA12366" s="130"/>
      <c r="DB12366" s="130"/>
    </row>
    <row r="12367" spans="104:106" x14ac:dyDescent="0.2">
      <c r="CZ12367" s="130"/>
      <c r="DA12367" s="130"/>
      <c r="DB12367" s="130"/>
    </row>
    <row r="12368" spans="104:106" x14ac:dyDescent="0.2">
      <c r="CZ12368" s="130"/>
      <c r="DA12368" s="130"/>
      <c r="DB12368" s="130"/>
    </row>
    <row r="12369" spans="104:106" x14ac:dyDescent="0.2">
      <c r="CZ12369" s="130"/>
      <c r="DA12369" s="130"/>
      <c r="DB12369" s="130"/>
    </row>
    <row r="12370" spans="104:106" x14ac:dyDescent="0.2">
      <c r="CZ12370" s="130"/>
      <c r="DA12370" s="130"/>
      <c r="DB12370" s="130"/>
    </row>
    <row r="12371" spans="104:106" x14ac:dyDescent="0.2">
      <c r="CZ12371" s="130"/>
      <c r="DA12371" s="130"/>
      <c r="DB12371" s="130"/>
    </row>
    <row r="12372" spans="104:106" x14ac:dyDescent="0.2">
      <c r="CZ12372" s="130"/>
      <c r="DA12372" s="130"/>
      <c r="DB12372" s="130"/>
    </row>
    <row r="12373" spans="104:106" x14ac:dyDescent="0.2">
      <c r="CZ12373" s="130"/>
      <c r="DA12373" s="130"/>
      <c r="DB12373" s="130"/>
    </row>
    <row r="12374" spans="104:106" x14ac:dyDescent="0.2">
      <c r="CZ12374" s="130"/>
      <c r="DA12374" s="130"/>
      <c r="DB12374" s="130"/>
    </row>
    <row r="12375" spans="104:106" x14ac:dyDescent="0.2">
      <c r="CZ12375" s="130"/>
      <c r="DA12375" s="130"/>
      <c r="DB12375" s="130"/>
    </row>
    <row r="12376" spans="104:106" x14ac:dyDescent="0.2">
      <c r="CZ12376" s="130"/>
      <c r="DA12376" s="130"/>
      <c r="DB12376" s="130"/>
    </row>
    <row r="12377" spans="104:106" x14ac:dyDescent="0.2">
      <c r="CZ12377" s="130"/>
      <c r="DA12377" s="130"/>
      <c r="DB12377" s="130"/>
    </row>
    <row r="12378" spans="104:106" x14ac:dyDescent="0.2">
      <c r="CZ12378" s="130"/>
      <c r="DA12378" s="130"/>
      <c r="DB12378" s="130"/>
    </row>
    <row r="12379" spans="104:106" x14ac:dyDescent="0.2">
      <c r="CZ12379" s="130"/>
      <c r="DA12379" s="130"/>
      <c r="DB12379" s="130"/>
    </row>
    <row r="12380" spans="104:106" x14ac:dyDescent="0.2">
      <c r="CZ12380" s="130"/>
      <c r="DA12380" s="130"/>
      <c r="DB12380" s="130"/>
    </row>
    <row r="12381" spans="104:106" x14ac:dyDescent="0.2">
      <c r="CZ12381" s="130"/>
      <c r="DA12381" s="130"/>
      <c r="DB12381" s="130"/>
    </row>
    <row r="12382" spans="104:106" x14ac:dyDescent="0.2">
      <c r="CZ12382" s="130"/>
      <c r="DA12382" s="130"/>
      <c r="DB12382" s="130"/>
    </row>
    <row r="12383" spans="104:106" x14ac:dyDescent="0.2">
      <c r="CZ12383" s="130"/>
      <c r="DA12383" s="130"/>
      <c r="DB12383" s="130"/>
    </row>
    <row r="12384" spans="104:106" x14ac:dyDescent="0.2">
      <c r="CZ12384" s="130"/>
      <c r="DA12384" s="130"/>
      <c r="DB12384" s="130"/>
    </row>
    <row r="12385" spans="104:106" x14ac:dyDescent="0.2">
      <c r="CZ12385" s="130"/>
      <c r="DA12385" s="130"/>
      <c r="DB12385" s="130"/>
    </row>
    <row r="12386" spans="104:106" x14ac:dyDescent="0.2">
      <c r="CZ12386" s="130"/>
      <c r="DA12386" s="130"/>
      <c r="DB12386" s="130"/>
    </row>
    <row r="12387" spans="104:106" x14ac:dyDescent="0.2">
      <c r="CZ12387" s="130"/>
      <c r="DA12387" s="130"/>
      <c r="DB12387" s="130"/>
    </row>
    <row r="12388" spans="104:106" x14ac:dyDescent="0.2">
      <c r="CZ12388" s="130"/>
      <c r="DA12388" s="130"/>
      <c r="DB12388" s="130"/>
    </row>
    <row r="12389" spans="104:106" x14ac:dyDescent="0.2">
      <c r="CZ12389" s="130"/>
      <c r="DA12389" s="130"/>
      <c r="DB12389" s="130"/>
    </row>
    <row r="12390" spans="104:106" x14ac:dyDescent="0.2">
      <c r="CZ12390" s="130"/>
      <c r="DA12390" s="130"/>
      <c r="DB12390" s="130"/>
    </row>
    <row r="12391" spans="104:106" x14ac:dyDescent="0.2">
      <c r="CZ12391" s="130"/>
      <c r="DA12391" s="130"/>
      <c r="DB12391" s="130"/>
    </row>
    <row r="12392" spans="104:106" x14ac:dyDescent="0.2">
      <c r="CZ12392" s="130"/>
      <c r="DA12392" s="130"/>
      <c r="DB12392" s="130"/>
    </row>
    <row r="12393" spans="104:106" x14ac:dyDescent="0.2">
      <c r="CZ12393" s="130"/>
      <c r="DA12393" s="130"/>
      <c r="DB12393" s="130"/>
    </row>
    <row r="12394" spans="104:106" x14ac:dyDescent="0.2">
      <c r="CZ12394" s="130"/>
      <c r="DA12394" s="130"/>
      <c r="DB12394" s="130"/>
    </row>
    <row r="12395" spans="104:106" x14ac:dyDescent="0.2">
      <c r="CZ12395" s="130"/>
      <c r="DA12395" s="130"/>
      <c r="DB12395" s="130"/>
    </row>
    <row r="12396" spans="104:106" x14ac:dyDescent="0.2">
      <c r="CZ12396" s="130"/>
      <c r="DA12396" s="130"/>
      <c r="DB12396" s="130"/>
    </row>
    <row r="12397" spans="104:106" x14ac:dyDescent="0.2">
      <c r="CZ12397" s="130"/>
      <c r="DA12397" s="130"/>
      <c r="DB12397" s="130"/>
    </row>
    <row r="12398" spans="104:106" x14ac:dyDescent="0.2">
      <c r="CZ12398" s="130"/>
      <c r="DA12398" s="130"/>
      <c r="DB12398" s="130"/>
    </row>
    <row r="12399" spans="104:106" x14ac:dyDescent="0.2">
      <c r="CZ12399" s="130"/>
      <c r="DA12399" s="130"/>
      <c r="DB12399" s="130"/>
    </row>
    <row r="12400" spans="104:106" x14ac:dyDescent="0.2">
      <c r="CZ12400" s="130"/>
      <c r="DA12400" s="130"/>
      <c r="DB12400" s="130"/>
    </row>
    <row r="12401" spans="104:106" x14ac:dyDescent="0.2">
      <c r="CZ12401" s="130"/>
      <c r="DA12401" s="130"/>
      <c r="DB12401" s="130"/>
    </row>
    <row r="12402" spans="104:106" x14ac:dyDescent="0.2">
      <c r="CZ12402" s="130"/>
      <c r="DA12402" s="130"/>
      <c r="DB12402" s="130"/>
    </row>
    <row r="12403" spans="104:106" x14ac:dyDescent="0.2">
      <c r="CZ12403" s="130"/>
      <c r="DA12403" s="130"/>
      <c r="DB12403" s="130"/>
    </row>
    <row r="12404" spans="104:106" x14ac:dyDescent="0.2">
      <c r="CZ12404" s="130"/>
      <c r="DA12404" s="130"/>
      <c r="DB12404" s="130"/>
    </row>
    <row r="12405" spans="104:106" x14ac:dyDescent="0.2">
      <c r="CZ12405" s="130"/>
      <c r="DA12405" s="130"/>
      <c r="DB12405" s="130"/>
    </row>
    <row r="12406" spans="104:106" x14ac:dyDescent="0.2">
      <c r="CZ12406" s="130"/>
      <c r="DA12406" s="130"/>
      <c r="DB12406" s="130"/>
    </row>
    <row r="12407" spans="104:106" x14ac:dyDescent="0.2">
      <c r="CZ12407" s="130"/>
      <c r="DA12407" s="130"/>
      <c r="DB12407" s="130"/>
    </row>
    <row r="12408" spans="104:106" x14ac:dyDescent="0.2">
      <c r="CZ12408" s="130"/>
      <c r="DA12408" s="130"/>
      <c r="DB12408" s="130"/>
    </row>
    <row r="12409" spans="104:106" x14ac:dyDescent="0.2">
      <c r="CZ12409" s="130"/>
      <c r="DA12409" s="130"/>
      <c r="DB12409" s="130"/>
    </row>
    <row r="12410" spans="104:106" x14ac:dyDescent="0.2">
      <c r="CZ12410" s="130"/>
      <c r="DA12410" s="130"/>
      <c r="DB12410" s="130"/>
    </row>
    <row r="12411" spans="104:106" x14ac:dyDescent="0.2">
      <c r="CZ12411" s="130"/>
      <c r="DA12411" s="130"/>
      <c r="DB12411" s="130"/>
    </row>
    <row r="12412" spans="104:106" x14ac:dyDescent="0.2">
      <c r="CZ12412" s="130"/>
      <c r="DA12412" s="130"/>
      <c r="DB12412" s="130"/>
    </row>
    <row r="12413" spans="104:106" x14ac:dyDescent="0.2">
      <c r="CZ12413" s="130"/>
      <c r="DA12413" s="130"/>
      <c r="DB12413" s="130"/>
    </row>
    <row r="12414" spans="104:106" x14ac:dyDescent="0.2">
      <c r="CZ12414" s="130"/>
      <c r="DA12414" s="130"/>
      <c r="DB12414" s="130"/>
    </row>
    <row r="12415" spans="104:106" x14ac:dyDescent="0.2">
      <c r="CZ12415" s="130"/>
      <c r="DA12415" s="130"/>
      <c r="DB12415" s="130"/>
    </row>
    <row r="12416" spans="104:106" x14ac:dyDescent="0.2">
      <c r="CZ12416" s="130"/>
      <c r="DA12416" s="130"/>
      <c r="DB12416" s="130"/>
    </row>
    <row r="12417" spans="104:106" x14ac:dyDescent="0.2">
      <c r="CZ12417" s="130"/>
      <c r="DA12417" s="130"/>
      <c r="DB12417" s="130"/>
    </row>
    <row r="12418" spans="104:106" x14ac:dyDescent="0.2">
      <c r="CZ12418" s="130"/>
      <c r="DA12418" s="130"/>
      <c r="DB12418" s="130"/>
    </row>
    <row r="12419" spans="104:106" x14ac:dyDescent="0.2">
      <c r="CZ12419" s="130"/>
      <c r="DA12419" s="130"/>
      <c r="DB12419" s="130"/>
    </row>
    <row r="12420" spans="104:106" x14ac:dyDescent="0.2">
      <c r="CZ12420" s="130"/>
      <c r="DA12420" s="130"/>
      <c r="DB12420" s="130"/>
    </row>
    <row r="12421" spans="104:106" x14ac:dyDescent="0.2">
      <c r="CZ12421" s="130"/>
      <c r="DA12421" s="130"/>
      <c r="DB12421" s="130"/>
    </row>
    <row r="12422" spans="104:106" x14ac:dyDescent="0.2">
      <c r="CZ12422" s="130"/>
      <c r="DA12422" s="130"/>
      <c r="DB12422" s="130"/>
    </row>
    <row r="12423" spans="104:106" x14ac:dyDescent="0.2">
      <c r="CZ12423" s="130"/>
      <c r="DA12423" s="130"/>
      <c r="DB12423" s="130"/>
    </row>
    <row r="12424" spans="104:106" x14ac:dyDescent="0.2">
      <c r="CZ12424" s="130"/>
      <c r="DA12424" s="130"/>
      <c r="DB12424" s="130"/>
    </row>
    <row r="12425" spans="104:106" x14ac:dyDescent="0.2">
      <c r="CZ12425" s="130"/>
      <c r="DA12425" s="130"/>
      <c r="DB12425" s="130"/>
    </row>
    <row r="12426" spans="104:106" x14ac:dyDescent="0.2">
      <c r="CZ12426" s="130"/>
      <c r="DA12426" s="130"/>
      <c r="DB12426" s="130"/>
    </row>
    <row r="12427" spans="104:106" x14ac:dyDescent="0.2">
      <c r="CZ12427" s="130"/>
      <c r="DA12427" s="130"/>
      <c r="DB12427" s="130"/>
    </row>
    <row r="12428" spans="104:106" x14ac:dyDescent="0.2">
      <c r="CZ12428" s="130"/>
      <c r="DA12428" s="130"/>
      <c r="DB12428" s="130"/>
    </row>
    <row r="12429" spans="104:106" x14ac:dyDescent="0.2">
      <c r="CZ12429" s="130"/>
      <c r="DA12429" s="130"/>
      <c r="DB12429" s="130"/>
    </row>
    <row r="12430" spans="104:106" x14ac:dyDescent="0.2">
      <c r="CZ12430" s="130"/>
      <c r="DA12430" s="130"/>
      <c r="DB12430" s="130"/>
    </row>
    <row r="12431" spans="104:106" x14ac:dyDescent="0.2">
      <c r="CZ12431" s="130"/>
      <c r="DA12431" s="130"/>
      <c r="DB12431" s="130"/>
    </row>
    <row r="12432" spans="104:106" x14ac:dyDescent="0.2">
      <c r="CZ12432" s="130"/>
      <c r="DA12432" s="130"/>
      <c r="DB12432" s="130"/>
    </row>
    <row r="12433" spans="104:106" x14ac:dyDescent="0.2">
      <c r="CZ12433" s="130"/>
      <c r="DA12433" s="130"/>
      <c r="DB12433" s="130"/>
    </row>
    <row r="12434" spans="104:106" x14ac:dyDescent="0.2">
      <c r="CZ12434" s="130"/>
      <c r="DA12434" s="130"/>
      <c r="DB12434" s="130"/>
    </row>
    <row r="12435" spans="104:106" x14ac:dyDescent="0.2">
      <c r="CZ12435" s="130"/>
      <c r="DA12435" s="130"/>
      <c r="DB12435" s="130"/>
    </row>
    <row r="12436" spans="104:106" x14ac:dyDescent="0.2">
      <c r="CZ12436" s="130"/>
      <c r="DA12436" s="130"/>
      <c r="DB12436" s="130"/>
    </row>
    <row r="12437" spans="104:106" x14ac:dyDescent="0.2">
      <c r="CZ12437" s="130"/>
      <c r="DA12437" s="130"/>
      <c r="DB12437" s="130"/>
    </row>
    <row r="12438" spans="104:106" x14ac:dyDescent="0.2">
      <c r="CZ12438" s="130"/>
      <c r="DA12438" s="130"/>
      <c r="DB12438" s="130"/>
    </row>
    <row r="12439" spans="104:106" x14ac:dyDescent="0.2">
      <c r="CZ12439" s="130"/>
      <c r="DA12439" s="130"/>
      <c r="DB12439" s="130"/>
    </row>
    <row r="12440" spans="104:106" x14ac:dyDescent="0.2">
      <c r="CZ12440" s="130"/>
      <c r="DA12440" s="130"/>
      <c r="DB12440" s="130"/>
    </row>
    <row r="12441" spans="104:106" x14ac:dyDescent="0.2">
      <c r="CZ12441" s="130"/>
      <c r="DA12441" s="130"/>
      <c r="DB12441" s="130"/>
    </row>
    <row r="12442" spans="104:106" x14ac:dyDescent="0.2">
      <c r="CZ12442" s="130"/>
      <c r="DA12442" s="130"/>
      <c r="DB12442" s="130"/>
    </row>
    <row r="12443" spans="104:106" x14ac:dyDescent="0.2">
      <c r="CZ12443" s="130"/>
      <c r="DA12443" s="130"/>
      <c r="DB12443" s="130"/>
    </row>
    <row r="12444" spans="104:106" x14ac:dyDescent="0.2">
      <c r="CZ12444" s="130"/>
      <c r="DA12444" s="130"/>
      <c r="DB12444" s="130"/>
    </row>
    <row r="12445" spans="104:106" x14ac:dyDescent="0.2">
      <c r="CZ12445" s="130"/>
      <c r="DA12445" s="130"/>
      <c r="DB12445" s="130"/>
    </row>
    <row r="12446" spans="104:106" x14ac:dyDescent="0.2">
      <c r="CZ12446" s="130"/>
      <c r="DA12446" s="130"/>
      <c r="DB12446" s="130"/>
    </row>
    <row r="12447" spans="104:106" x14ac:dyDescent="0.2">
      <c r="CZ12447" s="130"/>
      <c r="DA12447" s="130"/>
      <c r="DB12447" s="130"/>
    </row>
    <row r="12448" spans="104:106" x14ac:dyDescent="0.2">
      <c r="CZ12448" s="130"/>
      <c r="DA12448" s="130"/>
      <c r="DB12448" s="130"/>
    </row>
    <row r="12449" spans="104:106" x14ac:dyDescent="0.2">
      <c r="CZ12449" s="130"/>
      <c r="DA12449" s="130"/>
      <c r="DB12449" s="130"/>
    </row>
    <row r="12450" spans="104:106" x14ac:dyDescent="0.2">
      <c r="CZ12450" s="130"/>
      <c r="DA12450" s="130"/>
      <c r="DB12450" s="130"/>
    </row>
    <row r="12451" spans="104:106" x14ac:dyDescent="0.2">
      <c r="CZ12451" s="130"/>
      <c r="DA12451" s="130"/>
      <c r="DB12451" s="130"/>
    </row>
    <row r="12452" spans="104:106" x14ac:dyDescent="0.2">
      <c r="CZ12452" s="130"/>
      <c r="DA12452" s="130"/>
      <c r="DB12452" s="130"/>
    </row>
    <row r="12453" spans="104:106" x14ac:dyDescent="0.2">
      <c r="CZ12453" s="130"/>
      <c r="DA12453" s="130"/>
      <c r="DB12453" s="130"/>
    </row>
    <row r="12454" spans="104:106" x14ac:dyDescent="0.2">
      <c r="CZ12454" s="130"/>
      <c r="DA12454" s="130"/>
      <c r="DB12454" s="130"/>
    </row>
    <row r="12455" spans="104:106" x14ac:dyDescent="0.2">
      <c r="CZ12455" s="130"/>
      <c r="DA12455" s="130"/>
      <c r="DB12455" s="130"/>
    </row>
    <row r="12456" spans="104:106" x14ac:dyDescent="0.2">
      <c r="CZ12456" s="130"/>
      <c r="DA12456" s="130"/>
      <c r="DB12456" s="130"/>
    </row>
    <row r="12457" spans="104:106" x14ac:dyDescent="0.2">
      <c r="CZ12457" s="130"/>
      <c r="DA12457" s="130"/>
      <c r="DB12457" s="130"/>
    </row>
    <row r="12458" spans="104:106" x14ac:dyDescent="0.2">
      <c r="CZ12458" s="130"/>
      <c r="DA12458" s="130"/>
      <c r="DB12458" s="130"/>
    </row>
    <row r="12459" spans="104:106" x14ac:dyDescent="0.2">
      <c r="CZ12459" s="130"/>
      <c r="DA12459" s="130"/>
      <c r="DB12459" s="130"/>
    </row>
    <row r="12460" spans="104:106" x14ac:dyDescent="0.2">
      <c r="CZ12460" s="130"/>
      <c r="DA12460" s="130"/>
      <c r="DB12460" s="130"/>
    </row>
    <row r="12461" spans="104:106" x14ac:dyDescent="0.2">
      <c r="CZ12461" s="130"/>
      <c r="DA12461" s="130"/>
      <c r="DB12461" s="130"/>
    </row>
    <row r="12462" spans="104:106" x14ac:dyDescent="0.2">
      <c r="CZ12462" s="130"/>
      <c r="DA12462" s="130"/>
      <c r="DB12462" s="130"/>
    </row>
    <row r="12463" spans="104:106" x14ac:dyDescent="0.2">
      <c r="CZ12463" s="130"/>
      <c r="DA12463" s="130"/>
      <c r="DB12463" s="130"/>
    </row>
    <row r="12464" spans="104:106" x14ac:dyDescent="0.2">
      <c r="CZ12464" s="130"/>
      <c r="DA12464" s="130"/>
      <c r="DB12464" s="130"/>
    </row>
    <row r="12465" spans="104:106" x14ac:dyDescent="0.2">
      <c r="CZ12465" s="130"/>
      <c r="DA12465" s="130"/>
      <c r="DB12465" s="130"/>
    </row>
    <row r="12466" spans="104:106" x14ac:dyDescent="0.2">
      <c r="CZ12466" s="130"/>
      <c r="DA12466" s="130"/>
      <c r="DB12466" s="130"/>
    </row>
    <row r="12467" spans="104:106" x14ac:dyDescent="0.2">
      <c r="CZ12467" s="130"/>
      <c r="DA12467" s="130"/>
      <c r="DB12467" s="130"/>
    </row>
    <row r="12468" spans="104:106" x14ac:dyDescent="0.2">
      <c r="CZ12468" s="130"/>
      <c r="DA12468" s="130"/>
      <c r="DB12468" s="130"/>
    </row>
    <row r="12469" spans="104:106" x14ac:dyDescent="0.2">
      <c r="CZ12469" s="130"/>
      <c r="DA12469" s="130"/>
      <c r="DB12469" s="130"/>
    </row>
    <row r="12470" spans="104:106" x14ac:dyDescent="0.2">
      <c r="CZ12470" s="130"/>
      <c r="DA12470" s="130"/>
      <c r="DB12470" s="130"/>
    </row>
    <row r="12471" spans="104:106" x14ac:dyDescent="0.2">
      <c r="CZ12471" s="130"/>
      <c r="DA12471" s="130"/>
      <c r="DB12471" s="130"/>
    </row>
    <row r="12472" spans="104:106" x14ac:dyDescent="0.2">
      <c r="CZ12472" s="130"/>
      <c r="DA12472" s="130"/>
      <c r="DB12472" s="130"/>
    </row>
    <row r="12473" spans="104:106" x14ac:dyDescent="0.2">
      <c r="CZ12473" s="130"/>
      <c r="DA12473" s="130"/>
      <c r="DB12473" s="130"/>
    </row>
    <row r="12474" spans="104:106" x14ac:dyDescent="0.2">
      <c r="CZ12474" s="130"/>
      <c r="DA12474" s="130"/>
      <c r="DB12474" s="130"/>
    </row>
    <row r="12475" spans="104:106" x14ac:dyDescent="0.2">
      <c r="CZ12475" s="130"/>
      <c r="DA12475" s="130"/>
      <c r="DB12475" s="130"/>
    </row>
    <row r="12476" spans="104:106" x14ac:dyDescent="0.2">
      <c r="CZ12476" s="130"/>
      <c r="DA12476" s="130"/>
      <c r="DB12476" s="130"/>
    </row>
    <row r="12477" spans="104:106" x14ac:dyDescent="0.2">
      <c r="CZ12477" s="130"/>
      <c r="DA12477" s="130"/>
      <c r="DB12477" s="130"/>
    </row>
    <row r="12478" spans="104:106" x14ac:dyDescent="0.2">
      <c r="CZ12478" s="130"/>
      <c r="DA12478" s="130"/>
      <c r="DB12478" s="130"/>
    </row>
    <row r="12479" spans="104:106" x14ac:dyDescent="0.2">
      <c r="CZ12479" s="130"/>
      <c r="DA12479" s="130"/>
      <c r="DB12479" s="130"/>
    </row>
    <row r="12480" spans="104:106" x14ac:dyDescent="0.2">
      <c r="CZ12480" s="130"/>
      <c r="DA12480" s="130"/>
      <c r="DB12480" s="130"/>
    </row>
    <row r="12481" spans="104:106" x14ac:dyDescent="0.2">
      <c r="CZ12481" s="130"/>
      <c r="DA12481" s="130"/>
      <c r="DB12481" s="130"/>
    </row>
    <row r="12482" spans="104:106" x14ac:dyDescent="0.2">
      <c r="CZ12482" s="130"/>
      <c r="DA12482" s="130"/>
      <c r="DB12482" s="130"/>
    </row>
    <row r="12483" spans="104:106" x14ac:dyDescent="0.2">
      <c r="CZ12483" s="130"/>
      <c r="DA12483" s="130"/>
      <c r="DB12483" s="130"/>
    </row>
    <row r="12484" spans="104:106" x14ac:dyDescent="0.2">
      <c r="CZ12484" s="130"/>
      <c r="DA12484" s="130"/>
      <c r="DB12484" s="130"/>
    </row>
    <row r="12485" spans="104:106" x14ac:dyDescent="0.2">
      <c r="CZ12485" s="130"/>
      <c r="DA12485" s="130"/>
      <c r="DB12485" s="130"/>
    </row>
    <row r="12486" spans="104:106" x14ac:dyDescent="0.2">
      <c r="CZ12486" s="130"/>
      <c r="DA12486" s="130"/>
      <c r="DB12486" s="130"/>
    </row>
    <row r="12487" spans="104:106" x14ac:dyDescent="0.2">
      <c r="CZ12487" s="130"/>
      <c r="DA12487" s="130"/>
      <c r="DB12487" s="130"/>
    </row>
    <row r="12488" spans="104:106" x14ac:dyDescent="0.2">
      <c r="CZ12488" s="130"/>
      <c r="DA12488" s="130"/>
      <c r="DB12488" s="130"/>
    </row>
    <row r="12489" spans="104:106" x14ac:dyDescent="0.2">
      <c r="CZ12489" s="130"/>
      <c r="DA12489" s="130"/>
      <c r="DB12489" s="130"/>
    </row>
    <row r="12490" spans="104:106" x14ac:dyDescent="0.2">
      <c r="CZ12490" s="130"/>
      <c r="DA12490" s="130"/>
      <c r="DB12490" s="130"/>
    </row>
    <row r="12491" spans="104:106" x14ac:dyDescent="0.2">
      <c r="CZ12491" s="130"/>
      <c r="DA12491" s="130"/>
      <c r="DB12491" s="130"/>
    </row>
    <row r="12492" spans="104:106" x14ac:dyDescent="0.2">
      <c r="CZ12492" s="130"/>
      <c r="DA12492" s="130"/>
      <c r="DB12492" s="130"/>
    </row>
    <row r="12493" spans="104:106" x14ac:dyDescent="0.2">
      <c r="CZ12493" s="130"/>
      <c r="DA12493" s="130"/>
      <c r="DB12493" s="130"/>
    </row>
    <row r="12494" spans="104:106" x14ac:dyDescent="0.2">
      <c r="CZ12494" s="130"/>
      <c r="DA12494" s="130"/>
      <c r="DB12494" s="130"/>
    </row>
    <row r="12495" spans="104:106" x14ac:dyDescent="0.2">
      <c r="CZ12495" s="130"/>
      <c r="DA12495" s="130"/>
      <c r="DB12495" s="130"/>
    </row>
    <row r="12496" spans="104:106" x14ac:dyDescent="0.2">
      <c r="CZ12496" s="130"/>
      <c r="DA12496" s="130"/>
      <c r="DB12496" s="130"/>
    </row>
    <row r="12497" spans="104:106" x14ac:dyDescent="0.2">
      <c r="CZ12497" s="130"/>
      <c r="DA12497" s="130"/>
      <c r="DB12497" s="130"/>
    </row>
    <row r="12498" spans="104:106" x14ac:dyDescent="0.2">
      <c r="CZ12498" s="130"/>
      <c r="DA12498" s="130"/>
      <c r="DB12498" s="130"/>
    </row>
    <row r="12499" spans="104:106" x14ac:dyDescent="0.2">
      <c r="CZ12499" s="130"/>
      <c r="DA12499" s="130"/>
      <c r="DB12499" s="130"/>
    </row>
    <row r="12500" spans="104:106" x14ac:dyDescent="0.2">
      <c r="CZ12500" s="130"/>
      <c r="DA12500" s="130"/>
      <c r="DB12500" s="130"/>
    </row>
    <row r="12501" spans="104:106" x14ac:dyDescent="0.2">
      <c r="CZ12501" s="130"/>
      <c r="DA12501" s="130"/>
      <c r="DB12501" s="130"/>
    </row>
    <row r="12502" spans="104:106" x14ac:dyDescent="0.2">
      <c r="CZ12502" s="130"/>
      <c r="DA12502" s="130"/>
      <c r="DB12502" s="130"/>
    </row>
    <row r="12503" spans="104:106" x14ac:dyDescent="0.2">
      <c r="CZ12503" s="130"/>
      <c r="DA12503" s="130"/>
      <c r="DB12503" s="130"/>
    </row>
    <row r="12504" spans="104:106" x14ac:dyDescent="0.2">
      <c r="CZ12504" s="130"/>
      <c r="DA12504" s="130"/>
      <c r="DB12504" s="130"/>
    </row>
    <row r="12505" spans="104:106" x14ac:dyDescent="0.2">
      <c r="CZ12505" s="130"/>
      <c r="DA12505" s="130"/>
      <c r="DB12505" s="130"/>
    </row>
    <row r="12506" spans="104:106" x14ac:dyDescent="0.2">
      <c r="CZ12506" s="130"/>
      <c r="DA12506" s="130"/>
      <c r="DB12506" s="130"/>
    </row>
    <row r="12507" spans="104:106" x14ac:dyDescent="0.2">
      <c r="CZ12507" s="130"/>
      <c r="DA12507" s="130"/>
      <c r="DB12507" s="130"/>
    </row>
    <row r="12508" spans="104:106" x14ac:dyDescent="0.2">
      <c r="CZ12508" s="130"/>
      <c r="DA12508" s="130"/>
      <c r="DB12508" s="130"/>
    </row>
    <row r="12509" spans="104:106" x14ac:dyDescent="0.2">
      <c r="CZ12509" s="130"/>
      <c r="DA12509" s="130"/>
      <c r="DB12509" s="130"/>
    </row>
    <row r="12510" spans="104:106" x14ac:dyDescent="0.2">
      <c r="CZ12510" s="130"/>
      <c r="DA12510" s="130"/>
      <c r="DB12510" s="130"/>
    </row>
    <row r="12511" spans="104:106" x14ac:dyDescent="0.2">
      <c r="CZ12511" s="130"/>
      <c r="DA12511" s="130"/>
      <c r="DB12511" s="130"/>
    </row>
    <row r="12512" spans="104:106" x14ac:dyDescent="0.2">
      <c r="CZ12512" s="130"/>
      <c r="DA12512" s="130"/>
      <c r="DB12512" s="130"/>
    </row>
    <row r="12513" spans="104:106" x14ac:dyDescent="0.2">
      <c r="CZ12513" s="130"/>
      <c r="DA12513" s="130"/>
      <c r="DB12513" s="130"/>
    </row>
    <row r="12514" spans="104:106" x14ac:dyDescent="0.2">
      <c r="CZ12514" s="130"/>
      <c r="DA12514" s="130"/>
      <c r="DB12514" s="130"/>
    </row>
    <row r="12515" spans="104:106" x14ac:dyDescent="0.2">
      <c r="CZ12515" s="130"/>
      <c r="DA12515" s="130"/>
      <c r="DB12515" s="130"/>
    </row>
    <row r="12516" spans="104:106" x14ac:dyDescent="0.2">
      <c r="CZ12516" s="130"/>
      <c r="DA12516" s="130"/>
      <c r="DB12516" s="130"/>
    </row>
    <row r="12517" spans="104:106" x14ac:dyDescent="0.2">
      <c r="CZ12517" s="130"/>
      <c r="DA12517" s="130"/>
      <c r="DB12517" s="130"/>
    </row>
    <row r="12518" spans="104:106" x14ac:dyDescent="0.2">
      <c r="CZ12518" s="130"/>
      <c r="DA12518" s="130"/>
      <c r="DB12518" s="130"/>
    </row>
    <row r="12519" spans="104:106" x14ac:dyDescent="0.2">
      <c r="CZ12519" s="130"/>
      <c r="DA12519" s="130"/>
      <c r="DB12519" s="130"/>
    </row>
    <row r="12520" spans="104:106" x14ac:dyDescent="0.2">
      <c r="CZ12520" s="130"/>
      <c r="DA12520" s="130"/>
      <c r="DB12520" s="130"/>
    </row>
    <row r="12521" spans="104:106" x14ac:dyDescent="0.2">
      <c r="CZ12521" s="130"/>
      <c r="DA12521" s="130"/>
      <c r="DB12521" s="130"/>
    </row>
    <row r="12522" spans="104:106" x14ac:dyDescent="0.2">
      <c r="CZ12522" s="130"/>
      <c r="DA12522" s="130"/>
      <c r="DB12522" s="130"/>
    </row>
    <row r="12523" spans="104:106" x14ac:dyDescent="0.2">
      <c r="CZ12523" s="130"/>
      <c r="DA12523" s="130"/>
      <c r="DB12523" s="130"/>
    </row>
    <row r="12524" spans="104:106" x14ac:dyDescent="0.2">
      <c r="CZ12524" s="130"/>
      <c r="DA12524" s="130"/>
      <c r="DB12524" s="130"/>
    </row>
    <row r="12525" spans="104:106" x14ac:dyDescent="0.2">
      <c r="CZ12525" s="130"/>
      <c r="DA12525" s="130"/>
      <c r="DB12525" s="130"/>
    </row>
    <row r="12526" spans="104:106" x14ac:dyDescent="0.2">
      <c r="CZ12526" s="130"/>
      <c r="DA12526" s="130"/>
      <c r="DB12526" s="130"/>
    </row>
    <row r="12527" spans="104:106" x14ac:dyDescent="0.2">
      <c r="CZ12527" s="130"/>
      <c r="DA12527" s="130"/>
      <c r="DB12527" s="130"/>
    </row>
    <row r="12528" spans="104:106" x14ac:dyDescent="0.2">
      <c r="CZ12528" s="130"/>
      <c r="DA12528" s="130"/>
      <c r="DB12528" s="130"/>
    </row>
    <row r="12529" spans="104:106" x14ac:dyDescent="0.2">
      <c r="CZ12529" s="130"/>
      <c r="DA12529" s="130"/>
      <c r="DB12529" s="130"/>
    </row>
    <row r="12530" spans="104:106" x14ac:dyDescent="0.2">
      <c r="CZ12530" s="130"/>
      <c r="DA12530" s="130"/>
      <c r="DB12530" s="130"/>
    </row>
    <row r="12531" spans="104:106" x14ac:dyDescent="0.2">
      <c r="CZ12531" s="130"/>
      <c r="DA12531" s="130"/>
      <c r="DB12531" s="130"/>
    </row>
    <row r="12532" spans="104:106" x14ac:dyDescent="0.2">
      <c r="CZ12532" s="130"/>
      <c r="DA12532" s="130"/>
      <c r="DB12532" s="130"/>
    </row>
    <row r="12533" spans="104:106" x14ac:dyDescent="0.2">
      <c r="CZ12533" s="130"/>
      <c r="DA12533" s="130"/>
      <c r="DB12533" s="130"/>
    </row>
    <row r="12534" spans="104:106" x14ac:dyDescent="0.2">
      <c r="CZ12534" s="130"/>
      <c r="DA12534" s="130"/>
      <c r="DB12534" s="130"/>
    </row>
    <row r="12535" spans="104:106" x14ac:dyDescent="0.2">
      <c r="CZ12535" s="130"/>
      <c r="DA12535" s="130"/>
      <c r="DB12535" s="130"/>
    </row>
    <row r="12536" spans="104:106" x14ac:dyDescent="0.2">
      <c r="CZ12536" s="130"/>
      <c r="DA12536" s="130"/>
      <c r="DB12536" s="130"/>
    </row>
    <row r="12537" spans="104:106" x14ac:dyDescent="0.2">
      <c r="CZ12537" s="130"/>
      <c r="DA12537" s="130"/>
      <c r="DB12537" s="130"/>
    </row>
    <row r="12538" spans="104:106" x14ac:dyDescent="0.2">
      <c r="CZ12538" s="130"/>
      <c r="DA12538" s="130"/>
      <c r="DB12538" s="130"/>
    </row>
    <row r="12539" spans="104:106" x14ac:dyDescent="0.2">
      <c r="CZ12539" s="130"/>
      <c r="DA12539" s="130"/>
      <c r="DB12539" s="130"/>
    </row>
    <row r="12540" spans="104:106" x14ac:dyDescent="0.2">
      <c r="CZ12540" s="130"/>
      <c r="DA12540" s="130"/>
      <c r="DB12540" s="130"/>
    </row>
    <row r="12541" spans="104:106" x14ac:dyDescent="0.2">
      <c r="CZ12541" s="130"/>
      <c r="DA12541" s="130"/>
      <c r="DB12541" s="130"/>
    </row>
    <row r="12542" spans="104:106" x14ac:dyDescent="0.2">
      <c r="CZ12542" s="130"/>
      <c r="DA12542" s="130"/>
      <c r="DB12542" s="130"/>
    </row>
    <row r="12543" spans="104:106" x14ac:dyDescent="0.2">
      <c r="CZ12543" s="130"/>
      <c r="DA12543" s="130"/>
      <c r="DB12543" s="130"/>
    </row>
    <row r="12544" spans="104:106" x14ac:dyDescent="0.2">
      <c r="CZ12544" s="130"/>
      <c r="DA12544" s="130"/>
      <c r="DB12544" s="130"/>
    </row>
    <row r="12545" spans="104:106" x14ac:dyDescent="0.2">
      <c r="CZ12545" s="130"/>
      <c r="DA12545" s="130"/>
      <c r="DB12545" s="130"/>
    </row>
    <row r="12546" spans="104:106" x14ac:dyDescent="0.2">
      <c r="CZ12546" s="130"/>
      <c r="DA12546" s="130"/>
      <c r="DB12546" s="130"/>
    </row>
    <row r="12547" spans="104:106" x14ac:dyDescent="0.2">
      <c r="CZ12547" s="130"/>
      <c r="DA12547" s="130"/>
      <c r="DB12547" s="130"/>
    </row>
    <row r="12548" spans="104:106" x14ac:dyDescent="0.2">
      <c r="CZ12548" s="130"/>
      <c r="DA12548" s="130"/>
      <c r="DB12548" s="130"/>
    </row>
    <row r="12549" spans="104:106" x14ac:dyDescent="0.2">
      <c r="CZ12549" s="130"/>
      <c r="DA12549" s="130"/>
      <c r="DB12549" s="130"/>
    </row>
    <row r="12550" spans="104:106" x14ac:dyDescent="0.2">
      <c r="CZ12550" s="130"/>
      <c r="DA12550" s="130"/>
      <c r="DB12550" s="130"/>
    </row>
    <row r="12551" spans="104:106" x14ac:dyDescent="0.2">
      <c r="CZ12551" s="130"/>
      <c r="DA12551" s="130"/>
      <c r="DB12551" s="130"/>
    </row>
    <row r="12552" spans="104:106" x14ac:dyDescent="0.2">
      <c r="CZ12552" s="130"/>
      <c r="DA12552" s="130"/>
      <c r="DB12552" s="130"/>
    </row>
    <row r="12553" spans="104:106" x14ac:dyDescent="0.2">
      <c r="CZ12553" s="130"/>
      <c r="DA12553" s="130"/>
      <c r="DB12553" s="130"/>
    </row>
    <row r="12554" spans="104:106" x14ac:dyDescent="0.2">
      <c r="CZ12554" s="130"/>
      <c r="DA12554" s="130"/>
      <c r="DB12554" s="130"/>
    </row>
    <row r="12555" spans="104:106" x14ac:dyDescent="0.2">
      <c r="CZ12555" s="130"/>
      <c r="DA12555" s="130"/>
      <c r="DB12555" s="130"/>
    </row>
    <row r="12556" spans="104:106" x14ac:dyDescent="0.2">
      <c r="CZ12556" s="130"/>
      <c r="DA12556" s="130"/>
      <c r="DB12556" s="130"/>
    </row>
    <row r="12557" spans="104:106" x14ac:dyDescent="0.2">
      <c r="CZ12557" s="130"/>
      <c r="DA12557" s="130"/>
      <c r="DB12557" s="130"/>
    </row>
    <row r="12558" spans="104:106" x14ac:dyDescent="0.2">
      <c r="CZ12558" s="130"/>
      <c r="DA12558" s="130"/>
      <c r="DB12558" s="130"/>
    </row>
    <row r="12559" spans="104:106" x14ac:dyDescent="0.2">
      <c r="CZ12559" s="130"/>
      <c r="DA12559" s="130"/>
      <c r="DB12559" s="130"/>
    </row>
    <row r="12560" spans="104:106" x14ac:dyDescent="0.2">
      <c r="CZ12560" s="130"/>
      <c r="DA12560" s="130"/>
      <c r="DB12560" s="130"/>
    </row>
    <row r="12561" spans="104:106" x14ac:dyDescent="0.2">
      <c r="CZ12561" s="130"/>
      <c r="DA12561" s="130"/>
      <c r="DB12561" s="130"/>
    </row>
    <row r="12562" spans="104:106" x14ac:dyDescent="0.2">
      <c r="CZ12562" s="130"/>
      <c r="DA12562" s="130"/>
      <c r="DB12562" s="130"/>
    </row>
    <row r="12563" spans="104:106" x14ac:dyDescent="0.2">
      <c r="CZ12563" s="130"/>
      <c r="DA12563" s="130"/>
      <c r="DB12563" s="130"/>
    </row>
    <row r="12564" spans="104:106" x14ac:dyDescent="0.2">
      <c r="CZ12564" s="130"/>
      <c r="DA12564" s="130"/>
      <c r="DB12564" s="130"/>
    </row>
    <row r="12565" spans="104:106" x14ac:dyDescent="0.2">
      <c r="CZ12565" s="130"/>
      <c r="DA12565" s="130"/>
      <c r="DB12565" s="130"/>
    </row>
    <row r="12566" spans="104:106" x14ac:dyDescent="0.2">
      <c r="CZ12566" s="130"/>
      <c r="DA12566" s="130"/>
      <c r="DB12566" s="130"/>
    </row>
    <row r="12567" spans="104:106" x14ac:dyDescent="0.2">
      <c r="CZ12567" s="130"/>
      <c r="DA12567" s="130"/>
      <c r="DB12567" s="130"/>
    </row>
    <row r="12568" spans="104:106" x14ac:dyDescent="0.2">
      <c r="CZ12568" s="130"/>
      <c r="DA12568" s="130"/>
      <c r="DB12568" s="130"/>
    </row>
    <row r="12569" spans="104:106" x14ac:dyDescent="0.2">
      <c r="CZ12569" s="130"/>
      <c r="DA12569" s="130"/>
      <c r="DB12569" s="130"/>
    </row>
    <row r="12570" spans="104:106" x14ac:dyDescent="0.2">
      <c r="CZ12570" s="130"/>
      <c r="DA12570" s="130"/>
      <c r="DB12570" s="130"/>
    </row>
    <row r="12571" spans="104:106" x14ac:dyDescent="0.2">
      <c r="CZ12571" s="130"/>
      <c r="DA12571" s="130"/>
      <c r="DB12571" s="130"/>
    </row>
    <row r="12572" spans="104:106" x14ac:dyDescent="0.2">
      <c r="CZ12572" s="130"/>
      <c r="DA12572" s="130"/>
      <c r="DB12572" s="130"/>
    </row>
    <row r="12573" spans="104:106" x14ac:dyDescent="0.2">
      <c r="CZ12573" s="130"/>
      <c r="DA12573" s="130"/>
      <c r="DB12573" s="130"/>
    </row>
    <row r="12574" spans="104:106" x14ac:dyDescent="0.2">
      <c r="CZ12574" s="130"/>
      <c r="DA12574" s="130"/>
      <c r="DB12574" s="130"/>
    </row>
    <row r="12575" spans="104:106" x14ac:dyDescent="0.2">
      <c r="CZ12575" s="130"/>
      <c r="DA12575" s="130"/>
      <c r="DB12575" s="130"/>
    </row>
    <row r="12576" spans="104:106" x14ac:dyDescent="0.2">
      <c r="CZ12576" s="130"/>
      <c r="DA12576" s="130"/>
      <c r="DB12576" s="130"/>
    </row>
    <row r="12577" spans="104:106" x14ac:dyDescent="0.2">
      <c r="CZ12577" s="130"/>
      <c r="DA12577" s="130"/>
      <c r="DB12577" s="130"/>
    </row>
    <row r="12578" spans="104:106" x14ac:dyDescent="0.2">
      <c r="CZ12578" s="130"/>
      <c r="DA12578" s="130"/>
      <c r="DB12578" s="130"/>
    </row>
    <row r="12579" spans="104:106" x14ac:dyDescent="0.2">
      <c r="CZ12579" s="130"/>
      <c r="DA12579" s="130"/>
      <c r="DB12579" s="130"/>
    </row>
    <row r="12580" spans="104:106" x14ac:dyDescent="0.2">
      <c r="CZ12580" s="130"/>
      <c r="DA12580" s="130"/>
      <c r="DB12580" s="130"/>
    </row>
    <row r="12581" spans="104:106" x14ac:dyDescent="0.2">
      <c r="CZ12581" s="130"/>
      <c r="DA12581" s="130"/>
      <c r="DB12581" s="130"/>
    </row>
    <row r="12582" spans="104:106" x14ac:dyDescent="0.2">
      <c r="CZ12582" s="130"/>
      <c r="DA12582" s="130"/>
      <c r="DB12582" s="130"/>
    </row>
    <row r="12583" spans="104:106" x14ac:dyDescent="0.2">
      <c r="CZ12583" s="130"/>
      <c r="DA12583" s="130"/>
      <c r="DB12583" s="130"/>
    </row>
    <row r="12584" spans="104:106" x14ac:dyDescent="0.2">
      <c r="CZ12584" s="130"/>
      <c r="DA12584" s="130"/>
      <c r="DB12584" s="130"/>
    </row>
    <row r="12585" spans="104:106" x14ac:dyDescent="0.2">
      <c r="CZ12585" s="130"/>
      <c r="DA12585" s="130"/>
      <c r="DB12585" s="130"/>
    </row>
    <row r="12586" spans="104:106" x14ac:dyDescent="0.2">
      <c r="CZ12586" s="130"/>
      <c r="DA12586" s="130"/>
      <c r="DB12586" s="130"/>
    </row>
    <row r="12587" spans="104:106" x14ac:dyDescent="0.2">
      <c r="CZ12587" s="130"/>
      <c r="DA12587" s="130"/>
      <c r="DB12587" s="130"/>
    </row>
    <row r="12588" spans="104:106" x14ac:dyDescent="0.2">
      <c r="CZ12588" s="130"/>
      <c r="DA12588" s="130"/>
      <c r="DB12588" s="130"/>
    </row>
    <row r="12589" spans="104:106" x14ac:dyDescent="0.2">
      <c r="CZ12589" s="130"/>
      <c r="DA12589" s="130"/>
      <c r="DB12589" s="130"/>
    </row>
    <row r="12590" spans="104:106" x14ac:dyDescent="0.2">
      <c r="CZ12590" s="130"/>
      <c r="DA12590" s="130"/>
      <c r="DB12590" s="130"/>
    </row>
    <row r="12591" spans="104:106" x14ac:dyDescent="0.2">
      <c r="CZ12591" s="130"/>
      <c r="DA12591" s="130"/>
      <c r="DB12591" s="130"/>
    </row>
    <row r="12592" spans="104:106" x14ac:dyDescent="0.2">
      <c r="CZ12592" s="130"/>
      <c r="DA12592" s="130"/>
      <c r="DB12592" s="130"/>
    </row>
    <row r="12593" spans="104:106" x14ac:dyDescent="0.2">
      <c r="CZ12593" s="130"/>
      <c r="DA12593" s="130"/>
      <c r="DB12593" s="130"/>
    </row>
    <row r="12594" spans="104:106" x14ac:dyDescent="0.2">
      <c r="CZ12594" s="130"/>
      <c r="DA12594" s="130"/>
      <c r="DB12594" s="130"/>
    </row>
    <row r="12595" spans="104:106" x14ac:dyDescent="0.2">
      <c r="CZ12595" s="130"/>
      <c r="DA12595" s="130"/>
      <c r="DB12595" s="130"/>
    </row>
    <row r="12596" spans="104:106" x14ac:dyDescent="0.2">
      <c r="CZ12596" s="130"/>
      <c r="DA12596" s="130"/>
      <c r="DB12596" s="130"/>
    </row>
    <row r="12597" spans="104:106" x14ac:dyDescent="0.2">
      <c r="CZ12597" s="130"/>
      <c r="DA12597" s="130"/>
      <c r="DB12597" s="130"/>
    </row>
    <row r="12598" spans="104:106" x14ac:dyDescent="0.2">
      <c r="CZ12598" s="130"/>
      <c r="DA12598" s="130"/>
      <c r="DB12598" s="130"/>
    </row>
    <row r="12599" spans="104:106" x14ac:dyDescent="0.2">
      <c r="CZ12599" s="130"/>
      <c r="DA12599" s="130"/>
      <c r="DB12599" s="130"/>
    </row>
    <row r="12600" spans="104:106" x14ac:dyDescent="0.2">
      <c r="CZ12600" s="130"/>
      <c r="DA12600" s="130"/>
      <c r="DB12600" s="130"/>
    </row>
    <row r="12601" spans="104:106" x14ac:dyDescent="0.2">
      <c r="CZ12601" s="130"/>
      <c r="DA12601" s="130"/>
      <c r="DB12601" s="130"/>
    </row>
    <row r="12602" spans="104:106" x14ac:dyDescent="0.2">
      <c r="CZ12602" s="130"/>
      <c r="DA12602" s="130"/>
      <c r="DB12602" s="130"/>
    </row>
    <row r="12603" spans="104:106" x14ac:dyDescent="0.2">
      <c r="CZ12603" s="130"/>
      <c r="DA12603" s="130"/>
      <c r="DB12603" s="130"/>
    </row>
    <row r="12604" spans="104:106" x14ac:dyDescent="0.2">
      <c r="CZ12604" s="130"/>
      <c r="DA12604" s="130"/>
      <c r="DB12604" s="130"/>
    </row>
    <row r="12605" spans="104:106" x14ac:dyDescent="0.2">
      <c r="CZ12605" s="130"/>
      <c r="DA12605" s="130"/>
      <c r="DB12605" s="130"/>
    </row>
    <row r="12606" spans="104:106" x14ac:dyDescent="0.2">
      <c r="CZ12606" s="130"/>
      <c r="DA12606" s="130"/>
      <c r="DB12606" s="130"/>
    </row>
    <row r="12607" spans="104:106" x14ac:dyDescent="0.2">
      <c r="CZ12607" s="130"/>
      <c r="DA12607" s="130"/>
      <c r="DB12607" s="130"/>
    </row>
    <row r="12608" spans="104:106" x14ac:dyDescent="0.2">
      <c r="CZ12608" s="130"/>
      <c r="DA12608" s="130"/>
      <c r="DB12608" s="130"/>
    </row>
    <row r="12609" spans="104:106" x14ac:dyDescent="0.2">
      <c r="CZ12609" s="130"/>
      <c r="DA12609" s="130"/>
      <c r="DB12609" s="130"/>
    </row>
    <row r="12610" spans="104:106" x14ac:dyDescent="0.2">
      <c r="CZ12610" s="130"/>
      <c r="DA12610" s="130"/>
      <c r="DB12610" s="130"/>
    </row>
    <row r="12611" spans="104:106" x14ac:dyDescent="0.2">
      <c r="CZ12611" s="130"/>
      <c r="DA12611" s="130"/>
      <c r="DB12611" s="130"/>
    </row>
    <row r="12612" spans="104:106" x14ac:dyDescent="0.2">
      <c r="CZ12612" s="130"/>
      <c r="DA12612" s="130"/>
      <c r="DB12612" s="130"/>
    </row>
    <row r="12613" spans="104:106" x14ac:dyDescent="0.2">
      <c r="CZ12613" s="130"/>
      <c r="DA12613" s="130"/>
      <c r="DB12613" s="130"/>
    </row>
    <row r="12614" spans="104:106" x14ac:dyDescent="0.2">
      <c r="CZ12614" s="130"/>
      <c r="DA12614" s="130"/>
      <c r="DB12614" s="130"/>
    </row>
    <row r="12615" spans="104:106" x14ac:dyDescent="0.2">
      <c r="CZ12615" s="130"/>
      <c r="DA12615" s="130"/>
      <c r="DB12615" s="130"/>
    </row>
    <row r="12616" spans="104:106" x14ac:dyDescent="0.2">
      <c r="CZ12616" s="130"/>
      <c r="DA12616" s="130"/>
      <c r="DB12616" s="130"/>
    </row>
    <row r="12617" spans="104:106" x14ac:dyDescent="0.2">
      <c r="CZ12617" s="130"/>
      <c r="DA12617" s="130"/>
      <c r="DB12617" s="130"/>
    </row>
    <row r="12618" spans="104:106" x14ac:dyDescent="0.2">
      <c r="CZ12618" s="130"/>
      <c r="DA12618" s="130"/>
      <c r="DB12618" s="130"/>
    </row>
    <row r="12619" spans="104:106" x14ac:dyDescent="0.2">
      <c r="CZ12619" s="130"/>
      <c r="DA12619" s="130"/>
      <c r="DB12619" s="130"/>
    </row>
    <row r="12620" spans="104:106" x14ac:dyDescent="0.2">
      <c r="CZ12620" s="130"/>
      <c r="DA12620" s="130"/>
      <c r="DB12620" s="130"/>
    </row>
    <row r="12621" spans="104:106" x14ac:dyDescent="0.2">
      <c r="CZ12621" s="130"/>
      <c r="DA12621" s="130"/>
      <c r="DB12621" s="130"/>
    </row>
    <row r="12622" spans="104:106" x14ac:dyDescent="0.2">
      <c r="CZ12622" s="130"/>
      <c r="DA12622" s="130"/>
      <c r="DB12622" s="130"/>
    </row>
    <row r="12623" spans="104:106" x14ac:dyDescent="0.2">
      <c r="CZ12623" s="130"/>
      <c r="DA12623" s="130"/>
      <c r="DB12623" s="130"/>
    </row>
    <row r="12624" spans="104:106" x14ac:dyDescent="0.2">
      <c r="CZ12624" s="130"/>
      <c r="DA12624" s="130"/>
      <c r="DB12624" s="130"/>
    </row>
    <row r="12625" spans="104:106" x14ac:dyDescent="0.2">
      <c r="CZ12625" s="130"/>
      <c r="DA12625" s="130"/>
      <c r="DB12625" s="130"/>
    </row>
    <row r="12626" spans="104:106" x14ac:dyDescent="0.2">
      <c r="CZ12626" s="130"/>
      <c r="DA12626" s="130"/>
      <c r="DB12626" s="130"/>
    </row>
    <row r="12627" spans="104:106" x14ac:dyDescent="0.2">
      <c r="CZ12627" s="130"/>
      <c r="DA12627" s="130"/>
      <c r="DB12627" s="130"/>
    </row>
    <row r="12628" spans="104:106" x14ac:dyDescent="0.2">
      <c r="CZ12628" s="130"/>
      <c r="DA12628" s="130"/>
      <c r="DB12628" s="130"/>
    </row>
    <row r="12629" spans="104:106" x14ac:dyDescent="0.2">
      <c r="CZ12629" s="130"/>
      <c r="DA12629" s="130"/>
      <c r="DB12629" s="130"/>
    </row>
    <row r="12630" spans="104:106" x14ac:dyDescent="0.2">
      <c r="CZ12630" s="130"/>
      <c r="DA12630" s="130"/>
      <c r="DB12630" s="130"/>
    </row>
    <row r="12631" spans="104:106" x14ac:dyDescent="0.2">
      <c r="CZ12631" s="130"/>
      <c r="DA12631" s="130"/>
      <c r="DB12631" s="130"/>
    </row>
    <row r="12632" spans="104:106" x14ac:dyDescent="0.2">
      <c r="CZ12632" s="130"/>
      <c r="DA12632" s="130"/>
      <c r="DB12632" s="130"/>
    </row>
    <row r="12633" spans="104:106" x14ac:dyDescent="0.2">
      <c r="CZ12633" s="130"/>
      <c r="DA12633" s="130"/>
      <c r="DB12633" s="130"/>
    </row>
    <row r="12634" spans="104:106" x14ac:dyDescent="0.2">
      <c r="CZ12634" s="130"/>
      <c r="DA12634" s="130"/>
      <c r="DB12634" s="130"/>
    </row>
    <row r="12635" spans="104:106" x14ac:dyDescent="0.2">
      <c r="CZ12635" s="130"/>
      <c r="DA12635" s="130"/>
      <c r="DB12635" s="130"/>
    </row>
    <row r="12636" spans="104:106" x14ac:dyDescent="0.2">
      <c r="CZ12636" s="130"/>
      <c r="DA12636" s="130"/>
      <c r="DB12636" s="130"/>
    </row>
    <row r="12637" spans="104:106" x14ac:dyDescent="0.2">
      <c r="CZ12637" s="130"/>
      <c r="DA12637" s="130"/>
      <c r="DB12637" s="130"/>
    </row>
    <row r="12638" spans="104:106" x14ac:dyDescent="0.2">
      <c r="CZ12638" s="130"/>
      <c r="DA12638" s="130"/>
      <c r="DB12638" s="130"/>
    </row>
    <row r="12639" spans="104:106" x14ac:dyDescent="0.2">
      <c r="CZ12639" s="130"/>
      <c r="DA12639" s="130"/>
      <c r="DB12639" s="130"/>
    </row>
    <row r="12640" spans="104:106" x14ac:dyDescent="0.2">
      <c r="CZ12640" s="130"/>
      <c r="DA12640" s="130"/>
      <c r="DB12640" s="130"/>
    </row>
    <row r="12641" spans="104:106" x14ac:dyDescent="0.2">
      <c r="CZ12641" s="130"/>
      <c r="DA12641" s="130"/>
      <c r="DB12641" s="130"/>
    </row>
    <row r="12642" spans="104:106" x14ac:dyDescent="0.2">
      <c r="CZ12642" s="130"/>
      <c r="DA12642" s="130"/>
      <c r="DB12642" s="130"/>
    </row>
    <row r="12643" spans="104:106" x14ac:dyDescent="0.2">
      <c r="CZ12643" s="130"/>
      <c r="DA12643" s="130"/>
      <c r="DB12643" s="130"/>
    </row>
    <row r="12644" spans="104:106" x14ac:dyDescent="0.2">
      <c r="CZ12644" s="130"/>
      <c r="DA12644" s="130"/>
      <c r="DB12644" s="130"/>
    </row>
    <row r="12645" spans="104:106" x14ac:dyDescent="0.2">
      <c r="CZ12645" s="130"/>
      <c r="DA12645" s="130"/>
      <c r="DB12645" s="130"/>
    </row>
    <row r="12646" spans="104:106" x14ac:dyDescent="0.2">
      <c r="CZ12646" s="130"/>
      <c r="DA12646" s="130"/>
      <c r="DB12646" s="130"/>
    </row>
    <row r="12647" spans="104:106" x14ac:dyDescent="0.2">
      <c r="CZ12647" s="130"/>
      <c r="DA12647" s="130"/>
      <c r="DB12647" s="130"/>
    </row>
    <row r="12648" spans="104:106" x14ac:dyDescent="0.2">
      <c r="CZ12648" s="130"/>
      <c r="DA12648" s="130"/>
      <c r="DB12648" s="130"/>
    </row>
    <row r="12649" spans="104:106" x14ac:dyDescent="0.2">
      <c r="CZ12649" s="130"/>
      <c r="DA12649" s="130"/>
      <c r="DB12649" s="130"/>
    </row>
    <row r="12650" spans="104:106" x14ac:dyDescent="0.2">
      <c r="CZ12650" s="130"/>
      <c r="DA12650" s="130"/>
      <c r="DB12650" s="130"/>
    </row>
    <row r="12651" spans="104:106" x14ac:dyDescent="0.2">
      <c r="CZ12651" s="130"/>
      <c r="DA12651" s="130"/>
      <c r="DB12651" s="130"/>
    </row>
    <row r="12652" spans="104:106" x14ac:dyDescent="0.2">
      <c r="CZ12652" s="130"/>
      <c r="DA12652" s="130"/>
      <c r="DB12652" s="130"/>
    </row>
    <row r="12653" spans="104:106" x14ac:dyDescent="0.2">
      <c r="CZ12653" s="130"/>
      <c r="DA12653" s="130"/>
      <c r="DB12653" s="130"/>
    </row>
    <row r="12654" spans="104:106" x14ac:dyDescent="0.2">
      <c r="CZ12654" s="130"/>
      <c r="DA12654" s="130"/>
      <c r="DB12654" s="130"/>
    </row>
    <row r="12655" spans="104:106" x14ac:dyDescent="0.2">
      <c r="CZ12655" s="130"/>
      <c r="DA12655" s="130"/>
      <c r="DB12655" s="130"/>
    </row>
    <row r="12656" spans="104:106" x14ac:dyDescent="0.2">
      <c r="CZ12656" s="130"/>
      <c r="DA12656" s="130"/>
      <c r="DB12656" s="130"/>
    </row>
    <row r="12657" spans="104:106" x14ac:dyDescent="0.2">
      <c r="CZ12657" s="130"/>
      <c r="DA12657" s="130"/>
      <c r="DB12657" s="130"/>
    </row>
    <row r="12658" spans="104:106" x14ac:dyDescent="0.2">
      <c r="CZ12658" s="130"/>
      <c r="DA12658" s="130"/>
      <c r="DB12658" s="130"/>
    </row>
    <row r="12659" spans="104:106" x14ac:dyDescent="0.2">
      <c r="CZ12659" s="130"/>
      <c r="DA12659" s="130"/>
      <c r="DB12659" s="130"/>
    </row>
    <row r="12660" spans="104:106" x14ac:dyDescent="0.2">
      <c r="CZ12660" s="130"/>
      <c r="DA12660" s="130"/>
      <c r="DB12660" s="130"/>
    </row>
    <row r="12661" spans="104:106" x14ac:dyDescent="0.2">
      <c r="CZ12661" s="130"/>
      <c r="DA12661" s="130"/>
      <c r="DB12661" s="130"/>
    </row>
    <row r="12662" spans="104:106" x14ac:dyDescent="0.2">
      <c r="CZ12662" s="130"/>
      <c r="DA12662" s="130"/>
      <c r="DB12662" s="130"/>
    </row>
    <row r="12663" spans="104:106" x14ac:dyDescent="0.2">
      <c r="CZ12663" s="130"/>
      <c r="DA12663" s="130"/>
      <c r="DB12663" s="130"/>
    </row>
    <row r="12664" spans="104:106" x14ac:dyDescent="0.2">
      <c r="CZ12664" s="130"/>
      <c r="DA12664" s="130"/>
      <c r="DB12664" s="130"/>
    </row>
    <row r="12665" spans="104:106" x14ac:dyDescent="0.2">
      <c r="CZ12665" s="130"/>
      <c r="DA12665" s="130"/>
      <c r="DB12665" s="130"/>
    </row>
    <row r="12666" spans="104:106" x14ac:dyDescent="0.2">
      <c r="CZ12666" s="130"/>
      <c r="DA12666" s="130"/>
      <c r="DB12666" s="130"/>
    </row>
    <row r="12667" spans="104:106" x14ac:dyDescent="0.2">
      <c r="CZ12667" s="130"/>
      <c r="DA12667" s="130"/>
      <c r="DB12667" s="130"/>
    </row>
    <row r="12668" spans="104:106" x14ac:dyDescent="0.2">
      <c r="CZ12668" s="130"/>
      <c r="DA12668" s="130"/>
      <c r="DB12668" s="130"/>
    </row>
    <row r="12669" spans="104:106" x14ac:dyDescent="0.2">
      <c r="CZ12669" s="130"/>
      <c r="DA12669" s="130"/>
      <c r="DB12669" s="130"/>
    </row>
    <row r="12670" spans="104:106" x14ac:dyDescent="0.2">
      <c r="CZ12670" s="130"/>
      <c r="DA12670" s="130"/>
      <c r="DB12670" s="130"/>
    </row>
    <row r="12671" spans="104:106" x14ac:dyDescent="0.2">
      <c r="CZ12671" s="130"/>
      <c r="DA12671" s="130"/>
      <c r="DB12671" s="130"/>
    </row>
    <row r="12672" spans="104:106" x14ac:dyDescent="0.2">
      <c r="CZ12672" s="130"/>
      <c r="DA12672" s="130"/>
      <c r="DB12672" s="130"/>
    </row>
    <row r="12673" spans="104:106" x14ac:dyDescent="0.2">
      <c r="CZ12673" s="130"/>
      <c r="DA12673" s="130"/>
      <c r="DB12673" s="130"/>
    </row>
    <row r="12674" spans="104:106" x14ac:dyDescent="0.2">
      <c r="CZ12674" s="130"/>
      <c r="DA12674" s="130"/>
      <c r="DB12674" s="130"/>
    </row>
    <row r="12675" spans="104:106" x14ac:dyDescent="0.2">
      <c r="CZ12675" s="130"/>
      <c r="DA12675" s="130"/>
      <c r="DB12675" s="130"/>
    </row>
    <row r="12676" spans="104:106" x14ac:dyDescent="0.2">
      <c r="CZ12676" s="130"/>
      <c r="DA12676" s="130"/>
      <c r="DB12676" s="130"/>
    </row>
    <row r="12677" spans="104:106" x14ac:dyDescent="0.2">
      <c r="CZ12677" s="130"/>
      <c r="DA12677" s="130"/>
      <c r="DB12677" s="130"/>
    </row>
    <row r="12678" spans="104:106" x14ac:dyDescent="0.2">
      <c r="CZ12678" s="130"/>
      <c r="DA12678" s="130"/>
      <c r="DB12678" s="130"/>
    </row>
    <row r="12679" spans="104:106" x14ac:dyDescent="0.2">
      <c r="CZ12679" s="130"/>
      <c r="DA12679" s="130"/>
      <c r="DB12679" s="130"/>
    </row>
    <row r="12680" spans="104:106" x14ac:dyDescent="0.2">
      <c r="CZ12680" s="130"/>
      <c r="DA12680" s="130"/>
      <c r="DB12680" s="130"/>
    </row>
    <row r="12681" spans="104:106" x14ac:dyDescent="0.2">
      <c r="CZ12681" s="130"/>
      <c r="DA12681" s="130"/>
      <c r="DB12681" s="130"/>
    </row>
    <row r="12682" spans="104:106" x14ac:dyDescent="0.2">
      <c r="CZ12682" s="130"/>
      <c r="DA12682" s="130"/>
      <c r="DB12682" s="130"/>
    </row>
    <row r="12683" spans="104:106" x14ac:dyDescent="0.2">
      <c r="CZ12683" s="130"/>
      <c r="DA12683" s="130"/>
      <c r="DB12683" s="130"/>
    </row>
    <row r="12684" spans="104:106" x14ac:dyDescent="0.2">
      <c r="CZ12684" s="130"/>
      <c r="DA12684" s="130"/>
      <c r="DB12684" s="130"/>
    </row>
    <row r="12685" spans="104:106" x14ac:dyDescent="0.2">
      <c r="CZ12685" s="130"/>
      <c r="DA12685" s="130"/>
      <c r="DB12685" s="130"/>
    </row>
    <row r="12686" spans="104:106" x14ac:dyDescent="0.2">
      <c r="CZ12686" s="130"/>
      <c r="DA12686" s="130"/>
      <c r="DB12686" s="130"/>
    </row>
    <row r="12687" spans="104:106" x14ac:dyDescent="0.2">
      <c r="CZ12687" s="130"/>
      <c r="DA12687" s="130"/>
      <c r="DB12687" s="130"/>
    </row>
    <row r="12688" spans="104:106" x14ac:dyDescent="0.2">
      <c r="CZ12688" s="130"/>
      <c r="DA12688" s="130"/>
      <c r="DB12688" s="130"/>
    </row>
    <row r="12689" spans="104:106" x14ac:dyDescent="0.2">
      <c r="CZ12689" s="130"/>
      <c r="DA12689" s="130"/>
      <c r="DB12689" s="130"/>
    </row>
    <row r="12690" spans="104:106" x14ac:dyDescent="0.2">
      <c r="CZ12690" s="130"/>
      <c r="DA12690" s="130"/>
      <c r="DB12690" s="130"/>
    </row>
    <row r="12691" spans="104:106" x14ac:dyDescent="0.2">
      <c r="CZ12691" s="130"/>
      <c r="DA12691" s="130"/>
      <c r="DB12691" s="130"/>
    </row>
    <row r="12692" spans="104:106" x14ac:dyDescent="0.2">
      <c r="CZ12692" s="130"/>
      <c r="DA12692" s="130"/>
      <c r="DB12692" s="130"/>
    </row>
    <row r="12693" spans="104:106" x14ac:dyDescent="0.2">
      <c r="CZ12693" s="130"/>
      <c r="DA12693" s="130"/>
      <c r="DB12693" s="130"/>
    </row>
    <row r="12694" spans="104:106" x14ac:dyDescent="0.2">
      <c r="CZ12694" s="130"/>
      <c r="DA12694" s="130"/>
      <c r="DB12694" s="130"/>
    </row>
    <row r="12695" spans="104:106" x14ac:dyDescent="0.2">
      <c r="CZ12695" s="130"/>
      <c r="DA12695" s="130"/>
      <c r="DB12695" s="130"/>
    </row>
    <row r="12696" spans="104:106" x14ac:dyDescent="0.2">
      <c r="CZ12696" s="130"/>
      <c r="DA12696" s="130"/>
      <c r="DB12696" s="130"/>
    </row>
    <row r="12697" spans="104:106" x14ac:dyDescent="0.2">
      <c r="CZ12697" s="130"/>
      <c r="DA12697" s="130"/>
      <c r="DB12697" s="130"/>
    </row>
    <row r="12698" spans="104:106" x14ac:dyDescent="0.2">
      <c r="CZ12698" s="130"/>
      <c r="DA12698" s="130"/>
      <c r="DB12698" s="130"/>
    </row>
    <row r="12699" spans="104:106" x14ac:dyDescent="0.2">
      <c r="CZ12699" s="130"/>
      <c r="DA12699" s="130"/>
      <c r="DB12699" s="130"/>
    </row>
    <row r="12700" spans="104:106" x14ac:dyDescent="0.2">
      <c r="CZ12700" s="130"/>
      <c r="DA12700" s="130"/>
      <c r="DB12700" s="130"/>
    </row>
    <row r="12701" spans="104:106" x14ac:dyDescent="0.2">
      <c r="CZ12701" s="130"/>
      <c r="DA12701" s="130"/>
      <c r="DB12701" s="130"/>
    </row>
    <row r="12702" spans="104:106" x14ac:dyDescent="0.2">
      <c r="CZ12702" s="130"/>
      <c r="DA12702" s="130"/>
      <c r="DB12702" s="130"/>
    </row>
    <row r="12703" spans="104:106" x14ac:dyDescent="0.2">
      <c r="CZ12703" s="130"/>
      <c r="DA12703" s="130"/>
      <c r="DB12703" s="130"/>
    </row>
    <row r="12704" spans="104:106" x14ac:dyDescent="0.2">
      <c r="CZ12704" s="130"/>
      <c r="DA12704" s="130"/>
      <c r="DB12704" s="130"/>
    </row>
    <row r="12705" spans="104:106" x14ac:dyDescent="0.2">
      <c r="CZ12705" s="130"/>
      <c r="DA12705" s="130"/>
      <c r="DB12705" s="130"/>
    </row>
    <row r="12706" spans="104:106" x14ac:dyDescent="0.2">
      <c r="CZ12706" s="130"/>
      <c r="DA12706" s="130"/>
      <c r="DB12706" s="130"/>
    </row>
    <row r="12707" spans="104:106" x14ac:dyDescent="0.2">
      <c r="CZ12707" s="130"/>
      <c r="DA12707" s="130"/>
      <c r="DB12707" s="130"/>
    </row>
    <row r="12708" spans="104:106" x14ac:dyDescent="0.2">
      <c r="CZ12708" s="130"/>
      <c r="DA12708" s="130"/>
      <c r="DB12708" s="130"/>
    </row>
    <row r="12709" spans="104:106" x14ac:dyDescent="0.2">
      <c r="CZ12709" s="130"/>
      <c r="DA12709" s="130"/>
      <c r="DB12709" s="130"/>
    </row>
    <row r="12710" spans="104:106" x14ac:dyDescent="0.2">
      <c r="CZ12710" s="130"/>
      <c r="DA12710" s="130"/>
      <c r="DB12710" s="130"/>
    </row>
    <row r="12711" spans="104:106" x14ac:dyDescent="0.2">
      <c r="CZ12711" s="130"/>
      <c r="DA12711" s="130"/>
      <c r="DB12711" s="130"/>
    </row>
    <row r="12712" spans="104:106" x14ac:dyDescent="0.2">
      <c r="CZ12712" s="130"/>
      <c r="DA12712" s="130"/>
      <c r="DB12712" s="130"/>
    </row>
    <row r="12713" spans="104:106" x14ac:dyDescent="0.2">
      <c r="CZ12713" s="130"/>
      <c r="DA12713" s="130"/>
      <c r="DB12713" s="130"/>
    </row>
    <row r="12714" spans="104:106" x14ac:dyDescent="0.2">
      <c r="CZ12714" s="130"/>
      <c r="DA12714" s="130"/>
      <c r="DB12714" s="130"/>
    </row>
    <row r="12715" spans="104:106" x14ac:dyDescent="0.2">
      <c r="CZ12715" s="130"/>
      <c r="DA12715" s="130"/>
      <c r="DB12715" s="130"/>
    </row>
    <row r="12716" spans="104:106" x14ac:dyDescent="0.2">
      <c r="CZ12716" s="130"/>
      <c r="DA12716" s="130"/>
      <c r="DB12716" s="130"/>
    </row>
    <row r="12717" spans="104:106" x14ac:dyDescent="0.2">
      <c r="CZ12717" s="130"/>
      <c r="DA12717" s="130"/>
      <c r="DB12717" s="130"/>
    </row>
    <row r="12718" spans="104:106" x14ac:dyDescent="0.2">
      <c r="CZ12718" s="130"/>
      <c r="DA12718" s="130"/>
      <c r="DB12718" s="130"/>
    </row>
    <row r="12719" spans="104:106" x14ac:dyDescent="0.2">
      <c r="CZ12719" s="130"/>
      <c r="DA12719" s="130"/>
      <c r="DB12719" s="130"/>
    </row>
    <row r="12720" spans="104:106" x14ac:dyDescent="0.2">
      <c r="CZ12720" s="130"/>
      <c r="DA12720" s="130"/>
      <c r="DB12720" s="130"/>
    </row>
    <row r="12721" spans="104:106" x14ac:dyDescent="0.2">
      <c r="CZ12721" s="130"/>
      <c r="DA12721" s="130"/>
      <c r="DB12721" s="130"/>
    </row>
    <row r="12722" spans="104:106" x14ac:dyDescent="0.2">
      <c r="CZ12722" s="130"/>
      <c r="DA12722" s="130"/>
      <c r="DB12722" s="130"/>
    </row>
    <row r="12723" spans="104:106" x14ac:dyDescent="0.2">
      <c r="CZ12723" s="130"/>
      <c r="DA12723" s="130"/>
      <c r="DB12723" s="130"/>
    </row>
    <row r="12724" spans="104:106" x14ac:dyDescent="0.2">
      <c r="CZ12724" s="130"/>
      <c r="DA12724" s="130"/>
      <c r="DB12724" s="130"/>
    </row>
    <row r="12725" spans="104:106" x14ac:dyDescent="0.2">
      <c r="CZ12725" s="130"/>
      <c r="DA12725" s="130"/>
      <c r="DB12725" s="130"/>
    </row>
    <row r="12726" spans="104:106" x14ac:dyDescent="0.2">
      <c r="CZ12726" s="130"/>
      <c r="DA12726" s="130"/>
      <c r="DB12726" s="130"/>
    </row>
    <row r="12727" spans="104:106" x14ac:dyDescent="0.2">
      <c r="CZ12727" s="130"/>
      <c r="DA12727" s="130"/>
      <c r="DB12727" s="130"/>
    </row>
    <row r="12728" spans="104:106" x14ac:dyDescent="0.2">
      <c r="CZ12728" s="130"/>
      <c r="DA12728" s="130"/>
      <c r="DB12728" s="130"/>
    </row>
    <row r="12729" spans="104:106" x14ac:dyDescent="0.2">
      <c r="CZ12729" s="130"/>
      <c r="DA12729" s="130"/>
      <c r="DB12729" s="130"/>
    </row>
    <row r="12730" spans="104:106" x14ac:dyDescent="0.2">
      <c r="CZ12730" s="130"/>
      <c r="DA12730" s="130"/>
      <c r="DB12730" s="130"/>
    </row>
    <row r="12731" spans="104:106" x14ac:dyDescent="0.2">
      <c r="CZ12731" s="130"/>
      <c r="DA12731" s="130"/>
      <c r="DB12731" s="130"/>
    </row>
    <row r="12732" spans="104:106" x14ac:dyDescent="0.2">
      <c r="CZ12732" s="130"/>
      <c r="DA12732" s="130"/>
      <c r="DB12732" s="130"/>
    </row>
    <row r="12733" spans="104:106" x14ac:dyDescent="0.2">
      <c r="CZ12733" s="130"/>
      <c r="DA12733" s="130"/>
      <c r="DB12733" s="130"/>
    </row>
    <row r="12734" spans="104:106" x14ac:dyDescent="0.2">
      <c r="CZ12734" s="130"/>
      <c r="DA12734" s="130"/>
      <c r="DB12734" s="130"/>
    </row>
    <row r="12735" spans="104:106" x14ac:dyDescent="0.2">
      <c r="CZ12735" s="130"/>
      <c r="DA12735" s="130"/>
      <c r="DB12735" s="130"/>
    </row>
    <row r="12736" spans="104:106" x14ac:dyDescent="0.2">
      <c r="CZ12736" s="130"/>
      <c r="DA12736" s="130"/>
      <c r="DB12736" s="130"/>
    </row>
    <row r="12737" spans="104:106" x14ac:dyDescent="0.2">
      <c r="CZ12737" s="130"/>
      <c r="DA12737" s="130"/>
      <c r="DB12737" s="130"/>
    </row>
    <row r="12738" spans="104:106" x14ac:dyDescent="0.2">
      <c r="CZ12738" s="130"/>
      <c r="DA12738" s="130"/>
      <c r="DB12738" s="130"/>
    </row>
    <row r="12739" spans="104:106" x14ac:dyDescent="0.2">
      <c r="CZ12739" s="130"/>
      <c r="DA12739" s="130"/>
      <c r="DB12739" s="130"/>
    </row>
    <row r="12740" spans="104:106" x14ac:dyDescent="0.2">
      <c r="CZ12740" s="130"/>
      <c r="DA12740" s="130"/>
      <c r="DB12740" s="130"/>
    </row>
    <row r="12741" spans="104:106" x14ac:dyDescent="0.2">
      <c r="CZ12741" s="130"/>
      <c r="DA12741" s="130"/>
      <c r="DB12741" s="130"/>
    </row>
    <row r="12742" spans="104:106" x14ac:dyDescent="0.2">
      <c r="CZ12742" s="130"/>
      <c r="DA12742" s="130"/>
      <c r="DB12742" s="130"/>
    </row>
    <row r="12743" spans="104:106" x14ac:dyDescent="0.2">
      <c r="CZ12743" s="130"/>
      <c r="DA12743" s="130"/>
      <c r="DB12743" s="130"/>
    </row>
    <row r="12744" spans="104:106" x14ac:dyDescent="0.2">
      <c r="CZ12744" s="130"/>
      <c r="DA12744" s="130"/>
      <c r="DB12744" s="130"/>
    </row>
    <row r="12745" spans="104:106" x14ac:dyDescent="0.2">
      <c r="CZ12745" s="130"/>
      <c r="DA12745" s="130"/>
      <c r="DB12745" s="130"/>
    </row>
    <row r="12746" spans="104:106" x14ac:dyDescent="0.2">
      <c r="CZ12746" s="130"/>
      <c r="DA12746" s="130"/>
      <c r="DB12746" s="130"/>
    </row>
    <row r="12747" spans="104:106" x14ac:dyDescent="0.2">
      <c r="CZ12747" s="130"/>
      <c r="DA12747" s="130"/>
      <c r="DB12747" s="130"/>
    </row>
    <row r="12748" spans="104:106" x14ac:dyDescent="0.2">
      <c r="CZ12748" s="130"/>
      <c r="DA12748" s="130"/>
      <c r="DB12748" s="130"/>
    </row>
    <row r="12749" spans="104:106" x14ac:dyDescent="0.2">
      <c r="CZ12749" s="130"/>
      <c r="DA12749" s="130"/>
      <c r="DB12749" s="130"/>
    </row>
    <row r="12750" spans="104:106" x14ac:dyDescent="0.2">
      <c r="CZ12750" s="130"/>
      <c r="DA12750" s="130"/>
      <c r="DB12750" s="130"/>
    </row>
    <row r="12751" spans="104:106" x14ac:dyDescent="0.2">
      <c r="CZ12751" s="130"/>
      <c r="DA12751" s="130"/>
      <c r="DB12751" s="130"/>
    </row>
    <row r="12752" spans="104:106" x14ac:dyDescent="0.2">
      <c r="CZ12752" s="130"/>
      <c r="DA12752" s="130"/>
      <c r="DB12752" s="130"/>
    </row>
    <row r="12753" spans="104:106" x14ac:dyDescent="0.2">
      <c r="CZ12753" s="130"/>
      <c r="DA12753" s="130"/>
      <c r="DB12753" s="130"/>
    </row>
    <row r="12754" spans="104:106" x14ac:dyDescent="0.2">
      <c r="CZ12754" s="130"/>
      <c r="DA12754" s="130"/>
      <c r="DB12754" s="130"/>
    </row>
    <row r="12755" spans="104:106" x14ac:dyDescent="0.2">
      <c r="CZ12755" s="130"/>
      <c r="DA12755" s="130"/>
      <c r="DB12755" s="130"/>
    </row>
    <row r="12756" spans="104:106" x14ac:dyDescent="0.2">
      <c r="CZ12756" s="130"/>
      <c r="DA12756" s="130"/>
      <c r="DB12756" s="130"/>
    </row>
    <row r="12757" spans="104:106" x14ac:dyDescent="0.2">
      <c r="CZ12757" s="130"/>
      <c r="DA12757" s="130"/>
      <c r="DB12757" s="130"/>
    </row>
    <row r="12758" spans="104:106" x14ac:dyDescent="0.2">
      <c r="CZ12758" s="130"/>
      <c r="DA12758" s="130"/>
      <c r="DB12758" s="130"/>
    </row>
    <row r="12759" spans="104:106" x14ac:dyDescent="0.2">
      <c r="CZ12759" s="130"/>
      <c r="DA12759" s="130"/>
      <c r="DB12759" s="130"/>
    </row>
    <row r="12760" spans="104:106" x14ac:dyDescent="0.2">
      <c r="CZ12760" s="130"/>
      <c r="DA12760" s="130"/>
      <c r="DB12760" s="130"/>
    </row>
    <row r="12761" spans="104:106" x14ac:dyDescent="0.2">
      <c r="CZ12761" s="130"/>
      <c r="DA12761" s="130"/>
      <c r="DB12761" s="130"/>
    </row>
    <row r="12762" spans="104:106" x14ac:dyDescent="0.2">
      <c r="CZ12762" s="130"/>
      <c r="DA12762" s="130"/>
      <c r="DB12762" s="130"/>
    </row>
    <row r="12763" spans="104:106" x14ac:dyDescent="0.2">
      <c r="CZ12763" s="130"/>
      <c r="DA12763" s="130"/>
      <c r="DB12763" s="130"/>
    </row>
    <row r="12764" spans="104:106" x14ac:dyDescent="0.2">
      <c r="CZ12764" s="130"/>
      <c r="DA12764" s="130"/>
      <c r="DB12764" s="130"/>
    </row>
    <row r="12765" spans="104:106" x14ac:dyDescent="0.2">
      <c r="CZ12765" s="130"/>
      <c r="DA12765" s="130"/>
      <c r="DB12765" s="130"/>
    </row>
    <row r="12766" spans="104:106" x14ac:dyDescent="0.2">
      <c r="CZ12766" s="130"/>
      <c r="DA12766" s="130"/>
      <c r="DB12766" s="130"/>
    </row>
    <row r="12767" spans="104:106" x14ac:dyDescent="0.2">
      <c r="CZ12767" s="130"/>
      <c r="DA12767" s="130"/>
      <c r="DB12767" s="130"/>
    </row>
    <row r="12768" spans="104:106" x14ac:dyDescent="0.2">
      <c r="CZ12768" s="130"/>
      <c r="DA12768" s="130"/>
      <c r="DB12768" s="130"/>
    </row>
    <row r="12769" spans="104:106" x14ac:dyDescent="0.2">
      <c r="CZ12769" s="130"/>
      <c r="DA12769" s="130"/>
      <c r="DB12769" s="130"/>
    </row>
    <row r="12770" spans="104:106" x14ac:dyDescent="0.2">
      <c r="CZ12770" s="130"/>
      <c r="DA12770" s="130"/>
      <c r="DB12770" s="130"/>
    </row>
    <row r="12771" spans="104:106" x14ac:dyDescent="0.2">
      <c r="CZ12771" s="130"/>
      <c r="DA12771" s="130"/>
      <c r="DB12771" s="130"/>
    </row>
    <row r="12772" spans="104:106" x14ac:dyDescent="0.2">
      <c r="CZ12772" s="130"/>
      <c r="DA12772" s="130"/>
      <c r="DB12772" s="130"/>
    </row>
    <row r="12773" spans="104:106" x14ac:dyDescent="0.2">
      <c r="CZ12773" s="130"/>
      <c r="DA12773" s="130"/>
      <c r="DB12773" s="130"/>
    </row>
    <row r="12774" spans="104:106" x14ac:dyDescent="0.2">
      <c r="CZ12774" s="130"/>
      <c r="DA12774" s="130"/>
      <c r="DB12774" s="130"/>
    </row>
    <row r="12775" spans="104:106" x14ac:dyDescent="0.2">
      <c r="CZ12775" s="130"/>
      <c r="DA12775" s="130"/>
      <c r="DB12775" s="130"/>
    </row>
    <row r="12776" spans="104:106" x14ac:dyDescent="0.2">
      <c r="CZ12776" s="130"/>
      <c r="DA12776" s="130"/>
      <c r="DB12776" s="130"/>
    </row>
    <row r="12777" spans="104:106" x14ac:dyDescent="0.2">
      <c r="CZ12777" s="130"/>
      <c r="DA12777" s="130"/>
      <c r="DB12777" s="130"/>
    </row>
    <row r="12778" spans="104:106" x14ac:dyDescent="0.2">
      <c r="CZ12778" s="130"/>
      <c r="DA12778" s="130"/>
      <c r="DB12778" s="130"/>
    </row>
    <row r="12779" spans="104:106" x14ac:dyDescent="0.2">
      <c r="CZ12779" s="130"/>
      <c r="DA12779" s="130"/>
      <c r="DB12779" s="130"/>
    </row>
    <row r="12780" spans="104:106" x14ac:dyDescent="0.2">
      <c r="CZ12780" s="130"/>
      <c r="DA12780" s="130"/>
      <c r="DB12780" s="130"/>
    </row>
    <row r="12781" spans="104:106" x14ac:dyDescent="0.2">
      <c r="CZ12781" s="130"/>
      <c r="DA12781" s="130"/>
      <c r="DB12781" s="130"/>
    </row>
    <row r="12782" spans="104:106" x14ac:dyDescent="0.2">
      <c r="CZ12782" s="130"/>
      <c r="DA12782" s="130"/>
      <c r="DB12782" s="130"/>
    </row>
    <row r="12783" spans="104:106" x14ac:dyDescent="0.2">
      <c r="CZ12783" s="130"/>
      <c r="DA12783" s="130"/>
      <c r="DB12783" s="130"/>
    </row>
    <row r="12784" spans="104:106" x14ac:dyDescent="0.2">
      <c r="CZ12784" s="130"/>
      <c r="DA12784" s="130"/>
      <c r="DB12784" s="130"/>
    </row>
    <row r="12785" spans="104:106" x14ac:dyDescent="0.2">
      <c r="CZ12785" s="130"/>
      <c r="DA12785" s="130"/>
      <c r="DB12785" s="130"/>
    </row>
    <row r="12786" spans="104:106" x14ac:dyDescent="0.2">
      <c r="CZ12786" s="130"/>
      <c r="DA12786" s="130"/>
      <c r="DB12786" s="130"/>
    </row>
    <row r="12787" spans="104:106" x14ac:dyDescent="0.2">
      <c r="CZ12787" s="130"/>
      <c r="DA12787" s="130"/>
      <c r="DB12787" s="130"/>
    </row>
    <row r="12788" spans="104:106" x14ac:dyDescent="0.2">
      <c r="CZ12788" s="130"/>
      <c r="DA12788" s="130"/>
      <c r="DB12788" s="130"/>
    </row>
    <row r="12789" spans="104:106" x14ac:dyDescent="0.2">
      <c r="CZ12789" s="130"/>
      <c r="DA12789" s="130"/>
      <c r="DB12789" s="130"/>
    </row>
    <row r="12790" spans="104:106" x14ac:dyDescent="0.2">
      <c r="CZ12790" s="130"/>
      <c r="DA12790" s="130"/>
      <c r="DB12790" s="130"/>
    </row>
    <row r="12791" spans="104:106" x14ac:dyDescent="0.2">
      <c r="CZ12791" s="130"/>
      <c r="DA12791" s="130"/>
      <c r="DB12791" s="130"/>
    </row>
    <row r="12792" spans="104:106" x14ac:dyDescent="0.2">
      <c r="CZ12792" s="130"/>
      <c r="DA12792" s="130"/>
      <c r="DB12792" s="130"/>
    </row>
    <row r="12793" spans="104:106" x14ac:dyDescent="0.2">
      <c r="CZ12793" s="130"/>
      <c r="DA12793" s="130"/>
      <c r="DB12793" s="130"/>
    </row>
    <row r="12794" spans="104:106" x14ac:dyDescent="0.2">
      <c r="CZ12794" s="130"/>
      <c r="DA12794" s="130"/>
      <c r="DB12794" s="130"/>
    </row>
    <row r="12795" spans="104:106" x14ac:dyDescent="0.2">
      <c r="CZ12795" s="130"/>
      <c r="DA12795" s="130"/>
      <c r="DB12795" s="130"/>
    </row>
    <row r="12796" spans="104:106" x14ac:dyDescent="0.2">
      <c r="CZ12796" s="130"/>
      <c r="DA12796" s="130"/>
      <c r="DB12796" s="130"/>
    </row>
    <row r="12797" spans="104:106" x14ac:dyDescent="0.2">
      <c r="CZ12797" s="130"/>
      <c r="DA12797" s="130"/>
      <c r="DB12797" s="130"/>
    </row>
    <row r="12798" spans="104:106" x14ac:dyDescent="0.2">
      <c r="CZ12798" s="130"/>
      <c r="DA12798" s="130"/>
      <c r="DB12798" s="130"/>
    </row>
    <row r="12799" spans="104:106" x14ac:dyDescent="0.2">
      <c r="CZ12799" s="130"/>
      <c r="DA12799" s="130"/>
      <c r="DB12799" s="130"/>
    </row>
    <row r="12800" spans="104:106" x14ac:dyDescent="0.2">
      <c r="CZ12800" s="130"/>
      <c r="DA12800" s="130"/>
      <c r="DB12800" s="130"/>
    </row>
    <row r="12801" spans="104:106" x14ac:dyDescent="0.2">
      <c r="CZ12801" s="130"/>
      <c r="DA12801" s="130"/>
      <c r="DB12801" s="130"/>
    </row>
    <row r="12802" spans="104:106" x14ac:dyDescent="0.2">
      <c r="CZ12802" s="130"/>
      <c r="DA12802" s="130"/>
      <c r="DB12802" s="130"/>
    </row>
    <row r="12803" spans="104:106" x14ac:dyDescent="0.2">
      <c r="CZ12803" s="130"/>
      <c r="DA12803" s="130"/>
      <c r="DB12803" s="130"/>
    </row>
    <row r="12804" spans="104:106" x14ac:dyDescent="0.2">
      <c r="CZ12804" s="130"/>
      <c r="DA12804" s="130"/>
      <c r="DB12804" s="130"/>
    </row>
    <row r="12805" spans="104:106" x14ac:dyDescent="0.2">
      <c r="CZ12805" s="130"/>
      <c r="DA12805" s="130"/>
      <c r="DB12805" s="130"/>
    </row>
    <row r="12806" spans="104:106" x14ac:dyDescent="0.2">
      <c r="CZ12806" s="130"/>
      <c r="DA12806" s="130"/>
      <c r="DB12806" s="130"/>
    </row>
    <row r="12807" spans="104:106" x14ac:dyDescent="0.2">
      <c r="CZ12807" s="130"/>
      <c r="DA12807" s="130"/>
      <c r="DB12807" s="130"/>
    </row>
    <row r="12808" spans="104:106" x14ac:dyDescent="0.2">
      <c r="CZ12808" s="130"/>
      <c r="DA12808" s="130"/>
      <c r="DB12808" s="130"/>
    </row>
    <row r="12809" spans="104:106" x14ac:dyDescent="0.2">
      <c r="CZ12809" s="130"/>
      <c r="DA12809" s="130"/>
      <c r="DB12809" s="130"/>
    </row>
    <row r="12810" spans="104:106" x14ac:dyDescent="0.2">
      <c r="CZ12810" s="130"/>
      <c r="DA12810" s="130"/>
      <c r="DB12810" s="130"/>
    </row>
    <row r="12811" spans="104:106" x14ac:dyDescent="0.2">
      <c r="CZ12811" s="130"/>
      <c r="DA12811" s="130"/>
      <c r="DB12811" s="130"/>
    </row>
    <row r="12812" spans="104:106" x14ac:dyDescent="0.2">
      <c r="CZ12812" s="130"/>
      <c r="DA12812" s="130"/>
      <c r="DB12812" s="130"/>
    </row>
    <row r="12813" spans="104:106" x14ac:dyDescent="0.2">
      <c r="CZ12813" s="130"/>
      <c r="DA12813" s="130"/>
      <c r="DB12813" s="130"/>
    </row>
    <row r="12814" spans="104:106" x14ac:dyDescent="0.2">
      <c r="CZ12814" s="130"/>
      <c r="DA12814" s="130"/>
      <c r="DB12814" s="130"/>
    </row>
    <row r="12815" spans="104:106" x14ac:dyDescent="0.2">
      <c r="CZ12815" s="130"/>
      <c r="DA12815" s="130"/>
      <c r="DB12815" s="130"/>
    </row>
    <row r="12816" spans="104:106" x14ac:dyDescent="0.2">
      <c r="CZ12816" s="130"/>
      <c r="DA12816" s="130"/>
      <c r="DB12816" s="130"/>
    </row>
    <row r="12817" spans="104:106" x14ac:dyDescent="0.2">
      <c r="CZ12817" s="130"/>
      <c r="DA12817" s="130"/>
      <c r="DB12817" s="130"/>
    </row>
    <row r="12818" spans="104:106" x14ac:dyDescent="0.2">
      <c r="CZ12818" s="130"/>
      <c r="DA12818" s="130"/>
      <c r="DB12818" s="130"/>
    </row>
    <row r="12819" spans="104:106" x14ac:dyDescent="0.2">
      <c r="CZ12819" s="130"/>
      <c r="DA12819" s="130"/>
      <c r="DB12819" s="130"/>
    </row>
    <row r="12820" spans="104:106" x14ac:dyDescent="0.2">
      <c r="CZ12820" s="130"/>
      <c r="DA12820" s="130"/>
      <c r="DB12820" s="130"/>
    </row>
    <row r="12821" spans="104:106" x14ac:dyDescent="0.2">
      <c r="CZ12821" s="130"/>
      <c r="DA12821" s="130"/>
      <c r="DB12821" s="130"/>
    </row>
    <row r="12822" spans="104:106" x14ac:dyDescent="0.2">
      <c r="CZ12822" s="130"/>
      <c r="DA12822" s="130"/>
      <c r="DB12822" s="130"/>
    </row>
    <row r="12823" spans="104:106" x14ac:dyDescent="0.2">
      <c r="CZ12823" s="130"/>
      <c r="DA12823" s="130"/>
      <c r="DB12823" s="130"/>
    </row>
    <row r="12824" spans="104:106" x14ac:dyDescent="0.2">
      <c r="CZ12824" s="130"/>
      <c r="DA12824" s="130"/>
      <c r="DB12824" s="130"/>
    </row>
    <row r="12825" spans="104:106" x14ac:dyDescent="0.2">
      <c r="CZ12825" s="130"/>
      <c r="DA12825" s="130"/>
      <c r="DB12825" s="130"/>
    </row>
    <row r="12826" spans="104:106" x14ac:dyDescent="0.2">
      <c r="CZ12826" s="130"/>
      <c r="DA12826" s="130"/>
      <c r="DB12826" s="130"/>
    </row>
    <row r="12827" spans="104:106" x14ac:dyDescent="0.2">
      <c r="CZ12827" s="130"/>
      <c r="DA12827" s="130"/>
      <c r="DB12827" s="130"/>
    </row>
    <row r="12828" spans="104:106" x14ac:dyDescent="0.2">
      <c r="CZ12828" s="130"/>
      <c r="DA12828" s="130"/>
      <c r="DB12828" s="130"/>
    </row>
    <row r="12829" spans="104:106" x14ac:dyDescent="0.2">
      <c r="CZ12829" s="130"/>
      <c r="DA12829" s="130"/>
      <c r="DB12829" s="130"/>
    </row>
    <row r="12830" spans="104:106" x14ac:dyDescent="0.2">
      <c r="CZ12830" s="130"/>
      <c r="DA12830" s="130"/>
      <c r="DB12830" s="130"/>
    </row>
    <row r="12831" spans="104:106" x14ac:dyDescent="0.2">
      <c r="CZ12831" s="130"/>
      <c r="DA12831" s="130"/>
      <c r="DB12831" s="130"/>
    </row>
    <row r="12832" spans="104:106" x14ac:dyDescent="0.2">
      <c r="CZ12832" s="130"/>
      <c r="DA12832" s="130"/>
      <c r="DB12832" s="130"/>
    </row>
    <row r="12833" spans="104:106" x14ac:dyDescent="0.2">
      <c r="CZ12833" s="130"/>
      <c r="DA12833" s="130"/>
      <c r="DB12833" s="130"/>
    </row>
    <row r="12834" spans="104:106" x14ac:dyDescent="0.2">
      <c r="CZ12834" s="130"/>
      <c r="DA12834" s="130"/>
      <c r="DB12834" s="130"/>
    </row>
    <row r="12835" spans="104:106" x14ac:dyDescent="0.2">
      <c r="CZ12835" s="130"/>
      <c r="DA12835" s="130"/>
      <c r="DB12835" s="130"/>
    </row>
    <row r="12836" spans="104:106" x14ac:dyDescent="0.2">
      <c r="CZ12836" s="130"/>
      <c r="DA12836" s="130"/>
      <c r="DB12836" s="130"/>
    </row>
    <row r="12837" spans="104:106" x14ac:dyDescent="0.2">
      <c r="CZ12837" s="130"/>
      <c r="DA12837" s="130"/>
      <c r="DB12837" s="130"/>
    </row>
    <row r="12838" spans="104:106" x14ac:dyDescent="0.2">
      <c r="CZ12838" s="130"/>
      <c r="DA12838" s="130"/>
      <c r="DB12838" s="130"/>
    </row>
    <row r="12839" spans="104:106" x14ac:dyDescent="0.2">
      <c r="CZ12839" s="130"/>
      <c r="DA12839" s="130"/>
      <c r="DB12839" s="130"/>
    </row>
    <row r="12840" spans="104:106" x14ac:dyDescent="0.2">
      <c r="CZ12840" s="130"/>
      <c r="DA12840" s="130"/>
      <c r="DB12840" s="130"/>
    </row>
    <row r="12841" spans="104:106" x14ac:dyDescent="0.2">
      <c r="CZ12841" s="130"/>
      <c r="DA12841" s="130"/>
      <c r="DB12841" s="130"/>
    </row>
    <row r="12842" spans="104:106" x14ac:dyDescent="0.2">
      <c r="CZ12842" s="130"/>
      <c r="DA12842" s="130"/>
      <c r="DB12842" s="130"/>
    </row>
    <row r="12843" spans="104:106" x14ac:dyDescent="0.2">
      <c r="CZ12843" s="130"/>
      <c r="DA12843" s="130"/>
      <c r="DB12843" s="130"/>
    </row>
    <row r="12844" spans="104:106" x14ac:dyDescent="0.2">
      <c r="CZ12844" s="130"/>
      <c r="DA12844" s="130"/>
      <c r="DB12844" s="130"/>
    </row>
    <row r="12845" spans="104:106" x14ac:dyDescent="0.2">
      <c r="CZ12845" s="130"/>
      <c r="DA12845" s="130"/>
      <c r="DB12845" s="130"/>
    </row>
    <row r="12846" spans="104:106" x14ac:dyDescent="0.2">
      <c r="CZ12846" s="130"/>
      <c r="DA12846" s="130"/>
      <c r="DB12846" s="130"/>
    </row>
    <row r="12847" spans="104:106" x14ac:dyDescent="0.2">
      <c r="CZ12847" s="130"/>
      <c r="DA12847" s="130"/>
      <c r="DB12847" s="130"/>
    </row>
    <row r="12848" spans="104:106" x14ac:dyDescent="0.2">
      <c r="CZ12848" s="130"/>
      <c r="DA12848" s="130"/>
      <c r="DB12848" s="130"/>
    </row>
    <row r="12849" spans="104:106" x14ac:dyDescent="0.2">
      <c r="CZ12849" s="130"/>
      <c r="DA12849" s="130"/>
      <c r="DB12849" s="130"/>
    </row>
    <row r="12850" spans="104:106" x14ac:dyDescent="0.2">
      <c r="CZ12850" s="130"/>
      <c r="DA12850" s="130"/>
      <c r="DB12850" s="130"/>
    </row>
    <row r="12851" spans="104:106" x14ac:dyDescent="0.2">
      <c r="CZ12851" s="130"/>
      <c r="DA12851" s="130"/>
      <c r="DB12851" s="130"/>
    </row>
    <row r="12852" spans="104:106" x14ac:dyDescent="0.2">
      <c r="CZ12852" s="130"/>
      <c r="DA12852" s="130"/>
      <c r="DB12852" s="130"/>
    </row>
    <row r="12853" spans="104:106" x14ac:dyDescent="0.2">
      <c r="CZ12853" s="130"/>
      <c r="DA12853" s="130"/>
      <c r="DB12853" s="130"/>
    </row>
    <row r="12854" spans="104:106" x14ac:dyDescent="0.2">
      <c r="CZ12854" s="130"/>
      <c r="DA12854" s="130"/>
      <c r="DB12854" s="130"/>
    </row>
    <row r="12855" spans="104:106" x14ac:dyDescent="0.2">
      <c r="CZ12855" s="130"/>
      <c r="DA12855" s="130"/>
      <c r="DB12855" s="130"/>
    </row>
    <row r="12856" spans="104:106" x14ac:dyDescent="0.2">
      <c r="CZ12856" s="130"/>
      <c r="DA12856" s="130"/>
      <c r="DB12856" s="130"/>
    </row>
    <row r="12857" spans="104:106" x14ac:dyDescent="0.2">
      <c r="CZ12857" s="130"/>
      <c r="DA12857" s="130"/>
      <c r="DB12857" s="130"/>
    </row>
    <row r="12858" spans="104:106" x14ac:dyDescent="0.2">
      <c r="CZ12858" s="130"/>
      <c r="DA12858" s="130"/>
      <c r="DB12858" s="130"/>
    </row>
    <row r="12859" spans="104:106" x14ac:dyDescent="0.2">
      <c r="CZ12859" s="130"/>
      <c r="DA12859" s="130"/>
      <c r="DB12859" s="130"/>
    </row>
    <row r="12860" spans="104:106" x14ac:dyDescent="0.2">
      <c r="CZ12860" s="130"/>
      <c r="DA12860" s="130"/>
      <c r="DB12860" s="130"/>
    </row>
    <row r="12861" spans="104:106" x14ac:dyDescent="0.2">
      <c r="CZ12861" s="130"/>
      <c r="DA12861" s="130"/>
      <c r="DB12861" s="130"/>
    </row>
    <row r="12862" spans="104:106" x14ac:dyDescent="0.2">
      <c r="CZ12862" s="130"/>
      <c r="DA12862" s="130"/>
      <c r="DB12862" s="130"/>
    </row>
    <row r="12863" spans="104:106" x14ac:dyDescent="0.2">
      <c r="CZ12863" s="130"/>
      <c r="DA12863" s="130"/>
      <c r="DB12863" s="130"/>
    </row>
    <row r="12864" spans="104:106" x14ac:dyDescent="0.2">
      <c r="CZ12864" s="130"/>
      <c r="DA12864" s="130"/>
      <c r="DB12864" s="130"/>
    </row>
    <row r="12865" spans="104:106" x14ac:dyDescent="0.2">
      <c r="CZ12865" s="130"/>
      <c r="DA12865" s="130"/>
      <c r="DB12865" s="130"/>
    </row>
    <row r="12866" spans="104:106" x14ac:dyDescent="0.2">
      <c r="CZ12866" s="130"/>
      <c r="DA12866" s="130"/>
      <c r="DB12866" s="130"/>
    </row>
    <row r="12867" spans="104:106" x14ac:dyDescent="0.2">
      <c r="CZ12867" s="130"/>
      <c r="DA12867" s="130"/>
      <c r="DB12867" s="130"/>
    </row>
    <row r="12868" spans="104:106" x14ac:dyDescent="0.2">
      <c r="CZ12868" s="130"/>
      <c r="DA12868" s="130"/>
      <c r="DB12868" s="130"/>
    </row>
    <row r="12869" spans="104:106" x14ac:dyDescent="0.2">
      <c r="CZ12869" s="130"/>
      <c r="DA12869" s="130"/>
      <c r="DB12869" s="130"/>
    </row>
    <row r="12870" spans="104:106" x14ac:dyDescent="0.2">
      <c r="CZ12870" s="130"/>
      <c r="DA12870" s="130"/>
      <c r="DB12870" s="130"/>
    </row>
    <row r="12871" spans="104:106" x14ac:dyDescent="0.2">
      <c r="CZ12871" s="130"/>
      <c r="DA12871" s="130"/>
      <c r="DB12871" s="130"/>
    </row>
    <row r="12872" spans="104:106" x14ac:dyDescent="0.2">
      <c r="CZ12872" s="130"/>
      <c r="DA12872" s="130"/>
      <c r="DB12872" s="130"/>
    </row>
    <row r="12873" spans="104:106" x14ac:dyDescent="0.2">
      <c r="CZ12873" s="130"/>
      <c r="DA12873" s="130"/>
      <c r="DB12873" s="130"/>
    </row>
    <row r="12874" spans="104:106" x14ac:dyDescent="0.2">
      <c r="CZ12874" s="130"/>
      <c r="DA12874" s="130"/>
      <c r="DB12874" s="130"/>
    </row>
    <row r="12875" spans="104:106" x14ac:dyDescent="0.2">
      <c r="CZ12875" s="130"/>
      <c r="DA12875" s="130"/>
      <c r="DB12875" s="130"/>
    </row>
    <row r="12876" spans="104:106" x14ac:dyDescent="0.2">
      <c r="CZ12876" s="130"/>
      <c r="DA12876" s="130"/>
      <c r="DB12876" s="130"/>
    </row>
    <row r="12877" spans="104:106" x14ac:dyDescent="0.2">
      <c r="CZ12877" s="130"/>
      <c r="DA12877" s="130"/>
      <c r="DB12877" s="130"/>
    </row>
    <row r="12878" spans="104:106" x14ac:dyDescent="0.2">
      <c r="CZ12878" s="130"/>
      <c r="DA12878" s="130"/>
      <c r="DB12878" s="130"/>
    </row>
    <row r="12879" spans="104:106" x14ac:dyDescent="0.2">
      <c r="CZ12879" s="130"/>
      <c r="DA12879" s="130"/>
      <c r="DB12879" s="130"/>
    </row>
    <row r="12880" spans="104:106" x14ac:dyDescent="0.2">
      <c r="CZ12880" s="130"/>
      <c r="DA12880" s="130"/>
      <c r="DB12880" s="130"/>
    </row>
    <row r="12881" spans="104:106" x14ac:dyDescent="0.2">
      <c r="CZ12881" s="130"/>
      <c r="DA12881" s="130"/>
      <c r="DB12881" s="130"/>
    </row>
    <row r="12882" spans="104:106" x14ac:dyDescent="0.2">
      <c r="CZ12882" s="130"/>
      <c r="DA12882" s="130"/>
      <c r="DB12882" s="130"/>
    </row>
    <row r="12883" spans="104:106" x14ac:dyDescent="0.2">
      <c r="CZ12883" s="130"/>
      <c r="DA12883" s="130"/>
      <c r="DB12883" s="130"/>
    </row>
    <row r="12884" spans="104:106" x14ac:dyDescent="0.2">
      <c r="CZ12884" s="130"/>
      <c r="DA12884" s="130"/>
      <c r="DB12884" s="130"/>
    </row>
    <row r="12885" spans="104:106" x14ac:dyDescent="0.2">
      <c r="CZ12885" s="130"/>
      <c r="DA12885" s="130"/>
      <c r="DB12885" s="130"/>
    </row>
    <row r="12886" spans="104:106" x14ac:dyDescent="0.2">
      <c r="CZ12886" s="130"/>
      <c r="DA12886" s="130"/>
      <c r="DB12886" s="130"/>
    </row>
    <row r="12887" spans="104:106" x14ac:dyDescent="0.2">
      <c r="CZ12887" s="130"/>
      <c r="DA12887" s="130"/>
      <c r="DB12887" s="130"/>
    </row>
    <row r="12888" spans="104:106" x14ac:dyDescent="0.2">
      <c r="CZ12888" s="130"/>
      <c r="DA12888" s="130"/>
      <c r="DB12888" s="130"/>
    </row>
    <row r="12889" spans="104:106" x14ac:dyDescent="0.2">
      <c r="CZ12889" s="130"/>
      <c r="DA12889" s="130"/>
      <c r="DB12889" s="130"/>
    </row>
    <row r="12890" spans="104:106" x14ac:dyDescent="0.2">
      <c r="CZ12890" s="130"/>
      <c r="DA12890" s="130"/>
      <c r="DB12890" s="130"/>
    </row>
    <row r="12891" spans="104:106" x14ac:dyDescent="0.2">
      <c r="CZ12891" s="130"/>
      <c r="DA12891" s="130"/>
      <c r="DB12891" s="130"/>
    </row>
    <row r="12892" spans="104:106" x14ac:dyDescent="0.2">
      <c r="CZ12892" s="130"/>
      <c r="DA12892" s="130"/>
      <c r="DB12892" s="130"/>
    </row>
    <row r="12893" spans="104:106" x14ac:dyDescent="0.2">
      <c r="CZ12893" s="130"/>
      <c r="DA12893" s="130"/>
      <c r="DB12893" s="130"/>
    </row>
    <row r="12894" spans="104:106" x14ac:dyDescent="0.2">
      <c r="CZ12894" s="130"/>
      <c r="DA12894" s="130"/>
      <c r="DB12894" s="130"/>
    </row>
    <row r="12895" spans="104:106" x14ac:dyDescent="0.2">
      <c r="CZ12895" s="130"/>
      <c r="DA12895" s="130"/>
      <c r="DB12895" s="130"/>
    </row>
    <row r="12896" spans="104:106" x14ac:dyDescent="0.2">
      <c r="CZ12896" s="130"/>
      <c r="DA12896" s="130"/>
      <c r="DB12896" s="130"/>
    </row>
    <row r="12897" spans="104:106" x14ac:dyDescent="0.2">
      <c r="CZ12897" s="130"/>
      <c r="DA12897" s="130"/>
      <c r="DB12897" s="130"/>
    </row>
    <row r="12898" spans="104:106" x14ac:dyDescent="0.2">
      <c r="CZ12898" s="130"/>
      <c r="DA12898" s="130"/>
      <c r="DB12898" s="130"/>
    </row>
    <row r="12899" spans="104:106" x14ac:dyDescent="0.2">
      <c r="CZ12899" s="130"/>
      <c r="DA12899" s="130"/>
      <c r="DB12899" s="130"/>
    </row>
    <row r="12900" spans="104:106" x14ac:dyDescent="0.2">
      <c r="CZ12900" s="130"/>
      <c r="DA12900" s="130"/>
      <c r="DB12900" s="130"/>
    </row>
    <row r="12901" spans="104:106" x14ac:dyDescent="0.2">
      <c r="CZ12901" s="130"/>
      <c r="DA12901" s="130"/>
      <c r="DB12901" s="130"/>
    </row>
    <row r="12902" spans="104:106" x14ac:dyDescent="0.2">
      <c r="CZ12902" s="130"/>
      <c r="DA12902" s="130"/>
      <c r="DB12902" s="130"/>
    </row>
    <row r="12903" spans="104:106" x14ac:dyDescent="0.2">
      <c r="CZ12903" s="130"/>
      <c r="DA12903" s="130"/>
      <c r="DB12903" s="130"/>
    </row>
    <row r="12904" spans="104:106" x14ac:dyDescent="0.2">
      <c r="CZ12904" s="130"/>
      <c r="DA12904" s="130"/>
      <c r="DB12904" s="130"/>
    </row>
    <row r="12905" spans="104:106" x14ac:dyDescent="0.2">
      <c r="CZ12905" s="130"/>
      <c r="DA12905" s="130"/>
      <c r="DB12905" s="130"/>
    </row>
    <row r="12906" spans="104:106" x14ac:dyDescent="0.2">
      <c r="CZ12906" s="130"/>
      <c r="DA12906" s="130"/>
      <c r="DB12906" s="130"/>
    </row>
    <row r="12907" spans="104:106" x14ac:dyDescent="0.2">
      <c r="CZ12907" s="130"/>
      <c r="DA12907" s="130"/>
      <c r="DB12907" s="130"/>
    </row>
    <row r="12908" spans="104:106" x14ac:dyDescent="0.2">
      <c r="CZ12908" s="130"/>
      <c r="DA12908" s="130"/>
      <c r="DB12908" s="130"/>
    </row>
    <row r="12909" spans="104:106" x14ac:dyDescent="0.2">
      <c r="CZ12909" s="130"/>
      <c r="DA12909" s="130"/>
      <c r="DB12909" s="130"/>
    </row>
    <row r="12910" spans="104:106" x14ac:dyDescent="0.2">
      <c r="CZ12910" s="130"/>
      <c r="DA12910" s="130"/>
      <c r="DB12910" s="130"/>
    </row>
    <row r="12911" spans="104:106" x14ac:dyDescent="0.2">
      <c r="CZ12911" s="130"/>
      <c r="DA12911" s="130"/>
      <c r="DB12911" s="130"/>
    </row>
    <row r="12912" spans="104:106" x14ac:dyDescent="0.2">
      <c r="CZ12912" s="130"/>
      <c r="DA12912" s="130"/>
      <c r="DB12912" s="130"/>
    </row>
    <row r="12913" spans="104:106" x14ac:dyDescent="0.2">
      <c r="CZ12913" s="130"/>
      <c r="DA12913" s="130"/>
      <c r="DB12913" s="130"/>
    </row>
    <row r="12914" spans="104:106" x14ac:dyDescent="0.2">
      <c r="CZ12914" s="130"/>
      <c r="DA12914" s="130"/>
      <c r="DB12914" s="130"/>
    </row>
    <row r="12915" spans="104:106" x14ac:dyDescent="0.2">
      <c r="CZ12915" s="130"/>
      <c r="DA12915" s="130"/>
      <c r="DB12915" s="130"/>
    </row>
    <row r="12916" spans="104:106" x14ac:dyDescent="0.2">
      <c r="CZ12916" s="130"/>
      <c r="DA12916" s="130"/>
      <c r="DB12916" s="130"/>
    </row>
    <row r="12917" spans="104:106" x14ac:dyDescent="0.2">
      <c r="CZ12917" s="130"/>
      <c r="DA12917" s="130"/>
      <c r="DB12917" s="130"/>
    </row>
    <row r="12918" spans="104:106" x14ac:dyDescent="0.2">
      <c r="CZ12918" s="130"/>
      <c r="DA12918" s="130"/>
      <c r="DB12918" s="130"/>
    </row>
    <row r="12919" spans="104:106" x14ac:dyDescent="0.2">
      <c r="CZ12919" s="130"/>
      <c r="DA12919" s="130"/>
      <c r="DB12919" s="130"/>
    </row>
    <row r="12920" spans="104:106" x14ac:dyDescent="0.2">
      <c r="CZ12920" s="130"/>
      <c r="DA12920" s="130"/>
      <c r="DB12920" s="130"/>
    </row>
    <row r="12921" spans="104:106" x14ac:dyDescent="0.2">
      <c r="CZ12921" s="130"/>
      <c r="DA12921" s="130"/>
      <c r="DB12921" s="130"/>
    </row>
    <row r="12922" spans="104:106" x14ac:dyDescent="0.2">
      <c r="CZ12922" s="130"/>
      <c r="DA12922" s="130"/>
      <c r="DB12922" s="130"/>
    </row>
    <row r="12923" spans="104:106" x14ac:dyDescent="0.2">
      <c r="CZ12923" s="130"/>
      <c r="DA12923" s="130"/>
      <c r="DB12923" s="130"/>
    </row>
    <row r="12924" spans="104:106" x14ac:dyDescent="0.2">
      <c r="CZ12924" s="130"/>
      <c r="DA12924" s="130"/>
      <c r="DB12924" s="130"/>
    </row>
    <row r="12925" spans="104:106" x14ac:dyDescent="0.2">
      <c r="CZ12925" s="130"/>
      <c r="DA12925" s="130"/>
      <c r="DB12925" s="130"/>
    </row>
    <row r="12926" spans="104:106" x14ac:dyDescent="0.2">
      <c r="CZ12926" s="130"/>
      <c r="DA12926" s="130"/>
      <c r="DB12926" s="130"/>
    </row>
    <row r="12927" spans="104:106" x14ac:dyDescent="0.2">
      <c r="CZ12927" s="130"/>
      <c r="DA12927" s="130"/>
      <c r="DB12927" s="130"/>
    </row>
    <row r="12928" spans="104:106" x14ac:dyDescent="0.2">
      <c r="CZ12928" s="130"/>
      <c r="DA12928" s="130"/>
      <c r="DB12928" s="130"/>
    </row>
    <row r="12929" spans="104:106" x14ac:dyDescent="0.2">
      <c r="CZ12929" s="130"/>
      <c r="DA12929" s="130"/>
      <c r="DB12929" s="130"/>
    </row>
    <row r="12930" spans="104:106" x14ac:dyDescent="0.2">
      <c r="CZ12930" s="130"/>
      <c r="DA12930" s="130"/>
      <c r="DB12930" s="130"/>
    </row>
    <row r="12931" spans="104:106" x14ac:dyDescent="0.2">
      <c r="CZ12931" s="130"/>
      <c r="DA12931" s="130"/>
      <c r="DB12931" s="130"/>
    </row>
    <row r="12932" spans="104:106" x14ac:dyDescent="0.2">
      <c r="CZ12932" s="130"/>
      <c r="DA12932" s="130"/>
      <c r="DB12932" s="130"/>
    </row>
    <row r="12933" spans="104:106" x14ac:dyDescent="0.2">
      <c r="CZ12933" s="130"/>
      <c r="DA12933" s="130"/>
      <c r="DB12933" s="130"/>
    </row>
    <row r="12934" spans="104:106" x14ac:dyDescent="0.2">
      <c r="CZ12934" s="130"/>
      <c r="DA12934" s="130"/>
      <c r="DB12934" s="130"/>
    </row>
    <row r="12935" spans="104:106" x14ac:dyDescent="0.2">
      <c r="CZ12935" s="130"/>
      <c r="DA12935" s="130"/>
      <c r="DB12935" s="130"/>
    </row>
    <row r="12936" spans="104:106" x14ac:dyDescent="0.2">
      <c r="CZ12936" s="130"/>
      <c r="DA12936" s="130"/>
      <c r="DB12936" s="130"/>
    </row>
    <row r="12937" spans="104:106" x14ac:dyDescent="0.2">
      <c r="CZ12937" s="130"/>
      <c r="DA12937" s="130"/>
      <c r="DB12937" s="130"/>
    </row>
    <row r="12938" spans="104:106" x14ac:dyDescent="0.2">
      <c r="CZ12938" s="130"/>
      <c r="DA12938" s="130"/>
      <c r="DB12938" s="130"/>
    </row>
    <row r="12939" spans="104:106" x14ac:dyDescent="0.2">
      <c r="CZ12939" s="130"/>
      <c r="DA12939" s="130"/>
      <c r="DB12939" s="130"/>
    </row>
    <row r="12940" spans="104:106" x14ac:dyDescent="0.2">
      <c r="CZ12940" s="130"/>
      <c r="DA12940" s="130"/>
      <c r="DB12940" s="130"/>
    </row>
    <row r="12941" spans="104:106" x14ac:dyDescent="0.2">
      <c r="CZ12941" s="130"/>
      <c r="DA12941" s="130"/>
      <c r="DB12941" s="130"/>
    </row>
    <row r="12942" spans="104:106" x14ac:dyDescent="0.2">
      <c r="CZ12942" s="130"/>
      <c r="DA12942" s="130"/>
      <c r="DB12942" s="130"/>
    </row>
    <row r="12943" spans="104:106" x14ac:dyDescent="0.2">
      <c r="CZ12943" s="130"/>
      <c r="DA12943" s="130"/>
      <c r="DB12943" s="130"/>
    </row>
    <row r="12944" spans="104:106" x14ac:dyDescent="0.2">
      <c r="CZ12944" s="130"/>
      <c r="DA12944" s="130"/>
      <c r="DB12944" s="130"/>
    </row>
    <row r="12945" spans="104:106" x14ac:dyDescent="0.2">
      <c r="CZ12945" s="130"/>
      <c r="DA12945" s="130"/>
      <c r="DB12945" s="130"/>
    </row>
    <row r="12946" spans="104:106" x14ac:dyDescent="0.2">
      <c r="CZ12946" s="130"/>
      <c r="DA12946" s="130"/>
      <c r="DB12946" s="130"/>
    </row>
    <row r="12947" spans="104:106" x14ac:dyDescent="0.2">
      <c r="CZ12947" s="130"/>
      <c r="DA12947" s="130"/>
      <c r="DB12947" s="130"/>
    </row>
    <row r="12948" spans="104:106" x14ac:dyDescent="0.2">
      <c r="CZ12948" s="130"/>
      <c r="DA12948" s="130"/>
      <c r="DB12948" s="130"/>
    </row>
    <row r="12949" spans="104:106" x14ac:dyDescent="0.2">
      <c r="CZ12949" s="130"/>
      <c r="DA12949" s="130"/>
      <c r="DB12949" s="130"/>
    </row>
    <row r="12950" spans="104:106" x14ac:dyDescent="0.2">
      <c r="CZ12950" s="130"/>
      <c r="DA12950" s="130"/>
      <c r="DB12950" s="130"/>
    </row>
    <row r="12951" spans="104:106" x14ac:dyDescent="0.2">
      <c r="CZ12951" s="130"/>
      <c r="DA12951" s="130"/>
      <c r="DB12951" s="130"/>
    </row>
    <row r="12952" spans="104:106" x14ac:dyDescent="0.2">
      <c r="CZ12952" s="130"/>
      <c r="DA12952" s="130"/>
      <c r="DB12952" s="130"/>
    </row>
    <row r="12953" spans="104:106" x14ac:dyDescent="0.2">
      <c r="CZ12953" s="130"/>
      <c r="DA12953" s="130"/>
      <c r="DB12953" s="130"/>
    </row>
    <row r="12954" spans="104:106" x14ac:dyDescent="0.2">
      <c r="CZ12954" s="130"/>
      <c r="DA12954" s="130"/>
      <c r="DB12954" s="130"/>
    </row>
    <row r="12955" spans="104:106" x14ac:dyDescent="0.2">
      <c r="CZ12955" s="130"/>
      <c r="DA12955" s="130"/>
      <c r="DB12955" s="130"/>
    </row>
    <row r="12956" spans="104:106" x14ac:dyDescent="0.2">
      <c r="CZ12956" s="130"/>
      <c r="DA12956" s="130"/>
      <c r="DB12956" s="130"/>
    </row>
    <row r="12957" spans="104:106" x14ac:dyDescent="0.2">
      <c r="CZ12957" s="130"/>
      <c r="DA12957" s="130"/>
      <c r="DB12957" s="130"/>
    </row>
    <row r="12958" spans="104:106" x14ac:dyDescent="0.2">
      <c r="CZ12958" s="130"/>
      <c r="DA12958" s="130"/>
      <c r="DB12958" s="130"/>
    </row>
    <row r="12959" spans="104:106" x14ac:dyDescent="0.2">
      <c r="CZ12959" s="130"/>
      <c r="DA12959" s="130"/>
      <c r="DB12959" s="130"/>
    </row>
    <row r="12960" spans="104:106" x14ac:dyDescent="0.2">
      <c r="CZ12960" s="130"/>
      <c r="DA12960" s="130"/>
      <c r="DB12960" s="130"/>
    </row>
    <row r="12961" spans="104:106" x14ac:dyDescent="0.2">
      <c r="CZ12961" s="130"/>
      <c r="DA12961" s="130"/>
      <c r="DB12961" s="130"/>
    </row>
    <row r="12962" spans="104:106" x14ac:dyDescent="0.2">
      <c r="CZ12962" s="130"/>
      <c r="DA12962" s="130"/>
      <c r="DB12962" s="130"/>
    </row>
    <row r="12963" spans="104:106" x14ac:dyDescent="0.2">
      <c r="CZ12963" s="130"/>
      <c r="DA12963" s="130"/>
      <c r="DB12963" s="130"/>
    </row>
    <row r="12964" spans="104:106" x14ac:dyDescent="0.2">
      <c r="CZ12964" s="130"/>
      <c r="DA12964" s="130"/>
      <c r="DB12964" s="130"/>
    </row>
    <row r="12965" spans="104:106" x14ac:dyDescent="0.2">
      <c r="CZ12965" s="130"/>
      <c r="DA12965" s="130"/>
      <c r="DB12965" s="130"/>
    </row>
    <row r="12966" spans="104:106" x14ac:dyDescent="0.2">
      <c r="CZ12966" s="130"/>
      <c r="DA12966" s="130"/>
      <c r="DB12966" s="130"/>
    </row>
    <row r="12967" spans="104:106" x14ac:dyDescent="0.2">
      <c r="CZ12967" s="130"/>
      <c r="DA12967" s="130"/>
      <c r="DB12967" s="130"/>
    </row>
    <row r="12968" spans="104:106" x14ac:dyDescent="0.2">
      <c r="CZ12968" s="130"/>
      <c r="DA12968" s="130"/>
      <c r="DB12968" s="130"/>
    </row>
    <row r="12969" spans="104:106" x14ac:dyDescent="0.2">
      <c r="CZ12969" s="130"/>
      <c r="DA12969" s="130"/>
      <c r="DB12969" s="130"/>
    </row>
    <row r="12970" spans="104:106" x14ac:dyDescent="0.2">
      <c r="CZ12970" s="130"/>
      <c r="DA12970" s="130"/>
      <c r="DB12970" s="130"/>
    </row>
    <row r="12971" spans="104:106" x14ac:dyDescent="0.2">
      <c r="CZ12971" s="130"/>
      <c r="DA12971" s="130"/>
      <c r="DB12971" s="130"/>
    </row>
    <row r="12972" spans="104:106" x14ac:dyDescent="0.2">
      <c r="CZ12972" s="130"/>
      <c r="DA12972" s="130"/>
      <c r="DB12972" s="130"/>
    </row>
    <row r="12973" spans="104:106" x14ac:dyDescent="0.2">
      <c r="CZ12973" s="130"/>
      <c r="DA12973" s="130"/>
      <c r="DB12973" s="130"/>
    </row>
    <row r="12974" spans="104:106" x14ac:dyDescent="0.2">
      <c r="CZ12974" s="130"/>
      <c r="DA12974" s="130"/>
      <c r="DB12974" s="130"/>
    </row>
    <row r="12975" spans="104:106" x14ac:dyDescent="0.2">
      <c r="CZ12975" s="130"/>
      <c r="DA12975" s="130"/>
      <c r="DB12975" s="130"/>
    </row>
    <row r="12976" spans="104:106" x14ac:dyDescent="0.2">
      <c r="CZ12976" s="130"/>
      <c r="DA12976" s="130"/>
      <c r="DB12976" s="130"/>
    </row>
    <row r="12977" spans="104:106" x14ac:dyDescent="0.2">
      <c r="CZ12977" s="130"/>
      <c r="DA12977" s="130"/>
      <c r="DB12977" s="130"/>
    </row>
    <row r="12978" spans="104:106" x14ac:dyDescent="0.2">
      <c r="CZ12978" s="130"/>
      <c r="DA12978" s="130"/>
      <c r="DB12978" s="130"/>
    </row>
    <row r="12979" spans="104:106" x14ac:dyDescent="0.2">
      <c r="CZ12979" s="130"/>
      <c r="DA12979" s="130"/>
      <c r="DB12979" s="130"/>
    </row>
    <row r="12980" spans="104:106" x14ac:dyDescent="0.2">
      <c r="CZ12980" s="130"/>
      <c r="DA12980" s="130"/>
      <c r="DB12980" s="130"/>
    </row>
    <row r="12981" spans="104:106" x14ac:dyDescent="0.2">
      <c r="CZ12981" s="130"/>
      <c r="DA12981" s="130"/>
      <c r="DB12981" s="130"/>
    </row>
    <row r="12982" spans="104:106" x14ac:dyDescent="0.2">
      <c r="CZ12982" s="130"/>
      <c r="DA12982" s="130"/>
      <c r="DB12982" s="130"/>
    </row>
    <row r="12983" spans="104:106" x14ac:dyDescent="0.2">
      <c r="CZ12983" s="130"/>
      <c r="DA12983" s="130"/>
      <c r="DB12983" s="130"/>
    </row>
    <row r="12984" spans="104:106" x14ac:dyDescent="0.2">
      <c r="CZ12984" s="130"/>
      <c r="DA12984" s="130"/>
      <c r="DB12984" s="130"/>
    </row>
    <row r="12985" spans="104:106" x14ac:dyDescent="0.2">
      <c r="CZ12985" s="130"/>
      <c r="DA12985" s="130"/>
      <c r="DB12985" s="130"/>
    </row>
    <row r="12986" spans="104:106" x14ac:dyDescent="0.2">
      <c r="CZ12986" s="130"/>
      <c r="DA12986" s="130"/>
      <c r="DB12986" s="130"/>
    </row>
    <row r="12987" spans="104:106" x14ac:dyDescent="0.2">
      <c r="CZ12987" s="130"/>
      <c r="DA12987" s="130"/>
      <c r="DB12987" s="130"/>
    </row>
    <row r="12988" spans="104:106" x14ac:dyDescent="0.2">
      <c r="CZ12988" s="130"/>
      <c r="DA12988" s="130"/>
      <c r="DB12988" s="130"/>
    </row>
    <row r="12989" spans="104:106" x14ac:dyDescent="0.2">
      <c r="CZ12989" s="130"/>
      <c r="DA12989" s="130"/>
      <c r="DB12989" s="130"/>
    </row>
    <row r="12990" spans="104:106" x14ac:dyDescent="0.2">
      <c r="CZ12990" s="130"/>
      <c r="DA12990" s="130"/>
      <c r="DB12990" s="130"/>
    </row>
    <row r="12991" spans="104:106" x14ac:dyDescent="0.2">
      <c r="CZ12991" s="130"/>
      <c r="DA12991" s="130"/>
      <c r="DB12991" s="130"/>
    </row>
    <row r="12992" spans="104:106" x14ac:dyDescent="0.2">
      <c r="CZ12992" s="130"/>
      <c r="DA12992" s="130"/>
      <c r="DB12992" s="130"/>
    </row>
    <row r="12993" spans="104:106" x14ac:dyDescent="0.2">
      <c r="CZ12993" s="130"/>
      <c r="DA12993" s="130"/>
      <c r="DB12993" s="130"/>
    </row>
    <row r="12994" spans="104:106" x14ac:dyDescent="0.2">
      <c r="CZ12994" s="130"/>
      <c r="DA12994" s="130"/>
      <c r="DB12994" s="130"/>
    </row>
    <row r="12995" spans="104:106" x14ac:dyDescent="0.2">
      <c r="CZ12995" s="130"/>
      <c r="DA12995" s="130"/>
      <c r="DB12995" s="130"/>
    </row>
    <row r="12996" spans="104:106" x14ac:dyDescent="0.2">
      <c r="CZ12996" s="130"/>
      <c r="DA12996" s="130"/>
      <c r="DB12996" s="130"/>
    </row>
    <row r="12997" spans="104:106" x14ac:dyDescent="0.2">
      <c r="CZ12997" s="130"/>
      <c r="DA12997" s="130"/>
      <c r="DB12997" s="130"/>
    </row>
    <row r="12998" spans="104:106" x14ac:dyDescent="0.2">
      <c r="CZ12998" s="130"/>
      <c r="DA12998" s="130"/>
      <c r="DB12998" s="130"/>
    </row>
    <row r="12999" spans="104:106" x14ac:dyDescent="0.2">
      <c r="CZ12999" s="130"/>
      <c r="DA12999" s="130"/>
      <c r="DB12999" s="130"/>
    </row>
    <row r="13000" spans="104:106" x14ac:dyDescent="0.2">
      <c r="CZ13000" s="130"/>
      <c r="DA13000" s="130"/>
      <c r="DB13000" s="130"/>
    </row>
    <row r="13001" spans="104:106" x14ac:dyDescent="0.2">
      <c r="CZ13001" s="130"/>
      <c r="DA13001" s="130"/>
      <c r="DB13001" s="130"/>
    </row>
    <row r="13002" spans="104:106" x14ac:dyDescent="0.2">
      <c r="CZ13002" s="130"/>
      <c r="DA13002" s="130"/>
      <c r="DB13002" s="130"/>
    </row>
    <row r="13003" spans="104:106" x14ac:dyDescent="0.2">
      <c r="CZ13003" s="130"/>
      <c r="DA13003" s="130"/>
      <c r="DB13003" s="130"/>
    </row>
    <row r="13004" spans="104:106" x14ac:dyDescent="0.2">
      <c r="CZ13004" s="130"/>
      <c r="DA13004" s="130"/>
      <c r="DB13004" s="130"/>
    </row>
    <row r="13005" spans="104:106" x14ac:dyDescent="0.2">
      <c r="CZ13005" s="130"/>
      <c r="DA13005" s="130"/>
      <c r="DB13005" s="130"/>
    </row>
    <row r="13006" spans="104:106" x14ac:dyDescent="0.2">
      <c r="CZ13006" s="130"/>
      <c r="DA13006" s="130"/>
      <c r="DB13006" s="130"/>
    </row>
    <row r="13007" spans="104:106" x14ac:dyDescent="0.2">
      <c r="CZ13007" s="130"/>
      <c r="DA13007" s="130"/>
      <c r="DB13007" s="130"/>
    </row>
    <row r="13008" spans="104:106" x14ac:dyDescent="0.2">
      <c r="CZ13008" s="130"/>
      <c r="DA13008" s="130"/>
      <c r="DB13008" s="130"/>
    </row>
    <row r="13009" spans="104:106" x14ac:dyDescent="0.2">
      <c r="CZ13009" s="130"/>
      <c r="DA13009" s="130"/>
      <c r="DB13009" s="130"/>
    </row>
    <row r="13010" spans="104:106" x14ac:dyDescent="0.2">
      <c r="CZ13010" s="130"/>
      <c r="DA13010" s="130"/>
      <c r="DB13010" s="130"/>
    </row>
    <row r="13011" spans="104:106" x14ac:dyDescent="0.2">
      <c r="CZ13011" s="130"/>
      <c r="DA13011" s="130"/>
      <c r="DB13011" s="130"/>
    </row>
    <row r="13012" spans="104:106" x14ac:dyDescent="0.2">
      <c r="CZ13012" s="130"/>
      <c r="DA13012" s="130"/>
      <c r="DB13012" s="130"/>
    </row>
    <row r="13013" spans="104:106" x14ac:dyDescent="0.2">
      <c r="CZ13013" s="130"/>
      <c r="DA13013" s="130"/>
      <c r="DB13013" s="130"/>
    </row>
    <row r="13014" spans="104:106" x14ac:dyDescent="0.2">
      <c r="CZ13014" s="130"/>
      <c r="DA13014" s="130"/>
      <c r="DB13014" s="130"/>
    </row>
    <row r="13015" spans="104:106" x14ac:dyDescent="0.2">
      <c r="CZ13015" s="130"/>
      <c r="DA13015" s="130"/>
      <c r="DB13015" s="130"/>
    </row>
    <row r="13016" spans="104:106" x14ac:dyDescent="0.2">
      <c r="CZ13016" s="130"/>
      <c r="DA13016" s="130"/>
      <c r="DB13016" s="130"/>
    </row>
    <row r="13017" spans="104:106" x14ac:dyDescent="0.2">
      <c r="CZ13017" s="130"/>
      <c r="DA13017" s="130"/>
      <c r="DB13017" s="130"/>
    </row>
    <row r="13018" spans="104:106" x14ac:dyDescent="0.2">
      <c r="CZ13018" s="130"/>
      <c r="DA13018" s="130"/>
      <c r="DB13018" s="130"/>
    </row>
    <row r="13019" spans="104:106" x14ac:dyDescent="0.2">
      <c r="CZ13019" s="130"/>
      <c r="DA13019" s="130"/>
      <c r="DB13019" s="130"/>
    </row>
    <row r="13020" spans="104:106" x14ac:dyDescent="0.2">
      <c r="CZ13020" s="130"/>
      <c r="DA13020" s="130"/>
      <c r="DB13020" s="130"/>
    </row>
    <row r="13021" spans="104:106" x14ac:dyDescent="0.2">
      <c r="CZ13021" s="130"/>
      <c r="DA13021" s="130"/>
      <c r="DB13021" s="130"/>
    </row>
    <row r="13022" spans="104:106" x14ac:dyDescent="0.2">
      <c r="CZ13022" s="130"/>
      <c r="DA13022" s="130"/>
      <c r="DB13022" s="130"/>
    </row>
    <row r="13023" spans="104:106" x14ac:dyDescent="0.2">
      <c r="CZ13023" s="130"/>
      <c r="DA13023" s="130"/>
      <c r="DB13023" s="130"/>
    </row>
    <row r="13024" spans="104:106" x14ac:dyDescent="0.2">
      <c r="CZ13024" s="130"/>
      <c r="DA13024" s="130"/>
      <c r="DB13024" s="130"/>
    </row>
    <row r="13025" spans="104:106" x14ac:dyDescent="0.2">
      <c r="CZ13025" s="130"/>
      <c r="DA13025" s="130"/>
      <c r="DB13025" s="130"/>
    </row>
    <row r="13026" spans="104:106" x14ac:dyDescent="0.2">
      <c r="CZ13026" s="130"/>
      <c r="DA13026" s="130"/>
      <c r="DB13026" s="130"/>
    </row>
    <row r="13027" spans="104:106" x14ac:dyDescent="0.2">
      <c r="CZ13027" s="130"/>
      <c r="DA13027" s="130"/>
      <c r="DB13027" s="130"/>
    </row>
    <row r="13028" spans="104:106" x14ac:dyDescent="0.2">
      <c r="CZ13028" s="130"/>
      <c r="DA13028" s="130"/>
      <c r="DB13028" s="130"/>
    </row>
    <row r="13029" spans="104:106" x14ac:dyDescent="0.2">
      <c r="CZ13029" s="130"/>
      <c r="DA13029" s="130"/>
      <c r="DB13029" s="130"/>
    </row>
    <row r="13030" spans="104:106" x14ac:dyDescent="0.2">
      <c r="CZ13030" s="130"/>
      <c r="DA13030" s="130"/>
      <c r="DB13030" s="130"/>
    </row>
    <row r="13031" spans="104:106" x14ac:dyDescent="0.2">
      <c r="CZ13031" s="130"/>
      <c r="DA13031" s="130"/>
      <c r="DB13031" s="130"/>
    </row>
    <row r="13032" spans="104:106" x14ac:dyDescent="0.2">
      <c r="CZ13032" s="130"/>
      <c r="DA13032" s="130"/>
      <c r="DB13032" s="130"/>
    </row>
    <row r="13033" spans="104:106" x14ac:dyDescent="0.2">
      <c r="CZ13033" s="130"/>
      <c r="DA13033" s="130"/>
      <c r="DB13033" s="130"/>
    </row>
    <row r="13034" spans="104:106" x14ac:dyDescent="0.2">
      <c r="CZ13034" s="130"/>
      <c r="DA13034" s="130"/>
      <c r="DB13034" s="130"/>
    </row>
    <row r="13035" spans="104:106" x14ac:dyDescent="0.2">
      <c r="CZ13035" s="130"/>
      <c r="DA13035" s="130"/>
      <c r="DB13035" s="130"/>
    </row>
    <row r="13036" spans="104:106" x14ac:dyDescent="0.2">
      <c r="CZ13036" s="130"/>
      <c r="DA13036" s="130"/>
      <c r="DB13036" s="130"/>
    </row>
    <row r="13037" spans="104:106" x14ac:dyDescent="0.2">
      <c r="CZ13037" s="130"/>
      <c r="DA13037" s="130"/>
      <c r="DB13037" s="130"/>
    </row>
    <row r="13038" spans="104:106" x14ac:dyDescent="0.2">
      <c r="CZ13038" s="130"/>
      <c r="DA13038" s="130"/>
      <c r="DB13038" s="130"/>
    </row>
    <row r="13039" spans="104:106" x14ac:dyDescent="0.2">
      <c r="CZ13039" s="130"/>
      <c r="DA13039" s="130"/>
      <c r="DB13039" s="130"/>
    </row>
    <row r="13040" spans="104:106" x14ac:dyDescent="0.2">
      <c r="CZ13040" s="130"/>
      <c r="DA13040" s="130"/>
      <c r="DB13040" s="130"/>
    </row>
    <row r="13041" spans="104:106" x14ac:dyDescent="0.2">
      <c r="CZ13041" s="130"/>
      <c r="DA13041" s="130"/>
      <c r="DB13041" s="130"/>
    </row>
    <row r="13042" spans="104:106" x14ac:dyDescent="0.2">
      <c r="CZ13042" s="130"/>
      <c r="DA13042" s="130"/>
      <c r="DB13042" s="130"/>
    </row>
    <row r="13043" spans="104:106" x14ac:dyDescent="0.2">
      <c r="CZ13043" s="130"/>
      <c r="DA13043" s="130"/>
      <c r="DB13043" s="130"/>
    </row>
    <row r="13044" spans="104:106" x14ac:dyDescent="0.2">
      <c r="CZ13044" s="130"/>
      <c r="DA13044" s="130"/>
      <c r="DB13044" s="130"/>
    </row>
    <row r="13045" spans="104:106" x14ac:dyDescent="0.2">
      <c r="CZ13045" s="130"/>
      <c r="DA13045" s="130"/>
      <c r="DB13045" s="130"/>
    </row>
    <row r="13046" spans="104:106" x14ac:dyDescent="0.2">
      <c r="CZ13046" s="130"/>
      <c r="DA13046" s="130"/>
      <c r="DB13046" s="130"/>
    </row>
    <row r="13047" spans="104:106" x14ac:dyDescent="0.2">
      <c r="CZ13047" s="130"/>
      <c r="DA13047" s="130"/>
      <c r="DB13047" s="130"/>
    </row>
    <row r="13048" spans="104:106" x14ac:dyDescent="0.2">
      <c r="CZ13048" s="130"/>
      <c r="DA13048" s="130"/>
      <c r="DB13048" s="130"/>
    </row>
    <row r="13049" spans="104:106" x14ac:dyDescent="0.2">
      <c r="CZ13049" s="130"/>
      <c r="DA13049" s="130"/>
      <c r="DB13049" s="130"/>
    </row>
    <row r="13050" spans="104:106" x14ac:dyDescent="0.2">
      <c r="CZ13050" s="130"/>
      <c r="DA13050" s="130"/>
      <c r="DB13050" s="130"/>
    </row>
    <row r="13051" spans="104:106" x14ac:dyDescent="0.2">
      <c r="CZ13051" s="130"/>
      <c r="DA13051" s="130"/>
      <c r="DB13051" s="130"/>
    </row>
    <row r="13052" spans="104:106" x14ac:dyDescent="0.2">
      <c r="CZ13052" s="130"/>
      <c r="DA13052" s="130"/>
      <c r="DB13052" s="130"/>
    </row>
    <row r="13053" spans="104:106" x14ac:dyDescent="0.2">
      <c r="CZ13053" s="130"/>
      <c r="DA13053" s="130"/>
      <c r="DB13053" s="130"/>
    </row>
    <row r="13054" spans="104:106" x14ac:dyDescent="0.2">
      <c r="CZ13054" s="130"/>
      <c r="DA13054" s="130"/>
      <c r="DB13054" s="130"/>
    </row>
    <row r="13055" spans="104:106" x14ac:dyDescent="0.2">
      <c r="CZ13055" s="130"/>
      <c r="DA13055" s="130"/>
      <c r="DB13055" s="130"/>
    </row>
    <row r="13056" spans="104:106" x14ac:dyDescent="0.2">
      <c r="CZ13056" s="130"/>
      <c r="DA13056" s="130"/>
      <c r="DB13056" s="130"/>
    </row>
    <row r="13057" spans="104:106" x14ac:dyDescent="0.2">
      <c r="CZ13057" s="130"/>
      <c r="DA13057" s="130"/>
      <c r="DB13057" s="130"/>
    </row>
    <row r="13058" spans="104:106" x14ac:dyDescent="0.2">
      <c r="CZ13058" s="130"/>
      <c r="DA13058" s="130"/>
      <c r="DB13058" s="130"/>
    </row>
    <row r="13059" spans="104:106" x14ac:dyDescent="0.2">
      <c r="CZ13059" s="130"/>
      <c r="DA13059" s="130"/>
      <c r="DB13059" s="130"/>
    </row>
    <row r="13060" spans="104:106" x14ac:dyDescent="0.2">
      <c r="CZ13060" s="130"/>
      <c r="DA13060" s="130"/>
      <c r="DB13060" s="130"/>
    </row>
    <row r="13061" spans="104:106" x14ac:dyDescent="0.2">
      <c r="CZ13061" s="130"/>
      <c r="DA13061" s="130"/>
      <c r="DB13061" s="130"/>
    </row>
    <row r="13062" spans="104:106" x14ac:dyDescent="0.2">
      <c r="CZ13062" s="130"/>
      <c r="DA13062" s="130"/>
      <c r="DB13062" s="130"/>
    </row>
    <row r="13063" spans="104:106" x14ac:dyDescent="0.2">
      <c r="CZ13063" s="130"/>
      <c r="DA13063" s="130"/>
      <c r="DB13063" s="130"/>
    </row>
    <row r="13064" spans="104:106" x14ac:dyDescent="0.2">
      <c r="CZ13064" s="130"/>
      <c r="DA13064" s="130"/>
      <c r="DB13064" s="130"/>
    </row>
    <row r="13065" spans="104:106" x14ac:dyDescent="0.2">
      <c r="CZ13065" s="130"/>
      <c r="DA13065" s="130"/>
      <c r="DB13065" s="130"/>
    </row>
    <row r="13066" spans="104:106" x14ac:dyDescent="0.2">
      <c r="CZ13066" s="130"/>
      <c r="DA13066" s="130"/>
      <c r="DB13066" s="130"/>
    </row>
    <row r="13067" spans="104:106" x14ac:dyDescent="0.2">
      <c r="CZ13067" s="130"/>
      <c r="DA13067" s="130"/>
      <c r="DB13067" s="130"/>
    </row>
    <row r="13068" spans="104:106" x14ac:dyDescent="0.2">
      <c r="CZ13068" s="130"/>
      <c r="DA13068" s="130"/>
      <c r="DB13068" s="130"/>
    </row>
    <row r="13069" spans="104:106" x14ac:dyDescent="0.2">
      <c r="CZ13069" s="130"/>
      <c r="DA13069" s="130"/>
      <c r="DB13069" s="130"/>
    </row>
    <row r="13070" spans="104:106" x14ac:dyDescent="0.2">
      <c r="CZ13070" s="130"/>
      <c r="DA13070" s="130"/>
      <c r="DB13070" s="130"/>
    </row>
    <row r="13071" spans="104:106" x14ac:dyDescent="0.2">
      <c r="CZ13071" s="130"/>
      <c r="DA13071" s="130"/>
      <c r="DB13071" s="130"/>
    </row>
    <row r="13072" spans="104:106" x14ac:dyDescent="0.2">
      <c r="CZ13072" s="130"/>
      <c r="DA13072" s="130"/>
      <c r="DB13072" s="130"/>
    </row>
    <row r="13073" spans="104:106" x14ac:dyDescent="0.2">
      <c r="CZ13073" s="130"/>
      <c r="DA13073" s="130"/>
      <c r="DB13073" s="130"/>
    </row>
    <row r="13074" spans="104:106" x14ac:dyDescent="0.2">
      <c r="CZ13074" s="130"/>
      <c r="DA13074" s="130"/>
      <c r="DB13074" s="130"/>
    </row>
    <row r="13075" spans="104:106" x14ac:dyDescent="0.2">
      <c r="CZ13075" s="130"/>
      <c r="DA13075" s="130"/>
      <c r="DB13075" s="130"/>
    </row>
    <row r="13076" spans="104:106" x14ac:dyDescent="0.2">
      <c r="CZ13076" s="130"/>
      <c r="DA13076" s="130"/>
      <c r="DB13076" s="130"/>
    </row>
    <row r="13077" spans="104:106" x14ac:dyDescent="0.2">
      <c r="CZ13077" s="130"/>
      <c r="DA13077" s="130"/>
      <c r="DB13077" s="130"/>
    </row>
    <row r="13078" spans="104:106" x14ac:dyDescent="0.2">
      <c r="CZ13078" s="130"/>
      <c r="DA13078" s="130"/>
      <c r="DB13078" s="130"/>
    </row>
    <row r="13079" spans="104:106" x14ac:dyDescent="0.2">
      <c r="CZ13079" s="130"/>
      <c r="DA13079" s="130"/>
      <c r="DB13079" s="130"/>
    </row>
    <row r="13080" spans="104:106" x14ac:dyDescent="0.2">
      <c r="CZ13080" s="130"/>
      <c r="DA13080" s="130"/>
      <c r="DB13080" s="130"/>
    </row>
    <row r="13081" spans="104:106" x14ac:dyDescent="0.2">
      <c r="CZ13081" s="130"/>
      <c r="DA13081" s="130"/>
      <c r="DB13081" s="130"/>
    </row>
    <row r="13082" spans="104:106" x14ac:dyDescent="0.2">
      <c r="CZ13082" s="130"/>
      <c r="DA13082" s="130"/>
      <c r="DB13082" s="130"/>
    </row>
    <row r="13083" spans="104:106" x14ac:dyDescent="0.2">
      <c r="CZ13083" s="130"/>
      <c r="DA13083" s="130"/>
      <c r="DB13083" s="130"/>
    </row>
    <row r="13084" spans="104:106" x14ac:dyDescent="0.2">
      <c r="CZ13084" s="130"/>
      <c r="DA13084" s="130"/>
      <c r="DB13084" s="130"/>
    </row>
    <row r="13085" spans="104:106" x14ac:dyDescent="0.2">
      <c r="CZ13085" s="130"/>
      <c r="DA13085" s="130"/>
      <c r="DB13085" s="130"/>
    </row>
    <row r="13086" spans="104:106" x14ac:dyDescent="0.2">
      <c r="CZ13086" s="130"/>
      <c r="DA13086" s="130"/>
      <c r="DB13086" s="130"/>
    </row>
    <row r="13087" spans="104:106" x14ac:dyDescent="0.2">
      <c r="CZ13087" s="130"/>
      <c r="DA13087" s="130"/>
      <c r="DB13087" s="130"/>
    </row>
    <row r="13088" spans="104:106" x14ac:dyDescent="0.2">
      <c r="CZ13088" s="130"/>
      <c r="DA13088" s="130"/>
      <c r="DB13088" s="130"/>
    </row>
    <row r="13089" spans="104:106" x14ac:dyDescent="0.2">
      <c r="CZ13089" s="130"/>
      <c r="DA13089" s="130"/>
      <c r="DB13089" s="130"/>
    </row>
    <row r="13090" spans="104:106" x14ac:dyDescent="0.2">
      <c r="CZ13090" s="130"/>
      <c r="DA13090" s="130"/>
      <c r="DB13090" s="130"/>
    </row>
    <row r="13091" spans="104:106" x14ac:dyDescent="0.2">
      <c r="CZ13091" s="130"/>
      <c r="DA13091" s="130"/>
      <c r="DB13091" s="130"/>
    </row>
    <row r="13092" spans="104:106" x14ac:dyDescent="0.2">
      <c r="CZ13092" s="130"/>
      <c r="DA13092" s="130"/>
      <c r="DB13092" s="130"/>
    </row>
    <row r="13093" spans="104:106" x14ac:dyDescent="0.2">
      <c r="CZ13093" s="130"/>
      <c r="DA13093" s="130"/>
      <c r="DB13093" s="130"/>
    </row>
    <row r="13094" spans="104:106" x14ac:dyDescent="0.2">
      <c r="CZ13094" s="130"/>
      <c r="DA13094" s="130"/>
      <c r="DB13094" s="130"/>
    </row>
    <row r="13095" spans="104:106" x14ac:dyDescent="0.2">
      <c r="CZ13095" s="130"/>
      <c r="DA13095" s="130"/>
      <c r="DB13095" s="130"/>
    </row>
    <row r="13096" spans="104:106" x14ac:dyDescent="0.2">
      <c r="CZ13096" s="130"/>
      <c r="DA13096" s="130"/>
      <c r="DB13096" s="130"/>
    </row>
    <row r="13097" spans="104:106" x14ac:dyDescent="0.2">
      <c r="CZ13097" s="130"/>
      <c r="DA13097" s="130"/>
      <c r="DB13097" s="130"/>
    </row>
    <row r="13098" spans="104:106" x14ac:dyDescent="0.2">
      <c r="CZ13098" s="130"/>
      <c r="DA13098" s="130"/>
      <c r="DB13098" s="130"/>
    </row>
    <row r="13099" spans="104:106" x14ac:dyDescent="0.2">
      <c r="CZ13099" s="130"/>
      <c r="DA13099" s="130"/>
      <c r="DB13099" s="130"/>
    </row>
    <row r="13100" spans="104:106" x14ac:dyDescent="0.2">
      <c r="CZ13100" s="130"/>
      <c r="DA13100" s="130"/>
      <c r="DB13100" s="130"/>
    </row>
    <row r="13101" spans="104:106" x14ac:dyDescent="0.2">
      <c r="CZ13101" s="130"/>
      <c r="DA13101" s="130"/>
      <c r="DB13101" s="130"/>
    </row>
    <row r="13102" spans="104:106" x14ac:dyDescent="0.2">
      <c r="CZ13102" s="130"/>
      <c r="DA13102" s="130"/>
      <c r="DB13102" s="130"/>
    </row>
    <row r="13103" spans="104:106" x14ac:dyDescent="0.2">
      <c r="CZ13103" s="130"/>
      <c r="DA13103" s="130"/>
      <c r="DB13103" s="130"/>
    </row>
    <row r="13104" spans="104:106" x14ac:dyDescent="0.2">
      <c r="CZ13104" s="130"/>
      <c r="DA13104" s="130"/>
      <c r="DB13104" s="130"/>
    </row>
    <row r="13105" spans="104:106" x14ac:dyDescent="0.2">
      <c r="CZ13105" s="130"/>
      <c r="DA13105" s="130"/>
      <c r="DB13105" s="130"/>
    </row>
    <row r="13106" spans="104:106" x14ac:dyDescent="0.2">
      <c r="CZ13106" s="130"/>
      <c r="DA13106" s="130"/>
      <c r="DB13106" s="130"/>
    </row>
    <row r="13107" spans="104:106" x14ac:dyDescent="0.2">
      <c r="CZ13107" s="130"/>
      <c r="DA13107" s="130"/>
      <c r="DB13107" s="130"/>
    </row>
    <row r="13108" spans="104:106" x14ac:dyDescent="0.2">
      <c r="CZ13108" s="130"/>
      <c r="DA13108" s="130"/>
      <c r="DB13108" s="130"/>
    </row>
    <row r="13109" spans="104:106" x14ac:dyDescent="0.2">
      <c r="CZ13109" s="130"/>
      <c r="DA13109" s="130"/>
      <c r="DB13109" s="130"/>
    </row>
    <row r="13110" spans="104:106" x14ac:dyDescent="0.2">
      <c r="CZ13110" s="130"/>
      <c r="DA13110" s="130"/>
      <c r="DB13110" s="130"/>
    </row>
    <row r="13111" spans="104:106" x14ac:dyDescent="0.2">
      <c r="CZ13111" s="130"/>
      <c r="DA13111" s="130"/>
      <c r="DB13111" s="130"/>
    </row>
    <row r="13112" spans="104:106" x14ac:dyDescent="0.2">
      <c r="CZ13112" s="130"/>
      <c r="DA13112" s="130"/>
      <c r="DB13112" s="130"/>
    </row>
    <row r="13113" spans="104:106" x14ac:dyDescent="0.2">
      <c r="CZ13113" s="130"/>
      <c r="DA13113" s="130"/>
      <c r="DB13113" s="130"/>
    </row>
    <row r="13114" spans="104:106" x14ac:dyDescent="0.2">
      <c r="CZ13114" s="130"/>
      <c r="DA13114" s="130"/>
      <c r="DB13114" s="130"/>
    </row>
    <row r="13115" spans="104:106" x14ac:dyDescent="0.2">
      <c r="CZ13115" s="130"/>
      <c r="DA13115" s="130"/>
      <c r="DB13115" s="130"/>
    </row>
    <row r="13116" spans="104:106" x14ac:dyDescent="0.2">
      <c r="CZ13116" s="130"/>
      <c r="DA13116" s="130"/>
      <c r="DB13116" s="130"/>
    </row>
    <row r="13117" spans="104:106" x14ac:dyDescent="0.2">
      <c r="CZ13117" s="130"/>
      <c r="DA13117" s="130"/>
      <c r="DB13117" s="130"/>
    </row>
    <row r="13118" spans="104:106" x14ac:dyDescent="0.2">
      <c r="CZ13118" s="130"/>
      <c r="DA13118" s="130"/>
      <c r="DB13118" s="130"/>
    </row>
    <row r="13119" spans="104:106" x14ac:dyDescent="0.2">
      <c r="CZ13119" s="130"/>
      <c r="DA13119" s="130"/>
      <c r="DB13119" s="130"/>
    </row>
    <row r="13120" spans="104:106" x14ac:dyDescent="0.2">
      <c r="CZ13120" s="130"/>
      <c r="DA13120" s="130"/>
      <c r="DB13120" s="130"/>
    </row>
    <row r="13121" spans="104:106" x14ac:dyDescent="0.2">
      <c r="CZ13121" s="130"/>
      <c r="DA13121" s="130"/>
      <c r="DB13121" s="130"/>
    </row>
    <row r="13122" spans="104:106" x14ac:dyDescent="0.2">
      <c r="CZ13122" s="130"/>
      <c r="DA13122" s="130"/>
      <c r="DB13122" s="130"/>
    </row>
    <row r="13123" spans="104:106" x14ac:dyDescent="0.2">
      <c r="CZ13123" s="130"/>
      <c r="DA13123" s="130"/>
      <c r="DB13123" s="130"/>
    </row>
    <row r="13124" spans="104:106" x14ac:dyDescent="0.2">
      <c r="CZ13124" s="130"/>
      <c r="DA13124" s="130"/>
      <c r="DB13124" s="130"/>
    </row>
    <row r="13125" spans="104:106" x14ac:dyDescent="0.2">
      <c r="CZ13125" s="130"/>
      <c r="DA13125" s="130"/>
      <c r="DB13125" s="130"/>
    </row>
    <row r="13126" spans="104:106" x14ac:dyDescent="0.2">
      <c r="CZ13126" s="130"/>
      <c r="DA13126" s="130"/>
      <c r="DB13126" s="130"/>
    </row>
    <row r="13127" spans="104:106" x14ac:dyDescent="0.2">
      <c r="CZ13127" s="130"/>
      <c r="DA13127" s="130"/>
      <c r="DB13127" s="130"/>
    </row>
    <row r="13128" spans="104:106" x14ac:dyDescent="0.2">
      <c r="CZ13128" s="130"/>
      <c r="DA13128" s="130"/>
      <c r="DB13128" s="130"/>
    </row>
    <row r="13129" spans="104:106" x14ac:dyDescent="0.2">
      <c r="CZ13129" s="130"/>
      <c r="DA13129" s="130"/>
      <c r="DB13129" s="130"/>
    </row>
    <row r="13130" spans="104:106" x14ac:dyDescent="0.2">
      <c r="CZ13130" s="130"/>
      <c r="DA13130" s="130"/>
      <c r="DB13130" s="130"/>
    </row>
    <row r="13131" spans="104:106" x14ac:dyDescent="0.2">
      <c r="CZ13131" s="130"/>
      <c r="DA13131" s="130"/>
      <c r="DB13131" s="130"/>
    </row>
    <row r="13132" spans="104:106" x14ac:dyDescent="0.2">
      <c r="CZ13132" s="130"/>
      <c r="DA13132" s="130"/>
      <c r="DB13132" s="130"/>
    </row>
    <row r="13133" spans="104:106" x14ac:dyDescent="0.2">
      <c r="CZ13133" s="130"/>
      <c r="DA13133" s="130"/>
      <c r="DB13133" s="130"/>
    </row>
    <row r="13134" spans="104:106" x14ac:dyDescent="0.2">
      <c r="CZ13134" s="130"/>
      <c r="DA13134" s="130"/>
      <c r="DB13134" s="130"/>
    </row>
    <row r="13135" spans="104:106" x14ac:dyDescent="0.2">
      <c r="CZ13135" s="130"/>
      <c r="DA13135" s="130"/>
      <c r="DB13135" s="130"/>
    </row>
    <row r="13136" spans="104:106" x14ac:dyDescent="0.2">
      <c r="CZ13136" s="130"/>
      <c r="DA13136" s="130"/>
      <c r="DB13136" s="130"/>
    </row>
    <row r="13137" spans="104:106" x14ac:dyDescent="0.2">
      <c r="CZ13137" s="130"/>
      <c r="DA13137" s="130"/>
      <c r="DB13137" s="130"/>
    </row>
    <row r="13138" spans="104:106" x14ac:dyDescent="0.2">
      <c r="CZ13138" s="130"/>
      <c r="DA13138" s="130"/>
      <c r="DB13138" s="130"/>
    </row>
    <row r="13139" spans="104:106" x14ac:dyDescent="0.2">
      <c r="CZ13139" s="130"/>
      <c r="DA13139" s="130"/>
      <c r="DB13139" s="130"/>
    </row>
    <row r="13140" spans="104:106" x14ac:dyDescent="0.2">
      <c r="CZ13140" s="130"/>
      <c r="DA13140" s="130"/>
      <c r="DB13140" s="130"/>
    </row>
    <row r="13141" spans="104:106" x14ac:dyDescent="0.2">
      <c r="CZ13141" s="130"/>
      <c r="DA13141" s="130"/>
      <c r="DB13141" s="130"/>
    </row>
    <row r="13142" spans="104:106" x14ac:dyDescent="0.2">
      <c r="CZ13142" s="130"/>
      <c r="DA13142" s="130"/>
      <c r="DB13142" s="130"/>
    </row>
    <row r="13143" spans="104:106" x14ac:dyDescent="0.2">
      <c r="CZ13143" s="130"/>
      <c r="DA13143" s="130"/>
      <c r="DB13143" s="130"/>
    </row>
    <row r="13144" spans="104:106" x14ac:dyDescent="0.2">
      <c r="CZ13144" s="130"/>
      <c r="DA13144" s="130"/>
      <c r="DB13144" s="130"/>
    </row>
    <row r="13145" spans="104:106" x14ac:dyDescent="0.2">
      <c r="CZ13145" s="130"/>
      <c r="DA13145" s="130"/>
      <c r="DB13145" s="130"/>
    </row>
    <row r="13146" spans="104:106" x14ac:dyDescent="0.2">
      <c r="CZ13146" s="130"/>
      <c r="DA13146" s="130"/>
      <c r="DB13146" s="130"/>
    </row>
    <row r="13147" spans="104:106" x14ac:dyDescent="0.2">
      <c r="CZ13147" s="130"/>
      <c r="DA13147" s="130"/>
      <c r="DB13147" s="130"/>
    </row>
    <row r="13148" spans="104:106" x14ac:dyDescent="0.2">
      <c r="CZ13148" s="130"/>
      <c r="DA13148" s="130"/>
      <c r="DB13148" s="130"/>
    </row>
    <row r="13149" spans="104:106" x14ac:dyDescent="0.2">
      <c r="CZ13149" s="130"/>
      <c r="DA13149" s="130"/>
      <c r="DB13149" s="130"/>
    </row>
    <row r="13150" spans="104:106" x14ac:dyDescent="0.2">
      <c r="CZ13150" s="130"/>
      <c r="DA13150" s="130"/>
      <c r="DB13150" s="130"/>
    </row>
    <row r="13151" spans="104:106" x14ac:dyDescent="0.2">
      <c r="CZ13151" s="130"/>
      <c r="DA13151" s="130"/>
      <c r="DB13151" s="130"/>
    </row>
    <row r="13152" spans="104:106" x14ac:dyDescent="0.2">
      <c r="CZ13152" s="130"/>
      <c r="DA13152" s="130"/>
      <c r="DB13152" s="130"/>
    </row>
    <row r="13153" spans="104:106" x14ac:dyDescent="0.2">
      <c r="CZ13153" s="130"/>
      <c r="DA13153" s="130"/>
      <c r="DB13153" s="130"/>
    </row>
    <row r="13154" spans="104:106" x14ac:dyDescent="0.2">
      <c r="CZ13154" s="130"/>
      <c r="DA13154" s="130"/>
      <c r="DB13154" s="130"/>
    </row>
    <row r="13155" spans="104:106" x14ac:dyDescent="0.2">
      <c r="CZ13155" s="130"/>
      <c r="DA13155" s="130"/>
      <c r="DB13155" s="130"/>
    </row>
    <row r="13156" spans="104:106" x14ac:dyDescent="0.2">
      <c r="CZ13156" s="130"/>
      <c r="DA13156" s="130"/>
      <c r="DB13156" s="130"/>
    </row>
    <row r="13157" spans="104:106" x14ac:dyDescent="0.2">
      <c r="CZ13157" s="130"/>
      <c r="DA13157" s="130"/>
      <c r="DB13157" s="130"/>
    </row>
    <row r="13158" spans="104:106" x14ac:dyDescent="0.2">
      <c r="CZ13158" s="130"/>
      <c r="DA13158" s="130"/>
      <c r="DB13158" s="130"/>
    </row>
    <row r="13159" spans="104:106" x14ac:dyDescent="0.2">
      <c r="CZ13159" s="130"/>
      <c r="DA13159" s="130"/>
      <c r="DB13159" s="130"/>
    </row>
    <row r="13160" spans="104:106" x14ac:dyDescent="0.2">
      <c r="CZ13160" s="130"/>
      <c r="DA13160" s="130"/>
      <c r="DB13160" s="130"/>
    </row>
    <row r="13161" spans="104:106" x14ac:dyDescent="0.2">
      <c r="CZ13161" s="130"/>
      <c r="DA13161" s="130"/>
      <c r="DB13161" s="130"/>
    </row>
    <row r="13162" spans="104:106" x14ac:dyDescent="0.2">
      <c r="CZ13162" s="130"/>
      <c r="DA13162" s="130"/>
      <c r="DB13162" s="130"/>
    </row>
    <row r="13163" spans="104:106" x14ac:dyDescent="0.2">
      <c r="CZ13163" s="130"/>
      <c r="DA13163" s="130"/>
      <c r="DB13163" s="130"/>
    </row>
    <row r="13164" spans="104:106" x14ac:dyDescent="0.2">
      <c r="CZ13164" s="130"/>
      <c r="DA13164" s="130"/>
      <c r="DB13164" s="130"/>
    </row>
    <row r="13165" spans="104:106" x14ac:dyDescent="0.2">
      <c r="CZ13165" s="130"/>
      <c r="DA13165" s="130"/>
      <c r="DB13165" s="130"/>
    </row>
    <row r="13166" spans="104:106" x14ac:dyDescent="0.2">
      <c r="CZ13166" s="130"/>
      <c r="DA13166" s="130"/>
      <c r="DB13166" s="130"/>
    </row>
    <row r="13167" spans="104:106" x14ac:dyDescent="0.2">
      <c r="CZ13167" s="130"/>
      <c r="DA13167" s="130"/>
      <c r="DB13167" s="130"/>
    </row>
    <row r="13168" spans="104:106" x14ac:dyDescent="0.2">
      <c r="CZ13168" s="130"/>
      <c r="DA13168" s="130"/>
      <c r="DB13168" s="130"/>
    </row>
    <row r="13169" spans="104:106" x14ac:dyDescent="0.2">
      <c r="CZ13169" s="130"/>
      <c r="DA13169" s="130"/>
      <c r="DB13169" s="130"/>
    </row>
    <row r="13170" spans="104:106" x14ac:dyDescent="0.2">
      <c r="CZ13170" s="130"/>
      <c r="DA13170" s="130"/>
      <c r="DB13170" s="130"/>
    </row>
    <row r="13171" spans="104:106" x14ac:dyDescent="0.2">
      <c r="CZ13171" s="130"/>
      <c r="DA13171" s="130"/>
      <c r="DB13171" s="130"/>
    </row>
    <row r="13172" spans="104:106" x14ac:dyDescent="0.2">
      <c r="CZ13172" s="130"/>
      <c r="DA13172" s="130"/>
      <c r="DB13172" s="130"/>
    </row>
    <row r="13173" spans="104:106" x14ac:dyDescent="0.2">
      <c r="CZ13173" s="130"/>
      <c r="DA13173" s="130"/>
      <c r="DB13173" s="130"/>
    </row>
    <row r="13174" spans="104:106" x14ac:dyDescent="0.2">
      <c r="CZ13174" s="130"/>
      <c r="DA13174" s="130"/>
      <c r="DB13174" s="130"/>
    </row>
    <row r="13175" spans="104:106" x14ac:dyDescent="0.2">
      <c r="CZ13175" s="130"/>
      <c r="DA13175" s="130"/>
      <c r="DB13175" s="130"/>
    </row>
    <row r="13176" spans="104:106" x14ac:dyDescent="0.2">
      <c r="CZ13176" s="130"/>
      <c r="DA13176" s="130"/>
      <c r="DB13176" s="130"/>
    </row>
    <row r="13177" spans="104:106" x14ac:dyDescent="0.2">
      <c r="CZ13177" s="130"/>
      <c r="DA13177" s="130"/>
      <c r="DB13177" s="130"/>
    </row>
    <row r="13178" spans="104:106" x14ac:dyDescent="0.2">
      <c r="CZ13178" s="130"/>
      <c r="DA13178" s="130"/>
      <c r="DB13178" s="130"/>
    </row>
    <row r="13179" spans="104:106" x14ac:dyDescent="0.2">
      <c r="CZ13179" s="130"/>
      <c r="DA13179" s="130"/>
      <c r="DB13179" s="130"/>
    </row>
    <row r="13180" spans="104:106" x14ac:dyDescent="0.2">
      <c r="CZ13180" s="130"/>
      <c r="DA13180" s="130"/>
      <c r="DB13180" s="130"/>
    </row>
    <row r="13181" spans="104:106" x14ac:dyDescent="0.2">
      <c r="CZ13181" s="130"/>
      <c r="DA13181" s="130"/>
      <c r="DB13181" s="130"/>
    </row>
    <row r="13182" spans="104:106" x14ac:dyDescent="0.2">
      <c r="CZ13182" s="130"/>
      <c r="DA13182" s="130"/>
      <c r="DB13182" s="130"/>
    </row>
    <row r="13183" spans="104:106" x14ac:dyDescent="0.2">
      <c r="CZ13183" s="130"/>
      <c r="DA13183" s="130"/>
      <c r="DB13183" s="130"/>
    </row>
    <row r="13184" spans="104:106" x14ac:dyDescent="0.2">
      <c r="CZ13184" s="130"/>
      <c r="DA13184" s="130"/>
      <c r="DB13184" s="130"/>
    </row>
    <row r="13185" spans="104:106" x14ac:dyDescent="0.2">
      <c r="CZ13185" s="130"/>
      <c r="DA13185" s="130"/>
      <c r="DB13185" s="130"/>
    </row>
    <row r="13186" spans="104:106" x14ac:dyDescent="0.2">
      <c r="CZ13186" s="130"/>
      <c r="DA13186" s="130"/>
      <c r="DB13186" s="130"/>
    </row>
    <row r="13187" spans="104:106" x14ac:dyDescent="0.2">
      <c r="CZ13187" s="130"/>
      <c r="DA13187" s="130"/>
      <c r="DB13187" s="130"/>
    </row>
    <row r="13188" spans="104:106" x14ac:dyDescent="0.2">
      <c r="CZ13188" s="130"/>
      <c r="DA13188" s="130"/>
      <c r="DB13188" s="130"/>
    </row>
    <row r="13189" spans="104:106" x14ac:dyDescent="0.2">
      <c r="CZ13189" s="130"/>
      <c r="DA13189" s="130"/>
      <c r="DB13189" s="130"/>
    </row>
    <row r="13190" spans="104:106" x14ac:dyDescent="0.2">
      <c r="CZ13190" s="130"/>
      <c r="DA13190" s="130"/>
      <c r="DB13190" s="130"/>
    </row>
    <row r="13191" spans="104:106" x14ac:dyDescent="0.2">
      <c r="CZ13191" s="130"/>
      <c r="DA13191" s="130"/>
      <c r="DB13191" s="130"/>
    </row>
    <row r="13192" spans="104:106" x14ac:dyDescent="0.2">
      <c r="CZ13192" s="130"/>
      <c r="DA13192" s="130"/>
      <c r="DB13192" s="130"/>
    </row>
    <row r="13193" spans="104:106" x14ac:dyDescent="0.2">
      <c r="CZ13193" s="130"/>
      <c r="DA13193" s="130"/>
      <c r="DB13193" s="130"/>
    </row>
    <row r="13194" spans="104:106" x14ac:dyDescent="0.2">
      <c r="CZ13194" s="130"/>
      <c r="DA13194" s="130"/>
      <c r="DB13194" s="130"/>
    </row>
    <row r="13195" spans="104:106" x14ac:dyDescent="0.2">
      <c r="CZ13195" s="130"/>
      <c r="DA13195" s="130"/>
      <c r="DB13195" s="130"/>
    </row>
    <row r="13196" spans="104:106" x14ac:dyDescent="0.2">
      <c r="CZ13196" s="130"/>
      <c r="DA13196" s="130"/>
      <c r="DB13196" s="130"/>
    </row>
    <row r="13197" spans="104:106" x14ac:dyDescent="0.2">
      <c r="CZ13197" s="130"/>
      <c r="DA13197" s="130"/>
      <c r="DB13197" s="130"/>
    </row>
    <row r="13198" spans="104:106" x14ac:dyDescent="0.2">
      <c r="CZ13198" s="130"/>
      <c r="DA13198" s="130"/>
      <c r="DB13198" s="130"/>
    </row>
    <row r="13199" spans="104:106" x14ac:dyDescent="0.2">
      <c r="CZ13199" s="130"/>
      <c r="DA13199" s="130"/>
      <c r="DB13199" s="130"/>
    </row>
    <row r="13200" spans="104:106" x14ac:dyDescent="0.2">
      <c r="CZ13200" s="130"/>
      <c r="DA13200" s="130"/>
      <c r="DB13200" s="130"/>
    </row>
    <row r="13201" spans="104:106" x14ac:dyDescent="0.2">
      <c r="CZ13201" s="130"/>
      <c r="DA13201" s="130"/>
      <c r="DB13201" s="130"/>
    </row>
    <row r="13202" spans="104:106" x14ac:dyDescent="0.2">
      <c r="CZ13202" s="130"/>
      <c r="DA13202" s="130"/>
      <c r="DB13202" s="130"/>
    </row>
    <row r="13203" spans="104:106" x14ac:dyDescent="0.2">
      <c r="CZ13203" s="130"/>
      <c r="DA13203" s="130"/>
      <c r="DB13203" s="130"/>
    </row>
    <row r="13204" spans="104:106" x14ac:dyDescent="0.2">
      <c r="CZ13204" s="130"/>
      <c r="DA13204" s="130"/>
      <c r="DB13204" s="130"/>
    </row>
    <row r="13205" spans="104:106" x14ac:dyDescent="0.2">
      <c r="CZ13205" s="130"/>
      <c r="DA13205" s="130"/>
      <c r="DB13205" s="130"/>
    </row>
    <row r="13206" spans="104:106" x14ac:dyDescent="0.2">
      <c r="CZ13206" s="130"/>
      <c r="DA13206" s="130"/>
      <c r="DB13206" s="130"/>
    </row>
    <row r="13207" spans="104:106" x14ac:dyDescent="0.2">
      <c r="CZ13207" s="130"/>
      <c r="DA13207" s="130"/>
      <c r="DB13207" s="130"/>
    </row>
    <row r="13208" spans="104:106" x14ac:dyDescent="0.2">
      <c r="CZ13208" s="130"/>
      <c r="DA13208" s="130"/>
      <c r="DB13208" s="130"/>
    </row>
    <row r="13209" spans="104:106" x14ac:dyDescent="0.2">
      <c r="CZ13209" s="130"/>
      <c r="DA13209" s="130"/>
      <c r="DB13209" s="130"/>
    </row>
    <row r="13210" spans="104:106" x14ac:dyDescent="0.2">
      <c r="CZ13210" s="130"/>
      <c r="DA13210" s="130"/>
      <c r="DB13210" s="130"/>
    </row>
    <row r="13211" spans="104:106" x14ac:dyDescent="0.2">
      <c r="CZ13211" s="130"/>
      <c r="DA13211" s="130"/>
      <c r="DB13211" s="130"/>
    </row>
    <row r="13212" spans="104:106" x14ac:dyDescent="0.2">
      <c r="CZ13212" s="130"/>
      <c r="DA13212" s="130"/>
      <c r="DB13212" s="130"/>
    </row>
    <row r="13213" spans="104:106" x14ac:dyDescent="0.2">
      <c r="CZ13213" s="130"/>
      <c r="DA13213" s="130"/>
      <c r="DB13213" s="130"/>
    </row>
    <row r="13214" spans="104:106" x14ac:dyDescent="0.2">
      <c r="CZ13214" s="130"/>
      <c r="DA13214" s="130"/>
      <c r="DB13214" s="130"/>
    </row>
    <row r="13215" spans="104:106" x14ac:dyDescent="0.2">
      <c r="CZ13215" s="130"/>
      <c r="DA13215" s="130"/>
      <c r="DB13215" s="130"/>
    </row>
    <row r="13216" spans="104:106" x14ac:dyDescent="0.2">
      <c r="CZ13216" s="130"/>
      <c r="DA13216" s="130"/>
      <c r="DB13216" s="130"/>
    </row>
    <row r="13217" spans="104:106" x14ac:dyDescent="0.2">
      <c r="CZ13217" s="130"/>
      <c r="DA13217" s="130"/>
      <c r="DB13217" s="130"/>
    </row>
    <row r="13218" spans="104:106" x14ac:dyDescent="0.2">
      <c r="CZ13218" s="130"/>
      <c r="DA13218" s="130"/>
      <c r="DB13218" s="130"/>
    </row>
    <row r="13219" spans="104:106" x14ac:dyDescent="0.2">
      <c r="CZ13219" s="130"/>
      <c r="DA13219" s="130"/>
      <c r="DB13219" s="130"/>
    </row>
    <row r="13220" spans="104:106" x14ac:dyDescent="0.2">
      <c r="CZ13220" s="130"/>
      <c r="DA13220" s="130"/>
      <c r="DB13220" s="130"/>
    </row>
    <row r="13221" spans="104:106" x14ac:dyDescent="0.2">
      <c r="CZ13221" s="130"/>
      <c r="DA13221" s="130"/>
      <c r="DB13221" s="130"/>
    </row>
    <row r="13222" spans="104:106" x14ac:dyDescent="0.2">
      <c r="CZ13222" s="130"/>
      <c r="DA13222" s="130"/>
      <c r="DB13222" s="130"/>
    </row>
    <row r="13223" spans="104:106" x14ac:dyDescent="0.2">
      <c r="CZ13223" s="130"/>
      <c r="DA13223" s="130"/>
      <c r="DB13223" s="130"/>
    </row>
    <row r="13224" spans="104:106" x14ac:dyDescent="0.2">
      <c r="CZ13224" s="130"/>
      <c r="DA13224" s="130"/>
      <c r="DB13224" s="130"/>
    </row>
    <row r="13225" spans="104:106" x14ac:dyDescent="0.2">
      <c r="CZ13225" s="130"/>
      <c r="DA13225" s="130"/>
      <c r="DB13225" s="130"/>
    </row>
    <row r="13226" spans="104:106" x14ac:dyDescent="0.2">
      <c r="CZ13226" s="130"/>
      <c r="DA13226" s="130"/>
      <c r="DB13226" s="130"/>
    </row>
    <row r="13227" spans="104:106" x14ac:dyDescent="0.2">
      <c r="CZ13227" s="130"/>
      <c r="DA13227" s="130"/>
      <c r="DB13227" s="130"/>
    </row>
    <row r="13228" spans="104:106" x14ac:dyDescent="0.2">
      <c r="CZ13228" s="130"/>
      <c r="DA13228" s="130"/>
      <c r="DB13228" s="130"/>
    </row>
    <row r="13229" spans="104:106" x14ac:dyDescent="0.2">
      <c r="CZ13229" s="130"/>
      <c r="DA13229" s="130"/>
      <c r="DB13229" s="130"/>
    </row>
    <row r="13230" spans="104:106" x14ac:dyDescent="0.2">
      <c r="CZ13230" s="130"/>
      <c r="DA13230" s="130"/>
      <c r="DB13230" s="130"/>
    </row>
    <row r="13231" spans="104:106" x14ac:dyDescent="0.2">
      <c r="CZ13231" s="130"/>
      <c r="DA13231" s="130"/>
      <c r="DB13231" s="130"/>
    </row>
    <row r="13232" spans="104:106" x14ac:dyDescent="0.2">
      <c r="CZ13232" s="130"/>
      <c r="DA13232" s="130"/>
      <c r="DB13232" s="130"/>
    </row>
    <row r="13233" spans="104:106" x14ac:dyDescent="0.2">
      <c r="CZ13233" s="130"/>
      <c r="DA13233" s="130"/>
      <c r="DB13233" s="130"/>
    </row>
    <row r="13234" spans="104:106" x14ac:dyDescent="0.2">
      <c r="CZ13234" s="130"/>
      <c r="DA13234" s="130"/>
      <c r="DB13234" s="130"/>
    </row>
    <row r="13235" spans="104:106" x14ac:dyDescent="0.2">
      <c r="CZ13235" s="130"/>
      <c r="DA13235" s="130"/>
      <c r="DB13235" s="130"/>
    </row>
    <row r="13236" spans="104:106" x14ac:dyDescent="0.2">
      <c r="CZ13236" s="130"/>
      <c r="DA13236" s="130"/>
      <c r="DB13236" s="130"/>
    </row>
    <row r="13237" spans="104:106" x14ac:dyDescent="0.2">
      <c r="CZ13237" s="130"/>
      <c r="DA13237" s="130"/>
      <c r="DB13237" s="130"/>
    </row>
    <row r="13238" spans="104:106" x14ac:dyDescent="0.2">
      <c r="CZ13238" s="130"/>
      <c r="DA13238" s="130"/>
      <c r="DB13238" s="130"/>
    </row>
    <row r="13239" spans="104:106" x14ac:dyDescent="0.2">
      <c r="CZ13239" s="130"/>
      <c r="DA13239" s="130"/>
      <c r="DB13239" s="130"/>
    </row>
    <row r="13240" spans="104:106" x14ac:dyDescent="0.2">
      <c r="CZ13240" s="130"/>
      <c r="DA13240" s="130"/>
      <c r="DB13240" s="130"/>
    </row>
    <row r="13241" spans="104:106" x14ac:dyDescent="0.2">
      <c r="CZ13241" s="130"/>
      <c r="DA13241" s="130"/>
      <c r="DB13241" s="130"/>
    </row>
    <row r="13242" spans="104:106" x14ac:dyDescent="0.2">
      <c r="CZ13242" s="130"/>
      <c r="DA13242" s="130"/>
      <c r="DB13242" s="130"/>
    </row>
    <row r="13243" spans="104:106" x14ac:dyDescent="0.2">
      <c r="CZ13243" s="130"/>
      <c r="DA13243" s="130"/>
      <c r="DB13243" s="130"/>
    </row>
    <row r="13244" spans="104:106" x14ac:dyDescent="0.2">
      <c r="CZ13244" s="130"/>
      <c r="DA13244" s="130"/>
      <c r="DB13244" s="130"/>
    </row>
    <row r="13245" spans="104:106" x14ac:dyDescent="0.2">
      <c r="CZ13245" s="130"/>
      <c r="DA13245" s="130"/>
      <c r="DB13245" s="130"/>
    </row>
    <row r="13246" spans="104:106" x14ac:dyDescent="0.2">
      <c r="CZ13246" s="130"/>
      <c r="DA13246" s="130"/>
      <c r="DB13246" s="130"/>
    </row>
    <row r="13247" spans="104:106" x14ac:dyDescent="0.2">
      <c r="CZ13247" s="130"/>
      <c r="DA13247" s="130"/>
      <c r="DB13247" s="130"/>
    </row>
    <row r="13248" spans="104:106" x14ac:dyDescent="0.2">
      <c r="CZ13248" s="130"/>
      <c r="DA13248" s="130"/>
      <c r="DB13248" s="130"/>
    </row>
    <row r="13249" spans="104:106" x14ac:dyDescent="0.2">
      <c r="CZ13249" s="130"/>
      <c r="DA13249" s="130"/>
      <c r="DB13249" s="130"/>
    </row>
    <row r="13250" spans="104:106" x14ac:dyDescent="0.2">
      <c r="CZ13250" s="130"/>
      <c r="DA13250" s="130"/>
      <c r="DB13250" s="130"/>
    </row>
    <row r="13251" spans="104:106" x14ac:dyDescent="0.2">
      <c r="CZ13251" s="130"/>
      <c r="DA13251" s="130"/>
      <c r="DB13251" s="130"/>
    </row>
    <row r="13252" spans="104:106" x14ac:dyDescent="0.2">
      <c r="CZ13252" s="130"/>
      <c r="DA13252" s="130"/>
      <c r="DB13252" s="130"/>
    </row>
    <row r="13253" spans="104:106" x14ac:dyDescent="0.2">
      <c r="CZ13253" s="130"/>
      <c r="DA13253" s="130"/>
      <c r="DB13253" s="130"/>
    </row>
    <row r="13254" spans="104:106" x14ac:dyDescent="0.2">
      <c r="CZ13254" s="130"/>
      <c r="DA13254" s="130"/>
      <c r="DB13254" s="130"/>
    </row>
    <row r="13255" spans="104:106" x14ac:dyDescent="0.2">
      <c r="CZ13255" s="130"/>
      <c r="DA13255" s="130"/>
      <c r="DB13255" s="130"/>
    </row>
    <row r="13256" spans="104:106" x14ac:dyDescent="0.2">
      <c r="CZ13256" s="130"/>
      <c r="DA13256" s="130"/>
      <c r="DB13256" s="130"/>
    </row>
    <row r="13257" spans="104:106" x14ac:dyDescent="0.2">
      <c r="CZ13257" s="130"/>
      <c r="DA13257" s="130"/>
      <c r="DB13257" s="130"/>
    </row>
    <row r="13258" spans="104:106" x14ac:dyDescent="0.2">
      <c r="CZ13258" s="130"/>
      <c r="DA13258" s="130"/>
      <c r="DB13258" s="130"/>
    </row>
    <row r="13259" spans="104:106" x14ac:dyDescent="0.2">
      <c r="CZ13259" s="130"/>
      <c r="DA13259" s="130"/>
      <c r="DB13259" s="130"/>
    </row>
    <row r="13260" spans="104:106" x14ac:dyDescent="0.2">
      <c r="CZ13260" s="130"/>
      <c r="DA13260" s="130"/>
      <c r="DB13260" s="130"/>
    </row>
    <row r="13261" spans="104:106" x14ac:dyDescent="0.2">
      <c r="CZ13261" s="130"/>
      <c r="DA13261" s="130"/>
      <c r="DB13261" s="130"/>
    </row>
    <row r="13262" spans="104:106" x14ac:dyDescent="0.2">
      <c r="CZ13262" s="130"/>
      <c r="DA13262" s="130"/>
      <c r="DB13262" s="130"/>
    </row>
    <row r="13263" spans="104:106" x14ac:dyDescent="0.2">
      <c r="CZ13263" s="130"/>
      <c r="DA13263" s="130"/>
      <c r="DB13263" s="130"/>
    </row>
    <row r="13264" spans="104:106" x14ac:dyDescent="0.2">
      <c r="CZ13264" s="130"/>
      <c r="DA13264" s="130"/>
      <c r="DB13264" s="130"/>
    </row>
    <row r="13265" spans="104:106" x14ac:dyDescent="0.2">
      <c r="CZ13265" s="130"/>
      <c r="DA13265" s="130"/>
      <c r="DB13265" s="130"/>
    </row>
    <row r="13266" spans="104:106" x14ac:dyDescent="0.2">
      <c r="CZ13266" s="130"/>
      <c r="DA13266" s="130"/>
      <c r="DB13266" s="130"/>
    </row>
    <row r="13267" spans="104:106" x14ac:dyDescent="0.2">
      <c r="CZ13267" s="130"/>
      <c r="DA13267" s="130"/>
      <c r="DB13267" s="130"/>
    </row>
    <row r="13268" spans="104:106" x14ac:dyDescent="0.2">
      <c r="CZ13268" s="130"/>
      <c r="DA13268" s="130"/>
      <c r="DB13268" s="130"/>
    </row>
    <row r="13269" spans="104:106" x14ac:dyDescent="0.2">
      <c r="CZ13269" s="130"/>
      <c r="DA13269" s="130"/>
      <c r="DB13269" s="130"/>
    </row>
    <row r="13270" spans="104:106" x14ac:dyDescent="0.2">
      <c r="CZ13270" s="130"/>
      <c r="DA13270" s="130"/>
      <c r="DB13270" s="130"/>
    </row>
    <row r="13271" spans="104:106" x14ac:dyDescent="0.2">
      <c r="CZ13271" s="130"/>
      <c r="DA13271" s="130"/>
      <c r="DB13271" s="130"/>
    </row>
    <row r="13272" spans="104:106" x14ac:dyDescent="0.2">
      <c r="CZ13272" s="130"/>
      <c r="DA13272" s="130"/>
      <c r="DB13272" s="130"/>
    </row>
    <row r="13273" spans="104:106" x14ac:dyDescent="0.2">
      <c r="CZ13273" s="130"/>
      <c r="DA13273" s="130"/>
      <c r="DB13273" s="130"/>
    </row>
    <row r="13274" spans="104:106" x14ac:dyDescent="0.2">
      <c r="CZ13274" s="130"/>
      <c r="DA13274" s="130"/>
      <c r="DB13274" s="130"/>
    </row>
    <row r="13275" spans="104:106" x14ac:dyDescent="0.2">
      <c r="CZ13275" s="130"/>
      <c r="DA13275" s="130"/>
      <c r="DB13275" s="130"/>
    </row>
    <row r="13276" spans="104:106" x14ac:dyDescent="0.2">
      <c r="CZ13276" s="130"/>
      <c r="DA13276" s="130"/>
      <c r="DB13276" s="130"/>
    </row>
    <row r="13277" spans="104:106" x14ac:dyDescent="0.2">
      <c r="CZ13277" s="130"/>
      <c r="DA13277" s="130"/>
      <c r="DB13277" s="130"/>
    </row>
    <row r="13278" spans="104:106" x14ac:dyDescent="0.2">
      <c r="CZ13278" s="130"/>
      <c r="DA13278" s="130"/>
      <c r="DB13278" s="130"/>
    </row>
    <row r="13279" spans="104:106" x14ac:dyDescent="0.2">
      <c r="CZ13279" s="130"/>
      <c r="DA13279" s="130"/>
      <c r="DB13279" s="130"/>
    </row>
    <row r="13280" spans="104:106" x14ac:dyDescent="0.2">
      <c r="CZ13280" s="130"/>
      <c r="DA13280" s="130"/>
      <c r="DB13280" s="130"/>
    </row>
    <row r="13281" spans="104:106" x14ac:dyDescent="0.2">
      <c r="CZ13281" s="130"/>
      <c r="DA13281" s="130"/>
      <c r="DB13281" s="130"/>
    </row>
    <row r="13282" spans="104:106" x14ac:dyDescent="0.2">
      <c r="CZ13282" s="130"/>
      <c r="DA13282" s="130"/>
      <c r="DB13282" s="130"/>
    </row>
    <row r="13283" spans="104:106" x14ac:dyDescent="0.2">
      <c r="CZ13283" s="130"/>
      <c r="DA13283" s="130"/>
      <c r="DB13283" s="130"/>
    </row>
    <row r="13284" spans="104:106" x14ac:dyDescent="0.2">
      <c r="CZ13284" s="130"/>
      <c r="DA13284" s="130"/>
      <c r="DB13284" s="130"/>
    </row>
    <row r="13285" spans="104:106" x14ac:dyDescent="0.2">
      <c r="CZ13285" s="130"/>
      <c r="DA13285" s="130"/>
      <c r="DB13285" s="130"/>
    </row>
    <row r="13286" spans="104:106" x14ac:dyDescent="0.2">
      <c r="CZ13286" s="130"/>
      <c r="DA13286" s="130"/>
      <c r="DB13286" s="130"/>
    </row>
    <row r="13287" spans="104:106" x14ac:dyDescent="0.2">
      <c r="CZ13287" s="130"/>
      <c r="DA13287" s="130"/>
      <c r="DB13287" s="130"/>
    </row>
    <row r="13288" spans="104:106" x14ac:dyDescent="0.2">
      <c r="CZ13288" s="130"/>
      <c r="DA13288" s="130"/>
      <c r="DB13288" s="130"/>
    </row>
    <row r="13289" spans="104:106" x14ac:dyDescent="0.2">
      <c r="CZ13289" s="130"/>
      <c r="DA13289" s="130"/>
      <c r="DB13289" s="130"/>
    </row>
    <row r="13290" spans="104:106" x14ac:dyDescent="0.2">
      <c r="CZ13290" s="130"/>
      <c r="DA13290" s="130"/>
      <c r="DB13290" s="130"/>
    </row>
    <row r="13291" spans="104:106" x14ac:dyDescent="0.2">
      <c r="CZ13291" s="130"/>
      <c r="DA13291" s="130"/>
      <c r="DB13291" s="130"/>
    </row>
    <row r="13292" spans="104:106" x14ac:dyDescent="0.2">
      <c r="CZ13292" s="130"/>
      <c r="DA13292" s="130"/>
      <c r="DB13292" s="130"/>
    </row>
    <row r="13293" spans="104:106" x14ac:dyDescent="0.2">
      <c r="CZ13293" s="130"/>
      <c r="DA13293" s="130"/>
      <c r="DB13293" s="130"/>
    </row>
    <row r="13294" spans="104:106" x14ac:dyDescent="0.2">
      <c r="CZ13294" s="130"/>
      <c r="DA13294" s="130"/>
      <c r="DB13294" s="130"/>
    </row>
    <row r="13295" spans="104:106" x14ac:dyDescent="0.2">
      <c r="CZ13295" s="130"/>
      <c r="DA13295" s="130"/>
      <c r="DB13295" s="130"/>
    </row>
    <row r="13296" spans="104:106" x14ac:dyDescent="0.2">
      <c r="CZ13296" s="130"/>
      <c r="DA13296" s="130"/>
      <c r="DB13296" s="130"/>
    </row>
    <row r="13297" spans="104:106" x14ac:dyDescent="0.2">
      <c r="CZ13297" s="130"/>
      <c r="DA13297" s="130"/>
      <c r="DB13297" s="130"/>
    </row>
    <row r="13298" spans="104:106" x14ac:dyDescent="0.2">
      <c r="CZ13298" s="130"/>
      <c r="DA13298" s="130"/>
      <c r="DB13298" s="130"/>
    </row>
    <row r="13299" spans="104:106" x14ac:dyDescent="0.2">
      <c r="CZ13299" s="130"/>
      <c r="DA13299" s="130"/>
      <c r="DB13299" s="130"/>
    </row>
    <row r="13300" spans="104:106" x14ac:dyDescent="0.2">
      <c r="CZ13300" s="130"/>
      <c r="DA13300" s="130"/>
      <c r="DB13300" s="130"/>
    </row>
    <row r="13301" spans="104:106" x14ac:dyDescent="0.2">
      <c r="CZ13301" s="130"/>
      <c r="DA13301" s="130"/>
      <c r="DB13301" s="130"/>
    </row>
    <row r="13302" spans="104:106" x14ac:dyDescent="0.2">
      <c r="CZ13302" s="130"/>
      <c r="DA13302" s="130"/>
      <c r="DB13302" s="130"/>
    </row>
    <row r="13303" spans="104:106" x14ac:dyDescent="0.2">
      <c r="CZ13303" s="130"/>
      <c r="DA13303" s="130"/>
      <c r="DB13303" s="130"/>
    </row>
    <row r="13304" spans="104:106" x14ac:dyDescent="0.2">
      <c r="CZ13304" s="130"/>
      <c r="DA13304" s="130"/>
      <c r="DB13304" s="130"/>
    </row>
    <row r="13305" spans="104:106" x14ac:dyDescent="0.2">
      <c r="CZ13305" s="130"/>
      <c r="DA13305" s="130"/>
      <c r="DB13305" s="130"/>
    </row>
    <row r="13306" spans="104:106" x14ac:dyDescent="0.2">
      <c r="CZ13306" s="130"/>
      <c r="DA13306" s="130"/>
      <c r="DB13306" s="130"/>
    </row>
    <row r="13307" spans="104:106" x14ac:dyDescent="0.2">
      <c r="CZ13307" s="130"/>
      <c r="DA13307" s="130"/>
      <c r="DB13307" s="130"/>
    </row>
    <row r="13308" spans="104:106" x14ac:dyDescent="0.2">
      <c r="CZ13308" s="130"/>
      <c r="DA13308" s="130"/>
      <c r="DB13308" s="130"/>
    </row>
    <row r="13309" spans="104:106" x14ac:dyDescent="0.2">
      <c r="CZ13309" s="130"/>
      <c r="DA13309" s="130"/>
      <c r="DB13309" s="130"/>
    </row>
    <row r="13310" spans="104:106" x14ac:dyDescent="0.2">
      <c r="CZ13310" s="130"/>
      <c r="DA13310" s="130"/>
      <c r="DB13310" s="130"/>
    </row>
    <row r="13311" spans="104:106" x14ac:dyDescent="0.2">
      <c r="CZ13311" s="130"/>
      <c r="DA13311" s="130"/>
      <c r="DB13311" s="130"/>
    </row>
    <row r="13312" spans="104:106" x14ac:dyDescent="0.2">
      <c r="CZ13312" s="130"/>
      <c r="DA13312" s="130"/>
      <c r="DB13312" s="130"/>
    </row>
    <row r="13313" spans="104:106" x14ac:dyDescent="0.2">
      <c r="CZ13313" s="130"/>
      <c r="DA13313" s="130"/>
      <c r="DB13313" s="130"/>
    </row>
    <row r="13314" spans="104:106" x14ac:dyDescent="0.2">
      <c r="CZ13314" s="130"/>
      <c r="DA13314" s="130"/>
      <c r="DB13314" s="130"/>
    </row>
    <row r="13315" spans="104:106" x14ac:dyDescent="0.2">
      <c r="CZ13315" s="130"/>
      <c r="DA13315" s="130"/>
      <c r="DB13315" s="130"/>
    </row>
    <row r="13316" spans="104:106" x14ac:dyDescent="0.2">
      <c r="CZ13316" s="130"/>
      <c r="DA13316" s="130"/>
      <c r="DB13316" s="130"/>
    </row>
    <row r="13317" spans="104:106" x14ac:dyDescent="0.2">
      <c r="CZ13317" s="130"/>
      <c r="DA13317" s="130"/>
      <c r="DB13317" s="130"/>
    </row>
    <row r="13318" spans="104:106" x14ac:dyDescent="0.2">
      <c r="CZ13318" s="130"/>
      <c r="DA13318" s="130"/>
      <c r="DB13318" s="130"/>
    </row>
    <row r="13319" spans="104:106" x14ac:dyDescent="0.2">
      <c r="CZ13319" s="130"/>
      <c r="DA13319" s="130"/>
      <c r="DB13319" s="130"/>
    </row>
    <row r="13320" spans="104:106" x14ac:dyDescent="0.2">
      <c r="CZ13320" s="130"/>
      <c r="DA13320" s="130"/>
      <c r="DB13320" s="130"/>
    </row>
    <row r="13321" spans="104:106" x14ac:dyDescent="0.2">
      <c r="CZ13321" s="130"/>
      <c r="DA13321" s="130"/>
      <c r="DB13321" s="130"/>
    </row>
    <row r="13322" spans="104:106" x14ac:dyDescent="0.2">
      <c r="CZ13322" s="130"/>
      <c r="DA13322" s="130"/>
      <c r="DB13322" s="130"/>
    </row>
    <row r="13323" spans="104:106" x14ac:dyDescent="0.2">
      <c r="CZ13323" s="130"/>
      <c r="DA13323" s="130"/>
      <c r="DB13323" s="130"/>
    </row>
    <row r="13324" spans="104:106" x14ac:dyDescent="0.2">
      <c r="CZ13324" s="130"/>
      <c r="DA13324" s="130"/>
      <c r="DB13324" s="130"/>
    </row>
    <row r="13325" spans="104:106" x14ac:dyDescent="0.2">
      <c r="CZ13325" s="130"/>
      <c r="DA13325" s="130"/>
      <c r="DB13325" s="130"/>
    </row>
    <row r="13326" spans="104:106" x14ac:dyDescent="0.2">
      <c r="CZ13326" s="130"/>
      <c r="DA13326" s="130"/>
      <c r="DB13326" s="130"/>
    </row>
    <row r="13327" spans="104:106" x14ac:dyDescent="0.2">
      <c r="CZ13327" s="130"/>
      <c r="DA13327" s="130"/>
      <c r="DB13327" s="130"/>
    </row>
    <row r="13328" spans="104:106" x14ac:dyDescent="0.2">
      <c r="CZ13328" s="130"/>
      <c r="DA13328" s="130"/>
      <c r="DB13328" s="130"/>
    </row>
    <row r="13329" spans="104:106" x14ac:dyDescent="0.2">
      <c r="CZ13329" s="130"/>
      <c r="DA13329" s="130"/>
      <c r="DB13329" s="130"/>
    </row>
    <row r="13330" spans="104:106" x14ac:dyDescent="0.2">
      <c r="CZ13330" s="130"/>
      <c r="DA13330" s="130"/>
      <c r="DB13330" s="130"/>
    </row>
    <row r="13331" spans="104:106" x14ac:dyDescent="0.2">
      <c r="CZ13331" s="130"/>
      <c r="DA13331" s="130"/>
      <c r="DB13331" s="130"/>
    </row>
    <row r="13332" spans="104:106" x14ac:dyDescent="0.2">
      <c r="CZ13332" s="130"/>
      <c r="DA13332" s="130"/>
      <c r="DB13332" s="130"/>
    </row>
    <row r="13333" spans="104:106" x14ac:dyDescent="0.2">
      <c r="CZ13333" s="130"/>
      <c r="DA13333" s="130"/>
      <c r="DB13333" s="130"/>
    </row>
    <row r="13334" spans="104:106" x14ac:dyDescent="0.2">
      <c r="CZ13334" s="130"/>
      <c r="DA13334" s="130"/>
      <c r="DB13334" s="130"/>
    </row>
    <row r="13335" spans="104:106" x14ac:dyDescent="0.2">
      <c r="CZ13335" s="130"/>
      <c r="DA13335" s="130"/>
      <c r="DB13335" s="130"/>
    </row>
    <row r="13336" spans="104:106" x14ac:dyDescent="0.2">
      <c r="CZ13336" s="130"/>
      <c r="DA13336" s="130"/>
      <c r="DB13336" s="130"/>
    </row>
    <row r="13337" spans="104:106" x14ac:dyDescent="0.2">
      <c r="CZ13337" s="130"/>
      <c r="DA13337" s="130"/>
      <c r="DB13337" s="130"/>
    </row>
    <row r="13338" spans="104:106" x14ac:dyDescent="0.2">
      <c r="CZ13338" s="130"/>
      <c r="DA13338" s="130"/>
      <c r="DB13338" s="130"/>
    </row>
    <row r="13339" spans="104:106" x14ac:dyDescent="0.2">
      <c r="CZ13339" s="130"/>
      <c r="DA13339" s="130"/>
      <c r="DB13339" s="130"/>
    </row>
    <row r="13340" spans="104:106" x14ac:dyDescent="0.2">
      <c r="CZ13340" s="130"/>
      <c r="DA13340" s="130"/>
      <c r="DB13340" s="130"/>
    </row>
    <row r="13341" spans="104:106" x14ac:dyDescent="0.2">
      <c r="CZ13341" s="130"/>
      <c r="DA13341" s="130"/>
      <c r="DB13341" s="130"/>
    </row>
    <row r="13342" spans="104:106" x14ac:dyDescent="0.2">
      <c r="CZ13342" s="130"/>
      <c r="DA13342" s="130"/>
      <c r="DB13342" s="130"/>
    </row>
    <row r="13343" spans="104:106" x14ac:dyDescent="0.2">
      <c r="CZ13343" s="130"/>
      <c r="DA13343" s="130"/>
      <c r="DB13343" s="130"/>
    </row>
    <row r="13344" spans="104:106" x14ac:dyDescent="0.2">
      <c r="CZ13344" s="130"/>
      <c r="DA13344" s="130"/>
      <c r="DB13344" s="130"/>
    </row>
    <row r="13345" spans="104:106" x14ac:dyDescent="0.2">
      <c r="CZ13345" s="130"/>
      <c r="DA13345" s="130"/>
      <c r="DB13345" s="130"/>
    </row>
    <row r="13346" spans="104:106" x14ac:dyDescent="0.2">
      <c r="CZ13346" s="130"/>
      <c r="DA13346" s="130"/>
      <c r="DB13346" s="130"/>
    </row>
    <row r="13347" spans="104:106" x14ac:dyDescent="0.2">
      <c r="CZ13347" s="130"/>
      <c r="DA13347" s="130"/>
      <c r="DB13347" s="130"/>
    </row>
    <row r="13348" spans="104:106" x14ac:dyDescent="0.2">
      <c r="CZ13348" s="130"/>
      <c r="DA13348" s="130"/>
      <c r="DB13348" s="130"/>
    </row>
    <row r="13349" spans="104:106" x14ac:dyDescent="0.2">
      <c r="CZ13349" s="130"/>
      <c r="DA13349" s="130"/>
      <c r="DB13349" s="130"/>
    </row>
    <row r="13350" spans="104:106" x14ac:dyDescent="0.2">
      <c r="CZ13350" s="130"/>
      <c r="DA13350" s="130"/>
      <c r="DB13350" s="130"/>
    </row>
    <row r="13351" spans="104:106" x14ac:dyDescent="0.2">
      <c r="CZ13351" s="130"/>
      <c r="DA13351" s="130"/>
      <c r="DB13351" s="130"/>
    </row>
    <row r="13352" spans="104:106" x14ac:dyDescent="0.2">
      <c r="CZ13352" s="130"/>
      <c r="DA13352" s="130"/>
      <c r="DB13352" s="130"/>
    </row>
    <row r="13353" spans="104:106" x14ac:dyDescent="0.2">
      <c r="CZ13353" s="130"/>
      <c r="DA13353" s="130"/>
      <c r="DB13353" s="130"/>
    </row>
    <row r="13354" spans="104:106" x14ac:dyDescent="0.2">
      <c r="CZ13354" s="130"/>
      <c r="DA13354" s="130"/>
      <c r="DB13354" s="130"/>
    </row>
    <row r="13355" spans="104:106" x14ac:dyDescent="0.2">
      <c r="CZ13355" s="130"/>
      <c r="DA13355" s="130"/>
      <c r="DB13355" s="130"/>
    </row>
    <row r="13356" spans="104:106" x14ac:dyDescent="0.2">
      <c r="CZ13356" s="130"/>
      <c r="DA13356" s="130"/>
      <c r="DB13356" s="130"/>
    </row>
    <row r="13357" spans="104:106" x14ac:dyDescent="0.2">
      <c r="CZ13357" s="130"/>
      <c r="DA13357" s="130"/>
      <c r="DB13357" s="130"/>
    </row>
    <row r="13358" spans="104:106" x14ac:dyDescent="0.2">
      <c r="CZ13358" s="130"/>
      <c r="DA13358" s="130"/>
      <c r="DB13358" s="130"/>
    </row>
    <row r="13359" spans="104:106" x14ac:dyDescent="0.2">
      <c r="CZ13359" s="130"/>
      <c r="DA13359" s="130"/>
      <c r="DB13359" s="130"/>
    </row>
    <row r="13360" spans="104:106" x14ac:dyDescent="0.2">
      <c r="CZ13360" s="130"/>
      <c r="DA13360" s="130"/>
      <c r="DB13360" s="130"/>
    </row>
    <row r="13361" spans="104:106" x14ac:dyDescent="0.2">
      <c r="CZ13361" s="130"/>
      <c r="DA13361" s="130"/>
      <c r="DB13361" s="130"/>
    </row>
    <row r="13362" spans="104:106" x14ac:dyDescent="0.2">
      <c r="CZ13362" s="130"/>
      <c r="DA13362" s="130"/>
      <c r="DB13362" s="130"/>
    </row>
    <row r="13363" spans="104:106" x14ac:dyDescent="0.2">
      <c r="CZ13363" s="130"/>
      <c r="DA13363" s="130"/>
      <c r="DB13363" s="130"/>
    </row>
    <row r="13364" spans="104:106" x14ac:dyDescent="0.2">
      <c r="CZ13364" s="130"/>
      <c r="DA13364" s="130"/>
      <c r="DB13364" s="130"/>
    </row>
    <row r="13365" spans="104:106" x14ac:dyDescent="0.2">
      <c r="CZ13365" s="130"/>
      <c r="DA13365" s="130"/>
      <c r="DB13365" s="130"/>
    </row>
    <row r="13366" spans="104:106" x14ac:dyDescent="0.2">
      <c r="CZ13366" s="130"/>
      <c r="DA13366" s="130"/>
      <c r="DB13366" s="130"/>
    </row>
    <row r="13367" spans="104:106" x14ac:dyDescent="0.2">
      <c r="CZ13367" s="130"/>
      <c r="DA13367" s="130"/>
      <c r="DB13367" s="130"/>
    </row>
    <row r="13368" spans="104:106" x14ac:dyDescent="0.2">
      <c r="CZ13368" s="130"/>
      <c r="DA13368" s="130"/>
      <c r="DB13368" s="130"/>
    </row>
    <row r="13369" spans="104:106" x14ac:dyDescent="0.2">
      <c r="CZ13369" s="130"/>
      <c r="DA13369" s="130"/>
      <c r="DB13369" s="130"/>
    </row>
    <row r="13370" spans="104:106" x14ac:dyDescent="0.2">
      <c r="CZ13370" s="130"/>
      <c r="DA13370" s="130"/>
      <c r="DB13370" s="130"/>
    </row>
    <row r="13371" spans="104:106" x14ac:dyDescent="0.2">
      <c r="CZ13371" s="130"/>
      <c r="DA13371" s="130"/>
      <c r="DB13371" s="130"/>
    </row>
    <row r="13372" spans="104:106" x14ac:dyDescent="0.2">
      <c r="CZ13372" s="130"/>
      <c r="DA13372" s="130"/>
      <c r="DB13372" s="130"/>
    </row>
    <row r="13373" spans="104:106" x14ac:dyDescent="0.2">
      <c r="CZ13373" s="130"/>
      <c r="DA13373" s="130"/>
      <c r="DB13373" s="130"/>
    </row>
    <row r="13374" spans="104:106" x14ac:dyDescent="0.2">
      <c r="CZ13374" s="130"/>
      <c r="DA13374" s="130"/>
      <c r="DB13374" s="130"/>
    </row>
    <row r="13375" spans="104:106" x14ac:dyDescent="0.2">
      <c r="CZ13375" s="130"/>
      <c r="DA13375" s="130"/>
      <c r="DB13375" s="130"/>
    </row>
    <row r="13376" spans="104:106" x14ac:dyDescent="0.2">
      <c r="CZ13376" s="130"/>
      <c r="DA13376" s="130"/>
      <c r="DB13376" s="130"/>
    </row>
    <row r="13377" spans="104:106" x14ac:dyDescent="0.2">
      <c r="CZ13377" s="130"/>
      <c r="DA13377" s="130"/>
      <c r="DB13377" s="130"/>
    </row>
    <row r="13378" spans="104:106" x14ac:dyDescent="0.2">
      <c r="CZ13378" s="130"/>
      <c r="DA13378" s="130"/>
      <c r="DB13378" s="130"/>
    </row>
    <row r="13379" spans="104:106" x14ac:dyDescent="0.2">
      <c r="CZ13379" s="130"/>
      <c r="DA13379" s="130"/>
      <c r="DB13379" s="130"/>
    </row>
    <row r="13380" spans="104:106" x14ac:dyDescent="0.2">
      <c r="CZ13380" s="130"/>
      <c r="DA13380" s="130"/>
      <c r="DB13380" s="130"/>
    </row>
    <row r="13381" spans="104:106" x14ac:dyDescent="0.2">
      <c r="CZ13381" s="130"/>
      <c r="DA13381" s="130"/>
      <c r="DB13381" s="130"/>
    </row>
    <row r="13382" spans="104:106" x14ac:dyDescent="0.2">
      <c r="CZ13382" s="130"/>
      <c r="DA13382" s="130"/>
      <c r="DB13382" s="130"/>
    </row>
    <row r="13383" spans="104:106" x14ac:dyDescent="0.2">
      <c r="CZ13383" s="130"/>
      <c r="DA13383" s="130"/>
      <c r="DB13383" s="130"/>
    </row>
    <row r="13384" spans="104:106" x14ac:dyDescent="0.2">
      <c r="CZ13384" s="130"/>
      <c r="DA13384" s="130"/>
      <c r="DB13384" s="130"/>
    </row>
    <row r="13385" spans="104:106" x14ac:dyDescent="0.2">
      <c r="CZ13385" s="130"/>
      <c r="DA13385" s="130"/>
      <c r="DB13385" s="130"/>
    </row>
    <row r="13386" spans="104:106" x14ac:dyDescent="0.2">
      <c r="CZ13386" s="130"/>
      <c r="DA13386" s="130"/>
      <c r="DB13386" s="130"/>
    </row>
    <row r="13387" spans="104:106" x14ac:dyDescent="0.2">
      <c r="CZ13387" s="130"/>
      <c r="DA13387" s="130"/>
      <c r="DB13387" s="130"/>
    </row>
    <row r="13388" spans="104:106" x14ac:dyDescent="0.2">
      <c r="CZ13388" s="130"/>
      <c r="DA13388" s="130"/>
      <c r="DB13388" s="130"/>
    </row>
    <row r="13389" spans="104:106" x14ac:dyDescent="0.2">
      <c r="CZ13389" s="130"/>
      <c r="DA13389" s="130"/>
      <c r="DB13389" s="130"/>
    </row>
    <row r="13390" spans="104:106" x14ac:dyDescent="0.2">
      <c r="CZ13390" s="130"/>
      <c r="DA13390" s="130"/>
      <c r="DB13390" s="130"/>
    </row>
    <row r="13391" spans="104:106" x14ac:dyDescent="0.2">
      <c r="CZ13391" s="130"/>
      <c r="DA13391" s="130"/>
      <c r="DB13391" s="130"/>
    </row>
    <row r="13392" spans="104:106" x14ac:dyDescent="0.2">
      <c r="CZ13392" s="130"/>
      <c r="DA13392" s="130"/>
      <c r="DB13392" s="130"/>
    </row>
    <row r="13393" spans="104:106" x14ac:dyDescent="0.2">
      <c r="CZ13393" s="130"/>
      <c r="DA13393" s="130"/>
      <c r="DB13393" s="130"/>
    </row>
    <row r="13394" spans="104:106" x14ac:dyDescent="0.2">
      <c r="CZ13394" s="130"/>
      <c r="DA13394" s="130"/>
      <c r="DB13394" s="130"/>
    </row>
    <row r="13395" spans="104:106" x14ac:dyDescent="0.2">
      <c r="CZ13395" s="130"/>
      <c r="DA13395" s="130"/>
      <c r="DB13395" s="130"/>
    </row>
    <row r="13396" spans="104:106" x14ac:dyDescent="0.2">
      <c r="CZ13396" s="130"/>
      <c r="DA13396" s="130"/>
      <c r="DB13396" s="130"/>
    </row>
    <row r="13397" spans="104:106" x14ac:dyDescent="0.2">
      <c r="CZ13397" s="130"/>
      <c r="DA13397" s="130"/>
      <c r="DB13397" s="130"/>
    </row>
    <row r="13398" spans="104:106" x14ac:dyDescent="0.2">
      <c r="CZ13398" s="130"/>
      <c r="DA13398" s="130"/>
      <c r="DB13398" s="130"/>
    </row>
    <row r="13399" spans="104:106" x14ac:dyDescent="0.2">
      <c r="CZ13399" s="130"/>
      <c r="DA13399" s="130"/>
      <c r="DB13399" s="130"/>
    </row>
    <row r="13400" spans="104:106" x14ac:dyDescent="0.2">
      <c r="CZ13400" s="130"/>
      <c r="DA13400" s="130"/>
      <c r="DB13400" s="130"/>
    </row>
    <row r="13401" spans="104:106" x14ac:dyDescent="0.2">
      <c r="CZ13401" s="130"/>
      <c r="DA13401" s="130"/>
      <c r="DB13401" s="130"/>
    </row>
    <row r="13402" spans="104:106" x14ac:dyDescent="0.2">
      <c r="CZ13402" s="130"/>
      <c r="DA13402" s="130"/>
      <c r="DB13402" s="130"/>
    </row>
    <row r="13403" spans="104:106" x14ac:dyDescent="0.2">
      <c r="CZ13403" s="130"/>
      <c r="DA13403" s="130"/>
      <c r="DB13403" s="130"/>
    </row>
    <row r="13404" spans="104:106" x14ac:dyDescent="0.2">
      <c r="CZ13404" s="130"/>
      <c r="DA13404" s="130"/>
      <c r="DB13404" s="130"/>
    </row>
    <row r="13405" spans="104:106" x14ac:dyDescent="0.2">
      <c r="CZ13405" s="130"/>
      <c r="DA13405" s="130"/>
      <c r="DB13405" s="130"/>
    </row>
    <row r="13406" spans="104:106" x14ac:dyDescent="0.2">
      <c r="CZ13406" s="130"/>
      <c r="DA13406" s="130"/>
      <c r="DB13406" s="130"/>
    </row>
    <row r="13407" spans="104:106" x14ac:dyDescent="0.2">
      <c r="CZ13407" s="130"/>
      <c r="DA13407" s="130"/>
      <c r="DB13407" s="130"/>
    </row>
    <row r="13408" spans="104:106" x14ac:dyDescent="0.2">
      <c r="CZ13408" s="130"/>
      <c r="DA13408" s="130"/>
      <c r="DB13408" s="130"/>
    </row>
    <row r="13409" spans="104:106" x14ac:dyDescent="0.2">
      <c r="CZ13409" s="130"/>
      <c r="DA13409" s="130"/>
      <c r="DB13409" s="130"/>
    </row>
    <row r="13410" spans="104:106" x14ac:dyDescent="0.2">
      <c r="CZ13410" s="130"/>
      <c r="DA13410" s="130"/>
      <c r="DB13410" s="130"/>
    </row>
    <row r="13411" spans="104:106" x14ac:dyDescent="0.2">
      <c r="CZ13411" s="130"/>
      <c r="DA13411" s="130"/>
      <c r="DB13411" s="130"/>
    </row>
    <row r="13412" spans="104:106" x14ac:dyDescent="0.2">
      <c r="CZ13412" s="130"/>
      <c r="DA13412" s="130"/>
      <c r="DB13412" s="130"/>
    </row>
    <row r="13413" spans="104:106" x14ac:dyDescent="0.2">
      <c r="CZ13413" s="130"/>
      <c r="DA13413" s="130"/>
      <c r="DB13413" s="130"/>
    </row>
    <row r="13414" spans="104:106" x14ac:dyDescent="0.2">
      <c r="CZ13414" s="130"/>
      <c r="DA13414" s="130"/>
      <c r="DB13414" s="130"/>
    </row>
    <row r="13415" spans="104:106" x14ac:dyDescent="0.2">
      <c r="CZ13415" s="130"/>
      <c r="DA13415" s="130"/>
      <c r="DB13415" s="130"/>
    </row>
    <row r="13416" spans="104:106" x14ac:dyDescent="0.2">
      <c r="CZ13416" s="130"/>
      <c r="DA13416" s="130"/>
      <c r="DB13416" s="130"/>
    </row>
    <row r="13417" spans="104:106" x14ac:dyDescent="0.2">
      <c r="CZ13417" s="130"/>
      <c r="DA13417" s="130"/>
      <c r="DB13417" s="130"/>
    </row>
    <row r="13418" spans="104:106" x14ac:dyDescent="0.2">
      <c r="CZ13418" s="130"/>
      <c r="DA13418" s="130"/>
      <c r="DB13418" s="130"/>
    </row>
    <row r="13419" spans="104:106" x14ac:dyDescent="0.2">
      <c r="CZ13419" s="130"/>
      <c r="DA13419" s="130"/>
      <c r="DB13419" s="130"/>
    </row>
    <row r="13420" spans="104:106" x14ac:dyDescent="0.2">
      <c r="CZ13420" s="130"/>
      <c r="DA13420" s="130"/>
      <c r="DB13420" s="130"/>
    </row>
    <row r="13421" spans="104:106" x14ac:dyDescent="0.2">
      <c r="CZ13421" s="130"/>
      <c r="DA13421" s="130"/>
      <c r="DB13421" s="130"/>
    </row>
    <row r="13422" spans="104:106" x14ac:dyDescent="0.2">
      <c r="CZ13422" s="130"/>
      <c r="DA13422" s="130"/>
      <c r="DB13422" s="130"/>
    </row>
    <row r="13423" spans="104:106" x14ac:dyDescent="0.2">
      <c r="CZ13423" s="130"/>
      <c r="DA13423" s="130"/>
      <c r="DB13423" s="130"/>
    </row>
    <row r="13424" spans="104:106" x14ac:dyDescent="0.2">
      <c r="CZ13424" s="130"/>
      <c r="DA13424" s="130"/>
      <c r="DB13424" s="130"/>
    </row>
    <row r="13425" spans="104:106" x14ac:dyDescent="0.2">
      <c r="CZ13425" s="130"/>
      <c r="DA13425" s="130"/>
      <c r="DB13425" s="130"/>
    </row>
    <row r="13426" spans="104:106" x14ac:dyDescent="0.2">
      <c r="CZ13426" s="130"/>
      <c r="DA13426" s="130"/>
      <c r="DB13426" s="130"/>
    </row>
    <row r="13427" spans="104:106" x14ac:dyDescent="0.2">
      <c r="CZ13427" s="130"/>
      <c r="DA13427" s="130"/>
      <c r="DB13427" s="130"/>
    </row>
    <row r="13428" spans="104:106" x14ac:dyDescent="0.2">
      <c r="CZ13428" s="130"/>
      <c r="DA13428" s="130"/>
      <c r="DB13428" s="130"/>
    </row>
    <row r="13429" spans="104:106" x14ac:dyDescent="0.2">
      <c r="CZ13429" s="130"/>
      <c r="DA13429" s="130"/>
      <c r="DB13429" s="130"/>
    </row>
    <row r="13430" spans="104:106" x14ac:dyDescent="0.2">
      <c r="CZ13430" s="130"/>
      <c r="DA13430" s="130"/>
      <c r="DB13430" s="130"/>
    </row>
    <row r="13431" spans="104:106" x14ac:dyDescent="0.2">
      <c r="CZ13431" s="130"/>
      <c r="DA13431" s="130"/>
      <c r="DB13431" s="130"/>
    </row>
    <row r="13432" spans="104:106" x14ac:dyDescent="0.2">
      <c r="CZ13432" s="130"/>
      <c r="DA13432" s="130"/>
      <c r="DB13432" s="130"/>
    </row>
    <row r="13433" spans="104:106" x14ac:dyDescent="0.2">
      <c r="CZ13433" s="130"/>
      <c r="DA13433" s="130"/>
      <c r="DB13433" s="130"/>
    </row>
    <row r="13434" spans="104:106" x14ac:dyDescent="0.2">
      <c r="CZ13434" s="130"/>
      <c r="DA13434" s="130"/>
      <c r="DB13434" s="130"/>
    </row>
    <row r="13435" spans="104:106" x14ac:dyDescent="0.2">
      <c r="CZ13435" s="130"/>
      <c r="DA13435" s="130"/>
      <c r="DB13435" s="130"/>
    </row>
    <row r="13436" spans="104:106" x14ac:dyDescent="0.2">
      <c r="CZ13436" s="130"/>
      <c r="DA13436" s="130"/>
      <c r="DB13436" s="130"/>
    </row>
    <row r="13437" spans="104:106" x14ac:dyDescent="0.2">
      <c r="CZ13437" s="130"/>
      <c r="DA13437" s="130"/>
      <c r="DB13437" s="130"/>
    </row>
    <row r="13438" spans="104:106" x14ac:dyDescent="0.2">
      <c r="CZ13438" s="130"/>
      <c r="DA13438" s="130"/>
      <c r="DB13438" s="130"/>
    </row>
    <row r="13439" spans="104:106" x14ac:dyDescent="0.2">
      <c r="CZ13439" s="130"/>
      <c r="DA13439" s="130"/>
      <c r="DB13439" s="130"/>
    </row>
    <row r="13440" spans="104:106" x14ac:dyDescent="0.2">
      <c r="CZ13440" s="130"/>
      <c r="DA13440" s="130"/>
      <c r="DB13440" s="130"/>
    </row>
    <row r="13441" spans="104:106" x14ac:dyDescent="0.2">
      <c r="CZ13441" s="130"/>
      <c r="DA13441" s="130"/>
      <c r="DB13441" s="130"/>
    </row>
    <row r="13442" spans="104:106" x14ac:dyDescent="0.2">
      <c r="CZ13442" s="130"/>
      <c r="DA13442" s="130"/>
      <c r="DB13442" s="130"/>
    </row>
    <row r="13443" spans="104:106" x14ac:dyDescent="0.2">
      <c r="CZ13443" s="130"/>
      <c r="DA13443" s="130"/>
      <c r="DB13443" s="130"/>
    </row>
    <row r="13444" spans="104:106" x14ac:dyDescent="0.2">
      <c r="CZ13444" s="130"/>
      <c r="DA13444" s="130"/>
      <c r="DB13444" s="130"/>
    </row>
    <row r="13445" spans="104:106" x14ac:dyDescent="0.2">
      <c r="CZ13445" s="130"/>
      <c r="DA13445" s="130"/>
      <c r="DB13445" s="130"/>
    </row>
    <row r="13446" spans="104:106" x14ac:dyDescent="0.2">
      <c r="CZ13446" s="130"/>
      <c r="DA13446" s="130"/>
      <c r="DB13446" s="130"/>
    </row>
    <row r="13447" spans="104:106" x14ac:dyDescent="0.2">
      <c r="CZ13447" s="130"/>
      <c r="DA13447" s="130"/>
      <c r="DB13447" s="130"/>
    </row>
    <row r="13448" spans="104:106" x14ac:dyDescent="0.2">
      <c r="CZ13448" s="130"/>
      <c r="DA13448" s="130"/>
      <c r="DB13448" s="130"/>
    </row>
    <row r="13449" spans="104:106" x14ac:dyDescent="0.2">
      <c r="CZ13449" s="130"/>
      <c r="DA13449" s="130"/>
      <c r="DB13449" s="130"/>
    </row>
    <row r="13450" spans="104:106" x14ac:dyDescent="0.2">
      <c r="CZ13450" s="130"/>
      <c r="DA13450" s="130"/>
      <c r="DB13450" s="130"/>
    </row>
    <row r="13451" spans="104:106" x14ac:dyDescent="0.2">
      <c r="CZ13451" s="130"/>
      <c r="DA13451" s="130"/>
      <c r="DB13451" s="130"/>
    </row>
    <row r="13452" spans="104:106" x14ac:dyDescent="0.2">
      <c r="CZ13452" s="130"/>
      <c r="DA13452" s="130"/>
      <c r="DB13452" s="130"/>
    </row>
    <row r="13453" spans="104:106" x14ac:dyDescent="0.2">
      <c r="CZ13453" s="130"/>
      <c r="DA13453" s="130"/>
      <c r="DB13453" s="130"/>
    </row>
    <row r="13454" spans="104:106" x14ac:dyDescent="0.2">
      <c r="CZ13454" s="130"/>
      <c r="DA13454" s="130"/>
      <c r="DB13454" s="130"/>
    </row>
    <row r="13455" spans="104:106" x14ac:dyDescent="0.2">
      <c r="CZ13455" s="130"/>
      <c r="DA13455" s="130"/>
      <c r="DB13455" s="130"/>
    </row>
    <row r="13456" spans="104:106" x14ac:dyDescent="0.2">
      <c r="CZ13456" s="130"/>
      <c r="DA13456" s="130"/>
      <c r="DB13456" s="130"/>
    </row>
    <row r="13457" spans="104:106" x14ac:dyDescent="0.2">
      <c r="CZ13457" s="130"/>
      <c r="DA13457" s="130"/>
      <c r="DB13457" s="130"/>
    </row>
    <row r="13458" spans="104:106" x14ac:dyDescent="0.2">
      <c r="CZ13458" s="130"/>
      <c r="DA13458" s="130"/>
      <c r="DB13458" s="130"/>
    </row>
    <row r="13459" spans="104:106" x14ac:dyDescent="0.2">
      <c r="CZ13459" s="130"/>
      <c r="DA13459" s="130"/>
      <c r="DB13459" s="130"/>
    </row>
    <row r="13460" spans="104:106" x14ac:dyDescent="0.2">
      <c r="CZ13460" s="130"/>
      <c r="DA13460" s="130"/>
      <c r="DB13460" s="130"/>
    </row>
    <row r="13461" spans="104:106" x14ac:dyDescent="0.2">
      <c r="CZ13461" s="130"/>
      <c r="DA13461" s="130"/>
      <c r="DB13461" s="130"/>
    </row>
    <row r="13462" spans="104:106" x14ac:dyDescent="0.2">
      <c r="CZ13462" s="130"/>
      <c r="DA13462" s="130"/>
      <c r="DB13462" s="130"/>
    </row>
    <row r="13463" spans="104:106" x14ac:dyDescent="0.2">
      <c r="CZ13463" s="130"/>
      <c r="DA13463" s="130"/>
      <c r="DB13463" s="130"/>
    </row>
    <row r="13464" spans="104:106" x14ac:dyDescent="0.2">
      <c r="CZ13464" s="130"/>
      <c r="DA13464" s="130"/>
      <c r="DB13464" s="130"/>
    </row>
    <row r="13465" spans="104:106" x14ac:dyDescent="0.2">
      <c r="CZ13465" s="130"/>
      <c r="DA13465" s="130"/>
      <c r="DB13465" s="130"/>
    </row>
    <row r="13466" spans="104:106" x14ac:dyDescent="0.2">
      <c r="CZ13466" s="130"/>
      <c r="DA13466" s="130"/>
      <c r="DB13466" s="130"/>
    </row>
    <row r="13467" spans="104:106" x14ac:dyDescent="0.2">
      <c r="CZ13467" s="130"/>
      <c r="DA13467" s="130"/>
      <c r="DB13467" s="130"/>
    </row>
    <row r="13468" spans="104:106" x14ac:dyDescent="0.2">
      <c r="CZ13468" s="130"/>
      <c r="DA13468" s="130"/>
      <c r="DB13468" s="130"/>
    </row>
    <row r="13469" spans="104:106" x14ac:dyDescent="0.2">
      <c r="CZ13469" s="130"/>
      <c r="DA13469" s="130"/>
      <c r="DB13469" s="130"/>
    </row>
    <row r="13470" spans="104:106" x14ac:dyDescent="0.2">
      <c r="CZ13470" s="130"/>
      <c r="DA13470" s="130"/>
      <c r="DB13470" s="130"/>
    </row>
    <row r="13471" spans="104:106" x14ac:dyDescent="0.2">
      <c r="CZ13471" s="130"/>
      <c r="DA13471" s="130"/>
      <c r="DB13471" s="130"/>
    </row>
    <row r="13472" spans="104:106" x14ac:dyDescent="0.2">
      <c r="CZ13472" s="130"/>
      <c r="DA13472" s="130"/>
      <c r="DB13472" s="130"/>
    </row>
    <row r="13473" spans="104:106" x14ac:dyDescent="0.2">
      <c r="CZ13473" s="130"/>
      <c r="DA13473" s="130"/>
      <c r="DB13473" s="130"/>
    </row>
    <row r="13474" spans="104:106" x14ac:dyDescent="0.2">
      <c r="CZ13474" s="130"/>
      <c r="DA13474" s="130"/>
      <c r="DB13474" s="130"/>
    </row>
    <row r="13475" spans="104:106" x14ac:dyDescent="0.2">
      <c r="CZ13475" s="130"/>
      <c r="DA13475" s="130"/>
      <c r="DB13475" s="130"/>
    </row>
    <row r="13476" spans="104:106" x14ac:dyDescent="0.2">
      <c r="CZ13476" s="130"/>
      <c r="DA13476" s="130"/>
      <c r="DB13476" s="130"/>
    </row>
    <row r="13477" spans="104:106" x14ac:dyDescent="0.2">
      <c r="CZ13477" s="130"/>
      <c r="DA13477" s="130"/>
      <c r="DB13477" s="130"/>
    </row>
    <row r="13478" spans="104:106" x14ac:dyDescent="0.2">
      <c r="CZ13478" s="130"/>
      <c r="DA13478" s="130"/>
      <c r="DB13478" s="130"/>
    </row>
    <row r="13479" spans="104:106" x14ac:dyDescent="0.2">
      <c r="CZ13479" s="130"/>
      <c r="DA13479" s="130"/>
      <c r="DB13479" s="130"/>
    </row>
    <row r="13480" spans="104:106" x14ac:dyDescent="0.2">
      <c r="CZ13480" s="130"/>
      <c r="DA13480" s="130"/>
      <c r="DB13480" s="130"/>
    </row>
    <row r="13481" spans="104:106" x14ac:dyDescent="0.2">
      <c r="CZ13481" s="130"/>
      <c r="DA13481" s="130"/>
      <c r="DB13481" s="130"/>
    </row>
    <row r="13482" spans="104:106" x14ac:dyDescent="0.2">
      <c r="CZ13482" s="130"/>
      <c r="DA13482" s="130"/>
      <c r="DB13482" s="130"/>
    </row>
    <row r="13483" spans="104:106" x14ac:dyDescent="0.2">
      <c r="CZ13483" s="130"/>
      <c r="DA13483" s="130"/>
      <c r="DB13483" s="130"/>
    </row>
    <row r="13484" spans="104:106" x14ac:dyDescent="0.2">
      <c r="CZ13484" s="130"/>
      <c r="DA13484" s="130"/>
      <c r="DB13484" s="130"/>
    </row>
    <row r="13485" spans="104:106" x14ac:dyDescent="0.2">
      <c r="CZ13485" s="130"/>
      <c r="DA13485" s="130"/>
      <c r="DB13485" s="130"/>
    </row>
    <row r="13486" spans="104:106" x14ac:dyDescent="0.2">
      <c r="CZ13486" s="130"/>
      <c r="DA13486" s="130"/>
      <c r="DB13486" s="130"/>
    </row>
    <row r="13487" spans="104:106" x14ac:dyDescent="0.2">
      <c r="CZ13487" s="130"/>
      <c r="DA13487" s="130"/>
      <c r="DB13487" s="130"/>
    </row>
    <row r="13488" spans="104:106" x14ac:dyDescent="0.2">
      <c r="CZ13488" s="130"/>
      <c r="DA13488" s="130"/>
      <c r="DB13488" s="130"/>
    </row>
    <row r="13489" spans="104:106" x14ac:dyDescent="0.2">
      <c r="CZ13489" s="130"/>
      <c r="DA13489" s="130"/>
      <c r="DB13489" s="130"/>
    </row>
    <row r="13490" spans="104:106" x14ac:dyDescent="0.2">
      <c r="CZ13490" s="130"/>
      <c r="DA13490" s="130"/>
      <c r="DB13490" s="130"/>
    </row>
    <row r="13491" spans="104:106" x14ac:dyDescent="0.2">
      <c r="CZ13491" s="130"/>
      <c r="DA13491" s="130"/>
      <c r="DB13491" s="130"/>
    </row>
    <row r="13492" spans="104:106" x14ac:dyDescent="0.2">
      <c r="CZ13492" s="130"/>
      <c r="DA13492" s="130"/>
      <c r="DB13492" s="130"/>
    </row>
    <row r="13493" spans="104:106" x14ac:dyDescent="0.2">
      <c r="CZ13493" s="130"/>
      <c r="DA13493" s="130"/>
      <c r="DB13493" s="130"/>
    </row>
    <row r="13494" spans="104:106" x14ac:dyDescent="0.2">
      <c r="CZ13494" s="130"/>
      <c r="DA13494" s="130"/>
      <c r="DB13494" s="130"/>
    </row>
    <row r="13495" spans="104:106" x14ac:dyDescent="0.2">
      <c r="CZ13495" s="130"/>
      <c r="DA13495" s="130"/>
      <c r="DB13495" s="130"/>
    </row>
    <row r="13496" spans="104:106" x14ac:dyDescent="0.2">
      <c r="CZ13496" s="130"/>
      <c r="DA13496" s="130"/>
      <c r="DB13496" s="130"/>
    </row>
    <row r="13497" spans="104:106" x14ac:dyDescent="0.2">
      <c r="CZ13497" s="130"/>
      <c r="DA13497" s="130"/>
      <c r="DB13497" s="130"/>
    </row>
    <row r="13498" spans="104:106" x14ac:dyDescent="0.2">
      <c r="CZ13498" s="130"/>
      <c r="DA13498" s="130"/>
      <c r="DB13498" s="130"/>
    </row>
    <row r="13499" spans="104:106" x14ac:dyDescent="0.2">
      <c r="CZ13499" s="130"/>
      <c r="DA13499" s="130"/>
      <c r="DB13499" s="130"/>
    </row>
    <row r="13500" spans="104:106" x14ac:dyDescent="0.2">
      <c r="CZ13500" s="130"/>
      <c r="DA13500" s="130"/>
      <c r="DB13500" s="130"/>
    </row>
    <row r="13501" spans="104:106" x14ac:dyDescent="0.2">
      <c r="CZ13501" s="130"/>
      <c r="DA13501" s="130"/>
      <c r="DB13501" s="130"/>
    </row>
    <row r="13502" spans="104:106" x14ac:dyDescent="0.2">
      <c r="CZ13502" s="130"/>
      <c r="DA13502" s="130"/>
      <c r="DB13502" s="130"/>
    </row>
    <row r="13503" spans="104:106" x14ac:dyDescent="0.2">
      <c r="CZ13503" s="130"/>
      <c r="DA13503" s="130"/>
      <c r="DB13503" s="130"/>
    </row>
    <row r="13504" spans="104:106" x14ac:dyDescent="0.2">
      <c r="CZ13504" s="130"/>
      <c r="DA13504" s="130"/>
      <c r="DB13504" s="130"/>
    </row>
    <row r="13505" spans="104:106" x14ac:dyDescent="0.2">
      <c r="CZ13505" s="130"/>
      <c r="DA13505" s="130"/>
      <c r="DB13505" s="130"/>
    </row>
    <row r="13506" spans="104:106" x14ac:dyDescent="0.2">
      <c r="CZ13506" s="130"/>
      <c r="DA13506" s="130"/>
      <c r="DB13506" s="130"/>
    </row>
    <row r="13507" spans="104:106" x14ac:dyDescent="0.2">
      <c r="CZ13507" s="130"/>
      <c r="DA13507" s="130"/>
      <c r="DB13507" s="130"/>
    </row>
    <row r="13508" spans="104:106" x14ac:dyDescent="0.2">
      <c r="CZ13508" s="130"/>
      <c r="DA13508" s="130"/>
      <c r="DB13508" s="130"/>
    </row>
    <row r="13509" spans="104:106" x14ac:dyDescent="0.2">
      <c r="CZ13509" s="130"/>
      <c r="DA13509" s="130"/>
      <c r="DB13509" s="130"/>
    </row>
    <row r="13510" spans="104:106" x14ac:dyDescent="0.2">
      <c r="CZ13510" s="130"/>
      <c r="DA13510" s="130"/>
      <c r="DB13510" s="130"/>
    </row>
    <row r="13511" spans="104:106" x14ac:dyDescent="0.2">
      <c r="CZ13511" s="130"/>
      <c r="DA13511" s="130"/>
      <c r="DB13511" s="130"/>
    </row>
    <row r="13512" spans="104:106" x14ac:dyDescent="0.2">
      <c r="CZ13512" s="130"/>
      <c r="DA13512" s="130"/>
      <c r="DB13512" s="130"/>
    </row>
    <row r="13513" spans="104:106" x14ac:dyDescent="0.2">
      <c r="CZ13513" s="130"/>
      <c r="DA13513" s="130"/>
      <c r="DB13513" s="130"/>
    </row>
    <row r="13514" spans="104:106" x14ac:dyDescent="0.2">
      <c r="CZ13514" s="130"/>
      <c r="DA13514" s="130"/>
      <c r="DB13514" s="130"/>
    </row>
    <row r="13515" spans="104:106" x14ac:dyDescent="0.2">
      <c r="CZ13515" s="130"/>
      <c r="DA13515" s="130"/>
      <c r="DB13515" s="130"/>
    </row>
    <row r="13516" spans="104:106" x14ac:dyDescent="0.2">
      <c r="CZ13516" s="130"/>
      <c r="DA13516" s="130"/>
      <c r="DB13516" s="130"/>
    </row>
    <row r="13517" spans="104:106" x14ac:dyDescent="0.2">
      <c r="CZ13517" s="130"/>
      <c r="DA13517" s="130"/>
      <c r="DB13517" s="130"/>
    </row>
    <row r="13518" spans="104:106" x14ac:dyDescent="0.2">
      <c r="CZ13518" s="130"/>
      <c r="DA13518" s="130"/>
      <c r="DB13518" s="130"/>
    </row>
    <row r="13519" spans="104:106" x14ac:dyDescent="0.2">
      <c r="CZ13519" s="130"/>
      <c r="DA13519" s="130"/>
      <c r="DB13519" s="130"/>
    </row>
    <row r="13520" spans="104:106" x14ac:dyDescent="0.2">
      <c r="CZ13520" s="130"/>
      <c r="DA13520" s="130"/>
      <c r="DB13520" s="130"/>
    </row>
    <row r="13521" spans="104:106" x14ac:dyDescent="0.2">
      <c r="CZ13521" s="130"/>
      <c r="DA13521" s="130"/>
      <c r="DB13521" s="130"/>
    </row>
    <row r="13522" spans="104:106" x14ac:dyDescent="0.2">
      <c r="CZ13522" s="130"/>
      <c r="DA13522" s="130"/>
      <c r="DB13522" s="130"/>
    </row>
    <row r="13523" spans="104:106" x14ac:dyDescent="0.2">
      <c r="CZ13523" s="130"/>
      <c r="DA13523" s="130"/>
      <c r="DB13523" s="130"/>
    </row>
    <row r="13524" spans="104:106" x14ac:dyDescent="0.2">
      <c r="CZ13524" s="130"/>
      <c r="DA13524" s="130"/>
      <c r="DB13524" s="130"/>
    </row>
    <row r="13525" spans="104:106" x14ac:dyDescent="0.2">
      <c r="CZ13525" s="130"/>
      <c r="DA13525" s="130"/>
      <c r="DB13525" s="130"/>
    </row>
    <row r="13526" spans="104:106" x14ac:dyDescent="0.2">
      <c r="CZ13526" s="130"/>
      <c r="DA13526" s="130"/>
      <c r="DB13526" s="130"/>
    </row>
    <row r="13527" spans="104:106" x14ac:dyDescent="0.2">
      <c r="CZ13527" s="130"/>
      <c r="DA13527" s="130"/>
      <c r="DB13527" s="130"/>
    </row>
    <row r="13528" spans="104:106" x14ac:dyDescent="0.2">
      <c r="CZ13528" s="130"/>
      <c r="DA13528" s="130"/>
      <c r="DB13528" s="130"/>
    </row>
    <row r="13529" spans="104:106" x14ac:dyDescent="0.2">
      <c r="CZ13529" s="130"/>
      <c r="DA13529" s="130"/>
      <c r="DB13529" s="130"/>
    </row>
    <row r="13530" spans="104:106" x14ac:dyDescent="0.2">
      <c r="CZ13530" s="130"/>
      <c r="DA13530" s="130"/>
      <c r="DB13530" s="130"/>
    </row>
    <row r="13531" spans="104:106" x14ac:dyDescent="0.2">
      <c r="CZ13531" s="130"/>
      <c r="DA13531" s="130"/>
      <c r="DB13531" s="130"/>
    </row>
    <row r="13532" spans="104:106" x14ac:dyDescent="0.2">
      <c r="CZ13532" s="130"/>
      <c r="DA13532" s="130"/>
      <c r="DB13532" s="130"/>
    </row>
    <row r="13533" spans="104:106" x14ac:dyDescent="0.2">
      <c r="CZ13533" s="130"/>
      <c r="DA13533" s="130"/>
      <c r="DB13533" s="130"/>
    </row>
    <row r="13534" spans="104:106" x14ac:dyDescent="0.2">
      <c r="CZ13534" s="130"/>
      <c r="DA13534" s="130"/>
      <c r="DB13534" s="130"/>
    </row>
    <row r="13535" spans="104:106" x14ac:dyDescent="0.2">
      <c r="CZ13535" s="130"/>
      <c r="DA13535" s="130"/>
      <c r="DB13535" s="130"/>
    </row>
    <row r="13536" spans="104:106" x14ac:dyDescent="0.2">
      <c r="CZ13536" s="130"/>
      <c r="DA13536" s="130"/>
      <c r="DB13536" s="130"/>
    </row>
    <row r="13537" spans="104:106" x14ac:dyDescent="0.2">
      <c r="CZ13537" s="130"/>
      <c r="DA13537" s="130"/>
      <c r="DB13537" s="130"/>
    </row>
    <row r="13538" spans="104:106" x14ac:dyDescent="0.2">
      <c r="CZ13538" s="130"/>
      <c r="DA13538" s="130"/>
      <c r="DB13538" s="130"/>
    </row>
    <row r="13539" spans="104:106" x14ac:dyDescent="0.2">
      <c r="CZ13539" s="130"/>
      <c r="DA13539" s="130"/>
      <c r="DB13539" s="130"/>
    </row>
    <row r="13540" spans="104:106" x14ac:dyDescent="0.2">
      <c r="CZ13540" s="130"/>
      <c r="DA13540" s="130"/>
      <c r="DB13540" s="130"/>
    </row>
    <row r="13541" spans="104:106" x14ac:dyDescent="0.2">
      <c r="CZ13541" s="130"/>
      <c r="DA13541" s="130"/>
      <c r="DB13541" s="130"/>
    </row>
    <row r="13542" spans="104:106" x14ac:dyDescent="0.2">
      <c r="CZ13542" s="130"/>
      <c r="DA13542" s="130"/>
      <c r="DB13542" s="130"/>
    </row>
    <row r="13543" spans="104:106" x14ac:dyDescent="0.2">
      <c r="CZ13543" s="130"/>
      <c r="DA13543" s="130"/>
      <c r="DB13543" s="130"/>
    </row>
    <row r="13544" spans="104:106" x14ac:dyDescent="0.2">
      <c r="CZ13544" s="130"/>
      <c r="DA13544" s="130"/>
      <c r="DB13544" s="130"/>
    </row>
    <row r="13545" spans="104:106" x14ac:dyDescent="0.2">
      <c r="CZ13545" s="130"/>
      <c r="DA13545" s="130"/>
      <c r="DB13545" s="130"/>
    </row>
    <row r="13546" spans="104:106" x14ac:dyDescent="0.2">
      <c r="CZ13546" s="130"/>
      <c r="DA13546" s="130"/>
      <c r="DB13546" s="130"/>
    </row>
    <row r="13547" spans="104:106" x14ac:dyDescent="0.2">
      <c r="CZ13547" s="130"/>
      <c r="DA13547" s="130"/>
      <c r="DB13547" s="130"/>
    </row>
    <row r="13548" spans="104:106" x14ac:dyDescent="0.2">
      <c r="CZ13548" s="130"/>
      <c r="DA13548" s="130"/>
      <c r="DB13548" s="130"/>
    </row>
    <row r="13549" spans="104:106" x14ac:dyDescent="0.2">
      <c r="CZ13549" s="130"/>
      <c r="DA13549" s="130"/>
      <c r="DB13549" s="130"/>
    </row>
    <row r="13550" spans="104:106" x14ac:dyDescent="0.2">
      <c r="CZ13550" s="130"/>
      <c r="DA13550" s="130"/>
      <c r="DB13550" s="130"/>
    </row>
    <row r="13551" spans="104:106" x14ac:dyDescent="0.2">
      <c r="CZ13551" s="130"/>
      <c r="DA13551" s="130"/>
      <c r="DB13551" s="130"/>
    </row>
    <row r="13552" spans="104:106" x14ac:dyDescent="0.2">
      <c r="CZ13552" s="130"/>
      <c r="DA13552" s="130"/>
      <c r="DB13552" s="130"/>
    </row>
    <row r="13553" spans="104:106" x14ac:dyDescent="0.2">
      <c r="CZ13553" s="130"/>
      <c r="DA13553" s="130"/>
      <c r="DB13553" s="130"/>
    </row>
    <row r="13554" spans="104:106" x14ac:dyDescent="0.2">
      <c r="CZ13554" s="130"/>
      <c r="DA13554" s="130"/>
      <c r="DB13554" s="130"/>
    </row>
    <row r="13555" spans="104:106" x14ac:dyDescent="0.2">
      <c r="CZ13555" s="130"/>
      <c r="DA13555" s="130"/>
      <c r="DB13555" s="130"/>
    </row>
    <row r="13556" spans="104:106" x14ac:dyDescent="0.2">
      <c r="CZ13556" s="130"/>
      <c r="DA13556" s="130"/>
      <c r="DB13556" s="130"/>
    </row>
    <row r="13557" spans="104:106" x14ac:dyDescent="0.2">
      <c r="CZ13557" s="130"/>
      <c r="DA13557" s="130"/>
      <c r="DB13557" s="130"/>
    </row>
    <row r="13558" spans="104:106" x14ac:dyDescent="0.2">
      <c r="CZ13558" s="130"/>
      <c r="DA13558" s="130"/>
      <c r="DB13558" s="130"/>
    </row>
    <row r="13559" spans="104:106" x14ac:dyDescent="0.2">
      <c r="CZ13559" s="130"/>
      <c r="DA13559" s="130"/>
      <c r="DB13559" s="130"/>
    </row>
    <row r="13560" spans="104:106" x14ac:dyDescent="0.2">
      <c r="CZ13560" s="130"/>
      <c r="DA13560" s="130"/>
      <c r="DB13560" s="130"/>
    </row>
    <row r="13561" spans="104:106" x14ac:dyDescent="0.2">
      <c r="CZ13561" s="130"/>
      <c r="DA13561" s="130"/>
      <c r="DB13561" s="130"/>
    </row>
    <row r="13562" spans="104:106" x14ac:dyDescent="0.2">
      <c r="CZ13562" s="130"/>
      <c r="DA13562" s="130"/>
      <c r="DB13562" s="130"/>
    </row>
    <row r="13563" spans="104:106" x14ac:dyDescent="0.2">
      <c r="CZ13563" s="130"/>
      <c r="DA13563" s="130"/>
      <c r="DB13563" s="130"/>
    </row>
    <row r="13564" spans="104:106" x14ac:dyDescent="0.2">
      <c r="CZ13564" s="130"/>
      <c r="DA13564" s="130"/>
      <c r="DB13564" s="130"/>
    </row>
    <row r="13565" spans="104:106" x14ac:dyDescent="0.2">
      <c r="CZ13565" s="130"/>
      <c r="DA13565" s="130"/>
      <c r="DB13565" s="130"/>
    </row>
    <row r="13566" spans="104:106" x14ac:dyDescent="0.2">
      <c r="CZ13566" s="130"/>
      <c r="DA13566" s="130"/>
      <c r="DB13566" s="130"/>
    </row>
    <row r="13567" spans="104:106" x14ac:dyDescent="0.2">
      <c r="CZ13567" s="130"/>
      <c r="DA13567" s="130"/>
      <c r="DB13567" s="130"/>
    </row>
    <row r="13568" spans="104:106" x14ac:dyDescent="0.2">
      <c r="CZ13568" s="130"/>
      <c r="DA13568" s="130"/>
      <c r="DB13568" s="130"/>
    </row>
    <row r="13569" spans="104:106" x14ac:dyDescent="0.2">
      <c r="CZ13569" s="130"/>
      <c r="DA13569" s="130"/>
      <c r="DB13569" s="130"/>
    </row>
    <row r="13570" spans="104:106" x14ac:dyDescent="0.2">
      <c r="CZ13570" s="130"/>
      <c r="DA13570" s="130"/>
      <c r="DB13570" s="130"/>
    </row>
    <row r="13571" spans="104:106" x14ac:dyDescent="0.2">
      <c r="CZ13571" s="130"/>
      <c r="DA13571" s="130"/>
      <c r="DB13571" s="130"/>
    </row>
    <row r="13572" spans="104:106" x14ac:dyDescent="0.2">
      <c r="CZ13572" s="130"/>
      <c r="DA13572" s="130"/>
      <c r="DB13572" s="130"/>
    </row>
    <row r="13573" spans="104:106" x14ac:dyDescent="0.2">
      <c r="CZ13573" s="130"/>
      <c r="DA13573" s="130"/>
      <c r="DB13573" s="130"/>
    </row>
    <row r="13574" spans="104:106" x14ac:dyDescent="0.2">
      <c r="CZ13574" s="130"/>
      <c r="DA13574" s="130"/>
      <c r="DB13574" s="130"/>
    </row>
    <row r="13575" spans="104:106" x14ac:dyDescent="0.2">
      <c r="CZ13575" s="130"/>
      <c r="DA13575" s="130"/>
      <c r="DB13575" s="130"/>
    </row>
    <row r="13576" spans="104:106" x14ac:dyDescent="0.2">
      <c r="CZ13576" s="130"/>
      <c r="DA13576" s="130"/>
      <c r="DB13576" s="130"/>
    </row>
    <row r="13577" spans="104:106" x14ac:dyDescent="0.2">
      <c r="CZ13577" s="130"/>
      <c r="DA13577" s="130"/>
      <c r="DB13577" s="130"/>
    </row>
    <row r="13578" spans="104:106" x14ac:dyDescent="0.2">
      <c r="CZ13578" s="130"/>
      <c r="DA13578" s="130"/>
      <c r="DB13578" s="130"/>
    </row>
    <row r="13579" spans="104:106" x14ac:dyDescent="0.2">
      <c r="CZ13579" s="130"/>
      <c r="DA13579" s="130"/>
      <c r="DB13579" s="130"/>
    </row>
    <row r="13580" spans="104:106" x14ac:dyDescent="0.2">
      <c r="CZ13580" s="130"/>
      <c r="DA13580" s="130"/>
      <c r="DB13580" s="130"/>
    </row>
    <row r="13581" spans="104:106" x14ac:dyDescent="0.2">
      <c r="CZ13581" s="130"/>
      <c r="DA13581" s="130"/>
      <c r="DB13581" s="130"/>
    </row>
    <row r="13582" spans="104:106" x14ac:dyDescent="0.2">
      <c r="CZ13582" s="130"/>
      <c r="DA13582" s="130"/>
      <c r="DB13582" s="130"/>
    </row>
    <row r="13583" spans="104:106" x14ac:dyDescent="0.2">
      <c r="CZ13583" s="130"/>
      <c r="DA13583" s="130"/>
      <c r="DB13583" s="130"/>
    </row>
    <row r="13584" spans="104:106" x14ac:dyDescent="0.2">
      <c r="CZ13584" s="130"/>
      <c r="DA13584" s="130"/>
      <c r="DB13584" s="130"/>
    </row>
    <row r="13585" spans="104:106" x14ac:dyDescent="0.2">
      <c r="CZ13585" s="130"/>
      <c r="DA13585" s="130"/>
      <c r="DB13585" s="130"/>
    </row>
    <row r="13586" spans="104:106" x14ac:dyDescent="0.2">
      <c r="CZ13586" s="130"/>
      <c r="DA13586" s="130"/>
      <c r="DB13586" s="130"/>
    </row>
    <row r="13587" spans="104:106" x14ac:dyDescent="0.2">
      <c r="CZ13587" s="130"/>
      <c r="DA13587" s="130"/>
      <c r="DB13587" s="130"/>
    </row>
    <row r="13588" spans="104:106" x14ac:dyDescent="0.2">
      <c r="CZ13588" s="130"/>
      <c r="DA13588" s="130"/>
      <c r="DB13588" s="130"/>
    </row>
    <row r="13589" spans="104:106" x14ac:dyDescent="0.2">
      <c r="CZ13589" s="130"/>
      <c r="DA13589" s="130"/>
      <c r="DB13589" s="130"/>
    </row>
    <row r="13590" spans="104:106" x14ac:dyDescent="0.2">
      <c r="CZ13590" s="130"/>
      <c r="DA13590" s="130"/>
      <c r="DB13590" s="130"/>
    </row>
    <row r="13591" spans="104:106" x14ac:dyDescent="0.2">
      <c r="CZ13591" s="130"/>
      <c r="DA13591" s="130"/>
      <c r="DB13591" s="130"/>
    </row>
    <row r="13592" spans="104:106" x14ac:dyDescent="0.2">
      <c r="CZ13592" s="130"/>
      <c r="DA13592" s="130"/>
      <c r="DB13592" s="130"/>
    </row>
    <row r="13593" spans="104:106" x14ac:dyDescent="0.2">
      <c r="CZ13593" s="130"/>
      <c r="DA13593" s="130"/>
      <c r="DB13593" s="130"/>
    </row>
    <row r="13594" spans="104:106" x14ac:dyDescent="0.2">
      <c r="CZ13594" s="130"/>
      <c r="DA13594" s="130"/>
      <c r="DB13594" s="130"/>
    </row>
    <row r="13595" spans="104:106" x14ac:dyDescent="0.2">
      <c r="CZ13595" s="130"/>
      <c r="DA13595" s="130"/>
      <c r="DB13595" s="130"/>
    </row>
    <row r="13596" spans="104:106" x14ac:dyDescent="0.2">
      <c r="CZ13596" s="130"/>
      <c r="DA13596" s="130"/>
      <c r="DB13596" s="130"/>
    </row>
    <row r="13597" spans="104:106" x14ac:dyDescent="0.2">
      <c r="CZ13597" s="130"/>
      <c r="DA13597" s="130"/>
      <c r="DB13597" s="130"/>
    </row>
    <row r="13598" spans="104:106" x14ac:dyDescent="0.2">
      <c r="CZ13598" s="130"/>
      <c r="DA13598" s="130"/>
      <c r="DB13598" s="130"/>
    </row>
    <row r="13599" spans="104:106" x14ac:dyDescent="0.2">
      <c r="CZ13599" s="130"/>
      <c r="DA13599" s="130"/>
      <c r="DB13599" s="130"/>
    </row>
    <row r="13600" spans="104:106" x14ac:dyDescent="0.2">
      <c r="CZ13600" s="130"/>
      <c r="DA13600" s="130"/>
      <c r="DB13600" s="130"/>
    </row>
    <row r="13601" spans="104:106" x14ac:dyDescent="0.2">
      <c r="CZ13601" s="130"/>
      <c r="DA13601" s="130"/>
      <c r="DB13601" s="130"/>
    </row>
    <row r="13602" spans="104:106" x14ac:dyDescent="0.2">
      <c r="CZ13602" s="130"/>
      <c r="DA13602" s="130"/>
      <c r="DB13602" s="130"/>
    </row>
    <row r="13603" spans="104:106" x14ac:dyDescent="0.2">
      <c r="CZ13603" s="130"/>
      <c r="DA13603" s="130"/>
      <c r="DB13603" s="130"/>
    </row>
    <row r="13604" spans="104:106" x14ac:dyDescent="0.2">
      <c r="CZ13604" s="130"/>
      <c r="DA13604" s="130"/>
      <c r="DB13604" s="130"/>
    </row>
    <row r="13605" spans="104:106" x14ac:dyDescent="0.2">
      <c r="CZ13605" s="130"/>
      <c r="DA13605" s="130"/>
      <c r="DB13605" s="130"/>
    </row>
    <row r="13606" spans="104:106" x14ac:dyDescent="0.2">
      <c r="CZ13606" s="130"/>
      <c r="DA13606" s="130"/>
      <c r="DB13606" s="130"/>
    </row>
    <row r="13607" spans="104:106" x14ac:dyDescent="0.2">
      <c r="CZ13607" s="130"/>
      <c r="DA13607" s="130"/>
      <c r="DB13607" s="130"/>
    </row>
    <row r="13608" spans="104:106" x14ac:dyDescent="0.2">
      <c r="CZ13608" s="130"/>
      <c r="DA13608" s="130"/>
      <c r="DB13608" s="130"/>
    </row>
    <row r="13609" spans="104:106" x14ac:dyDescent="0.2">
      <c r="CZ13609" s="130"/>
      <c r="DA13609" s="130"/>
      <c r="DB13609" s="130"/>
    </row>
    <row r="13610" spans="104:106" x14ac:dyDescent="0.2">
      <c r="CZ13610" s="130"/>
      <c r="DA13610" s="130"/>
      <c r="DB13610" s="130"/>
    </row>
    <row r="13611" spans="104:106" x14ac:dyDescent="0.2">
      <c r="CZ13611" s="130"/>
      <c r="DA13611" s="130"/>
      <c r="DB13611" s="130"/>
    </row>
    <row r="13612" spans="104:106" x14ac:dyDescent="0.2">
      <c r="CZ13612" s="130"/>
      <c r="DA13612" s="130"/>
      <c r="DB13612" s="130"/>
    </row>
    <row r="13613" spans="104:106" x14ac:dyDescent="0.2">
      <c r="CZ13613" s="130"/>
      <c r="DA13613" s="130"/>
      <c r="DB13613" s="130"/>
    </row>
    <row r="13614" spans="104:106" x14ac:dyDescent="0.2">
      <c r="CZ13614" s="130"/>
      <c r="DA13614" s="130"/>
      <c r="DB13614" s="130"/>
    </row>
    <row r="13615" spans="104:106" x14ac:dyDescent="0.2">
      <c r="CZ13615" s="130"/>
      <c r="DA13615" s="130"/>
      <c r="DB13615" s="130"/>
    </row>
    <row r="13616" spans="104:106" x14ac:dyDescent="0.2">
      <c r="CZ13616" s="130"/>
      <c r="DA13616" s="130"/>
      <c r="DB13616" s="130"/>
    </row>
    <row r="13617" spans="104:106" x14ac:dyDescent="0.2">
      <c r="CZ13617" s="130"/>
      <c r="DA13617" s="130"/>
      <c r="DB13617" s="130"/>
    </row>
    <row r="13618" spans="104:106" x14ac:dyDescent="0.2">
      <c r="CZ13618" s="130"/>
      <c r="DA13618" s="130"/>
      <c r="DB13618" s="130"/>
    </row>
    <row r="13619" spans="104:106" x14ac:dyDescent="0.2">
      <c r="CZ13619" s="130"/>
      <c r="DA13619" s="130"/>
      <c r="DB13619" s="130"/>
    </row>
    <row r="13620" spans="104:106" x14ac:dyDescent="0.2">
      <c r="CZ13620" s="130"/>
      <c r="DA13620" s="130"/>
      <c r="DB13620" s="130"/>
    </row>
    <row r="13621" spans="104:106" x14ac:dyDescent="0.2">
      <c r="CZ13621" s="130"/>
      <c r="DA13621" s="130"/>
      <c r="DB13621" s="130"/>
    </row>
    <row r="13622" spans="104:106" x14ac:dyDescent="0.2">
      <c r="CZ13622" s="130"/>
      <c r="DA13622" s="130"/>
      <c r="DB13622" s="130"/>
    </row>
    <row r="13623" spans="104:106" x14ac:dyDescent="0.2">
      <c r="CZ13623" s="130"/>
      <c r="DA13623" s="130"/>
      <c r="DB13623" s="130"/>
    </row>
    <row r="13624" spans="104:106" x14ac:dyDescent="0.2">
      <c r="CZ13624" s="130"/>
      <c r="DA13624" s="130"/>
      <c r="DB13624" s="130"/>
    </row>
    <row r="13625" spans="104:106" x14ac:dyDescent="0.2">
      <c r="CZ13625" s="130"/>
      <c r="DA13625" s="130"/>
      <c r="DB13625" s="130"/>
    </row>
    <row r="13626" spans="104:106" x14ac:dyDescent="0.2">
      <c r="CZ13626" s="130"/>
      <c r="DA13626" s="130"/>
      <c r="DB13626" s="130"/>
    </row>
    <row r="13627" spans="104:106" x14ac:dyDescent="0.2">
      <c r="CZ13627" s="130"/>
      <c r="DA13627" s="130"/>
      <c r="DB13627" s="130"/>
    </row>
    <row r="13628" spans="104:106" x14ac:dyDescent="0.2">
      <c r="CZ13628" s="130"/>
      <c r="DA13628" s="130"/>
      <c r="DB13628" s="130"/>
    </row>
    <row r="13629" spans="104:106" x14ac:dyDescent="0.2">
      <c r="CZ13629" s="130"/>
      <c r="DA13629" s="130"/>
      <c r="DB13629" s="130"/>
    </row>
    <row r="13630" spans="104:106" x14ac:dyDescent="0.2">
      <c r="CZ13630" s="130"/>
      <c r="DA13630" s="130"/>
      <c r="DB13630" s="130"/>
    </row>
    <row r="13631" spans="104:106" x14ac:dyDescent="0.2">
      <c r="CZ13631" s="130"/>
      <c r="DA13631" s="130"/>
      <c r="DB13631" s="130"/>
    </row>
    <row r="13632" spans="104:106" x14ac:dyDescent="0.2">
      <c r="CZ13632" s="130"/>
      <c r="DA13632" s="130"/>
      <c r="DB13632" s="130"/>
    </row>
    <row r="13633" spans="104:106" x14ac:dyDescent="0.2">
      <c r="CZ13633" s="130"/>
      <c r="DA13633" s="130"/>
      <c r="DB13633" s="130"/>
    </row>
    <row r="13634" spans="104:106" x14ac:dyDescent="0.2">
      <c r="CZ13634" s="130"/>
      <c r="DA13634" s="130"/>
      <c r="DB13634" s="130"/>
    </row>
    <row r="13635" spans="104:106" x14ac:dyDescent="0.2">
      <c r="CZ13635" s="130"/>
      <c r="DA13635" s="130"/>
      <c r="DB13635" s="130"/>
    </row>
    <row r="13636" spans="104:106" x14ac:dyDescent="0.2">
      <c r="CZ13636" s="130"/>
      <c r="DA13636" s="130"/>
      <c r="DB13636" s="130"/>
    </row>
    <row r="13637" spans="104:106" x14ac:dyDescent="0.2">
      <c r="CZ13637" s="130"/>
      <c r="DA13637" s="130"/>
      <c r="DB13637" s="130"/>
    </row>
    <row r="13638" spans="104:106" x14ac:dyDescent="0.2">
      <c r="CZ13638" s="130"/>
      <c r="DA13638" s="130"/>
      <c r="DB13638" s="130"/>
    </row>
    <row r="13639" spans="104:106" x14ac:dyDescent="0.2">
      <c r="CZ13639" s="130"/>
      <c r="DA13639" s="130"/>
      <c r="DB13639" s="130"/>
    </row>
    <row r="13640" spans="104:106" x14ac:dyDescent="0.2">
      <c r="CZ13640" s="130"/>
      <c r="DA13640" s="130"/>
      <c r="DB13640" s="130"/>
    </row>
    <row r="13641" spans="104:106" x14ac:dyDescent="0.2">
      <c r="CZ13641" s="130"/>
      <c r="DA13641" s="130"/>
      <c r="DB13641" s="130"/>
    </row>
    <row r="13642" spans="104:106" x14ac:dyDescent="0.2">
      <c r="CZ13642" s="130"/>
      <c r="DA13642" s="130"/>
      <c r="DB13642" s="130"/>
    </row>
    <row r="13643" spans="104:106" x14ac:dyDescent="0.2">
      <c r="CZ13643" s="130"/>
      <c r="DA13643" s="130"/>
      <c r="DB13643" s="130"/>
    </row>
    <row r="13644" spans="104:106" x14ac:dyDescent="0.2">
      <c r="CZ13644" s="130"/>
      <c r="DA13644" s="130"/>
      <c r="DB13644" s="130"/>
    </row>
    <row r="13645" spans="104:106" x14ac:dyDescent="0.2">
      <c r="CZ13645" s="130"/>
      <c r="DA13645" s="130"/>
      <c r="DB13645" s="130"/>
    </row>
    <row r="13646" spans="104:106" x14ac:dyDescent="0.2">
      <c r="CZ13646" s="130"/>
      <c r="DA13646" s="130"/>
      <c r="DB13646" s="130"/>
    </row>
    <row r="13647" spans="104:106" x14ac:dyDescent="0.2">
      <c r="CZ13647" s="130"/>
      <c r="DA13647" s="130"/>
      <c r="DB13647" s="130"/>
    </row>
    <row r="13648" spans="104:106" x14ac:dyDescent="0.2">
      <c r="CZ13648" s="130"/>
      <c r="DA13648" s="130"/>
      <c r="DB13648" s="130"/>
    </row>
    <row r="13649" spans="104:106" x14ac:dyDescent="0.2">
      <c r="CZ13649" s="130"/>
      <c r="DA13649" s="130"/>
      <c r="DB13649" s="130"/>
    </row>
    <row r="13650" spans="104:106" x14ac:dyDescent="0.2">
      <c r="CZ13650" s="130"/>
      <c r="DA13650" s="130"/>
      <c r="DB13650" s="130"/>
    </row>
    <row r="13651" spans="104:106" x14ac:dyDescent="0.2">
      <c r="CZ13651" s="130"/>
      <c r="DA13651" s="130"/>
      <c r="DB13651" s="130"/>
    </row>
    <row r="13652" spans="104:106" x14ac:dyDescent="0.2">
      <c r="CZ13652" s="130"/>
      <c r="DA13652" s="130"/>
      <c r="DB13652" s="130"/>
    </row>
    <row r="13653" spans="104:106" x14ac:dyDescent="0.2">
      <c r="CZ13653" s="130"/>
      <c r="DA13653" s="130"/>
      <c r="DB13653" s="130"/>
    </row>
    <row r="13654" spans="104:106" x14ac:dyDescent="0.2">
      <c r="CZ13654" s="130"/>
      <c r="DA13654" s="130"/>
      <c r="DB13654" s="130"/>
    </row>
    <row r="13655" spans="104:106" x14ac:dyDescent="0.2">
      <c r="CZ13655" s="130"/>
      <c r="DA13655" s="130"/>
      <c r="DB13655" s="130"/>
    </row>
    <row r="13656" spans="104:106" x14ac:dyDescent="0.2">
      <c r="CZ13656" s="130"/>
      <c r="DA13656" s="130"/>
      <c r="DB13656" s="130"/>
    </row>
    <row r="13657" spans="104:106" x14ac:dyDescent="0.2">
      <c r="CZ13657" s="130"/>
      <c r="DA13657" s="130"/>
      <c r="DB13657" s="130"/>
    </row>
    <row r="13658" spans="104:106" x14ac:dyDescent="0.2">
      <c r="CZ13658" s="130"/>
      <c r="DA13658" s="130"/>
      <c r="DB13658" s="130"/>
    </row>
    <row r="13659" spans="104:106" x14ac:dyDescent="0.2">
      <c r="CZ13659" s="130"/>
      <c r="DA13659" s="130"/>
      <c r="DB13659" s="130"/>
    </row>
    <row r="13660" spans="104:106" x14ac:dyDescent="0.2">
      <c r="CZ13660" s="130"/>
      <c r="DA13660" s="130"/>
      <c r="DB13660" s="130"/>
    </row>
    <row r="13661" spans="104:106" x14ac:dyDescent="0.2">
      <c r="CZ13661" s="130"/>
      <c r="DA13661" s="130"/>
      <c r="DB13661" s="130"/>
    </row>
    <row r="13662" spans="104:106" x14ac:dyDescent="0.2">
      <c r="CZ13662" s="130"/>
      <c r="DA13662" s="130"/>
      <c r="DB13662" s="130"/>
    </row>
    <row r="13663" spans="104:106" x14ac:dyDescent="0.2">
      <c r="CZ13663" s="130"/>
      <c r="DA13663" s="130"/>
      <c r="DB13663" s="130"/>
    </row>
    <row r="13664" spans="104:106" x14ac:dyDescent="0.2">
      <c r="CZ13664" s="130"/>
      <c r="DA13664" s="130"/>
      <c r="DB13664" s="130"/>
    </row>
    <row r="13665" spans="104:106" x14ac:dyDescent="0.2">
      <c r="CZ13665" s="130"/>
      <c r="DA13665" s="130"/>
      <c r="DB13665" s="130"/>
    </row>
    <row r="13666" spans="104:106" x14ac:dyDescent="0.2">
      <c r="CZ13666" s="130"/>
      <c r="DA13666" s="130"/>
      <c r="DB13666" s="130"/>
    </row>
    <row r="13667" spans="104:106" x14ac:dyDescent="0.2">
      <c r="CZ13667" s="130"/>
      <c r="DA13667" s="130"/>
      <c r="DB13667" s="130"/>
    </row>
    <row r="13668" spans="104:106" x14ac:dyDescent="0.2">
      <c r="CZ13668" s="130"/>
      <c r="DA13668" s="130"/>
      <c r="DB13668" s="130"/>
    </row>
    <row r="13669" spans="104:106" x14ac:dyDescent="0.2">
      <c r="CZ13669" s="130"/>
      <c r="DA13669" s="130"/>
      <c r="DB13669" s="130"/>
    </row>
    <row r="13670" spans="104:106" x14ac:dyDescent="0.2">
      <c r="CZ13670" s="130"/>
      <c r="DA13670" s="130"/>
      <c r="DB13670" s="130"/>
    </row>
    <row r="13671" spans="104:106" x14ac:dyDescent="0.2">
      <c r="CZ13671" s="130"/>
      <c r="DA13671" s="130"/>
      <c r="DB13671" s="130"/>
    </row>
    <row r="13672" spans="104:106" x14ac:dyDescent="0.2">
      <c r="CZ13672" s="130"/>
      <c r="DA13672" s="130"/>
      <c r="DB13672" s="130"/>
    </row>
    <row r="13673" spans="104:106" x14ac:dyDescent="0.2">
      <c r="CZ13673" s="130"/>
      <c r="DA13673" s="130"/>
      <c r="DB13673" s="130"/>
    </row>
    <row r="13674" spans="104:106" x14ac:dyDescent="0.2">
      <c r="CZ13674" s="130"/>
      <c r="DA13674" s="130"/>
      <c r="DB13674" s="130"/>
    </row>
    <row r="13675" spans="104:106" x14ac:dyDescent="0.2">
      <c r="CZ13675" s="130"/>
      <c r="DA13675" s="130"/>
      <c r="DB13675" s="130"/>
    </row>
    <row r="13676" spans="104:106" x14ac:dyDescent="0.2">
      <c r="CZ13676" s="130"/>
      <c r="DA13676" s="130"/>
      <c r="DB13676" s="130"/>
    </row>
    <row r="13677" spans="104:106" x14ac:dyDescent="0.2">
      <c r="CZ13677" s="130"/>
      <c r="DA13677" s="130"/>
      <c r="DB13677" s="130"/>
    </row>
    <row r="13678" spans="104:106" x14ac:dyDescent="0.2">
      <c r="CZ13678" s="130"/>
      <c r="DA13678" s="130"/>
      <c r="DB13678" s="130"/>
    </row>
    <row r="13679" spans="104:106" x14ac:dyDescent="0.2">
      <c r="CZ13679" s="130"/>
      <c r="DA13679" s="130"/>
      <c r="DB13679" s="130"/>
    </row>
    <row r="13680" spans="104:106" x14ac:dyDescent="0.2">
      <c r="CZ13680" s="130"/>
      <c r="DA13680" s="130"/>
      <c r="DB13680" s="130"/>
    </row>
    <row r="13681" spans="104:106" x14ac:dyDescent="0.2">
      <c r="CZ13681" s="130"/>
      <c r="DA13681" s="130"/>
      <c r="DB13681" s="130"/>
    </row>
    <row r="13682" spans="104:106" x14ac:dyDescent="0.2">
      <c r="CZ13682" s="130"/>
      <c r="DA13682" s="130"/>
      <c r="DB13682" s="130"/>
    </row>
    <row r="13683" spans="104:106" x14ac:dyDescent="0.2">
      <c r="CZ13683" s="130"/>
      <c r="DA13683" s="130"/>
      <c r="DB13683" s="130"/>
    </row>
    <row r="13684" spans="104:106" x14ac:dyDescent="0.2">
      <c r="CZ13684" s="130"/>
      <c r="DA13684" s="130"/>
      <c r="DB13684" s="130"/>
    </row>
    <row r="13685" spans="104:106" x14ac:dyDescent="0.2">
      <c r="CZ13685" s="130"/>
      <c r="DA13685" s="130"/>
      <c r="DB13685" s="130"/>
    </row>
    <row r="13686" spans="104:106" x14ac:dyDescent="0.2">
      <c r="CZ13686" s="130"/>
      <c r="DA13686" s="130"/>
      <c r="DB13686" s="130"/>
    </row>
    <row r="13687" spans="104:106" x14ac:dyDescent="0.2">
      <c r="CZ13687" s="130"/>
      <c r="DA13687" s="130"/>
      <c r="DB13687" s="130"/>
    </row>
    <row r="13688" spans="104:106" x14ac:dyDescent="0.2">
      <c r="CZ13688" s="130"/>
      <c r="DA13688" s="130"/>
      <c r="DB13688" s="130"/>
    </row>
    <row r="13689" spans="104:106" x14ac:dyDescent="0.2">
      <c r="CZ13689" s="130"/>
      <c r="DA13689" s="130"/>
      <c r="DB13689" s="130"/>
    </row>
    <row r="13690" spans="104:106" x14ac:dyDescent="0.2">
      <c r="CZ13690" s="130"/>
      <c r="DA13690" s="130"/>
      <c r="DB13690" s="130"/>
    </row>
    <row r="13691" spans="104:106" x14ac:dyDescent="0.2">
      <c r="CZ13691" s="130"/>
      <c r="DA13691" s="130"/>
      <c r="DB13691" s="130"/>
    </row>
    <row r="13692" spans="104:106" x14ac:dyDescent="0.2">
      <c r="CZ13692" s="130"/>
      <c r="DA13692" s="130"/>
      <c r="DB13692" s="130"/>
    </row>
    <row r="13693" spans="104:106" x14ac:dyDescent="0.2">
      <c r="CZ13693" s="130"/>
      <c r="DA13693" s="130"/>
      <c r="DB13693" s="130"/>
    </row>
    <row r="13694" spans="104:106" x14ac:dyDescent="0.2">
      <c r="CZ13694" s="130"/>
      <c r="DA13694" s="130"/>
      <c r="DB13694" s="130"/>
    </row>
    <row r="13695" spans="104:106" x14ac:dyDescent="0.2">
      <c r="CZ13695" s="130"/>
      <c r="DA13695" s="130"/>
      <c r="DB13695" s="130"/>
    </row>
    <row r="13696" spans="104:106" x14ac:dyDescent="0.2">
      <c r="CZ13696" s="130"/>
      <c r="DA13696" s="130"/>
      <c r="DB13696" s="130"/>
    </row>
    <row r="13697" spans="104:106" x14ac:dyDescent="0.2">
      <c r="CZ13697" s="130"/>
      <c r="DA13697" s="130"/>
      <c r="DB13697" s="130"/>
    </row>
    <row r="13698" spans="104:106" x14ac:dyDescent="0.2">
      <c r="CZ13698" s="130"/>
      <c r="DA13698" s="130"/>
      <c r="DB13698" s="130"/>
    </row>
    <row r="13699" spans="104:106" x14ac:dyDescent="0.2">
      <c r="CZ13699" s="130"/>
      <c r="DA13699" s="130"/>
      <c r="DB13699" s="130"/>
    </row>
    <row r="13700" spans="104:106" x14ac:dyDescent="0.2">
      <c r="CZ13700" s="130"/>
      <c r="DA13700" s="130"/>
      <c r="DB13700" s="130"/>
    </row>
    <row r="13701" spans="104:106" x14ac:dyDescent="0.2">
      <c r="CZ13701" s="130"/>
      <c r="DA13701" s="130"/>
      <c r="DB13701" s="130"/>
    </row>
    <row r="13702" spans="104:106" x14ac:dyDescent="0.2">
      <c r="CZ13702" s="130"/>
      <c r="DA13702" s="130"/>
      <c r="DB13702" s="130"/>
    </row>
    <row r="13703" spans="104:106" x14ac:dyDescent="0.2">
      <c r="CZ13703" s="130"/>
      <c r="DA13703" s="130"/>
      <c r="DB13703" s="130"/>
    </row>
    <row r="13704" spans="104:106" x14ac:dyDescent="0.2">
      <c r="CZ13704" s="130"/>
      <c r="DA13704" s="130"/>
      <c r="DB13704" s="130"/>
    </row>
    <row r="13705" spans="104:106" x14ac:dyDescent="0.2">
      <c r="CZ13705" s="130"/>
      <c r="DA13705" s="130"/>
      <c r="DB13705" s="130"/>
    </row>
    <row r="13706" spans="104:106" x14ac:dyDescent="0.2">
      <c r="CZ13706" s="130"/>
      <c r="DA13706" s="130"/>
      <c r="DB13706" s="130"/>
    </row>
    <row r="13707" spans="104:106" x14ac:dyDescent="0.2">
      <c r="CZ13707" s="130"/>
      <c r="DA13707" s="130"/>
      <c r="DB13707" s="130"/>
    </row>
    <row r="13708" spans="104:106" x14ac:dyDescent="0.2">
      <c r="CZ13708" s="130"/>
      <c r="DA13708" s="130"/>
      <c r="DB13708" s="130"/>
    </row>
    <row r="13709" spans="104:106" x14ac:dyDescent="0.2">
      <c r="CZ13709" s="130"/>
      <c r="DA13709" s="130"/>
      <c r="DB13709" s="130"/>
    </row>
    <row r="13710" spans="104:106" x14ac:dyDescent="0.2">
      <c r="CZ13710" s="130"/>
      <c r="DA13710" s="130"/>
      <c r="DB13710" s="130"/>
    </row>
    <row r="13711" spans="104:106" x14ac:dyDescent="0.2">
      <c r="CZ13711" s="130"/>
      <c r="DA13711" s="130"/>
      <c r="DB13711" s="130"/>
    </row>
    <row r="13712" spans="104:106" x14ac:dyDescent="0.2">
      <c r="CZ13712" s="130"/>
      <c r="DA13712" s="130"/>
      <c r="DB13712" s="130"/>
    </row>
    <row r="13713" spans="104:106" x14ac:dyDescent="0.2">
      <c r="CZ13713" s="130"/>
      <c r="DA13713" s="130"/>
      <c r="DB13713" s="130"/>
    </row>
    <row r="13714" spans="104:106" x14ac:dyDescent="0.2">
      <c r="CZ13714" s="130"/>
      <c r="DA13714" s="130"/>
      <c r="DB13714" s="130"/>
    </row>
    <row r="13715" spans="104:106" x14ac:dyDescent="0.2">
      <c r="CZ13715" s="130"/>
      <c r="DA13715" s="130"/>
      <c r="DB13715" s="130"/>
    </row>
    <row r="13716" spans="104:106" x14ac:dyDescent="0.2">
      <c r="CZ13716" s="130"/>
      <c r="DA13716" s="130"/>
      <c r="DB13716" s="130"/>
    </row>
    <row r="13717" spans="104:106" x14ac:dyDescent="0.2">
      <c r="CZ13717" s="130"/>
      <c r="DA13717" s="130"/>
      <c r="DB13717" s="130"/>
    </row>
    <row r="13718" spans="104:106" x14ac:dyDescent="0.2">
      <c r="CZ13718" s="130"/>
      <c r="DA13718" s="130"/>
      <c r="DB13718" s="130"/>
    </row>
    <row r="13719" spans="104:106" x14ac:dyDescent="0.2">
      <c r="CZ13719" s="130"/>
      <c r="DA13719" s="130"/>
      <c r="DB13719" s="130"/>
    </row>
    <row r="13720" spans="104:106" x14ac:dyDescent="0.2">
      <c r="CZ13720" s="130"/>
      <c r="DA13720" s="130"/>
      <c r="DB13720" s="130"/>
    </row>
    <row r="13721" spans="104:106" x14ac:dyDescent="0.2">
      <c r="CZ13721" s="130"/>
      <c r="DA13721" s="130"/>
      <c r="DB13721" s="130"/>
    </row>
    <row r="13722" spans="104:106" x14ac:dyDescent="0.2">
      <c r="CZ13722" s="130"/>
      <c r="DA13722" s="130"/>
      <c r="DB13722" s="130"/>
    </row>
    <row r="13723" spans="104:106" x14ac:dyDescent="0.2">
      <c r="CZ13723" s="130"/>
      <c r="DA13723" s="130"/>
      <c r="DB13723" s="130"/>
    </row>
    <row r="13724" spans="104:106" x14ac:dyDescent="0.2">
      <c r="CZ13724" s="130"/>
      <c r="DA13724" s="130"/>
      <c r="DB13724" s="130"/>
    </row>
    <row r="13725" spans="104:106" x14ac:dyDescent="0.2">
      <c r="CZ13725" s="130"/>
      <c r="DA13725" s="130"/>
      <c r="DB13725" s="130"/>
    </row>
    <row r="13726" spans="104:106" x14ac:dyDescent="0.2">
      <c r="CZ13726" s="130"/>
      <c r="DA13726" s="130"/>
      <c r="DB13726" s="130"/>
    </row>
    <row r="13727" spans="104:106" x14ac:dyDescent="0.2">
      <c r="CZ13727" s="130"/>
      <c r="DA13727" s="130"/>
      <c r="DB13727" s="130"/>
    </row>
    <row r="13728" spans="104:106" x14ac:dyDescent="0.2">
      <c r="CZ13728" s="130"/>
      <c r="DA13728" s="130"/>
      <c r="DB13728" s="130"/>
    </row>
    <row r="13729" spans="104:106" x14ac:dyDescent="0.2">
      <c r="CZ13729" s="130"/>
      <c r="DA13729" s="130"/>
      <c r="DB13729" s="130"/>
    </row>
    <row r="13730" spans="104:106" x14ac:dyDescent="0.2">
      <c r="CZ13730" s="130"/>
      <c r="DA13730" s="130"/>
      <c r="DB13730" s="130"/>
    </row>
    <row r="13731" spans="104:106" x14ac:dyDescent="0.2">
      <c r="CZ13731" s="130"/>
      <c r="DA13731" s="130"/>
      <c r="DB13731" s="130"/>
    </row>
    <row r="13732" spans="104:106" x14ac:dyDescent="0.2">
      <c r="CZ13732" s="130"/>
      <c r="DA13732" s="130"/>
      <c r="DB13732" s="130"/>
    </row>
    <row r="13733" spans="104:106" x14ac:dyDescent="0.2">
      <c r="CZ13733" s="130"/>
      <c r="DA13733" s="130"/>
      <c r="DB13733" s="130"/>
    </row>
    <row r="13734" spans="104:106" x14ac:dyDescent="0.2">
      <c r="CZ13734" s="130"/>
      <c r="DA13734" s="130"/>
      <c r="DB13734" s="130"/>
    </row>
    <row r="13735" spans="104:106" x14ac:dyDescent="0.2">
      <c r="CZ13735" s="130"/>
      <c r="DA13735" s="130"/>
      <c r="DB13735" s="130"/>
    </row>
    <row r="13736" spans="104:106" x14ac:dyDescent="0.2">
      <c r="CZ13736" s="130"/>
      <c r="DA13736" s="130"/>
      <c r="DB13736" s="130"/>
    </row>
    <row r="13737" spans="104:106" x14ac:dyDescent="0.2">
      <c r="CZ13737" s="130"/>
      <c r="DA13737" s="130"/>
      <c r="DB13737" s="130"/>
    </row>
    <row r="13738" spans="104:106" x14ac:dyDescent="0.2">
      <c r="CZ13738" s="130"/>
      <c r="DA13738" s="130"/>
      <c r="DB13738" s="130"/>
    </row>
    <row r="13739" spans="104:106" x14ac:dyDescent="0.2">
      <c r="CZ13739" s="130"/>
      <c r="DA13739" s="130"/>
      <c r="DB13739" s="130"/>
    </row>
    <row r="13740" spans="104:106" x14ac:dyDescent="0.2">
      <c r="CZ13740" s="130"/>
      <c r="DA13740" s="130"/>
      <c r="DB13740" s="130"/>
    </row>
    <row r="13741" spans="104:106" x14ac:dyDescent="0.2">
      <c r="CZ13741" s="130"/>
      <c r="DA13741" s="130"/>
      <c r="DB13741" s="130"/>
    </row>
    <row r="13742" spans="104:106" x14ac:dyDescent="0.2">
      <c r="CZ13742" s="130"/>
      <c r="DA13742" s="130"/>
      <c r="DB13742" s="130"/>
    </row>
    <row r="13743" spans="104:106" x14ac:dyDescent="0.2">
      <c r="CZ13743" s="130"/>
      <c r="DA13743" s="130"/>
      <c r="DB13743" s="130"/>
    </row>
    <row r="13744" spans="104:106" x14ac:dyDescent="0.2">
      <c r="CZ13744" s="130"/>
      <c r="DA13744" s="130"/>
      <c r="DB13744" s="130"/>
    </row>
    <row r="13745" spans="104:106" x14ac:dyDescent="0.2">
      <c r="CZ13745" s="130"/>
      <c r="DA13745" s="130"/>
      <c r="DB13745" s="130"/>
    </row>
    <row r="13746" spans="104:106" x14ac:dyDescent="0.2">
      <c r="CZ13746" s="130"/>
      <c r="DA13746" s="130"/>
      <c r="DB13746" s="130"/>
    </row>
    <row r="13747" spans="104:106" x14ac:dyDescent="0.2">
      <c r="CZ13747" s="130"/>
      <c r="DA13747" s="130"/>
      <c r="DB13747" s="130"/>
    </row>
    <row r="13748" spans="104:106" x14ac:dyDescent="0.2">
      <c r="CZ13748" s="130"/>
      <c r="DA13748" s="130"/>
      <c r="DB13748" s="130"/>
    </row>
    <row r="13749" spans="104:106" x14ac:dyDescent="0.2">
      <c r="CZ13749" s="130"/>
      <c r="DA13749" s="130"/>
      <c r="DB13749" s="130"/>
    </row>
    <row r="13750" spans="104:106" x14ac:dyDescent="0.2">
      <c r="CZ13750" s="130"/>
      <c r="DA13750" s="130"/>
      <c r="DB13750" s="130"/>
    </row>
    <row r="13751" spans="104:106" x14ac:dyDescent="0.2">
      <c r="CZ13751" s="130"/>
      <c r="DA13751" s="130"/>
      <c r="DB13751" s="130"/>
    </row>
    <row r="13752" spans="104:106" x14ac:dyDescent="0.2">
      <c r="CZ13752" s="130"/>
      <c r="DA13752" s="130"/>
      <c r="DB13752" s="130"/>
    </row>
    <row r="13753" spans="104:106" x14ac:dyDescent="0.2">
      <c r="CZ13753" s="130"/>
      <c r="DA13753" s="130"/>
      <c r="DB13753" s="130"/>
    </row>
    <row r="13754" spans="104:106" x14ac:dyDescent="0.2">
      <c r="CZ13754" s="130"/>
      <c r="DA13754" s="130"/>
      <c r="DB13754" s="130"/>
    </row>
    <row r="13755" spans="104:106" x14ac:dyDescent="0.2">
      <c r="CZ13755" s="130"/>
      <c r="DA13755" s="130"/>
      <c r="DB13755" s="130"/>
    </row>
    <row r="13756" spans="104:106" x14ac:dyDescent="0.2">
      <c r="CZ13756" s="130"/>
      <c r="DA13756" s="130"/>
      <c r="DB13756" s="130"/>
    </row>
    <row r="13757" spans="104:106" x14ac:dyDescent="0.2">
      <c r="CZ13757" s="130"/>
      <c r="DA13757" s="130"/>
      <c r="DB13757" s="130"/>
    </row>
    <row r="13758" spans="104:106" x14ac:dyDescent="0.2">
      <c r="CZ13758" s="130"/>
      <c r="DA13758" s="130"/>
      <c r="DB13758" s="130"/>
    </row>
    <row r="13759" spans="104:106" x14ac:dyDescent="0.2">
      <c r="CZ13759" s="130"/>
      <c r="DA13759" s="130"/>
      <c r="DB13759" s="130"/>
    </row>
    <row r="13760" spans="104:106" x14ac:dyDescent="0.2">
      <c r="CZ13760" s="130"/>
      <c r="DA13760" s="130"/>
      <c r="DB13760" s="130"/>
    </row>
    <row r="13761" spans="104:106" x14ac:dyDescent="0.2">
      <c r="CZ13761" s="130"/>
      <c r="DA13761" s="130"/>
      <c r="DB13761" s="130"/>
    </row>
    <row r="13762" spans="104:106" x14ac:dyDescent="0.2">
      <c r="CZ13762" s="130"/>
      <c r="DA13762" s="130"/>
      <c r="DB13762" s="130"/>
    </row>
    <row r="13763" spans="104:106" x14ac:dyDescent="0.2">
      <c r="CZ13763" s="130"/>
      <c r="DA13763" s="130"/>
      <c r="DB13763" s="130"/>
    </row>
    <row r="13764" spans="104:106" x14ac:dyDescent="0.2">
      <c r="CZ13764" s="130"/>
      <c r="DA13764" s="130"/>
      <c r="DB13764" s="130"/>
    </row>
    <row r="13765" spans="104:106" x14ac:dyDescent="0.2">
      <c r="CZ13765" s="130"/>
      <c r="DA13765" s="130"/>
      <c r="DB13765" s="130"/>
    </row>
    <row r="13766" spans="104:106" x14ac:dyDescent="0.2">
      <c r="CZ13766" s="130"/>
      <c r="DA13766" s="130"/>
      <c r="DB13766" s="130"/>
    </row>
    <row r="13767" spans="104:106" x14ac:dyDescent="0.2">
      <c r="CZ13767" s="130"/>
      <c r="DA13767" s="130"/>
      <c r="DB13767" s="130"/>
    </row>
    <row r="13768" spans="104:106" x14ac:dyDescent="0.2">
      <c r="CZ13768" s="130"/>
      <c r="DA13768" s="130"/>
      <c r="DB13768" s="130"/>
    </row>
    <row r="13769" spans="104:106" x14ac:dyDescent="0.2">
      <c r="CZ13769" s="130"/>
      <c r="DA13769" s="130"/>
      <c r="DB13769" s="130"/>
    </row>
    <row r="13770" spans="104:106" x14ac:dyDescent="0.2">
      <c r="CZ13770" s="130"/>
      <c r="DA13770" s="130"/>
      <c r="DB13770" s="130"/>
    </row>
    <row r="13771" spans="104:106" x14ac:dyDescent="0.2">
      <c r="CZ13771" s="130"/>
      <c r="DA13771" s="130"/>
      <c r="DB13771" s="130"/>
    </row>
    <row r="13772" spans="104:106" x14ac:dyDescent="0.2">
      <c r="CZ13772" s="130"/>
      <c r="DA13772" s="130"/>
      <c r="DB13772" s="130"/>
    </row>
    <row r="13773" spans="104:106" x14ac:dyDescent="0.2">
      <c r="CZ13773" s="130"/>
      <c r="DA13773" s="130"/>
      <c r="DB13773" s="130"/>
    </row>
    <row r="13774" spans="104:106" x14ac:dyDescent="0.2">
      <c r="CZ13774" s="130"/>
      <c r="DA13774" s="130"/>
      <c r="DB13774" s="130"/>
    </row>
    <row r="13775" spans="104:106" x14ac:dyDescent="0.2">
      <c r="CZ13775" s="130"/>
      <c r="DA13775" s="130"/>
      <c r="DB13775" s="130"/>
    </row>
    <row r="13776" spans="104:106" x14ac:dyDescent="0.2">
      <c r="CZ13776" s="130"/>
      <c r="DA13776" s="130"/>
      <c r="DB13776" s="130"/>
    </row>
    <row r="13777" spans="104:106" x14ac:dyDescent="0.2">
      <c r="CZ13777" s="130"/>
      <c r="DA13777" s="130"/>
      <c r="DB13777" s="130"/>
    </row>
    <row r="13778" spans="104:106" x14ac:dyDescent="0.2">
      <c r="CZ13778" s="130"/>
      <c r="DA13778" s="130"/>
      <c r="DB13778" s="130"/>
    </row>
    <row r="13779" spans="104:106" x14ac:dyDescent="0.2">
      <c r="CZ13779" s="130"/>
      <c r="DA13779" s="130"/>
      <c r="DB13779" s="130"/>
    </row>
    <row r="13780" spans="104:106" x14ac:dyDescent="0.2">
      <c r="CZ13780" s="130"/>
      <c r="DA13780" s="130"/>
      <c r="DB13780" s="130"/>
    </row>
    <row r="13781" spans="104:106" x14ac:dyDescent="0.2">
      <c r="CZ13781" s="130"/>
      <c r="DA13781" s="130"/>
      <c r="DB13781" s="130"/>
    </row>
    <row r="13782" spans="104:106" x14ac:dyDescent="0.2">
      <c r="CZ13782" s="130"/>
      <c r="DA13782" s="130"/>
      <c r="DB13782" s="130"/>
    </row>
    <row r="13783" spans="104:106" x14ac:dyDescent="0.2">
      <c r="CZ13783" s="130"/>
      <c r="DA13783" s="130"/>
      <c r="DB13783" s="130"/>
    </row>
    <row r="13784" spans="104:106" x14ac:dyDescent="0.2">
      <c r="CZ13784" s="130"/>
      <c r="DA13784" s="130"/>
      <c r="DB13784" s="130"/>
    </row>
    <row r="13785" spans="104:106" x14ac:dyDescent="0.2">
      <c r="CZ13785" s="130"/>
      <c r="DA13785" s="130"/>
      <c r="DB13785" s="130"/>
    </row>
    <row r="13786" spans="104:106" x14ac:dyDescent="0.2">
      <c r="CZ13786" s="130"/>
      <c r="DA13786" s="130"/>
      <c r="DB13786" s="130"/>
    </row>
    <row r="13787" spans="104:106" x14ac:dyDescent="0.2">
      <c r="CZ13787" s="130"/>
      <c r="DA13787" s="130"/>
      <c r="DB13787" s="130"/>
    </row>
    <row r="13788" spans="104:106" x14ac:dyDescent="0.2">
      <c r="CZ13788" s="130"/>
      <c r="DA13788" s="130"/>
      <c r="DB13788" s="130"/>
    </row>
    <row r="13789" spans="104:106" x14ac:dyDescent="0.2">
      <c r="CZ13789" s="130"/>
      <c r="DA13789" s="130"/>
      <c r="DB13789" s="130"/>
    </row>
    <row r="13790" spans="104:106" x14ac:dyDescent="0.2">
      <c r="CZ13790" s="130"/>
      <c r="DA13790" s="130"/>
      <c r="DB13790" s="130"/>
    </row>
    <row r="13791" spans="104:106" x14ac:dyDescent="0.2">
      <c r="CZ13791" s="130"/>
      <c r="DA13791" s="130"/>
      <c r="DB13791" s="130"/>
    </row>
    <row r="13792" spans="104:106" x14ac:dyDescent="0.2">
      <c r="CZ13792" s="130"/>
      <c r="DA13792" s="130"/>
      <c r="DB13792" s="130"/>
    </row>
    <row r="13793" spans="104:106" x14ac:dyDescent="0.2">
      <c r="CZ13793" s="130"/>
      <c r="DA13793" s="130"/>
      <c r="DB13793" s="130"/>
    </row>
    <row r="13794" spans="104:106" x14ac:dyDescent="0.2">
      <c r="CZ13794" s="130"/>
      <c r="DA13794" s="130"/>
      <c r="DB13794" s="130"/>
    </row>
    <row r="13795" spans="104:106" x14ac:dyDescent="0.2">
      <c r="CZ13795" s="130"/>
      <c r="DA13795" s="130"/>
      <c r="DB13795" s="130"/>
    </row>
    <row r="13796" spans="104:106" x14ac:dyDescent="0.2">
      <c r="CZ13796" s="130"/>
      <c r="DA13796" s="130"/>
      <c r="DB13796" s="130"/>
    </row>
    <row r="13797" spans="104:106" x14ac:dyDescent="0.2">
      <c r="CZ13797" s="130"/>
      <c r="DA13797" s="130"/>
      <c r="DB13797" s="130"/>
    </row>
    <row r="13798" spans="104:106" x14ac:dyDescent="0.2">
      <c r="CZ13798" s="130"/>
      <c r="DA13798" s="130"/>
      <c r="DB13798" s="130"/>
    </row>
    <row r="13799" spans="104:106" x14ac:dyDescent="0.2">
      <c r="CZ13799" s="130"/>
      <c r="DA13799" s="130"/>
      <c r="DB13799" s="130"/>
    </row>
    <row r="13800" spans="104:106" x14ac:dyDescent="0.2">
      <c r="CZ13800" s="130"/>
      <c r="DA13800" s="130"/>
      <c r="DB13800" s="130"/>
    </row>
    <row r="13801" spans="104:106" x14ac:dyDescent="0.2">
      <c r="CZ13801" s="130"/>
      <c r="DA13801" s="130"/>
      <c r="DB13801" s="130"/>
    </row>
    <row r="13802" spans="104:106" x14ac:dyDescent="0.2">
      <c r="CZ13802" s="130"/>
      <c r="DA13802" s="130"/>
      <c r="DB13802" s="130"/>
    </row>
    <row r="13803" spans="104:106" x14ac:dyDescent="0.2">
      <c r="CZ13803" s="130"/>
      <c r="DA13803" s="130"/>
      <c r="DB13803" s="130"/>
    </row>
    <row r="13804" spans="104:106" x14ac:dyDescent="0.2">
      <c r="CZ13804" s="130"/>
      <c r="DA13804" s="130"/>
      <c r="DB13804" s="130"/>
    </row>
    <row r="13805" spans="104:106" x14ac:dyDescent="0.2">
      <c r="CZ13805" s="130"/>
      <c r="DA13805" s="130"/>
      <c r="DB13805" s="130"/>
    </row>
    <row r="13806" spans="104:106" x14ac:dyDescent="0.2">
      <c r="CZ13806" s="130"/>
      <c r="DA13806" s="130"/>
      <c r="DB13806" s="130"/>
    </row>
    <row r="13807" spans="104:106" x14ac:dyDescent="0.2">
      <c r="CZ13807" s="130"/>
      <c r="DA13807" s="130"/>
      <c r="DB13807" s="130"/>
    </row>
    <row r="13808" spans="104:106" x14ac:dyDescent="0.2">
      <c r="CZ13808" s="130"/>
      <c r="DA13808" s="130"/>
      <c r="DB13808" s="130"/>
    </row>
    <row r="13809" spans="104:106" x14ac:dyDescent="0.2">
      <c r="CZ13809" s="130"/>
      <c r="DA13809" s="130"/>
      <c r="DB13809" s="130"/>
    </row>
    <row r="13810" spans="104:106" x14ac:dyDescent="0.2">
      <c r="CZ13810" s="130"/>
      <c r="DA13810" s="130"/>
      <c r="DB13810" s="130"/>
    </row>
    <row r="13811" spans="104:106" x14ac:dyDescent="0.2">
      <c r="CZ13811" s="130"/>
      <c r="DA13811" s="130"/>
      <c r="DB13811" s="130"/>
    </row>
    <row r="13812" spans="104:106" x14ac:dyDescent="0.2">
      <c r="CZ13812" s="130"/>
      <c r="DA13812" s="130"/>
      <c r="DB13812" s="130"/>
    </row>
    <row r="13813" spans="104:106" x14ac:dyDescent="0.2">
      <c r="CZ13813" s="130"/>
      <c r="DA13813" s="130"/>
      <c r="DB13813" s="130"/>
    </row>
    <row r="13814" spans="104:106" x14ac:dyDescent="0.2">
      <c r="CZ13814" s="130"/>
      <c r="DA13814" s="130"/>
      <c r="DB13814" s="130"/>
    </row>
    <row r="13815" spans="104:106" x14ac:dyDescent="0.2">
      <c r="CZ13815" s="130"/>
      <c r="DA13815" s="130"/>
      <c r="DB13815" s="130"/>
    </row>
    <row r="13816" spans="104:106" x14ac:dyDescent="0.2">
      <c r="CZ13816" s="130"/>
      <c r="DA13816" s="130"/>
      <c r="DB13816" s="130"/>
    </row>
    <row r="13817" spans="104:106" x14ac:dyDescent="0.2">
      <c r="CZ13817" s="130"/>
      <c r="DA13817" s="130"/>
      <c r="DB13817" s="130"/>
    </row>
    <row r="13818" spans="104:106" x14ac:dyDescent="0.2">
      <c r="CZ13818" s="130"/>
      <c r="DA13818" s="130"/>
      <c r="DB13818" s="130"/>
    </row>
    <row r="13819" spans="104:106" x14ac:dyDescent="0.2">
      <c r="CZ13819" s="130"/>
      <c r="DA13819" s="130"/>
      <c r="DB13819" s="130"/>
    </row>
    <row r="13820" spans="104:106" x14ac:dyDescent="0.2">
      <c r="CZ13820" s="130"/>
      <c r="DA13820" s="130"/>
      <c r="DB13820" s="130"/>
    </row>
    <row r="13821" spans="104:106" x14ac:dyDescent="0.2">
      <c r="CZ13821" s="130"/>
      <c r="DA13821" s="130"/>
      <c r="DB13821" s="130"/>
    </row>
    <row r="13822" spans="104:106" x14ac:dyDescent="0.2">
      <c r="CZ13822" s="130"/>
      <c r="DA13822" s="130"/>
      <c r="DB13822" s="130"/>
    </row>
    <row r="13823" spans="104:106" x14ac:dyDescent="0.2">
      <c r="CZ13823" s="130"/>
      <c r="DA13823" s="130"/>
      <c r="DB13823" s="130"/>
    </row>
    <row r="13824" spans="104:106" x14ac:dyDescent="0.2">
      <c r="CZ13824" s="130"/>
      <c r="DA13824" s="130"/>
      <c r="DB13824" s="130"/>
    </row>
    <row r="13825" spans="104:106" x14ac:dyDescent="0.2">
      <c r="CZ13825" s="130"/>
      <c r="DA13825" s="130"/>
      <c r="DB13825" s="130"/>
    </row>
    <row r="13826" spans="104:106" x14ac:dyDescent="0.2">
      <c r="CZ13826" s="130"/>
      <c r="DA13826" s="130"/>
      <c r="DB13826" s="130"/>
    </row>
    <row r="13827" spans="104:106" x14ac:dyDescent="0.2">
      <c r="CZ13827" s="130"/>
      <c r="DA13827" s="130"/>
      <c r="DB13827" s="130"/>
    </row>
    <row r="13828" spans="104:106" x14ac:dyDescent="0.2">
      <c r="CZ13828" s="130"/>
      <c r="DA13828" s="130"/>
      <c r="DB13828" s="130"/>
    </row>
    <row r="13829" spans="104:106" x14ac:dyDescent="0.2">
      <c r="CZ13829" s="130"/>
      <c r="DA13829" s="130"/>
      <c r="DB13829" s="130"/>
    </row>
    <row r="13830" spans="104:106" x14ac:dyDescent="0.2">
      <c r="CZ13830" s="130"/>
      <c r="DA13830" s="130"/>
      <c r="DB13830" s="130"/>
    </row>
    <row r="13831" spans="104:106" x14ac:dyDescent="0.2">
      <c r="CZ13831" s="130"/>
      <c r="DA13831" s="130"/>
      <c r="DB13831" s="130"/>
    </row>
    <row r="13832" spans="104:106" x14ac:dyDescent="0.2">
      <c r="CZ13832" s="130"/>
      <c r="DA13832" s="130"/>
      <c r="DB13832" s="130"/>
    </row>
    <row r="13833" spans="104:106" x14ac:dyDescent="0.2">
      <c r="CZ13833" s="130"/>
      <c r="DA13833" s="130"/>
      <c r="DB13833" s="130"/>
    </row>
    <row r="13834" spans="104:106" x14ac:dyDescent="0.2">
      <c r="CZ13834" s="130"/>
      <c r="DA13834" s="130"/>
      <c r="DB13834" s="130"/>
    </row>
    <row r="13835" spans="104:106" x14ac:dyDescent="0.2">
      <c r="CZ13835" s="130"/>
      <c r="DA13835" s="130"/>
      <c r="DB13835" s="130"/>
    </row>
    <row r="13836" spans="104:106" x14ac:dyDescent="0.2">
      <c r="CZ13836" s="130"/>
      <c r="DA13836" s="130"/>
      <c r="DB13836" s="130"/>
    </row>
    <row r="13837" spans="104:106" x14ac:dyDescent="0.2">
      <c r="CZ13837" s="130"/>
      <c r="DA13837" s="130"/>
      <c r="DB13837" s="130"/>
    </row>
    <row r="13838" spans="104:106" x14ac:dyDescent="0.2">
      <c r="CZ13838" s="130"/>
      <c r="DA13838" s="130"/>
      <c r="DB13838" s="130"/>
    </row>
    <row r="13839" spans="104:106" x14ac:dyDescent="0.2">
      <c r="CZ13839" s="130"/>
      <c r="DA13839" s="130"/>
      <c r="DB13839" s="130"/>
    </row>
    <row r="13840" spans="104:106" x14ac:dyDescent="0.2">
      <c r="CZ13840" s="130"/>
      <c r="DA13840" s="130"/>
      <c r="DB13840" s="130"/>
    </row>
    <row r="13841" spans="104:106" x14ac:dyDescent="0.2">
      <c r="CZ13841" s="130"/>
      <c r="DA13841" s="130"/>
      <c r="DB13841" s="130"/>
    </row>
    <row r="13842" spans="104:106" x14ac:dyDescent="0.2">
      <c r="CZ13842" s="130"/>
      <c r="DA13842" s="130"/>
      <c r="DB13842" s="130"/>
    </row>
    <row r="13843" spans="104:106" x14ac:dyDescent="0.2">
      <c r="CZ13843" s="130"/>
      <c r="DA13843" s="130"/>
      <c r="DB13843" s="130"/>
    </row>
    <row r="13844" spans="104:106" x14ac:dyDescent="0.2">
      <c r="CZ13844" s="130"/>
      <c r="DA13844" s="130"/>
      <c r="DB13844" s="130"/>
    </row>
    <row r="13845" spans="104:106" x14ac:dyDescent="0.2">
      <c r="CZ13845" s="130"/>
      <c r="DA13845" s="130"/>
      <c r="DB13845" s="130"/>
    </row>
    <row r="13846" spans="104:106" x14ac:dyDescent="0.2">
      <c r="CZ13846" s="130"/>
      <c r="DA13846" s="130"/>
      <c r="DB13846" s="130"/>
    </row>
    <row r="13847" spans="104:106" x14ac:dyDescent="0.2">
      <c r="CZ13847" s="130"/>
      <c r="DA13847" s="130"/>
      <c r="DB13847" s="130"/>
    </row>
    <row r="13848" spans="104:106" x14ac:dyDescent="0.2">
      <c r="CZ13848" s="130"/>
      <c r="DA13848" s="130"/>
      <c r="DB13848" s="130"/>
    </row>
    <row r="13849" spans="104:106" x14ac:dyDescent="0.2">
      <c r="CZ13849" s="130"/>
      <c r="DA13849" s="130"/>
      <c r="DB13849" s="130"/>
    </row>
    <row r="13850" spans="104:106" x14ac:dyDescent="0.2">
      <c r="CZ13850" s="130"/>
      <c r="DA13850" s="130"/>
      <c r="DB13850" s="130"/>
    </row>
    <row r="13851" spans="104:106" x14ac:dyDescent="0.2">
      <c r="CZ13851" s="130"/>
      <c r="DA13851" s="130"/>
      <c r="DB13851" s="130"/>
    </row>
    <row r="13852" spans="104:106" x14ac:dyDescent="0.2">
      <c r="CZ13852" s="130"/>
      <c r="DA13852" s="130"/>
      <c r="DB13852" s="130"/>
    </row>
    <row r="13853" spans="104:106" x14ac:dyDescent="0.2">
      <c r="CZ13853" s="130"/>
      <c r="DA13853" s="130"/>
      <c r="DB13853" s="130"/>
    </row>
    <row r="13854" spans="104:106" x14ac:dyDescent="0.2">
      <c r="CZ13854" s="130"/>
      <c r="DA13854" s="130"/>
      <c r="DB13854" s="130"/>
    </row>
    <row r="13855" spans="104:106" x14ac:dyDescent="0.2">
      <c r="CZ13855" s="130"/>
      <c r="DA13855" s="130"/>
      <c r="DB13855" s="130"/>
    </row>
    <row r="13856" spans="104:106" x14ac:dyDescent="0.2">
      <c r="CZ13856" s="130"/>
      <c r="DA13856" s="130"/>
      <c r="DB13856" s="130"/>
    </row>
    <row r="13857" spans="104:106" x14ac:dyDescent="0.2">
      <c r="CZ13857" s="130"/>
      <c r="DA13857" s="130"/>
      <c r="DB13857" s="130"/>
    </row>
    <row r="13858" spans="104:106" x14ac:dyDescent="0.2">
      <c r="CZ13858" s="130"/>
      <c r="DA13858" s="130"/>
      <c r="DB13858" s="130"/>
    </row>
    <row r="13859" spans="104:106" x14ac:dyDescent="0.2">
      <c r="CZ13859" s="130"/>
      <c r="DA13859" s="130"/>
      <c r="DB13859" s="130"/>
    </row>
    <row r="13860" spans="104:106" x14ac:dyDescent="0.2">
      <c r="CZ13860" s="130"/>
      <c r="DA13860" s="130"/>
      <c r="DB13860" s="130"/>
    </row>
    <row r="13861" spans="104:106" x14ac:dyDescent="0.2">
      <c r="CZ13861" s="130"/>
      <c r="DA13861" s="130"/>
      <c r="DB13861" s="130"/>
    </row>
    <row r="13862" spans="104:106" x14ac:dyDescent="0.2">
      <c r="CZ13862" s="130"/>
      <c r="DA13862" s="130"/>
      <c r="DB13862" s="130"/>
    </row>
    <row r="13863" spans="104:106" x14ac:dyDescent="0.2">
      <c r="CZ13863" s="130"/>
      <c r="DA13863" s="130"/>
      <c r="DB13863" s="130"/>
    </row>
    <row r="13864" spans="104:106" x14ac:dyDescent="0.2">
      <c r="CZ13864" s="130"/>
      <c r="DA13864" s="130"/>
      <c r="DB13864" s="130"/>
    </row>
    <row r="13865" spans="104:106" x14ac:dyDescent="0.2">
      <c r="CZ13865" s="130"/>
      <c r="DA13865" s="130"/>
      <c r="DB13865" s="130"/>
    </row>
    <row r="13866" spans="104:106" x14ac:dyDescent="0.2">
      <c r="CZ13866" s="130"/>
      <c r="DA13866" s="130"/>
      <c r="DB13866" s="130"/>
    </row>
    <row r="13867" spans="104:106" x14ac:dyDescent="0.2">
      <c r="CZ13867" s="130"/>
      <c r="DA13867" s="130"/>
      <c r="DB13867" s="130"/>
    </row>
    <row r="13868" spans="104:106" x14ac:dyDescent="0.2">
      <c r="CZ13868" s="130"/>
      <c r="DA13868" s="130"/>
      <c r="DB13868" s="130"/>
    </row>
    <row r="13869" spans="104:106" x14ac:dyDescent="0.2">
      <c r="CZ13869" s="130"/>
      <c r="DA13869" s="130"/>
      <c r="DB13869" s="130"/>
    </row>
    <row r="13870" spans="104:106" x14ac:dyDescent="0.2">
      <c r="CZ13870" s="130"/>
      <c r="DA13870" s="130"/>
      <c r="DB13870" s="130"/>
    </row>
    <row r="13871" spans="104:106" x14ac:dyDescent="0.2">
      <c r="CZ13871" s="130"/>
      <c r="DA13871" s="130"/>
      <c r="DB13871" s="130"/>
    </row>
    <row r="13872" spans="104:106" x14ac:dyDescent="0.2">
      <c r="CZ13872" s="130"/>
      <c r="DA13872" s="130"/>
      <c r="DB13872" s="130"/>
    </row>
    <row r="13873" spans="104:106" x14ac:dyDescent="0.2">
      <c r="CZ13873" s="130"/>
      <c r="DA13873" s="130"/>
      <c r="DB13873" s="130"/>
    </row>
    <row r="13874" spans="104:106" x14ac:dyDescent="0.2">
      <c r="CZ13874" s="130"/>
      <c r="DA13874" s="130"/>
      <c r="DB13874" s="130"/>
    </row>
    <row r="13875" spans="104:106" x14ac:dyDescent="0.2">
      <c r="CZ13875" s="130"/>
      <c r="DA13875" s="130"/>
      <c r="DB13875" s="130"/>
    </row>
    <row r="13876" spans="104:106" x14ac:dyDescent="0.2">
      <c r="CZ13876" s="130"/>
      <c r="DA13876" s="130"/>
      <c r="DB13876" s="130"/>
    </row>
    <row r="13877" spans="104:106" x14ac:dyDescent="0.2">
      <c r="CZ13877" s="130"/>
      <c r="DA13877" s="130"/>
      <c r="DB13877" s="130"/>
    </row>
    <row r="13878" spans="104:106" x14ac:dyDescent="0.2">
      <c r="CZ13878" s="130"/>
      <c r="DA13878" s="130"/>
      <c r="DB13878" s="130"/>
    </row>
    <row r="13879" spans="104:106" x14ac:dyDescent="0.2">
      <c r="CZ13879" s="130"/>
      <c r="DA13879" s="130"/>
      <c r="DB13879" s="130"/>
    </row>
    <row r="13880" spans="104:106" x14ac:dyDescent="0.2">
      <c r="CZ13880" s="130"/>
      <c r="DA13880" s="130"/>
      <c r="DB13880" s="130"/>
    </row>
    <row r="13881" spans="104:106" x14ac:dyDescent="0.2">
      <c r="CZ13881" s="130"/>
      <c r="DA13881" s="130"/>
      <c r="DB13881" s="130"/>
    </row>
    <row r="13882" spans="104:106" x14ac:dyDescent="0.2">
      <c r="CZ13882" s="130"/>
      <c r="DA13882" s="130"/>
      <c r="DB13882" s="130"/>
    </row>
    <row r="13883" spans="104:106" x14ac:dyDescent="0.2">
      <c r="CZ13883" s="130"/>
      <c r="DA13883" s="130"/>
      <c r="DB13883" s="130"/>
    </row>
    <row r="13884" spans="104:106" x14ac:dyDescent="0.2">
      <c r="CZ13884" s="130"/>
      <c r="DA13884" s="130"/>
      <c r="DB13884" s="130"/>
    </row>
    <row r="13885" spans="104:106" x14ac:dyDescent="0.2">
      <c r="CZ13885" s="130"/>
      <c r="DA13885" s="130"/>
      <c r="DB13885" s="130"/>
    </row>
    <row r="13886" spans="104:106" x14ac:dyDescent="0.2">
      <c r="CZ13886" s="130"/>
      <c r="DA13886" s="130"/>
      <c r="DB13886" s="130"/>
    </row>
    <row r="13887" spans="104:106" x14ac:dyDescent="0.2">
      <c r="CZ13887" s="130"/>
      <c r="DA13887" s="130"/>
      <c r="DB13887" s="130"/>
    </row>
    <row r="13888" spans="104:106" x14ac:dyDescent="0.2">
      <c r="CZ13888" s="130"/>
      <c r="DA13888" s="130"/>
      <c r="DB13888" s="130"/>
    </row>
    <row r="13889" spans="104:106" x14ac:dyDescent="0.2">
      <c r="CZ13889" s="130"/>
      <c r="DA13889" s="130"/>
      <c r="DB13889" s="130"/>
    </row>
    <row r="13890" spans="104:106" x14ac:dyDescent="0.2">
      <c r="CZ13890" s="130"/>
      <c r="DA13890" s="130"/>
      <c r="DB13890" s="130"/>
    </row>
    <row r="13891" spans="104:106" x14ac:dyDescent="0.2">
      <c r="CZ13891" s="130"/>
      <c r="DA13891" s="130"/>
      <c r="DB13891" s="130"/>
    </row>
    <row r="13892" spans="104:106" x14ac:dyDescent="0.2">
      <c r="CZ13892" s="130"/>
      <c r="DA13892" s="130"/>
      <c r="DB13892" s="130"/>
    </row>
    <row r="13893" spans="104:106" x14ac:dyDescent="0.2">
      <c r="CZ13893" s="130"/>
      <c r="DA13893" s="130"/>
      <c r="DB13893" s="130"/>
    </row>
    <row r="13894" spans="104:106" x14ac:dyDescent="0.2">
      <c r="CZ13894" s="130"/>
      <c r="DA13894" s="130"/>
      <c r="DB13894" s="130"/>
    </row>
    <row r="13895" spans="104:106" x14ac:dyDescent="0.2">
      <c r="CZ13895" s="130"/>
      <c r="DA13895" s="130"/>
      <c r="DB13895" s="130"/>
    </row>
    <row r="13896" spans="104:106" x14ac:dyDescent="0.2">
      <c r="CZ13896" s="130"/>
      <c r="DA13896" s="130"/>
      <c r="DB13896" s="130"/>
    </row>
    <row r="13897" spans="104:106" x14ac:dyDescent="0.2">
      <c r="CZ13897" s="130"/>
      <c r="DA13897" s="130"/>
      <c r="DB13897" s="130"/>
    </row>
    <row r="13898" spans="104:106" x14ac:dyDescent="0.2">
      <c r="CZ13898" s="130"/>
      <c r="DA13898" s="130"/>
      <c r="DB13898" s="130"/>
    </row>
    <row r="13899" spans="104:106" x14ac:dyDescent="0.2">
      <c r="CZ13899" s="130"/>
      <c r="DA13899" s="130"/>
      <c r="DB13899" s="130"/>
    </row>
    <row r="13900" spans="104:106" x14ac:dyDescent="0.2">
      <c r="CZ13900" s="130"/>
      <c r="DA13900" s="130"/>
      <c r="DB13900" s="130"/>
    </row>
    <row r="13901" spans="104:106" x14ac:dyDescent="0.2">
      <c r="CZ13901" s="130"/>
      <c r="DA13901" s="130"/>
      <c r="DB13901" s="130"/>
    </row>
    <row r="13902" spans="104:106" x14ac:dyDescent="0.2">
      <c r="CZ13902" s="130"/>
      <c r="DA13902" s="130"/>
      <c r="DB13902" s="130"/>
    </row>
    <row r="13903" spans="104:106" x14ac:dyDescent="0.2">
      <c r="CZ13903" s="130"/>
      <c r="DA13903" s="130"/>
      <c r="DB13903" s="130"/>
    </row>
    <row r="13904" spans="104:106" x14ac:dyDescent="0.2">
      <c r="CZ13904" s="130"/>
      <c r="DA13904" s="130"/>
      <c r="DB13904" s="130"/>
    </row>
    <row r="13905" spans="104:106" x14ac:dyDescent="0.2">
      <c r="CZ13905" s="130"/>
      <c r="DA13905" s="130"/>
      <c r="DB13905" s="130"/>
    </row>
    <row r="13906" spans="104:106" x14ac:dyDescent="0.2">
      <c r="CZ13906" s="130"/>
      <c r="DA13906" s="130"/>
      <c r="DB13906" s="130"/>
    </row>
    <row r="13907" spans="104:106" x14ac:dyDescent="0.2">
      <c r="CZ13907" s="130"/>
      <c r="DA13907" s="130"/>
      <c r="DB13907" s="130"/>
    </row>
    <row r="13908" spans="104:106" x14ac:dyDescent="0.2">
      <c r="CZ13908" s="130"/>
      <c r="DA13908" s="130"/>
      <c r="DB13908" s="130"/>
    </row>
    <row r="13909" spans="104:106" x14ac:dyDescent="0.2">
      <c r="CZ13909" s="130"/>
      <c r="DA13909" s="130"/>
      <c r="DB13909" s="130"/>
    </row>
    <row r="13910" spans="104:106" x14ac:dyDescent="0.2">
      <c r="CZ13910" s="130"/>
      <c r="DA13910" s="130"/>
      <c r="DB13910" s="130"/>
    </row>
    <row r="13911" spans="104:106" x14ac:dyDescent="0.2">
      <c r="CZ13911" s="130"/>
      <c r="DA13911" s="130"/>
      <c r="DB13911" s="130"/>
    </row>
    <row r="13912" spans="104:106" x14ac:dyDescent="0.2">
      <c r="CZ13912" s="130"/>
      <c r="DA13912" s="130"/>
      <c r="DB13912" s="130"/>
    </row>
    <row r="13913" spans="104:106" x14ac:dyDescent="0.2">
      <c r="CZ13913" s="130"/>
      <c r="DA13913" s="130"/>
      <c r="DB13913" s="130"/>
    </row>
    <row r="13914" spans="104:106" x14ac:dyDescent="0.2">
      <c r="CZ13914" s="130"/>
      <c r="DA13914" s="130"/>
      <c r="DB13914" s="130"/>
    </row>
    <row r="13915" spans="104:106" x14ac:dyDescent="0.2">
      <c r="CZ13915" s="130"/>
      <c r="DA13915" s="130"/>
      <c r="DB13915" s="130"/>
    </row>
    <row r="13916" spans="104:106" x14ac:dyDescent="0.2">
      <c r="CZ13916" s="130"/>
      <c r="DA13916" s="130"/>
      <c r="DB13916" s="130"/>
    </row>
    <row r="13917" spans="104:106" x14ac:dyDescent="0.2">
      <c r="CZ13917" s="130"/>
      <c r="DA13917" s="130"/>
      <c r="DB13917" s="130"/>
    </row>
    <row r="13918" spans="104:106" x14ac:dyDescent="0.2">
      <c r="CZ13918" s="130"/>
      <c r="DA13918" s="130"/>
      <c r="DB13918" s="130"/>
    </row>
    <row r="13919" spans="104:106" x14ac:dyDescent="0.2">
      <c r="CZ13919" s="130"/>
      <c r="DA13919" s="130"/>
      <c r="DB13919" s="130"/>
    </row>
    <row r="13920" spans="104:106" x14ac:dyDescent="0.2">
      <c r="CZ13920" s="130"/>
      <c r="DA13920" s="130"/>
      <c r="DB13920" s="130"/>
    </row>
    <row r="13921" spans="104:106" x14ac:dyDescent="0.2">
      <c r="CZ13921" s="130"/>
      <c r="DA13921" s="130"/>
      <c r="DB13921" s="130"/>
    </row>
    <row r="13922" spans="104:106" x14ac:dyDescent="0.2">
      <c r="CZ13922" s="130"/>
      <c r="DA13922" s="130"/>
      <c r="DB13922" s="130"/>
    </row>
    <row r="13923" spans="104:106" x14ac:dyDescent="0.2">
      <c r="CZ13923" s="130"/>
      <c r="DA13923" s="130"/>
      <c r="DB13923" s="130"/>
    </row>
    <row r="13924" spans="104:106" x14ac:dyDescent="0.2">
      <c r="CZ13924" s="130"/>
      <c r="DA13924" s="130"/>
      <c r="DB13924" s="130"/>
    </row>
    <row r="13925" spans="104:106" x14ac:dyDescent="0.2">
      <c r="CZ13925" s="130"/>
      <c r="DA13925" s="130"/>
      <c r="DB13925" s="130"/>
    </row>
    <row r="13926" spans="104:106" x14ac:dyDescent="0.2">
      <c r="CZ13926" s="130"/>
      <c r="DA13926" s="130"/>
      <c r="DB13926" s="130"/>
    </row>
    <row r="13927" spans="104:106" x14ac:dyDescent="0.2">
      <c r="CZ13927" s="130"/>
      <c r="DA13927" s="130"/>
      <c r="DB13927" s="130"/>
    </row>
    <row r="13928" spans="104:106" x14ac:dyDescent="0.2">
      <c r="CZ13928" s="130"/>
      <c r="DA13928" s="130"/>
      <c r="DB13928" s="130"/>
    </row>
    <row r="13929" spans="104:106" x14ac:dyDescent="0.2">
      <c r="CZ13929" s="130"/>
      <c r="DA13929" s="130"/>
      <c r="DB13929" s="130"/>
    </row>
    <row r="13930" spans="104:106" x14ac:dyDescent="0.2">
      <c r="CZ13930" s="130"/>
      <c r="DA13930" s="130"/>
      <c r="DB13930" s="130"/>
    </row>
    <row r="13931" spans="104:106" x14ac:dyDescent="0.2">
      <c r="CZ13931" s="130"/>
      <c r="DA13931" s="130"/>
      <c r="DB13931" s="130"/>
    </row>
    <row r="13932" spans="104:106" x14ac:dyDescent="0.2">
      <c r="CZ13932" s="130"/>
      <c r="DA13932" s="130"/>
      <c r="DB13932" s="130"/>
    </row>
    <row r="13933" spans="104:106" x14ac:dyDescent="0.2">
      <c r="CZ13933" s="130"/>
      <c r="DA13933" s="130"/>
      <c r="DB13933" s="130"/>
    </row>
    <row r="13934" spans="104:106" x14ac:dyDescent="0.2">
      <c r="CZ13934" s="130"/>
      <c r="DA13934" s="130"/>
      <c r="DB13934" s="130"/>
    </row>
    <row r="13935" spans="104:106" x14ac:dyDescent="0.2">
      <c r="CZ13935" s="130"/>
      <c r="DA13935" s="130"/>
      <c r="DB13935" s="130"/>
    </row>
    <row r="13936" spans="104:106" x14ac:dyDescent="0.2">
      <c r="CZ13936" s="130"/>
      <c r="DA13936" s="130"/>
      <c r="DB13936" s="130"/>
    </row>
    <row r="13937" spans="104:106" x14ac:dyDescent="0.2">
      <c r="CZ13937" s="130"/>
      <c r="DA13937" s="130"/>
      <c r="DB13937" s="130"/>
    </row>
    <row r="13938" spans="104:106" x14ac:dyDescent="0.2">
      <c r="CZ13938" s="130"/>
      <c r="DA13938" s="130"/>
      <c r="DB13938" s="130"/>
    </row>
    <row r="13939" spans="104:106" x14ac:dyDescent="0.2">
      <c r="CZ13939" s="130"/>
      <c r="DA13939" s="130"/>
      <c r="DB13939" s="130"/>
    </row>
    <row r="13940" spans="104:106" x14ac:dyDescent="0.2">
      <c r="CZ13940" s="130"/>
      <c r="DA13940" s="130"/>
      <c r="DB13940" s="130"/>
    </row>
    <row r="13941" spans="104:106" x14ac:dyDescent="0.2">
      <c r="CZ13941" s="130"/>
      <c r="DA13941" s="130"/>
      <c r="DB13941" s="130"/>
    </row>
    <row r="13942" spans="104:106" x14ac:dyDescent="0.2">
      <c r="CZ13942" s="130"/>
      <c r="DA13942" s="130"/>
      <c r="DB13942" s="130"/>
    </row>
    <row r="13943" spans="104:106" x14ac:dyDescent="0.2">
      <c r="CZ13943" s="130"/>
      <c r="DA13943" s="130"/>
      <c r="DB13943" s="130"/>
    </row>
    <row r="13944" spans="104:106" x14ac:dyDescent="0.2">
      <c r="CZ13944" s="130"/>
      <c r="DA13944" s="130"/>
      <c r="DB13944" s="130"/>
    </row>
    <row r="13945" spans="104:106" x14ac:dyDescent="0.2">
      <c r="CZ13945" s="130"/>
      <c r="DA13945" s="130"/>
      <c r="DB13945" s="130"/>
    </row>
    <row r="13946" spans="104:106" x14ac:dyDescent="0.2">
      <c r="CZ13946" s="130"/>
      <c r="DA13946" s="130"/>
      <c r="DB13946" s="130"/>
    </row>
    <row r="13947" spans="104:106" x14ac:dyDescent="0.2">
      <c r="CZ13947" s="130"/>
      <c r="DA13947" s="130"/>
      <c r="DB13947" s="130"/>
    </row>
    <row r="13948" spans="104:106" x14ac:dyDescent="0.2">
      <c r="CZ13948" s="130"/>
      <c r="DA13948" s="130"/>
      <c r="DB13948" s="130"/>
    </row>
    <row r="13949" spans="104:106" x14ac:dyDescent="0.2">
      <c r="CZ13949" s="130"/>
      <c r="DA13949" s="130"/>
      <c r="DB13949" s="130"/>
    </row>
    <row r="13950" spans="104:106" x14ac:dyDescent="0.2">
      <c r="CZ13950" s="130"/>
      <c r="DA13950" s="130"/>
      <c r="DB13950" s="130"/>
    </row>
    <row r="13951" spans="104:106" x14ac:dyDescent="0.2">
      <c r="CZ13951" s="130"/>
      <c r="DA13951" s="130"/>
      <c r="DB13951" s="130"/>
    </row>
    <row r="13952" spans="104:106" x14ac:dyDescent="0.2">
      <c r="CZ13952" s="130"/>
      <c r="DA13952" s="130"/>
      <c r="DB13952" s="130"/>
    </row>
    <row r="13953" spans="104:106" x14ac:dyDescent="0.2">
      <c r="CZ13953" s="130"/>
      <c r="DA13953" s="130"/>
      <c r="DB13953" s="130"/>
    </row>
    <row r="13954" spans="104:106" x14ac:dyDescent="0.2">
      <c r="CZ13954" s="130"/>
      <c r="DA13954" s="130"/>
      <c r="DB13954" s="130"/>
    </row>
    <row r="13955" spans="104:106" x14ac:dyDescent="0.2">
      <c r="CZ13955" s="130"/>
      <c r="DA13955" s="130"/>
      <c r="DB13955" s="130"/>
    </row>
    <row r="13956" spans="104:106" x14ac:dyDescent="0.2">
      <c r="CZ13956" s="130"/>
      <c r="DA13956" s="130"/>
      <c r="DB13956" s="130"/>
    </row>
    <row r="13957" spans="104:106" x14ac:dyDescent="0.2">
      <c r="CZ13957" s="130"/>
      <c r="DA13957" s="130"/>
      <c r="DB13957" s="130"/>
    </row>
    <row r="13958" spans="104:106" x14ac:dyDescent="0.2">
      <c r="CZ13958" s="130"/>
      <c r="DA13958" s="130"/>
      <c r="DB13958" s="130"/>
    </row>
    <row r="13959" spans="104:106" x14ac:dyDescent="0.2">
      <c r="CZ13959" s="130"/>
      <c r="DA13959" s="130"/>
      <c r="DB13959" s="130"/>
    </row>
    <row r="13960" spans="104:106" x14ac:dyDescent="0.2">
      <c r="CZ13960" s="130"/>
      <c r="DA13960" s="130"/>
      <c r="DB13960" s="130"/>
    </row>
    <row r="13961" spans="104:106" x14ac:dyDescent="0.2">
      <c r="CZ13961" s="130"/>
      <c r="DA13961" s="130"/>
      <c r="DB13961" s="130"/>
    </row>
    <row r="13962" spans="104:106" x14ac:dyDescent="0.2">
      <c r="CZ13962" s="130"/>
      <c r="DA13962" s="130"/>
      <c r="DB13962" s="130"/>
    </row>
    <row r="13963" spans="104:106" x14ac:dyDescent="0.2">
      <c r="CZ13963" s="130"/>
      <c r="DA13963" s="130"/>
      <c r="DB13963" s="130"/>
    </row>
    <row r="13964" spans="104:106" x14ac:dyDescent="0.2">
      <c r="CZ13964" s="130"/>
      <c r="DA13964" s="130"/>
      <c r="DB13964" s="130"/>
    </row>
    <row r="13965" spans="104:106" x14ac:dyDescent="0.2">
      <c r="CZ13965" s="130"/>
      <c r="DA13965" s="130"/>
      <c r="DB13965" s="130"/>
    </row>
    <row r="13966" spans="104:106" x14ac:dyDescent="0.2">
      <c r="CZ13966" s="130"/>
      <c r="DA13966" s="130"/>
      <c r="DB13966" s="130"/>
    </row>
    <row r="13967" spans="104:106" x14ac:dyDescent="0.2">
      <c r="CZ13967" s="130"/>
      <c r="DA13967" s="130"/>
      <c r="DB13967" s="130"/>
    </row>
    <row r="13968" spans="104:106" x14ac:dyDescent="0.2">
      <c r="CZ13968" s="130"/>
      <c r="DA13968" s="130"/>
      <c r="DB13968" s="130"/>
    </row>
    <row r="13969" spans="104:106" x14ac:dyDescent="0.2">
      <c r="CZ13969" s="130"/>
      <c r="DA13969" s="130"/>
      <c r="DB13969" s="130"/>
    </row>
    <row r="13970" spans="104:106" x14ac:dyDescent="0.2">
      <c r="CZ13970" s="130"/>
      <c r="DA13970" s="130"/>
      <c r="DB13970" s="130"/>
    </row>
    <row r="13971" spans="104:106" x14ac:dyDescent="0.2">
      <c r="CZ13971" s="130"/>
      <c r="DA13971" s="130"/>
      <c r="DB13971" s="130"/>
    </row>
    <row r="13972" spans="104:106" x14ac:dyDescent="0.2">
      <c r="CZ13972" s="130"/>
      <c r="DA13972" s="130"/>
      <c r="DB13972" s="130"/>
    </row>
    <row r="13973" spans="104:106" x14ac:dyDescent="0.2">
      <c r="CZ13973" s="130"/>
      <c r="DA13973" s="130"/>
      <c r="DB13973" s="130"/>
    </row>
    <row r="13974" spans="104:106" x14ac:dyDescent="0.2">
      <c r="CZ13974" s="130"/>
      <c r="DA13974" s="130"/>
      <c r="DB13974" s="130"/>
    </row>
    <row r="13975" spans="104:106" x14ac:dyDescent="0.2">
      <c r="CZ13975" s="130"/>
      <c r="DA13975" s="130"/>
      <c r="DB13975" s="130"/>
    </row>
    <row r="13976" spans="104:106" x14ac:dyDescent="0.2">
      <c r="CZ13976" s="130"/>
      <c r="DA13976" s="130"/>
      <c r="DB13976" s="130"/>
    </row>
    <row r="13977" spans="104:106" x14ac:dyDescent="0.2">
      <c r="CZ13977" s="130"/>
      <c r="DA13977" s="130"/>
      <c r="DB13977" s="130"/>
    </row>
    <row r="13978" spans="104:106" x14ac:dyDescent="0.2">
      <c r="CZ13978" s="130"/>
      <c r="DA13978" s="130"/>
      <c r="DB13978" s="130"/>
    </row>
    <row r="13979" spans="104:106" x14ac:dyDescent="0.2">
      <c r="CZ13979" s="130"/>
      <c r="DA13979" s="130"/>
      <c r="DB13979" s="130"/>
    </row>
    <row r="13980" spans="104:106" x14ac:dyDescent="0.2">
      <c r="CZ13980" s="130"/>
      <c r="DA13980" s="130"/>
      <c r="DB13980" s="130"/>
    </row>
    <row r="13981" spans="104:106" x14ac:dyDescent="0.2">
      <c r="CZ13981" s="130"/>
      <c r="DA13981" s="130"/>
      <c r="DB13981" s="130"/>
    </row>
    <row r="13982" spans="104:106" x14ac:dyDescent="0.2">
      <c r="CZ13982" s="130"/>
      <c r="DA13982" s="130"/>
      <c r="DB13982" s="130"/>
    </row>
    <row r="13983" spans="104:106" x14ac:dyDescent="0.2">
      <c r="CZ13983" s="130"/>
      <c r="DA13983" s="130"/>
      <c r="DB13983" s="130"/>
    </row>
    <row r="13984" spans="104:106" x14ac:dyDescent="0.2">
      <c r="CZ13984" s="130"/>
      <c r="DA13984" s="130"/>
      <c r="DB13984" s="130"/>
    </row>
    <row r="13985" spans="104:106" x14ac:dyDescent="0.2">
      <c r="CZ13985" s="130"/>
      <c r="DA13985" s="130"/>
      <c r="DB13985" s="130"/>
    </row>
    <row r="13986" spans="104:106" x14ac:dyDescent="0.2">
      <c r="CZ13986" s="130"/>
      <c r="DA13986" s="130"/>
      <c r="DB13986" s="130"/>
    </row>
    <row r="13987" spans="104:106" x14ac:dyDescent="0.2">
      <c r="CZ13987" s="130"/>
      <c r="DA13987" s="130"/>
      <c r="DB13987" s="130"/>
    </row>
    <row r="13988" spans="104:106" x14ac:dyDescent="0.2">
      <c r="CZ13988" s="130"/>
      <c r="DA13988" s="130"/>
      <c r="DB13988" s="130"/>
    </row>
    <row r="13989" spans="104:106" x14ac:dyDescent="0.2">
      <c r="CZ13989" s="130"/>
      <c r="DA13989" s="130"/>
      <c r="DB13989" s="130"/>
    </row>
    <row r="13990" spans="104:106" x14ac:dyDescent="0.2">
      <c r="CZ13990" s="130"/>
      <c r="DA13990" s="130"/>
      <c r="DB13990" s="130"/>
    </row>
    <row r="13991" spans="104:106" x14ac:dyDescent="0.2">
      <c r="CZ13991" s="130"/>
      <c r="DA13991" s="130"/>
      <c r="DB13991" s="130"/>
    </row>
    <row r="13992" spans="104:106" x14ac:dyDescent="0.2">
      <c r="CZ13992" s="130"/>
      <c r="DA13992" s="130"/>
      <c r="DB13992" s="130"/>
    </row>
    <row r="13993" spans="104:106" x14ac:dyDescent="0.2">
      <c r="CZ13993" s="130"/>
      <c r="DA13993" s="130"/>
      <c r="DB13993" s="130"/>
    </row>
    <row r="13994" spans="104:106" x14ac:dyDescent="0.2">
      <c r="CZ13994" s="130"/>
      <c r="DA13994" s="130"/>
      <c r="DB13994" s="130"/>
    </row>
    <row r="13995" spans="104:106" x14ac:dyDescent="0.2">
      <c r="CZ13995" s="130"/>
      <c r="DA13995" s="130"/>
      <c r="DB13995" s="130"/>
    </row>
    <row r="13996" spans="104:106" x14ac:dyDescent="0.2">
      <c r="CZ13996" s="130"/>
      <c r="DA13996" s="130"/>
      <c r="DB13996" s="130"/>
    </row>
    <row r="13997" spans="104:106" x14ac:dyDescent="0.2">
      <c r="CZ13997" s="130"/>
      <c r="DA13997" s="130"/>
      <c r="DB13997" s="130"/>
    </row>
    <row r="13998" spans="104:106" x14ac:dyDescent="0.2">
      <c r="CZ13998" s="130"/>
      <c r="DA13998" s="130"/>
      <c r="DB13998" s="130"/>
    </row>
    <row r="13999" spans="104:106" x14ac:dyDescent="0.2">
      <c r="CZ13999" s="130"/>
      <c r="DA13999" s="130"/>
      <c r="DB13999" s="130"/>
    </row>
    <row r="14000" spans="104:106" x14ac:dyDescent="0.2">
      <c r="CZ14000" s="130"/>
      <c r="DA14000" s="130"/>
      <c r="DB14000" s="130"/>
    </row>
    <row r="14001" spans="104:106" x14ac:dyDescent="0.2">
      <c r="CZ14001" s="130"/>
      <c r="DA14001" s="130"/>
      <c r="DB14001" s="130"/>
    </row>
    <row r="14002" spans="104:106" x14ac:dyDescent="0.2">
      <c r="CZ14002" s="130"/>
      <c r="DA14002" s="130"/>
      <c r="DB14002" s="130"/>
    </row>
    <row r="14003" spans="104:106" x14ac:dyDescent="0.2">
      <c r="CZ14003" s="130"/>
      <c r="DA14003" s="130"/>
      <c r="DB14003" s="130"/>
    </row>
    <row r="14004" spans="104:106" x14ac:dyDescent="0.2">
      <c r="CZ14004" s="130"/>
      <c r="DA14004" s="130"/>
      <c r="DB14004" s="130"/>
    </row>
    <row r="14005" spans="104:106" x14ac:dyDescent="0.2">
      <c r="CZ14005" s="130"/>
      <c r="DA14005" s="130"/>
      <c r="DB14005" s="130"/>
    </row>
    <row r="14006" spans="104:106" x14ac:dyDescent="0.2">
      <c r="CZ14006" s="130"/>
      <c r="DA14006" s="130"/>
      <c r="DB14006" s="130"/>
    </row>
    <row r="14007" spans="104:106" x14ac:dyDescent="0.2">
      <c r="CZ14007" s="130"/>
      <c r="DA14007" s="130"/>
      <c r="DB14007" s="130"/>
    </row>
    <row r="14008" spans="104:106" x14ac:dyDescent="0.2">
      <c r="CZ14008" s="130"/>
      <c r="DA14008" s="130"/>
      <c r="DB14008" s="130"/>
    </row>
    <row r="14009" spans="104:106" x14ac:dyDescent="0.2">
      <c r="CZ14009" s="130"/>
      <c r="DA14009" s="130"/>
      <c r="DB14009" s="130"/>
    </row>
    <row r="14010" spans="104:106" x14ac:dyDescent="0.2">
      <c r="CZ14010" s="130"/>
      <c r="DA14010" s="130"/>
      <c r="DB14010" s="130"/>
    </row>
    <row r="14011" spans="104:106" x14ac:dyDescent="0.2">
      <c r="CZ14011" s="130"/>
      <c r="DA14011" s="130"/>
      <c r="DB14011" s="130"/>
    </row>
    <row r="14012" spans="104:106" x14ac:dyDescent="0.2">
      <c r="CZ14012" s="130"/>
      <c r="DA14012" s="130"/>
      <c r="DB14012" s="130"/>
    </row>
    <row r="14013" spans="104:106" x14ac:dyDescent="0.2">
      <c r="CZ14013" s="130"/>
      <c r="DA14013" s="130"/>
      <c r="DB14013" s="130"/>
    </row>
    <row r="14014" spans="104:106" x14ac:dyDescent="0.2">
      <c r="CZ14014" s="130"/>
      <c r="DA14014" s="130"/>
      <c r="DB14014" s="130"/>
    </row>
    <row r="14015" spans="104:106" x14ac:dyDescent="0.2">
      <c r="CZ14015" s="130"/>
      <c r="DA14015" s="130"/>
      <c r="DB14015" s="130"/>
    </row>
    <row r="14016" spans="104:106" x14ac:dyDescent="0.2">
      <c r="CZ14016" s="130"/>
      <c r="DA14016" s="130"/>
      <c r="DB14016" s="130"/>
    </row>
    <row r="14017" spans="104:106" x14ac:dyDescent="0.2">
      <c r="CZ14017" s="130"/>
      <c r="DA14017" s="130"/>
      <c r="DB14017" s="130"/>
    </row>
    <row r="14018" spans="104:106" x14ac:dyDescent="0.2">
      <c r="CZ14018" s="130"/>
      <c r="DA14018" s="130"/>
      <c r="DB14018" s="130"/>
    </row>
    <row r="14019" spans="104:106" x14ac:dyDescent="0.2">
      <c r="CZ14019" s="130"/>
      <c r="DA14019" s="130"/>
      <c r="DB14019" s="130"/>
    </row>
    <row r="14020" spans="104:106" x14ac:dyDescent="0.2">
      <c r="CZ14020" s="130"/>
      <c r="DA14020" s="130"/>
      <c r="DB14020" s="130"/>
    </row>
    <row r="14021" spans="104:106" x14ac:dyDescent="0.2">
      <c r="CZ14021" s="130"/>
      <c r="DA14021" s="130"/>
      <c r="DB14021" s="130"/>
    </row>
    <row r="14022" spans="104:106" x14ac:dyDescent="0.2">
      <c r="CZ14022" s="130"/>
      <c r="DA14022" s="130"/>
      <c r="DB14022" s="130"/>
    </row>
    <row r="14023" spans="104:106" x14ac:dyDescent="0.2">
      <c r="CZ14023" s="130"/>
      <c r="DA14023" s="130"/>
      <c r="DB14023" s="130"/>
    </row>
    <row r="14024" spans="104:106" x14ac:dyDescent="0.2">
      <c r="CZ14024" s="130"/>
      <c r="DA14024" s="130"/>
      <c r="DB14024" s="130"/>
    </row>
    <row r="14025" spans="104:106" x14ac:dyDescent="0.2">
      <c r="CZ14025" s="130"/>
      <c r="DA14025" s="130"/>
      <c r="DB14025" s="130"/>
    </row>
    <row r="14026" spans="104:106" x14ac:dyDescent="0.2">
      <c r="CZ14026" s="130"/>
      <c r="DA14026" s="130"/>
      <c r="DB14026" s="130"/>
    </row>
    <row r="14027" spans="104:106" x14ac:dyDescent="0.2">
      <c r="CZ14027" s="130"/>
      <c r="DA14027" s="130"/>
      <c r="DB14027" s="130"/>
    </row>
    <row r="14028" spans="104:106" x14ac:dyDescent="0.2">
      <c r="CZ14028" s="130"/>
      <c r="DA14028" s="130"/>
      <c r="DB14028" s="130"/>
    </row>
    <row r="14029" spans="104:106" x14ac:dyDescent="0.2">
      <c r="CZ14029" s="130"/>
      <c r="DA14029" s="130"/>
      <c r="DB14029" s="130"/>
    </row>
    <row r="14030" spans="104:106" x14ac:dyDescent="0.2">
      <c r="CZ14030" s="130"/>
      <c r="DA14030" s="130"/>
      <c r="DB14030" s="130"/>
    </row>
    <row r="14031" spans="104:106" x14ac:dyDescent="0.2">
      <c r="CZ14031" s="130"/>
      <c r="DA14031" s="130"/>
      <c r="DB14031" s="130"/>
    </row>
    <row r="14032" spans="104:106" x14ac:dyDescent="0.2">
      <c r="CZ14032" s="130"/>
      <c r="DA14032" s="130"/>
      <c r="DB14032" s="130"/>
    </row>
    <row r="14033" spans="104:106" x14ac:dyDescent="0.2">
      <c r="CZ14033" s="130"/>
      <c r="DA14033" s="130"/>
      <c r="DB14033" s="130"/>
    </row>
    <row r="14034" spans="104:106" x14ac:dyDescent="0.2">
      <c r="CZ14034" s="130"/>
      <c r="DA14034" s="130"/>
      <c r="DB14034" s="130"/>
    </row>
    <row r="14035" spans="104:106" x14ac:dyDescent="0.2">
      <c r="CZ14035" s="130"/>
      <c r="DA14035" s="130"/>
      <c r="DB14035" s="130"/>
    </row>
    <row r="14036" spans="104:106" x14ac:dyDescent="0.2">
      <c r="CZ14036" s="130"/>
      <c r="DA14036" s="130"/>
      <c r="DB14036" s="130"/>
    </row>
    <row r="14037" spans="104:106" x14ac:dyDescent="0.2">
      <c r="CZ14037" s="130"/>
      <c r="DA14037" s="130"/>
      <c r="DB14037" s="130"/>
    </row>
    <row r="14038" spans="104:106" x14ac:dyDescent="0.2">
      <c r="CZ14038" s="130"/>
      <c r="DA14038" s="130"/>
      <c r="DB14038" s="130"/>
    </row>
    <row r="14039" spans="104:106" x14ac:dyDescent="0.2">
      <c r="CZ14039" s="130"/>
      <c r="DA14039" s="130"/>
      <c r="DB14039" s="130"/>
    </row>
    <row r="14040" spans="104:106" x14ac:dyDescent="0.2">
      <c r="CZ14040" s="130"/>
      <c r="DA14040" s="130"/>
      <c r="DB14040" s="130"/>
    </row>
    <row r="14041" spans="104:106" x14ac:dyDescent="0.2">
      <c r="CZ14041" s="130"/>
      <c r="DA14041" s="130"/>
      <c r="DB14041" s="130"/>
    </row>
    <row r="14042" spans="104:106" x14ac:dyDescent="0.2">
      <c r="CZ14042" s="130"/>
      <c r="DA14042" s="130"/>
      <c r="DB14042" s="130"/>
    </row>
    <row r="14043" spans="104:106" x14ac:dyDescent="0.2">
      <c r="CZ14043" s="130"/>
      <c r="DA14043" s="130"/>
      <c r="DB14043" s="130"/>
    </row>
    <row r="14044" spans="104:106" x14ac:dyDescent="0.2">
      <c r="CZ14044" s="130"/>
      <c r="DA14044" s="130"/>
      <c r="DB14044" s="130"/>
    </row>
    <row r="14045" spans="104:106" x14ac:dyDescent="0.2">
      <c r="CZ14045" s="130"/>
      <c r="DA14045" s="130"/>
      <c r="DB14045" s="130"/>
    </row>
    <row r="14046" spans="104:106" x14ac:dyDescent="0.2">
      <c r="CZ14046" s="130"/>
      <c r="DA14046" s="130"/>
      <c r="DB14046" s="130"/>
    </row>
    <row r="14047" spans="104:106" x14ac:dyDescent="0.2">
      <c r="CZ14047" s="130"/>
      <c r="DA14047" s="130"/>
      <c r="DB14047" s="130"/>
    </row>
    <row r="14048" spans="104:106" x14ac:dyDescent="0.2">
      <c r="CZ14048" s="130"/>
      <c r="DA14048" s="130"/>
      <c r="DB14048" s="130"/>
    </row>
    <row r="14049" spans="104:106" x14ac:dyDescent="0.2">
      <c r="CZ14049" s="130"/>
      <c r="DA14049" s="130"/>
      <c r="DB14049" s="130"/>
    </row>
    <row r="14050" spans="104:106" x14ac:dyDescent="0.2">
      <c r="CZ14050" s="130"/>
      <c r="DA14050" s="130"/>
      <c r="DB14050" s="130"/>
    </row>
    <row r="14051" spans="104:106" x14ac:dyDescent="0.2">
      <c r="CZ14051" s="130"/>
      <c r="DA14051" s="130"/>
      <c r="DB14051" s="130"/>
    </row>
    <row r="14052" spans="104:106" x14ac:dyDescent="0.2">
      <c r="CZ14052" s="130"/>
      <c r="DA14052" s="130"/>
      <c r="DB14052" s="130"/>
    </row>
    <row r="14053" spans="104:106" x14ac:dyDescent="0.2">
      <c r="CZ14053" s="130"/>
      <c r="DA14053" s="130"/>
      <c r="DB14053" s="130"/>
    </row>
    <row r="14054" spans="104:106" x14ac:dyDescent="0.2">
      <c r="CZ14054" s="130"/>
      <c r="DA14054" s="130"/>
      <c r="DB14054" s="130"/>
    </row>
    <row r="14055" spans="104:106" x14ac:dyDescent="0.2">
      <c r="CZ14055" s="130"/>
      <c r="DA14055" s="130"/>
      <c r="DB14055" s="130"/>
    </row>
    <row r="14056" spans="104:106" x14ac:dyDescent="0.2">
      <c r="CZ14056" s="130"/>
      <c r="DA14056" s="130"/>
      <c r="DB14056" s="130"/>
    </row>
    <row r="14057" spans="104:106" x14ac:dyDescent="0.2">
      <c r="CZ14057" s="130"/>
      <c r="DA14057" s="130"/>
      <c r="DB14057" s="130"/>
    </row>
    <row r="14058" spans="104:106" x14ac:dyDescent="0.2">
      <c r="CZ14058" s="130"/>
      <c r="DA14058" s="130"/>
      <c r="DB14058" s="130"/>
    </row>
    <row r="14059" spans="104:106" x14ac:dyDescent="0.2">
      <c r="CZ14059" s="130"/>
      <c r="DA14059" s="130"/>
      <c r="DB14059" s="130"/>
    </row>
    <row r="14060" spans="104:106" x14ac:dyDescent="0.2">
      <c r="CZ14060" s="130"/>
      <c r="DA14060" s="130"/>
      <c r="DB14060" s="130"/>
    </row>
    <row r="14061" spans="104:106" x14ac:dyDescent="0.2">
      <c r="CZ14061" s="130"/>
      <c r="DA14061" s="130"/>
      <c r="DB14061" s="130"/>
    </row>
    <row r="14062" spans="104:106" x14ac:dyDescent="0.2">
      <c r="CZ14062" s="130"/>
      <c r="DA14062" s="130"/>
      <c r="DB14062" s="130"/>
    </row>
    <row r="14063" spans="104:106" x14ac:dyDescent="0.2">
      <c r="CZ14063" s="130"/>
      <c r="DA14063" s="130"/>
      <c r="DB14063" s="130"/>
    </row>
    <row r="14064" spans="104:106" x14ac:dyDescent="0.2">
      <c r="CZ14064" s="130"/>
      <c r="DA14064" s="130"/>
      <c r="DB14064" s="130"/>
    </row>
    <row r="14065" spans="104:106" x14ac:dyDescent="0.2">
      <c r="CZ14065" s="130"/>
      <c r="DA14065" s="130"/>
      <c r="DB14065" s="130"/>
    </row>
    <row r="14066" spans="104:106" x14ac:dyDescent="0.2">
      <c r="CZ14066" s="130"/>
      <c r="DA14066" s="130"/>
      <c r="DB14066" s="130"/>
    </row>
    <row r="14067" spans="104:106" x14ac:dyDescent="0.2">
      <c r="CZ14067" s="130"/>
      <c r="DA14067" s="130"/>
      <c r="DB14067" s="130"/>
    </row>
    <row r="14068" spans="104:106" x14ac:dyDescent="0.2">
      <c r="CZ14068" s="130"/>
      <c r="DA14068" s="130"/>
      <c r="DB14068" s="130"/>
    </row>
    <row r="14069" spans="104:106" x14ac:dyDescent="0.2">
      <c r="CZ14069" s="130"/>
      <c r="DA14069" s="130"/>
      <c r="DB14069" s="130"/>
    </row>
    <row r="14070" spans="104:106" x14ac:dyDescent="0.2">
      <c r="CZ14070" s="130"/>
      <c r="DA14070" s="130"/>
      <c r="DB14070" s="130"/>
    </row>
    <row r="14071" spans="104:106" x14ac:dyDescent="0.2">
      <c r="CZ14071" s="130"/>
      <c r="DA14071" s="130"/>
      <c r="DB14071" s="130"/>
    </row>
    <row r="14072" spans="104:106" x14ac:dyDescent="0.2">
      <c r="CZ14072" s="130"/>
      <c r="DA14072" s="130"/>
      <c r="DB14072" s="130"/>
    </row>
    <row r="14073" spans="104:106" x14ac:dyDescent="0.2">
      <c r="CZ14073" s="130"/>
      <c r="DA14073" s="130"/>
      <c r="DB14073" s="130"/>
    </row>
    <row r="14074" spans="104:106" x14ac:dyDescent="0.2">
      <c r="CZ14074" s="130"/>
      <c r="DA14074" s="130"/>
      <c r="DB14074" s="130"/>
    </row>
    <row r="14075" spans="104:106" x14ac:dyDescent="0.2">
      <c r="CZ14075" s="130"/>
      <c r="DA14075" s="130"/>
      <c r="DB14075" s="130"/>
    </row>
    <row r="14076" spans="104:106" x14ac:dyDescent="0.2">
      <c r="CZ14076" s="130"/>
      <c r="DA14076" s="130"/>
      <c r="DB14076" s="130"/>
    </row>
    <row r="14077" spans="104:106" x14ac:dyDescent="0.2">
      <c r="CZ14077" s="130"/>
      <c r="DA14077" s="130"/>
      <c r="DB14077" s="130"/>
    </row>
    <row r="14078" spans="104:106" x14ac:dyDescent="0.2">
      <c r="CZ14078" s="130"/>
      <c r="DA14078" s="130"/>
      <c r="DB14078" s="130"/>
    </row>
    <row r="14079" spans="104:106" x14ac:dyDescent="0.2">
      <c r="CZ14079" s="130"/>
      <c r="DA14079" s="130"/>
      <c r="DB14079" s="130"/>
    </row>
    <row r="14080" spans="104:106" x14ac:dyDescent="0.2">
      <c r="CZ14080" s="130"/>
      <c r="DA14080" s="130"/>
      <c r="DB14080" s="130"/>
    </row>
    <row r="14081" spans="104:106" x14ac:dyDescent="0.2">
      <c r="CZ14081" s="130"/>
      <c r="DA14081" s="130"/>
      <c r="DB14081" s="130"/>
    </row>
    <row r="14082" spans="104:106" x14ac:dyDescent="0.2">
      <c r="CZ14082" s="130"/>
      <c r="DA14082" s="130"/>
      <c r="DB14082" s="130"/>
    </row>
    <row r="14083" spans="104:106" x14ac:dyDescent="0.2">
      <c r="CZ14083" s="130"/>
      <c r="DA14083" s="130"/>
      <c r="DB14083" s="130"/>
    </row>
    <row r="14084" spans="104:106" x14ac:dyDescent="0.2">
      <c r="CZ14084" s="130"/>
      <c r="DA14084" s="130"/>
      <c r="DB14084" s="130"/>
    </row>
    <row r="14085" spans="104:106" x14ac:dyDescent="0.2">
      <c r="CZ14085" s="130"/>
      <c r="DA14085" s="130"/>
      <c r="DB14085" s="130"/>
    </row>
    <row r="14086" spans="104:106" x14ac:dyDescent="0.2">
      <c r="CZ14086" s="130"/>
      <c r="DA14086" s="130"/>
      <c r="DB14086" s="130"/>
    </row>
    <row r="14087" spans="104:106" x14ac:dyDescent="0.2">
      <c r="CZ14087" s="130"/>
      <c r="DA14087" s="130"/>
      <c r="DB14087" s="130"/>
    </row>
    <row r="14088" spans="104:106" x14ac:dyDescent="0.2">
      <c r="CZ14088" s="130"/>
      <c r="DA14088" s="130"/>
      <c r="DB14088" s="130"/>
    </row>
    <row r="14089" spans="104:106" x14ac:dyDescent="0.2">
      <c r="CZ14089" s="130"/>
      <c r="DA14089" s="130"/>
      <c r="DB14089" s="130"/>
    </row>
    <row r="14090" spans="104:106" x14ac:dyDescent="0.2">
      <c r="CZ14090" s="130"/>
      <c r="DA14090" s="130"/>
      <c r="DB14090" s="130"/>
    </row>
    <row r="14091" spans="104:106" x14ac:dyDescent="0.2">
      <c r="CZ14091" s="130"/>
      <c r="DA14091" s="130"/>
      <c r="DB14091" s="130"/>
    </row>
    <row r="14092" spans="104:106" x14ac:dyDescent="0.2">
      <c r="CZ14092" s="130"/>
      <c r="DA14092" s="130"/>
      <c r="DB14092" s="130"/>
    </row>
    <row r="14093" spans="104:106" x14ac:dyDescent="0.2">
      <c r="CZ14093" s="130"/>
      <c r="DA14093" s="130"/>
      <c r="DB14093" s="130"/>
    </row>
    <row r="14094" spans="104:106" x14ac:dyDescent="0.2">
      <c r="CZ14094" s="130"/>
      <c r="DA14094" s="130"/>
      <c r="DB14094" s="130"/>
    </row>
    <row r="14095" spans="104:106" x14ac:dyDescent="0.2">
      <c r="CZ14095" s="130"/>
      <c r="DA14095" s="130"/>
      <c r="DB14095" s="130"/>
    </row>
    <row r="14096" spans="104:106" x14ac:dyDescent="0.2">
      <c r="CZ14096" s="130"/>
      <c r="DA14096" s="130"/>
      <c r="DB14096" s="130"/>
    </row>
    <row r="14097" spans="104:106" x14ac:dyDescent="0.2">
      <c r="CZ14097" s="130"/>
      <c r="DA14097" s="130"/>
      <c r="DB14097" s="130"/>
    </row>
    <row r="14098" spans="104:106" x14ac:dyDescent="0.2">
      <c r="CZ14098" s="130"/>
      <c r="DA14098" s="130"/>
      <c r="DB14098" s="130"/>
    </row>
    <row r="14099" spans="104:106" x14ac:dyDescent="0.2">
      <c r="CZ14099" s="130"/>
      <c r="DA14099" s="130"/>
      <c r="DB14099" s="130"/>
    </row>
    <row r="14100" spans="104:106" x14ac:dyDescent="0.2">
      <c r="CZ14100" s="130"/>
      <c r="DA14100" s="130"/>
      <c r="DB14100" s="130"/>
    </row>
    <row r="14101" spans="104:106" x14ac:dyDescent="0.2">
      <c r="CZ14101" s="130"/>
      <c r="DA14101" s="130"/>
      <c r="DB14101" s="130"/>
    </row>
    <row r="14102" spans="104:106" x14ac:dyDescent="0.2">
      <c r="CZ14102" s="130"/>
      <c r="DA14102" s="130"/>
      <c r="DB14102" s="130"/>
    </row>
    <row r="14103" spans="104:106" x14ac:dyDescent="0.2">
      <c r="CZ14103" s="130"/>
      <c r="DA14103" s="130"/>
      <c r="DB14103" s="130"/>
    </row>
    <row r="14104" spans="104:106" x14ac:dyDescent="0.2">
      <c r="CZ14104" s="130"/>
      <c r="DA14104" s="130"/>
      <c r="DB14104" s="130"/>
    </row>
    <row r="14105" spans="104:106" x14ac:dyDescent="0.2">
      <c r="CZ14105" s="130"/>
      <c r="DA14105" s="130"/>
      <c r="DB14105" s="130"/>
    </row>
    <row r="14106" spans="104:106" x14ac:dyDescent="0.2">
      <c r="CZ14106" s="130"/>
      <c r="DA14106" s="130"/>
      <c r="DB14106" s="130"/>
    </row>
    <row r="14107" spans="104:106" x14ac:dyDescent="0.2">
      <c r="CZ14107" s="130"/>
      <c r="DA14107" s="130"/>
      <c r="DB14107" s="130"/>
    </row>
    <row r="14108" spans="104:106" x14ac:dyDescent="0.2">
      <c r="CZ14108" s="130"/>
      <c r="DA14108" s="130"/>
      <c r="DB14108" s="130"/>
    </row>
    <row r="14109" spans="104:106" x14ac:dyDescent="0.2">
      <c r="CZ14109" s="130"/>
      <c r="DA14109" s="130"/>
      <c r="DB14109" s="130"/>
    </row>
    <row r="14110" spans="104:106" x14ac:dyDescent="0.2">
      <c r="CZ14110" s="130"/>
      <c r="DA14110" s="130"/>
      <c r="DB14110" s="130"/>
    </row>
    <row r="14111" spans="104:106" x14ac:dyDescent="0.2">
      <c r="CZ14111" s="130"/>
      <c r="DA14111" s="130"/>
      <c r="DB14111" s="130"/>
    </row>
    <row r="14112" spans="104:106" x14ac:dyDescent="0.2">
      <c r="CZ14112" s="130"/>
      <c r="DA14112" s="130"/>
      <c r="DB14112" s="130"/>
    </row>
    <row r="14113" spans="104:106" x14ac:dyDescent="0.2">
      <c r="CZ14113" s="130"/>
      <c r="DA14113" s="130"/>
      <c r="DB14113" s="130"/>
    </row>
    <row r="14114" spans="104:106" x14ac:dyDescent="0.2">
      <c r="CZ14114" s="130"/>
      <c r="DA14114" s="130"/>
      <c r="DB14114" s="130"/>
    </row>
    <row r="14115" spans="104:106" x14ac:dyDescent="0.2">
      <c r="CZ14115" s="130"/>
      <c r="DA14115" s="130"/>
      <c r="DB14115" s="130"/>
    </row>
    <row r="14116" spans="104:106" x14ac:dyDescent="0.2">
      <c r="CZ14116" s="130"/>
      <c r="DA14116" s="130"/>
      <c r="DB14116" s="130"/>
    </row>
    <row r="14117" spans="104:106" x14ac:dyDescent="0.2">
      <c r="CZ14117" s="130"/>
      <c r="DA14117" s="130"/>
      <c r="DB14117" s="130"/>
    </row>
    <row r="14118" spans="104:106" x14ac:dyDescent="0.2">
      <c r="CZ14118" s="130"/>
      <c r="DA14118" s="130"/>
      <c r="DB14118" s="130"/>
    </row>
    <row r="14119" spans="104:106" x14ac:dyDescent="0.2">
      <c r="CZ14119" s="130"/>
      <c r="DA14119" s="130"/>
      <c r="DB14119" s="130"/>
    </row>
    <row r="14120" spans="104:106" x14ac:dyDescent="0.2">
      <c r="CZ14120" s="130"/>
      <c r="DA14120" s="130"/>
      <c r="DB14120" s="130"/>
    </row>
    <row r="14121" spans="104:106" x14ac:dyDescent="0.2">
      <c r="CZ14121" s="130"/>
      <c r="DA14121" s="130"/>
      <c r="DB14121" s="130"/>
    </row>
    <row r="14122" spans="104:106" x14ac:dyDescent="0.2">
      <c r="CZ14122" s="130"/>
      <c r="DA14122" s="130"/>
      <c r="DB14122" s="130"/>
    </row>
    <row r="14123" spans="104:106" x14ac:dyDescent="0.2">
      <c r="CZ14123" s="130"/>
      <c r="DA14123" s="130"/>
      <c r="DB14123" s="130"/>
    </row>
    <row r="14124" spans="104:106" x14ac:dyDescent="0.2">
      <c r="CZ14124" s="130"/>
      <c r="DA14124" s="130"/>
      <c r="DB14124" s="130"/>
    </row>
    <row r="14125" spans="104:106" x14ac:dyDescent="0.2">
      <c r="CZ14125" s="130"/>
      <c r="DA14125" s="130"/>
      <c r="DB14125" s="130"/>
    </row>
    <row r="14126" spans="104:106" x14ac:dyDescent="0.2">
      <c r="CZ14126" s="130"/>
      <c r="DA14126" s="130"/>
      <c r="DB14126" s="130"/>
    </row>
    <row r="14127" spans="104:106" x14ac:dyDescent="0.2">
      <c r="CZ14127" s="130"/>
      <c r="DA14127" s="130"/>
      <c r="DB14127" s="130"/>
    </row>
    <row r="14128" spans="104:106" x14ac:dyDescent="0.2">
      <c r="CZ14128" s="130"/>
      <c r="DA14128" s="130"/>
      <c r="DB14128" s="130"/>
    </row>
    <row r="14129" spans="104:106" x14ac:dyDescent="0.2">
      <c r="CZ14129" s="130"/>
      <c r="DA14129" s="130"/>
      <c r="DB14129" s="130"/>
    </row>
    <row r="14130" spans="104:106" x14ac:dyDescent="0.2">
      <c r="CZ14130" s="130"/>
      <c r="DA14130" s="130"/>
      <c r="DB14130" s="130"/>
    </row>
    <row r="14131" spans="104:106" x14ac:dyDescent="0.2">
      <c r="CZ14131" s="130"/>
      <c r="DA14131" s="130"/>
      <c r="DB14131" s="130"/>
    </row>
    <row r="14132" spans="104:106" x14ac:dyDescent="0.2">
      <c r="CZ14132" s="130"/>
      <c r="DA14132" s="130"/>
      <c r="DB14132" s="130"/>
    </row>
    <row r="14133" spans="104:106" x14ac:dyDescent="0.2">
      <c r="CZ14133" s="130"/>
      <c r="DA14133" s="130"/>
      <c r="DB14133" s="130"/>
    </row>
    <row r="14134" spans="104:106" x14ac:dyDescent="0.2">
      <c r="CZ14134" s="130"/>
      <c r="DA14134" s="130"/>
      <c r="DB14134" s="130"/>
    </row>
    <row r="14135" spans="104:106" x14ac:dyDescent="0.2">
      <c r="CZ14135" s="130"/>
      <c r="DA14135" s="130"/>
      <c r="DB14135" s="130"/>
    </row>
    <row r="14136" spans="104:106" x14ac:dyDescent="0.2">
      <c r="CZ14136" s="130"/>
      <c r="DA14136" s="130"/>
      <c r="DB14136" s="130"/>
    </row>
    <row r="14137" spans="104:106" x14ac:dyDescent="0.2">
      <c r="CZ14137" s="130"/>
      <c r="DA14137" s="130"/>
      <c r="DB14137" s="130"/>
    </row>
    <row r="14138" spans="104:106" x14ac:dyDescent="0.2">
      <c r="CZ14138" s="130"/>
      <c r="DA14138" s="130"/>
      <c r="DB14138" s="130"/>
    </row>
    <row r="14139" spans="104:106" x14ac:dyDescent="0.2">
      <c r="CZ14139" s="130"/>
      <c r="DA14139" s="130"/>
      <c r="DB14139" s="130"/>
    </row>
    <row r="14140" spans="104:106" x14ac:dyDescent="0.2">
      <c r="CZ14140" s="130"/>
      <c r="DA14140" s="130"/>
      <c r="DB14140" s="130"/>
    </row>
    <row r="14141" spans="104:106" x14ac:dyDescent="0.2">
      <c r="CZ14141" s="130"/>
      <c r="DA14141" s="130"/>
      <c r="DB14141" s="130"/>
    </row>
    <row r="14142" spans="104:106" x14ac:dyDescent="0.2">
      <c r="CZ14142" s="130"/>
      <c r="DA14142" s="130"/>
      <c r="DB14142" s="130"/>
    </row>
    <row r="14143" spans="104:106" x14ac:dyDescent="0.2">
      <c r="CZ14143" s="130"/>
      <c r="DA14143" s="130"/>
      <c r="DB14143" s="130"/>
    </row>
    <row r="14144" spans="104:106" x14ac:dyDescent="0.2">
      <c r="CZ14144" s="130"/>
      <c r="DA14144" s="130"/>
      <c r="DB14144" s="130"/>
    </row>
    <row r="14145" spans="104:106" x14ac:dyDescent="0.2">
      <c r="CZ14145" s="130"/>
      <c r="DA14145" s="130"/>
      <c r="DB14145" s="130"/>
    </row>
    <row r="14146" spans="104:106" x14ac:dyDescent="0.2">
      <c r="CZ14146" s="130"/>
      <c r="DA14146" s="130"/>
      <c r="DB14146" s="130"/>
    </row>
    <row r="14147" spans="104:106" x14ac:dyDescent="0.2">
      <c r="CZ14147" s="130"/>
      <c r="DA14147" s="130"/>
      <c r="DB14147" s="130"/>
    </row>
    <row r="14148" spans="104:106" x14ac:dyDescent="0.2">
      <c r="CZ14148" s="130"/>
      <c r="DA14148" s="130"/>
      <c r="DB14148" s="130"/>
    </row>
    <row r="14149" spans="104:106" x14ac:dyDescent="0.2">
      <c r="CZ14149" s="130"/>
      <c r="DA14149" s="130"/>
      <c r="DB14149" s="130"/>
    </row>
    <row r="14150" spans="104:106" x14ac:dyDescent="0.2">
      <c r="CZ14150" s="130"/>
      <c r="DA14150" s="130"/>
      <c r="DB14150" s="130"/>
    </row>
    <row r="14151" spans="104:106" x14ac:dyDescent="0.2">
      <c r="CZ14151" s="130"/>
      <c r="DA14151" s="130"/>
      <c r="DB14151" s="130"/>
    </row>
    <row r="14152" spans="104:106" x14ac:dyDescent="0.2">
      <c r="CZ14152" s="130"/>
      <c r="DA14152" s="130"/>
      <c r="DB14152" s="130"/>
    </row>
    <row r="14153" spans="104:106" x14ac:dyDescent="0.2">
      <c r="CZ14153" s="130"/>
      <c r="DA14153" s="130"/>
      <c r="DB14153" s="130"/>
    </row>
    <row r="14154" spans="104:106" x14ac:dyDescent="0.2">
      <c r="CZ14154" s="130"/>
      <c r="DA14154" s="130"/>
      <c r="DB14154" s="130"/>
    </row>
    <row r="14155" spans="104:106" x14ac:dyDescent="0.2">
      <c r="CZ14155" s="130"/>
      <c r="DA14155" s="130"/>
      <c r="DB14155" s="130"/>
    </row>
    <row r="14156" spans="104:106" x14ac:dyDescent="0.2">
      <c r="CZ14156" s="130"/>
      <c r="DA14156" s="130"/>
      <c r="DB14156" s="130"/>
    </row>
    <row r="14157" spans="104:106" x14ac:dyDescent="0.2">
      <c r="CZ14157" s="130"/>
      <c r="DA14157" s="130"/>
      <c r="DB14157" s="130"/>
    </row>
    <row r="14158" spans="104:106" x14ac:dyDescent="0.2">
      <c r="CZ14158" s="130"/>
      <c r="DA14158" s="130"/>
      <c r="DB14158" s="130"/>
    </row>
    <row r="14159" spans="104:106" x14ac:dyDescent="0.2">
      <c r="CZ14159" s="130"/>
      <c r="DA14159" s="130"/>
      <c r="DB14159" s="130"/>
    </row>
    <row r="14160" spans="104:106" x14ac:dyDescent="0.2">
      <c r="CZ14160" s="130"/>
      <c r="DA14160" s="130"/>
      <c r="DB14160" s="130"/>
    </row>
    <row r="14161" spans="104:106" x14ac:dyDescent="0.2">
      <c r="CZ14161" s="130"/>
      <c r="DA14161" s="130"/>
      <c r="DB14161" s="130"/>
    </row>
    <row r="14162" spans="104:106" x14ac:dyDescent="0.2">
      <c r="CZ14162" s="130"/>
      <c r="DA14162" s="130"/>
      <c r="DB14162" s="130"/>
    </row>
    <row r="14163" spans="104:106" x14ac:dyDescent="0.2">
      <c r="CZ14163" s="130"/>
      <c r="DA14163" s="130"/>
      <c r="DB14163" s="130"/>
    </row>
    <row r="14164" spans="104:106" x14ac:dyDescent="0.2">
      <c r="CZ14164" s="130"/>
      <c r="DA14164" s="130"/>
      <c r="DB14164" s="130"/>
    </row>
    <row r="14165" spans="104:106" x14ac:dyDescent="0.2">
      <c r="CZ14165" s="130"/>
      <c r="DA14165" s="130"/>
      <c r="DB14165" s="130"/>
    </row>
    <row r="14166" spans="104:106" x14ac:dyDescent="0.2">
      <c r="CZ14166" s="130"/>
      <c r="DA14166" s="130"/>
      <c r="DB14166" s="130"/>
    </row>
    <row r="14167" spans="104:106" x14ac:dyDescent="0.2">
      <c r="CZ14167" s="130"/>
      <c r="DA14167" s="130"/>
      <c r="DB14167" s="130"/>
    </row>
    <row r="14168" spans="104:106" x14ac:dyDescent="0.2">
      <c r="CZ14168" s="130"/>
      <c r="DA14168" s="130"/>
      <c r="DB14168" s="130"/>
    </row>
    <row r="14169" spans="104:106" x14ac:dyDescent="0.2">
      <c r="CZ14169" s="130"/>
      <c r="DA14169" s="130"/>
      <c r="DB14169" s="130"/>
    </row>
    <row r="14170" spans="104:106" x14ac:dyDescent="0.2">
      <c r="CZ14170" s="130"/>
      <c r="DA14170" s="130"/>
      <c r="DB14170" s="130"/>
    </row>
    <row r="14171" spans="104:106" x14ac:dyDescent="0.2">
      <c r="CZ14171" s="130"/>
      <c r="DA14171" s="130"/>
      <c r="DB14171" s="130"/>
    </row>
    <row r="14172" spans="104:106" x14ac:dyDescent="0.2">
      <c r="CZ14172" s="130"/>
      <c r="DA14172" s="130"/>
      <c r="DB14172" s="130"/>
    </row>
    <row r="14173" spans="104:106" x14ac:dyDescent="0.2">
      <c r="CZ14173" s="130"/>
      <c r="DA14173" s="130"/>
      <c r="DB14173" s="130"/>
    </row>
    <row r="14174" spans="104:106" x14ac:dyDescent="0.2">
      <c r="CZ14174" s="130"/>
      <c r="DA14174" s="130"/>
      <c r="DB14174" s="130"/>
    </row>
    <row r="14175" spans="104:106" x14ac:dyDescent="0.2">
      <c r="CZ14175" s="130"/>
      <c r="DA14175" s="130"/>
      <c r="DB14175" s="130"/>
    </row>
    <row r="14176" spans="104:106" x14ac:dyDescent="0.2">
      <c r="CZ14176" s="130"/>
      <c r="DA14176" s="130"/>
      <c r="DB14176" s="130"/>
    </row>
    <row r="14177" spans="104:106" x14ac:dyDescent="0.2">
      <c r="CZ14177" s="130"/>
      <c r="DA14177" s="130"/>
      <c r="DB14177" s="130"/>
    </row>
    <row r="14178" spans="104:106" x14ac:dyDescent="0.2">
      <c r="CZ14178" s="130"/>
      <c r="DA14178" s="130"/>
      <c r="DB14178" s="130"/>
    </row>
    <row r="14179" spans="104:106" x14ac:dyDescent="0.2">
      <c r="CZ14179" s="130"/>
      <c r="DA14179" s="130"/>
      <c r="DB14179" s="130"/>
    </row>
    <row r="14180" spans="104:106" x14ac:dyDescent="0.2">
      <c r="CZ14180" s="130"/>
      <c r="DA14180" s="130"/>
      <c r="DB14180" s="130"/>
    </row>
    <row r="14181" spans="104:106" x14ac:dyDescent="0.2">
      <c r="CZ14181" s="130"/>
      <c r="DA14181" s="130"/>
      <c r="DB14181" s="130"/>
    </row>
    <row r="14182" spans="104:106" x14ac:dyDescent="0.2">
      <c r="CZ14182" s="130"/>
      <c r="DA14182" s="130"/>
      <c r="DB14182" s="130"/>
    </row>
    <row r="14183" spans="104:106" x14ac:dyDescent="0.2">
      <c r="CZ14183" s="130"/>
      <c r="DA14183" s="130"/>
      <c r="DB14183" s="130"/>
    </row>
    <row r="14184" spans="104:106" x14ac:dyDescent="0.2">
      <c r="CZ14184" s="130"/>
      <c r="DA14184" s="130"/>
      <c r="DB14184" s="130"/>
    </row>
    <row r="14185" spans="104:106" x14ac:dyDescent="0.2">
      <c r="CZ14185" s="130"/>
      <c r="DA14185" s="130"/>
      <c r="DB14185" s="130"/>
    </row>
    <row r="14186" spans="104:106" x14ac:dyDescent="0.2">
      <c r="CZ14186" s="130"/>
      <c r="DA14186" s="130"/>
      <c r="DB14186" s="130"/>
    </row>
    <row r="14187" spans="104:106" x14ac:dyDescent="0.2">
      <c r="CZ14187" s="130"/>
      <c r="DA14187" s="130"/>
      <c r="DB14187" s="130"/>
    </row>
    <row r="14188" spans="104:106" x14ac:dyDescent="0.2">
      <c r="CZ14188" s="130"/>
      <c r="DA14188" s="130"/>
      <c r="DB14188" s="130"/>
    </row>
    <row r="14189" spans="104:106" x14ac:dyDescent="0.2">
      <c r="CZ14189" s="130"/>
      <c r="DA14189" s="130"/>
      <c r="DB14189" s="130"/>
    </row>
    <row r="14190" spans="104:106" x14ac:dyDescent="0.2">
      <c r="CZ14190" s="130"/>
      <c r="DA14190" s="130"/>
      <c r="DB14190" s="130"/>
    </row>
    <row r="14191" spans="104:106" x14ac:dyDescent="0.2">
      <c r="CZ14191" s="130"/>
      <c r="DA14191" s="130"/>
      <c r="DB14191" s="130"/>
    </row>
    <row r="14192" spans="104:106" x14ac:dyDescent="0.2">
      <c r="CZ14192" s="130"/>
      <c r="DA14192" s="130"/>
      <c r="DB14192" s="130"/>
    </row>
    <row r="14193" spans="104:106" x14ac:dyDescent="0.2">
      <c r="CZ14193" s="130"/>
      <c r="DA14193" s="130"/>
      <c r="DB14193" s="130"/>
    </row>
    <row r="14194" spans="104:106" x14ac:dyDescent="0.2">
      <c r="CZ14194" s="130"/>
      <c r="DA14194" s="130"/>
      <c r="DB14194" s="130"/>
    </row>
    <row r="14195" spans="104:106" x14ac:dyDescent="0.2">
      <c r="CZ14195" s="130"/>
      <c r="DA14195" s="130"/>
      <c r="DB14195" s="130"/>
    </row>
    <row r="14196" spans="104:106" x14ac:dyDescent="0.2">
      <c r="CZ14196" s="130"/>
      <c r="DA14196" s="130"/>
      <c r="DB14196" s="130"/>
    </row>
    <row r="14197" spans="104:106" x14ac:dyDescent="0.2">
      <c r="CZ14197" s="130"/>
      <c r="DA14197" s="130"/>
      <c r="DB14197" s="130"/>
    </row>
    <row r="14198" spans="104:106" x14ac:dyDescent="0.2">
      <c r="CZ14198" s="130"/>
      <c r="DA14198" s="130"/>
      <c r="DB14198" s="130"/>
    </row>
    <row r="14199" spans="104:106" x14ac:dyDescent="0.2">
      <c r="CZ14199" s="130"/>
      <c r="DA14199" s="130"/>
      <c r="DB14199" s="130"/>
    </row>
    <row r="14200" spans="104:106" x14ac:dyDescent="0.2">
      <c r="CZ14200" s="130"/>
      <c r="DA14200" s="130"/>
      <c r="DB14200" s="130"/>
    </row>
    <row r="14201" spans="104:106" x14ac:dyDescent="0.2">
      <c r="CZ14201" s="130"/>
      <c r="DA14201" s="130"/>
      <c r="DB14201" s="130"/>
    </row>
    <row r="14202" spans="104:106" x14ac:dyDescent="0.2">
      <c r="CZ14202" s="130"/>
      <c r="DA14202" s="130"/>
      <c r="DB14202" s="130"/>
    </row>
    <row r="14203" spans="104:106" x14ac:dyDescent="0.2">
      <c r="CZ14203" s="130"/>
      <c r="DA14203" s="130"/>
      <c r="DB14203" s="130"/>
    </row>
    <row r="14204" spans="104:106" x14ac:dyDescent="0.2">
      <c r="CZ14204" s="130"/>
      <c r="DA14204" s="130"/>
      <c r="DB14204" s="130"/>
    </row>
    <row r="14205" spans="104:106" x14ac:dyDescent="0.2">
      <c r="CZ14205" s="130"/>
      <c r="DA14205" s="130"/>
      <c r="DB14205" s="130"/>
    </row>
    <row r="14206" spans="104:106" x14ac:dyDescent="0.2">
      <c r="CZ14206" s="130"/>
      <c r="DA14206" s="130"/>
      <c r="DB14206" s="130"/>
    </row>
    <row r="14207" spans="104:106" x14ac:dyDescent="0.2">
      <c r="CZ14207" s="130"/>
      <c r="DA14207" s="130"/>
      <c r="DB14207" s="130"/>
    </row>
    <row r="14208" spans="104:106" x14ac:dyDescent="0.2">
      <c r="CZ14208" s="130"/>
      <c r="DA14208" s="130"/>
      <c r="DB14208" s="130"/>
    </row>
    <row r="14209" spans="104:106" x14ac:dyDescent="0.2">
      <c r="CZ14209" s="130"/>
      <c r="DA14209" s="130"/>
      <c r="DB14209" s="130"/>
    </row>
    <row r="14210" spans="104:106" x14ac:dyDescent="0.2">
      <c r="CZ14210" s="130"/>
      <c r="DA14210" s="130"/>
      <c r="DB14210" s="130"/>
    </row>
    <row r="14211" spans="104:106" x14ac:dyDescent="0.2">
      <c r="CZ14211" s="130"/>
      <c r="DA14211" s="130"/>
      <c r="DB14211" s="130"/>
    </row>
    <row r="14212" spans="104:106" x14ac:dyDescent="0.2">
      <c r="CZ14212" s="130"/>
      <c r="DA14212" s="130"/>
      <c r="DB14212" s="130"/>
    </row>
    <row r="14213" spans="104:106" x14ac:dyDescent="0.2">
      <c r="CZ14213" s="130"/>
      <c r="DA14213" s="130"/>
      <c r="DB14213" s="130"/>
    </row>
    <row r="14214" spans="104:106" x14ac:dyDescent="0.2">
      <c r="CZ14214" s="130"/>
      <c r="DA14214" s="130"/>
      <c r="DB14214" s="130"/>
    </row>
    <row r="14215" spans="104:106" x14ac:dyDescent="0.2">
      <c r="CZ14215" s="130"/>
      <c r="DA14215" s="130"/>
      <c r="DB14215" s="130"/>
    </row>
    <row r="14216" spans="104:106" x14ac:dyDescent="0.2">
      <c r="CZ14216" s="130"/>
      <c r="DA14216" s="130"/>
      <c r="DB14216" s="130"/>
    </row>
    <row r="14217" spans="104:106" x14ac:dyDescent="0.2">
      <c r="CZ14217" s="130"/>
      <c r="DA14217" s="130"/>
      <c r="DB14217" s="130"/>
    </row>
    <row r="14218" spans="104:106" x14ac:dyDescent="0.2">
      <c r="CZ14218" s="130"/>
      <c r="DA14218" s="130"/>
      <c r="DB14218" s="130"/>
    </row>
    <row r="14219" spans="104:106" x14ac:dyDescent="0.2">
      <c r="CZ14219" s="130"/>
      <c r="DA14219" s="130"/>
      <c r="DB14219" s="130"/>
    </row>
    <row r="14220" spans="104:106" x14ac:dyDescent="0.2">
      <c r="CZ14220" s="130"/>
      <c r="DA14220" s="130"/>
      <c r="DB14220" s="130"/>
    </row>
    <row r="14221" spans="104:106" x14ac:dyDescent="0.2">
      <c r="CZ14221" s="130"/>
      <c r="DA14221" s="130"/>
      <c r="DB14221" s="130"/>
    </row>
    <row r="14222" spans="104:106" x14ac:dyDescent="0.2">
      <c r="CZ14222" s="130"/>
      <c r="DA14222" s="130"/>
      <c r="DB14222" s="130"/>
    </row>
    <row r="14223" spans="104:106" x14ac:dyDescent="0.2">
      <c r="CZ14223" s="130"/>
      <c r="DA14223" s="130"/>
      <c r="DB14223" s="130"/>
    </row>
    <row r="14224" spans="104:106" x14ac:dyDescent="0.2">
      <c r="CZ14224" s="130"/>
      <c r="DA14224" s="130"/>
      <c r="DB14224" s="130"/>
    </row>
    <row r="14225" spans="104:106" x14ac:dyDescent="0.2">
      <c r="CZ14225" s="130"/>
      <c r="DA14225" s="130"/>
      <c r="DB14225" s="130"/>
    </row>
    <row r="14226" spans="104:106" x14ac:dyDescent="0.2">
      <c r="CZ14226" s="130"/>
      <c r="DA14226" s="130"/>
      <c r="DB14226" s="130"/>
    </row>
    <row r="14227" spans="104:106" x14ac:dyDescent="0.2">
      <c r="CZ14227" s="130"/>
      <c r="DA14227" s="130"/>
      <c r="DB14227" s="130"/>
    </row>
    <row r="14228" spans="104:106" x14ac:dyDescent="0.2">
      <c r="CZ14228" s="130"/>
      <c r="DA14228" s="130"/>
      <c r="DB14228" s="130"/>
    </row>
    <row r="14229" spans="104:106" x14ac:dyDescent="0.2">
      <c r="CZ14229" s="130"/>
      <c r="DA14229" s="130"/>
      <c r="DB14229" s="130"/>
    </row>
    <row r="14230" spans="104:106" x14ac:dyDescent="0.2">
      <c r="CZ14230" s="130"/>
      <c r="DA14230" s="130"/>
      <c r="DB14230" s="130"/>
    </row>
    <row r="14231" spans="104:106" x14ac:dyDescent="0.2">
      <c r="CZ14231" s="130"/>
      <c r="DA14231" s="130"/>
      <c r="DB14231" s="130"/>
    </row>
    <row r="14232" spans="104:106" x14ac:dyDescent="0.2">
      <c r="CZ14232" s="130"/>
      <c r="DA14232" s="130"/>
      <c r="DB14232" s="130"/>
    </row>
    <row r="14233" spans="104:106" x14ac:dyDescent="0.2">
      <c r="CZ14233" s="130"/>
      <c r="DA14233" s="130"/>
      <c r="DB14233" s="130"/>
    </row>
    <row r="14234" spans="104:106" x14ac:dyDescent="0.2">
      <c r="CZ14234" s="130"/>
      <c r="DA14234" s="130"/>
      <c r="DB14234" s="130"/>
    </row>
    <row r="14235" spans="104:106" x14ac:dyDescent="0.2">
      <c r="CZ14235" s="130"/>
      <c r="DA14235" s="130"/>
      <c r="DB14235" s="130"/>
    </row>
    <row r="14236" spans="104:106" x14ac:dyDescent="0.2">
      <c r="CZ14236" s="130"/>
      <c r="DA14236" s="130"/>
      <c r="DB14236" s="130"/>
    </row>
    <row r="14237" spans="104:106" x14ac:dyDescent="0.2">
      <c r="CZ14237" s="130"/>
      <c r="DA14237" s="130"/>
      <c r="DB14237" s="130"/>
    </row>
    <row r="14238" spans="104:106" x14ac:dyDescent="0.2">
      <c r="CZ14238" s="130"/>
      <c r="DA14238" s="130"/>
      <c r="DB14238" s="130"/>
    </row>
    <row r="14239" spans="104:106" x14ac:dyDescent="0.2">
      <c r="CZ14239" s="130"/>
      <c r="DA14239" s="130"/>
      <c r="DB14239" s="130"/>
    </row>
    <row r="14240" spans="104:106" x14ac:dyDescent="0.2">
      <c r="CZ14240" s="130"/>
      <c r="DA14240" s="130"/>
      <c r="DB14240" s="130"/>
    </row>
    <row r="14241" spans="104:106" x14ac:dyDescent="0.2">
      <c r="CZ14241" s="130"/>
      <c r="DA14241" s="130"/>
      <c r="DB14241" s="130"/>
    </row>
    <row r="14242" spans="104:106" x14ac:dyDescent="0.2">
      <c r="CZ14242" s="130"/>
      <c r="DA14242" s="130"/>
      <c r="DB14242" s="130"/>
    </row>
    <row r="14243" spans="104:106" x14ac:dyDescent="0.2">
      <c r="CZ14243" s="130"/>
      <c r="DA14243" s="130"/>
      <c r="DB14243" s="130"/>
    </row>
    <row r="14244" spans="104:106" x14ac:dyDescent="0.2">
      <c r="CZ14244" s="130"/>
      <c r="DA14244" s="130"/>
      <c r="DB14244" s="130"/>
    </row>
    <row r="14245" spans="104:106" x14ac:dyDescent="0.2">
      <c r="CZ14245" s="130"/>
      <c r="DA14245" s="130"/>
      <c r="DB14245" s="130"/>
    </row>
    <row r="14246" spans="104:106" x14ac:dyDescent="0.2">
      <c r="CZ14246" s="130"/>
      <c r="DA14246" s="130"/>
      <c r="DB14246" s="130"/>
    </row>
    <row r="14247" spans="104:106" x14ac:dyDescent="0.2">
      <c r="CZ14247" s="130"/>
      <c r="DA14247" s="130"/>
      <c r="DB14247" s="130"/>
    </row>
    <row r="14248" spans="104:106" x14ac:dyDescent="0.2">
      <c r="CZ14248" s="130"/>
      <c r="DA14248" s="130"/>
      <c r="DB14248" s="130"/>
    </row>
    <row r="14249" spans="104:106" x14ac:dyDescent="0.2">
      <c r="CZ14249" s="130"/>
      <c r="DA14249" s="130"/>
      <c r="DB14249" s="130"/>
    </row>
    <row r="14250" spans="104:106" x14ac:dyDescent="0.2">
      <c r="CZ14250" s="130"/>
      <c r="DA14250" s="130"/>
      <c r="DB14250" s="130"/>
    </row>
    <row r="14251" spans="104:106" x14ac:dyDescent="0.2">
      <c r="CZ14251" s="130"/>
      <c r="DA14251" s="130"/>
      <c r="DB14251" s="130"/>
    </row>
    <row r="14252" spans="104:106" x14ac:dyDescent="0.2">
      <c r="CZ14252" s="130"/>
      <c r="DA14252" s="130"/>
      <c r="DB14252" s="130"/>
    </row>
    <row r="14253" spans="104:106" x14ac:dyDescent="0.2">
      <c r="CZ14253" s="130"/>
      <c r="DA14253" s="130"/>
      <c r="DB14253" s="130"/>
    </row>
    <row r="14254" spans="104:106" x14ac:dyDescent="0.2">
      <c r="CZ14254" s="130"/>
      <c r="DA14254" s="130"/>
      <c r="DB14254" s="130"/>
    </row>
    <row r="14255" spans="104:106" x14ac:dyDescent="0.2">
      <c r="CZ14255" s="130"/>
      <c r="DA14255" s="130"/>
      <c r="DB14255" s="130"/>
    </row>
    <row r="14256" spans="104:106" x14ac:dyDescent="0.2">
      <c r="CZ14256" s="130"/>
      <c r="DA14256" s="130"/>
      <c r="DB14256" s="130"/>
    </row>
    <row r="14257" spans="104:106" x14ac:dyDescent="0.2">
      <c r="CZ14257" s="130"/>
      <c r="DA14257" s="130"/>
      <c r="DB14257" s="130"/>
    </row>
    <row r="14258" spans="104:106" x14ac:dyDescent="0.2">
      <c r="CZ14258" s="130"/>
      <c r="DA14258" s="130"/>
      <c r="DB14258" s="130"/>
    </row>
    <row r="14259" spans="104:106" x14ac:dyDescent="0.2">
      <c r="CZ14259" s="130"/>
      <c r="DA14259" s="130"/>
      <c r="DB14259" s="130"/>
    </row>
    <row r="14260" spans="104:106" x14ac:dyDescent="0.2">
      <c r="CZ14260" s="130"/>
      <c r="DA14260" s="130"/>
      <c r="DB14260" s="130"/>
    </row>
    <row r="14261" spans="104:106" x14ac:dyDescent="0.2">
      <c r="CZ14261" s="130"/>
      <c r="DA14261" s="130"/>
      <c r="DB14261" s="130"/>
    </row>
    <row r="14262" spans="104:106" x14ac:dyDescent="0.2">
      <c r="CZ14262" s="130"/>
      <c r="DA14262" s="130"/>
      <c r="DB14262" s="130"/>
    </row>
    <row r="14263" spans="104:106" x14ac:dyDescent="0.2">
      <c r="CZ14263" s="130"/>
      <c r="DA14263" s="130"/>
      <c r="DB14263" s="130"/>
    </row>
    <row r="14264" spans="104:106" x14ac:dyDescent="0.2">
      <c r="CZ14264" s="130"/>
      <c r="DA14264" s="130"/>
      <c r="DB14264" s="130"/>
    </row>
    <row r="14265" spans="104:106" x14ac:dyDescent="0.2">
      <c r="CZ14265" s="130"/>
      <c r="DA14265" s="130"/>
      <c r="DB14265" s="130"/>
    </row>
    <row r="14266" spans="104:106" x14ac:dyDescent="0.2">
      <c r="CZ14266" s="130"/>
      <c r="DA14266" s="130"/>
      <c r="DB14266" s="130"/>
    </row>
    <row r="14267" spans="104:106" x14ac:dyDescent="0.2">
      <c r="CZ14267" s="130"/>
      <c r="DA14267" s="130"/>
      <c r="DB14267" s="130"/>
    </row>
    <row r="14268" spans="104:106" x14ac:dyDescent="0.2">
      <c r="CZ14268" s="130"/>
      <c r="DA14268" s="130"/>
      <c r="DB14268" s="130"/>
    </row>
    <row r="14269" spans="104:106" x14ac:dyDescent="0.2">
      <c r="CZ14269" s="130"/>
      <c r="DA14269" s="130"/>
      <c r="DB14269" s="130"/>
    </row>
    <row r="14270" spans="104:106" x14ac:dyDescent="0.2">
      <c r="CZ14270" s="130"/>
      <c r="DA14270" s="130"/>
      <c r="DB14270" s="130"/>
    </row>
    <row r="14271" spans="104:106" x14ac:dyDescent="0.2">
      <c r="CZ14271" s="130"/>
      <c r="DA14271" s="130"/>
      <c r="DB14271" s="130"/>
    </row>
    <row r="14272" spans="104:106" x14ac:dyDescent="0.2">
      <c r="CZ14272" s="130"/>
      <c r="DA14272" s="130"/>
      <c r="DB14272" s="130"/>
    </row>
    <row r="14273" spans="104:106" x14ac:dyDescent="0.2">
      <c r="CZ14273" s="130"/>
      <c r="DA14273" s="130"/>
      <c r="DB14273" s="130"/>
    </row>
    <row r="14274" spans="104:106" x14ac:dyDescent="0.2">
      <c r="CZ14274" s="130"/>
      <c r="DA14274" s="130"/>
      <c r="DB14274" s="130"/>
    </row>
    <row r="14275" spans="104:106" x14ac:dyDescent="0.2">
      <c r="CZ14275" s="130"/>
      <c r="DA14275" s="130"/>
      <c r="DB14275" s="130"/>
    </row>
    <row r="14276" spans="104:106" x14ac:dyDescent="0.2">
      <c r="CZ14276" s="130"/>
      <c r="DA14276" s="130"/>
      <c r="DB14276" s="130"/>
    </row>
    <row r="14277" spans="104:106" x14ac:dyDescent="0.2">
      <c r="CZ14277" s="130"/>
      <c r="DA14277" s="130"/>
      <c r="DB14277" s="130"/>
    </row>
    <row r="14278" spans="104:106" x14ac:dyDescent="0.2">
      <c r="CZ14278" s="130"/>
      <c r="DA14278" s="130"/>
      <c r="DB14278" s="130"/>
    </row>
    <row r="14279" spans="104:106" x14ac:dyDescent="0.2">
      <c r="CZ14279" s="130"/>
      <c r="DA14279" s="130"/>
      <c r="DB14279" s="130"/>
    </row>
    <row r="14280" spans="104:106" x14ac:dyDescent="0.2">
      <c r="CZ14280" s="130"/>
      <c r="DA14280" s="130"/>
      <c r="DB14280" s="130"/>
    </row>
    <row r="14281" spans="104:106" x14ac:dyDescent="0.2">
      <c r="CZ14281" s="130"/>
      <c r="DA14281" s="130"/>
      <c r="DB14281" s="130"/>
    </row>
    <row r="14282" spans="104:106" x14ac:dyDescent="0.2">
      <c r="CZ14282" s="130"/>
      <c r="DA14282" s="130"/>
      <c r="DB14282" s="130"/>
    </row>
    <row r="14283" spans="104:106" x14ac:dyDescent="0.2">
      <c r="CZ14283" s="130"/>
      <c r="DA14283" s="130"/>
      <c r="DB14283" s="130"/>
    </row>
    <row r="14284" spans="104:106" x14ac:dyDescent="0.2">
      <c r="CZ14284" s="130"/>
      <c r="DA14284" s="130"/>
      <c r="DB14284" s="130"/>
    </row>
    <row r="14285" spans="104:106" x14ac:dyDescent="0.2">
      <c r="CZ14285" s="130"/>
      <c r="DA14285" s="130"/>
      <c r="DB14285" s="130"/>
    </row>
    <row r="14286" spans="104:106" x14ac:dyDescent="0.2">
      <c r="CZ14286" s="130"/>
      <c r="DA14286" s="130"/>
      <c r="DB14286" s="130"/>
    </row>
    <row r="14287" spans="104:106" x14ac:dyDescent="0.2">
      <c r="CZ14287" s="130"/>
      <c r="DA14287" s="130"/>
      <c r="DB14287" s="130"/>
    </row>
    <row r="14288" spans="104:106" x14ac:dyDescent="0.2">
      <c r="CZ14288" s="130"/>
      <c r="DA14288" s="130"/>
      <c r="DB14288" s="130"/>
    </row>
    <row r="14289" spans="104:106" x14ac:dyDescent="0.2">
      <c r="CZ14289" s="130"/>
      <c r="DA14289" s="130"/>
      <c r="DB14289" s="130"/>
    </row>
    <row r="14290" spans="104:106" x14ac:dyDescent="0.2">
      <c r="CZ14290" s="130"/>
      <c r="DA14290" s="130"/>
      <c r="DB14290" s="130"/>
    </row>
    <row r="14291" spans="104:106" x14ac:dyDescent="0.2">
      <c r="CZ14291" s="130"/>
      <c r="DA14291" s="130"/>
      <c r="DB14291" s="130"/>
    </row>
    <row r="14292" spans="104:106" x14ac:dyDescent="0.2">
      <c r="CZ14292" s="130"/>
      <c r="DA14292" s="130"/>
      <c r="DB14292" s="130"/>
    </row>
    <row r="14293" spans="104:106" x14ac:dyDescent="0.2">
      <c r="CZ14293" s="130"/>
      <c r="DA14293" s="130"/>
      <c r="DB14293" s="130"/>
    </row>
    <row r="14294" spans="104:106" x14ac:dyDescent="0.2">
      <c r="CZ14294" s="130"/>
      <c r="DA14294" s="130"/>
      <c r="DB14294" s="130"/>
    </row>
    <row r="14295" spans="104:106" x14ac:dyDescent="0.2">
      <c r="CZ14295" s="130"/>
      <c r="DA14295" s="130"/>
      <c r="DB14295" s="130"/>
    </row>
    <row r="14296" spans="104:106" x14ac:dyDescent="0.2">
      <c r="CZ14296" s="130"/>
      <c r="DA14296" s="130"/>
      <c r="DB14296" s="130"/>
    </row>
    <row r="14297" spans="104:106" x14ac:dyDescent="0.2">
      <c r="CZ14297" s="130"/>
      <c r="DA14297" s="130"/>
      <c r="DB14297" s="130"/>
    </row>
    <row r="14298" spans="104:106" x14ac:dyDescent="0.2">
      <c r="CZ14298" s="130"/>
      <c r="DA14298" s="130"/>
      <c r="DB14298" s="130"/>
    </row>
    <row r="14299" spans="104:106" x14ac:dyDescent="0.2">
      <c r="CZ14299" s="130"/>
      <c r="DA14299" s="130"/>
      <c r="DB14299" s="130"/>
    </row>
    <row r="14300" spans="104:106" x14ac:dyDescent="0.2">
      <c r="CZ14300" s="130"/>
      <c r="DA14300" s="130"/>
      <c r="DB14300" s="130"/>
    </row>
    <row r="14301" spans="104:106" x14ac:dyDescent="0.2">
      <c r="CZ14301" s="130"/>
      <c r="DA14301" s="130"/>
      <c r="DB14301" s="130"/>
    </row>
    <row r="14302" spans="104:106" x14ac:dyDescent="0.2">
      <c r="CZ14302" s="130"/>
      <c r="DA14302" s="130"/>
      <c r="DB14302" s="130"/>
    </row>
    <row r="14303" spans="104:106" x14ac:dyDescent="0.2">
      <c r="CZ14303" s="130"/>
      <c r="DA14303" s="130"/>
      <c r="DB14303" s="130"/>
    </row>
    <row r="14304" spans="104:106" x14ac:dyDescent="0.2">
      <c r="CZ14304" s="130"/>
      <c r="DA14304" s="130"/>
      <c r="DB14304" s="130"/>
    </row>
    <row r="14305" spans="104:106" x14ac:dyDescent="0.2">
      <c r="CZ14305" s="130"/>
      <c r="DA14305" s="130"/>
      <c r="DB14305" s="130"/>
    </row>
    <row r="14306" spans="104:106" x14ac:dyDescent="0.2">
      <c r="CZ14306" s="130"/>
      <c r="DA14306" s="130"/>
      <c r="DB14306" s="130"/>
    </row>
    <row r="14307" spans="104:106" x14ac:dyDescent="0.2">
      <c r="CZ14307" s="130"/>
      <c r="DA14307" s="130"/>
      <c r="DB14307" s="130"/>
    </row>
    <row r="14308" spans="104:106" x14ac:dyDescent="0.2">
      <c r="CZ14308" s="130"/>
      <c r="DA14308" s="130"/>
      <c r="DB14308" s="130"/>
    </row>
    <row r="14309" spans="104:106" x14ac:dyDescent="0.2">
      <c r="CZ14309" s="130"/>
      <c r="DA14309" s="130"/>
      <c r="DB14309" s="130"/>
    </row>
    <row r="14310" spans="104:106" x14ac:dyDescent="0.2">
      <c r="CZ14310" s="130"/>
      <c r="DA14310" s="130"/>
      <c r="DB14310" s="130"/>
    </row>
    <row r="14311" spans="104:106" x14ac:dyDescent="0.2">
      <c r="CZ14311" s="130"/>
      <c r="DA14311" s="130"/>
      <c r="DB14311" s="130"/>
    </row>
    <row r="14312" spans="104:106" x14ac:dyDescent="0.2">
      <c r="CZ14312" s="130"/>
      <c r="DA14312" s="130"/>
      <c r="DB14312" s="130"/>
    </row>
    <row r="14313" spans="104:106" x14ac:dyDescent="0.2">
      <c r="CZ14313" s="130"/>
      <c r="DA14313" s="130"/>
      <c r="DB14313" s="130"/>
    </row>
    <row r="14314" spans="104:106" x14ac:dyDescent="0.2">
      <c r="CZ14314" s="130"/>
      <c r="DA14314" s="130"/>
      <c r="DB14314" s="130"/>
    </row>
    <row r="14315" spans="104:106" x14ac:dyDescent="0.2">
      <c r="CZ14315" s="130"/>
      <c r="DA14315" s="130"/>
      <c r="DB14315" s="130"/>
    </row>
    <row r="14316" spans="104:106" x14ac:dyDescent="0.2">
      <c r="CZ14316" s="130"/>
      <c r="DA14316" s="130"/>
      <c r="DB14316" s="130"/>
    </row>
    <row r="14317" spans="104:106" x14ac:dyDescent="0.2">
      <c r="CZ14317" s="130"/>
      <c r="DA14317" s="130"/>
      <c r="DB14317" s="130"/>
    </row>
    <row r="14318" spans="104:106" x14ac:dyDescent="0.2">
      <c r="CZ14318" s="130"/>
      <c r="DA14318" s="130"/>
      <c r="DB14318" s="130"/>
    </row>
    <row r="14319" spans="104:106" x14ac:dyDescent="0.2">
      <c r="CZ14319" s="130"/>
      <c r="DA14319" s="130"/>
      <c r="DB14319" s="130"/>
    </row>
    <row r="14320" spans="104:106" x14ac:dyDescent="0.2">
      <c r="CZ14320" s="130"/>
      <c r="DA14320" s="130"/>
      <c r="DB14320" s="130"/>
    </row>
    <row r="14321" spans="104:106" x14ac:dyDescent="0.2">
      <c r="CZ14321" s="130"/>
      <c r="DA14321" s="130"/>
      <c r="DB14321" s="130"/>
    </row>
    <row r="14322" spans="104:106" x14ac:dyDescent="0.2">
      <c r="CZ14322" s="130"/>
      <c r="DA14322" s="130"/>
      <c r="DB14322" s="130"/>
    </row>
    <row r="14323" spans="104:106" x14ac:dyDescent="0.2">
      <c r="CZ14323" s="130"/>
      <c r="DA14323" s="130"/>
      <c r="DB14323" s="130"/>
    </row>
    <row r="14324" spans="104:106" x14ac:dyDescent="0.2">
      <c r="CZ14324" s="130"/>
      <c r="DA14324" s="130"/>
      <c r="DB14324" s="130"/>
    </row>
    <row r="14325" spans="104:106" x14ac:dyDescent="0.2">
      <c r="CZ14325" s="130"/>
      <c r="DA14325" s="130"/>
      <c r="DB14325" s="130"/>
    </row>
    <row r="14326" spans="104:106" x14ac:dyDescent="0.2">
      <c r="CZ14326" s="130"/>
      <c r="DA14326" s="130"/>
      <c r="DB14326" s="130"/>
    </row>
    <row r="14327" spans="104:106" x14ac:dyDescent="0.2">
      <c r="CZ14327" s="130"/>
      <c r="DA14327" s="130"/>
      <c r="DB14327" s="130"/>
    </row>
    <row r="14328" spans="104:106" x14ac:dyDescent="0.2">
      <c r="CZ14328" s="130"/>
      <c r="DA14328" s="130"/>
      <c r="DB14328" s="130"/>
    </row>
    <row r="14329" spans="104:106" x14ac:dyDescent="0.2">
      <c r="CZ14329" s="130"/>
      <c r="DA14329" s="130"/>
      <c r="DB14329" s="130"/>
    </row>
    <row r="14330" spans="104:106" x14ac:dyDescent="0.2">
      <c r="CZ14330" s="130"/>
      <c r="DA14330" s="130"/>
      <c r="DB14330" s="130"/>
    </row>
    <row r="14331" spans="104:106" x14ac:dyDescent="0.2">
      <c r="CZ14331" s="130"/>
      <c r="DA14331" s="130"/>
      <c r="DB14331" s="130"/>
    </row>
    <row r="14332" spans="104:106" x14ac:dyDescent="0.2">
      <c r="CZ14332" s="130"/>
      <c r="DA14332" s="130"/>
      <c r="DB14332" s="130"/>
    </row>
    <row r="14333" spans="104:106" x14ac:dyDescent="0.2">
      <c r="CZ14333" s="130"/>
      <c r="DA14333" s="130"/>
      <c r="DB14333" s="130"/>
    </row>
    <row r="14334" spans="104:106" x14ac:dyDescent="0.2">
      <c r="CZ14334" s="130"/>
      <c r="DA14334" s="130"/>
      <c r="DB14334" s="130"/>
    </row>
    <row r="14335" spans="104:106" x14ac:dyDescent="0.2">
      <c r="CZ14335" s="130"/>
      <c r="DA14335" s="130"/>
      <c r="DB14335" s="130"/>
    </row>
    <row r="14336" spans="104:106" x14ac:dyDescent="0.2">
      <c r="CZ14336" s="130"/>
      <c r="DA14336" s="130"/>
      <c r="DB14336" s="130"/>
    </row>
    <row r="14337" spans="104:106" x14ac:dyDescent="0.2">
      <c r="CZ14337" s="130"/>
      <c r="DA14337" s="130"/>
      <c r="DB14337" s="130"/>
    </row>
    <row r="14338" spans="104:106" x14ac:dyDescent="0.2">
      <c r="CZ14338" s="130"/>
      <c r="DA14338" s="130"/>
      <c r="DB14338" s="130"/>
    </row>
    <row r="14339" spans="104:106" x14ac:dyDescent="0.2">
      <c r="CZ14339" s="130"/>
      <c r="DA14339" s="130"/>
      <c r="DB14339" s="130"/>
    </row>
    <row r="14340" spans="104:106" x14ac:dyDescent="0.2">
      <c r="CZ14340" s="130"/>
      <c r="DA14340" s="130"/>
      <c r="DB14340" s="130"/>
    </row>
    <row r="14341" spans="104:106" x14ac:dyDescent="0.2">
      <c r="CZ14341" s="130"/>
      <c r="DA14341" s="130"/>
      <c r="DB14341" s="130"/>
    </row>
    <row r="14342" spans="104:106" x14ac:dyDescent="0.2">
      <c r="CZ14342" s="130"/>
      <c r="DA14342" s="130"/>
      <c r="DB14342" s="130"/>
    </row>
    <row r="14343" spans="104:106" x14ac:dyDescent="0.2">
      <c r="CZ14343" s="130"/>
      <c r="DA14343" s="130"/>
      <c r="DB14343" s="130"/>
    </row>
    <row r="14344" spans="104:106" x14ac:dyDescent="0.2">
      <c r="CZ14344" s="130"/>
      <c r="DA14344" s="130"/>
      <c r="DB14344" s="130"/>
    </row>
    <row r="14345" spans="104:106" x14ac:dyDescent="0.2">
      <c r="CZ14345" s="130"/>
      <c r="DA14345" s="130"/>
      <c r="DB14345" s="130"/>
    </row>
    <row r="14346" spans="104:106" x14ac:dyDescent="0.2">
      <c r="CZ14346" s="130"/>
      <c r="DA14346" s="130"/>
      <c r="DB14346" s="130"/>
    </row>
    <row r="14347" spans="104:106" x14ac:dyDescent="0.2">
      <c r="CZ14347" s="130"/>
      <c r="DA14347" s="130"/>
      <c r="DB14347" s="130"/>
    </row>
    <row r="14348" spans="104:106" x14ac:dyDescent="0.2">
      <c r="CZ14348" s="130"/>
      <c r="DA14348" s="130"/>
      <c r="DB14348" s="130"/>
    </row>
    <row r="14349" spans="104:106" x14ac:dyDescent="0.2">
      <c r="CZ14349" s="130"/>
      <c r="DA14349" s="130"/>
      <c r="DB14349" s="130"/>
    </row>
    <row r="14350" spans="104:106" x14ac:dyDescent="0.2">
      <c r="CZ14350" s="130"/>
      <c r="DA14350" s="130"/>
      <c r="DB14350" s="130"/>
    </row>
    <row r="14351" spans="104:106" x14ac:dyDescent="0.2">
      <c r="CZ14351" s="130"/>
      <c r="DA14351" s="130"/>
      <c r="DB14351" s="130"/>
    </row>
    <row r="14352" spans="104:106" x14ac:dyDescent="0.2">
      <c r="CZ14352" s="130"/>
      <c r="DA14352" s="130"/>
      <c r="DB14352" s="130"/>
    </row>
    <row r="14353" spans="104:106" x14ac:dyDescent="0.2">
      <c r="CZ14353" s="130"/>
      <c r="DA14353" s="130"/>
      <c r="DB14353" s="130"/>
    </row>
    <row r="14354" spans="104:106" x14ac:dyDescent="0.2">
      <c r="CZ14354" s="130"/>
      <c r="DA14354" s="130"/>
      <c r="DB14354" s="130"/>
    </row>
    <row r="14355" spans="104:106" x14ac:dyDescent="0.2">
      <c r="CZ14355" s="130"/>
      <c r="DA14355" s="130"/>
      <c r="DB14355" s="130"/>
    </row>
    <row r="14356" spans="104:106" x14ac:dyDescent="0.2">
      <c r="CZ14356" s="130"/>
      <c r="DA14356" s="130"/>
      <c r="DB14356" s="130"/>
    </row>
    <row r="14357" spans="104:106" x14ac:dyDescent="0.2">
      <c r="CZ14357" s="130"/>
      <c r="DA14357" s="130"/>
      <c r="DB14357" s="130"/>
    </row>
    <row r="14358" spans="104:106" x14ac:dyDescent="0.2">
      <c r="CZ14358" s="130"/>
      <c r="DA14358" s="130"/>
      <c r="DB14358" s="130"/>
    </row>
    <row r="14359" spans="104:106" x14ac:dyDescent="0.2">
      <c r="CZ14359" s="130"/>
      <c r="DA14359" s="130"/>
      <c r="DB14359" s="130"/>
    </row>
    <row r="14360" spans="104:106" x14ac:dyDescent="0.2">
      <c r="CZ14360" s="130"/>
      <c r="DA14360" s="130"/>
      <c r="DB14360" s="130"/>
    </row>
    <row r="14361" spans="104:106" x14ac:dyDescent="0.2">
      <c r="CZ14361" s="130"/>
      <c r="DA14361" s="130"/>
      <c r="DB14361" s="130"/>
    </row>
    <row r="14362" spans="104:106" x14ac:dyDescent="0.2">
      <c r="CZ14362" s="130"/>
      <c r="DA14362" s="130"/>
      <c r="DB14362" s="130"/>
    </row>
    <row r="14363" spans="104:106" x14ac:dyDescent="0.2">
      <c r="CZ14363" s="130"/>
      <c r="DA14363" s="130"/>
      <c r="DB14363" s="130"/>
    </row>
    <row r="14364" spans="104:106" x14ac:dyDescent="0.2">
      <c r="CZ14364" s="130"/>
      <c r="DA14364" s="130"/>
      <c r="DB14364" s="130"/>
    </row>
    <row r="14365" spans="104:106" x14ac:dyDescent="0.2">
      <c r="CZ14365" s="130"/>
      <c r="DA14365" s="130"/>
      <c r="DB14365" s="130"/>
    </row>
    <row r="14366" spans="104:106" x14ac:dyDescent="0.2">
      <c r="CZ14366" s="130"/>
      <c r="DA14366" s="130"/>
      <c r="DB14366" s="130"/>
    </row>
    <row r="14367" spans="104:106" x14ac:dyDescent="0.2">
      <c r="CZ14367" s="130"/>
      <c r="DA14367" s="130"/>
      <c r="DB14367" s="130"/>
    </row>
    <row r="14368" spans="104:106" x14ac:dyDescent="0.2">
      <c r="CZ14368" s="130"/>
      <c r="DA14368" s="130"/>
      <c r="DB14368" s="130"/>
    </row>
    <row r="14369" spans="104:106" x14ac:dyDescent="0.2">
      <c r="CZ14369" s="130"/>
      <c r="DA14369" s="130"/>
      <c r="DB14369" s="130"/>
    </row>
    <row r="14370" spans="104:106" x14ac:dyDescent="0.2">
      <c r="CZ14370" s="130"/>
      <c r="DA14370" s="130"/>
      <c r="DB14370" s="130"/>
    </row>
    <row r="14371" spans="104:106" x14ac:dyDescent="0.2">
      <c r="CZ14371" s="130"/>
      <c r="DA14371" s="130"/>
      <c r="DB14371" s="130"/>
    </row>
    <row r="14372" spans="104:106" x14ac:dyDescent="0.2">
      <c r="CZ14372" s="130"/>
      <c r="DA14372" s="130"/>
      <c r="DB14372" s="130"/>
    </row>
    <row r="14373" spans="104:106" x14ac:dyDescent="0.2">
      <c r="CZ14373" s="130"/>
      <c r="DA14373" s="130"/>
      <c r="DB14373" s="130"/>
    </row>
    <row r="14374" spans="104:106" x14ac:dyDescent="0.2">
      <c r="CZ14374" s="130"/>
      <c r="DA14374" s="130"/>
      <c r="DB14374" s="130"/>
    </row>
    <row r="14375" spans="104:106" x14ac:dyDescent="0.2">
      <c r="CZ14375" s="130"/>
      <c r="DA14375" s="130"/>
      <c r="DB14375" s="130"/>
    </row>
    <row r="14376" spans="104:106" x14ac:dyDescent="0.2">
      <c r="CZ14376" s="130"/>
      <c r="DA14376" s="130"/>
      <c r="DB14376" s="130"/>
    </row>
    <row r="14377" spans="104:106" x14ac:dyDescent="0.2">
      <c r="CZ14377" s="130"/>
      <c r="DA14377" s="130"/>
      <c r="DB14377" s="130"/>
    </row>
    <row r="14378" spans="104:106" x14ac:dyDescent="0.2">
      <c r="CZ14378" s="130"/>
      <c r="DA14378" s="130"/>
      <c r="DB14378" s="130"/>
    </row>
    <row r="14379" spans="104:106" x14ac:dyDescent="0.2">
      <c r="CZ14379" s="130"/>
      <c r="DA14379" s="130"/>
      <c r="DB14379" s="130"/>
    </row>
    <row r="14380" spans="104:106" x14ac:dyDescent="0.2">
      <c r="CZ14380" s="130"/>
      <c r="DA14380" s="130"/>
      <c r="DB14380" s="130"/>
    </row>
    <row r="14381" spans="104:106" x14ac:dyDescent="0.2">
      <c r="CZ14381" s="130"/>
      <c r="DA14381" s="130"/>
      <c r="DB14381" s="130"/>
    </row>
    <row r="14382" spans="104:106" x14ac:dyDescent="0.2">
      <c r="CZ14382" s="130"/>
      <c r="DA14382" s="130"/>
      <c r="DB14382" s="130"/>
    </row>
    <row r="14383" spans="104:106" x14ac:dyDescent="0.2">
      <c r="CZ14383" s="130"/>
      <c r="DA14383" s="130"/>
      <c r="DB14383" s="130"/>
    </row>
    <row r="14384" spans="104:106" x14ac:dyDescent="0.2">
      <c r="CZ14384" s="130"/>
      <c r="DA14384" s="130"/>
      <c r="DB14384" s="130"/>
    </row>
    <row r="14385" spans="104:106" x14ac:dyDescent="0.2">
      <c r="CZ14385" s="130"/>
      <c r="DA14385" s="130"/>
      <c r="DB14385" s="130"/>
    </row>
    <row r="14386" spans="104:106" x14ac:dyDescent="0.2">
      <c r="CZ14386" s="130"/>
      <c r="DA14386" s="130"/>
      <c r="DB14386" s="130"/>
    </row>
    <row r="14387" spans="104:106" x14ac:dyDescent="0.2">
      <c r="CZ14387" s="130"/>
      <c r="DA14387" s="130"/>
      <c r="DB14387" s="130"/>
    </row>
    <row r="14388" spans="104:106" x14ac:dyDescent="0.2">
      <c r="CZ14388" s="130"/>
      <c r="DA14388" s="130"/>
      <c r="DB14388" s="130"/>
    </row>
    <row r="14389" spans="104:106" x14ac:dyDescent="0.2">
      <c r="CZ14389" s="130"/>
      <c r="DA14389" s="130"/>
      <c r="DB14389" s="130"/>
    </row>
    <row r="14390" spans="104:106" x14ac:dyDescent="0.2">
      <c r="CZ14390" s="130"/>
      <c r="DA14390" s="130"/>
      <c r="DB14390" s="130"/>
    </row>
    <row r="14391" spans="104:106" x14ac:dyDescent="0.2">
      <c r="CZ14391" s="130"/>
      <c r="DA14391" s="130"/>
      <c r="DB14391" s="130"/>
    </row>
    <row r="14392" spans="104:106" x14ac:dyDescent="0.2">
      <c r="CZ14392" s="130"/>
      <c r="DA14392" s="130"/>
      <c r="DB14392" s="130"/>
    </row>
    <row r="14393" spans="104:106" x14ac:dyDescent="0.2">
      <c r="CZ14393" s="130"/>
      <c r="DA14393" s="130"/>
      <c r="DB14393" s="130"/>
    </row>
    <row r="14394" spans="104:106" x14ac:dyDescent="0.2">
      <c r="CZ14394" s="130"/>
      <c r="DA14394" s="130"/>
      <c r="DB14394" s="130"/>
    </row>
    <row r="14395" spans="104:106" x14ac:dyDescent="0.2">
      <c r="CZ14395" s="130"/>
      <c r="DA14395" s="130"/>
      <c r="DB14395" s="130"/>
    </row>
    <row r="14396" spans="104:106" x14ac:dyDescent="0.2">
      <c r="CZ14396" s="130"/>
      <c r="DA14396" s="130"/>
      <c r="DB14396" s="130"/>
    </row>
    <row r="14397" spans="104:106" x14ac:dyDescent="0.2">
      <c r="CZ14397" s="130"/>
      <c r="DA14397" s="130"/>
      <c r="DB14397" s="130"/>
    </row>
    <row r="14398" spans="104:106" x14ac:dyDescent="0.2">
      <c r="CZ14398" s="130"/>
      <c r="DA14398" s="130"/>
      <c r="DB14398" s="130"/>
    </row>
    <row r="14399" spans="104:106" x14ac:dyDescent="0.2">
      <c r="CZ14399" s="130"/>
      <c r="DA14399" s="130"/>
      <c r="DB14399" s="130"/>
    </row>
    <row r="14400" spans="104:106" x14ac:dyDescent="0.2">
      <c r="CZ14400" s="130"/>
      <c r="DA14400" s="130"/>
      <c r="DB14400" s="130"/>
    </row>
    <row r="14401" spans="104:106" x14ac:dyDescent="0.2">
      <c r="CZ14401" s="130"/>
      <c r="DA14401" s="130"/>
      <c r="DB14401" s="130"/>
    </row>
    <row r="14402" spans="104:106" x14ac:dyDescent="0.2">
      <c r="CZ14402" s="130"/>
      <c r="DA14402" s="130"/>
      <c r="DB14402" s="130"/>
    </row>
    <row r="14403" spans="104:106" x14ac:dyDescent="0.2">
      <c r="CZ14403" s="130"/>
      <c r="DA14403" s="130"/>
      <c r="DB14403" s="130"/>
    </row>
    <row r="14404" spans="104:106" x14ac:dyDescent="0.2">
      <c r="CZ14404" s="130"/>
      <c r="DA14404" s="130"/>
      <c r="DB14404" s="130"/>
    </row>
    <row r="14405" spans="104:106" x14ac:dyDescent="0.2">
      <c r="CZ14405" s="130"/>
      <c r="DA14405" s="130"/>
      <c r="DB14405" s="130"/>
    </row>
    <row r="14406" spans="104:106" x14ac:dyDescent="0.2">
      <c r="CZ14406" s="130"/>
      <c r="DA14406" s="130"/>
      <c r="DB14406" s="130"/>
    </row>
    <row r="14407" spans="104:106" x14ac:dyDescent="0.2">
      <c r="CZ14407" s="130"/>
      <c r="DA14407" s="130"/>
      <c r="DB14407" s="130"/>
    </row>
    <row r="14408" spans="104:106" x14ac:dyDescent="0.2">
      <c r="CZ14408" s="130"/>
      <c r="DA14408" s="130"/>
      <c r="DB14408" s="130"/>
    </row>
    <row r="14409" spans="104:106" x14ac:dyDescent="0.2">
      <c r="CZ14409" s="130"/>
      <c r="DA14409" s="130"/>
      <c r="DB14409" s="130"/>
    </row>
    <row r="14410" spans="104:106" x14ac:dyDescent="0.2">
      <c r="CZ14410" s="130"/>
      <c r="DA14410" s="130"/>
      <c r="DB14410" s="130"/>
    </row>
    <row r="14411" spans="104:106" x14ac:dyDescent="0.2">
      <c r="CZ14411" s="130"/>
      <c r="DA14411" s="130"/>
      <c r="DB14411" s="130"/>
    </row>
    <row r="14412" spans="104:106" x14ac:dyDescent="0.2">
      <c r="CZ14412" s="130"/>
      <c r="DA14412" s="130"/>
      <c r="DB14412" s="130"/>
    </row>
    <row r="14413" spans="104:106" x14ac:dyDescent="0.2">
      <c r="CZ14413" s="130"/>
      <c r="DA14413" s="130"/>
      <c r="DB14413" s="130"/>
    </row>
    <row r="14414" spans="104:106" x14ac:dyDescent="0.2">
      <c r="CZ14414" s="130"/>
      <c r="DA14414" s="130"/>
      <c r="DB14414" s="130"/>
    </row>
    <row r="14415" spans="104:106" x14ac:dyDescent="0.2">
      <c r="CZ14415" s="130"/>
      <c r="DA14415" s="130"/>
      <c r="DB14415" s="130"/>
    </row>
    <row r="14416" spans="104:106" x14ac:dyDescent="0.2">
      <c r="CZ14416" s="130"/>
      <c r="DA14416" s="130"/>
      <c r="DB14416" s="130"/>
    </row>
    <row r="14417" spans="104:106" x14ac:dyDescent="0.2">
      <c r="CZ14417" s="130"/>
      <c r="DA14417" s="130"/>
      <c r="DB14417" s="130"/>
    </row>
    <row r="14418" spans="104:106" x14ac:dyDescent="0.2">
      <c r="CZ14418" s="130"/>
      <c r="DA14418" s="130"/>
      <c r="DB14418" s="130"/>
    </row>
    <row r="14419" spans="104:106" x14ac:dyDescent="0.2">
      <c r="CZ14419" s="130"/>
      <c r="DA14419" s="130"/>
      <c r="DB14419" s="130"/>
    </row>
    <row r="14420" spans="104:106" x14ac:dyDescent="0.2">
      <c r="CZ14420" s="130"/>
      <c r="DA14420" s="130"/>
      <c r="DB14420" s="130"/>
    </row>
    <row r="14421" spans="104:106" x14ac:dyDescent="0.2">
      <c r="CZ14421" s="130"/>
      <c r="DA14421" s="130"/>
      <c r="DB14421" s="130"/>
    </row>
    <row r="14422" spans="104:106" x14ac:dyDescent="0.2">
      <c r="CZ14422" s="130"/>
      <c r="DA14422" s="130"/>
      <c r="DB14422" s="130"/>
    </row>
    <row r="14423" spans="104:106" x14ac:dyDescent="0.2">
      <c r="CZ14423" s="130"/>
      <c r="DA14423" s="130"/>
      <c r="DB14423" s="130"/>
    </row>
    <row r="14424" spans="104:106" x14ac:dyDescent="0.2">
      <c r="CZ14424" s="130"/>
      <c r="DA14424" s="130"/>
      <c r="DB14424" s="130"/>
    </row>
    <row r="14425" spans="104:106" x14ac:dyDescent="0.2">
      <c r="CZ14425" s="130"/>
      <c r="DA14425" s="130"/>
      <c r="DB14425" s="130"/>
    </row>
    <row r="14426" spans="104:106" x14ac:dyDescent="0.2">
      <c r="CZ14426" s="130"/>
      <c r="DA14426" s="130"/>
      <c r="DB14426" s="130"/>
    </row>
    <row r="14427" spans="104:106" x14ac:dyDescent="0.2">
      <c r="CZ14427" s="130"/>
      <c r="DA14427" s="130"/>
      <c r="DB14427" s="130"/>
    </row>
    <row r="14428" spans="104:106" x14ac:dyDescent="0.2">
      <c r="CZ14428" s="130"/>
      <c r="DA14428" s="130"/>
      <c r="DB14428" s="130"/>
    </row>
    <row r="14429" spans="104:106" x14ac:dyDescent="0.2">
      <c r="CZ14429" s="130"/>
      <c r="DA14429" s="130"/>
      <c r="DB14429" s="130"/>
    </row>
    <row r="14430" spans="104:106" x14ac:dyDescent="0.2">
      <c r="CZ14430" s="130"/>
      <c r="DA14430" s="130"/>
      <c r="DB14430" s="130"/>
    </row>
    <row r="14431" spans="104:106" x14ac:dyDescent="0.2">
      <c r="CZ14431" s="130"/>
      <c r="DA14431" s="130"/>
      <c r="DB14431" s="130"/>
    </row>
    <row r="14432" spans="104:106" x14ac:dyDescent="0.2">
      <c r="CZ14432" s="130"/>
      <c r="DA14432" s="130"/>
      <c r="DB14432" s="130"/>
    </row>
    <row r="14433" spans="104:106" x14ac:dyDescent="0.2">
      <c r="CZ14433" s="130"/>
      <c r="DA14433" s="130"/>
      <c r="DB14433" s="130"/>
    </row>
    <row r="14434" spans="104:106" x14ac:dyDescent="0.2">
      <c r="CZ14434" s="130"/>
      <c r="DA14434" s="130"/>
      <c r="DB14434" s="130"/>
    </row>
    <row r="14435" spans="104:106" x14ac:dyDescent="0.2">
      <c r="CZ14435" s="130"/>
      <c r="DA14435" s="130"/>
      <c r="DB14435" s="130"/>
    </row>
    <row r="14436" spans="104:106" x14ac:dyDescent="0.2">
      <c r="CZ14436" s="130"/>
      <c r="DA14436" s="130"/>
      <c r="DB14436" s="130"/>
    </row>
    <row r="14437" spans="104:106" x14ac:dyDescent="0.2">
      <c r="CZ14437" s="130"/>
      <c r="DA14437" s="130"/>
      <c r="DB14437" s="130"/>
    </row>
    <row r="14438" spans="104:106" x14ac:dyDescent="0.2">
      <c r="CZ14438" s="130"/>
      <c r="DA14438" s="130"/>
      <c r="DB14438" s="130"/>
    </row>
    <row r="14439" spans="104:106" x14ac:dyDescent="0.2">
      <c r="CZ14439" s="130"/>
      <c r="DA14439" s="130"/>
      <c r="DB14439" s="130"/>
    </row>
    <row r="14440" spans="104:106" x14ac:dyDescent="0.2">
      <c r="CZ14440" s="130"/>
      <c r="DA14440" s="130"/>
      <c r="DB14440" s="130"/>
    </row>
    <row r="14441" spans="104:106" x14ac:dyDescent="0.2">
      <c r="CZ14441" s="130"/>
      <c r="DA14441" s="130"/>
      <c r="DB14441" s="130"/>
    </row>
    <row r="14442" spans="104:106" x14ac:dyDescent="0.2">
      <c r="CZ14442" s="130"/>
      <c r="DA14442" s="130"/>
      <c r="DB14442" s="130"/>
    </row>
    <row r="14443" spans="104:106" x14ac:dyDescent="0.2">
      <c r="CZ14443" s="130"/>
      <c r="DA14443" s="130"/>
      <c r="DB14443" s="130"/>
    </row>
    <row r="14444" spans="104:106" x14ac:dyDescent="0.2">
      <c r="CZ14444" s="130"/>
      <c r="DA14444" s="130"/>
      <c r="DB14444" s="130"/>
    </row>
    <row r="14445" spans="104:106" x14ac:dyDescent="0.2">
      <c r="CZ14445" s="130"/>
      <c r="DA14445" s="130"/>
      <c r="DB14445" s="130"/>
    </row>
    <row r="14446" spans="104:106" x14ac:dyDescent="0.2">
      <c r="CZ14446" s="130"/>
      <c r="DA14446" s="130"/>
      <c r="DB14446" s="130"/>
    </row>
    <row r="14447" spans="104:106" x14ac:dyDescent="0.2">
      <c r="CZ14447" s="130"/>
      <c r="DA14447" s="130"/>
      <c r="DB14447" s="130"/>
    </row>
    <row r="14448" spans="104:106" x14ac:dyDescent="0.2">
      <c r="CZ14448" s="130"/>
      <c r="DA14448" s="130"/>
      <c r="DB14448" s="130"/>
    </row>
    <row r="14449" spans="104:106" x14ac:dyDescent="0.2">
      <c r="CZ14449" s="130"/>
      <c r="DA14449" s="130"/>
      <c r="DB14449" s="130"/>
    </row>
    <row r="14450" spans="104:106" x14ac:dyDescent="0.2">
      <c r="CZ14450" s="130"/>
      <c r="DA14450" s="130"/>
      <c r="DB14450" s="130"/>
    </row>
    <row r="14451" spans="104:106" x14ac:dyDescent="0.2">
      <c r="CZ14451" s="130"/>
      <c r="DA14451" s="130"/>
      <c r="DB14451" s="130"/>
    </row>
    <row r="14452" spans="104:106" x14ac:dyDescent="0.2">
      <c r="CZ14452" s="130"/>
      <c r="DA14452" s="130"/>
      <c r="DB14452" s="130"/>
    </row>
    <row r="14453" spans="104:106" x14ac:dyDescent="0.2">
      <c r="CZ14453" s="130"/>
      <c r="DA14453" s="130"/>
      <c r="DB14453" s="130"/>
    </row>
    <row r="14454" spans="104:106" x14ac:dyDescent="0.2">
      <c r="CZ14454" s="130"/>
      <c r="DA14454" s="130"/>
      <c r="DB14454" s="130"/>
    </row>
    <row r="14455" spans="104:106" x14ac:dyDescent="0.2">
      <c r="CZ14455" s="130"/>
      <c r="DA14455" s="130"/>
      <c r="DB14455" s="130"/>
    </row>
    <row r="14456" spans="104:106" x14ac:dyDescent="0.2">
      <c r="CZ14456" s="130"/>
      <c r="DA14456" s="130"/>
      <c r="DB14456" s="130"/>
    </row>
    <row r="14457" spans="104:106" x14ac:dyDescent="0.2">
      <c r="CZ14457" s="130"/>
      <c r="DA14457" s="130"/>
      <c r="DB14457" s="130"/>
    </row>
    <row r="14458" spans="104:106" x14ac:dyDescent="0.2">
      <c r="CZ14458" s="130"/>
      <c r="DA14458" s="130"/>
      <c r="DB14458" s="130"/>
    </row>
    <row r="14459" spans="104:106" x14ac:dyDescent="0.2">
      <c r="CZ14459" s="130"/>
      <c r="DA14459" s="130"/>
      <c r="DB14459" s="130"/>
    </row>
    <row r="14460" spans="104:106" x14ac:dyDescent="0.2">
      <c r="CZ14460" s="130"/>
      <c r="DA14460" s="130"/>
      <c r="DB14460" s="130"/>
    </row>
    <row r="14461" spans="104:106" x14ac:dyDescent="0.2">
      <c r="CZ14461" s="130"/>
      <c r="DA14461" s="130"/>
      <c r="DB14461" s="130"/>
    </row>
    <row r="14462" spans="104:106" x14ac:dyDescent="0.2">
      <c r="CZ14462" s="130"/>
      <c r="DA14462" s="130"/>
      <c r="DB14462" s="130"/>
    </row>
    <row r="14463" spans="104:106" x14ac:dyDescent="0.2">
      <c r="CZ14463" s="130"/>
      <c r="DA14463" s="130"/>
      <c r="DB14463" s="130"/>
    </row>
    <row r="14464" spans="104:106" x14ac:dyDescent="0.2">
      <c r="CZ14464" s="130"/>
      <c r="DA14464" s="130"/>
      <c r="DB14464" s="130"/>
    </row>
    <row r="14465" spans="104:106" x14ac:dyDescent="0.2">
      <c r="CZ14465" s="130"/>
      <c r="DA14465" s="130"/>
      <c r="DB14465" s="130"/>
    </row>
    <row r="14466" spans="104:106" x14ac:dyDescent="0.2">
      <c r="CZ14466" s="130"/>
      <c r="DA14466" s="130"/>
      <c r="DB14466" s="130"/>
    </row>
    <row r="14467" spans="104:106" x14ac:dyDescent="0.2">
      <c r="CZ14467" s="130"/>
      <c r="DA14467" s="130"/>
      <c r="DB14467" s="130"/>
    </row>
    <row r="14468" spans="104:106" x14ac:dyDescent="0.2">
      <c r="CZ14468" s="130"/>
      <c r="DA14468" s="130"/>
      <c r="DB14468" s="130"/>
    </row>
    <row r="14469" spans="104:106" x14ac:dyDescent="0.2">
      <c r="CZ14469" s="130"/>
      <c r="DA14469" s="130"/>
      <c r="DB14469" s="130"/>
    </row>
    <row r="14470" spans="104:106" x14ac:dyDescent="0.2">
      <c r="CZ14470" s="130"/>
      <c r="DA14470" s="130"/>
      <c r="DB14470" s="130"/>
    </row>
    <row r="14471" spans="104:106" x14ac:dyDescent="0.2">
      <c r="CZ14471" s="130"/>
      <c r="DA14471" s="130"/>
      <c r="DB14471" s="130"/>
    </row>
    <row r="14472" spans="104:106" x14ac:dyDescent="0.2">
      <c r="CZ14472" s="130"/>
      <c r="DA14472" s="130"/>
      <c r="DB14472" s="130"/>
    </row>
    <row r="14473" spans="104:106" x14ac:dyDescent="0.2">
      <c r="CZ14473" s="130"/>
      <c r="DA14473" s="130"/>
      <c r="DB14473" s="130"/>
    </row>
    <row r="14474" spans="104:106" x14ac:dyDescent="0.2">
      <c r="CZ14474" s="130"/>
      <c r="DA14474" s="130"/>
      <c r="DB14474" s="130"/>
    </row>
    <row r="14475" spans="104:106" x14ac:dyDescent="0.2">
      <c r="CZ14475" s="130"/>
      <c r="DA14475" s="130"/>
      <c r="DB14475" s="130"/>
    </row>
    <row r="14476" spans="104:106" x14ac:dyDescent="0.2">
      <c r="CZ14476" s="130"/>
      <c r="DA14476" s="130"/>
      <c r="DB14476" s="130"/>
    </row>
    <row r="14477" spans="104:106" x14ac:dyDescent="0.2">
      <c r="CZ14477" s="130"/>
      <c r="DA14477" s="130"/>
      <c r="DB14477" s="130"/>
    </row>
    <row r="14478" spans="104:106" x14ac:dyDescent="0.2">
      <c r="CZ14478" s="130"/>
      <c r="DA14478" s="130"/>
      <c r="DB14478" s="130"/>
    </row>
    <row r="14479" spans="104:106" x14ac:dyDescent="0.2">
      <c r="CZ14479" s="130"/>
      <c r="DA14479" s="130"/>
      <c r="DB14479" s="130"/>
    </row>
    <row r="14480" spans="104:106" x14ac:dyDescent="0.2">
      <c r="CZ14480" s="130"/>
      <c r="DA14480" s="130"/>
      <c r="DB14480" s="130"/>
    </row>
    <row r="14481" spans="104:106" x14ac:dyDescent="0.2">
      <c r="CZ14481" s="130"/>
      <c r="DA14481" s="130"/>
      <c r="DB14481" s="130"/>
    </row>
    <row r="14482" spans="104:106" x14ac:dyDescent="0.2">
      <c r="CZ14482" s="130"/>
      <c r="DA14482" s="130"/>
      <c r="DB14482" s="130"/>
    </row>
    <row r="14483" spans="104:106" x14ac:dyDescent="0.2">
      <c r="CZ14483" s="130"/>
      <c r="DA14483" s="130"/>
      <c r="DB14483" s="130"/>
    </row>
    <row r="14484" spans="104:106" x14ac:dyDescent="0.2">
      <c r="CZ14484" s="130"/>
      <c r="DA14484" s="130"/>
      <c r="DB14484" s="130"/>
    </row>
    <row r="14485" spans="104:106" x14ac:dyDescent="0.2">
      <c r="CZ14485" s="130"/>
      <c r="DA14485" s="130"/>
      <c r="DB14485" s="130"/>
    </row>
    <row r="14486" spans="104:106" x14ac:dyDescent="0.2">
      <c r="CZ14486" s="130"/>
      <c r="DA14486" s="130"/>
      <c r="DB14486" s="130"/>
    </row>
    <row r="14487" spans="104:106" x14ac:dyDescent="0.2">
      <c r="CZ14487" s="130"/>
      <c r="DA14487" s="130"/>
      <c r="DB14487" s="130"/>
    </row>
    <row r="14488" spans="104:106" x14ac:dyDescent="0.2">
      <c r="CZ14488" s="130"/>
      <c r="DA14488" s="130"/>
      <c r="DB14488" s="130"/>
    </row>
    <row r="14489" spans="104:106" x14ac:dyDescent="0.2">
      <c r="CZ14489" s="130"/>
      <c r="DA14489" s="130"/>
      <c r="DB14489" s="130"/>
    </row>
    <row r="14490" spans="104:106" x14ac:dyDescent="0.2">
      <c r="CZ14490" s="130"/>
      <c r="DA14490" s="130"/>
      <c r="DB14490" s="130"/>
    </row>
    <row r="14491" spans="104:106" x14ac:dyDescent="0.2">
      <c r="CZ14491" s="130"/>
      <c r="DA14491" s="130"/>
      <c r="DB14491" s="130"/>
    </row>
    <row r="14492" spans="104:106" x14ac:dyDescent="0.2">
      <c r="CZ14492" s="130"/>
      <c r="DA14492" s="130"/>
      <c r="DB14492" s="130"/>
    </row>
    <row r="14493" spans="104:106" x14ac:dyDescent="0.2">
      <c r="CZ14493" s="130"/>
      <c r="DA14493" s="130"/>
      <c r="DB14493" s="130"/>
    </row>
    <row r="14494" spans="104:106" x14ac:dyDescent="0.2">
      <c r="CZ14494" s="130"/>
      <c r="DA14494" s="130"/>
      <c r="DB14494" s="130"/>
    </row>
    <row r="14495" spans="104:106" x14ac:dyDescent="0.2">
      <c r="CZ14495" s="130"/>
      <c r="DA14495" s="130"/>
      <c r="DB14495" s="130"/>
    </row>
    <row r="14496" spans="104:106" x14ac:dyDescent="0.2">
      <c r="CZ14496" s="130"/>
      <c r="DA14496" s="130"/>
      <c r="DB14496" s="130"/>
    </row>
    <row r="14497" spans="104:106" x14ac:dyDescent="0.2">
      <c r="CZ14497" s="130"/>
      <c r="DA14497" s="130"/>
      <c r="DB14497" s="130"/>
    </row>
    <row r="14498" spans="104:106" x14ac:dyDescent="0.2">
      <c r="CZ14498" s="130"/>
      <c r="DA14498" s="130"/>
      <c r="DB14498" s="130"/>
    </row>
    <row r="14499" spans="104:106" x14ac:dyDescent="0.2">
      <c r="CZ14499" s="130"/>
      <c r="DA14499" s="130"/>
      <c r="DB14499" s="130"/>
    </row>
    <row r="14500" spans="104:106" x14ac:dyDescent="0.2">
      <c r="CZ14500" s="130"/>
      <c r="DA14500" s="130"/>
      <c r="DB14500" s="130"/>
    </row>
    <row r="14501" spans="104:106" x14ac:dyDescent="0.2">
      <c r="CZ14501" s="130"/>
      <c r="DA14501" s="130"/>
      <c r="DB14501" s="130"/>
    </row>
    <row r="14502" spans="104:106" x14ac:dyDescent="0.2">
      <c r="CZ14502" s="130"/>
      <c r="DA14502" s="130"/>
      <c r="DB14502" s="130"/>
    </row>
    <row r="14503" spans="104:106" x14ac:dyDescent="0.2">
      <c r="CZ14503" s="130"/>
      <c r="DA14503" s="130"/>
      <c r="DB14503" s="130"/>
    </row>
    <row r="14504" spans="104:106" x14ac:dyDescent="0.2">
      <c r="CZ14504" s="130"/>
      <c r="DA14504" s="130"/>
      <c r="DB14504" s="130"/>
    </row>
    <row r="14505" spans="104:106" x14ac:dyDescent="0.2">
      <c r="CZ14505" s="130"/>
      <c r="DA14505" s="130"/>
      <c r="DB14505" s="130"/>
    </row>
    <row r="14506" spans="104:106" x14ac:dyDescent="0.2">
      <c r="CZ14506" s="130"/>
      <c r="DA14506" s="130"/>
      <c r="DB14506" s="130"/>
    </row>
    <row r="14507" spans="104:106" x14ac:dyDescent="0.2">
      <c r="CZ14507" s="130"/>
      <c r="DA14507" s="130"/>
      <c r="DB14507" s="130"/>
    </row>
    <row r="14508" spans="104:106" x14ac:dyDescent="0.2">
      <c r="CZ14508" s="130"/>
      <c r="DA14508" s="130"/>
      <c r="DB14508" s="130"/>
    </row>
    <row r="14509" spans="104:106" x14ac:dyDescent="0.2">
      <c r="CZ14509" s="130"/>
      <c r="DA14509" s="130"/>
      <c r="DB14509" s="130"/>
    </row>
    <row r="14510" spans="104:106" x14ac:dyDescent="0.2">
      <c r="CZ14510" s="130"/>
      <c r="DA14510" s="130"/>
      <c r="DB14510" s="130"/>
    </row>
    <row r="14511" spans="104:106" x14ac:dyDescent="0.2">
      <c r="CZ14511" s="130"/>
      <c r="DA14511" s="130"/>
      <c r="DB14511" s="130"/>
    </row>
    <row r="14512" spans="104:106" x14ac:dyDescent="0.2">
      <c r="CZ14512" s="130"/>
      <c r="DA14512" s="130"/>
      <c r="DB14512" s="130"/>
    </row>
    <row r="14513" spans="104:106" x14ac:dyDescent="0.2">
      <c r="CZ14513" s="130"/>
      <c r="DA14513" s="130"/>
      <c r="DB14513" s="130"/>
    </row>
    <row r="14514" spans="104:106" x14ac:dyDescent="0.2">
      <c r="CZ14514" s="130"/>
      <c r="DA14514" s="130"/>
      <c r="DB14514" s="130"/>
    </row>
    <row r="14515" spans="104:106" x14ac:dyDescent="0.2">
      <c r="CZ14515" s="130"/>
      <c r="DA14515" s="130"/>
      <c r="DB14515" s="130"/>
    </row>
    <row r="14516" spans="104:106" x14ac:dyDescent="0.2">
      <c r="CZ14516" s="130"/>
      <c r="DA14516" s="130"/>
      <c r="DB14516" s="130"/>
    </row>
    <row r="14517" spans="104:106" x14ac:dyDescent="0.2">
      <c r="CZ14517" s="130"/>
      <c r="DA14517" s="130"/>
      <c r="DB14517" s="130"/>
    </row>
    <row r="14518" spans="104:106" x14ac:dyDescent="0.2">
      <c r="CZ14518" s="130"/>
      <c r="DA14518" s="130"/>
      <c r="DB14518" s="130"/>
    </row>
    <row r="14519" spans="104:106" x14ac:dyDescent="0.2">
      <c r="CZ14519" s="130"/>
      <c r="DA14519" s="130"/>
      <c r="DB14519" s="130"/>
    </row>
    <row r="14520" spans="104:106" x14ac:dyDescent="0.2">
      <c r="CZ14520" s="130"/>
      <c r="DA14520" s="130"/>
      <c r="DB14520" s="130"/>
    </row>
    <row r="14521" spans="104:106" x14ac:dyDescent="0.2">
      <c r="CZ14521" s="130"/>
      <c r="DA14521" s="130"/>
      <c r="DB14521" s="130"/>
    </row>
    <row r="14522" spans="104:106" x14ac:dyDescent="0.2">
      <c r="CZ14522" s="130"/>
      <c r="DA14522" s="130"/>
      <c r="DB14522" s="130"/>
    </row>
    <row r="14523" spans="104:106" x14ac:dyDescent="0.2">
      <c r="CZ14523" s="130"/>
      <c r="DA14523" s="130"/>
      <c r="DB14523" s="130"/>
    </row>
    <row r="14524" spans="104:106" x14ac:dyDescent="0.2">
      <c r="CZ14524" s="130"/>
      <c r="DA14524" s="130"/>
      <c r="DB14524" s="130"/>
    </row>
    <row r="14525" spans="104:106" x14ac:dyDescent="0.2">
      <c r="CZ14525" s="130"/>
      <c r="DA14525" s="130"/>
      <c r="DB14525" s="130"/>
    </row>
    <row r="14526" spans="104:106" x14ac:dyDescent="0.2">
      <c r="CZ14526" s="130"/>
      <c r="DA14526" s="130"/>
      <c r="DB14526" s="130"/>
    </row>
    <row r="14527" spans="104:106" x14ac:dyDescent="0.2">
      <c r="CZ14527" s="130"/>
      <c r="DA14527" s="130"/>
      <c r="DB14527" s="130"/>
    </row>
    <row r="14528" spans="104:106" x14ac:dyDescent="0.2">
      <c r="CZ14528" s="130"/>
      <c r="DA14528" s="130"/>
      <c r="DB14528" s="130"/>
    </row>
    <row r="14529" spans="104:106" x14ac:dyDescent="0.2">
      <c r="CZ14529" s="130"/>
      <c r="DA14529" s="130"/>
      <c r="DB14529" s="130"/>
    </row>
    <row r="14530" spans="104:106" x14ac:dyDescent="0.2">
      <c r="CZ14530" s="130"/>
      <c r="DA14530" s="130"/>
      <c r="DB14530" s="130"/>
    </row>
    <row r="14531" spans="104:106" x14ac:dyDescent="0.2">
      <c r="CZ14531" s="130"/>
      <c r="DA14531" s="130"/>
      <c r="DB14531" s="130"/>
    </row>
    <row r="14532" spans="104:106" x14ac:dyDescent="0.2">
      <c r="CZ14532" s="130"/>
      <c r="DA14532" s="130"/>
      <c r="DB14532" s="130"/>
    </row>
    <row r="14533" spans="104:106" x14ac:dyDescent="0.2">
      <c r="CZ14533" s="130"/>
      <c r="DA14533" s="130"/>
      <c r="DB14533" s="130"/>
    </row>
    <row r="14534" spans="104:106" x14ac:dyDescent="0.2">
      <c r="CZ14534" s="130"/>
      <c r="DA14534" s="130"/>
      <c r="DB14534" s="130"/>
    </row>
    <row r="14535" spans="104:106" x14ac:dyDescent="0.2">
      <c r="CZ14535" s="130"/>
      <c r="DA14535" s="130"/>
      <c r="DB14535" s="130"/>
    </row>
    <row r="14536" spans="104:106" x14ac:dyDescent="0.2">
      <c r="CZ14536" s="130"/>
      <c r="DA14536" s="130"/>
      <c r="DB14536" s="130"/>
    </row>
    <row r="14537" spans="104:106" x14ac:dyDescent="0.2">
      <c r="CZ14537" s="130"/>
      <c r="DA14537" s="130"/>
      <c r="DB14537" s="130"/>
    </row>
    <row r="14538" spans="104:106" x14ac:dyDescent="0.2">
      <c r="CZ14538" s="130"/>
      <c r="DA14538" s="130"/>
      <c r="DB14538" s="130"/>
    </row>
    <row r="14539" spans="104:106" x14ac:dyDescent="0.2">
      <c r="CZ14539" s="130"/>
      <c r="DA14539" s="130"/>
      <c r="DB14539" s="130"/>
    </row>
    <row r="14540" spans="104:106" x14ac:dyDescent="0.2">
      <c r="CZ14540" s="130"/>
      <c r="DA14540" s="130"/>
      <c r="DB14540" s="130"/>
    </row>
    <row r="14541" spans="104:106" x14ac:dyDescent="0.2">
      <c r="CZ14541" s="130"/>
      <c r="DA14541" s="130"/>
      <c r="DB14541" s="130"/>
    </row>
    <row r="14542" spans="104:106" x14ac:dyDescent="0.2">
      <c r="CZ14542" s="130"/>
      <c r="DA14542" s="130"/>
      <c r="DB14542" s="130"/>
    </row>
    <row r="14543" spans="104:106" x14ac:dyDescent="0.2">
      <c r="CZ14543" s="130"/>
      <c r="DA14543" s="130"/>
      <c r="DB14543" s="130"/>
    </row>
    <row r="14544" spans="104:106" x14ac:dyDescent="0.2">
      <c r="CZ14544" s="130"/>
      <c r="DA14544" s="130"/>
      <c r="DB14544" s="130"/>
    </row>
    <row r="14545" spans="104:106" x14ac:dyDescent="0.2">
      <c r="CZ14545" s="130"/>
      <c r="DA14545" s="130"/>
      <c r="DB14545" s="130"/>
    </row>
    <row r="14546" spans="104:106" x14ac:dyDescent="0.2">
      <c r="CZ14546" s="130"/>
      <c r="DA14546" s="130"/>
      <c r="DB14546" s="130"/>
    </row>
    <row r="14547" spans="104:106" x14ac:dyDescent="0.2">
      <c r="CZ14547" s="130"/>
      <c r="DA14547" s="130"/>
      <c r="DB14547" s="130"/>
    </row>
    <row r="14548" spans="104:106" x14ac:dyDescent="0.2">
      <c r="CZ14548" s="130"/>
      <c r="DA14548" s="130"/>
      <c r="DB14548" s="130"/>
    </row>
    <row r="14549" spans="104:106" x14ac:dyDescent="0.2">
      <c r="CZ14549" s="130"/>
      <c r="DA14549" s="130"/>
      <c r="DB14549" s="130"/>
    </row>
    <row r="14550" spans="104:106" x14ac:dyDescent="0.2">
      <c r="CZ14550" s="130"/>
      <c r="DA14550" s="130"/>
      <c r="DB14550" s="130"/>
    </row>
    <row r="14551" spans="104:106" x14ac:dyDescent="0.2">
      <c r="CZ14551" s="130"/>
      <c r="DA14551" s="130"/>
      <c r="DB14551" s="130"/>
    </row>
    <row r="14552" spans="104:106" x14ac:dyDescent="0.2">
      <c r="CZ14552" s="130"/>
      <c r="DA14552" s="130"/>
      <c r="DB14552" s="130"/>
    </row>
    <row r="14553" spans="104:106" x14ac:dyDescent="0.2">
      <c r="CZ14553" s="130"/>
      <c r="DA14553" s="130"/>
      <c r="DB14553" s="130"/>
    </row>
    <row r="14554" spans="104:106" x14ac:dyDescent="0.2">
      <c r="CZ14554" s="130"/>
      <c r="DA14554" s="130"/>
      <c r="DB14554" s="130"/>
    </row>
    <row r="14555" spans="104:106" x14ac:dyDescent="0.2">
      <c r="CZ14555" s="130"/>
      <c r="DA14555" s="130"/>
      <c r="DB14555" s="130"/>
    </row>
    <row r="14556" spans="104:106" x14ac:dyDescent="0.2">
      <c r="CZ14556" s="130"/>
      <c r="DA14556" s="130"/>
      <c r="DB14556" s="130"/>
    </row>
    <row r="14557" spans="104:106" x14ac:dyDescent="0.2">
      <c r="CZ14557" s="130"/>
      <c r="DA14557" s="130"/>
      <c r="DB14557" s="130"/>
    </row>
    <row r="14558" spans="104:106" x14ac:dyDescent="0.2">
      <c r="CZ14558" s="130"/>
      <c r="DA14558" s="130"/>
      <c r="DB14558" s="130"/>
    </row>
    <row r="14559" spans="104:106" x14ac:dyDescent="0.2">
      <c r="CZ14559" s="130"/>
      <c r="DA14559" s="130"/>
      <c r="DB14559" s="130"/>
    </row>
    <row r="14560" spans="104:106" x14ac:dyDescent="0.2">
      <c r="CZ14560" s="130"/>
      <c r="DA14560" s="130"/>
      <c r="DB14560" s="130"/>
    </row>
    <row r="14561" spans="104:106" x14ac:dyDescent="0.2">
      <c r="CZ14561" s="130"/>
      <c r="DA14561" s="130"/>
      <c r="DB14561" s="130"/>
    </row>
    <row r="14562" spans="104:106" x14ac:dyDescent="0.2">
      <c r="CZ14562" s="130"/>
      <c r="DA14562" s="130"/>
      <c r="DB14562" s="130"/>
    </row>
    <row r="14563" spans="104:106" x14ac:dyDescent="0.2">
      <c r="CZ14563" s="130"/>
      <c r="DA14563" s="130"/>
      <c r="DB14563" s="130"/>
    </row>
    <row r="14564" spans="104:106" x14ac:dyDescent="0.2">
      <c r="CZ14564" s="130"/>
      <c r="DA14564" s="130"/>
      <c r="DB14564" s="130"/>
    </row>
    <row r="14565" spans="104:106" x14ac:dyDescent="0.2">
      <c r="CZ14565" s="130"/>
      <c r="DA14565" s="130"/>
      <c r="DB14565" s="130"/>
    </row>
    <row r="14566" spans="104:106" x14ac:dyDescent="0.2">
      <c r="CZ14566" s="130"/>
      <c r="DA14566" s="130"/>
      <c r="DB14566" s="130"/>
    </row>
    <row r="14567" spans="104:106" x14ac:dyDescent="0.2">
      <c r="CZ14567" s="130"/>
      <c r="DA14567" s="130"/>
      <c r="DB14567" s="130"/>
    </row>
    <row r="14568" spans="104:106" x14ac:dyDescent="0.2">
      <c r="CZ14568" s="130"/>
      <c r="DA14568" s="130"/>
      <c r="DB14568" s="130"/>
    </row>
    <row r="14569" spans="104:106" x14ac:dyDescent="0.2">
      <c r="CZ14569" s="130"/>
      <c r="DA14569" s="130"/>
      <c r="DB14569" s="130"/>
    </row>
    <row r="14570" spans="104:106" x14ac:dyDescent="0.2">
      <c r="CZ14570" s="130"/>
      <c r="DA14570" s="130"/>
      <c r="DB14570" s="130"/>
    </row>
    <row r="14571" spans="104:106" x14ac:dyDescent="0.2">
      <c r="CZ14571" s="130"/>
      <c r="DA14571" s="130"/>
      <c r="DB14571" s="130"/>
    </row>
    <row r="14572" spans="104:106" x14ac:dyDescent="0.2">
      <c r="CZ14572" s="130"/>
      <c r="DA14572" s="130"/>
      <c r="DB14572" s="130"/>
    </row>
    <row r="14573" spans="104:106" x14ac:dyDescent="0.2">
      <c r="CZ14573" s="130"/>
      <c r="DA14573" s="130"/>
      <c r="DB14573" s="130"/>
    </row>
    <row r="14574" spans="104:106" x14ac:dyDescent="0.2">
      <c r="CZ14574" s="130"/>
      <c r="DA14574" s="130"/>
      <c r="DB14574" s="130"/>
    </row>
    <row r="14575" spans="104:106" x14ac:dyDescent="0.2">
      <c r="CZ14575" s="130"/>
      <c r="DA14575" s="130"/>
      <c r="DB14575" s="130"/>
    </row>
    <row r="14576" spans="104:106" x14ac:dyDescent="0.2">
      <c r="CZ14576" s="130"/>
      <c r="DA14576" s="130"/>
      <c r="DB14576" s="130"/>
    </row>
    <row r="14577" spans="104:106" x14ac:dyDescent="0.2">
      <c r="CZ14577" s="130"/>
      <c r="DA14577" s="130"/>
      <c r="DB14577" s="130"/>
    </row>
    <row r="14578" spans="104:106" x14ac:dyDescent="0.2">
      <c r="CZ14578" s="130"/>
      <c r="DA14578" s="130"/>
      <c r="DB14578" s="130"/>
    </row>
    <row r="14579" spans="104:106" x14ac:dyDescent="0.2">
      <c r="CZ14579" s="130"/>
      <c r="DA14579" s="130"/>
      <c r="DB14579" s="130"/>
    </row>
    <row r="14580" spans="104:106" x14ac:dyDescent="0.2">
      <c r="CZ14580" s="130"/>
      <c r="DA14580" s="130"/>
      <c r="DB14580" s="130"/>
    </row>
    <row r="14581" spans="104:106" x14ac:dyDescent="0.2">
      <c r="CZ14581" s="130"/>
      <c r="DA14581" s="130"/>
      <c r="DB14581" s="130"/>
    </row>
    <row r="14582" spans="104:106" x14ac:dyDescent="0.2">
      <c r="CZ14582" s="130"/>
      <c r="DA14582" s="130"/>
      <c r="DB14582" s="130"/>
    </row>
    <row r="14583" spans="104:106" x14ac:dyDescent="0.2">
      <c r="CZ14583" s="130"/>
      <c r="DA14583" s="130"/>
      <c r="DB14583" s="130"/>
    </row>
    <row r="14584" spans="104:106" x14ac:dyDescent="0.2">
      <c r="CZ14584" s="130"/>
      <c r="DA14584" s="130"/>
      <c r="DB14584" s="130"/>
    </row>
    <row r="14585" spans="104:106" x14ac:dyDescent="0.2">
      <c r="CZ14585" s="130"/>
      <c r="DA14585" s="130"/>
      <c r="DB14585" s="130"/>
    </row>
    <row r="14586" spans="104:106" x14ac:dyDescent="0.2">
      <c r="CZ14586" s="130"/>
      <c r="DA14586" s="130"/>
      <c r="DB14586" s="130"/>
    </row>
    <row r="14587" spans="104:106" x14ac:dyDescent="0.2">
      <c r="CZ14587" s="130"/>
      <c r="DA14587" s="130"/>
      <c r="DB14587" s="130"/>
    </row>
    <row r="14588" spans="104:106" x14ac:dyDescent="0.2">
      <c r="CZ14588" s="130"/>
      <c r="DA14588" s="130"/>
      <c r="DB14588" s="130"/>
    </row>
    <row r="14589" spans="104:106" x14ac:dyDescent="0.2">
      <c r="CZ14589" s="130"/>
      <c r="DA14589" s="130"/>
      <c r="DB14589" s="130"/>
    </row>
    <row r="14590" spans="104:106" x14ac:dyDescent="0.2">
      <c r="CZ14590" s="130"/>
      <c r="DA14590" s="130"/>
      <c r="DB14590" s="130"/>
    </row>
    <row r="14591" spans="104:106" x14ac:dyDescent="0.2">
      <c r="CZ14591" s="130"/>
      <c r="DA14591" s="130"/>
      <c r="DB14591" s="130"/>
    </row>
    <row r="14592" spans="104:106" x14ac:dyDescent="0.2">
      <c r="CZ14592" s="130"/>
      <c r="DA14592" s="130"/>
      <c r="DB14592" s="130"/>
    </row>
    <row r="14593" spans="104:106" x14ac:dyDescent="0.2">
      <c r="CZ14593" s="130"/>
      <c r="DA14593" s="130"/>
      <c r="DB14593" s="130"/>
    </row>
    <row r="14594" spans="104:106" x14ac:dyDescent="0.2">
      <c r="CZ14594" s="130"/>
      <c r="DA14594" s="130"/>
      <c r="DB14594" s="130"/>
    </row>
    <row r="14595" spans="104:106" x14ac:dyDescent="0.2">
      <c r="CZ14595" s="130"/>
      <c r="DA14595" s="130"/>
      <c r="DB14595" s="130"/>
    </row>
    <row r="14596" spans="104:106" x14ac:dyDescent="0.2">
      <c r="CZ14596" s="130"/>
      <c r="DA14596" s="130"/>
      <c r="DB14596" s="130"/>
    </row>
    <row r="14597" spans="104:106" x14ac:dyDescent="0.2">
      <c r="CZ14597" s="130"/>
      <c r="DA14597" s="130"/>
      <c r="DB14597" s="130"/>
    </row>
    <row r="14598" spans="104:106" x14ac:dyDescent="0.2">
      <c r="CZ14598" s="130"/>
      <c r="DA14598" s="130"/>
      <c r="DB14598" s="130"/>
    </row>
    <row r="14599" spans="104:106" x14ac:dyDescent="0.2">
      <c r="CZ14599" s="130"/>
      <c r="DA14599" s="130"/>
      <c r="DB14599" s="130"/>
    </row>
    <row r="14600" spans="104:106" x14ac:dyDescent="0.2">
      <c r="CZ14600" s="130"/>
      <c r="DA14600" s="130"/>
      <c r="DB14600" s="130"/>
    </row>
    <row r="14601" spans="104:106" x14ac:dyDescent="0.2">
      <c r="CZ14601" s="130"/>
      <c r="DA14601" s="130"/>
      <c r="DB14601" s="130"/>
    </row>
    <row r="14602" spans="104:106" x14ac:dyDescent="0.2">
      <c r="CZ14602" s="130"/>
      <c r="DA14602" s="130"/>
      <c r="DB14602" s="130"/>
    </row>
    <row r="14603" spans="104:106" x14ac:dyDescent="0.2">
      <c r="CZ14603" s="130"/>
      <c r="DA14603" s="130"/>
      <c r="DB14603" s="130"/>
    </row>
    <row r="14604" spans="104:106" x14ac:dyDescent="0.2">
      <c r="CZ14604" s="130"/>
      <c r="DA14604" s="130"/>
      <c r="DB14604" s="130"/>
    </row>
    <row r="14605" spans="104:106" x14ac:dyDescent="0.2">
      <c r="CZ14605" s="130"/>
      <c r="DA14605" s="130"/>
      <c r="DB14605" s="130"/>
    </row>
    <row r="14606" spans="104:106" x14ac:dyDescent="0.2">
      <c r="CZ14606" s="130"/>
      <c r="DA14606" s="130"/>
      <c r="DB14606" s="130"/>
    </row>
    <row r="14607" spans="104:106" x14ac:dyDescent="0.2">
      <c r="CZ14607" s="130"/>
      <c r="DA14607" s="130"/>
      <c r="DB14607" s="130"/>
    </row>
    <row r="14608" spans="104:106" x14ac:dyDescent="0.2">
      <c r="CZ14608" s="130"/>
      <c r="DA14608" s="130"/>
      <c r="DB14608" s="130"/>
    </row>
    <row r="14609" spans="104:106" x14ac:dyDescent="0.2">
      <c r="CZ14609" s="130"/>
      <c r="DA14609" s="130"/>
      <c r="DB14609" s="130"/>
    </row>
    <row r="14610" spans="104:106" x14ac:dyDescent="0.2">
      <c r="CZ14610" s="130"/>
      <c r="DA14610" s="130"/>
      <c r="DB14610" s="130"/>
    </row>
    <row r="14611" spans="104:106" x14ac:dyDescent="0.2">
      <c r="CZ14611" s="130"/>
      <c r="DA14611" s="130"/>
      <c r="DB14611" s="130"/>
    </row>
    <row r="14612" spans="104:106" x14ac:dyDescent="0.2">
      <c r="CZ14612" s="130"/>
      <c r="DA14612" s="130"/>
      <c r="DB14612" s="130"/>
    </row>
    <row r="14613" spans="104:106" x14ac:dyDescent="0.2">
      <c r="CZ14613" s="130"/>
      <c r="DA14613" s="130"/>
      <c r="DB14613" s="130"/>
    </row>
    <row r="14614" spans="104:106" x14ac:dyDescent="0.2">
      <c r="CZ14614" s="130"/>
      <c r="DA14614" s="130"/>
      <c r="DB14614" s="130"/>
    </row>
    <row r="14615" spans="104:106" x14ac:dyDescent="0.2">
      <c r="CZ14615" s="130"/>
      <c r="DA14615" s="130"/>
      <c r="DB14615" s="130"/>
    </row>
    <row r="14616" spans="104:106" x14ac:dyDescent="0.2">
      <c r="CZ14616" s="130"/>
      <c r="DA14616" s="130"/>
      <c r="DB14616" s="130"/>
    </row>
    <row r="14617" spans="104:106" x14ac:dyDescent="0.2">
      <c r="CZ14617" s="130"/>
      <c r="DA14617" s="130"/>
      <c r="DB14617" s="130"/>
    </row>
    <row r="14618" spans="104:106" x14ac:dyDescent="0.2">
      <c r="CZ14618" s="130"/>
      <c r="DA14618" s="130"/>
      <c r="DB14618" s="130"/>
    </row>
    <row r="14619" spans="104:106" x14ac:dyDescent="0.2">
      <c r="CZ14619" s="130"/>
      <c r="DA14619" s="130"/>
      <c r="DB14619" s="130"/>
    </row>
    <row r="14620" spans="104:106" x14ac:dyDescent="0.2">
      <c r="CZ14620" s="130"/>
      <c r="DA14620" s="130"/>
      <c r="DB14620" s="130"/>
    </row>
    <row r="14621" spans="104:106" x14ac:dyDescent="0.2">
      <c r="CZ14621" s="130"/>
      <c r="DA14621" s="130"/>
      <c r="DB14621" s="130"/>
    </row>
    <row r="14622" spans="104:106" x14ac:dyDescent="0.2">
      <c r="CZ14622" s="130"/>
      <c r="DA14622" s="130"/>
      <c r="DB14622" s="130"/>
    </row>
    <row r="14623" spans="104:106" x14ac:dyDescent="0.2">
      <c r="CZ14623" s="130"/>
      <c r="DA14623" s="130"/>
      <c r="DB14623" s="130"/>
    </row>
    <row r="14624" spans="104:106" x14ac:dyDescent="0.2">
      <c r="CZ14624" s="130"/>
      <c r="DA14624" s="130"/>
      <c r="DB14624" s="130"/>
    </row>
    <row r="14625" spans="104:106" x14ac:dyDescent="0.2">
      <c r="CZ14625" s="130"/>
      <c r="DA14625" s="130"/>
      <c r="DB14625" s="130"/>
    </row>
    <row r="14626" spans="104:106" x14ac:dyDescent="0.2">
      <c r="CZ14626" s="130"/>
      <c r="DA14626" s="130"/>
      <c r="DB14626" s="130"/>
    </row>
    <row r="14627" spans="104:106" x14ac:dyDescent="0.2">
      <c r="CZ14627" s="130"/>
      <c r="DA14627" s="130"/>
      <c r="DB14627" s="130"/>
    </row>
    <row r="14628" spans="104:106" x14ac:dyDescent="0.2">
      <c r="CZ14628" s="130"/>
      <c r="DA14628" s="130"/>
      <c r="DB14628" s="130"/>
    </row>
    <row r="14629" spans="104:106" x14ac:dyDescent="0.2">
      <c r="CZ14629" s="130"/>
      <c r="DA14629" s="130"/>
      <c r="DB14629" s="130"/>
    </row>
    <row r="14630" spans="104:106" x14ac:dyDescent="0.2">
      <c r="CZ14630" s="130"/>
      <c r="DA14630" s="130"/>
      <c r="DB14630" s="130"/>
    </row>
    <row r="14631" spans="104:106" x14ac:dyDescent="0.2">
      <c r="CZ14631" s="130"/>
      <c r="DA14631" s="130"/>
      <c r="DB14631" s="130"/>
    </row>
    <row r="14632" spans="104:106" x14ac:dyDescent="0.2">
      <c r="CZ14632" s="130"/>
      <c r="DA14632" s="130"/>
      <c r="DB14632" s="130"/>
    </row>
    <row r="14633" spans="104:106" x14ac:dyDescent="0.2">
      <c r="CZ14633" s="130"/>
      <c r="DA14633" s="130"/>
      <c r="DB14633" s="130"/>
    </row>
    <row r="14634" spans="104:106" x14ac:dyDescent="0.2">
      <c r="CZ14634" s="130"/>
      <c r="DA14634" s="130"/>
      <c r="DB14634" s="130"/>
    </row>
    <row r="14635" spans="104:106" x14ac:dyDescent="0.2">
      <c r="CZ14635" s="130"/>
      <c r="DA14635" s="130"/>
      <c r="DB14635" s="130"/>
    </row>
    <row r="14636" spans="104:106" x14ac:dyDescent="0.2">
      <c r="CZ14636" s="130"/>
      <c r="DA14636" s="130"/>
      <c r="DB14636" s="130"/>
    </row>
    <row r="14637" spans="104:106" x14ac:dyDescent="0.2">
      <c r="CZ14637" s="130"/>
      <c r="DA14637" s="130"/>
      <c r="DB14637" s="130"/>
    </row>
    <row r="14638" spans="104:106" x14ac:dyDescent="0.2">
      <c r="CZ14638" s="130"/>
      <c r="DA14638" s="130"/>
      <c r="DB14638" s="130"/>
    </row>
    <row r="14639" spans="104:106" x14ac:dyDescent="0.2">
      <c r="CZ14639" s="130"/>
      <c r="DA14639" s="130"/>
      <c r="DB14639" s="130"/>
    </row>
    <row r="14640" spans="104:106" x14ac:dyDescent="0.2">
      <c r="CZ14640" s="130"/>
      <c r="DA14640" s="130"/>
      <c r="DB14640" s="130"/>
    </row>
    <row r="14641" spans="104:106" x14ac:dyDescent="0.2">
      <c r="CZ14641" s="130"/>
      <c r="DA14641" s="130"/>
      <c r="DB14641" s="130"/>
    </row>
    <row r="14642" spans="104:106" x14ac:dyDescent="0.2">
      <c r="CZ14642" s="130"/>
      <c r="DA14642" s="130"/>
      <c r="DB14642" s="130"/>
    </row>
    <row r="14643" spans="104:106" x14ac:dyDescent="0.2">
      <c r="CZ14643" s="130"/>
      <c r="DA14643" s="130"/>
      <c r="DB14643" s="130"/>
    </row>
    <row r="14644" spans="104:106" x14ac:dyDescent="0.2">
      <c r="CZ14644" s="130"/>
      <c r="DA14644" s="130"/>
      <c r="DB14644" s="130"/>
    </row>
    <row r="14645" spans="104:106" x14ac:dyDescent="0.2">
      <c r="CZ14645" s="130"/>
      <c r="DA14645" s="130"/>
      <c r="DB14645" s="130"/>
    </row>
    <row r="14646" spans="104:106" x14ac:dyDescent="0.2">
      <c r="CZ14646" s="130"/>
      <c r="DA14646" s="130"/>
      <c r="DB14646" s="130"/>
    </row>
    <row r="14647" spans="104:106" x14ac:dyDescent="0.2">
      <c r="CZ14647" s="130"/>
      <c r="DA14647" s="130"/>
      <c r="DB14647" s="130"/>
    </row>
    <row r="14648" spans="104:106" x14ac:dyDescent="0.2">
      <c r="CZ14648" s="130"/>
      <c r="DA14648" s="130"/>
      <c r="DB14648" s="130"/>
    </row>
    <row r="14649" spans="104:106" x14ac:dyDescent="0.2">
      <c r="CZ14649" s="130"/>
      <c r="DA14649" s="130"/>
      <c r="DB14649" s="130"/>
    </row>
    <row r="14650" spans="104:106" x14ac:dyDescent="0.2">
      <c r="CZ14650" s="130"/>
      <c r="DA14650" s="130"/>
      <c r="DB14650" s="130"/>
    </row>
    <row r="14651" spans="104:106" x14ac:dyDescent="0.2">
      <c r="CZ14651" s="130"/>
      <c r="DA14651" s="130"/>
      <c r="DB14651" s="130"/>
    </row>
    <row r="14652" spans="104:106" x14ac:dyDescent="0.2">
      <c r="CZ14652" s="130"/>
      <c r="DA14652" s="130"/>
      <c r="DB14652" s="130"/>
    </row>
    <row r="14653" spans="104:106" x14ac:dyDescent="0.2">
      <c r="CZ14653" s="130"/>
      <c r="DA14653" s="130"/>
      <c r="DB14653" s="130"/>
    </row>
    <row r="14654" spans="104:106" x14ac:dyDescent="0.2">
      <c r="CZ14654" s="130"/>
      <c r="DA14654" s="130"/>
      <c r="DB14654" s="130"/>
    </row>
    <row r="14655" spans="104:106" x14ac:dyDescent="0.2">
      <c r="CZ14655" s="130"/>
      <c r="DA14655" s="130"/>
      <c r="DB14655" s="130"/>
    </row>
    <row r="14656" spans="104:106" x14ac:dyDescent="0.2">
      <c r="CZ14656" s="130"/>
      <c r="DA14656" s="130"/>
      <c r="DB14656" s="130"/>
    </row>
    <row r="14657" spans="104:106" x14ac:dyDescent="0.2">
      <c r="CZ14657" s="130"/>
      <c r="DA14657" s="130"/>
      <c r="DB14657" s="130"/>
    </row>
    <row r="14658" spans="104:106" x14ac:dyDescent="0.2">
      <c r="CZ14658" s="130"/>
      <c r="DA14658" s="130"/>
      <c r="DB14658" s="130"/>
    </row>
    <row r="14659" spans="104:106" x14ac:dyDescent="0.2">
      <c r="CZ14659" s="130"/>
      <c r="DA14659" s="130"/>
      <c r="DB14659" s="130"/>
    </row>
    <row r="14660" spans="104:106" x14ac:dyDescent="0.2">
      <c r="CZ14660" s="130"/>
      <c r="DA14660" s="130"/>
      <c r="DB14660" s="130"/>
    </row>
    <row r="14661" spans="104:106" x14ac:dyDescent="0.2">
      <c r="CZ14661" s="130"/>
      <c r="DA14661" s="130"/>
      <c r="DB14661" s="130"/>
    </row>
    <row r="14662" spans="104:106" x14ac:dyDescent="0.2">
      <c r="CZ14662" s="130"/>
      <c r="DA14662" s="130"/>
      <c r="DB14662" s="130"/>
    </row>
    <row r="14663" spans="104:106" x14ac:dyDescent="0.2">
      <c r="CZ14663" s="130"/>
      <c r="DA14663" s="130"/>
      <c r="DB14663" s="130"/>
    </row>
    <row r="14664" spans="104:106" x14ac:dyDescent="0.2">
      <c r="CZ14664" s="130"/>
      <c r="DA14664" s="130"/>
      <c r="DB14664" s="130"/>
    </row>
    <row r="14665" spans="104:106" x14ac:dyDescent="0.2">
      <c r="CZ14665" s="130"/>
      <c r="DA14665" s="130"/>
      <c r="DB14665" s="130"/>
    </row>
    <row r="14666" spans="104:106" x14ac:dyDescent="0.2">
      <c r="CZ14666" s="130"/>
      <c r="DA14666" s="130"/>
      <c r="DB14666" s="130"/>
    </row>
    <row r="14667" spans="104:106" x14ac:dyDescent="0.2">
      <c r="CZ14667" s="130"/>
      <c r="DA14667" s="130"/>
      <c r="DB14667" s="130"/>
    </row>
    <row r="14668" spans="104:106" x14ac:dyDescent="0.2">
      <c r="CZ14668" s="130"/>
      <c r="DA14668" s="130"/>
      <c r="DB14668" s="130"/>
    </row>
    <row r="14669" spans="104:106" x14ac:dyDescent="0.2">
      <c r="CZ14669" s="130"/>
      <c r="DA14669" s="130"/>
      <c r="DB14669" s="130"/>
    </row>
    <row r="14670" spans="104:106" x14ac:dyDescent="0.2">
      <c r="CZ14670" s="130"/>
      <c r="DA14670" s="130"/>
      <c r="DB14670" s="130"/>
    </row>
    <row r="14671" spans="104:106" x14ac:dyDescent="0.2">
      <c r="CZ14671" s="130"/>
      <c r="DA14671" s="130"/>
      <c r="DB14671" s="130"/>
    </row>
    <row r="14672" spans="104:106" x14ac:dyDescent="0.2">
      <c r="CZ14672" s="130"/>
      <c r="DA14672" s="130"/>
      <c r="DB14672" s="130"/>
    </row>
    <row r="14673" spans="104:106" x14ac:dyDescent="0.2">
      <c r="CZ14673" s="130"/>
      <c r="DA14673" s="130"/>
      <c r="DB14673" s="130"/>
    </row>
    <row r="14674" spans="104:106" x14ac:dyDescent="0.2">
      <c r="CZ14674" s="130"/>
      <c r="DA14674" s="130"/>
      <c r="DB14674" s="130"/>
    </row>
    <row r="14675" spans="104:106" x14ac:dyDescent="0.2">
      <c r="CZ14675" s="130"/>
      <c r="DA14675" s="130"/>
      <c r="DB14675" s="130"/>
    </row>
    <row r="14676" spans="104:106" x14ac:dyDescent="0.2">
      <c r="CZ14676" s="130"/>
      <c r="DA14676" s="130"/>
      <c r="DB14676" s="130"/>
    </row>
    <row r="14677" spans="104:106" x14ac:dyDescent="0.2">
      <c r="CZ14677" s="130"/>
      <c r="DA14677" s="130"/>
      <c r="DB14677" s="130"/>
    </row>
    <row r="14678" spans="104:106" x14ac:dyDescent="0.2">
      <c r="CZ14678" s="130"/>
      <c r="DA14678" s="130"/>
      <c r="DB14678" s="130"/>
    </row>
    <row r="14679" spans="104:106" x14ac:dyDescent="0.2">
      <c r="CZ14679" s="130"/>
      <c r="DA14679" s="130"/>
      <c r="DB14679" s="130"/>
    </row>
    <row r="14680" spans="104:106" x14ac:dyDescent="0.2">
      <c r="CZ14680" s="130"/>
      <c r="DA14680" s="130"/>
      <c r="DB14680" s="130"/>
    </row>
    <row r="14681" spans="104:106" x14ac:dyDescent="0.2">
      <c r="CZ14681" s="130"/>
      <c r="DA14681" s="130"/>
      <c r="DB14681" s="130"/>
    </row>
    <row r="14682" spans="104:106" x14ac:dyDescent="0.2">
      <c r="CZ14682" s="130"/>
      <c r="DA14682" s="130"/>
      <c r="DB14682" s="130"/>
    </row>
    <row r="14683" spans="104:106" x14ac:dyDescent="0.2">
      <c r="CZ14683" s="130"/>
      <c r="DA14683" s="130"/>
      <c r="DB14683" s="130"/>
    </row>
    <row r="14684" spans="104:106" x14ac:dyDescent="0.2">
      <c r="CZ14684" s="130"/>
      <c r="DA14684" s="130"/>
      <c r="DB14684" s="130"/>
    </row>
    <row r="14685" spans="104:106" x14ac:dyDescent="0.2">
      <c r="CZ14685" s="130"/>
      <c r="DA14685" s="130"/>
      <c r="DB14685" s="130"/>
    </row>
    <row r="14686" spans="104:106" x14ac:dyDescent="0.2">
      <c r="CZ14686" s="130"/>
      <c r="DA14686" s="130"/>
      <c r="DB14686" s="130"/>
    </row>
    <row r="14687" spans="104:106" x14ac:dyDescent="0.2">
      <c r="CZ14687" s="130"/>
      <c r="DA14687" s="130"/>
      <c r="DB14687" s="130"/>
    </row>
    <row r="14688" spans="104:106" x14ac:dyDescent="0.2">
      <c r="CZ14688" s="130"/>
      <c r="DA14688" s="130"/>
      <c r="DB14688" s="130"/>
    </row>
    <row r="14689" spans="104:106" x14ac:dyDescent="0.2">
      <c r="CZ14689" s="130"/>
      <c r="DA14689" s="130"/>
      <c r="DB14689" s="130"/>
    </row>
    <row r="14690" spans="104:106" x14ac:dyDescent="0.2">
      <c r="CZ14690" s="130"/>
      <c r="DA14690" s="130"/>
      <c r="DB14690" s="130"/>
    </row>
    <row r="14691" spans="104:106" x14ac:dyDescent="0.2">
      <c r="CZ14691" s="130"/>
      <c r="DA14691" s="130"/>
      <c r="DB14691" s="130"/>
    </row>
    <row r="14692" spans="104:106" x14ac:dyDescent="0.2">
      <c r="CZ14692" s="130"/>
      <c r="DA14692" s="130"/>
      <c r="DB14692" s="130"/>
    </row>
    <row r="14693" spans="104:106" x14ac:dyDescent="0.2">
      <c r="CZ14693" s="130"/>
      <c r="DA14693" s="130"/>
      <c r="DB14693" s="130"/>
    </row>
    <row r="14694" spans="104:106" x14ac:dyDescent="0.2">
      <c r="CZ14694" s="130"/>
      <c r="DA14694" s="130"/>
      <c r="DB14694" s="130"/>
    </row>
    <row r="14695" spans="104:106" x14ac:dyDescent="0.2">
      <c r="CZ14695" s="130"/>
      <c r="DA14695" s="130"/>
      <c r="DB14695" s="130"/>
    </row>
    <row r="14696" spans="104:106" x14ac:dyDescent="0.2">
      <c r="CZ14696" s="130"/>
      <c r="DA14696" s="130"/>
      <c r="DB14696" s="130"/>
    </row>
    <row r="14697" spans="104:106" x14ac:dyDescent="0.2">
      <c r="CZ14697" s="130"/>
      <c r="DA14697" s="130"/>
      <c r="DB14697" s="130"/>
    </row>
    <row r="14698" spans="104:106" x14ac:dyDescent="0.2">
      <c r="CZ14698" s="130"/>
      <c r="DA14698" s="130"/>
      <c r="DB14698" s="130"/>
    </row>
    <row r="14699" spans="104:106" x14ac:dyDescent="0.2">
      <c r="CZ14699" s="130"/>
      <c r="DA14699" s="130"/>
      <c r="DB14699" s="130"/>
    </row>
    <row r="14700" spans="104:106" x14ac:dyDescent="0.2">
      <c r="CZ14700" s="130"/>
      <c r="DA14700" s="130"/>
      <c r="DB14700" s="130"/>
    </row>
    <row r="14701" spans="104:106" x14ac:dyDescent="0.2">
      <c r="CZ14701" s="130"/>
      <c r="DA14701" s="130"/>
      <c r="DB14701" s="130"/>
    </row>
    <row r="14702" spans="104:106" x14ac:dyDescent="0.2">
      <c r="CZ14702" s="130"/>
      <c r="DA14702" s="130"/>
      <c r="DB14702" s="130"/>
    </row>
    <row r="14703" spans="104:106" x14ac:dyDescent="0.2">
      <c r="CZ14703" s="130"/>
      <c r="DA14703" s="130"/>
      <c r="DB14703" s="130"/>
    </row>
    <row r="14704" spans="104:106" x14ac:dyDescent="0.2">
      <c r="CZ14704" s="130"/>
      <c r="DA14704" s="130"/>
      <c r="DB14704" s="130"/>
    </row>
    <row r="14705" spans="104:106" x14ac:dyDescent="0.2">
      <c r="CZ14705" s="130"/>
      <c r="DA14705" s="130"/>
      <c r="DB14705" s="130"/>
    </row>
    <row r="14706" spans="104:106" x14ac:dyDescent="0.2">
      <c r="CZ14706" s="130"/>
      <c r="DA14706" s="130"/>
      <c r="DB14706" s="130"/>
    </row>
    <row r="14707" spans="104:106" x14ac:dyDescent="0.2">
      <c r="CZ14707" s="130"/>
      <c r="DA14707" s="130"/>
      <c r="DB14707" s="130"/>
    </row>
    <row r="14708" spans="104:106" x14ac:dyDescent="0.2">
      <c r="CZ14708" s="130"/>
      <c r="DA14708" s="130"/>
      <c r="DB14708" s="130"/>
    </row>
    <row r="14709" spans="104:106" x14ac:dyDescent="0.2">
      <c r="CZ14709" s="130"/>
      <c r="DA14709" s="130"/>
      <c r="DB14709" s="130"/>
    </row>
    <row r="14710" spans="104:106" x14ac:dyDescent="0.2">
      <c r="CZ14710" s="130"/>
      <c r="DA14710" s="130"/>
      <c r="DB14710" s="130"/>
    </row>
    <row r="14711" spans="104:106" x14ac:dyDescent="0.2">
      <c r="CZ14711" s="130"/>
      <c r="DA14711" s="130"/>
      <c r="DB14711" s="130"/>
    </row>
    <row r="14712" spans="104:106" x14ac:dyDescent="0.2">
      <c r="CZ14712" s="130"/>
      <c r="DA14712" s="130"/>
      <c r="DB14712" s="130"/>
    </row>
    <row r="14713" spans="104:106" x14ac:dyDescent="0.2">
      <c r="CZ14713" s="130"/>
      <c r="DA14713" s="130"/>
      <c r="DB14713" s="130"/>
    </row>
    <row r="14714" spans="104:106" x14ac:dyDescent="0.2">
      <c r="CZ14714" s="130"/>
      <c r="DA14714" s="130"/>
      <c r="DB14714" s="130"/>
    </row>
    <row r="14715" spans="104:106" x14ac:dyDescent="0.2">
      <c r="CZ14715" s="130"/>
      <c r="DA14715" s="130"/>
      <c r="DB14715" s="130"/>
    </row>
    <row r="14716" spans="104:106" x14ac:dyDescent="0.2">
      <c r="CZ14716" s="130"/>
      <c r="DA14716" s="130"/>
      <c r="DB14716" s="130"/>
    </row>
    <row r="14717" spans="104:106" x14ac:dyDescent="0.2">
      <c r="CZ14717" s="130"/>
      <c r="DA14717" s="130"/>
      <c r="DB14717" s="130"/>
    </row>
    <row r="14718" spans="104:106" x14ac:dyDescent="0.2">
      <c r="CZ14718" s="130"/>
      <c r="DA14718" s="130"/>
      <c r="DB14718" s="130"/>
    </row>
    <row r="14719" spans="104:106" x14ac:dyDescent="0.2">
      <c r="CZ14719" s="130"/>
      <c r="DA14719" s="130"/>
      <c r="DB14719" s="130"/>
    </row>
    <row r="14720" spans="104:106" x14ac:dyDescent="0.2">
      <c r="CZ14720" s="130"/>
      <c r="DA14720" s="130"/>
      <c r="DB14720" s="130"/>
    </row>
    <row r="14721" spans="104:106" x14ac:dyDescent="0.2">
      <c r="CZ14721" s="130"/>
      <c r="DA14721" s="130"/>
      <c r="DB14721" s="130"/>
    </row>
    <row r="14722" spans="104:106" x14ac:dyDescent="0.2">
      <c r="CZ14722" s="130"/>
      <c r="DA14722" s="130"/>
      <c r="DB14722" s="130"/>
    </row>
    <row r="14723" spans="104:106" x14ac:dyDescent="0.2">
      <c r="CZ14723" s="130"/>
      <c r="DA14723" s="130"/>
      <c r="DB14723" s="130"/>
    </row>
    <row r="14724" spans="104:106" x14ac:dyDescent="0.2">
      <c r="CZ14724" s="130"/>
      <c r="DA14724" s="130"/>
      <c r="DB14724" s="130"/>
    </row>
    <row r="14725" spans="104:106" x14ac:dyDescent="0.2">
      <c r="CZ14725" s="130"/>
      <c r="DA14725" s="130"/>
      <c r="DB14725" s="130"/>
    </row>
    <row r="14726" spans="104:106" x14ac:dyDescent="0.2">
      <c r="CZ14726" s="130"/>
      <c r="DA14726" s="130"/>
      <c r="DB14726" s="130"/>
    </row>
    <row r="14727" spans="104:106" x14ac:dyDescent="0.2">
      <c r="CZ14727" s="130"/>
      <c r="DA14727" s="130"/>
      <c r="DB14727" s="130"/>
    </row>
    <row r="14728" spans="104:106" x14ac:dyDescent="0.2">
      <c r="CZ14728" s="130"/>
      <c r="DA14728" s="130"/>
      <c r="DB14728" s="130"/>
    </row>
    <row r="14729" spans="104:106" x14ac:dyDescent="0.2">
      <c r="CZ14729" s="130"/>
      <c r="DA14729" s="130"/>
      <c r="DB14729" s="130"/>
    </row>
    <row r="14730" spans="104:106" x14ac:dyDescent="0.2">
      <c r="CZ14730" s="130"/>
      <c r="DA14730" s="130"/>
      <c r="DB14730" s="130"/>
    </row>
    <row r="14731" spans="104:106" x14ac:dyDescent="0.2">
      <c r="CZ14731" s="130"/>
      <c r="DA14731" s="130"/>
      <c r="DB14731" s="130"/>
    </row>
    <row r="14732" spans="104:106" x14ac:dyDescent="0.2">
      <c r="CZ14732" s="130"/>
      <c r="DA14732" s="130"/>
      <c r="DB14732" s="130"/>
    </row>
    <row r="14733" spans="104:106" x14ac:dyDescent="0.2">
      <c r="CZ14733" s="130"/>
      <c r="DA14733" s="130"/>
      <c r="DB14733" s="130"/>
    </row>
    <row r="14734" spans="104:106" x14ac:dyDescent="0.2">
      <c r="CZ14734" s="130"/>
      <c r="DA14734" s="130"/>
      <c r="DB14734" s="130"/>
    </row>
    <row r="14735" spans="104:106" x14ac:dyDescent="0.2">
      <c r="CZ14735" s="130"/>
      <c r="DA14735" s="130"/>
      <c r="DB14735" s="130"/>
    </row>
    <row r="14736" spans="104:106" x14ac:dyDescent="0.2">
      <c r="CZ14736" s="130"/>
      <c r="DA14736" s="130"/>
      <c r="DB14736" s="130"/>
    </row>
    <row r="14737" spans="104:106" x14ac:dyDescent="0.2">
      <c r="CZ14737" s="130"/>
      <c r="DA14737" s="130"/>
      <c r="DB14737" s="130"/>
    </row>
    <row r="14738" spans="104:106" x14ac:dyDescent="0.2">
      <c r="CZ14738" s="130"/>
      <c r="DA14738" s="130"/>
      <c r="DB14738" s="130"/>
    </row>
    <row r="14739" spans="104:106" x14ac:dyDescent="0.2">
      <c r="CZ14739" s="130"/>
      <c r="DA14739" s="130"/>
      <c r="DB14739" s="130"/>
    </row>
    <row r="14740" spans="104:106" x14ac:dyDescent="0.2">
      <c r="CZ14740" s="130"/>
      <c r="DA14740" s="130"/>
      <c r="DB14740" s="130"/>
    </row>
    <row r="14741" spans="104:106" x14ac:dyDescent="0.2">
      <c r="CZ14741" s="130"/>
      <c r="DA14741" s="130"/>
      <c r="DB14741" s="130"/>
    </row>
    <row r="14742" spans="104:106" x14ac:dyDescent="0.2">
      <c r="CZ14742" s="130"/>
      <c r="DA14742" s="130"/>
      <c r="DB14742" s="130"/>
    </row>
    <row r="14743" spans="104:106" x14ac:dyDescent="0.2">
      <c r="CZ14743" s="130"/>
      <c r="DA14743" s="130"/>
      <c r="DB14743" s="130"/>
    </row>
    <row r="14744" spans="104:106" x14ac:dyDescent="0.2">
      <c r="CZ14744" s="130"/>
      <c r="DA14744" s="130"/>
      <c r="DB14744" s="130"/>
    </row>
    <row r="14745" spans="104:106" x14ac:dyDescent="0.2">
      <c r="CZ14745" s="130"/>
      <c r="DA14745" s="130"/>
      <c r="DB14745" s="130"/>
    </row>
    <row r="14746" spans="104:106" x14ac:dyDescent="0.2">
      <c r="CZ14746" s="130"/>
      <c r="DA14746" s="130"/>
      <c r="DB14746" s="130"/>
    </row>
    <row r="14747" spans="104:106" x14ac:dyDescent="0.2">
      <c r="CZ14747" s="130"/>
      <c r="DA14747" s="130"/>
      <c r="DB14747" s="130"/>
    </row>
    <row r="14748" spans="104:106" x14ac:dyDescent="0.2">
      <c r="CZ14748" s="130"/>
      <c r="DA14748" s="130"/>
      <c r="DB14748" s="130"/>
    </row>
    <row r="14749" spans="104:106" x14ac:dyDescent="0.2">
      <c r="CZ14749" s="130"/>
      <c r="DA14749" s="130"/>
      <c r="DB14749" s="130"/>
    </row>
    <row r="14750" spans="104:106" x14ac:dyDescent="0.2">
      <c r="CZ14750" s="130"/>
      <c r="DA14750" s="130"/>
      <c r="DB14750" s="130"/>
    </row>
    <row r="14751" spans="104:106" x14ac:dyDescent="0.2">
      <c r="CZ14751" s="130"/>
      <c r="DA14751" s="130"/>
      <c r="DB14751" s="130"/>
    </row>
    <row r="14752" spans="104:106" x14ac:dyDescent="0.2">
      <c r="CZ14752" s="130"/>
      <c r="DA14752" s="130"/>
      <c r="DB14752" s="130"/>
    </row>
    <row r="14753" spans="104:106" x14ac:dyDescent="0.2">
      <c r="CZ14753" s="130"/>
      <c r="DA14753" s="130"/>
      <c r="DB14753" s="130"/>
    </row>
    <row r="14754" spans="104:106" x14ac:dyDescent="0.2">
      <c r="CZ14754" s="130"/>
      <c r="DA14754" s="130"/>
      <c r="DB14754" s="130"/>
    </row>
    <row r="14755" spans="104:106" x14ac:dyDescent="0.2">
      <c r="CZ14755" s="130"/>
      <c r="DA14755" s="130"/>
      <c r="DB14755" s="130"/>
    </row>
    <row r="14756" spans="104:106" x14ac:dyDescent="0.2">
      <c r="CZ14756" s="130"/>
      <c r="DA14756" s="130"/>
      <c r="DB14756" s="130"/>
    </row>
    <row r="14757" spans="104:106" x14ac:dyDescent="0.2">
      <c r="CZ14757" s="130"/>
      <c r="DA14757" s="130"/>
      <c r="DB14757" s="130"/>
    </row>
    <row r="14758" spans="104:106" x14ac:dyDescent="0.2">
      <c r="CZ14758" s="130"/>
      <c r="DA14758" s="130"/>
      <c r="DB14758" s="130"/>
    </row>
    <row r="14759" spans="104:106" x14ac:dyDescent="0.2">
      <c r="CZ14759" s="130"/>
      <c r="DA14759" s="130"/>
      <c r="DB14759" s="130"/>
    </row>
    <row r="14760" spans="104:106" x14ac:dyDescent="0.2">
      <c r="CZ14760" s="130"/>
      <c r="DA14760" s="130"/>
      <c r="DB14760" s="130"/>
    </row>
    <row r="14761" spans="104:106" x14ac:dyDescent="0.2">
      <c r="CZ14761" s="130"/>
      <c r="DA14761" s="130"/>
      <c r="DB14761" s="130"/>
    </row>
    <row r="14762" spans="104:106" x14ac:dyDescent="0.2">
      <c r="CZ14762" s="130"/>
      <c r="DA14762" s="130"/>
      <c r="DB14762" s="130"/>
    </row>
    <row r="14763" spans="104:106" x14ac:dyDescent="0.2">
      <c r="CZ14763" s="130"/>
      <c r="DA14763" s="130"/>
      <c r="DB14763" s="130"/>
    </row>
    <row r="14764" spans="104:106" x14ac:dyDescent="0.2">
      <c r="CZ14764" s="130"/>
      <c r="DA14764" s="130"/>
      <c r="DB14764" s="130"/>
    </row>
    <row r="14765" spans="104:106" x14ac:dyDescent="0.2">
      <c r="CZ14765" s="130"/>
      <c r="DA14765" s="130"/>
      <c r="DB14765" s="130"/>
    </row>
    <row r="14766" spans="104:106" x14ac:dyDescent="0.2">
      <c r="CZ14766" s="130"/>
      <c r="DA14766" s="130"/>
      <c r="DB14766" s="130"/>
    </row>
    <row r="14767" spans="104:106" x14ac:dyDescent="0.2">
      <c r="CZ14767" s="130"/>
      <c r="DA14767" s="130"/>
      <c r="DB14767" s="130"/>
    </row>
    <row r="14768" spans="104:106" x14ac:dyDescent="0.2">
      <c r="CZ14768" s="130"/>
      <c r="DA14768" s="130"/>
      <c r="DB14768" s="130"/>
    </row>
    <row r="14769" spans="104:106" x14ac:dyDescent="0.2">
      <c r="CZ14769" s="130"/>
      <c r="DA14769" s="130"/>
      <c r="DB14769" s="130"/>
    </row>
    <row r="14770" spans="104:106" x14ac:dyDescent="0.2">
      <c r="CZ14770" s="130"/>
      <c r="DA14770" s="130"/>
      <c r="DB14770" s="130"/>
    </row>
    <row r="14771" spans="104:106" x14ac:dyDescent="0.2">
      <c r="CZ14771" s="130"/>
      <c r="DA14771" s="130"/>
      <c r="DB14771" s="130"/>
    </row>
    <row r="14772" spans="104:106" x14ac:dyDescent="0.2">
      <c r="CZ14772" s="130"/>
      <c r="DA14772" s="130"/>
      <c r="DB14772" s="130"/>
    </row>
    <row r="14773" spans="104:106" x14ac:dyDescent="0.2">
      <c r="CZ14773" s="130"/>
      <c r="DA14773" s="130"/>
      <c r="DB14773" s="130"/>
    </row>
    <row r="14774" spans="104:106" x14ac:dyDescent="0.2">
      <c r="CZ14774" s="130"/>
      <c r="DA14774" s="130"/>
      <c r="DB14774" s="130"/>
    </row>
    <row r="14775" spans="104:106" x14ac:dyDescent="0.2">
      <c r="CZ14775" s="130"/>
      <c r="DA14775" s="130"/>
      <c r="DB14775" s="130"/>
    </row>
    <row r="14776" spans="104:106" x14ac:dyDescent="0.2">
      <c r="CZ14776" s="130"/>
      <c r="DA14776" s="130"/>
      <c r="DB14776" s="130"/>
    </row>
    <row r="14777" spans="104:106" x14ac:dyDescent="0.2">
      <c r="CZ14777" s="130"/>
      <c r="DA14777" s="130"/>
      <c r="DB14777" s="130"/>
    </row>
    <row r="14778" spans="104:106" x14ac:dyDescent="0.2">
      <c r="CZ14778" s="130"/>
      <c r="DA14778" s="130"/>
      <c r="DB14778" s="130"/>
    </row>
    <row r="14779" spans="104:106" x14ac:dyDescent="0.2">
      <c r="CZ14779" s="130"/>
      <c r="DA14779" s="130"/>
      <c r="DB14779" s="130"/>
    </row>
    <row r="14780" spans="104:106" x14ac:dyDescent="0.2">
      <c r="CZ14780" s="130"/>
      <c r="DA14780" s="130"/>
      <c r="DB14780" s="130"/>
    </row>
    <row r="14781" spans="104:106" x14ac:dyDescent="0.2">
      <c r="CZ14781" s="130"/>
      <c r="DA14781" s="130"/>
      <c r="DB14781" s="130"/>
    </row>
    <row r="14782" spans="104:106" x14ac:dyDescent="0.2">
      <c r="CZ14782" s="130"/>
      <c r="DA14782" s="130"/>
      <c r="DB14782" s="130"/>
    </row>
    <row r="14783" spans="104:106" x14ac:dyDescent="0.2">
      <c r="CZ14783" s="130"/>
      <c r="DA14783" s="130"/>
      <c r="DB14783" s="130"/>
    </row>
    <row r="14784" spans="104:106" x14ac:dyDescent="0.2">
      <c r="CZ14784" s="130"/>
      <c r="DA14784" s="130"/>
      <c r="DB14784" s="130"/>
    </row>
    <row r="14785" spans="104:106" x14ac:dyDescent="0.2">
      <c r="CZ14785" s="130"/>
      <c r="DA14785" s="130"/>
      <c r="DB14785" s="130"/>
    </row>
    <row r="14786" spans="104:106" x14ac:dyDescent="0.2">
      <c r="CZ14786" s="130"/>
      <c r="DA14786" s="130"/>
      <c r="DB14786" s="130"/>
    </row>
    <row r="14787" spans="104:106" x14ac:dyDescent="0.2">
      <c r="CZ14787" s="130"/>
      <c r="DA14787" s="130"/>
      <c r="DB14787" s="130"/>
    </row>
    <row r="14788" spans="104:106" x14ac:dyDescent="0.2">
      <c r="CZ14788" s="130"/>
      <c r="DA14788" s="130"/>
      <c r="DB14788" s="130"/>
    </row>
    <row r="14789" spans="104:106" x14ac:dyDescent="0.2">
      <c r="CZ14789" s="130"/>
      <c r="DA14789" s="130"/>
      <c r="DB14789" s="130"/>
    </row>
    <row r="14790" spans="104:106" x14ac:dyDescent="0.2">
      <c r="CZ14790" s="130"/>
      <c r="DA14790" s="130"/>
      <c r="DB14790" s="130"/>
    </row>
    <row r="14791" spans="104:106" x14ac:dyDescent="0.2">
      <c r="CZ14791" s="130"/>
      <c r="DA14791" s="130"/>
      <c r="DB14791" s="130"/>
    </row>
    <row r="14792" spans="104:106" x14ac:dyDescent="0.2">
      <c r="CZ14792" s="130"/>
      <c r="DA14792" s="130"/>
      <c r="DB14792" s="130"/>
    </row>
    <row r="14793" spans="104:106" x14ac:dyDescent="0.2">
      <c r="CZ14793" s="130"/>
      <c r="DA14793" s="130"/>
      <c r="DB14793" s="130"/>
    </row>
    <row r="14794" spans="104:106" x14ac:dyDescent="0.2">
      <c r="CZ14794" s="130"/>
      <c r="DA14794" s="130"/>
      <c r="DB14794" s="130"/>
    </row>
    <row r="14795" spans="104:106" x14ac:dyDescent="0.2">
      <c r="CZ14795" s="130"/>
      <c r="DA14795" s="130"/>
      <c r="DB14795" s="130"/>
    </row>
    <row r="14796" spans="104:106" x14ac:dyDescent="0.2">
      <c r="CZ14796" s="130"/>
      <c r="DA14796" s="130"/>
      <c r="DB14796" s="130"/>
    </row>
    <row r="14797" spans="104:106" x14ac:dyDescent="0.2">
      <c r="CZ14797" s="130"/>
      <c r="DA14797" s="130"/>
      <c r="DB14797" s="130"/>
    </row>
    <row r="14798" spans="104:106" x14ac:dyDescent="0.2">
      <c r="CZ14798" s="130"/>
      <c r="DA14798" s="130"/>
      <c r="DB14798" s="130"/>
    </row>
    <row r="14799" spans="104:106" x14ac:dyDescent="0.2">
      <c r="CZ14799" s="130"/>
      <c r="DA14799" s="130"/>
      <c r="DB14799" s="130"/>
    </row>
    <row r="14800" spans="104:106" x14ac:dyDescent="0.2">
      <c r="CZ14800" s="130"/>
      <c r="DA14800" s="130"/>
      <c r="DB14800" s="130"/>
    </row>
    <row r="14801" spans="104:106" x14ac:dyDescent="0.2">
      <c r="CZ14801" s="130"/>
      <c r="DA14801" s="130"/>
      <c r="DB14801" s="130"/>
    </row>
    <row r="14802" spans="104:106" x14ac:dyDescent="0.2">
      <c r="CZ14802" s="130"/>
      <c r="DA14802" s="130"/>
      <c r="DB14802" s="130"/>
    </row>
    <row r="14803" spans="104:106" x14ac:dyDescent="0.2">
      <c r="CZ14803" s="130"/>
      <c r="DA14803" s="130"/>
      <c r="DB14803" s="130"/>
    </row>
    <row r="14804" spans="104:106" x14ac:dyDescent="0.2">
      <c r="CZ14804" s="130"/>
      <c r="DA14804" s="130"/>
      <c r="DB14804" s="130"/>
    </row>
    <row r="14805" spans="104:106" x14ac:dyDescent="0.2">
      <c r="CZ14805" s="130"/>
      <c r="DA14805" s="130"/>
      <c r="DB14805" s="130"/>
    </row>
    <row r="14806" spans="104:106" x14ac:dyDescent="0.2">
      <c r="CZ14806" s="130"/>
      <c r="DA14806" s="130"/>
      <c r="DB14806" s="130"/>
    </row>
    <row r="14807" spans="104:106" x14ac:dyDescent="0.2">
      <c r="CZ14807" s="130"/>
      <c r="DA14807" s="130"/>
      <c r="DB14807" s="130"/>
    </row>
    <row r="14808" spans="104:106" x14ac:dyDescent="0.2">
      <c r="CZ14808" s="130"/>
      <c r="DA14808" s="130"/>
      <c r="DB14808" s="130"/>
    </row>
    <row r="14809" spans="104:106" x14ac:dyDescent="0.2">
      <c r="CZ14809" s="130"/>
      <c r="DA14809" s="130"/>
      <c r="DB14809" s="130"/>
    </row>
    <row r="14810" spans="104:106" x14ac:dyDescent="0.2">
      <c r="CZ14810" s="130"/>
      <c r="DA14810" s="130"/>
      <c r="DB14810" s="130"/>
    </row>
    <row r="14811" spans="104:106" x14ac:dyDescent="0.2">
      <c r="CZ14811" s="130"/>
      <c r="DA14811" s="130"/>
      <c r="DB14811" s="130"/>
    </row>
    <row r="14812" spans="104:106" x14ac:dyDescent="0.2">
      <c r="CZ14812" s="130"/>
      <c r="DA14812" s="130"/>
      <c r="DB14812" s="130"/>
    </row>
    <row r="14813" spans="104:106" x14ac:dyDescent="0.2">
      <c r="CZ14813" s="130"/>
      <c r="DA14813" s="130"/>
      <c r="DB14813" s="130"/>
    </row>
    <row r="14814" spans="104:106" x14ac:dyDescent="0.2">
      <c r="CZ14814" s="130"/>
      <c r="DA14814" s="130"/>
      <c r="DB14814" s="130"/>
    </row>
    <row r="14815" spans="104:106" x14ac:dyDescent="0.2">
      <c r="CZ14815" s="130"/>
      <c r="DA14815" s="130"/>
      <c r="DB14815" s="130"/>
    </row>
    <row r="14816" spans="104:106" x14ac:dyDescent="0.2">
      <c r="CZ14816" s="130"/>
      <c r="DA14816" s="130"/>
      <c r="DB14816" s="130"/>
    </row>
    <row r="14817" spans="104:106" x14ac:dyDescent="0.2">
      <c r="CZ14817" s="130"/>
      <c r="DA14817" s="130"/>
      <c r="DB14817" s="130"/>
    </row>
    <row r="14818" spans="104:106" x14ac:dyDescent="0.2">
      <c r="CZ14818" s="130"/>
      <c r="DA14818" s="130"/>
      <c r="DB14818" s="130"/>
    </row>
    <row r="14819" spans="104:106" x14ac:dyDescent="0.2">
      <c r="CZ14819" s="130"/>
      <c r="DA14819" s="130"/>
      <c r="DB14819" s="130"/>
    </row>
    <row r="14820" spans="104:106" x14ac:dyDescent="0.2">
      <c r="CZ14820" s="130"/>
      <c r="DA14820" s="130"/>
      <c r="DB14820" s="130"/>
    </row>
    <row r="14821" spans="104:106" x14ac:dyDescent="0.2">
      <c r="CZ14821" s="130"/>
      <c r="DA14821" s="130"/>
      <c r="DB14821" s="130"/>
    </row>
    <row r="14822" spans="104:106" x14ac:dyDescent="0.2">
      <c r="CZ14822" s="130"/>
      <c r="DA14822" s="130"/>
      <c r="DB14822" s="130"/>
    </row>
    <row r="14823" spans="104:106" x14ac:dyDescent="0.2">
      <c r="CZ14823" s="130"/>
      <c r="DA14823" s="130"/>
      <c r="DB14823" s="130"/>
    </row>
    <row r="14824" spans="104:106" x14ac:dyDescent="0.2">
      <c r="CZ14824" s="130"/>
      <c r="DA14824" s="130"/>
      <c r="DB14824" s="130"/>
    </row>
    <row r="14825" spans="104:106" x14ac:dyDescent="0.2">
      <c r="CZ14825" s="130"/>
      <c r="DA14825" s="130"/>
      <c r="DB14825" s="130"/>
    </row>
    <row r="14826" spans="104:106" x14ac:dyDescent="0.2">
      <c r="CZ14826" s="130"/>
      <c r="DA14826" s="130"/>
      <c r="DB14826" s="130"/>
    </row>
    <row r="14827" spans="104:106" x14ac:dyDescent="0.2">
      <c r="CZ14827" s="130"/>
      <c r="DA14827" s="130"/>
      <c r="DB14827" s="130"/>
    </row>
    <row r="14828" spans="104:106" x14ac:dyDescent="0.2">
      <c r="CZ14828" s="130"/>
      <c r="DA14828" s="130"/>
      <c r="DB14828" s="130"/>
    </row>
    <row r="14829" spans="104:106" x14ac:dyDescent="0.2">
      <c r="CZ14829" s="130"/>
      <c r="DA14829" s="130"/>
      <c r="DB14829" s="130"/>
    </row>
    <row r="14830" spans="104:106" x14ac:dyDescent="0.2">
      <c r="CZ14830" s="130"/>
      <c r="DA14830" s="130"/>
      <c r="DB14830" s="130"/>
    </row>
    <row r="14831" spans="104:106" x14ac:dyDescent="0.2">
      <c r="CZ14831" s="130"/>
      <c r="DA14831" s="130"/>
      <c r="DB14831" s="130"/>
    </row>
    <row r="14832" spans="104:106" x14ac:dyDescent="0.2">
      <c r="CZ14832" s="130"/>
      <c r="DA14832" s="130"/>
      <c r="DB14832" s="130"/>
    </row>
    <row r="14833" spans="104:106" x14ac:dyDescent="0.2">
      <c r="CZ14833" s="130"/>
      <c r="DA14833" s="130"/>
      <c r="DB14833" s="130"/>
    </row>
    <row r="14834" spans="104:106" x14ac:dyDescent="0.2">
      <c r="CZ14834" s="130"/>
      <c r="DA14834" s="130"/>
      <c r="DB14834" s="130"/>
    </row>
    <row r="14835" spans="104:106" x14ac:dyDescent="0.2">
      <c r="CZ14835" s="130"/>
      <c r="DA14835" s="130"/>
      <c r="DB14835" s="130"/>
    </row>
    <row r="14836" spans="104:106" x14ac:dyDescent="0.2">
      <c r="CZ14836" s="130"/>
      <c r="DA14836" s="130"/>
      <c r="DB14836" s="130"/>
    </row>
    <row r="14837" spans="104:106" x14ac:dyDescent="0.2">
      <c r="CZ14837" s="130"/>
      <c r="DA14837" s="130"/>
      <c r="DB14837" s="130"/>
    </row>
    <row r="14838" spans="104:106" x14ac:dyDescent="0.2">
      <c r="CZ14838" s="130"/>
      <c r="DA14838" s="130"/>
      <c r="DB14838" s="130"/>
    </row>
    <row r="14839" spans="104:106" x14ac:dyDescent="0.2">
      <c r="CZ14839" s="130"/>
      <c r="DA14839" s="130"/>
      <c r="DB14839" s="130"/>
    </row>
    <row r="14840" spans="104:106" x14ac:dyDescent="0.2">
      <c r="CZ14840" s="130"/>
      <c r="DA14840" s="130"/>
      <c r="DB14840" s="130"/>
    </row>
    <row r="14841" spans="104:106" x14ac:dyDescent="0.2">
      <c r="CZ14841" s="130"/>
      <c r="DA14841" s="130"/>
      <c r="DB14841" s="130"/>
    </row>
    <row r="14842" spans="104:106" x14ac:dyDescent="0.2">
      <c r="CZ14842" s="130"/>
      <c r="DA14842" s="130"/>
      <c r="DB14842" s="130"/>
    </row>
    <row r="14843" spans="104:106" x14ac:dyDescent="0.2">
      <c r="CZ14843" s="130"/>
      <c r="DA14843" s="130"/>
      <c r="DB14843" s="130"/>
    </row>
    <row r="14844" spans="104:106" x14ac:dyDescent="0.2">
      <c r="CZ14844" s="130"/>
      <c r="DA14844" s="130"/>
      <c r="DB14844" s="130"/>
    </row>
    <row r="14845" spans="104:106" x14ac:dyDescent="0.2">
      <c r="CZ14845" s="130"/>
      <c r="DA14845" s="130"/>
      <c r="DB14845" s="130"/>
    </row>
    <row r="14846" spans="104:106" x14ac:dyDescent="0.2">
      <c r="CZ14846" s="130"/>
      <c r="DA14846" s="130"/>
      <c r="DB14846" s="130"/>
    </row>
    <row r="14847" spans="104:106" x14ac:dyDescent="0.2">
      <c r="CZ14847" s="130"/>
      <c r="DA14847" s="130"/>
      <c r="DB14847" s="130"/>
    </row>
    <row r="14848" spans="104:106" x14ac:dyDescent="0.2">
      <c r="CZ14848" s="130"/>
      <c r="DA14848" s="130"/>
      <c r="DB14848" s="130"/>
    </row>
    <row r="14849" spans="104:106" x14ac:dyDescent="0.2">
      <c r="CZ14849" s="130"/>
      <c r="DA14849" s="130"/>
      <c r="DB14849" s="130"/>
    </row>
    <row r="14850" spans="104:106" x14ac:dyDescent="0.2">
      <c r="CZ14850" s="130"/>
      <c r="DA14850" s="130"/>
      <c r="DB14850" s="130"/>
    </row>
    <row r="14851" spans="104:106" x14ac:dyDescent="0.2">
      <c r="CZ14851" s="130"/>
      <c r="DA14851" s="130"/>
      <c r="DB14851" s="130"/>
    </row>
    <row r="14852" spans="104:106" x14ac:dyDescent="0.2">
      <c r="CZ14852" s="130"/>
      <c r="DA14852" s="130"/>
      <c r="DB14852" s="130"/>
    </row>
    <row r="14853" spans="104:106" x14ac:dyDescent="0.2">
      <c r="CZ14853" s="130"/>
      <c r="DA14853" s="130"/>
      <c r="DB14853" s="130"/>
    </row>
    <row r="14854" spans="104:106" x14ac:dyDescent="0.2">
      <c r="CZ14854" s="130"/>
      <c r="DA14854" s="130"/>
      <c r="DB14854" s="130"/>
    </row>
    <row r="14855" spans="104:106" x14ac:dyDescent="0.2">
      <c r="CZ14855" s="130"/>
      <c r="DA14855" s="130"/>
      <c r="DB14855" s="130"/>
    </row>
    <row r="14856" spans="104:106" x14ac:dyDescent="0.2">
      <c r="CZ14856" s="130"/>
      <c r="DA14856" s="130"/>
      <c r="DB14856" s="130"/>
    </row>
    <row r="14857" spans="104:106" x14ac:dyDescent="0.2">
      <c r="CZ14857" s="130"/>
      <c r="DA14857" s="130"/>
      <c r="DB14857" s="130"/>
    </row>
    <row r="14858" spans="104:106" x14ac:dyDescent="0.2">
      <c r="CZ14858" s="130"/>
      <c r="DA14858" s="130"/>
      <c r="DB14858" s="130"/>
    </row>
    <row r="14859" spans="104:106" x14ac:dyDescent="0.2">
      <c r="CZ14859" s="130"/>
      <c r="DA14859" s="130"/>
      <c r="DB14859" s="130"/>
    </row>
    <row r="14860" spans="104:106" x14ac:dyDescent="0.2">
      <c r="CZ14860" s="130"/>
      <c r="DA14860" s="130"/>
      <c r="DB14860" s="130"/>
    </row>
    <row r="14861" spans="104:106" x14ac:dyDescent="0.2">
      <c r="CZ14861" s="130"/>
      <c r="DA14861" s="130"/>
      <c r="DB14861" s="130"/>
    </row>
    <row r="14862" spans="104:106" x14ac:dyDescent="0.2">
      <c r="CZ14862" s="130"/>
      <c r="DA14862" s="130"/>
      <c r="DB14862" s="130"/>
    </row>
    <row r="14863" spans="104:106" x14ac:dyDescent="0.2">
      <c r="CZ14863" s="130"/>
      <c r="DA14863" s="130"/>
      <c r="DB14863" s="130"/>
    </row>
    <row r="14864" spans="104:106" x14ac:dyDescent="0.2">
      <c r="CZ14864" s="130"/>
      <c r="DA14864" s="130"/>
      <c r="DB14864" s="130"/>
    </row>
    <row r="14865" spans="104:106" x14ac:dyDescent="0.2">
      <c r="CZ14865" s="130"/>
      <c r="DA14865" s="130"/>
      <c r="DB14865" s="130"/>
    </row>
    <row r="14866" spans="104:106" x14ac:dyDescent="0.2">
      <c r="CZ14866" s="130"/>
      <c r="DA14866" s="130"/>
      <c r="DB14866" s="130"/>
    </row>
    <row r="14867" spans="104:106" x14ac:dyDescent="0.2">
      <c r="CZ14867" s="130"/>
      <c r="DA14867" s="130"/>
      <c r="DB14867" s="130"/>
    </row>
    <row r="14868" spans="104:106" x14ac:dyDescent="0.2">
      <c r="CZ14868" s="130"/>
      <c r="DA14868" s="130"/>
      <c r="DB14868" s="130"/>
    </row>
    <row r="14869" spans="104:106" x14ac:dyDescent="0.2">
      <c r="CZ14869" s="130"/>
      <c r="DA14869" s="130"/>
      <c r="DB14869" s="130"/>
    </row>
    <row r="14870" spans="104:106" x14ac:dyDescent="0.2">
      <c r="CZ14870" s="130"/>
      <c r="DA14870" s="130"/>
      <c r="DB14870" s="130"/>
    </row>
    <row r="14871" spans="104:106" x14ac:dyDescent="0.2">
      <c r="CZ14871" s="130"/>
      <c r="DA14871" s="130"/>
      <c r="DB14871" s="130"/>
    </row>
    <row r="14872" spans="104:106" x14ac:dyDescent="0.2">
      <c r="CZ14872" s="130"/>
      <c r="DA14872" s="130"/>
      <c r="DB14872" s="130"/>
    </row>
    <row r="14873" spans="104:106" x14ac:dyDescent="0.2">
      <c r="CZ14873" s="130"/>
      <c r="DA14873" s="130"/>
      <c r="DB14873" s="130"/>
    </row>
    <row r="14874" spans="104:106" x14ac:dyDescent="0.2">
      <c r="CZ14874" s="130"/>
      <c r="DA14874" s="130"/>
      <c r="DB14874" s="130"/>
    </row>
    <row r="14875" spans="104:106" x14ac:dyDescent="0.2">
      <c r="CZ14875" s="130"/>
      <c r="DA14875" s="130"/>
      <c r="DB14875" s="130"/>
    </row>
    <row r="14876" spans="104:106" x14ac:dyDescent="0.2">
      <c r="CZ14876" s="130"/>
      <c r="DA14876" s="130"/>
      <c r="DB14876" s="130"/>
    </row>
    <row r="14877" spans="104:106" x14ac:dyDescent="0.2">
      <c r="CZ14877" s="130"/>
      <c r="DA14877" s="130"/>
      <c r="DB14877" s="130"/>
    </row>
    <row r="14878" spans="104:106" x14ac:dyDescent="0.2">
      <c r="CZ14878" s="130"/>
      <c r="DA14878" s="130"/>
      <c r="DB14878" s="130"/>
    </row>
    <row r="14879" spans="104:106" x14ac:dyDescent="0.2">
      <c r="CZ14879" s="130"/>
      <c r="DA14879" s="130"/>
      <c r="DB14879" s="130"/>
    </row>
    <row r="14880" spans="104:106" x14ac:dyDescent="0.2">
      <c r="CZ14880" s="130"/>
      <c r="DA14880" s="130"/>
      <c r="DB14880" s="130"/>
    </row>
    <row r="14881" spans="104:106" x14ac:dyDescent="0.2">
      <c r="CZ14881" s="130"/>
      <c r="DA14881" s="130"/>
      <c r="DB14881" s="130"/>
    </row>
    <row r="14882" spans="104:106" x14ac:dyDescent="0.2">
      <c r="CZ14882" s="130"/>
      <c r="DA14882" s="130"/>
      <c r="DB14882" s="130"/>
    </row>
    <row r="14883" spans="104:106" x14ac:dyDescent="0.2">
      <c r="CZ14883" s="130"/>
      <c r="DA14883" s="130"/>
      <c r="DB14883" s="130"/>
    </row>
    <row r="14884" spans="104:106" x14ac:dyDescent="0.2">
      <c r="CZ14884" s="130"/>
      <c r="DA14884" s="130"/>
      <c r="DB14884" s="130"/>
    </row>
    <row r="14885" spans="104:106" x14ac:dyDescent="0.2">
      <c r="CZ14885" s="130"/>
      <c r="DA14885" s="130"/>
      <c r="DB14885" s="130"/>
    </row>
    <row r="14886" spans="104:106" x14ac:dyDescent="0.2">
      <c r="CZ14886" s="130"/>
      <c r="DA14886" s="130"/>
      <c r="DB14886" s="130"/>
    </row>
    <row r="14887" spans="104:106" x14ac:dyDescent="0.2">
      <c r="CZ14887" s="130"/>
      <c r="DA14887" s="130"/>
      <c r="DB14887" s="130"/>
    </row>
    <row r="14888" spans="104:106" x14ac:dyDescent="0.2">
      <c r="CZ14888" s="130"/>
      <c r="DA14888" s="130"/>
      <c r="DB14888" s="130"/>
    </row>
    <row r="14889" spans="104:106" x14ac:dyDescent="0.2">
      <c r="CZ14889" s="130"/>
      <c r="DA14889" s="130"/>
      <c r="DB14889" s="130"/>
    </row>
    <row r="14890" spans="104:106" x14ac:dyDescent="0.2">
      <c r="CZ14890" s="130"/>
      <c r="DA14890" s="130"/>
      <c r="DB14890" s="130"/>
    </row>
    <row r="14891" spans="104:106" x14ac:dyDescent="0.2">
      <c r="CZ14891" s="130"/>
      <c r="DA14891" s="130"/>
      <c r="DB14891" s="130"/>
    </row>
    <row r="14892" spans="104:106" x14ac:dyDescent="0.2">
      <c r="CZ14892" s="130"/>
      <c r="DA14892" s="130"/>
      <c r="DB14892" s="130"/>
    </row>
    <row r="14893" spans="104:106" x14ac:dyDescent="0.2">
      <c r="CZ14893" s="130"/>
      <c r="DA14893" s="130"/>
      <c r="DB14893" s="130"/>
    </row>
    <row r="14894" spans="104:106" x14ac:dyDescent="0.2">
      <c r="CZ14894" s="130"/>
      <c r="DA14894" s="130"/>
      <c r="DB14894" s="130"/>
    </row>
    <row r="14895" spans="104:106" x14ac:dyDescent="0.2">
      <c r="CZ14895" s="130"/>
      <c r="DA14895" s="130"/>
      <c r="DB14895" s="130"/>
    </row>
    <row r="14896" spans="104:106" x14ac:dyDescent="0.2">
      <c r="CZ14896" s="130"/>
      <c r="DA14896" s="130"/>
      <c r="DB14896" s="130"/>
    </row>
    <row r="14897" spans="104:106" x14ac:dyDescent="0.2">
      <c r="CZ14897" s="130"/>
      <c r="DA14897" s="130"/>
      <c r="DB14897" s="130"/>
    </row>
    <row r="14898" spans="104:106" x14ac:dyDescent="0.2">
      <c r="CZ14898" s="130"/>
      <c r="DA14898" s="130"/>
      <c r="DB14898" s="130"/>
    </row>
    <row r="14899" spans="104:106" x14ac:dyDescent="0.2">
      <c r="CZ14899" s="130"/>
      <c r="DA14899" s="130"/>
      <c r="DB14899" s="130"/>
    </row>
    <row r="14900" spans="104:106" x14ac:dyDescent="0.2">
      <c r="CZ14900" s="130"/>
      <c r="DA14900" s="130"/>
      <c r="DB14900" s="130"/>
    </row>
    <row r="14901" spans="104:106" x14ac:dyDescent="0.2">
      <c r="CZ14901" s="130"/>
      <c r="DA14901" s="130"/>
      <c r="DB14901" s="130"/>
    </row>
    <row r="14902" spans="104:106" x14ac:dyDescent="0.2">
      <c r="CZ14902" s="130"/>
      <c r="DA14902" s="130"/>
      <c r="DB14902" s="130"/>
    </row>
    <row r="14903" spans="104:106" x14ac:dyDescent="0.2">
      <c r="CZ14903" s="130"/>
      <c r="DA14903" s="130"/>
      <c r="DB14903" s="130"/>
    </row>
    <row r="14904" spans="104:106" x14ac:dyDescent="0.2">
      <c r="CZ14904" s="130"/>
      <c r="DA14904" s="130"/>
      <c r="DB14904" s="130"/>
    </row>
    <row r="14905" spans="104:106" x14ac:dyDescent="0.2">
      <c r="CZ14905" s="130"/>
      <c r="DA14905" s="130"/>
      <c r="DB14905" s="130"/>
    </row>
    <row r="14906" spans="104:106" x14ac:dyDescent="0.2">
      <c r="CZ14906" s="130"/>
      <c r="DA14906" s="130"/>
      <c r="DB14906" s="130"/>
    </row>
    <row r="14907" spans="104:106" x14ac:dyDescent="0.2">
      <c r="CZ14907" s="130"/>
      <c r="DA14907" s="130"/>
      <c r="DB14907" s="130"/>
    </row>
    <row r="14908" spans="104:106" x14ac:dyDescent="0.2">
      <c r="CZ14908" s="130"/>
      <c r="DA14908" s="130"/>
      <c r="DB14908" s="130"/>
    </row>
    <row r="14909" spans="104:106" x14ac:dyDescent="0.2">
      <c r="CZ14909" s="130"/>
      <c r="DA14909" s="130"/>
      <c r="DB14909" s="130"/>
    </row>
    <row r="14910" spans="104:106" x14ac:dyDescent="0.2">
      <c r="CZ14910" s="130"/>
      <c r="DA14910" s="130"/>
      <c r="DB14910" s="130"/>
    </row>
    <row r="14911" spans="104:106" x14ac:dyDescent="0.2">
      <c r="CZ14911" s="130"/>
      <c r="DA14911" s="130"/>
      <c r="DB14911" s="130"/>
    </row>
    <row r="14912" spans="104:106" x14ac:dyDescent="0.2">
      <c r="CZ14912" s="130"/>
      <c r="DA14912" s="130"/>
      <c r="DB14912" s="130"/>
    </row>
    <row r="14913" spans="104:106" x14ac:dyDescent="0.2">
      <c r="CZ14913" s="130"/>
      <c r="DA14913" s="130"/>
      <c r="DB14913" s="130"/>
    </row>
    <row r="14914" spans="104:106" x14ac:dyDescent="0.2">
      <c r="CZ14914" s="130"/>
      <c r="DA14914" s="130"/>
      <c r="DB14914" s="130"/>
    </row>
    <row r="14915" spans="104:106" x14ac:dyDescent="0.2">
      <c r="CZ14915" s="130"/>
      <c r="DA14915" s="130"/>
      <c r="DB14915" s="130"/>
    </row>
    <row r="14916" spans="104:106" x14ac:dyDescent="0.2">
      <c r="CZ14916" s="130"/>
      <c r="DA14916" s="130"/>
      <c r="DB14916" s="130"/>
    </row>
    <row r="14917" spans="104:106" x14ac:dyDescent="0.2">
      <c r="CZ14917" s="130"/>
      <c r="DA14917" s="130"/>
      <c r="DB14917" s="130"/>
    </row>
    <row r="14918" spans="104:106" x14ac:dyDescent="0.2">
      <c r="CZ14918" s="130"/>
      <c r="DA14918" s="130"/>
      <c r="DB14918" s="130"/>
    </row>
    <row r="14919" spans="104:106" x14ac:dyDescent="0.2">
      <c r="CZ14919" s="130"/>
      <c r="DA14919" s="130"/>
      <c r="DB14919" s="130"/>
    </row>
    <row r="14920" spans="104:106" x14ac:dyDescent="0.2">
      <c r="CZ14920" s="130"/>
      <c r="DA14920" s="130"/>
      <c r="DB14920" s="130"/>
    </row>
    <row r="14921" spans="104:106" x14ac:dyDescent="0.2">
      <c r="CZ14921" s="130"/>
      <c r="DA14921" s="130"/>
      <c r="DB14921" s="130"/>
    </row>
    <row r="14922" spans="104:106" x14ac:dyDescent="0.2">
      <c r="CZ14922" s="130"/>
      <c r="DA14922" s="130"/>
      <c r="DB14922" s="130"/>
    </row>
    <row r="14923" spans="104:106" x14ac:dyDescent="0.2">
      <c r="CZ14923" s="130"/>
      <c r="DA14923" s="130"/>
      <c r="DB14923" s="130"/>
    </row>
    <row r="14924" spans="104:106" x14ac:dyDescent="0.2">
      <c r="CZ14924" s="130"/>
      <c r="DA14924" s="130"/>
      <c r="DB14924" s="130"/>
    </row>
    <row r="14925" spans="104:106" x14ac:dyDescent="0.2">
      <c r="CZ14925" s="130"/>
      <c r="DA14925" s="130"/>
      <c r="DB14925" s="130"/>
    </row>
    <row r="14926" spans="104:106" x14ac:dyDescent="0.2">
      <c r="CZ14926" s="130"/>
      <c r="DA14926" s="130"/>
      <c r="DB14926" s="130"/>
    </row>
    <row r="14927" spans="104:106" x14ac:dyDescent="0.2">
      <c r="CZ14927" s="130"/>
      <c r="DA14927" s="130"/>
      <c r="DB14927" s="130"/>
    </row>
    <row r="14928" spans="104:106" x14ac:dyDescent="0.2">
      <c r="CZ14928" s="130"/>
      <c r="DA14928" s="130"/>
      <c r="DB14928" s="130"/>
    </row>
    <row r="14929" spans="104:106" x14ac:dyDescent="0.2">
      <c r="CZ14929" s="130"/>
      <c r="DA14929" s="130"/>
      <c r="DB14929" s="130"/>
    </row>
    <row r="14930" spans="104:106" x14ac:dyDescent="0.2">
      <c r="CZ14930" s="130"/>
      <c r="DA14930" s="130"/>
      <c r="DB14930" s="130"/>
    </row>
    <row r="14931" spans="104:106" x14ac:dyDescent="0.2">
      <c r="CZ14931" s="130"/>
      <c r="DA14931" s="130"/>
      <c r="DB14931" s="130"/>
    </row>
    <row r="14932" spans="104:106" x14ac:dyDescent="0.2">
      <c r="CZ14932" s="130"/>
      <c r="DA14932" s="130"/>
      <c r="DB14932" s="130"/>
    </row>
    <row r="14933" spans="104:106" x14ac:dyDescent="0.2">
      <c r="CZ14933" s="130"/>
      <c r="DA14933" s="130"/>
      <c r="DB14933" s="130"/>
    </row>
    <row r="14934" spans="104:106" x14ac:dyDescent="0.2">
      <c r="CZ14934" s="130"/>
      <c r="DA14934" s="130"/>
      <c r="DB14934" s="130"/>
    </row>
    <row r="14935" spans="104:106" x14ac:dyDescent="0.2">
      <c r="CZ14935" s="130"/>
      <c r="DA14935" s="130"/>
      <c r="DB14935" s="130"/>
    </row>
    <row r="14936" spans="104:106" x14ac:dyDescent="0.2">
      <c r="CZ14936" s="130"/>
      <c r="DA14936" s="130"/>
      <c r="DB14936" s="130"/>
    </row>
    <row r="14937" spans="104:106" x14ac:dyDescent="0.2">
      <c r="CZ14937" s="130"/>
      <c r="DA14937" s="130"/>
      <c r="DB14937" s="130"/>
    </row>
    <row r="14938" spans="104:106" x14ac:dyDescent="0.2">
      <c r="CZ14938" s="130"/>
      <c r="DA14938" s="130"/>
      <c r="DB14938" s="130"/>
    </row>
    <row r="14939" spans="104:106" x14ac:dyDescent="0.2">
      <c r="CZ14939" s="130"/>
      <c r="DA14939" s="130"/>
      <c r="DB14939" s="130"/>
    </row>
    <row r="14940" spans="104:106" x14ac:dyDescent="0.2">
      <c r="CZ14940" s="130"/>
      <c r="DA14940" s="130"/>
      <c r="DB14940" s="130"/>
    </row>
    <row r="14941" spans="104:106" x14ac:dyDescent="0.2">
      <c r="CZ14941" s="130"/>
      <c r="DA14941" s="130"/>
      <c r="DB14941" s="130"/>
    </row>
    <row r="14942" spans="104:106" x14ac:dyDescent="0.2">
      <c r="CZ14942" s="130"/>
      <c r="DA14942" s="130"/>
      <c r="DB14942" s="130"/>
    </row>
    <row r="14943" spans="104:106" x14ac:dyDescent="0.2">
      <c r="CZ14943" s="130"/>
      <c r="DA14943" s="130"/>
      <c r="DB14943" s="130"/>
    </row>
    <row r="14944" spans="104:106" x14ac:dyDescent="0.2">
      <c r="CZ14944" s="130"/>
      <c r="DA14944" s="130"/>
      <c r="DB14944" s="130"/>
    </row>
    <row r="14945" spans="104:106" x14ac:dyDescent="0.2">
      <c r="CZ14945" s="130"/>
      <c r="DA14945" s="130"/>
      <c r="DB14945" s="130"/>
    </row>
    <row r="14946" spans="104:106" x14ac:dyDescent="0.2">
      <c r="CZ14946" s="130"/>
      <c r="DA14946" s="130"/>
      <c r="DB14946" s="130"/>
    </row>
    <row r="14947" spans="104:106" x14ac:dyDescent="0.2">
      <c r="CZ14947" s="130"/>
      <c r="DA14947" s="130"/>
      <c r="DB14947" s="130"/>
    </row>
    <row r="14948" spans="104:106" x14ac:dyDescent="0.2">
      <c r="CZ14948" s="130"/>
      <c r="DA14948" s="130"/>
      <c r="DB14948" s="130"/>
    </row>
    <row r="14949" spans="104:106" x14ac:dyDescent="0.2">
      <c r="CZ14949" s="130"/>
      <c r="DA14949" s="130"/>
      <c r="DB14949" s="130"/>
    </row>
    <row r="14950" spans="104:106" x14ac:dyDescent="0.2">
      <c r="CZ14950" s="130"/>
      <c r="DA14950" s="130"/>
      <c r="DB14950" s="130"/>
    </row>
    <row r="14951" spans="104:106" x14ac:dyDescent="0.2">
      <c r="CZ14951" s="130"/>
      <c r="DA14951" s="130"/>
      <c r="DB14951" s="130"/>
    </row>
    <row r="14952" spans="104:106" x14ac:dyDescent="0.2">
      <c r="CZ14952" s="130"/>
      <c r="DA14952" s="130"/>
      <c r="DB14952" s="130"/>
    </row>
    <row r="14953" spans="104:106" x14ac:dyDescent="0.2">
      <c r="CZ14953" s="130"/>
      <c r="DA14953" s="130"/>
      <c r="DB14953" s="130"/>
    </row>
    <row r="14954" spans="104:106" x14ac:dyDescent="0.2">
      <c r="CZ14954" s="130"/>
      <c r="DA14954" s="130"/>
      <c r="DB14954" s="130"/>
    </row>
    <row r="14955" spans="104:106" x14ac:dyDescent="0.2">
      <c r="CZ14955" s="130"/>
      <c r="DA14955" s="130"/>
      <c r="DB14955" s="130"/>
    </row>
    <row r="14956" spans="104:106" x14ac:dyDescent="0.2">
      <c r="CZ14956" s="130"/>
      <c r="DA14956" s="130"/>
      <c r="DB14956" s="130"/>
    </row>
    <row r="14957" spans="104:106" x14ac:dyDescent="0.2">
      <c r="CZ14957" s="130"/>
      <c r="DA14957" s="130"/>
      <c r="DB14957" s="130"/>
    </row>
    <row r="14958" spans="104:106" x14ac:dyDescent="0.2">
      <c r="CZ14958" s="130"/>
      <c r="DA14958" s="130"/>
      <c r="DB14958" s="130"/>
    </row>
    <row r="14959" spans="104:106" x14ac:dyDescent="0.2">
      <c r="CZ14959" s="130"/>
      <c r="DA14959" s="130"/>
      <c r="DB14959" s="130"/>
    </row>
    <row r="14960" spans="104:106" x14ac:dyDescent="0.2">
      <c r="CZ14960" s="130"/>
      <c r="DA14960" s="130"/>
      <c r="DB14960" s="130"/>
    </row>
    <row r="14961" spans="104:106" x14ac:dyDescent="0.2">
      <c r="CZ14961" s="130"/>
      <c r="DA14961" s="130"/>
      <c r="DB14961" s="130"/>
    </row>
    <row r="14962" spans="104:106" x14ac:dyDescent="0.2">
      <c r="CZ14962" s="130"/>
      <c r="DA14962" s="130"/>
      <c r="DB14962" s="130"/>
    </row>
    <row r="14963" spans="104:106" x14ac:dyDescent="0.2">
      <c r="CZ14963" s="130"/>
      <c r="DA14963" s="130"/>
      <c r="DB14963" s="130"/>
    </row>
    <row r="14964" spans="104:106" x14ac:dyDescent="0.2">
      <c r="CZ14964" s="130"/>
      <c r="DA14964" s="130"/>
      <c r="DB14964" s="130"/>
    </row>
    <row r="14965" spans="104:106" x14ac:dyDescent="0.2">
      <c r="CZ14965" s="130"/>
      <c r="DA14965" s="130"/>
      <c r="DB14965" s="130"/>
    </row>
    <row r="14966" spans="104:106" x14ac:dyDescent="0.2">
      <c r="CZ14966" s="130"/>
      <c r="DA14966" s="130"/>
      <c r="DB14966" s="130"/>
    </row>
    <row r="14967" spans="104:106" x14ac:dyDescent="0.2">
      <c r="CZ14967" s="130"/>
      <c r="DA14967" s="130"/>
      <c r="DB14967" s="130"/>
    </row>
    <row r="14968" spans="104:106" x14ac:dyDescent="0.2">
      <c r="CZ14968" s="130"/>
      <c r="DA14968" s="130"/>
      <c r="DB14968" s="130"/>
    </row>
    <row r="14969" spans="104:106" x14ac:dyDescent="0.2">
      <c r="CZ14969" s="130"/>
      <c r="DA14969" s="130"/>
      <c r="DB14969" s="130"/>
    </row>
    <row r="14970" spans="104:106" x14ac:dyDescent="0.2">
      <c r="CZ14970" s="130"/>
      <c r="DA14970" s="130"/>
      <c r="DB14970" s="130"/>
    </row>
    <row r="14971" spans="104:106" x14ac:dyDescent="0.2">
      <c r="CZ14971" s="130"/>
      <c r="DA14971" s="130"/>
      <c r="DB14971" s="130"/>
    </row>
    <row r="14972" spans="104:106" x14ac:dyDescent="0.2">
      <c r="CZ14972" s="130"/>
      <c r="DA14972" s="130"/>
      <c r="DB14972" s="130"/>
    </row>
    <row r="14973" spans="104:106" x14ac:dyDescent="0.2">
      <c r="CZ14973" s="130"/>
      <c r="DA14973" s="130"/>
      <c r="DB14973" s="130"/>
    </row>
    <row r="14974" spans="104:106" x14ac:dyDescent="0.2">
      <c r="CZ14974" s="130"/>
      <c r="DA14974" s="130"/>
      <c r="DB14974" s="130"/>
    </row>
    <row r="14975" spans="104:106" x14ac:dyDescent="0.2">
      <c r="CZ14975" s="130"/>
      <c r="DA14975" s="130"/>
      <c r="DB14975" s="130"/>
    </row>
    <row r="14976" spans="104:106" x14ac:dyDescent="0.2">
      <c r="CZ14976" s="130"/>
      <c r="DA14976" s="130"/>
      <c r="DB14976" s="130"/>
    </row>
    <row r="14977" spans="104:106" x14ac:dyDescent="0.2">
      <c r="CZ14977" s="130"/>
      <c r="DA14977" s="130"/>
      <c r="DB14977" s="130"/>
    </row>
    <row r="14978" spans="104:106" x14ac:dyDescent="0.2">
      <c r="CZ14978" s="130"/>
      <c r="DA14978" s="130"/>
      <c r="DB14978" s="130"/>
    </row>
    <row r="14979" spans="104:106" x14ac:dyDescent="0.2">
      <c r="CZ14979" s="130"/>
      <c r="DA14979" s="130"/>
      <c r="DB14979" s="130"/>
    </row>
    <row r="14980" spans="104:106" x14ac:dyDescent="0.2">
      <c r="CZ14980" s="130"/>
      <c r="DA14980" s="130"/>
      <c r="DB14980" s="130"/>
    </row>
    <row r="14981" spans="104:106" x14ac:dyDescent="0.2">
      <c r="CZ14981" s="130"/>
      <c r="DA14981" s="130"/>
      <c r="DB14981" s="130"/>
    </row>
    <row r="14982" spans="104:106" x14ac:dyDescent="0.2">
      <c r="CZ14982" s="130"/>
      <c r="DA14982" s="130"/>
      <c r="DB14982" s="130"/>
    </row>
    <row r="14983" spans="104:106" x14ac:dyDescent="0.2">
      <c r="CZ14983" s="130"/>
      <c r="DA14983" s="130"/>
      <c r="DB14983" s="130"/>
    </row>
    <row r="14984" spans="104:106" x14ac:dyDescent="0.2">
      <c r="CZ14984" s="130"/>
      <c r="DA14984" s="130"/>
      <c r="DB14984" s="130"/>
    </row>
    <row r="14985" spans="104:106" x14ac:dyDescent="0.2">
      <c r="CZ14985" s="130"/>
      <c r="DA14985" s="130"/>
      <c r="DB14985" s="130"/>
    </row>
    <row r="14986" spans="104:106" x14ac:dyDescent="0.2">
      <c r="CZ14986" s="130"/>
      <c r="DA14986" s="130"/>
      <c r="DB14986" s="130"/>
    </row>
    <row r="14987" spans="104:106" x14ac:dyDescent="0.2">
      <c r="CZ14987" s="130"/>
      <c r="DA14987" s="130"/>
      <c r="DB14987" s="130"/>
    </row>
    <row r="14988" spans="104:106" x14ac:dyDescent="0.2">
      <c r="CZ14988" s="130"/>
      <c r="DA14988" s="130"/>
      <c r="DB14988" s="130"/>
    </row>
    <row r="14989" spans="104:106" x14ac:dyDescent="0.2">
      <c r="CZ14989" s="130"/>
      <c r="DA14989" s="130"/>
      <c r="DB14989" s="130"/>
    </row>
    <row r="14990" spans="104:106" x14ac:dyDescent="0.2">
      <c r="CZ14990" s="130"/>
      <c r="DA14990" s="130"/>
      <c r="DB14990" s="130"/>
    </row>
    <row r="14991" spans="104:106" x14ac:dyDescent="0.2">
      <c r="CZ14991" s="130"/>
      <c r="DA14991" s="130"/>
      <c r="DB14991" s="130"/>
    </row>
    <row r="14992" spans="104:106" x14ac:dyDescent="0.2">
      <c r="CZ14992" s="130"/>
      <c r="DA14992" s="130"/>
      <c r="DB14992" s="130"/>
    </row>
    <row r="14993" spans="104:106" x14ac:dyDescent="0.2">
      <c r="CZ14993" s="130"/>
      <c r="DA14993" s="130"/>
      <c r="DB14993" s="130"/>
    </row>
    <row r="14994" spans="104:106" x14ac:dyDescent="0.2">
      <c r="CZ14994" s="130"/>
      <c r="DA14994" s="130"/>
      <c r="DB14994" s="130"/>
    </row>
    <row r="14995" spans="104:106" x14ac:dyDescent="0.2">
      <c r="CZ14995" s="130"/>
      <c r="DA14995" s="130"/>
      <c r="DB14995" s="130"/>
    </row>
    <row r="14996" spans="104:106" x14ac:dyDescent="0.2">
      <c r="CZ14996" s="130"/>
      <c r="DA14996" s="130"/>
      <c r="DB14996" s="130"/>
    </row>
    <row r="14997" spans="104:106" x14ac:dyDescent="0.2">
      <c r="CZ14997" s="130"/>
      <c r="DA14997" s="130"/>
      <c r="DB14997" s="130"/>
    </row>
    <row r="14998" spans="104:106" x14ac:dyDescent="0.2">
      <c r="CZ14998" s="130"/>
      <c r="DA14998" s="130"/>
      <c r="DB14998" s="130"/>
    </row>
    <row r="14999" spans="104:106" x14ac:dyDescent="0.2">
      <c r="CZ14999" s="130"/>
      <c r="DA14999" s="130"/>
      <c r="DB14999" s="130"/>
    </row>
    <row r="15000" spans="104:106" x14ac:dyDescent="0.2">
      <c r="CZ15000" s="130"/>
      <c r="DA15000" s="130"/>
      <c r="DB15000" s="130"/>
    </row>
    <row r="15001" spans="104:106" x14ac:dyDescent="0.2">
      <c r="CZ15001" s="130"/>
      <c r="DA15001" s="130"/>
      <c r="DB15001" s="130"/>
    </row>
    <row r="15002" spans="104:106" x14ac:dyDescent="0.2">
      <c r="CZ15002" s="130"/>
      <c r="DA15002" s="130"/>
      <c r="DB15002" s="130"/>
    </row>
    <row r="15003" spans="104:106" x14ac:dyDescent="0.2">
      <c r="CZ15003" s="130"/>
      <c r="DA15003" s="130"/>
      <c r="DB15003" s="130"/>
    </row>
    <row r="15004" spans="104:106" x14ac:dyDescent="0.2">
      <c r="CZ15004" s="130"/>
      <c r="DA15004" s="130"/>
      <c r="DB15004" s="130"/>
    </row>
    <row r="15005" spans="104:106" x14ac:dyDescent="0.2">
      <c r="CZ15005" s="130"/>
      <c r="DA15005" s="130"/>
      <c r="DB15005" s="130"/>
    </row>
    <row r="15006" spans="104:106" x14ac:dyDescent="0.2">
      <c r="CZ15006" s="130"/>
      <c r="DA15006" s="130"/>
      <c r="DB15006" s="130"/>
    </row>
    <row r="15007" spans="104:106" x14ac:dyDescent="0.2">
      <c r="CZ15007" s="130"/>
      <c r="DA15007" s="130"/>
      <c r="DB15007" s="130"/>
    </row>
    <row r="15008" spans="104:106" x14ac:dyDescent="0.2">
      <c r="CZ15008" s="130"/>
      <c r="DA15008" s="130"/>
      <c r="DB15008" s="130"/>
    </row>
    <row r="15009" spans="104:106" x14ac:dyDescent="0.2">
      <c r="CZ15009" s="130"/>
      <c r="DA15009" s="130"/>
      <c r="DB15009" s="130"/>
    </row>
    <row r="15010" spans="104:106" x14ac:dyDescent="0.2">
      <c r="CZ15010" s="130"/>
      <c r="DA15010" s="130"/>
      <c r="DB15010" s="130"/>
    </row>
    <row r="15011" spans="104:106" x14ac:dyDescent="0.2">
      <c r="CZ15011" s="130"/>
      <c r="DA15011" s="130"/>
      <c r="DB15011" s="130"/>
    </row>
    <row r="15012" spans="104:106" x14ac:dyDescent="0.2">
      <c r="CZ15012" s="130"/>
      <c r="DA15012" s="130"/>
      <c r="DB15012" s="130"/>
    </row>
    <row r="15013" spans="104:106" x14ac:dyDescent="0.2">
      <c r="CZ15013" s="130"/>
      <c r="DA15013" s="130"/>
      <c r="DB15013" s="130"/>
    </row>
    <row r="15014" spans="104:106" x14ac:dyDescent="0.2">
      <c r="CZ15014" s="130"/>
      <c r="DA15014" s="130"/>
      <c r="DB15014" s="130"/>
    </row>
    <row r="15015" spans="104:106" x14ac:dyDescent="0.2">
      <c r="CZ15015" s="130"/>
      <c r="DA15015" s="130"/>
      <c r="DB15015" s="130"/>
    </row>
    <row r="15016" spans="104:106" x14ac:dyDescent="0.2">
      <c r="CZ15016" s="130"/>
      <c r="DA15016" s="130"/>
      <c r="DB15016" s="130"/>
    </row>
    <row r="15017" spans="104:106" x14ac:dyDescent="0.2">
      <c r="CZ15017" s="130"/>
      <c r="DA15017" s="130"/>
      <c r="DB15017" s="130"/>
    </row>
    <row r="15018" spans="104:106" x14ac:dyDescent="0.2">
      <c r="CZ15018" s="130"/>
      <c r="DA15018" s="130"/>
      <c r="DB15018" s="130"/>
    </row>
    <row r="15019" spans="104:106" x14ac:dyDescent="0.2">
      <c r="CZ15019" s="130"/>
      <c r="DA15019" s="130"/>
      <c r="DB15019" s="130"/>
    </row>
    <row r="15020" spans="104:106" x14ac:dyDescent="0.2">
      <c r="CZ15020" s="130"/>
      <c r="DA15020" s="130"/>
      <c r="DB15020" s="130"/>
    </row>
    <row r="15021" spans="104:106" x14ac:dyDescent="0.2">
      <c r="CZ15021" s="130"/>
      <c r="DA15021" s="130"/>
      <c r="DB15021" s="130"/>
    </row>
    <row r="15022" spans="104:106" x14ac:dyDescent="0.2">
      <c r="CZ15022" s="130"/>
      <c r="DA15022" s="130"/>
      <c r="DB15022" s="130"/>
    </row>
    <row r="15023" spans="104:106" x14ac:dyDescent="0.2">
      <c r="CZ15023" s="130"/>
      <c r="DA15023" s="130"/>
      <c r="DB15023" s="130"/>
    </row>
    <row r="15024" spans="104:106" x14ac:dyDescent="0.2">
      <c r="CZ15024" s="130"/>
      <c r="DA15024" s="130"/>
      <c r="DB15024" s="130"/>
    </row>
    <row r="15025" spans="104:106" x14ac:dyDescent="0.2">
      <c r="CZ15025" s="130"/>
      <c r="DA15025" s="130"/>
      <c r="DB15025" s="130"/>
    </row>
    <row r="15026" spans="104:106" x14ac:dyDescent="0.2">
      <c r="CZ15026" s="130"/>
      <c r="DA15026" s="130"/>
      <c r="DB15026" s="130"/>
    </row>
    <row r="15027" spans="104:106" x14ac:dyDescent="0.2">
      <c r="CZ15027" s="130"/>
      <c r="DA15027" s="130"/>
      <c r="DB15027" s="130"/>
    </row>
    <row r="15028" spans="104:106" x14ac:dyDescent="0.2">
      <c r="CZ15028" s="130"/>
      <c r="DA15028" s="130"/>
      <c r="DB15028" s="130"/>
    </row>
    <row r="15029" spans="104:106" x14ac:dyDescent="0.2">
      <c r="CZ15029" s="130"/>
      <c r="DA15029" s="130"/>
      <c r="DB15029" s="130"/>
    </row>
    <row r="15030" spans="104:106" x14ac:dyDescent="0.2">
      <c r="CZ15030" s="130"/>
      <c r="DA15030" s="130"/>
      <c r="DB15030" s="130"/>
    </row>
    <row r="15031" spans="104:106" x14ac:dyDescent="0.2">
      <c r="CZ15031" s="130"/>
      <c r="DA15031" s="130"/>
      <c r="DB15031" s="130"/>
    </row>
    <row r="15032" spans="104:106" x14ac:dyDescent="0.2">
      <c r="CZ15032" s="130"/>
      <c r="DA15032" s="130"/>
      <c r="DB15032" s="130"/>
    </row>
    <row r="15033" spans="104:106" x14ac:dyDescent="0.2">
      <c r="CZ15033" s="130"/>
      <c r="DA15033" s="130"/>
      <c r="DB15033" s="130"/>
    </row>
    <row r="15034" spans="104:106" x14ac:dyDescent="0.2">
      <c r="CZ15034" s="130"/>
      <c r="DA15034" s="130"/>
      <c r="DB15034" s="130"/>
    </row>
    <row r="15035" spans="104:106" x14ac:dyDescent="0.2">
      <c r="CZ15035" s="130"/>
      <c r="DA15035" s="130"/>
      <c r="DB15035" s="130"/>
    </row>
    <row r="15036" spans="104:106" x14ac:dyDescent="0.2">
      <c r="CZ15036" s="130"/>
      <c r="DA15036" s="130"/>
      <c r="DB15036" s="130"/>
    </row>
    <row r="15037" spans="104:106" x14ac:dyDescent="0.2">
      <c r="CZ15037" s="130"/>
      <c r="DA15037" s="130"/>
      <c r="DB15037" s="130"/>
    </row>
    <row r="15038" spans="104:106" x14ac:dyDescent="0.2">
      <c r="CZ15038" s="130"/>
      <c r="DA15038" s="130"/>
      <c r="DB15038" s="130"/>
    </row>
    <row r="15039" spans="104:106" x14ac:dyDescent="0.2">
      <c r="CZ15039" s="130"/>
      <c r="DA15039" s="130"/>
      <c r="DB15039" s="130"/>
    </row>
    <row r="15040" spans="104:106" x14ac:dyDescent="0.2">
      <c r="CZ15040" s="130"/>
      <c r="DA15040" s="130"/>
      <c r="DB15040" s="130"/>
    </row>
    <row r="15041" spans="104:106" x14ac:dyDescent="0.2">
      <c r="CZ15041" s="130"/>
      <c r="DA15041" s="130"/>
      <c r="DB15041" s="130"/>
    </row>
    <row r="15042" spans="104:106" x14ac:dyDescent="0.2">
      <c r="CZ15042" s="130"/>
      <c r="DA15042" s="130"/>
      <c r="DB15042" s="130"/>
    </row>
    <row r="15043" spans="104:106" x14ac:dyDescent="0.2">
      <c r="CZ15043" s="130"/>
      <c r="DA15043" s="130"/>
      <c r="DB15043" s="130"/>
    </row>
    <row r="15044" spans="104:106" x14ac:dyDescent="0.2">
      <c r="CZ15044" s="130"/>
      <c r="DA15044" s="130"/>
      <c r="DB15044" s="130"/>
    </row>
    <row r="15045" spans="104:106" x14ac:dyDescent="0.2">
      <c r="CZ15045" s="130"/>
      <c r="DA15045" s="130"/>
      <c r="DB15045" s="130"/>
    </row>
    <row r="15046" spans="104:106" x14ac:dyDescent="0.2">
      <c r="CZ15046" s="130"/>
      <c r="DA15046" s="130"/>
      <c r="DB15046" s="130"/>
    </row>
    <row r="15047" spans="104:106" x14ac:dyDescent="0.2">
      <c r="CZ15047" s="130"/>
      <c r="DA15047" s="130"/>
      <c r="DB15047" s="130"/>
    </row>
    <row r="15048" spans="104:106" x14ac:dyDescent="0.2">
      <c r="CZ15048" s="130"/>
      <c r="DA15048" s="130"/>
      <c r="DB15048" s="130"/>
    </row>
    <row r="15049" spans="104:106" x14ac:dyDescent="0.2">
      <c r="CZ15049" s="130"/>
      <c r="DA15049" s="130"/>
      <c r="DB15049" s="130"/>
    </row>
    <row r="15050" spans="104:106" x14ac:dyDescent="0.2">
      <c r="CZ15050" s="130"/>
      <c r="DA15050" s="130"/>
      <c r="DB15050" s="130"/>
    </row>
    <row r="15051" spans="104:106" x14ac:dyDescent="0.2">
      <c r="CZ15051" s="130"/>
      <c r="DA15051" s="130"/>
      <c r="DB15051" s="130"/>
    </row>
    <row r="15052" spans="104:106" x14ac:dyDescent="0.2">
      <c r="CZ15052" s="130"/>
      <c r="DA15052" s="130"/>
      <c r="DB15052" s="130"/>
    </row>
    <row r="15053" spans="104:106" x14ac:dyDescent="0.2">
      <c r="CZ15053" s="130"/>
      <c r="DA15053" s="130"/>
      <c r="DB15053" s="130"/>
    </row>
    <row r="15054" spans="104:106" x14ac:dyDescent="0.2">
      <c r="CZ15054" s="130"/>
      <c r="DA15054" s="130"/>
      <c r="DB15054" s="130"/>
    </row>
    <row r="15055" spans="104:106" x14ac:dyDescent="0.2">
      <c r="CZ15055" s="130"/>
      <c r="DA15055" s="130"/>
      <c r="DB15055" s="130"/>
    </row>
    <row r="15056" spans="104:106" x14ac:dyDescent="0.2">
      <c r="CZ15056" s="130"/>
      <c r="DA15056" s="130"/>
      <c r="DB15056" s="130"/>
    </row>
    <row r="15057" spans="104:106" x14ac:dyDescent="0.2">
      <c r="CZ15057" s="130"/>
      <c r="DA15057" s="130"/>
      <c r="DB15057" s="130"/>
    </row>
    <row r="15058" spans="104:106" x14ac:dyDescent="0.2">
      <c r="CZ15058" s="130"/>
      <c r="DA15058" s="130"/>
      <c r="DB15058" s="130"/>
    </row>
    <row r="15059" spans="104:106" x14ac:dyDescent="0.2">
      <c r="CZ15059" s="130"/>
      <c r="DA15059" s="130"/>
      <c r="DB15059" s="130"/>
    </row>
    <row r="15060" spans="104:106" x14ac:dyDescent="0.2">
      <c r="CZ15060" s="130"/>
      <c r="DA15060" s="130"/>
      <c r="DB15060" s="130"/>
    </row>
    <row r="15061" spans="104:106" x14ac:dyDescent="0.2">
      <c r="CZ15061" s="130"/>
      <c r="DA15061" s="130"/>
      <c r="DB15061" s="130"/>
    </row>
    <row r="15062" spans="104:106" x14ac:dyDescent="0.2">
      <c r="CZ15062" s="130"/>
      <c r="DA15062" s="130"/>
      <c r="DB15062" s="130"/>
    </row>
    <row r="15063" spans="104:106" x14ac:dyDescent="0.2">
      <c r="CZ15063" s="130"/>
      <c r="DA15063" s="130"/>
      <c r="DB15063" s="130"/>
    </row>
    <row r="15064" spans="104:106" x14ac:dyDescent="0.2">
      <c r="CZ15064" s="130"/>
      <c r="DA15064" s="130"/>
      <c r="DB15064" s="130"/>
    </row>
    <row r="15065" spans="104:106" x14ac:dyDescent="0.2">
      <c r="CZ15065" s="130"/>
      <c r="DA15065" s="130"/>
      <c r="DB15065" s="130"/>
    </row>
    <row r="15066" spans="104:106" x14ac:dyDescent="0.2">
      <c r="CZ15066" s="130"/>
      <c r="DA15066" s="130"/>
      <c r="DB15066" s="130"/>
    </row>
    <row r="15067" spans="104:106" x14ac:dyDescent="0.2">
      <c r="CZ15067" s="130"/>
      <c r="DA15067" s="130"/>
      <c r="DB15067" s="130"/>
    </row>
    <row r="15068" spans="104:106" x14ac:dyDescent="0.2">
      <c r="CZ15068" s="130"/>
      <c r="DA15068" s="130"/>
      <c r="DB15068" s="130"/>
    </row>
    <row r="15069" spans="104:106" x14ac:dyDescent="0.2">
      <c r="CZ15069" s="130"/>
      <c r="DA15069" s="130"/>
      <c r="DB15069" s="130"/>
    </row>
    <row r="15070" spans="104:106" x14ac:dyDescent="0.2">
      <c r="CZ15070" s="130"/>
      <c r="DA15070" s="130"/>
      <c r="DB15070" s="130"/>
    </row>
    <row r="15071" spans="104:106" x14ac:dyDescent="0.2">
      <c r="CZ15071" s="130"/>
      <c r="DA15071" s="130"/>
      <c r="DB15071" s="130"/>
    </row>
    <row r="15072" spans="104:106" x14ac:dyDescent="0.2">
      <c r="CZ15072" s="130"/>
      <c r="DA15072" s="130"/>
      <c r="DB15072" s="130"/>
    </row>
    <row r="15073" spans="104:106" x14ac:dyDescent="0.2">
      <c r="CZ15073" s="130"/>
      <c r="DA15073" s="130"/>
      <c r="DB15073" s="130"/>
    </row>
    <row r="15074" spans="104:106" x14ac:dyDescent="0.2">
      <c r="CZ15074" s="130"/>
      <c r="DA15074" s="130"/>
      <c r="DB15074" s="130"/>
    </row>
    <row r="15075" spans="104:106" x14ac:dyDescent="0.2">
      <c r="CZ15075" s="130"/>
      <c r="DA15075" s="130"/>
      <c r="DB15075" s="130"/>
    </row>
    <row r="15076" spans="104:106" x14ac:dyDescent="0.2">
      <c r="CZ15076" s="130"/>
      <c r="DA15076" s="130"/>
      <c r="DB15076" s="130"/>
    </row>
    <row r="15077" spans="104:106" x14ac:dyDescent="0.2">
      <c r="CZ15077" s="130"/>
      <c r="DA15077" s="130"/>
      <c r="DB15077" s="130"/>
    </row>
    <row r="15078" spans="104:106" x14ac:dyDescent="0.2">
      <c r="CZ15078" s="130"/>
      <c r="DA15078" s="130"/>
      <c r="DB15078" s="130"/>
    </row>
    <row r="15079" spans="104:106" x14ac:dyDescent="0.2">
      <c r="CZ15079" s="130"/>
      <c r="DA15079" s="130"/>
      <c r="DB15079" s="130"/>
    </row>
    <row r="15080" spans="104:106" x14ac:dyDescent="0.2">
      <c r="CZ15080" s="130"/>
      <c r="DA15080" s="130"/>
      <c r="DB15080" s="130"/>
    </row>
    <row r="15081" spans="104:106" x14ac:dyDescent="0.2">
      <c r="CZ15081" s="130"/>
      <c r="DA15081" s="130"/>
      <c r="DB15081" s="130"/>
    </row>
    <row r="15082" spans="104:106" x14ac:dyDescent="0.2">
      <c r="CZ15082" s="130"/>
      <c r="DA15082" s="130"/>
      <c r="DB15082" s="130"/>
    </row>
    <row r="15083" spans="104:106" x14ac:dyDescent="0.2">
      <c r="CZ15083" s="130"/>
      <c r="DA15083" s="130"/>
      <c r="DB15083" s="130"/>
    </row>
    <row r="15084" spans="104:106" x14ac:dyDescent="0.2">
      <c r="CZ15084" s="130"/>
      <c r="DA15084" s="130"/>
      <c r="DB15084" s="130"/>
    </row>
    <row r="15085" spans="104:106" x14ac:dyDescent="0.2">
      <c r="CZ15085" s="130"/>
      <c r="DA15085" s="130"/>
      <c r="DB15085" s="130"/>
    </row>
    <row r="15086" spans="104:106" x14ac:dyDescent="0.2">
      <c r="CZ15086" s="130"/>
      <c r="DA15086" s="130"/>
      <c r="DB15086" s="130"/>
    </row>
    <row r="15087" spans="104:106" x14ac:dyDescent="0.2">
      <c r="CZ15087" s="130"/>
      <c r="DA15087" s="130"/>
      <c r="DB15087" s="130"/>
    </row>
    <row r="15088" spans="104:106" x14ac:dyDescent="0.2">
      <c r="CZ15088" s="130"/>
      <c r="DA15088" s="130"/>
      <c r="DB15088" s="130"/>
    </row>
    <row r="15089" spans="104:106" x14ac:dyDescent="0.2">
      <c r="CZ15089" s="130"/>
      <c r="DA15089" s="130"/>
      <c r="DB15089" s="130"/>
    </row>
    <row r="15090" spans="104:106" x14ac:dyDescent="0.2">
      <c r="CZ15090" s="130"/>
      <c r="DA15090" s="130"/>
      <c r="DB15090" s="130"/>
    </row>
    <row r="15091" spans="104:106" x14ac:dyDescent="0.2">
      <c r="CZ15091" s="130"/>
      <c r="DA15091" s="130"/>
      <c r="DB15091" s="130"/>
    </row>
    <row r="15092" spans="104:106" x14ac:dyDescent="0.2">
      <c r="CZ15092" s="130"/>
      <c r="DA15092" s="130"/>
      <c r="DB15092" s="130"/>
    </row>
    <row r="15093" spans="104:106" x14ac:dyDescent="0.2">
      <c r="CZ15093" s="130"/>
      <c r="DA15093" s="130"/>
      <c r="DB15093" s="130"/>
    </row>
    <row r="15094" spans="104:106" x14ac:dyDescent="0.2">
      <c r="CZ15094" s="130"/>
      <c r="DA15094" s="130"/>
      <c r="DB15094" s="130"/>
    </row>
    <row r="15095" spans="104:106" x14ac:dyDescent="0.2">
      <c r="CZ15095" s="130"/>
      <c r="DA15095" s="130"/>
      <c r="DB15095" s="130"/>
    </row>
    <row r="15096" spans="104:106" x14ac:dyDescent="0.2">
      <c r="CZ15096" s="130"/>
      <c r="DA15096" s="130"/>
      <c r="DB15096" s="130"/>
    </row>
    <row r="15097" spans="104:106" x14ac:dyDescent="0.2">
      <c r="CZ15097" s="130"/>
      <c r="DA15097" s="130"/>
      <c r="DB15097" s="130"/>
    </row>
    <row r="15098" spans="104:106" x14ac:dyDescent="0.2">
      <c r="CZ15098" s="130"/>
      <c r="DA15098" s="130"/>
      <c r="DB15098" s="130"/>
    </row>
    <row r="15099" spans="104:106" x14ac:dyDescent="0.2">
      <c r="CZ15099" s="130"/>
      <c r="DA15099" s="130"/>
      <c r="DB15099" s="130"/>
    </row>
    <row r="15100" spans="104:106" x14ac:dyDescent="0.2">
      <c r="CZ15100" s="130"/>
      <c r="DA15100" s="130"/>
      <c r="DB15100" s="130"/>
    </row>
    <row r="15101" spans="104:106" x14ac:dyDescent="0.2">
      <c r="CZ15101" s="130"/>
      <c r="DA15101" s="130"/>
      <c r="DB15101" s="130"/>
    </row>
    <row r="15102" spans="104:106" x14ac:dyDescent="0.2">
      <c r="CZ15102" s="130"/>
      <c r="DA15102" s="130"/>
      <c r="DB15102" s="130"/>
    </row>
    <row r="15103" spans="104:106" x14ac:dyDescent="0.2">
      <c r="CZ15103" s="130"/>
      <c r="DA15103" s="130"/>
      <c r="DB15103" s="130"/>
    </row>
    <row r="15104" spans="104:106" x14ac:dyDescent="0.2">
      <c r="CZ15104" s="130"/>
      <c r="DA15104" s="130"/>
      <c r="DB15104" s="130"/>
    </row>
    <row r="15105" spans="104:106" x14ac:dyDescent="0.2">
      <c r="CZ15105" s="130"/>
      <c r="DA15105" s="130"/>
      <c r="DB15105" s="130"/>
    </row>
    <row r="15106" spans="104:106" x14ac:dyDescent="0.2">
      <c r="CZ15106" s="130"/>
      <c r="DA15106" s="130"/>
      <c r="DB15106" s="130"/>
    </row>
    <row r="15107" spans="104:106" x14ac:dyDescent="0.2">
      <c r="CZ15107" s="130"/>
      <c r="DA15107" s="130"/>
      <c r="DB15107" s="130"/>
    </row>
    <row r="15108" spans="104:106" x14ac:dyDescent="0.2">
      <c r="CZ15108" s="130"/>
      <c r="DA15108" s="130"/>
      <c r="DB15108" s="130"/>
    </row>
    <row r="15109" spans="104:106" x14ac:dyDescent="0.2">
      <c r="CZ15109" s="130"/>
      <c r="DA15109" s="130"/>
      <c r="DB15109" s="130"/>
    </row>
    <row r="15110" spans="104:106" x14ac:dyDescent="0.2">
      <c r="CZ15110" s="130"/>
      <c r="DA15110" s="130"/>
      <c r="DB15110" s="130"/>
    </row>
    <row r="15111" spans="104:106" x14ac:dyDescent="0.2">
      <c r="CZ15111" s="130"/>
      <c r="DA15111" s="130"/>
      <c r="DB15111" s="130"/>
    </row>
    <row r="15112" spans="104:106" x14ac:dyDescent="0.2">
      <c r="CZ15112" s="130"/>
      <c r="DA15112" s="130"/>
      <c r="DB15112" s="130"/>
    </row>
    <row r="15113" spans="104:106" x14ac:dyDescent="0.2">
      <c r="CZ15113" s="130"/>
      <c r="DA15113" s="130"/>
      <c r="DB15113" s="130"/>
    </row>
    <row r="15114" spans="104:106" x14ac:dyDescent="0.2">
      <c r="CZ15114" s="130"/>
      <c r="DA15114" s="130"/>
      <c r="DB15114" s="130"/>
    </row>
    <row r="15115" spans="104:106" x14ac:dyDescent="0.2">
      <c r="CZ15115" s="130"/>
      <c r="DA15115" s="130"/>
      <c r="DB15115" s="130"/>
    </row>
    <row r="15116" spans="104:106" x14ac:dyDescent="0.2">
      <c r="CZ15116" s="130"/>
      <c r="DA15116" s="130"/>
      <c r="DB15116" s="130"/>
    </row>
    <row r="15117" spans="104:106" x14ac:dyDescent="0.2">
      <c r="CZ15117" s="130"/>
      <c r="DA15117" s="130"/>
      <c r="DB15117" s="130"/>
    </row>
    <row r="15118" spans="104:106" x14ac:dyDescent="0.2">
      <c r="CZ15118" s="130"/>
      <c r="DA15118" s="130"/>
      <c r="DB15118" s="130"/>
    </row>
    <row r="15119" spans="104:106" x14ac:dyDescent="0.2">
      <c r="CZ15119" s="130"/>
      <c r="DA15119" s="130"/>
      <c r="DB15119" s="130"/>
    </row>
    <row r="15120" spans="104:106" x14ac:dyDescent="0.2">
      <c r="CZ15120" s="130"/>
      <c r="DA15120" s="130"/>
      <c r="DB15120" s="130"/>
    </row>
    <row r="15121" spans="104:106" x14ac:dyDescent="0.2">
      <c r="CZ15121" s="130"/>
      <c r="DA15121" s="130"/>
      <c r="DB15121" s="130"/>
    </row>
    <row r="15122" spans="104:106" x14ac:dyDescent="0.2">
      <c r="CZ15122" s="130"/>
      <c r="DA15122" s="130"/>
      <c r="DB15122" s="130"/>
    </row>
    <row r="15123" spans="104:106" x14ac:dyDescent="0.2">
      <c r="CZ15123" s="130"/>
      <c r="DA15123" s="130"/>
      <c r="DB15123" s="130"/>
    </row>
    <row r="15124" spans="104:106" x14ac:dyDescent="0.2">
      <c r="CZ15124" s="130"/>
      <c r="DA15124" s="130"/>
      <c r="DB15124" s="130"/>
    </row>
    <row r="15125" spans="104:106" x14ac:dyDescent="0.2">
      <c r="CZ15125" s="130"/>
      <c r="DA15125" s="130"/>
      <c r="DB15125" s="130"/>
    </row>
    <row r="15126" spans="104:106" x14ac:dyDescent="0.2">
      <c r="CZ15126" s="130"/>
      <c r="DA15126" s="130"/>
      <c r="DB15126" s="130"/>
    </row>
    <row r="15127" spans="104:106" x14ac:dyDescent="0.2">
      <c r="CZ15127" s="130"/>
      <c r="DA15127" s="130"/>
      <c r="DB15127" s="130"/>
    </row>
    <row r="15128" spans="104:106" x14ac:dyDescent="0.2">
      <c r="CZ15128" s="130"/>
      <c r="DA15128" s="130"/>
      <c r="DB15128" s="130"/>
    </row>
    <row r="15129" spans="104:106" x14ac:dyDescent="0.2">
      <c r="CZ15129" s="130"/>
      <c r="DA15129" s="130"/>
      <c r="DB15129" s="130"/>
    </row>
    <row r="15130" spans="104:106" x14ac:dyDescent="0.2">
      <c r="CZ15130" s="130"/>
      <c r="DA15130" s="130"/>
      <c r="DB15130" s="130"/>
    </row>
    <row r="15131" spans="104:106" x14ac:dyDescent="0.2">
      <c r="CZ15131" s="130"/>
      <c r="DA15131" s="130"/>
      <c r="DB15131" s="130"/>
    </row>
    <row r="15132" spans="104:106" x14ac:dyDescent="0.2">
      <c r="CZ15132" s="130"/>
      <c r="DA15132" s="130"/>
      <c r="DB15132" s="130"/>
    </row>
    <row r="15133" spans="104:106" x14ac:dyDescent="0.2">
      <c r="CZ15133" s="130"/>
      <c r="DA15133" s="130"/>
      <c r="DB15133" s="130"/>
    </row>
    <row r="15134" spans="104:106" x14ac:dyDescent="0.2">
      <c r="CZ15134" s="130"/>
      <c r="DA15134" s="130"/>
      <c r="DB15134" s="130"/>
    </row>
    <row r="15135" spans="104:106" x14ac:dyDescent="0.2">
      <c r="CZ15135" s="130"/>
      <c r="DA15135" s="130"/>
      <c r="DB15135" s="130"/>
    </row>
    <row r="15136" spans="104:106" x14ac:dyDescent="0.2">
      <c r="CZ15136" s="130"/>
      <c r="DA15136" s="130"/>
      <c r="DB15136" s="130"/>
    </row>
    <row r="15137" spans="104:106" x14ac:dyDescent="0.2">
      <c r="CZ15137" s="130"/>
      <c r="DA15137" s="130"/>
      <c r="DB15137" s="130"/>
    </row>
    <row r="15138" spans="104:106" x14ac:dyDescent="0.2">
      <c r="CZ15138" s="130"/>
      <c r="DA15138" s="130"/>
      <c r="DB15138" s="130"/>
    </row>
    <row r="15139" spans="104:106" x14ac:dyDescent="0.2">
      <c r="CZ15139" s="130"/>
      <c r="DA15139" s="130"/>
      <c r="DB15139" s="130"/>
    </row>
    <row r="15140" spans="104:106" x14ac:dyDescent="0.2">
      <c r="CZ15140" s="130"/>
      <c r="DA15140" s="130"/>
      <c r="DB15140" s="130"/>
    </row>
    <row r="15141" spans="104:106" x14ac:dyDescent="0.2">
      <c r="CZ15141" s="130"/>
      <c r="DA15141" s="130"/>
      <c r="DB15141" s="130"/>
    </row>
    <row r="15142" spans="104:106" x14ac:dyDescent="0.2">
      <c r="CZ15142" s="130"/>
      <c r="DA15142" s="130"/>
      <c r="DB15142" s="130"/>
    </row>
    <row r="15143" spans="104:106" x14ac:dyDescent="0.2">
      <c r="CZ15143" s="130"/>
      <c r="DA15143" s="130"/>
      <c r="DB15143" s="130"/>
    </row>
    <row r="15144" spans="104:106" x14ac:dyDescent="0.2">
      <c r="CZ15144" s="130"/>
      <c r="DA15144" s="130"/>
      <c r="DB15144" s="130"/>
    </row>
    <row r="15145" spans="104:106" x14ac:dyDescent="0.2">
      <c r="CZ15145" s="130"/>
      <c r="DA15145" s="130"/>
      <c r="DB15145" s="130"/>
    </row>
    <row r="15146" spans="104:106" x14ac:dyDescent="0.2">
      <c r="CZ15146" s="130"/>
      <c r="DA15146" s="130"/>
      <c r="DB15146" s="130"/>
    </row>
    <row r="15147" spans="104:106" x14ac:dyDescent="0.2">
      <c r="CZ15147" s="130"/>
      <c r="DA15147" s="130"/>
      <c r="DB15147" s="130"/>
    </row>
    <row r="15148" spans="104:106" x14ac:dyDescent="0.2">
      <c r="CZ15148" s="130"/>
      <c r="DA15148" s="130"/>
      <c r="DB15148" s="130"/>
    </row>
    <row r="15149" spans="104:106" x14ac:dyDescent="0.2">
      <c r="CZ15149" s="130"/>
      <c r="DA15149" s="130"/>
      <c r="DB15149" s="130"/>
    </row>
    <row r="15150" spans="104:106" x14ac:dyDescent="0.2">
      <c r="CZ15150" s="130"/>
      <c r="DA15150" s="130"/>
      <c r="DB15150" s="130"/>
    </row>
    <row r="15151" spans="104:106" x14ac:dyDescent="0.2">
      <c r="CZ15151" s="130"/>
      <c r="DA15151" s="130"/>
      <c r="DB15151" s="130"/>
    </row>
    <row r="15152" spans="104:106" x14ac:dyDescent="0.2">
      <c r="CZ15152" s="130"/>
      <c r="DA15152" s="130"/>
      <c r="DB15152" s="130"/>
    </row>
    <row r="15153" spans="104:106" x14ac:dyDescent="0.2">
      <c r="CZ15153" s="130"/>
      <c r="DA15153" s="130"/>
      <c r="DB15153" s="130"/>
    </row>
    <row r="15154" spans="104:106" x14ac:dyDescent="0.2">
      <c r="CZ15154" s="130"/>
      <c r="DA15154" s="130"/>
      <c r="DB15154" s="130"/>
    </row>
    <row r="15155" spans="104:106" x14ac:dyDescent="0.2">
      <c r="CZ15155" s="130"/>
      <c r="DA15155" s="130"/>
      <c r="DB15155" s="130"/>
    </row>
    <row r="15156" spans="104:106" x14ac:dyDescent="0.2">
      <c r="CZ15156" s="130"/>
      <c r="DA15156" s="130"/>
      <c r="DB15156" s="130"/>
    </row>
    <row r="15157" spans="104:106" x14ac:dyDescent="0.2">
      <c r="CZ15157" s="130"/>
      <c r="DA15157" s="130"/>
      <c r="DB15157" s="130"/>
    </row>
    <row r="15158" spans="104:106" x14ac:dyDescent="0.2">
      <c r="CZ15158" s="130"/>
      <c r="DA15158" s="130"/>
      <c r="DB15158" s="130"/>
    </row>
    <row r="15159" spans="104:106" x14ac:dyDescent="0.2">
      <c r="CZ15159" s="130"/>
      <c r="DA15159" s="130"/>
      <c r="DB15159" s="130"/>
    </row>
    <row r="15160" spans="104:106" x14ac:dyDescent="0.2">
      <c r="CZ15160" s="130"/>
      <c r="DA15160" s="130"/>
      <c r="DB15160" s="130"/>
    </row>
    <row r="15161" spans="104:106" x14ac:dyDescent="0.2">
      <c r="CZ15161" s="130"/>
      <c r="DA15161" s="130"/>
      <c r="DB15161" s="130"/>
    </row>
    <row r="15162" spans="104:106" x14ac:dyDescent="0.2">
      <c r="CZ15162" s="130"/>
      <c r="DA15162" s="130"/>
      <c r="DB15162" s="130"/>
    </row>
    <row r="15163" spans="104:106" x14ac:dyDescent="0.2">
      <c r="CZ15163" s="130"/>
      <c r="DA15163" s="130"/>
      <c r="DB15163" s="130"/>
    </row>
    <row r="15164" spans="104:106" x14ac:dyDescent="0.2">
      <c r="CZ15164" s="130"/>
      <c r="DA15164" s="130"/>
      <c r="DB15164" s="130"/>
    </row>
    <row r="15165" spans="104:106" x14ac:dyDescent="0.2">
      <c r="CZ15165" s="130"/>
      <c r="DA15165" s="130"/>
      <c r="DB15165" s="130"/>
    </row>
    <row r="15166" spans="104:106" x14ac:dyDescent="0.2">
      <c r="CZ15166" s="130"/>
      <c r="DA15166" s="130"/>
      <c r="DB15166" s="130"/>
    </row>
    <row r="15167" spans="104:106" x14ac:dyDescent="0.2">
      <c r="CZ15167" s="130"/>
      <c r="DA15167" s="130"/>
      <c r="DB15167" s="130"/>
    </row>
    <row r="15168" spans="104:106" x14ac:dyDescent="0.2">
      <c r="CZ15168" s="130"/>
      <c r="DA15168" s="130"/>
      <c r="DB15168" s="130"/>
    </row>
    <row r="15169" spans="104:106" x14ac:dyDescent="0.2">
      <c r="CZ15169" s="130"/>
      <c r="DA15169" s="130"/>
      <c r="DB15169" s="130"/>
    </row>
    <row r="15170" spans="104:106" x14ac:dyDescent="0.2">
      <c r="CZ15170" s="130"/>
      <c r="DA15170" s="130"/>
      <c r="DB15170" s="130"/>
    </row>
    <row r="15171" spans="104:106" x14ac:dyDescent="0.2">
      <c r="CZ15171" s="130"/>
      <c r="DA15171" s="130"/>
      <c r="DB15171" s="130"/>
    </row>
    <row r="15172" spans="104:106" x14ac:dyDescent="0.2">
      <c r="CZ15172" s="130"/>
      <c r="DA15172" s="130"/>
      <c r="DB15172" s="130"/>
    </row>
    <row r="15173" spans="104:106" x14ac:dyDescent="0.2">
      <c r="CZ15173" s="130"/>
      <c r="DA15173" s="130"/>
      <c r="DB15173" s="130"/>
    </row>
    <row r="15174" spans="104:106" x14ac:dyDescent="0.2">
      <c r="CZ15174" s="130"/>
      <c r="DA15174" s="130"/>
      <c r="DB15174" s="130"/>
    </row>
    <row r="15175" spans="104:106" x14ac:dyDescent="0.2">
      <c r="CZ15175" s="130"/>
      <c r="DA15175" s="130"/>
      <c r="DB15175" s="130"/>
    </row>
    <row r="15176" spans="104:106" x14ac:dyDescent="0.2">
      <c r="CZ15176" s="130"/>
      <c r="DA15176" s="130"/>
      <c r="DB15176" s="130"/>
    </row>
    <row r="15177" spans="104:106" x14ac:dyDescent="0.2">
      <c r="CZ15177" s="130"/>
      <c r="DA15177" s="130"/>
      <c r="DB15177" s="130"/>
    </row>
    <row r="15178" spans="104:106" x14ac:dyDescent="0.2">
      <c r="CZ15178" s="130"/>
      <c r="DA15178" s="130"/>
      <c r="DB15178" s="130"/>
    </row>
    <row r="15179" spans="104:106" x14ac:dyDescent="0.2">
      <c r="CZ15179" s="130"/>
      <c r="DA15179" s="130"/>
      <c r="DB15179" s="130"/>
    </row>
    <row r="15180" spans="104:106" x14ac:dyDescent="0.2">
      <c r="CZ15180" s="130"/>
      <c r="DA15180" s="130"/>
      <c r="DB15180" s="130"/>
    </row>
    <row r="15181" spans="104:106" x14ac:dyDescent="0.2">
      <c r="CZ15181" s="130"/>
      <c r="DA15181" s="130"/>
      <c r="DB15181" s="130"/>
    </row>
    <row r="15182" spans="104:106" x14ac:dyDescent="0.2">
      <c r="CZ15182" s="130"/>
      <c r="DA15182" s="130"/>
      <c r="DB15182" s="130"/>
    </row>
    <row r="15183" spans="104:106" x14ac:dyDescent="0.2">
      <c r="CZ15183" s="130"/>
      <c r="DA15183" s="130"/>
      <c r="DB15183" s="130"/>
    </row>
    <row r="15184" spans="104:106" x14ac:dyDescent="0.2">
      <c r="CZ15184" s="130"/>
      <c r="DA15184" s="130"/>
      <c r="DB15184" s="130"/>
    </row>
    <row r="15185" spans="104:106" x14ac:dyDescent="0.2">
      <c r="CZ15185" s="130"/>
      <c r="DA15185" s="130"/>
      <c r="DB15185" s="130"/>
    </row>
    <row r="15186" spans="104:106" x14ac:dyDescent="0.2">
      <c r="CZ15186" s="130"/>
      <c r="DA15186" s="130"/>
      <c r="DB15186" s="130"/>
    </row>
    <row r="15187" spans="104:106" x14ac:dyDescent="0.2">
      <c r="CZ15187" s="130"/>
      <c r="DA15187" s="130"/>
      <c r="DB15187" s="130"/>
    </row>
    <row r="15188" spans="104:106" x14ac:dyDescent="0.2">
      <c r="CZ15188" s="130"/>
      <c r="DA15188" s="130"/>
      <c r="DB15188" s="130"/>
    </row>
    <row r="15189" spans="104:106" x14ac:dyDescent="0.2">
      <c r="CZ15189" s="130"/>
      <c r="DA15189" s="130"/>
      <c r="DB15189" s="130"/>
    </row>
    <row r="15190" spans="104:106" x14ac:dyDescent="0.2">
      <c r="CZ15190" s="130"/>
      <c r="DA15190" s="130"/>
      <c r="DB15190" s="130"/>
    </row>
    <row r="15191" spans="104:106" x14ac:dyDescent="0.2">
      <c r="CZ15191" s="130"/>
      <c r="DA15191" s="130"/>
      <c r="DB15191" s="130"/>
    </row>
    <row r="15192" spans="104:106" x14ac:dyDescent="0.2">
      <c r="CZ15192" s="130"/>
      <c r="DA15192" s="130"/>
      <c r="DB15192" s="130"/>
    </row>
    <row r="15193" spans="104:106" x14ac:dyDescent="0.2">
      <c r="CZ15193" s="130"/>
      <c r="DA15193" s="130"/>
      <c r="DB15193" s="130"/>
    </row>
    <row r="15194" spans="104:106" x14ac:dyDescent="0.2">
      <c r="CZ15194" s="130"/>
      <c r="DA15194" s="130"/>
      <c r="DB15194" s="130"/>
    </row>
    <row r="15195" spans="104:106" x14ac:dyDescent="0.2">
      <c r="CZ15195" s="130"/>
      <c r="DA15195" s="130"/>
      <c r="DB15195" s="130"/>
    </row>
    <row r="15196" spans="104:106" x14ac:dyDescent="0.2">
      <c r="CZ15196" s="130"/>
      <c r="DA15196" s="130"/>
      <c r="DB15196" s="130"/>
    </row>
    <row r="15197" spans="104:106" x14ac:dyDescent="0.2">
      <c r="CZ15197" s="130"/>
      <c r="DA15197" s="130"/>
      <c r="DB15197" s="130"/>
    </row>
    <row r="15198" spans="104:106" x14ac:dyDescent="0.2">
      <c r="CZ15198" s="130"/>
      <c r="DA15198" s="130"/>
      <c r="DB15198" s="130"/>
    </row>
    <row r="15199" spans="104:106" x14ac:dyDescent="0.2">
      <c r="CZ15199" s="130"/>
      <c r="DA15199" s="130"/>
      <c r="DB15199" s="130"/>
    </row>
    <row r="15200" spans="104:106" x14ac:dyDescent="0.2">
      <c r="CZ15200" s="130"/>
      <c r="DA15200" s="130"/>
      <c r="DB15200" s="130"/>
    </row>
    <row r="15201" spans="104:106" x14ac:dyDescent="0.2">
      <c r="CZ15201" s="130"/>
      <c r="DA15201" s="130"/>
      <c r="DB15201" s="130"/>
    </row>
    <row r="15202" spans="104:106" x14ac:dyDescent="0.2">
      <c r="CZ15202" s="130"/>
      <c r="DA15202" s="130"/>
      <c r="DB15202" s="130"/>
    </row>
    <row r="15203" spans="104:106" x14ac:dyDescent="0.2">
      <c r="CZ15203" s="130"/>
      <c r="DA15203" s="130"/>
      <c r="DB15203" s="130"/>
    </row>
    <row r="15204" spans="104:106" x14ac:dyDescent="0.2">
      <c r="CZ15204" s="130"/>
      <c r="DA15204" s="130"/>
      <c r="DB15204" s="130"/>
    </row>
    <row r="15205" spans="104:106" x14ac:dyDescent="0.2">
      <c r="CZ15205" s="130"/>
      <c r="DA15205" s="130"/>
      <c r="DB15205" s="130"/>
    </row>
    <row r="15206" spans="104:106" x14ac:dyDescent="0.2">
      <c r="CZ15206" s="130"/>
      <c r="DA15206" s="130"/>
      <c r="DB15206" s="130"/>
    </row>
    <row r="15207" spans="104:106" x14ac:dyDescent="0.2">
      <c r="CZ15207" s="130"/>
      <c r="DA15207" s="130"/>
      <c r="DB15207" s="130"/>
    </row>
    <row r="15208" spans="104:106" x14ac:dyDescent="0.2">
      <c r="CZ15208" s="130"/>
      <c r="DA15208" s="130"/>
      <c r="DB15208" s="130"/>
    </row>
    <row r="15209" spans="104:106" x14ac:dyDescent="0.2">
      <c r="CZ15209" s="130"/>
      <c r="DA15209" s="130"/>
      <c r="DB15209" s="130"/>
    </row>
    <row r="15210" spans="104:106" x14ac:dyDescent="0.2">
      <c r="CZ15210" s="130"/>
      <c r="DA15210" s="130"/>
      <c r="DB15210" s="130"/>
    </row>
    <row r="15211" spans="104:106" x14ac:dyDescent="0.2">
      <c r="CZ15211" s="130"/>
      <c r="DA15211" s="130"/>
      <c r="DB15211" s="130"/>
    </row>
    <row r="15212" spans="104:106" x14ac:dyDescent="0.2">
      <c r="CZ15212" s="130"/>
      <c r="DA15212" s="130"/>
      <c r="DB15212" s="130"/>
    </row>
    <row r="15213" spans="104:106" x14ac:dyDescent="0.2">
      <c r="CZ15213" s="130"/>
      <c r="DA15213" s="130"/>
      <c r="DB15213" s="130"/>
    </row>
    <row r="15214" spans="104:106" x14ac:dyDescent="0.2">
      <c r="CZ15214" s="130"/>
      <c r="DA15214" s="130"/>
      <c r="DB15214" s="130"/>
    </row>
    <row r="15215" spans="104:106" x14ac:dyDescent="0.2">
      <c r="CZ15215" s="130"/>
      <c r="DA15215" s="130"/>
      <c r="DB15215" s="130"/>
    </row>
    <row r="15216" spans="104:106" x14ac:dyDescent="0.2">
      <c r="CZ15216" s="130"/>
      <c r="DA15216" s="130"/>
      <c r="DB15216" s="130"/>
    </row>
    <row r="15217" spans="104:106" x14ac:dyDescent="0.2">
      <c r="CZ15217" s="130"/>
      <c r="DA15217" s="130"/>
      <c r="DB15217" s="130"/>
    </row>
    <row r="15218" spans="104:106" x14ac:dyDescent="0.2">
      <c r="CZ15218" s="130"/>
      <c r="DA15218" s="130"/>
      <c r="DB15218" s="130"/>
    </row>
    <row r="15219" spans="104:106" x14ac:dyDescent="0.2">
      <c r="CZ15219" s="130"/>
      <c r="DA15219" s="130"/>
      <c r="DB15219" s="130"/>
    </row>
    <row r="15220" spans="104:106" x14ac:dyDescent="0.2">
      <c r="CZ15220" s="130"/>
      <c r="DA15220" s="130"/>
      <c r="DB15220" s="130"/>
    </row>
    <row r="15221" spans="104:106" x14ac:dyDescent="0.2">
      <c r="CZ15221" s="130"/>
      <c r="DA15221" s="130"/>
      <c r="DB15221" s="130"/>
    </row>
    <row r="15222" spans="104:106" x14ac:dyDescent="0.2">
      <c r="CZ15222" s="130"/>
      <c r="DA15222" s="130"/>
      <c r="DB15222" s="130"/>
    </row>
    <row r="15223" spans="104:106" x14ac:dyDescent="0.2">
      <c r="CZ15223" s="130"/>
      <c r="DA15223" s="130"/>
      <c r="DB15223" s="130"/>
    </row>
    <row r="15224" spans="104:106" x14ac:dyDescent="0.2">
      <c r="CZ15224" s="130"/>
      <c r="DA15224" s="130"/>
      <c r="DB15224" s="130"/>
    </row>
    <row r="15225" spans="104:106" x14ac:dyDescent="0.2">
      <c r="CZ15225" s="130"/>
      <c r="DA15225" s="130"/>
      <c r="DB15225" s="130"/>
    </row>
    <row r="15226" spans="104:106" x14ac:dyDescent="0.2">
      <c r="CZ15226" s="130"/>
      <c r="DA15226" s="130"/>
      <c r="DB15226" s="130"/>
    </row>
    <row r="15227" spans="104:106" x14ac:dyDescent="0.2">
      <c r="CZ15227" s="130"/>
      <c r="DA15227" s="130"/>
      <c r="DB15227" s="130"/>
    </row>
    <row r="15228" spans="104:106" x14ac:dyDescent="0.2">
      <c r="CZ15228" s="130"/>
      <c r="DA15228" s="130"/>
      <c r="DB15228" s="130"/>
    </row>
    <row r="15229" spans="104:106" x14ac:dyDescent="0.2">
      <c r="CZ15229" s="130"/>
      <c r="DA15229" s="130"/>
      <c r="DB15229" s="130"/>
    </row>
    <row r="15230" spans="104:106" x14ac:dyDescent="0.2">
      <c r="CZ15230" s="130"/>
      <c r="DA15230" s="130"/>
      <c r="DB15230" s="130"/>
    </row>
    <row r="15231" spans="104:106" x14ac:dyDescent="0.2">
      <c r="CZ15231" s="130"/>
      <c r="DA15231" s="130"/>
      <c r="DB15231" s="130"/>
    </row>
    <row r="15232" spans="104:106" x14ac:dyDescent="0.2">
      <c r="CZ15232" s="130"/>
      <c r="DA15232" s="130"/>
      <c r="DB15232" s="130"/>
    </row>
    <row r="15233" spans="104:106" x14ac:dyDescent="0.2">
      <c r="CZ15233" s="130"/>
      <c r="DA15233" s="130"/>
      <c r="DB15233" s="130"/>
    </row>
    <row r="15234" spans="104:106" x14ac:dyDescent="0.2">
      <c r="CZ15234" s="130"/>
      <c r="DA15234" s="130"/>
      <c r="DB15234" s="130"/>
    </row>
    <row r="15235" spans="104:106" x14ac:dyDescent="0.2">
      <c r="CZ15235" s="130"/>
      <c r="DA15235" s="130"/>
      <c r="DB15235" s="130"/>
    </row>
    <row r="15236" spans="104:106" x14ac:dyDescent="0.2">
      <c r="CZ15236" s="130"/>
      <c r="DA15236" s="130"/>
      <c r="DB15236" s="130"/>
    </row>
    <row r="15237" spans="104:106" x14ac:dyDescent="0.2">
      <c r="CZ15237" s="130"/>
      <c r="DA15237" s="130"/>
      <c r="DB15237" s="130"/>
    </row>
    <row r="15238" spans="104:106" x14ac:dyDescent="0.2">
      <c r="CZ15238" s="130"/>
      <c r="DA15238" s="130"/>
      <c r="DB15238" s="130"/>
    </row>
    <row r="15239" spans="104:106" x14ac:dyDescent="0.2">
      <c r="CZ15239" s="130"/>
      <c r="DA15239" s="130"/>
      <c r="DB15239" s="130"/>
    </row>
    <row r="15240" spans="104:106" x14ac:dyDescent="0.2">
      <c r="CZ15240" s="130"/>
      <c r="DA15240" s="130"/>
      <c r="DB15240" s="130"/>
    </row>
    <row r="15241" spans="104:106" x14ac:dyDescent="0.2">
      <c r="CZ15241" s="130"/>
      <c r="DA15241" s="130"/>
      <c r="DB15241" s="130"/>
    </row>
    <row r="15242" spans="104:106" x14ac:dyDescent="0.2">
      <c r="CZ15242" s="130"/>
      <c r="DA15242" s="130"/>
      <c r="DB15242" s="130"/>
    </row>
    <row r="15243" spans="104:106" x14ac:dyDescent="0.2">
      <c r="CZ15243" s="130"/>
      <c r="DA15243" s="130"/>
      <c r="DB15243" s="130"/>
    </row>
    <row r="15244" spans="104:106" x14ac:dyDescent="0.2">
      <c r="CZ15244" s="130"/>
      <c r="DA15244" s="130"/>
      <c r="DB15244" s="130"/>
    </row>
    <row r="15245" spans="104:106" x14ac:dyDescent="0.2">
      <c r="CZ15245" s="130"/>
      <c r="DA15245" s="130"/>
      <c r="DB15245" s="130"/>
    </row>
    <row r="15246" spans="104:106" x14ac:dyDescent="0.2">
      <c r="CZ15246" s="130"/>
      <c r="DA15246" s="130"/>
      <c r="DB15246" s="130"/>
    </row>
    <row r="15247" spans="104:106" x14ac:dyDescent="0.2">
      <c r="CZ15247" s="130"/>
      <c r="DA15247" s="130"/>
      <c r="DB15247" s="130"/>
    </row>
    <row r="15248" spans="104:106" x14ac:dyDescent="0.2">
      <c r="CZ15248" s="130"/>
      <c r="DA15248" s="130"/>
      <c r="DB15248" s="130"/>
    </row>
    <row r="15249" spans="104:106" x14ac:dyDescent="0.2">
      <c r="CZ15249" s="130"/>
      <c r="DA15249" s="130"/>
      <c r="DB15249" s="130"/>
    </row>
    <row r="15250" spans="104:106" x14ac:dyDescent="0.2">
      <c r="CZ15250" s="130"/>
      <c r="DA15250" s="130"/>
      <c r="DB15250" s="130"/>
    </row>
    <row r="15251" spans="104:106" x14ac:dyDescent="0.2">
      <c r="CZ15251" s="130"/>
      <c r="DA15251" s="130"/>
      <c r="DB15251" s="130"/>
    </row>
    <row r="15252" spans="104:106" x14ac:dyDescent="0.2">
      <c r="CZ15252" s="130"/>
      <c r="DA15252" s="130"/>
      <c r="DB15252" s="130"/>
    </row>
    <row r="15253" spans="104:106" x14ac:dyDescent="0.2">
      <c r="CZ15253" s="130"/>
      <c r="DA15253" s="130"/>
      <c r="DB15253" s="130"/>
    </row>
    <row r="15254" spans="104:106" x14ac:dyDescent="0.2">
      <c r="CZ15254" s="130"/>
      <c r="DA15254" s="130"/>
      <c r="DB15254" s="130"/>
    </row>
    <row r="15255" spans="104:106" x14ac:dyDescent="0.2">
      <c r="CZ15255" s="130"/>
      <c r="DA15255" s="130"/>
      <c r="DB15255" s="130"/>
    </row>
    <row r="15256" spans="104:106" x14ac:dyDescent="0.2">
      <c r="CZ15256" s="130"/>
      <c r="DA15256" s="130"/>
      <c r="DB15256" s="130"/>
    </row>
    <row r="15257" spans="104:106" x14ac:dyDescent="0.2">
      <c r="CZ15257" s="130"/>
      <c r="DA15257" s="130"/>
      <c r="DB15257" s="130"/>
    </row>
    <row r="15258" spans="104:106" x14ac:dyDescent="0.2">
      <c r="CZ15258" s="130"/>
      <c r="DA15258" s="130"/>
      <c r="DB15258" s="130"/>
    </row>
    <row r="15259" spans="104:106" x14ac:dyDescent="0.2">
      <c r="CZ15259" s="130"/>
      <c r="DA15259" s="130"/>
      <c r="DB15259" s="130"/>
    </row>
    <row r="15260" spans="104:106" x14ac:dyDescent="0.2">
      <c r="CZ15260" s="130"/>
      <c r="DA15260" s="130"/>
      <c r="DB15260" s="130"/>
    </row>
    <row r="15261" spans="104:106" x14ac:dyDescent="0.2">
      <c r="CZ15261" s="130"/>
      <c r="DA15261" s="130"/>
      <c r="DB15261" s="130"/>
    </row>
    <row r="15262" spans="104:106" x14ac:dyDescent="0.2">
      <c r="CZ15262" s="130"/>
      <c r="DA15262" s="130"/>
      <c r="DB15262" s="130"/>
    </row>
    <row r="15263" spans="104:106" x14ac:dyDescent="0.2">
      <c r="CZ15263" s="130"/>
      <c r="DA15263" s="130"/>
      <c r="DB15263" s="130"/>
    </row>
    <row r="15264" spans="104:106" x14ac:dyDescent="0.2">
      <c r="CZ15264" s="130"/>
      <c r="DA15264" s="130"/>
      <c r="DB15264" s="130"/>
    </row>
    <row r="15265" spans="104:106" x14ac:dyDescent="0.2">
      <c r="CZ15265" s="130"/>
      <c r="DA15265" s="130"/>
      <c r="DB15265" s="130"/>
    </row>
    <row r="15266" spans="104:106" x14ac:dyDescent="0.2">
      <c r="CZ15266" s="130"/>
      <c r="DA15266" s="130"/>
      <c r="DB15266" s="130"/>
    </row>
    <row r="15267" spans="104:106" x14ac:dyDescent="0.2">
      <c r="CZ15267" s="130"/>
      <c r="DA15267" s="130"/>
      <c r="DB15267" s="130"/>
    </row>
    <row r="15268" spans="104:106" x14ac:dyDescent="0.2">
      <c r="CZ15268" s="130"/>
      <c r="DA15268" s="130"/>
      <c r="DB15268" s="130"/>
    </row>
    <row r="15269" spans="104:106" x14ac:dyDescent="0.2">
      <c r="CZ15269" s="130"/>
      <c r="DA15269" s="130"/>
      <c r="DB15269" s="130"/>
    </row>
    <row r="15270" spans="104:106" x14ac:dyDescent="0.2">
      <c r="CZ15270" s="130"/>
      <c r="DA15270" s="130"/>
      <c r="DB15270" s="130"/>
    </row>
    <row r="15271" spans="104:106" x14ac:dyDescent="0.2">
      <c r="CZ15271" s="130"/>
      <c r="DA15271" s="130"/>
      <c r="DB15271" s="130"/>
    </row>
    <row r="15272" spans="104:106" x14ac:dyDescent="0.2">
      <c r="CZ15272" s="130"/>
      <c r="DA15272" s="130"/>
      <c r="DB15272" s="130"/>
    </row>
    <row r="15273" spans="104:106" x14ac:dyDescent="0.2">
      <c r="CZ15273" s="130"/>
      <c r="DA15273" s="130"/>
      <c r="DB15273" s="130"/>
    </row>
    <row r="15274" spans="104:106" x14ac:dyDescent="0.2">
      <c r="CZ15274" s="130"/>
      <c r="DA15274" s="130"/>
      <c r="DB15274" s="130"/>
    </row>
    <row r="15275" spans="104:106" x14ac:dyDescent="0.2">
      <c r="CZ15275" s="130"/>
      <c r="DA15275" s="130"/>
      <c r="DB15275" s="130"/>
    </row>
    <row r="15276" spans="104:106" x14ac:dyDescent="0.2">
      <c r="CZ15276" s="130"/>
      <c r="DA15276" s="130"/>
      <c r="DB15276" s="130"/>
    </row>
    <row r="15277" spans="104:106" x14ac:dyDescent="0.2">
      <c r="CZ15277" s="130"/>
      <c r="DA15277" s="130"/>
      <c r="DB15277" s="130"/>
    </row>
    <row r="15278" spans="104:106" x14ac:dyDescent="0.2">
      <c r="CZ15278" s="130"/>
      <c r="DA15278" s="130"/>
      <c r="DB15278" s="130"/>
    </row>
    <row r="15279" spans="104:106" x14ac:dyDescent="0.2">
      <c r="CZ15279" s="130"/>
      <c r="DA15279" s="130"/>
      <c r="DB15279" s="130"/>
    </row>
    <row r="15280" spans="104:106" x14ac:dyDescent="0.2">
      <c r="CZ15280" s="130"/>
      <c r="DA15280" s="130"/>
      <c r="DB15280" s="130"/>
    </row>
    <row r="15281" spans="104:106" x14ac:dyDescent="0.2">
      <c r="CZ15281" s="130"/>
      <c r="DA15281" s="130"/>
      <c r="DB15281" s="130"/>
    </row>
    <row r="15282" spans="104:106" x14ac:dyDescent="0.2">
      <c r="CZ15282" s="130"/>
      <c r="DA15282" s="130"/>
      <c r="DB15282" s="130"/>
    </row>
    <row r="15283" spans="104:106" x14ac:dyDescent="0.2">
      <c r="CZ15283" s="130"/>
      <c r="DA15283" s="130"/>
      <c r="DB15283" s="130"/>
    </row>
    <row r="15284" spans="104:106" x14ac:dyDescent="0.2">
      <c r="CZ15284" s="130"/>
      <c r="DA15284" s="130"/>
      <c r="DB15284" s="130"/>
    </row>
    <row r="15285" spans="104:106" x14ac:dyDescent="0.2">
      <c r="CZ15285" s="130"/>
      <c r="DA15285" s="130"/>
      <c r="DB15285" s="130"/>
    </row>
    <row r="15286" spans="104:106" x14ac:dyDescent="0.2">
      <c r="CZ15286" s="130"/>
      <c r="DA15286" s="130"/>
      <c r="DB15286" s="130"/>
    </row>
    <row r="15287" spans="104:106" x14ac:dyDescent="0.2">
      <c r="CZ15287" s="130"/>
      <c r="DA15287" s="130"/>
      <c r="DB15287" s="130"/>
    </row>
    <row r="15288" spans="104:106" x14ac:dyDescent="0.2">
      <c r="CZ15288" s="130"/>
      <c r="DA15288" s="130"/>
      <c r="DB15288" s="130"/>
    </row>
    <row r="15289" spans="104:106" x14ac:dyDescent="0.2">
      <c r="CZ15289" s="130"/>
      <c r="DA15289" s="130"/>
      <c r="DB15289" s="130"/>
    </row>
    <row r="15290" spans="104:106" x14ac:dyDescent="0.2">
      <c r="CZ15290" s="130"/>
      <c r="DA15290" s="130"/>
      <c r="DB15290" s="130"/>
    </row>
    <row r="15291" spans="104:106" x14ac:dyDescent="0.2">
      <c r="CZ15291" s="130"/>
      <c r="DA15291" s="130"/>
      <c r="DB15291" s="130"/>
    </row>
    <row r="15292" spans="104:106" x14ac:dyDescent="0.2">
      <c r="CZ15292" s="130"/>
      <c r="DA15292" s="130"/>
      <c r="DB15292" s="130"/>
    </row>
    <row r="15293" spans="104:106" x14ac:dyDescent="0.2">
      <c r="CZ15293" s="130"/>
      <c r="DA15293" s="130"/>
      <c r="DB15293" s="130"/>
    </row>
    <row r="15294" spans="104:106" x14ac:dyDescent="0.2">
      <c r="CZ15294" s="130"/>
      <c r="DA15294" s="130"/>
      <c r="DB15294" s="130"/>
    </row>
    <row r="15295" spans="104:106" x14ac:dyDescent="0.2">
      <c r="CZ15295" s="130"/>
      <c r="DA15295" s="130"/>
      <c r="DB15295" s="130"/>
    </row>
    <row r="15296" spans="104:106" x14ac:dyDescent="0.2">
      <c r="CZ15296" s="130"/>
      <c r="DA15296" s="130"/>
      <c r="DB15296" s="130"/>
    </row>
    <row r="15297" spans="104:106" x14ac:dyDescent="0.2">
      <c r="CZ15297" s="130"/>
      <c r="DA15297" s="130"/>
      <c r="DB15297" s="130"/>
    </row>
    <row r="15298" spans="104:106" x14ac:dyDescent="0.2">
      <c r="CZ15298" s="130"/>
      <c r="DA15298" s="130"/>
      <c r="DB15298" s="130"/>
    </row>
    <row r="15299" spans="104:106" x14ac:dyDescent="0.2">
      <c r="CZ15299" s="130"/>
      <c r="DA15299" s="130"/>
      <c r="DB15299" s="130"/>
    </row>
    <row r="15300" spans="104:106" x14ac:dyDescent="0.2">
      <c r="CZ15300" s="130"/>
      <c r="DA15300" s="130"/>
      <c r="DB15300" s="130"/>
    </row>
    <row r="15301" spans="104:106" x14ac:dyDescent="0.2">
      <c r="CZ15301" s="130"/>
      <c r="DA15301" s="130"/>
      <c r="DB15301" s="130"/>
    </row>
    <row r="15302" spans="104:106" x14ac:dyDescent="0.2">
      <c r="CZ15302" s="130"/>
      <c r="DA15302" s="130"/>
      <c r="DB15302" s="130"/>
    </row>
    <row r="15303" spans="104:106" x14ac:dyDescent="0.2">
      <c r="CZ15303" s="130"/>
      <c r="DA15303" s="130"/>
      <c r="DB15303" s="130"/>
    </row>
    <row r="15304" spans="104:106" x14ac:dyDescent="0.2">
      <c r="CZ15304" s="130"/>
      <c r="DA15304" s="130"/>
      <c r="DB15304" s="130"/>
    </row>
    <row r="15305" spans="104:106" x14ac:dyDescent="0.2">
      <c r="CZ15305" s="130"/>
      <c r="DA15305" s="130"/>
      <c r="DB15305" s="130"/>
    </row>
    <row r="15306" spans="104:106" x14ac:dyDescent="0.2">
      <c r="CZ15306" s="130"/>
      <c r="DA15306" s="130"/>
      <c r="DB15306" s="130"/>
    </row>
    <row r="15307" spans="104:106" x14ac:dyDescent="0.2">
      <c r="CZ15307" s="130"/>
      <c r="DA15307" s="130"/>
      <c r="DB15307" s="130"/>
    </row>
    <row r="15308" spans="104:106" x14ac:dyDescent="0.2">
      <c r="CZ15308" s="130"/>
      <c r="DA15308" s="130"/>
      <c r="DB15308" s="130"/>
    </row>
    <row r="15309" spans="104:106" x14ac:dyDescent="0.2">
      <c r="CZ15309" s="130"/>
      <c r="DA15309" s="130"/>
      <c r="DB15309" s="130"/>
    </row>
    <row r="15310" spans="104:106" x14ac:dyDescent="0.2">
      <c r="CZ15310" s="130"/>
      <c r="DA15310" s="130"/>
      <c r="DB15310" s="130"/>
    </row>
    <row r="15311" spans="104:106" x14ac:dyDescent="0.2">
      <c r="CZ15311" s="130"/>
      <c r="DA15311" s="130"/>
      <c r="DB15311" s="130"/>
    </row>
    <row r="15312" spans="104:106" x14ac:dyDescent="0.2">
      <c r="CZ15312" s="130"/>
      <c r="DA15312" s="130"/>
      <c r="DB15312" s="130"/>
    </row>
    <row r="15313" spans="104:106" x14ac:dyDescent="0.2">
      <c r="CZ15313" s="130"/>
      <c r="DA15313" s="130"/>
      <c r="DB15313" s="130"/>
    </row>
    <row r="15314" spans="104:106" x14ac:dyDescent="0.2">
      <c r="CZ15314" s="130"/>
      <c r="DA15314" s="130"/>
      <c r="DB15314" s="130"/>
    </row>
    <row r="15315" spans="104:106" x14ac:dyDescent="0.2">
      <c r="CZ15315" s="130"/>
      <c r="DA15315" s="130"/>
      <c r="DB15315" s="130"/>
    </row>
    <row r="15316" spans="104:106" x14ac:dyDescent="0.2">
      <c r="CZ15316" s="130"/>
      <c r="DA15316" s="130"/>
      <c r="DB15316" s="130"/>
    </row>
    <row r="15317" spans="104:106" x14ac:dyDescent="0.2">
      <c r="CZ15317" s="130"/>
      <c r="DA15317" s="130"/>
      <c r="DB15317" s="130"/>
    </row>
    <row r="15318" spans="104:106" x14ac:dyDescent="0.2">
      <c r="CZ15318" s="130"/>
      <c r="DA15318" s="130"/>
      <c r="DB15318" s="130"/>
    </row>
    <row r="15319" spans="104:106" x14ac:dyDescent="0.2">
      <c r="CZ15319" s="130"/>
      <c r="DA15319" s="130"/>
      <c r="DB15319" s="130"/>
    </row>
    <row r="15320" spans="104:106" x14ac:dyDescent="0.2">
      <c r="CZ15320" s="130"/>
      <c r="DA15320" s="130"/>
      <c r="DB15320" s="130"/>
    </row>
    <row r="15321" spans="104:106" x14ac:dyDescent="0.2">
      <c r="CZ15321" s="130"/>
      <c r="DA15321" s="130"/>
      <c r="DB15321" s="130"/>
    </row>
    <row r="15322" spans="104:106" x14ac:dyDescent="0.2">
      <c r="CZ15322" s="130"/>
      <c r="DA15322" s="130"/>
      <c r="DB15322" s="130"/>
    </row>
    <row r="15323" spans="104:106" x14ac:dyDescent="0.2">
      <c r="CZ15323" s="130"/>
      <c r="DA15323" s="130"/>
      <c r="DB15323" s="130"/>
    </row>
    <row r="15324" spans="104:106" x14ac:dyDescent="0.2">
      <c r="CZ15324" s="130"/>
      <c r="DA15324" s="130"/>
      <c r="DB15324" s="130"/>
    </row>
    <row r="15325" spans="104:106" x14ac:dyDescent="0.2">
      <c r="CZ15325" s="130"/>
      <c r="DA15325" s="130"/>
      <c r="DB15325" s="130"/>
    </row>
    <row r="15326" spans="104:106" x14ac:dyDescent="0.2">
      <c r="CZ15326" s="130"/>
      <c r="DA15326" s="130"/>
      <c r="DB15326" s="130"/>
    </row>
    <row r="15327" spans="104:106" x14ac:dyDescent="0.2">
      <c r="CZ15327" s="130"/>
      <c r="DA15327" s="130"/>
      <c r="DB15327" s="130"/>
    </row>
    <row r="15328" spans="104:106" x14ac:dyDescent="0.2">
      <c r="CZ15328" s="130"/>
      <c r="DA15328" s="130"/>
      <c r="DB15328" s="130"/>
    </row>
    <row r="15329" spans="104:106" x14ac:dyDescent="0.2">
      <c r="CZ15329" s="130"/>
      <c r="DA15329" s="130"/>
      <c r="DB15329" s="130"/>
    </row>
    <row r="15330" spans="104:106" x14ac:dyDescent="0.2">
      <c r="CZ15330" s="130"/>
      <c r="DA15330" s="130"/>
      <c r="DB15330" s="130"/>
    </row>
    <row r="15331" spans="104:106" x14ac:dyDescent="0.2">
      <c r="CZ15331" s="130"/>
      <c r="DA15331" s="130"/>
      <c r="DB15331" s="130"/>
    </row>
    <row r="15332" spans="104:106" x14ac:dyDescent="0.2">
      <c r="CZ15332" s="130"/>
      <c r="DA15332" s="130"/>
      <c r="DB15332" s="130"/>
    </row>
    <row r="15333" spans="104:106" x14ac:dyDescent="0.2">
      <c r="CZ15333" s="130"/>
      <c r="DA15333" s="130"/>
      <c r="DB15333" s="130"/>
    </row>
    <row r="15334" spans="104:106" x14ac:dyDescent="0.2">
      <c r="CZ15334" s="130"/>
      <c r="DA15334" s="130"/>
      <c r="DB15334" s="130"/>
    </row>
    <row r="15335" spans="104:106" x14ac:dyDescent="0.2">
      <c r="CZ15335" s="130"/>
      <c r="DA15335" s="130"/>
      <c r="DB15335" s="130"/>
    </row>
    <row r="15336" spans="104:106" x14ac:dyDescent="0.2">
      <c r="CZ15336" s="130"/>
      <c r="DA15336" s="130"/>
      <c r="DB15336" s="130"/>
    </row>
    <row r="15337" spans="104:106" x14ac:dyDescent="0.2">
      <c r="CZ15337" s="130"/>
      <c r="DA15337" s="130"/>
      <c r="DB15337" s="130"/>
    </row>
    <row r="15338" spans="104:106" x14ac:dyDescent="0.2">
      <c r="CZ15338" s="130"/>
      <c r="DA15338" s="130"/>
      <c r="DB15338" s="130"/>
    </row>
    <row r="15339" spans="104:106" x14ac:dyDescent="0.2">
      <c r="CZ15339" s="130"/>
      <c r="DA15339" s="130"/>
      <c r="DB15339" s="130"/>
    </row>
    <row r="15340" spans="104:106" x14ac:dyDescent="0.2">
      <c r="CZ15340" s="130"/>
      <c r="DA15340" s="130"/>
      <c r="DB15340" s="130"/>
    </row>
    <row r="15341" spans="104:106" x14ac:dyDescent="0.2">
      <c r="CZ15341" s="130"/>
      <c r="DA15341" s="130"/>
      <c r="DB15341" s="130"/>
    </row>
    <row r="15342" spans="104:106" x14ac:dyDescent="0.2">
      <c r="CZ15342" s="130"/>
      <c r="DA15342" s="130"/>
      <c r="DB15342" s="130"/>
    </row>
    <row r="15343" spans="104:106" x14ac:dyDescent="0.2">
      <c r="CZ15343" s="130"/>
      <c r="DA15343" s="130"/>
      <c r="DB15343" s="130"/>
    </row>
    <row r="15344" spans="104:106" x14ac:dyDescent="0.2">
      <c r="CZ15344" s="130"/>
      <c r="DA15344" s="130"/>
      <c r="DB15344" s="130"/>
    </row>
    <row r="15345" spans="104:106" x14ac:dyDescent="0.2">
      <c r="CZ15345" s="130"/>
      <c r="DA15345" s="130"/>
      <c r="DB15345" s="130"/>
    </row>
    <row r="15346" spans="104:106" x14ac:dyDescent="0.2">
      <c r="CZ15346" s="130"/>
      <c r="DA15346" s="130"/>
      <c r="DB15346" s="130"/>
    </row>
    <row r="15347" spans="104:106" x14ac:dyDescent="0.2">
      <c r="CZ15347" s="130"/>
      <c r="DA15347" s="130"/>
      <c r="DB15347" s="130"/>
    </row>
    <row r="15348" spans="104:106" x14ac:dyDescent="0.2">
      <c r="CZ15348" s="130"/>
      <c r="DA15348" s="130"/>
      <c r="DB15348" s="130"/>
    </row>
    <row r="15349" spans="104:106" x14ac:dyDescent="0.2">
      <c r="CZ15349" s="130"/>
      <c r="DA15349" s="130"/>
      <c r="DB15349" s="130"/>
    </row>
    <row r="15350" spans="104:106" x14ac:dyDescent="0.2">
      <c r="CZ15350" s="130"/>
      <c r="DA15350" s="130"/>
      <c r="DB15350" s="130"/>
    </row>
    <row r="15351" spans="104:106" x14ac:dyDescent="0.2">
      <c r="CZ15351" s="130"/>
      <c r="DA15351" s="130"/>
      <c r="DB15351" s="130"/>
    </row>
    <row r="15352" spans="104:106" x14ac:dyDescent="0.2">
      <c r="CZ15352" s="130"/>
      <c r="DA15352" s="130"/>
      <c r="DB15352" s="130"/>
    </row>
    <row r="15353" spans="104:106" x14ac:dyDescent="0.2">
      <c r="CZ15353" s="130"/>
      <c r="DA15353" s="130"/>
      <c r="DB15353" s="130"/>
    </row>
    <row r="15354" spans="104:106" x14ac:dyDescent="0.2">
      <c r="CZ15354" s="130"/>
      <c r="DA15354" s="130"/>
      <c r="DB15354" s="130"/>
    </row>
    <row r="15355" spans="104:106" x14ac:dyDescent="0.2">
      <c r="CZ15355" s="130"/>
      <c r="DA15355" s="130"/>
      <c r="DB15355" s="130"/>
    </row>
    <row r="15356" spans="104:106" x14ac:dyDescent="0.2">
      <c r="CZ15356" s="130"/>
      <c r="DA15356" s="130"/>
      <c r="DB15356" s="130"/>
    </row>
    <row r="15357" spans="104:106" x14ac:dyDescent="0.2">
      <c r="CZ15357" s="130"/>
      <c r="DA15357" s="130"/>
      <c r="DB15357" s="130"/>
    </row>
    <row r="15358" spans="104:106" x14ac:dyDescent="0.2">
      <c r="CZ15358" s="130"/>
      <c r="DA15358" s="130"/>
      <c r="DB15358" s="130"/>
    </row>
    <row r="15359" spans="104:106" x14ac:dyDescent="0.2">
      <c r="CZ15359" s="130"/>
      <c r="DA15359" s="130"/>
      <c r="DB15359" s="130"/>
    </row>
    <row r="15360" spans="104:106" x14ac:dyDescent="0.2">
      <c r="CZ15360" s="130"/>
      <c r="DA15360" s="130"/>
      <c r="DB15360" s="130"/>
    </row>
    <row r="15361" spans="104:106" x14ac:dyDescent="0.2">
      <c r="CZ15361" s="130"/>
      <c r="DA15361" s="130"/>
      <c r="DB15361" s="130"/>
    </row>
    <row r="15362" spans="104:106" x14ac:dyDescent="0.2">
      <c r="CZ15362" s="130"/>
      <c r="DA15362" s="130"/>
      <c r="DB15362" s="130"/>
    </row>
    <row r="15363" spans="104:106" x14ac:dyDescent="0.2">
      <c r="CZ15363" s="130"/>
      <c r="DA15363" s="130"/>
      <c r="DB15363" s="130"/>
    </row>
    <row r="15364" spans="104:106" x14ac:dyDescent="0.2">
      <c r="CZ15364" s="130"/>
      <c r="DA15364" s="130"/>
      <c r="DB15364" s="130"/>
    </row>
    <row r="15365" spans="104:106" x14ac:dyDescent="0.2">
      <c r="CZ15365" s="130"/>
      <c r="DA15365" s="130"/>
      <c r="DB15365" s="130"/>
    </row>
    <row r="15366" spans="104:106" x14ac:dyDescent="0.2">
      <c r="CZ15366" s="130"/>
      <c r="DA15366" s="130"/>
      <c r="DB15366" s="130"/>
    </row>
    <row r="15367" spans="104:106" x14ac:dyDescent="0.2">
      <c r="CZ15367" s="130"/>
      <c r="DA15367" s="130"/>
      <c r="DB15367" s="130"/>
    </row>
    <row r="15368" spans="104:106" x14ac:dyDescent="0.2">
      <c r="CZ15368" s="130"/>
      <c r="DA15368" s="130"/>
      <c r="DB15368" s="130"/>
    </row>
    <row r="15369" spans="104:106" x14ac:dyDescent="0.2">
      <c r="CZ15369" s="130"/>
      <c r="DA15369" s="130"/>
      <c r="DB15369" s="130"/>
    </row>
    <row r="15370" spans="104:106" x14ac:dyDescent="0.2">
      <c r="CZ15370" s="130"/>
      <c r="DA15370" s="130"/>
      <c r="DB15370" s="130"/>
    </row>
    <row r="15371" spans="104:106" x14ac:dyDescent="0.2">
      <c r="CZ15371" s="130"/>
      <c r="DA15371" s="130"/>
      <c r="DB15371" s="130"/>
    </row>
    <row r="15372" spans="104:106" x14ac:dyDescent="0.2">
      <c r="CZ15372" s="130"/>
      <c r="DA15372" s="130"/>
      <c r="DB15372" s="130"/>
    </row>
    <row r="15373" spans="104:106" x14ac:dyDescent="0.2">
      <c r="CZ15373" s="130"/>
      <c r="DA15373" s="130"/>
      <c r="DB15373" s="130"/>
    </row>
    <row r="15374" spans="104:106" x14ac:dyDescent="0.2">
      <c r="CZ15374" s="130"/>
      <c r="DA15374" s="130"/>
      <c r="DB15374" s="130"/>
    </row>
    <row r="15375" spans="104:106" x14ac:dyDescent="0.2">
      <c r="CZ15375" s="130"/>
      <c r="DA15375" s="130"/>
      <c r="DB15375" s="130"/>
    </row>
    <row r="15376" spans="104:106" x14ac:dyDescent="0.2">
      <c r="CZ15376" s="130"/>
      <c r="DA15376" s="130"/>
      <c r="DB15376" s="130"/>
    </row>
    <row r="15377" spans="104:106" x14ac:dyDescent="0.2">
      <c r="CZ15377" s="130"/>
      <c r="DA15377" s="130"/>
      <c r="DB15377" s="130"/>
    </row>
    <row r="15378" spans="104:106" x14ac:dyDescent="0.2">
      <c r="CZ15378" s="130"/>
      <c r="DA15378" s="130"/>
      <c r="DB15378" s="130"/>
    </row>
    <row r="15379" spans="104:106" x14ac:dyDescent="0.2">
      <c r="CZ15379" s="130"/>
      <c r="DA15379" s="130"/>
      <c r="DB15379" s="130"/>
    </row>
    <row r="15380" spans="104:106" x14ac:dyDescent="0.2">
      <c r="CZ15380" s="130"/>
      <c r="DA15380" s="130"/>
      <c r="DB15380" s="130"/>
    </row>
    <row r="15381" spans="104:106" x14ac:dyDescent="0.2">
      <c r="CZ15381" s="130"/>
      <c r="DA15381" s="130"/>
      <c r="DB15381" s="130"/>
    </row>
    <row r="15382" spans="104:106" x14ac:dyDescent="0.2">
      <c r="CZ15382" s="130"/>
      <c r="DA15382" s="130"/>
      <c r="DB15382" s="130"/>
    </row>
    <row r="15383" spans="104:106" x14ac:dyDescent="0.2">
      <c r="CZ15383" s="130"/>
      <c r="DA15383" s="130"/>
      <c r="DB15383" s="130"/>
    </row>
    <row r="15384" spans="104:106" x14ac:dyDescent="0.2">
      <c r="CZ15384" s="130"/>
      <c r="DA15384" s="130"/>
      <c r="DB15384" s="130"/>
    </row>
    <row r="15385" spans="104:106" x14ac:dyDescent="0.2">
      <c r="CZ15385" s="130"/>
      <c r="DA15385" s="130"/>
      <c r="DB15385" s="130"/>
    </row>
    <row r="15386" spans="104:106" x14ac:dyDescent="0.2">
      <c r="CZ15386" s="130"/>
      <c r="DA15386" s="130"/>
      <c r="DB15386" s="130"/>
    </row>
    <row r="15387" spans="104:106" x14ac:dyDescent="0.2">
      <c r="CZ15387" s="130"/>
      <c r="DA15387" s="130"/>
      <c r="DB15387" s="130"/>
    </row>
    <row r="15388" spans="104:106" x14ac:dyDescent="0.2">
      <c r="CZ15388" s="130"/>
      <c r="DA15388" s="130"/>
      <c r="DB15388" s="130"/>
    </row>
    <row r="15389" spans="104:106" x14ac:dyDescent="0.2">
      <c r="CZ15389" s="130"/>
      <c r="DA15389" s="130"/>
      <c r="DB15389" s="130"/>
    </row>
    <row r="15390" spans="104:106" x14ac:dyDescent="0.2">
      <c r="CZ15390" s="130"/>
      <c r="DA15390" s="130"/>
      <c r="DB15390" s="130"/>
    </row>
    <row r="15391" spans="104:106" x14ac:dyDescent="0.2">
      <c r="CZ15391" s="130"/>
      <c r="DA15391" s="130"/>
      <c r="DB15391" s="130"/>
    </row>
    <row r="15392" spans="104:106" x14ac:dyDescent="0.2">
      <c r="CZ15392" s="130"/>
      <c r="DA15392" s="130"/>
      <c r="DB15392" s="130"/>
    </row>
    <row r="15393" spans="104:106" x14ac:dyDescent="0.2">
      <c r="CZ15393" s="130"/>
      <c r="DA15393" s="130"/>
      <c r="DB15393" s="130"/>
    </row>
    <row r="15394" spans="104:106" x14ac:dyDescent="0.2">
      <c r="CZ15394" s="130"/>
      <c r="DA15394" s="130"/>
      <c r="DB15394" s="130"/>
    </row>
    <row r="15395" spans="104:106" x14ac:dyDescent="0.2">
      <c r="CZ15395" s="130"/>
      <c r="DA15395" s="130"/>
      <c r="DB15395" s="130"/>
    </row>
    <row r="15396" spans="104:106" x14ac:dyDescent="0.2">
      <c r="CZ15396" s="130"/>
      <c r="DA15396" s="130"/>
      <c r="DB15396" s="130"/>
    </row>
    <row r="15397" spans="104:106" x14ac:dyDescent="0.2">
      <c r="CZ15397" s="130"/>
      <c r="DA15397" s="130"/>
      <c r="DB15397" s="130"/>
    </row>
    <row r="15398" spans="104:106" x14ac:dyDescent="0.2">
      <c r="CZ15398" s="130"/>
      <c r="DA15398" s="130"/>
      <c r="DB15398" s="130"/>
    </row>
    <row r="15399" spans="104:106" x14ac:dyDescent="0.2">
      <c r="CZ15399" s="130"/>
      <c r="DA15399" s="130"/>
      <c r="DB15399" s="130"/>
    </row>
    <row r="15400" spans="104:106" x14ac:dyDescent="0.2">
      <c r="CZ15400" s="130"/>
      <c r="DA15400" s="130"/>
      <c r="DB15400" s="130"/>
    </row>
    <row r="15401" spans="104:106" x14ac:dyDescent="0.2">
      <c r="CZ15401" s="130"/>
      <c r="DA15401" s="130"/>
      <c r="DB15401" s="130"/>
    </row>
    <row r="15402" spans="104:106" x14ac:dyDescent="0.2">
      <c r="CZ15402" s="130"/>
      <c r="DA15402" s="130"/>
      <c r="DB15402" s="130"/>
    </row>
    <row r="15403" spans="104:106" x14ac:dyDescent="0.2">
      <c r="CZ15403" s="130"/>
      <c r="DA15403" s="130"/>
      <c r="DB15403" s="130"/>
    </row>
    <row r="15404" spans="104:106" x14ac:dyDescent="0.2">
      <c r="CZ15404" s="130"/>
      <c r="DA15404" s="130"/>
      <c r="DB15404" s="130"/>
    </row>
    <row r="15405" spans="104:106" x14ac:dyDescent="0.2">
      <c r="CZ15405" s="130"/>
      <c r="DA15405" s="130"/>
      <c r="DB15405" s="130"/>
    </row>
    <row r="15406" spans="104:106" x14ac:dyDescent="0.2">
      <c r="CZ15406" s="130"/>
      <c r="DA15406" s="130"/>
      <c r="DB15406" s="130"/>
    </row>
    <row r="15407" spans="104:106" x14ac:dyDescent="0.2">
      <c r="CZ15407" s="130"/>
      <c r="DA15407" s="130"/>
      <c r="DB15407" s="130"/>
    </row>
    <row r="15408" spans="104:106" x14ac:dyDescent="0.2">
      <c r="CZ15408" s="130"/>
      <c r="DA15408" s="130"/>
      <c r="DB15408" s="130"/>
    </row>
    <row r="15409" spans="104:106" x14ac:dyDescent="0.2">
      <c r="CZ15409" s="130"/>
      <c r="DA15409" s="130"/>
      <c r="DB15409" s="130"/>
    </row>
    <row r="15410" spans="104:106" x14ac:dyDescent="0.2">
      <c r="CZ15410" s="130"/>
      <c r="DA15410" s="130"/>
      <c r="DB15410" s="130"/>
    </row>
    <row r="15411" spans="104:106" x14ac:dyDescent="0.2">
      <c r="CZ15411" s="130"/>
      <c r="DA15411" s="130"/>
      <c r="DB15411" s="130"/>
    </row>
    <row r="15412" spans="104:106" x14ac:dyDescent="0.2">
      <c r="CZ15412" s="130"/>
      <c r="DA15412" s="130"/>
      <c r="DB15412" s="130"/>
    </row>
    <row r="15413" spans="104:106" x14ac:dyDescent="0.2">
      <c r="CZ15413" s="130"/>
      <c r="DA15413" s="130"/>
      <c r="DB15413" s="130"/>
    </row>
    <row r="15414" spans="104:106" x14ac:dyDescent="0.2">
      <c r="CZ15414" s="130"/>
      <c r="DA15414" s="130"/>
      <c r="DB15414" s="130"/>
    </row>
    <row r="15415" spans="104:106" x14ac:dyDescent="0.2">
      <c r="CZ15415" s="130"/>
      <c r="DA15415" s="130"/>
      <c r="DB15415" s="130"/>
    </row>
    <row r="15416" spans="104:106" x14ac:dyDescent="0.2">
      <c r="CZ15416" s="130"/>
      <c r="DA15416" s="130"/>
      <c r="DB15416" s="130"/>
    </row>
    <row r="15417" spans="104:106" x14ac:dyDescent="0.2">
      <c r="CZ15417" s="130"/>
      <c r="DA15417" s="130"/>
      <c r="DB15417" s="130"/>
    </row>
    <row r="15418" spans="104:106" x14ac:dyDescent="0.2">
      <c r="CZ15418" s="130"/>
      <c r="DA15418" s="130"/>
      <c r="DB15418" s="130"/>
    </row>
    <row r="15419" spans="104:106" x14ac:dyDescent="0.2">
      <c r="CZ15419" s="130"/>
      <c r="DA15419" s="130"/>
      <c r="DB15419" s="130"/>
    </row>
    <row r="15420" spans="104:106" x14ac:dyDescent="0.2">
      <c r="CZ15420" s="130"/>
      <c r="DA15420" s="130"/>
      <c r="DB15420" s="130"/>
    </row>
    <row r="15421" spans="104:106" x14ac:dyDescent="0.2">
      <c r="CZ15421" s="130"/>
      <c r="DA15421" s="130"/>
      <c r="DB15421" s="130"/>
    </row>
    <row r="15422" spans="104:106" x14ac:dyDescent="0.2">
      <c r="CZ15422" s="130"/>
      <c r="DA15422" s="130"/>
      <c r="DB15422" s="130"/>
    </row>
    <row r="15423" spans="104:106" x14ac:dyDescent="0.2">
      <c r="CZ15423" s="130"/>
      <c r="DA15423" s="130"/>
      <c r="DB15423" s="130"/>
    </row>
    <row r="15424" spans="104:106" x14ac:dyDescent="0.2">
      <c r="CZ15424" s="130"/>
      <c r="DA15424" s="130"/>
      <c r="DB15424" s="130"/>
    </row>
    <row r="15425" spans="104:106" x14ac:dyDescent="0.2">
      <c r="CZ15425" s="130"/>
      <c r="DA15425" s="130"/>
      <c r="DB15425" s="130"/>
    </row>
    <row r="15426" spans="104:106" x14ac:dyDescent="0.2">
      <c r="CZ15426" s="130"/>
      <c r="DA15426" s="130"/>
      <c r="DB15426" s="130"/>
    </row>
    <row r="15427" spans="104:106" x14ac:dyDescent="0.2">
      <c r="CZ15427" s="130"/>
      <c r="DA15427" s="130"/>
      <c r="DB15427" s="130"/>
    </row>
    <row r="15428" spans="104:106" x14ac:dyDescent="0.2">
      <c r="CZ15428" s="130"/>
      <c r="DA15428" s="130"/>
      <c r="DB15428" s="130"/>
    </row>
    <row r="15429" spans="104:106" x14ac:dyDescent="0.2">
      <c r="CZ15429" s="130"/>
      <c r="DA15429" s="130"/>
      <c r="DB15429" s="130"/>
    </row>
    <row r="15430" spans="104:106" x14ac:dyDescent="0.2">
      <c r="CZ15430" s="130"/>
      <c r="DA15430" s="130"/>
      <c r="DB15430" s="130"/>
    </row>
    <row r="15431" spans="104:106" x14ac:dyDescent="0.2">
      <c r="CZ15431" s="130"/>
      <c r="DA15431" s="130"/>
      <c r="DB15431" s="130"/>
    </row>
    <row r="15432" spans="104:106" x14ac:dyDescent="0.2">
      <c r="CZ15432" s="130"/>
      <c r="DA15432" s="130"/>
      <c r="DB15432" s="130"/>
    </row>
    <row r="15433" spans="104:106" x14ac:dyDescent="0.2">
      <c r="CZ15433" s="130"/>
      <c r="DA15433" s="130"/>
      <c r="DB15433" s="130"/>
    </row>
    <row r="15434" spans="104:106" x14ac:dyDescent="0.2">
      <c r="CZ15434" s="130"/>
      <c r="DA15434" s="130"/>
      <c r="DB15434" s="130"/>
    </row>
    <row r="15435" spans="104:106" x14ac:dyDescent="0.2">
      <c r="CZ15435" s="130"/>
      <c r="DA15435" s="130"/>
      <c r="DB15435" s="130"/>
    </row>
    <row r="15436" spans="104:106" x14ac:dyDescent="0.2">
      <c r="CZ15436" s="130"/>
      <c r="DA15436" s="130"/>
      <c r="DB15436" s="130"/>
    </row>
    <row r="15437" spans="104:106" x14ac:dyDescent="0.2">
      <c r="CZ15437" s="130"/>
      <c r="DA15437" s="130"/>
      <c r="DB15437" s="130"/>
    </row>
    <row r="15438" spans="104:106" x14ac:dyDescent="0.2">
      <c r="CZ15438" s="130"/>
      <c r="DA15438" s="130"/>
      <c r="DB15438" s="130"/>
    </row>
    <row r="15439" spans="104:106" x14ac:dyDescent="0.2">
      <c r="CZ15439" s="130"/>
      <c r="DA15439" s="130"/>
      <c r="DB15439" s="130"/>
    </row>
    <row r="15440" spans="104:106" x14ac:dyDescent="0.2">
      <c r="CZ15440" s="130"/>
      <c r="DA15440" s="130"/>
      <c r="DB15440" s="130"/>
    </row>
    <row r="15441" spans="104:106" x14ac:dyDescent="0.2">
      <c r="CZ15441" s="130"/>
      <c r="DA15441" s="130"/>
      <c r="DB15441" s="130"/>
    </row>
    <row r="15442" spans="104:106" x14ac:dyDescent="0.2">
      <c r="CZ15442" s="130"/>
      <c r="DA15442" s="130"/>
      <c r="DB15442" s="130"/>
    </row>
    <row r="15443" spans="104:106" x14ac:dyDescent="0.2">
      <c r="CZ15443" s="130"/>
      <c r="DA15443" s="130"/>
      <c r="DB15443" s="130"/>
    </row>
    <row r="15444" spans="104:106" x14ac:dyDescent="0.2">
      <c r="CZ15444" s="130"/>
      <c r="DA15444" s="130"/>
      <c r="DB15444" s="130"/>
    </row>
    <row r="15445" spans="104:106" x14ac:dyDescent="0.2">
      <c r="CZ15445" s="130"/>
      <c r="DA15445" s="130"/>
      <c r="DB15445" s="130"/>
    </row>
    <row r="15446" spans="104:106" x14ac:dyDescent="0.2">
      <c r="CZ15446" s="130"/>
      <c r="DA15446" s="130"/>
      <c r="DB15446" s="130"/>
    </row>
    <row r="15447" spans="104:106" x14ac:dyDescent="0.2">
      <c r="CZ15447" s="130"/>
      <c r="DA15447" s="130"/>
      <c r="DB15447" s="130"/>
    </row>
    <row r="15448" spans="104:106" x14ac:dyDescent="0.2">
      <c r="CZ15448" s="130"/>
      <c r="DA15448" s="130"/>
      <c r="DB15448" s="130"/>
    </row>
    <row r="15449" spans="104:106" x14ac:dyDescent="0.2">
      <c r="CZ15449" s="130"/>
      <c r="DA15449" s="130"/>
      <c r="DB15449" s="130"/>
    </row>
    <row r="15450" spans="104:106" x14ac:dyDescent="0.2">
      <c r="CZ15450" s="130"/>
      <c r="DA15450" s="130"/>
      <c r="DB15450" s="130"/>
    </row>
    <row r="15451" spans="104:106" x14ac:dyDescent="0.2">
      <c r="CZ15451" s="130"/>
      <c r="DA15451" s="130"/>
      <c r="DB15451" s="130"/>
    </row>
    <row r="15452" spans="104:106" x14ac:dyDescent="0.2">
      <c r="CZ15452" s="130"/>
      <c r="DA15452" s="130"/>
      <c r="DB15452" s="130"/>
    </row>
    <row r="15453" spans="104:106" x14ac:dyDescent="0.2">
      <c r="CZ15453" s="130"/>
      <c r="DA15453" s="130"/>
      <c r="DB15453" s="130"/>
    </row>
    <row r="15454" spans="104:106" x14ac:dyDescent="0.2">
      <c r="CZ15454" s="130"/>
      <c r="DA15454" s="130"/>
      <c r="DB15454" s="130"/>
    </row>
    <row r="15455" spans="104:106" x14ac:dyDescent="0.2">
      <c r="CZ15455" s="130"/>
      <c r="DA15455" s="130"/>
      <c r="DB15455" s="130"/>
    </row>
    <row r="15456" spans="104:106" x14ac:dyDescent="0.2">
      <c r="CZ15456" s="130"/>
      <c r="DA15456" s="130"/>
      <c r="DB15456" s="130"/>
    </row>
    <row r="15457" spans="104:106" x14ac:dyDescent="0.2">
      <c r="CZ15457" s="130"/>
      <c r="DA15457" s="130"/>
      <c r="DB15457" s="130"/>
    </row>
    <row r="15458" spans="104:106" x14ac:dyDescent="0.2">
      <c r="CZ15458" s="130"/>
      <c r="DA15458" s="130"/>
      <c r="DB15458" s="130"/>
    </row>
    <row r="15459" spans="104:106" x14ac:dyDescent="0.2">
      <c r="CZ15459" s="130"/>
      <c r="DA15459" s="130"/>
      <c r="DB15459" s="130"/>
    </row>
    <row r="15460" spans="104:106" x14ac:dyDescent="0.2">
      <c r="CZ15460" s="130"/>
      <c r="DA15460" s="130"/>
      <c r="DB15460" s="130"/>
    </row>
    <row r="15461" spans="104:106" x14ac:dyDescent="0.2">
      <c r="CZ15461" s="130"/>
      <c r="DA15461" s="130"/>
      <c r="DB15461" s="130"/>
    </row>
    <row r="15462" spans="104:106" x14ac:dyDescent="0.2">
      <c r="CZ15462" s="130"/>
      <c r="DA15462" s="130"/>
      <c r="DB15462" s="130"/>
    </row>
    <row r="15463" spans="104:106" x14ac:dyDescent="0.2">
      <c r="CZ15463" s="130"/>
      <c r="DA15463" s="130"/>
      <c r="DB15463" s="130"/>
    </row>
    <row r="15464" spans="104:106" x14ac:dyDescent="0.2">
      <c r="CZ15464" s="130"/>
      <c r="DA15464" s="130"/>
      <c r="DB15464" s="130"/>
    </row>
    <row r="15465" spans="104:106" x14ac:dyDescent="0.2">
      <c r="CZ15465" s="130"/>
      <c r="DA15465" s="130"/>
      <c r="DB15465" s="130"/>
    </row>
    <row r="15466" spans="104:106" x14ac:dyDescent="0.2">
      <c r="CZ15466" s="130"/>
      <c r="DA15466" s="130"/>
      <c r="DB15466" s="130"/>
    </row>
    <row r="15467" spans="104:106" x14ac:dyDescent="0.2">
      <c r="CZ15467" s="130"/>
      <c r="DA15467" s="130"/>
      <c r="DB15467" s="130"/>
    </row>
    <row r="15468" spans="104:106" x14ac:dyDescent="0.2">
      <c r="CZ15468" s="130"/>
      <c r="DA15468" s="130"/>
      <c r="DB15468" s="130"/>
    </row>
    <row r="15469" spans="104:106" x14ac:dyDescent="0.2">
      <c r="CZ15469" s="130"/>
      <c r="DA15469" s="130"/>
      <c r="DB15469" s="130"/>
    </row>
    <row r="15470" spans="104:106" x14ac:dyDescent="0.2">
      <c r="CZ15470" s="130"/>
      <c r="DA15470" s="130"/>
      <c r="DB15470" s="130"/>
    </row>
    <row r="15471" spans="104:106" x14ac:dyDescent="0.2">
      <c r="CZ15471" s="130"/>
      <c r="DA15471" s="130"/>
      <c r="DB15471" s="130"/>
    </row>
    <row r="15472" spans="104:106" x14ac:dyDescent="0.2">
      <c r="CZ15472" s="130"/>
      <c r="DA15472" s="130"/>
      <c r="DB15472" s="130"/>
    </row>
    <row r="15473" spans="104:106" x14ac:dyDescent="0.2">
      <c r="CZ15473" s="130"/>
      <c r="DA15473" s="130"/>
      <c r="DB15473" s="130"/>
    </row>
    <row r="15474" spans="104:106" x14ac:dyDescent="0.2">
      <c r="CZ15474" s="130"/>
      <c r="DA15474" s="130"/>
      <c r="DB15474" s="130"/>
    </row>
    <row r="15475" spans="104:106" x14ac:dyDescent="0.2">
      <c r="CZ15475" s="130"/>
      <c r="DA15475" s="130"/>
      <c r="DB15475" s="130"/>
    </row>
    <row r="15476" spans="104:106" x14ac:dyDescent="0.2">
      <c r="CZ15476" s="130"/>
      <c r="DA15476" s="130"/>
      <c r="DB15476" s="130"/>
    </row>
    <row r="15477" spans="104:106" x14ac:dyDescent="0.2">
      <c r="CZ15477" s="130"/>
      <c r="DA15477" s="130"/>
      <c r="DB15477" s="130"/>
    </row>
    <row r="15478" spans="104:106" x14ac:dyDescent="0.2">
      <c r="CZ15478" s="130"/>
      <c r="DA15478" s="130"/>
      <c r="DB15478" s="130"/>
    </row>
    <row r="15479" spans="104:106" x14ac:dyDescent="0.2">
      <c r="CZ15479" s="130"/>
      <c r="DA15479" s="130"/>
      <c r="DB15479" s="130"/>
    </row>
    <row r="15480" spans="104:106" x14ac:dyDescent="0.2">
      <c r="CZ15480" s="130"/>
      <c r="DA15480" s="130"/>
      <c r="DB15480" s="130"/>
    </row>
    <row r="15481" spans="104:106" x14ac:dyDescent="0.2">
      <c r="CZ15481" s="130"/>
      <c r="DA15481" s="130"/>
      <c r="DB15481" s="130"/>
    </row>
    <row r="15482" spans="104:106" x14ac:dyDescent="0.2">
      <c r="CZ15482" s="130"/>
      <c r="DA15482" s="130"/>
      <c r="DB15482" s="130"/>
    </row>
    <row r="15483" spans="104:106" x14ac:dyDescent="0.2">
      <c r="CZ15483" s="130"/>
      <c r="DA15483" s="130"/>
      <c r="DB15483" s="130"/>
    </row>
    <row r="15484" spans="104:106" x14ac:dyDescent="0.2">
      <c r="CZ15484" s="130"/>
      <c r="DA15484" s="130"/>
      <c r="DB15484" s="130"/>
    </row>
    <row r="15485" spans="104:106" x14ac:dyDescent="0.2">
      <c r="CZ15485" s="130"/>
      <c r="DA15485" s="130"/>
      <c r="DB15485" s="130"/>
    </row>
    <row r="15486" spans="104:106" x14ac:dyDescent="0.2">
      <c r="CZ15486" s="130"/>
      <c r="DA15486" s="130"/>
      <c r="DB15486" s="130"/>
    </row>
    <row r="15487" spans="104:106" x14ac:dyDescent="0.2">
      <c r="CZ15487" s="130"/>
      <c r="DA15487" s="130"/>
      <c r="DB15487" s="130"/>
    </row>
    <row r="15488" spans="104:106" x14ac:dyDescent="0.2">
      <c r="CZ15488" s="130"/>
      <c r="DA15488" s="130"/>
      <c r="DB15488" s="130"/>
    </row>
    <row r="15489" spans="104:106" x14ac:dyDescent="0.2">
      <c r="CZ15489" s="130"/>
      <c r="DA15489" s="130"/>
      <c r="DB15489" s="130"/>
    </row>
    <row r="15490" spans="104:106" x14ac:dyDescent="0.2">
      <c r="CZ15490" s="130"/>
      <c r="DA15490" s="130"/>
      <c r="DB15490" s="130"/>
    </row>
    <row r="15491" spans="104:106" x14ac:dyDescent="0.2">
      <c r="CZ15491" s="130"/>
      <c r="DA15491" s="130"/>
      <c r="DB15491" s="130"/>
    </row>
    <row r="15492" spans="104:106" x14ac:dyDescent="0.2">
      <c r="CZ15492" s="130"/>
      <c r="DA15492" s="130"/>
      <c r="DB15492" s="130"/>
    </row>
    <row r="15493" spans="104:106" x14ac:dyDescent="0.2">
      <c r="CZ15493" s="130"/>
      <c r="DA15493" s="130"/>
      <c r="DB15493" s="130"/>
    </row>
    <row r="15494" spans="104:106" x14ac:dyDescent="0.2">
      <c r="CZ15494" s="130"/>
      <c r="DA15494" s="130"/>
      <c r="DB15494" s="130"/>
    </row>
    <row r="15495" spans="104:106" x14ac:dyDescent="0.2">
      <c r="CZ15495" s="130"/>
      <c r="DA15495" s="130"/>
      <c r="DB15495" s="130"/>
    </row>
    <row r="15496" spans="104:106" x14ac:dyDescent="0.2">
      <c r="CZ15496" s="130"/>
      <c r="DA15496" s="130"/>
      <c r="DB15496" s="130"/>
    </row>
    <row r="15497" spans="104:106" x14ac:dyDescent="0.2">
      <c r="CZ15497" s="130"/>
      <c r="DA15497" s="130"/>
      <c r="DB15497" s="130"/>
    </row>
    <row r="15498" spans="104:106" x14ac:dyDescent="0.2">
      <c r="CZ15498" s="130"/>
      <c r="DA15498" s="130"/>
      <c r="DB15498" s="130"/>
    </row>
    <row r="15499" spans="104:106" x14ac:dyDescent="0.2">
      <c r="CZ15499" s="130"/>
      <c r="DA15499" s="130"/>
      <c r="DB15499" s="130"/>
    </row>
    <row r="15500" spans="104:106" x14ac:dyDescent="0.2">
      <c r="CZ15500" s="130"/>
      <c r="DA15500" s="130"/>
      <c r="DB15500" s="130"/>
    </row>
    <row r="15501" spans="104:106" x14ac:dyDescent="0.2">
      <c r="CZ15501" s="130"/>
      <c r="DA15501" s="130"/>
      <c r="DB15501" s="130"/>
    </row>
    <row r="15502" spans="104:106" x14ac:dyDescent="0.2">
      <c r="CZ15502" s="130"/>
      <c r="DA15502" s="130"/>
      <c r="DB15502" s="130"/>
    </row>
    <row r="15503" spans="104:106" x14ac:dyDescent="0.2">
      <c r="CZ15503" s="130"/>
      <c r="DA15503" s="130"/>
      <c r="DB15503" s="130"/>
    </row>
    <row r="15504" spans="104:106" x14ac:dyDescent="0.2">
      <c r="CZ15504" s="130"/>
      <c r="DA15504" s="130"/>
      <c r="DB15504" s="130"/>
    </row>
    <row r="15505" spans="104:106" x14ac:dyDescent="0.2">
      <c r="CZ15505" s="130"/>
      <c r="DA15505" s="130"/>
      <c r="DB15505" s="130"/>
    </row>
    <row r="15506" spans="104:106" x14ac:dyDescent="0.2">
      <c r="CZ15506" s="130"/>
      <c r="DA15506" s="130"/>
      <c r="DB15506" s="130"/>
    </row>
    <row r="15507" spans="104:106" x14ac:dyDescent="0.2">
      <c r="CZ15507" s="130"/>
      <c r="DA15507" s="130"/>
      <c r="DB15507" s="130"/>
    </row>
    <row r="15508" spans="104:106" x14ac:dyDescent="0.2">
      <c r="CZ15508" s="130"/>
      <c r="DA15508" s="130"/>
      <c r="DB15508" s="130"/>
    </row>
    <row r="15509" spans="104:106" x14ac:dyDescent="0.2">
      <c r="CZ15509" s="130"/>
      <c r="DA15509" s="130"/>
      <c r="DB15509" s="130"/>
    </row>
    <row r="15510" spans="104:106" x14ac:dyDescent="0.2">
      <c r="CZ15510" s="130"/>
      <c r="DA15510" s="130"/>
      <c r="DB15510" s="130"/>
    </row>
    <row r="15511" spans="104:106" x14ac:dyDescent="0.2">
      <c r="CZ15511" s="130"/>
      <c r="DA15511" s="130"/>
      <c r="DB15511" s="130"/>
    </row>
    <row r="15512" spans="104:106" x14ac:dyDescent="0.2">
      <c r="CZ15512" s="130"/>
      <c r="DA15512" s="130"/>
      <c r="DB15512" s="130"/>
    </row>
    <row r="15513" spans="104:106" x14ac:dyDescent="0.2">
      <c r="CZ15513" s="130"/>
      <c r="DA15513" s="130"/>
      <c r="DB15513" s="130"/>
    </row>
    <row r="15514" spans="104:106" x14ac:dyDescent="0.2">
      <c r="CZ15514" s="130"/>
      <c r="DA15514" s="130"/>
      <c r="DB15514" s="130"/>
    </row>
    <row r="15515" spans="104:106" x14ac:dyDescent="0.2">
      <c r="CZ15515" s="130"/>
      <c r="DA15515" s="130"/>
      <c r="DB15515" s="130"/>
    </row>
    <row r="15516" spans="104:106" x14ac:dyDescent="0.2">
      <c r="CZ15516" s="130"/>
      <c r="DA15516" s="130"/>
      <c r="DB15516" s="130"/>
    </row>
    <row r="15517" spans="104:106" x14ac:dyDescent="0.2">
      <c r="CZ15517" s="130"/>
      <c r="DA15517" s="130"/>
      <c r="DB15517" s="130"/>
    </row>
    <row r="15518" spans="104:106" x14ac:dyDescent="0.2">
      <c r="CZ15518" s="130"/>
      <c r="DA15518" s="130"/>
      <c r="DB15518" s="130"/>
    </row>
    <row r="15519" spans="104:106" x14ac:dyDescent="0.2">
      <c r="CZ15519" s="130"/>
      <c r="DA15519" s="130"/>
      <c r="DB15519" s="130"/>
    </row>
    <row r="15520" spans="104:106" x14ac:dyDescent="0.2">
      <c r="CZ15520" s="130"/>
      <c r="DA15520" s="130"/>
      <c r="DB15520" s="130"/>
    </row>
    <row r="15521" spans="104:106" x14ac:dyDescent="0.2">
      <c r="CZ15521" s="130"/>
      <c r="DA15521" s="130"/>
      <c r="DB15521" s="130"/>
    </row>
    <row r="15522" spans="104:106" x14ac:dyDescent="0.2">
      <c r="CZ15522" s="130"/>
      <c r="DA15522" s="130"/>
      <c r="DB15522" s="130"/>
    </row>
    <row r="15523" spans="104:106" x14ac:dyDescent="0.2">
      <c r="CZ15523" s="130"/>
      <c r="DA15523" s="130"/>
      <c r="DB15523" s="130"/>
    </row>
    <row r="15524" spans="104:106" x14ac:dyDescent="0.2">
      <c r="CZ15524" s="130"/>
      <c r="DA15524" s="130"/>
      <c r="DB15524" s="130"/>
    </row>
    <row r="15525" spans="104:106" x14ac:dyDescent="0.2">
      <c r="CZ15525" s="130"/>
      <c r="DA15525" s="130"/>
      <c r="DB15525" s="130"/>
    </row>
    <row r="15526" spans="104:106" x14ac:dyDescent="0.2">
      <c r="CZ15526" s="130"/>
      <c r="DA15526" s="130"/>
      <c r="DB15526" s="130"/>
    </row>
    <row r="15527" spans="104:106" x14ac:dyDescent="0.2">
      <c r="CZ15527" s="130"/>
      <c r="DA15527" s="130"/>
      <c r="DB15527" s="130"/>
    </row>
    <row r="15528" spans="104:106" x14ac:dyDescent="0.2">
      <c r="CZ15528" s="130"/>
      <c r="DA15528" s="130"/>
      <c r="DB15528" s="130"/>
    </row>
    <row r="15529" spans="104:106" x14ac:dyDescent="0.2">
      <c r="CZ15529" s="130"/>
      <c r="DA15529" s="130"/>
      <c r="DB15529" s="130"/>
    </row>
    <row r="15530" spans="104:106" x14ac:dyDescent="0.2">
      <c r="CZ15530" s="130"/>
      <c r="DA15530" s="130"/>
      <c r="DB15530" s="130"/>
    </row>
    <row r="15531" spans="104:106" x14ac:dyDescent="0.2">
      <c r="CZ15531" s="130"/>
      <c r="DA15531" s="130"/>
      <c r="DB15531" s="130"/>
    </row>
    <row r="15532" spans="104:106" x14ac:dyDescent="0.2">
      <c r="CZ15532" s="130"/>
      <c r="DA15532" s="130"/>
      <c r="DB15532" s="130"/>
    </row>
    <row r="15533" spans="104:106" x14ac:dyDescent="0.2">
      <c r="CZ15533" s="130"/>
      <c r="DA15533" s="130"/>
      <c r="DB15533" s="130"/>
    </row>
    <row r="15534" spans="104:106" x14ac:dyDescent="0.2">
      <c r="CZ15534" s="130"/>
      <c r="DA15534" s="130"/>
      <c r="DB15534" s="130"/>
    </row>
    <row r="15535" spans="104:106" x14ac:dyDescent="0.2">
      <c r="CZ15535" s="130"/>
      <c r="DA15535" s="130"/>
      <c r="DB15535" s="130"/>
    </row>
    <row r="15536" spans="104:106" x14ac:dyDescent="0.2">
      <c r="CZ15536" s="130"/>
      <c r="DA15536" s="130"/>
      <c r="DB15536" s="130"/>
    </row>
    <row r="15537" spans="104:106" x14ac:dyDescent="0.2">
      <c r="CZ15537" s="130"/>
      <c r="DA15537" s="130"/>
      <c r="DB15537" s="130"/>
    </row>
    <row r="15538" spans="104:106" x14ac:dyDescent="0.2">
      <c r="CZ15538" s="130"/>
      <c r="DA15538" s="130"/>
      <c r="DB15538" s="130"/>
    </row>
    <row r="15539" spans="104:106" x14ac:dyDescent="0.2">
      <c r="CZ15539" s="130"/>
      <c r="DA15539" s="130"/>
      <c r="DB15539" s="130"/>
    </row>
    <row r="15540" spans="104:106" x14ac:dyDescent="0.2">
      <c r="CZ15540" s="130"/>
      <c r="DA15540" s="130"/>
      <c r="DB15540" s="130"/>
    </row>
    <row r="15541" spans="104:106" x14ac:dyDescent="0.2">
      <c r="CZ15541" s="130"/>
      <c r="DA15541" s="130"/>
      <c r="DB15541" s="130"/>
    </row>
    <row r="15542" spans="104:106" x14ac:dyDescent="0.2">
      <c r="CZ15542" s="130"/>
      <c r="DA15542" s="130"/>
      <c r="DB15542" s="130"/>
    </row>
    <row r="15543" spans="104:106" x14ac:dyDescent="0.2">
      <c r="CZ15543" s="130"/>
      <c r="DA15543" s="130"/>
      <c r="DB15543" s="130"/>
    </row>
    <row r="15544" spans="104:106" x14ac:dyDescent="0.2">
      <c r="CZ15544" s="130"/>
      <c r="DA15544" s="130"/>
      <c r="DB15544" s="130"/>
    </row>
    <row r="15545" spans="104:106" x14ac:dyDescent="0.2">
      <c r="CZ15545" s="130"/>
      <c r="DA15545" s="130"/>
      <c r="DB15545" s="130"/>
    </row>
    <row r="15546" spans="104:106" x14ac:dyDescent="0.2">
      <c r="CZ15546" s="130"/>
      <c r="DA15546" s="130"/>
      <c r="DB15546" s="130"/>
    </row>
    <row r="15547" spans="104:106" x14ac:dyDescent="0.2">
      <c r="CZ15547" s="130"/>
      <c r="DA15547" s="130"/>
      <c r="DB15547" s="130"/>
    </row>
    <row r="15548" spans="104:106" x14ac:dyDescent="0.2">
      <c r="CZ15548" s="130"/>
      <c r="DA15548" s="130"/>
      <c r="DB15548" s="130"/>
    </row>
    <row r="15549" spans="104:106" x14ac:dyDescent="0.2">
      <c r="CZ15549" s="130"/>
      <c r="DA15549" s="130"/>
      <c r="DB15549" s="130"/>
    </row>
    <row r="15550" spans="104:106" x14ac:dyDescent="0.2">
      <c r="CZ15550" s="130"/>
      <c r="DA15550" s="130"/>
      <c r="DB15550" s="130"/>
    </row>
    <row r="15551" spans="104:106" x14ac:dyDescent="0.2">
      <c r="CZ15551" s="130"/>
      <c r="DA15551" s="130"/>
      <c r="DB15551" s="130"/>
    </row>
    <row r="15552" spans="104:106" x14ac:dyDescent="0.2">
      <c r="CZ15552" s="130"/>
      <c r="DA15552" s="130"/>
      <c r="DB15552" s="130"/>
    </row>
    <row r="15553" spans="104:106" x14ac:dyDescent="0.2">
      <c r="CZ15553" s="130"/>
      <c r="DA15553" s="130"/>
      <c r="DB15553" s="130"/>
    </row>
    <row r="15554" spans="104:106" x14ac:dyDescent="0.2">
      <c r="CZ15554" s="130"/>
      <c r="DA15554" s="130"/>
      <c r="DB15554" s="130"/>
    </row>
    <row r="15555" spans="104:106" x14ac:dyDescent="0.2">
      <c r="CZ15555" s="130"/>
      <c r="DA15555" s="130"/>
      <c r="DB15555" s="130"/>
    </row>
    <row r="15556" spans="104:106" x14ac:dyDescent="0.2">
      <c r="CZ15556" s="130"/>
      <c r="DA15556" s="130"/>
      <c r="DB15556" s="130"/>
    </row>
    <row r="15557" spans="104:106" x14ac:dyDescent="0.2">
      <c r="CZ15557" s="130"/>
      <c r="DA15557" s="130"/>
      <c r="DB15557" s="130"/>
    </row>
    <row r="15558" spans="104:106" x14ac:dyDescent="0.2">
      <c r="CZ15558" s="130"/>
      <c r="DA15558" s="130"/>
      <c r="DB15558" s="130"/>
    </row>
    <row r="15559" spans="104:106" x14ac:dyDescent="0.2">
      <c r="CZ15559" s="130"/>
      <c r="DA15559" s="130"/>
      <c r="DB15559" s="130"/>
    </row>
    <row r="15560" spans="104:106" x14ac:dyDescent="0.2">
      <c r="CZ15560" s="130"/>
      <c r="DA15560" s="130"/>
      <c r="DB15560" s="130"/>
    </row>
    <row r="15561" spans="104:106" x14ac:dyDescent="0.2">
      <c r="CZ15561" s="130"/>
      <c r="DA15561" s="130"/>
      <c r="DB15561" s="130"/>
    </row>
    <row r="15562" spans="104:106" x14ac:dyDescent="0.2">
      <c r="CZ15562" s="130"/>
      <c r="DA15562" s="130"/>
      <c r="DB15562" s="130"/>
    </row>
    <row r="15563" spans="104:106" x14ac:dyDescent="0.2">
      <c r="CZ15563" s="130"/>
      <c r="DA15563" s="130"/>
      <c r="DB15563" s="130"/>
    </row>
    <row r="15564" spans="104:106" x14ac:dyDescent="0.2">
      <c r="CZ15564" s="130"/>
      <c r="DA15564" s="130"/>
      <c r="DB15564" s="130"/>
    </row>
    <row r="15565" spans="104:106" x14ac:dyDescent="0.2">
      <c r="CZ15565" s="130"/>
      <c r="DA15565" s="130"/>
      <c r="DB15565" s="130"/>
    </row>
    <row r="15566" spans="104:106" x14ac:dyDescent="0.2">
      <c r="CZ15566" s="130"/>
      <c r="DA15566" s="130"/>
      <c r="DB15566" s="130"/>
    </row>
    <row r="15567" spans="104:106" x14ac:dyDescent="0.2">
      <c r="CZ15567" s="130"/>
      <c r="DA15567" s="130"/>
      <c r="DB15567" s="130"/>
    </row>
    <row r="15568" spans="104:106" x14ac:dyDescent="0.2">
      <c r="CZ15568" s="130"/>
      <c r="DA15568" s="130"/>
      <c r="DB15568" s="130"/>
    </row>
    <row r="15569" spans="104:106" x14ac:dyDescent="0.2">
      <c r="CZ15569" s="130"/>
      <c r="DA15569" s="130"/>
      <c r="DB15569" s="130"/>
    </row>
    <row r="15570" spans="104:106" x14ac:dyDescent="0.2">
      <c r="CZ15570" s="130"/>
      <c r="DA15570" s="130"/>
      <c r="DB15570" s="130"/>
    </row>
    <row r="15571" spans="104:106" x14ac:dyDescent="0.2">
      <c r="CZ15571" s="130"/>
      <c r="DA15571" s="130"/>
      <c r="DB15571" s="130"/>
    </row>
    <row r="15572" spans="104:106" x14ac:dyDescent="0.2">
      <c r="CZ15572" s="130"/>
      <c r="DA15572" s="130"/>
      <c r="DB15572" s="130"/>
    </row>
    <row r="15573" spans="104:106" x14ac:dyDescent="0.2">
      <c r="CZ15573" s="130"/>
      <c r="DA15573" s="130"/>
      <c r="DB15573" s="130"/>
    </row>
    <row r="15574" spans="104:106" x14ac:dyDescent="0.2">
      <c r="CZ15574" s="130"/>
      <c r="DA15574" s="130"/>
      <c r="DB15574" s="130"/>
    </row>
    <row r="15575" spans="104:106" x14ac:dyDescent="0.2">
      <c r="CZ15575" s="130"/>
      <c r="DA15575" s="130"/>
      <c r="DB15575" s="130"/>
    </row>
    <row r="15576" spans="104:106" x14ac:dyDescent="0.2">
      <c r="CZ15576" s="130"/>
      <c r="DA15576" s="130"/>
      <c r="DB15576" s="130"/>
    </row>
    <row r="15577" spans="104:106" x14ac:dyDescent="0.2">
      <c r="CZ15577" s="130"/>
      <c r="DA15577" s="130"/>
      <c r="DB15577" s="130"/>
    </row>
    <row r="15578" spans="104:106" x14ac:dyDescent="0.2">
      <c r="CZ15578" s="130"/>
      <c r="DA15578" s="130"/>
      <c r="DB15578" s="130"/>
    </row>
    <row r="15579" spans="104:106" x14ac:dyDescent="0.2">
      <c r="CZ15579" s="130"/>
      <c r="DA15579" s="130"/>
      <c r="DB15579" s="130"/>
    </row>
    <row r="15580" spans="104:106" x14ac:dyDescent="0.2">
      <c r="CZ15580" s="130"/>
      <c r="DA15580" s="130"/>
      <c r="DB15580" s="130"/>
    </row>
    <row r="15581" spans="104:106" x14ac:dyDescent="0.2">
      <c r="CZ15581" s="130"/>
      <c r="DA15581" s="130"/>
      <c r="DB15581" s="130"/>
    </row>
    <row r="15582" spans="104:106" x14ac:dyDescent="0.2">
      <c r="CZ15582" s="130"/>
      <c r="DA15582" s="130"/>
      <c r="DB15582" s="130"/>
    </row>
    <row r="15583" spans="104:106" x14ac:dyDescent="0.2">
      <c r="CZ15583" s="130"/>
      <c r="DA15583" s="130"/>
      <c r="DB15583" s="130"/>
    </row>
    <row r="15584" spans="104:106" x14ac:dyDescent="0.2">
      <c r="CZ15584" s="130"/>
      <c r="DA15584" s="130"/>
      <c r="DB15584" s="130"/>
    </row>
    <row r="15585" spans="104:106" x14ac:dyDescent="0.2">
      <c r="CZ15585" s="130"/>
      <c r="DA15585" s="130"/>
      <c r="DB15585" s="130"/>
    </row>
    <row r="15586" spans="104:106" x14ac:dyDescent="0.2">
      <c r="CZ15586" s="130"/>
      <c r="DA15586" s="130"/>
      <c r="DB15586" s="130"/>
    </row>
    <row r="15587" spans="104:106" x14ac:dyDescent="0.2">
      <c r="CZ15587" s="130"/>
      <c r="DA15587" s="130"/>
      <c r="DB15587" s="130"/>
    </row>
    <row r="15588" spans="104:106" x14ac:dyDescent="0.2">
      <c r="CZ15588" s="130"/>
      <c r="DA15588" s="130"/>
      <c r="DB15588" s="130"/>
    </row>
    <row r="15589" spans="104:106" x14ac:dyDescent="0.2">
      <c r="CZ15589" s="130"/>
      <c r="DA15589" s="130"/>
      <c r="DB15589" s="130"/>
    </row>
    <row r="15590" spans="104:106" x14ac:dyDescent="0.2">
      <c r="CZ15590" s="130"/>
      <c r="DA15590" s="130"/>
      <c r="DB15590" s="130"/>
    </row>
    <row r="15591" spans="104:106" x14ac:dyDescent="0.2">
      <c r="CZ15591" s="130"/>
      <c r="DA15591" s="130"/>
      <c r="DB15591" s="130"/>
    </row>
    <row r="15592" spans="104:106" x14ac:dyDescent="0.2">
      <c r="CZ15592" s="130"/>
      <c r="DA15592" s="130"/>
      <c r="DB15592" s="130"/>
    </row>
    <row r="15593" spans="104:106" x14ac:dyDescent="0.2">
      <c r="CZ15593" s="130"/>
      <c r="DA15593" s="130"/>
      <c r="DB15593" s="130"/>
    </row>
    <row r="15594" spans="104:106" x14ac:dyDescent="0.2">
      <c r="CZ15594" s="130"/>
      <c r="DA15594" s="130"/>
      <c r="DB15594" s="130"/>
    </row>
    <row r="15595" spans="104:106" x14ac:dyDescent="0.2">
      <c r="CZ15595" s="130"/>
      <c r="DA15595" s="130"/>
      <c r="DB15595" s="130"/>
    </row>
    <row r="15596" spans="104:106" x14ac:dyDescent="0.2">
      <c r="CZ15596" s="130"/>
      <c r="DA15596" s="130"/>
      <c r="DB15596" s="130"/>
    </row>
    <row r="15597" spans="104:106" x14ac:dyDescent="0.2">
      <c r="CZ15597" s="130"/>
      <c r="DA15597" s="130"/>
      <c r="DB15597" s="130"/>
    </row>
    <row r="15598" spans="104:106" x14ac:dyDescent="0.2">
      <c r="CZ15598" s="130"/>
      <c r="DA15598" s="130"/>
      <c r="DB15598" s="130"/>
    </row>
    <row r="15599" spans="104:106" x14ac:dyDescent="0.2">
      <c r="CZ15599" s="130"/>
      <c r="DA15599" s="130"/>
      <c r="DB15599" s="130"/>
    </row>
    <row r="15600" spans="104:106" x14ac:dyDescent="0.2">
      <c r="CZ15600" s="130"/>
      <c r="DA15600" s="130"/>
      <c r="DB15600" s="130"/>
    </row>
    <row r="15601" spans="104:106" x14ac:dyDescent="0.2">
      <c r="CZ15601" s="130"/>
      <c r="DA15601" s="130"/>
      <c r="DB15601" s="130"/>
    </row>
    <row r="15602" spans="104:106" x14ac:dyDescent="0.2">
      <c r="CZ15602" s="130"/>
      <c r="DA15602" s="130"/>
      <c r="DB15602" s="130"/>
    </row>
    <row r="15603" spans="104:106" x14ac:dyDescent="0.2">
      <c r="CZ15603" s="130"/>
      <c r="DA15603" s="130"/>
      <c r="DB15603" s="130"/>
    </row>
    <row r="15604" spans="104:106" x14ac:dyDescent="0.2">
      <c r="CZ15604" s="130"/>
      <c r="DA15604" s="130"/>
      <c r="DB15604" s="130"/>
    </row>
    <row r="15605" spans="104:106" x14ac:dyDescent="0.2">
      <c r="CZ15605" s="130"/>
      <c r="DA15605" s="130"/>
      <c r="DB15605" s="130"/>
    </row>
    <row r="15606" spans="104:106" x14ac:dyDescent="0.2">
      <c r="CZ15606" s="130"/>
      <c r="DA15606" s="130"/>
      <c r="DB15606" s="130"/>
    </row>
    <row r="15607" spans="104:106" x14ac:dyDescent="0.2">
      <c r="CZ15607" s="130"/>
      <c r="DA15607" s="130"/>
      <c r="DB15607" s="130"/>
    </row>
    <row r="15608" spans="104:106" x14ac:dyDescent="0.2">
      <c r="CZ15608" s="130"/>
      <c r="DA15608" s="130"/>
      <c r="DB15608" s="130"/>
    </row>
    <row r="15609" spans="104:106" x14ac:dyDescent="0.2">
      <c r="CZ15609" s="130"/>
      <c r="DA15609" s="130"/>
      <c r="DB15609" s="130"/>
    </row>
    <row r="15610" spans="104:106" x14ac:dyDescent="0.2">
      <c r="CZ15610" s="130"/>
      <c r="DA15610" s="130"/>
      <c r="DB15610" s="130"/>
    </row>
    <row r="15611" spans="104:106" x14ac:dyDescent="0.2">
      <c r="CZ15611" s="130"/>
      <c r="DA15611" s="130"/>
      <c r="DB15611" s="130"/>
    </row>
    <row r="15612" spans="104:106" x14ac:dyDescent="0.2">
      <c r="CZ15612" s="130"/>
      <c r="DA15612" s="130"/>
      <c r="DB15612" s="130"/>
    </row>
    <row r="15613" spans="104:106" x14ac:dyDescent="0.2">
      <c r="CZ15613" s="130"/>
      <c r="DA15613" s="130"/>
      <c r="DB15613" s="130"/>
    </row>
    <row r="15614" spans="104:106" x14ac:dyDescent="0.2">
      <c r="CZ15614" s="130"/>
      <c r="DA15614" s="130"/>
      <c r="DB15614" s="130"/>
    </row>
    <row r="15615" spans="104:106" x14ac:dyDescent="0.2">
      <c r="CZ15615" s="130"/>
      <c r="DA15615" s="130"/>
      <c r="DB15615" s="130"/>
    </row>
    <row r="15616" spans="104:106" x14ac:dyDescent="0.2">
      <c r="CZ15616" s="130"/>
      <c r="DA15616" s="130"/>
      <c r="DB15616" s="130"/>
    </row>
    <row r="15617" spans="104:106" x14ac:dyDescent="0.2">
      <c r="CZ15617" s="130"/>
      <c r="DA15617" s="130"/>
      <c r="DB15617" s="130"/>
    </row>
    <row r="15618" spans="104:106" x14ac:dyDescent="0.2">
      <c r="CZ15618" s="130"/>
      <c r="DA15618" s="130"/>
      <c r="DB15618" s="130"/>
    </row>
    <row r="15619" spans="104:106" x14ac:dyDescent="0.2">
      <c r="CZ15619" s="130"/>
      <c r="DA15619" s="130"/>
      <c r="DB15619" s="130"/>
    </row>
    <row r="15620" spans="104:106" x14ac:dyDescent="0.2">
      <c r="CZ15620" s="130"/>
      <c r="DA15620" s="130"/>
      <c r="DB15620" s="130"/>
    </row>
    <row r="15621" spans="104:106" x14ac:dyDescent="0.2">
      <c r="CZ15621" s="130"/>
      <c r="DA15621" s="130"/>
      <c r="DB15621" s="130"/>
    </row>
    <row r="15622" spans="104:106" x14ac:dyDescent="0.2">
      <c r="CZ15622" s="130"/>
      <c r="DA15622" s="130"/>
      <c r="DB15622" s="130"/>
    </row>
    <row r="15623" spans="104:106" x14ac:dyDescent="0.2">
      <c r="CZ15623" s="130"/>
      <c r="DA15623" s="130"/>
      <c r="DB15623" s="130"/>
    </row>
    <row r="15624" spans="104:106" x14ac:dyDescent="0.2">
      <c r="CZ15624" s="130"/>
      <c r="DA15624" s="130"/>
      <c r="DB15624" s="130"/>
    </row>
    <row r="15625" spans="104:106" x14ac:dyDescent="0.2">
      <c r="CZ15625" s="130"/>
      <c r="DA15625" s="130"/>
      <c r="DB15625" s="130"/>
    </row>
    <row r="15626" spans="104:106" x14ac:dyDescent="0.2">
      <c r="CZ15626" s="130"/>
      <c r="DA15626" s="130"/>
      <c r="DB15626" s="130"/>
    </row>
    <row r="15627" spans="104:106" x14ac:dyDescent="0.2">
      <c r="CZ15627" s="130"/>
      <c r="DA15627" s="130"/>
      <c r="DB15627" s="130"/>
    </row>
    <row r="15628" spans="104:106" x14ac:dyDescent="0.2">
      <c r="CZ15628" s="130"/>
      <c r="DA15628" s="130"/>
      <c r="DB15628" s="130"/>
    </row>
    <row r="15629" spans="104:106" x14ac:dyDescent="0.2">
      <c r="CZ15629" s="130"/>
      <c r="DA15629" s="130"/>
      <c r="DB15629" s="130"/>
    </row>
    <row r="15630" spans="104:106" x14ac:dyDescent="0.2">
      <c r="CZ15630" s="130"/>
      <c r="DA15630" s="130"/>
      <c r="DB15630" s="130"/>
    </row>
    <row r="15631" spans="104:106" x14ac:dyDescent="0.2">
      <c r="CZ15631" s="130"/>
      <c r="DA15631" s="130"/>
      <c r="DB15631" s="130"/>
    </row>
    <row r="15632" spans="104:106" x14ac:dyDescent="0.2">
      <c r="CZ15632" s="130"/>
      <c r="DA15632" s="130"/>
      <c r="DB15632" s="130"/>
    </row>
    <row r="15633" spans="104:106" x14ac:dyDescent="0.2">
      <c r="CZ15633" s="130"/>
      <c r="DA15633" s="130"/>
      <c r="DB15633" s="130"/>
    </row>
    <row r="15634" spans="104:106" x14ac:dyDescent="0.2">
      <c r="CZ15634" s="130"/>
      <c r="DA15634" s="130"/>
      <c r="DB15634" s="130"/>
    </row>
    <row r="15635" spans="104:106" x14ac:dyDescent="0.2">
      <c r="CZ15635" s="130"/>
      <c r="DA15635" s="130"/>
      <c r="DB15635" s="130"/>
    </row>
    <row r="15636" spans="104:106" x14ac:dyDescent="0.2">
      <c r="CZ15636" s="130"/>
      <c r="DA15636" s="130"/>
      <c r="DB15636" s="130"/>
    </row>
    <row r="15637" spans="104:106" x14ac:dyDescent="0.2">
      <c r="CZ15637" s="130"/>
      <c r="DA15637" s="130"/>
      <c r="DB15637" s="130"/>
    </row>
    <row r="15638" spans="104:106" x14ac:dyDescent="0.2">
      <c r="CZ15638" s="130"/>
      <c r="DA15638" s="130"/>
      <c r="DB15638" s="130"/>
    </row>
    <row r="15639" spans="104:106" x14ac:dyDescent="0.2">
      <c r="CZ15639" s="130"/>
      <c r="DA15639" s="130"/>
      <c r="DB15639" s="130"/>
    </row>
    <row r="15640" spans="104:106" x14ac:dyDescent="0.2">
      <c r="CZ15640" s="130"/>
      <c r="DA15640" s="130"/>
      <c r="DB15640" s="130"/>
    </row>
    <row r="15641" spans="104:106" x14ac:dyDescent="0.2">
      <c r="CZ15641" s="130"/>
      <c r="DA15641" s="130"/>
      <c r="DB15641" s="130"/>
    </row>
    <row r="15642" spans="104:106" x14ac:dyDescent="0.2">
      <c r="CZ15642" s="130"/>
      <c r="DA15642" s="130"/>
      <c r="DB15642" s="130"/>
    </row>
    <row r="15643" spans="104:106" x14ac:dyDescent="0.2">
      <c r="CZ15643" s="130"/>
      <c r="DA15643" s="130"/>
      <c r="DB15643" s="130"/>
    </row>
    <row r="15644" spans="104:106" x14ac:dyDescent="0.2">
      <c r="CZ15644" s="130"/>
      <c r="DA15644" s="130"/>
      <c r="DB15644" s="130"/>
    </row>
    <row r="15645" spans="104:106" x14ac:dyDescent="0.2">
      <c r="CZ15645" s="130"/>
      <c r="DA15645" s="130"/>
      <c r="DB15645" s="130"/>
    </row>
    <row r="15646" spans="104:106" x14ac:dyDescent="0.2">
      <c r="CZ15646" s="130"/>
      <c r="DA15646" s="130"/>
      <c r="DB15646" s="130"/>
    </row>
    <row r="15647" spans="104:106" x14ac:dyDescent="0.2">
      <c r="CZ15647" s="130"/>
      <c r="DA15647" s="130"/>
      <c r="DB15647" s="130"/>
    </row>
    <row r="15648" spans="104:106" x14ac:dyDescent="0.2">
      <c r="CZ15648" s="130"/>
      <c r="DA15648" s="130"/>
      <c r="DB15648" s="130"/>
    </row>
    <row r="15649" spans="104:106" x14ac:dyDescent="0.2">
      <c r="CZ15649" s="130"/>
      <c r="DA15649" s="130"/>
      <c r="DB15649" s="130"/>
    </row>
    <row r="15650" spans="104:106" x14ac:dyDescent="0.2">
      <c r="CZ15650" s="130"/>
      <c r="DA15650" s="130"/>
      <c r="DB15650" s="130"/>
    </row>
    <row r="15651" spans="104:106" x14ac:dyDescent="0.2">
      <c r="CZ15651" s="130"/>
      <c r="DA15651" s="130"/>
      <c r="DB15651" s="130"/>
    </row>
    <row r="15652" spans="104:106" x14ac:dyDescent="0.2">
      <c r="CZ15652" s="130"/>
      <c r="DA15652" s="130"/>
      <c r="DB15652" s="130"/>
    </row>
    <row r="15653" spans="104:106" x14ac:dyDescent="0.2">
      <c r="CZ15653" s="130"/>
      <c r="DA15653" s="130"/>
      <c r="DB15653" s="130"/>
    </row>
    <row r="15654" spans="104:106" x14ac:dyDescent="0.2">
      <c r="CZ15654" s="130"/>
      <c r="DA15654" s="130"/>
      <c r="DB15654" s="130"/>
    </row>
    <row r="15655" spans="104:106" x14ac:dyDescent="0.2">
      <c r="CZ15655" s="130"/>
      <c r="DA15655" s="130"/>
      <c r="DB15655" s="130"/>
    </row>
    <row r="15656" spans="104:106" x14ac:dyDescent="0.2">
      <c r="CZ15656" s="130"/>
      <c r="DA15656" s="130"/>
      <c r="DB15656" s="130"/>
    </row>
    <row r="15657" spans="104:106" x14ac:dyDescent="0.2">
      <c r="CZ15657" s="130"/>
      <c r="DA15657" s="130"/>
      <c r="DB15657" s="130"/>
    </row>
    <row r="15658" spans="104:106" x14ac:dyDescent="0.2">
      <c r="CZ15658" s="130"/>
      <c r="DA15658" s="130"/>
      <c r="DB15658" s="130"/>
    </row>
    <row r="15659" spans="104:106" x14ac:dyDescent="0.2">
      <c r="CZ15659" s="130"/>
      <c r="DA15659" s="130"/>
      <c r="DB15659" s="130"/>
    </row>
    <row r="15660" spans="104:106" x14ac:dyDescent="0.2">
      <c r="CZ15660" s="130"/>
      <c r="DA15660" s="130"/>
      <c r="DB15660" s="130"/>
    </row>
    <row r="15661" spans="104:106" x14ac:dyDescent="0.2">
      <c r="CZ15661" s="130"/>
      <c r="DA15661" s="130"/>
      <c r="DB15661" s="130"/>
    </row>
    <row r="15662" spans="104:106" x14ac:dyDescent="0.2">
      <c r="CZ15662" s="130"/>
      <c r="DA15662" s="130"/>
      <c r="DB15662" s="130"/>
    </row>
    <row r="15663" spans="104:106" x14ac:dyDescent="0.2">
      <c r="CZ15663" s="130"/>
      <c r="DA15663" s="130"/>
      <c r="DB15663" s="130"/>
    </row>
    <row r="15664" spans="104:106" x14ac:dyDescent="0.2">
      <c r="CZ15664" s="130"/>
      <c r="DA15664" s="130"/>
      <c r="DB15664" s="130"/>
    </row>
    <row r="15665" spans="104:106" x14ac:dyDescent="0.2">
      <c r="CZ15665" s="130"/>
      <c r="DA15665" s="130"/>
      <c r="DB15665" s="130"/>
    </row>
    <row r="15666" spans="104:106" x14ac:dyDescent="0.2">
      <c r="CZ15666" s="130"/>
      <c r="DA15666" s="130"/>
      <c r="DB15666" s="130"/>
    </row>
    <row r="15667" spans="104:106" x14ac:dyDescent="0.2">
      <c r="CZ15667" s="130"/>
      <c r="DA15667" s="130"/>
      <c r="DB15667" s="130"/>
    </row>
    <row r="15668" spans="104:106" x14ac:dyDescent="0.2">
      <c r="CZ15668" s="130"/>
      <c r="DA15668" s="130"/>
      <c r="DB15668" s="130"/>
    </row>
    <row r="15669" spans="104:106" x14ac:dyDescent="0.2">
      <c r="CZ15669" s="130"/>
      <c r="DA15669" s="130"/>
      <c r="DB15669" s="130"/>
    </row>
    <row r="15670" spans="104:106" x14ac:dyDescent="0.2">
      <c r="CZ15670" s="130"/>
      <c r="DA15670" s="130"/>
      <c r="DB15670" s="130"/>
    </row>
    <row r="15671" spans="104:106" x14ac:dyDescent="0.2">
      <c r="CZ15671" s="130"/>
      <c r="DA15671" s="130"/>
      <c r="DB15671" s="130"/>
    </row>
    <row r="15672" spans="104:106" x14ac:dyDescent="0.2">
      <c r="CZ15672" s="130"/>
      <c r="DA15672" s="130"/>
      <c r="DB15672" s="130"/>
    </row>
    <row r="15673" spans="104:106" x14ac:dyDescent="0.2">
      <c r="CZ15673" s="130"/>
      <c r="DA15673" s="130"/>
      <c r="DB15673" s="130"/>
    </row>
    <row r="15674" spans="104:106" x14ac:dyDescent="0.2">
      <c r="CZ15674" s="130"/>
      <c r="DA15674" s="130"/>
      <c r="DB15674" s="130"/>
    </row>
    <row r="15675" spans="104:106" x14ac:dyDescent="0.2">
      <c r="CZ15675" s="130"/>
      <c r="DA15675" s="130"/>
      <c r="DB15675" s="130"/>
    </row>
    <row r="15676" spans="104:106" x14ac:dyDescent="0.2">
      <c r="CZ15676" s="130"/>
      <c r="DA15676" s="130"/>
      <c r="DB15676" s="130"/>
    </row>
    <row r="15677" spans="104:106" x14ac:dyDescent="0.2">
      <c r="CZ15677" s="130"/>
      <c r="DA15677" s="130"/>
      <c r="DB15677" s="130"/>
    </row>
    <row r="15678" spans="104:106" x14ac:dyDescent="0.2">
      <c r="CZ15678" s="130"/>
      <c r="DA15678" s="130"/>
      <c r="DB15678" s="130"/>
    </row>
    <row r="15679" spans="104:106" x14ac:dyDescent="0.2">
      <c r="CZ15679" s="130"/>
      <c r="DA15679" s="130"/>
      <c r="DB15679" s="130"/>
    </row>
    <row r="15680" spans="104:106" x14ac:dyDescent="0.2">
      <c r="CZ15680" s="130"/>
      <c r="DA15680" s="130"/>
      <c r="DB15680" s="130"/>
    </row>
    <row r="15681" spans="104:106" x14ac:dyDescent="0.2">
      <c r="CZ15681" s="130"/>
      <c r="DA15681" s="130"/>
      <c r="DB15681" s="130"/>
    </row>
    <row r="15682" spans="104:106" x14ac:dyDescent="0.2">
      <c r="CZ15682" s="130"/>
      <c r="DA15682" s="130"/>
      <c r="DB15682" s="130"/>
    </row>
    <row r="15683" spans="104:106" x14ac:dyDescent="0.2">
      <c r="CZ15683" s="130"/>
      <c r="DA15683" s="130"/>
      <c r="DB15683" s="130"/>
    </row>
    <row r="15684" spans="104:106" x14ac:dyDescent="0.2">
      <c r="CZ15684" s="130"/>
      <c r="DA15684" s="130"/>
      <c r="DB15684" s="130"/>
    </row>
    <row r="15685" spans="104:106" x14ac:dyDescent="0.2">
      <c r="CZ15685" s="130"/>
      <c r="DA15685" s="130"/>
      <c r="DB15685" s="130"/>
    </row>
    <row r="15686" spans="104:106" x14ac:dyDescent="0.2">
      <c r="CZ15686" s="130"/>
      <c r="DA15686" s="130"/>
      <c r="DB15686" s="130"/>
    </row>
    <row r="15687" spans="104:106" x14ac:dyDescent="0.2">
      <c r="CZ15687" s="130"/>
      <c r="DA15687" s="130"/>
      <c r="DB15687" s="130"/>
    </row>
    <row r="15688" spans="104:106" x14ac:dyDescent="0.2">
      <c r="CZ15688" s="130"/>
      <c r="DA15688" s="130"/>
      <c r="DB15688" s="130"/>
    </row>
    <row r="15689" spans="104:106" x14ac:dyDescent="0.2">
      <c r="CZ15689" s="130"/>
      <c r="DA15689" s="130"/>
      <c r="DB15689" s="130"/>
    </row>
    <row r="15690" spans="104:106" x14ac:dyDescent="0.2">
      <c r="CZ15690" s="130"/>
      <c r="DA15690" s="130"/>
      <c r="DB15690" s="130"/>
    </row>
    <row r="15691" spans="104:106" x14ac:dyDescent="0.2">
      <c r="CZ15691" s="130"/>
      <c r="DA15691" s="130"/>
      <c r="DB15691" s="130"/>
    </row>
    <row r="15692" spans="104:106" x14ac:dyDescent="0.2">
      <c r="CZ15692" s="130"/>
      <c r="DA15692" s="130"/>
      <c r="DB15692" s="130"/>
    </row>
    <row r="15693" spans="104:106" x14ac:dyDescent="0.2">
      <c r="CZ15693" s="130"/>
      <c r="DA15693" s="130"/>
      <c r="DB15693" s="130"/>
    </row>
    <row r="15694" spans="104:106" x14ac:dyDescent="0.2">
      <c r="CZ15694" s="130"/>
      <c r="DA15694" s="130"/>
      <c r="DB15694" s="130"/>
    </row>
    <row r="15695" spans="104:106" x14ac:dyDescent="0.2">
      <c r="CZ15695" s="130"/>
      <c r="DA15695" s="130"/>
      <c r="DB15695" s="130"/>
    </row>
    <row r="15696" spans="104:106" x14ac:dyDescent="0.2">
      <c r="CZ15696" s="130"/>
      <c r="DA15696" s="130"/>
      <c r="DB15696" s="130"/>
    </row>
    <row r="15697" spans="104:106" x14ac:dyDescent="0.2">
      <c r="CZ15697" s="130"/>
      <c r="DA15697" s="130"/>
      <c r="DB15697" s="130"/>
    </row>
    <row r="15698" spans="104:106" x14ac:dyDescent="0.2">
      <c r="CZ15698" s="130"/>
      <c r="DA15698" s="130"/>
      <c r="DB15698" s="130"/>
    </row>
    <row r="15699" spans="104:106" x14ac:dyDescent="0.2">
      <c r="CZ15699" s="130"/>
      <c r="DA15699" s="130"/>
      <c r="DB15699" s="130"/>
    </row>
    <row r="15700" spans="104:106" x14ac:dyDescent="0.2">
      <c r="CZ15700" s="130"/>
      <c r="DA15700" s="130"/>
      <c r="DB15700" s="130"/>
    </row>
    <row r="15701" spans="104:106" x14ac:dyDescent="0.2">
      <c r="CZ15701" s="130"/>
      <c r="DA15701" s="130"/>
      <c r="DB15701" s="130"/>
    </row>
    <row r="15702" spans="104:106" x14ac:dyDescent="0.2">
      <c r="CZ15702" s="130"/>
      <c r="DA15702" s="130"/>
      <c r="DB15702" s="130"/>
    </row>
    <row r="15703" spans="104:106" x14ac:dyDescent="0.2">
      <c r="CZ15703" s="130"/>
      <c r="DA15703" s="130"/>
      <c r="DB15703" s="130"/>
    </row>
    <row r="15704" spans="104:106" x14ac:dyDescent="0.2">
      <c r="CZ15704" s="130"/>
      <c r="DA15704" s="130"/>
      <c r="DB15704" s="130"/>
    </row>
    <row r="15705" spans="104:106" x14ac:dyDescent="0.2">
      <c r="CZ15705" s="130"/>
      <c r="DA15705" s="130"/>
      <c r="DB15705" s="130"/>
    </row>
    <row r="15706" spans="104:106" x14ac:dyDescent="0.2">
      <c r="CZ15706" s="130"/>
      <c r="DA15706" s="130"/>
      <c r="DB15706" s="130"/>
    </row>
    <row r="15707" spans="104:106" x14ac:dyDescent="0.2">
      <c r="CZ15707" s="130"/>
      <c r="DA15707" s="130"/>
      <c r="DB15707" s="130"/>
    </row>
    <row r="15708" spans="104:106" x14ac:dyDescent="0.2">
      <c r="CZ15708" s="130"/>
      <c r="DA15708" s="130"/>
      <c r="DB15708" s="130"/>
    </row>
    <row r="15709" spans="104:106" x14ac:dyDescent="0.2">
      <c r="CZ15709" s="130"/>
      <c r="DA15709" s="130"/>
      <c r="DB15709" s="130"/>
    </row>
    <row r="15710" spans="104:106" x14ac:dyDescent="0.2">
      <c r="CZ15710" s="130"/>
      <c r="DA15710" s="130"/>
      <c r="DB15710" s="130"/>
    </row>
    <row r="15711" spans="104:106" x14ac:dyDescent="0.2">
      <c r="CZ15711" s="130"/>
      <c r="DA15711" s="130"/>
      <c r="DB15711" s="130"/>
    </row>
    <row r="15712" spans="104:106" x14ac:dyDescent="0.2">
      <c r="CZ15712" s="130"/>
      <c r="DA15712" s="130"/>
      <c r="DB15712" s="130"/>
    </row>
    <row r="15713" spans="104:106" x14ac:dyDescent="0.2">
      <c r="CZ15713" s="130"/>
      <c r="DA15713" s="130"/>
      <c r="DB15713" s="130"/>
    </row>
    <row r="15714" spans="104:106" x14ac:dyDescent="0.2">
      <c r="CZ15714" s="130"/>
      <c r="DA15714" s="130"/>
      <c r="DB15714" s="130"/>
    </row>
    <row r="15715" spans="104:106" x14ac:dyDescent="0.2">
      <c r="CZ15715" s="130"/>
      <c r="DA15715" s="130"/>
      <c r="DB15715" s="130"/>
    </row>
    <row r="15716" spans="104:106" x14ac:dyDescent="0.2">
      <c r="CZ15716" s="130"/>
      <c r="DA15716" s="130"/>
      <c r="DB15716" s="130"/>
    </row>
    <row r="15717" spans="104:106" x14ac:dyDescent="0.2">
      <c r="CZ15717" s="130"/>
      <c r="DA15717" s="130"/>
      <c r="DB15717" s="130"/>
    </row>
    <row r="15718" spans="104:106" x14ac:dyDescent="0.2">
      <c r="CZ15718" s="130"/>
      <c r="DA15718" s="130"/>
      <c r="DB15718" s="130"/>
    </row>
    <row r="15719" spans="104:106" x14ac:dyDescent="0.2">
      <c r="CZ15719" s="130"/>
      <c r="DA15719" s="130"/>
      <c r="DB15719" s="130"/>
    </row>
    <row r="15720" spans="104:106" x14ac:dyDescent="0.2">
      <c r="CZ15720" s="130"/>
      <c r="DA15720" s="130"/>
      <c r="DB15720" s="130"/>
    </row>
    <row r="15721" spans="104:106" x14ac:dyDescent="0.2">
      <c r="CZ15721" s="130"/>
      <c r="DA15721" s="130"/>
      <c r="DB15721" s="130"/>
    </row>
    <row r="15722" spans="104:106" x14ac:dyDescent="0.2">
      <c r="CZ15722" s="130"/>
      <c r="DA15722" s="130"/>
      <c r="DB15722" s="130"/>
    </row>
    <row r="15723" spans="104:106" x14ac:dyDescent="0.2">
      <c r="CZ15723" s="130"/>
      <c r="DA15723" s="130"/>
      <c r="DB15723" s="130"/>
    </row>
    <row r="15724" spans="104:106" x14ac:dyDescent="0.2">
      <c r="CZ15724" s="130"/>
      <c r="DA15724" s="130"/>
      <c r="DB15724" s="130"/>
    </row>
    <row r="15725" spans="104:106" x14ac:dyDescent="0.2">
      <c r="CZ15725" s="130"/>
      <c r="DA15725" s="130"/>
      <c r="DB15725" s="130"/>
    </row>
    <row r="15726" spans="104:106" x14ac:dyDescent="0.2">
      <c r="CZ15726" s="130"/>
      <c r="DA15726" s="130"/>
      <c r="DB15726" s="130"/>
    </row>
    <row r="15727" spans="104:106" x14ac:dyDescent="0.2">
      <c r="CZ15727" s="130"/>
      <c r="DA15727" s="130"/>
      <c r="DB15727" s="130"/>
    </row>
    <row r="15728" spans="104:106" x14ac:dyDescent="0.2">
      <c r="CZ15728" s="130"/>
      <c r="DA15728" s="130"/>
      <c r="DB15728" s="130"/>
    </row>
    <row r="15729" spans="104:106" x14ac:dyDescent="0.2">
      <c r="CZ15729" s="130"/>
      <c r="DA15729" s="130"/>
      <c r="DB15729" s="130"/>
    </row>
    <row r="15730" spans="104:106" x14ac:dyDescent="0.2">
      <c r="CZ15730" s="130"/>
      <c r="DA15730" s="130"/>
      <c r="DB15730" s="130"/>
    </row>
    <row r="15731" spans="104:106" x14ac:dyDescent="0.2">
      <c r="CZ15731" s="130"/>
      <c r="DA15731" s="130"/>
      <c r="DB15731" s="130"/>
    </row>
    <row r="15732" spans="104:106" x14ac:dyDescent="0.2">
      <c r="CZ15732" s="130"/>
      <c r="DA15732" s="130"/>
      <c r="DB15732" s="130"/>
    </row>
    <row r="15733" spans="104:106" x14ac:dyDescent="0.2">
      <c r="CZ15733" s="130"/>
      <c r="DA15733" s="130"/>
      <c r="DB15733" s="130"/>
    </row>
    <row r="15734" spans="104:106" x14ac:dyDescent="0.2">
      <c r="CZ15734" s="130"/>
      <c r="DA15734" s="130"/>
      <c r="DB15734" s="130"/>
    </row>
    <row r="15735" spans="104:106" x14ac:dyDescent="0.2">
      <c r="CZ15735" s="130"/>
      <c r="DA15735" s="130"/>
      <c r="DB15735" s="130"/>
    </row>
    <row r="15736" spans="104:106" x14ac:dyDescent="0.2">
      <c r="CZ15736" s="130"/>
      <c r="DA15736" s="130"/>
      <c r="DB15736" s="130"/>
    </row>
    <row r="15737" spans="104:106" x14ac:dyDescent="0.2">
      <c r="CZ15737" s="130"/>
      <c r="DA15737" s="130"/>
      <c r="DB15737" s="130"/>
    </row>
    <row r="15738" spans="104:106" x14ac:dyDescent="0.2">
      <c r="CZ15738" s="130"/>
      <c r="DA15738" s="130"/>
      <c r="DB15738" s="130"/>
    </row>
    <row r="15739" spans="104:106" x14ac:dyDescent="0.2">
      <c r="CZ15739" s="130"/>
      <c r="DA15739" s="130"/>
      <c r="DB15739" s="130"/>
    </row>
    <row r="15740" spans="104:106" x14ac:dyDescent="0.2">
      <c r="CZ15740" s="130"/>
      <c r="DA15740" s="130"/>
      <c r="DB15740" s="130"/>
    </row>
    <row r="15741" spans="104:106" x14ac:dyDescent="0.2">
      <c r="CZ15741" s="130"/>
      <c r="DA15741" s="130"/>
      <c r="DB15741" s="130"/>
    </row>
    <row r="15742" spans="104:106" x14ac:dyDescent="0.2">
      <c r="CZ15742" s="130"/>
      <c r="DA15742" s="130"/>
      <c r="DB15742" s="130"/>
    </row>
    <row r="15743" spans="104:106" x14ac:dyDescent="0.2">
      <c r="CZ15743" s="130"/>
      <c r="DA15743" s="130"/>
      <c r="DB15743" s="130"/>
    </row>
    <row r="15744" spans="104:106" x14ac:dyDescent="0.2">
      <c r="CZ15744" s="130"/>
      <c r="DA15744" s="130"/>
      <c r="DB15744" s="130"/>
    </row>
    <row r="15745" spans="104:106" x14ac:dyDescent="0.2">
      <c r="CZ15745" s="130"/>
      <c r="DA15745" s="130"/>
      <c r="DB15745" s="130"/>
    </row>
    <row r="15746" spans="104:106" x14ac:dyDescent="0.2">
      <c r="CZ15746" s="130"/>
      <c r="DA15746" s="130"/>
      <c r="DB15746" s="130"/>
    </row>
    <row r="15747" spans="104:106" x14ac:dyDescent="0.2">
      <c r="CZ15747" s="130"/>
      <c r="DA15747" s="130"/>
      <c r="DB15747" s="130"/>
    </row>
    <row r="15748" spans="104:106" x14ac:dyDescent="0.2">
      <c r="CZ15748" s="130"/>
      <c r="DA15748" s="130"/>
      <c r="DB15748" s="130"/>
    </row>
    <row r="15749" spans="104:106" x14ac:dyDescent="0.2">
      <c r="CZ15749" s="130"/>
      <c r="DA15749" s="130"/>
      <c r="DB15749" s="130"/>
    </row>
    <row r="15750" spans="104:106" x14ac:dyDescent="0.2">
      <c r="CZ15750" s="130"/>
      <c r="DA15750" s="130"/>
      <c r="DB15750" s="130"/>
    </row>
    <row r="15751" spans="104:106" x14ac:dyDescent="0.2">
      <c r="CZ15751" s="130"/>
      <c r="DA15751" s="130"/>
      <c r="DB15751" s="130"/>
    </row>
    <row r="15752" spans="104:106" x14ac:dyDescent="0.2">
      <c r="CZ15752" s="130"/>
      <c r="DA15752" s="130"/>
      <c r="DB15752" s="130"/>
    </row>
    <row r="15753" spans="104:106" x14ac:dyDescent="0.2">
      <c r="CZ15753" s="130"/>
      <c r="DA15753" s="130"/>
      <c r="DB15753" s="130"/>
    </row>
    <row r="15754" spans="104:106" x14ac:dyDescent="0.2">
      <c r="CZ15754" s="130"/>
      <c r="DA15754" s="130"/>
      <c r="DB15754" s="130"/>
    </row>
    <row r="15755" spans="104:106" x14ac:dyDescent="0.2">
      <c r="CZ15755" s="130"/>
      <c r="DA15755" s="130"/>
      <c r="DB15755" s="130"/>
    </row>
    <row r="15756" spans="104:106" x14ac:dyDescent="0.2">
      <c r="CZ15756" s="130"/>
      <c r="DA15756" s="130"/>
      <c r="DB15756" s="130"/>
    </row>
    <row r="15757" spans="104:106" x14ac:dyDescent="0.2">
      <c r="CZ15757" s="130"/>
      <c r="DA15757" s="130"/>
      <c r="DB15757" s="130"/>
    </row>
    <row r="15758" spans="104:106" x14ac:dyDescent="0.2">
      <c r="CZ15758" s="130"/>
      <c r="DA15758" s="130"/>
      <c r="DB15758" s="130"/>
    </row>
    <row r="15759" spans="104:106" x14ac:dyDescent="0.2">
      <c r="CZ15759" s="130"/>
      <c r="DA15759" s="130"/>
      <c r="DB15759" s="130"/>
    </row>
    <row r="15760" spans="104:106" x14ac:dyDescent="0.2">
      <c r="CZ15760" s="130"/>
      <c r="DA15760" s="130"/>
      <c r="DB15760" s="130"/>
    </row>
    <row r="15761" spans="104:106" x14ac:dyDescent="0.2">
      <c r="CZ15761" s="130"/>
      <c r="DA15761" s="130"/>
      <c r="DB15761" s="130"/>
    </row>
    <row r="15762" spans="104:106" x14ac:dyDescent="0.2">
      <c r="CZ15762" s="130"/>
      <c r="DA15762" s="130"/>
      <c r="DB15762" s="130"/>
    </row>
    <row r="15763" spans="104:106" x14ac:dyDescent="0.2">
      <c r="CZ15763" s="130"/>
      <c r="DA15763" s="130"/>
      <c r="DB15763" s="130"/>
    </row>
    <row r="15764" spans="104:106" x14ac:dyDescent="0.2">
      <c r="CZ15764" s="130"/>
      <c r="DA15764" s="130"/>
      <c r="DB15764" s="130"/>
    </row>
    <row r="15765" spans="104:106" x14ac:dyDescent="0.2">
      <c r="CZ15765" s="130"/>
      <c r="DA15765" s="130"/>
      <c r="DB15765" s="130"/>
    </row>
    <row r="15766" spans="104:106" x14ac:dyDescent="0.2">
      <c r="CZ15766" s="130"/>
      <c r="DA15766" s="130"/>
      <c r="DB15766" s="130"/>
    </row>
    <row r="15767" spans="104:106" x14ac:dyDescent="0.2">
      <c r="CZ15767" s="130"/>
      <c r="DA15767" s="130"/>
      <c r="DB15767" s="130"/>
    </row>
    <row r="15768" spans="104:106" x14ac:dyDescent="0.2">
      <c r="CZ15768" s="130"/>
      <c r="DA15768" s="130"/>
      <c r="DB15768" s="130"/>
    </row>
    <row r="15769" spans="104:106" x14ac:dyDescent="0.2">
      <c r="CZ15769" s="130"/>
      <c r="DA15769" s="130"/>
      <c r="DB15769" s="130"/>
    </row>
    <row r="15770" spans="104:106" x14ac:dyDescent="0.2">
      <c r="CZ15770" s="130"/>
      <c r="DA15770" s="130"/>
      <c r="DB15770" s="130"/>
    </row>
    <row r="15771" spans="104:106" x14ac:dyDescent="0.2">
      <c r="CZ15771" s="130"/>
      <c r="DA15771" s="130"/>
      <c r="DB15771" s="130"/>
    </row>
    <row r="15772" spans="104:106" x14ac:dyDescent="0.2">
      <c r="CZ15772" s="130"/>
      <c r="DA15772" s="130"/>
      <c r="DB15772" s="130"/>
    </row>
    <row r="15773" spans="104:106" x14ac:dyDescent="0.2">
      <c r="CZ15773" s="130"/>
      <c r="DA15773" s="130"/>
      <c r="DB15773" s="130"/>
    </row>
    <row r="15774" spans="104:106" x14ac:dyDescent="0.2">
      <c r="CZ15774" s="130"/>
      <c r="DA15774" s="130"/>
      <c r="DB15774" s="130"/>
    </row>
    <row r="15775" spans="104:106" x14ac:dyDescent="0.2">
      <c r="CZ15775" s="130"/>
      <c r="DA15775" s="130"/>
      <c r="DB15775" s="130"/>
    </row>
    <row r="15776" spans="104:106" x14ac:dyDescent="0.2">
      <c r="CZ15776" s="130"/>
      <c r="DA15776" s="130"/>
      <c r="DB15776" s="130"/>
    </row>
    <row r="15777" spans="104:106" x14ac:dyDescent="0.2">
      <c r="CZ15777" s="130"/>
      <c r="DA15777" s="130"/>
      <c r="DB15777" s="130"/>
    </row>
    <row r="15778" spans="104:106" x14ac:dyDescent="0.2">
      <c r="CZ15778" s="130"/>
      <c r="DA15778" s="130"/>
      <c r="DB15778" s="130"/>
    </row>
    <row r="15779" spans="104:106" x14ac:dyDescent="0.2">
      <c r="CZ15779" s="130"/>
      <c r="DA15779" s="130"/>
      <c r="DB15779" s="130"/>
    </row>
    <row r="15780" spans="104:106" x14ac:dyDescent="0.2">
      <c r="CZ15780" s="130"/>
      <c r="DA15780" s="130"/>
      <c r="DB15780" s="130"/>
    </row>
    <row r="15781" spans="104:106" x14ac:dyDescent="0.2">
      <c r="CZ15781" s="130"/>
      <c r="DA15781" s="130"/>
      <c r="DB15781" s="130"/>
    </row>
    <row r="15782" spans="104:106" x14ac:dyDescent="0.2">
      <c r="CZ15782" s="130"/>
      <c r="DA15782" s="130"/>
      <c r="DB15782" s="130"/>
    </row>
    <row r="15783" spans="104:106" x14ac:dyDescent="0.2">
      <c r="CZ15783" s="130"/>
      <c r="DA15783" s="130"/>
      <c r="DB15783" s="130"/>
    </row>
    <row r="15784" spans="104:106" x14ac:dyDescent="0.2">
      <c r="CZ15784" s="130"/>
      <c r="DA15784" s="130"/>
      <c r="DB15784" s="130"/>
    </row>
    <row r="15785" spans="104:106" x14ac:dyDescent="0.2">
      <c r="CZ15785" s="130"/>
      <c r="DA15785" s="130"/>
      <c r="DB15785" s="130"/>
    </row>
    <row r="15786" spans="104:106" x14ac:dyDescent="0.2">
      <c r="CZ15786" s="130"/>
      <c r="DA15786" s="130"/>
      <c r="DB15786" s="130"/>
    </row>
    <row r="15787" spans="104:106" x14ac:dyDescent="0.2">
      <c r="CZ15787" s="130"/>
      <c r="DA15787" s="130"/>
      <c r="DB15787" s="130"/>
    </row>
    <row r="15788" spans="104:106" x14ac:dyDescent="0.2">
      <c r="CZ15788" s="130"/>
      <c r="DA15788" s="130"/>
      <c r="DB15788" s="130"/>
    </row>
    <row r="15789" spans="104:106" x14ac:dyDescent="0.2">
      <c r="CZ15789" s="130"/>
      <c r="DA15789" s="130"/>
      <c r="DB15789" s="130"/>
    </row>
    <row r="15790" spans="104:106" x14ac:dyDescent="0.2">
      <c r="CZ15790" s="130"/>
      <c r="DA15790" s="130"/>
      <c r="DB15790" s="130"/>
    </row>
    <row r="15791" spans="104:106" x14ac:dyDescent="0.2">
      <c r="CZ15791" s="130"/>
      <c r="DA15791" s="130"/>
      <c r="DB15791" s="130"/>
    </row>
    <row r="15792" spans="104:106" x14ac:dyDescent="0.2">
      <c r="CZ15792" s="130"/>
      <c r="DA15792" s="130"/>
      <c r="DB15792" s="130"/>
    </row>
    <row r="15793" spans="104:106" x14ac:dyDescent="0.2">
      <c r="CZ15793" s="130"/>
      <c r="DA15793" s="130"/>
      <c r="DB15793" s="130"/>
    </row>
    <row r="15794" spans="104:106" x14ac:dyDescent="0.2">
      <c r="CZ15794" s="130"/>
      <c r="DA15794" s="130"/>
      <c r="DB15794" s="130"/>
    </row>
    <row r="15795" spans="104:106" x14ac:dyDescent="0.2">
      <c r="CZ15795" s="130"/>
      <c r="DA15795" s="130"/>
      <c r="DB15795" s="130"/>
    </row>
    <row r="15796" spans="104:106" x14ac:dyDescent="0.2">
      <c r="CZ15796" s="130"/>
      <c r="DA15796" s="130"/>
      <c r="DB15796" s="130"/>
    </row>
    <row r="15797" spans="104:106" x14ac:dyDescent="0.2">
      <c r="CZ15797" s="130"/>
      <c r="DA15797" s="130"/>
      <c r="DB15797" s="130"/>
    </row>
    <row r="15798" spans="104:106" x14ac:dyDescent="0.2">
      <c r="CZ15798" s="130"/>
      <c r="DA15798" s="130"/>
      <c r="DB15798" s="130"/>
    </row>
    <row r="15799" spans="104:106" x14ac:dyDescent="0.2">
      <c r="CZ15799" s="130"/>
      <c r="DA15799" s="130"/>
      <c r="DB15799" s="130"/>
    </row>
    <row r="15800" spans="104:106" x14ac:dyDescent="0.2">
      <c r="CZ15800" s="130"/>
      <c r="DA15800" s="130"/>
      <c r="DB15800" s="130"/>
    </row>
    <row r="15801" spans="104:106" x14ac:dyDescent="0.2">
      <c r="CZ15801" s="130"/>
      <c r="DA15801" s="130"/>
      <c r="DB15801" s="130"/>
    </row>
    <row r="15802" spans="104:106" x14ac:dyDescent="0.2">
      <c r="CZ15802" s="130"/>
      <c r="DA15802" s="130"/>
      <c r="DB15802" s="130"/>
    </row>
    <row r="15803" spans="104:106" x14ac:dyDescent="0.2">
      <c r="CZ15803" s="130"/>
      <c r="DA15803" s="130"/>
      <c r="DB15803" s="130"/>
    </row>
    <row r="15804" spans="104:106" x14ac:dyDescent="0.2">
      <c r="CZ15804" s="130"/>
      <c r="DA15804" s="130"/>
      <c r="DB15804" s="130"/>
    </row>
    <row r="15805" spans="104:106" x14ac:dyDescent="0.2">
      <c r="CZ15805" s="130"/>
      <c r="DA15805" s="130"/>
      <c r="DB15805" s="130"/>
    </row>
    <row r="15806" spans="104:106" x14ac:dyDescent="0.2">
      <c r="CZ15806" s="130"/>
      <c r="DA15806" s="130"/>
      <c r="DB15806" s="130"/>
    </row>
    <row r="15807" spans="104:106" x14ac:dyDescent="0.2">
      <c r="CZ15807" s="130"/>
      <c r="DA15807" s="130"/>
      <c r="DB15807" s="130"/>
    </row>
    <row r="15808" spans="104:106" x14ac:dyDescent="0.2">
      <c r="CZ15808" s="130"/>
      <c r="DA15808" s="130"/>
      <c r="DB15808" s="130"/>
    </row>
    <row r="15809" spans="104:106" x14ac:dyDescent="0.2">
      <c r="CZ15809" s="130"/>
      <c r="DA15809" s="130"/>
      <c r="DB15809" s="130"/>
    </row>
    <row r="15810" spans="104:106" x14ac:dyDescent="0.2">
      <c r="CZ15810" s="130"/>
      <c r="DA15810" s="130"/>
      <c r="DB15810" s="130"/>
    </row>
    <row r="15811" spans="104:106" x14ac:dyDescent="0.2">
      <c r="CZ15811" s="130"/>
      <c r="DA15811" s="130"/>
      <c r="DB15811" s="130"/>
    </row>
    <row r="15812" spans="104:106" x14ac:dyDescent="0.2">
      <c r="CZ15812" s="130"/>
      <c r="DA15812" s="130"/>
      <c r="DB15812" s="130"/>
    </row>
    <row r="15813" spans="104:106" x14ac:dyDescent="0.2">
      <c r="CZ15813" s="130"/>
      <c r="DA15813" s="130"/>
      <c r="DB15813" s="130"/>
    </row>
    <row r="15814" spans="104:106" x14ac:dyDescent="0.2">
      <c r="CZ15814" s="130"/>
      <c r="DA15814" s="130"/>
      <c r="DB15814" s="130"/>
    </row>
    <row r="15815" spans="104:106" x14ac:dyDescent="0.2">
      <c r="CZ15815" s="130"/>
      <c r="DA15815" s="130"/>
      <c r="DB15815" s="130"/>
    </row>
    <row r="15816" spans="104:106" x14ac:dyDescent="0.2">
      <c r="CZ15816" s="130"/>
      <c r="DA15816" s="130"/>
      <c r="DB15816" s="130"/>
    </row>
    <row r="15817" spans="104:106" x14ac:dyDescent="0.2">
      <c r="CZ15817" s="130"/>
      <c r="DA15817" s="130"/>
      <c r="DB15817" s="130"/>
    </row>
    <row r="15818" spans="104:106" x14ac:dyDescent="0.2">
      <c r="CZ15818" s="130"/>
      <c r="DA15818" s="130"/>
      <c r="DB15818" s="130"/>
    </row>
    <row r="15819" spans="104:106" x14ac:dyDescent="0.2">
      <c r="CZ15819" s="130"/>
      <c r="DA15819" s="130"/>
      <c r="DB15819" s="130"/>
    </row>
    <row r="15820" spans="104:106" x14ac:dyDescent="0.2">
      <c r="CZ15820" s="130"/>
      <c r="DA15820" s="130"/>
      <c r="DB15820" s="130"/>
    </row>
    <row r="15821" spans="104:106" x14ac:dyDescent="0.2">
      <c r="CZ15821" s="130"/>
      <c r="DA15821" s="130"/>
      <c r="DB15821" s="130"/>
    </row>
    <row r="15822" spans="104:106" x14ac:dyDescent="0.2">
      <c r="CZ15822" s="130"/>
      <c r="DA15822" s="130"/>
      <c r="DB15822" s="130"/>
    </row>
    <row r="15823" spans="104:106" x14ac:dyDescent="0.2">
      <c r="CZ15823" s="130"/>
      <c r="DA15823" s="130"/>
      <c r="DB15823" s="130"/>
    </row>
    <row r="15824" spans="104:106" x14ac:dyDescent="0.2">
      <c r="CZ15824" s="130"/>
      <c r="DA15824" s="130"/>
      <c r="DB15824" s="130"/>
    </row>
    <row r="15825" spans="104:106" x14ac:dyDescent="0.2">
      <c r="CZ15825" s="130"/>
      <c r="DA15825" s="130"/>
      <c r="DB15825" s="130"/>
    </row>
    <row r="15826" spans="104:106" x14ac:dyDescent="0.2">
      <c r="CZ15826" s="130"/>
      <c r="DA15826" s="130"/>
      <c r="DB15826" s="130"/>
    </row>
    <row r="15827" spans="104:106" x14ac:dyDescent="0.2">
      <c r="CZ15827" s="130"/>
      <c r="DA15827" s="130"/>
      <c r="DB15827" s="130"/>
    </row>
    <row r="15828" spans="104:106" x14ac:dyDescent="0.2">
      <c r="CZ15828" s="130"/>
      <c r="DA15828" s="130"/>
      <c r="DB15828" s="130"/>
    </row>
    <row r="15829" spans="104:106" x14ac:dyDescent="0.2">
      <c r="CZ15829" s="130"/>
      <c r="DA15829" s="130"/>
      <c r="DB15829" s="130"/>
    </row>
    <row r="15830" spans="104:106" x14ac:dyDescent="0.2">
      <c r="CZ15830" s="130"/>
      <c r="DA15830" s="130"/>
      <c r="DB15830" s="130"/>
    </row>
    <row r="15831" spans="104:106" x14ac:dyDescent="0.2">
      <c r="CZ15831" s="130"/>
      <c r="DA15831" s="130"/>
      <c r="DB15831" s="130"/>
    </row>
    <row r="15832" spans="104:106" x14ac:dyDescent="0.2">
      <c r="CZ15832" s="130"/>
      <c r="DA15832" s="130"/>
      <c r="DB15832" s="130"/>
    </row>
    <row r="15833" spans="104:106" x14ac:dyDescent="0.2">
      <c r="CZ15833" s="130"/>
      <c r="DA15833" s="130"/>
      <c r="DB15833" s="130"/>
    </row>
    <row r="15834" spans="104:106" x14ac:dyDescent="0.2">
      <c r="CZ15834" s="130"/>
      <c r="DA15834" s="130"/>
      <c r="DB15834" s="130"/>
    </row>
    <row r="15835" spans="104:106" x14ac:dyDescent="0.2">
      <c r="CZ15835" s="130"/>
      <c r="DA15835" s="130"/>
      <c r="DB15835" s="130"/>
    </row>
    <row r="15836" spans="104:106" x14ac:dyDescent="0.2">
      <c r="CZ15836" s="130"/>
      <c r="DA15836" s="130"/>
      <c r="DB15836" s="130"/>
    </row>
    <row r="15837" spans="104:106" x14ac:dyDescent="0.2">
      <c r="CZ15837" s="130"/>
      <c r="DA15837" s="130"/>
      <c r="DB15837" s="130"/>
    </row>
    <row r="15838" spans="104:106" x14ac:dyDescent="0.2">
      <c r="CZ15838" s="130"/>
      <c r="DA15838" s="130"/>
      <c r="DB15838" s="130"/>
    </row>
    <row r="15839" spans="104:106" x14ac:dyDescent="0.2">
      <c r="CZ15839" s="130"/>
      <c r="DA15839" s="130"/>
      <c r="DB15839" s="130"/>
    </row>
    <row r="15840" spans="104:106" x14ac:dyDescent="0.2">
      <c r="CZ15840" s="130"/>
      <c r="DA15840" s="130"/>
      <c r="DB15840" s="130"/>
    </row>
    <row r="15841" spans="104:106" x14ac:dyDescent="0.2">
      <c r="CZ15841" s="130"/>
      <c r="DA15841" s="130"/>
      <c r="DB15841" s="130"/>
    </row>
    <row r="15842" spans="104:106" x14ac:dyDescent="0.2">
      <c r="CZ15842" s="130"/>
      <c r="DA15842" s="130"/>
      <c r="DB15842" s="130"/>
    </row>
    <row r="15843" spans="104:106" x14ac:dyDescent="0.2">
      <c r="CZ15843" s="130"/>
      <c r="DA15843" s="130"/>
      <c r="DB15843" s="130"/>
    </row>
    <row r="15844" spans="104:106" x14ac:dyDescent="0.2">
      <c r="CZ15844" s="130"/>
      <c r="DA15844" s="130"/>
      <c r="DB15844" s="130"/>
    </row>
    <row r="15845" spans="104:106" x14ac:dyDescent="0.2">
      <c r="CZ15845" s="130"/>
      <c r="DA15845" s="130"/>
      <c r="DB15845" s="130"/>
    </row>
    <row r="15846" spans="104:106" x14ac:dyDescent="0.2">
      <c r="CZ15846" s="130"/>
      <c r="DA15846" s="130"/>
      <c r="DB15846" s="130"/>
    </row>
    <row r="15847" spans="104:106" x14ac:dyDescent="0.2">
      <c r="CZ15847" s="130"/>
      <c r="DA15847" s="130"/>
      <c r="DB15847" s="130"/>
    </row>
    <row r="15848" spans="104:106" x14ac:dyDescent="0.2">
      <c r="CZ15848" s="130"/>
      <c r="DA15848" s="130"/>
      <c r="DB15848" s="130"/>
    </row>
    <row r="15849" spans="104:106" x14ac:dyDescent="0.2">
      <c r="CZ15849" s="130"/>
      <c r="DA15849" s="130"/>
      <c r="DB15849" s="130"/>
    </row>
    <row r="15850" spans="104:106" x14ac:dyDescent="0.2">
      <c r="CZ15850" s="130"/>
      <c r="DA15850" s="130"/>
      <c r="DB15850" s="130"/>
    </row>
    <row r="15851" spans="104:106" x14ac:dyDescent="0.2">
      <c r="CZ15851" s="130"/>
      <c r="DA15851" s="130"/>
      <c r="DB15851" s="130"/>
    </row>
    <row r="15852" spans="104:106" x14ac:dyDescent="0.2">
      <c r="CZ15852" s="130"/>
      <c r="DA15852" s="130"/>
      <c r="DB15852" s="130"/>
    </row>
    <row r="15853" spans="104:106" x14ac:dyDescent="0.2">
      <c r="CZ15853" s="130"/>
      <c r="DA15853" s="130"/>
      <c r="DB15853" s="130"/>
    </row>
    <row r="15854" spans="104:106" x14ac:dyDescent="0.2">
      <c r="CZ15854" s="130"/>
      <c r="DA15854" s="130"/>
      <c r="DB15854" s="130"/>
    </row>
    <row r="15855" spans="104:106" x14ac:dyDescent="0.2">
      <c r="CZ15855" s="130"/>
      <c r="DA15855" s="130"/>
      <c r="DB15855" s="130"/>
    </row>
    <row r="15856" spans="104:106" x14ac:dyDescent="0.2">
      <c r="CZ15856" s="130"/>
      <c r="DA15856" s="130"/>
      <c r="DB15856" s="130"/>
    </row>
    <row r="15857" spans="104:106" x14ac:dyDescent="0.2">
      <c r="CZ15857" s="130"/>
      <c r="DA15857" s="130"/>
      <c r="DB15857" s="130"/>
    </row>
    <row r="15858" spans="104:106" x14ac:dyDescent="0.2">
      <c r="CZ15858" s="130"/>
      <c r="DA15858" s="130"/>
      <c r="DB15858" s="130"/>
    </row>
    <row r="15859" spans="104:106" x14ac:dyDescent="0.2">
      <c r="CZ15859" s="130"/>
      <c r="DA15859" s="130"/>
      <c r="DB15859" s="130"/>
    </row>
    <row r="15860" spans="104:106" x14ac:dyDescent="0.2">
      <c r="CZ15860" s="130"/>
      <c r="DA15860" s="130"/>
      <c r="DB15860" s="130"/>
    </row>
    <row r="15861" spans="104:106" x14ac:dyDescent="0.2">
      <c r="CZ15861" s="130"/>
      <c r="DA15861" s="130"/>
      <c r="DB15861" s="130"/>
    </row>
    <row r="15862" spans="104:106" x14ac:dyDescent="0.2">
      <c r="CZ15862" s="130"/>
      <c r="DA15862" s="130"/>
      <c r="DB15862" s="130"/>
    </row>
    <row r="15863" spans="104:106" x14ac:dyDescent="0.2">
      <c r="CZ15863" s="130"/>
      <c r="DA15863" s="130"/>
      <c r="DB15863" s="130"/>
    </row>
    <row r="15864" spans="104:106" x14ac:dyDescent="0.2">
      <c r="CZ15864" s="130"/>
      <c r="DA15864" s="130"/>
      <c r="DB15864" s="130"/>
    </row>
    <row r="15865" spans="104:106" x14ac:dyDescent="0.2">
      <c r="CZ15865" s="130"/>
      <c r="DA15865" s="130"/>
      <c r="DB15865" s="130"/>
    </row>
    <row r="15866" spans="104:106" x14ac:dyDescent="0.2">
      <c r="CZ15866" s="130"/>
      <c r="DA15866" s="130"/>
      <c r="DB15866" s="130"/>
    </row>
    <row r="15867" spans="104:106" x14ac:dyDescent="0.2">
      <c r="CZ15867" s="130"/>
      <c r="DA15867" s="130"/>
      <c r="DB15867" s="130"/>
    </row>
    <row r="15868" spans="104:106" x14ac:dyDescent="0.2">
      <c r="CZ15868" s="130"/>
      <c r="DA15868" s="130"/>
      <c r="DB15868" s="130"/>
    </row>
    <row r="15869" spans="104:106" x14ac:dyDescent="0.2">
      <c r="CZ15869" s="130"/>
      <c r="DA15869" s="130"/>
      <c r="DB15869" s="130"/>
    </row>
    <row r="15870" spans="104:106" x14ac:dyDescent="0.2">
      <c r="CZ15870" s="130"/>
      <c r="DA15870" s="130"/>
      <c r="DB15870" s="130"/>
    </row>
    <row r="15871" spans="104:106" x14ac:dyDescent="0.2">
      <c r="CZ15871" s="130"/>
      <c r="DA15871" s="130"/>
      <c r="DB15871" s="130"/>
    </row>
    <row r="15872" spans="104:106" x14ac:dyDescent="0.2">
      <c r="CZ15872" s="130"/>
      <c r="DA15872" s="130"/>
      <c r="DB15872" s="130"/>
    </row>
    <row r="15873" spans="104:106" x14ac:dyDescent="0.2">
      <c r="CZ15873" s="130"/>
      <c r="DA15873" s="130"/>
      <c r="DB15873" s="130"/>
    </row>
    <row r="15874" spans="104:106" x14ac:dyDescent="0.2">
      <c r="CZ15874" s="130"/>
      <c r="DA15874" s="130"/>
      <c r="DB15874" s="130"/>
    </row>
    <row r="15875" spans="104:106" x14ac:dyDescent="0.2">
      <c r="CZ15875" s="130"/>
      <c r="DA15875" s="130"/>
      <c r="DB15875" s="130"/>
    </row>
    <row r="15876" spans="104:106" x14ac:dyDescent="0.2">
      <c r="CZ15876" s="130"/>
      <c r="DA15876" s="130"/>
      <c r="DB15876" s="130"/>
    </row>
    <row r="15877" spans="104:106" x14ac:dyDescent="0.2">
      <c r="CZ15877" s="130"/>
      <c r="DA15877" s="130"/>
      <c r="DB15877" s="130"/>
    </row>
    <row r="15878" spans="104:106" x14ac:dyDescent="0.2">
      <c r="CZ15878" s="130"/>
      <c r="DA15878" s="130"/>
      <c r="DB15878" s="130"/>
    </row>
    <row r="15879" spans="104:106" x14ac:dyDescent="0.2">
      <c r="CZ15879" s="130"/>
      <c r="DA15879" s="130"/>
      <c r="DB15879" s="130"/>
    </row>
    <row r="15880" spans="104:106" x14ac:dyDescent="0.2">
      <c r="CZ15880" s="130"/>
      <c r="DA15880" s="130"/>
      <c r="DB15880" s="130"/>
    </row>
    <row r="15881" spans="104:106" x14ac:dyDescent="0.2">
      <c r="CZ15881" s="130"/>
      <c r="DA15881" s="130"/>
      <c r="DB15881" s="130"/>
    </row>
    <row r="15882" spans="104:106" x14ac:dyDescent="0.2">
      <c r="CZ15882" s="130"/>
      <c r="DA15882" s="130"/>
      <c r="DB15882" s="130"/>
    </row>
    <row r="15883" spans="104:106" x14ac:dyDescent="0.2">
      <c r="CZ15883" s="130"/>
      <c r="DA15883" s="130"/>
      <c r="DB15883" s="130"/>
    </row>
    <row r="15884" spans="104:106" x14ac:dyDescent="0.2">
      <c r="CZ15884" s="130"/>
      <c r="DA15884" s="130"/>
      <c r="DB15884" s="130"/>
    </row>
    <row r="15885" spans="104:106" x14ac:dyDescent="0.2">
      <c r="CZ15885" s="130"/>
      <c r="DA15885" s="130"/>
      <c r="DB15885" s="130"/>
    </row>
    <row r="15886" spans="104:106" x14ac:dyDescent="0.2">
      <c r="CZ15886" s="130"/>
      <c r="DA15886" s="130"/>
      <c r="DB15886" s="130"/>
    </row>
    <row r="15887" spans="104:106" x14ac:dyDescent="0.2">
      <c r="CZ15887" s="130"/>
      <c r="DA15887" s="130"/>
      <c r="DB15887" s="130"/>
    </row>
    <row r="15888" spans="104:106" x14ac:dyDescent="0.2">
      <c r="CZ15888" s="130"/>
      <c r="DA15888" s="130"/>
      <c r="DB15888" s="130"/>
    </row>
    <row r="15889" spans="104:106" x14ac:dyDescent="0.2">
      <c r="CZ15889" s="130"/>
      <c r="DA15889" s="130"/>
      <c r="DB15889" s="130"/>
    </row>
    <row r="15890" spans="104:106" x14ac:dyDescent="0.2">
      <c r="CZ15890" s="130"/>
      <c r="DA15890" s="130"/>
      <c r="DB15890" s="130"/>
    </row>
    <row r="15891" spans="104:106" x14ac:dyDescent="0.2">
      <c r="CZ15891" s="130"/>
      <c r="DA15891" s="130"/>
      <c r="DB15891" s="130"/>
    </row>
    <row r="15892" spans="104:106" x14ac:dyDescent="0.2">
      <c r="CZ15892" s="130"/>
      <c r="DA15892" s="130"/>
      <c r="DB15892" s="130"/>
    </row>
    <row r="15893" spans="104:106" x14ac:dyDescent="0.2">
      <c r="CZ15893" s="130"/>
      <c r="DA15893" s="130"/>
      <c r="DB15893" s="130"/>
    </row>
    <row r="15894" spans="104:106" x14ac:dyDescent="0.2">
      <c r="CZ15894" s="130"/>
      <c r="DA15894" s="130"/>
      <c r="DB15894" s="130"/>
    </row>
    <row r="15895" spans="104:106" x14ac:dyDescent="0.2">
      <c r="CZ15895" s="130"/>
      <c r="DA15895" s="130"/>
      <c r="DB15895" s="130"/>
    </row>
    <row r="15896" spans="104:106" x14ac:dyDescent="0.2">
      <c r="CZ15896" s="130"/>
      <c r="DA15896" s="130"/>
      <c r="DB15896" s="130"/>
    </row>
    <row r="15897" spans="104:106" x14ac:dyDescent="0.2">
      <c r="CZ15897" s="130"/>
      <c r="DA15897" s="130"/>
      <c r="DB15897" s="130"/>
    </row>
    <row r="15898" spans="104:106" x14ac:dyDescent="0.2">
      <c r="CZ15898" s="130"/>
      <c r="DA15898" s="130"/>
      <c r="DB15898" s="130"/>
    </row>
    <row r="15899" spans="104:106" x14ac:dyDescent="0.2">
      <c r="CZ15899" s="130"/>
      <c r="DA15899" s="130"/>
      <c r="DB15899" s="130"/>
    </row>
    <row r="15900" spans="104:106" x14ac:dyDescent="0.2">
      <c r="CZ15900" s="130"/>
      <c r="DA15900" s="130"/>
      <c r="DB15900" s="130"/>
    </row>
    <row r="15901" spans="104:106" x14ac:dyDescent="0.2">
      <c r="CZ15901" s="130"/>
      <c r="DA15901" s="130"/>
      <c r="DB15901" s="130"/>
    </row>
    <row r="15902" spans="104:106" x14ac:dyDescent="0.2">
      <c r="CZ15902" s="130"/>
      <c r="DA15902" s="130"/>
      <c r="DB15902" s="130"/>
    </row>
    <row r="15903" spans="104:106" x14ac:dyDescent="0.2">
      <c r="CZ15903" s="130"/>
      <c r="DA15903" s="130"/>
      <c r="DB15903" s="130"/>
    </row>
    <row r="15904" spans="104:106" x14ac:dyDescent="0.2">
      <c r="CZ15904" s="130"/>
      <c r="DA15904" s="130"/>
      <c r="DB15904" s="130"/>
    </row>
    <row r="15905" spans="104:106" x14ac:dyDescent="0.2">
      <c r="CZ15905" s="130"/>
      <c r="DA15905" s="130"/>
      <c r="DB15905" s="130"/>
    </row>
    <row r="15906" spans="104:106" x14ac:dyDescent="0.2">
      <c r="CZ15906" s="130"/>
      <c r="DA15906" s="130"/>
      <c r="DB15906" s="130"/>
    </row>
    <row r="15907" spans="104:106" x14ac:dyDescent="0.2">
      <c r="CZ15907" s="130"/>
      <c r="DA15907" s="130"/>
      <c r="DB15907" s="130"/>
    </row>
    <row r="15908" spans="104:106" x14ac:dyDescent="0.2">
      <c r="CZ15908" s="130"/>
      <c r="DA15908" s="130"/>
      <c r="DB15908" s="130"/>
    </row>
    <row r="15909" spans="104:106" x14ac:dyDescent="0.2">
      <c r="CZ15909" s="130"/>
      <c r="DA15909" s="130"/>
      <c r="DB15909" s="130"/>
    </row>
    <row r="15910" spans="104:106" x14ac:dyDescent="0.2">
      <c r="CZ15910" s="130"/>
      <c r="DA15910" s="130"/>
      <c r="DB15910" s="130"/>
    </row>
    <row r="15911" spans="104:106" x14ac:dyDescent="0.2">
      <c r="CZ15911" s="130"/>
      <c r="DA15911" s="130"/>
      <c r="DB15911" s="130"/>
    </row>
    <row r="15912" spans="104:106" x14ac:dyDescent="0.2">
      <c r="CZ15912" s="130"/>
      <c r="DA15912" s="130"/>
      <c r="DB15912" s="130"/>
    </row>
    <row r="15913" spans="104:106" x14ac:dyDescent="0.2">
      <c r="CZ15913" s="130"/>
      <c r="DA15913" s="130"/>
      <c r="DB15913" s="130"/>
    </row>
    <row r="15914" spans="104:106" x14ac:dyDescent="0.2">
      <c r="CZ15914" s="130"/>
      <c r="DA15914" s="130"/>
      <c r="DB15914" s="130"/>
    </row>
    <row r="15915" spans="104:106" x14ac:dyDescent="0.2">
      <c r="CZ15915" s="130"/>
      <c r="DA15915" s="130"/>
      <c r="DB15915" s="130"/>
    </row>
    <row r="15916" spans="104:106" x14ac:dyDescent="0.2">
      <c r="CZ15916" s="130"/>
      <c r="DA15916" s="130"/>
      <c r="DB15916" s="130"/>
    </row>
    <row r="15917" spans="104:106" x14ac:dyDescent="0.2">
      <c r="CZ15917" s="130"/>
      <c r="DA15917" s="130"/>
      <c r="DB15917" s="130"/>
    </row>
    <row r="15918" spans="104:106" x14ac:dyDescent="0.2">
      <c r="CZ15918" s="130"/>
      <c r="DA15918" s="130"/>
      <c r="DB15918" s="130"/>
    </row>
    <row r="15919" spans="104:106" x14ac:dyDescent="0.2">
      <c r="CZ15919" s="130"/>
      <c r="DA15919" s="130"/>
      <c r="DB15919" s="130"/>
    </row>
    <row r="15920" spans="104:106" x14ac:dyDescent="0.2">
      <c r="CZ15920" s="130"/>
      <c r="DA15920" s="130"/>
      <c r="DB15920" s="130"/>
    </row>
    <row r="15921" spans="104:106" x14ac:dyDescent="0.2">
      <c r="CZ15921" s="130"/>
      <c r="DA15921" s="130"/>
      <c r="DB15921" s="130"/>
    </row>
    <row r="15922" spans="104:106" x14ac:dyDescent="0.2">
      <c r="CZ15922" s="130"/>
      <c r="DA15922" s="130"/>
      <c r="DB15922" s="130"/>
    </row>
    <row r="15923" spans="104:106" x14ac:dyDescent="0.2">
      <c r="CZ15923" s="130"/>
      <c r="DA15923" s="130"/>
      <c r="DB15923" s="130"/>
    </row>
    <row r="15924" spans="104:106" x14ac:dyDescent="0.2">
      <c r="CZ15924" s="130"/>
      <c r="DA15924" s="130"/>
      <c r="DB15924" s="130"/>
    </row>
    <row r="15925" spans="104:106" x14ac:dyDescent="0.2">
      <c r="CZ15925" s="130"/>
      <c r="DA15925" s="130"/>
      <c r="DB15925" s="130"/>
    </row>
    <row r="15926" spans="104:106" x14ac:dyDescent="0.2">
      <c r="CZ15926" s="130"/>
      <c r="DA15926" s="130"/>
      <c r="DB15926" s="130"/>
    </row>
    <row r="15927" spans="104:106" x14ac:dyDescent="0.2">
      <c r="CZ15927" s="130"/>
      <c r="DA15927" s="130"/>
      <c r="DB15927" s="130"/>
    </row>
    <row r="15928" spans="104:106" x14ac:dyDescent="0.2">
      <c r="CZ15928" s="130"/>
      <c r="DA15928" s="130"/>
      <c r="DB15928" s="130"/>
    </row>
    <row r="15929" spans="104:106" x14ac:dyDescent="0.2">
      <c r="CZ15929" s="130"/>
      <c r="DA15929" s="130"/>
      <c r="DB15929" s="130"/>
    </row>
    <row r="15930" spans="104:106" x14ac:dyDescent="0.2">
      <c r="CZ15930" s="130"/>
      <c r="DA15930" s="130"/>
      <c r="DB15930" s="130"/>
    </row>
    <row r="15931" spans="104:106" x14ac:dyDescent="0.2">
      <c r="CZ15931" s="130"/>
      <c r="DA15931" s="130"/>
      <c r="DB15931" s="130"/>
    </row>
    <row r="15932" spans="104:106" x14ac:dyDescent="0.2">
      <c r="CZ15932" s="130"/>
      <c r="DA15932" s="130"/>
      <c r="DB15932" s="130"/>
    </row>
    <row r="15933" spans="104:106" x14ac:dyDescent="0.2">
      <c r="CZ15933" s="130"/>
      <c r="DA15933" s="130"/>
      <c r="DB15933" s="130"/>
    </row>
    <row r="15934" spans="104:106" x14ac:dyDescent="0.2">
      <c r="CZ15934" s="130"/>
      <c r="DA15934" s="130"/>
      <c r="DB15934" s="130"/>
    </row>
    <row r="15935" spans="104:106" x14ac:dyDescent="0.2">
      <c r="CZ15935" s="130"/>
      <c r="DA15935" s="130"/>
      <c r="DB15935" s="130"/>
    </row>
    <row r="15936" spans="104:106" x14ac:dyDescent="0.2">
      <c r="CZ15936" s="130"/>
      <c r="DA15936" s="130"/>
      <c r="DB15936" s="130"/>
    </row>
    <row r="15937" spans="104:106" x14ac:dyDescent="0.2">
      <c r="CZ15937" s="130"/>
      <c r="DA15937" s="130"/>
      <c r="DB15937" s="130"/>
    </row>
    <row r="15938" spans="104:106" x14ac:dyDescent="0.2">
      <c r="CZ15938" s="130"/>
      <c r="DA15938" s="130"/>
      <c r="DB15938" s="130"/>
    </row>
    <row r="15939" spans="104:106" x14ac:dyDescent="0.2">
      <c r="CZ15939" s="130"/>
      <c r="DA15939" s="130"/>
      <c r="DB15939" s="130"/>
    </row>
    <row r="15940" spans="104:106" x14ac:dyDescent="0.2">
      <c r="CZ15940" s="130"/>
      <c r="DA15940" s="130"/>
      <c r="DB15940" s="130"/>
    </row>
    <row r="15941" spans="104:106" x14ac:dyDescent="0.2">
      <c r="CZ15941" s="130"/>
      <c r="DA15941" s="130"/>
      <c r="DB15941" s="130"/>
    </row>
    <row r="15942" spans="104:106" x14ac:dyDescent="0.2">
      <c r="CZ15942" s="130"/>
      <c r="DA15942" s="130"/>
      <c r="DB15942" s="130"/>
    </row>
    <row r="15943" spans="104:106" x14ac:dyDescent="0.2">
      <c r="CZ15943" s="130"/>
      <c r="DA15943" s="130"/>
      <c r="DB15943" s="130"/>
    </row>
    <row r="15944" spans="104:106" x14ac:dyDescent="0.2">
      <c r="CZ15944" s="130"/>
      <c r="DA15944" s="130"/>
      <c r="DB15944" s="130"/>
    </row>
    <row r="15945" spans="104:106" x14ac:dyDescent="0.2">
      <c r="CZ15945" s="130"/>
      <c r="DA15945" s="130"/>
      <c r="DB15945" s="130"/>
    </row>
    <row r="15946" spans="104:106" x14ac:dyDescent="0.2">
      <c r="CZ15946" s="130"/>
      <c r="DA15946" s="130"/>
      <c r="DB15946" s="130"/>
    </row>
    <row r="15947" spans="104:106" x14ac:dyDescent="0.2">
      <c r="CZ15947" s="130"/>
      <c r="DA15947" s="130"/>
      <c r="DB15947" s="130"/>
    </row>
    <row r="15948" spans="104:106" x14ac:dyDescent="0.2">
      <c r="CZ15948" s="130"/>
      <c r="DA15948" s="130"/>
      <c r="DB15948" s="130"/>
    </row>
    <row r="15949" spans="104:106" x14ac:dyDescent="0.2">
      <c r="CZ15949" s="130"/>
      <c r="DA15949" s="130"/>
      <c r="DB15949" s="130"/>
    </row>
    <row r="15950" spans="104:106" x14ac:dyDescent="0.2">
      <c r="CZ15950" s="130"/>
      <c r="DA15950" s="130"/>
      <c r="DB15950" s="130"/>
    </row>
    <row r="15951" spans="104:106" x14ac:dyDescent="0.2">
      <c r="CZ15951" s="130"/>
      <c r="DA15951" s="130"/>
      <c r="DB15951" s="130"/>
    </row>
    <row r="15952" spans="104:106" x14ac:dyDescent="0.2">
      <c r="CZ15952" s="130"/>
      <c r="DA15952" s="130"/>
      <c r="DB15952" s="130"/>
    </row>
    <row r="15953" spans="104:106" x14ac:dyDescent="0.2">
      <c r="CZ15953" s="130"/>
      <c r="DA15953" s="130"/>
      <c r="DB15953" s="130"/>
    </row>
    <row r="15954" spans="104:106" x14ac:dyDescent="0.2">
      <c r="CZ15954" s="130"/>
      <c r="DA15954" s="130"/>
      <c r="DB15954" s="130"/>
    </row>
    <row r="15955" spans="104:106" x14ac:dyDescent="0.2">
      <c r="CZ15955" s="130"/>
      <c r="DA15955" s="130"/>
      <c r="DB15955" s="130"/>
    </row>
    <row r="15956" spans="104:106" x14ac:dyDescent="0.2">
      <c r="CZ15956" s="130"/>
      <c r="DA15956" s="130"/>
      <c r="DB15956" s="130"/>
    </row>
    <row r="15957" spans="104:106" x14ac:dyDescent="0.2">
      <c r="CZ15957" s="130"/>
      <c r="DA15957" s="130"/>
      <c r="DB15957" s="130"/>
    </row>
    <row r="15958" spans="104:106" x14ac:dyDescent="0.2">
      <c r="CZ15958" s="130"/>
      <c r="DA15958" s="130"/>
      <c r="DB15958" s="130"/>
    </row>
    <row r="15959" spans="104:106" x14ac:dyDescent="0.2">
      <c r="CZ15959" s="130"/>
      <c r="DA15959" s="130"/>
      <c r="DB15959" s="130"/>
    </row>
    <row r="15960" spans="104:106" x14ac:dyDescent="0.2">
      <c r="CZ15960" s="130"/>
      <c r="DA15960" s="130"/>
      <c r="DB15960" s="130"/>
    </row>
    <row r="15961" spans="104:106" x14ac:dyDescent="0.2">
      <c r="CZ15961" s="130"/>
      <c r="DA15961" s="130"/>
      <c r="DB15961" s="130"/>
    </row>
    <row r="15962" spans="104:106" x14ac:dyDescent="0.2">
      <c r="CZ15962" s="130"/>
      <c r="DA15962" s="130"/>
      <c r="DB15962" s="130"/>
    </row>
    <row r="15963" spans="104:106" x14ac:dyDescent="0.2">
      <c r="CZ15963" s="130"/>
      <c r="DA15963" s="130"/>
      <c r="DB15963" s="130"/>
    </row>
    <row r="15964" spans="104:106" x14ac:dyDescent="0.2">
      <c r="CZ15964" s="130"/>
      <c r="DA15964" s="130"/>
      <c r="DB15964" s="130"/>
    </row>
    <row r="15965" spans="104:106" x14ac:dyDescent="0.2">
      <c r="CZ15965" s="130"/>
      <c r="DA15965" s="130"/>
      <c r="DB15965" s="130"/>
    </row>
    <row r="15966" spans="104:106" x14ac:dyDescent="0.2">
      <c r="CZ15966" s="130"/>
      <c r="DA15966" s="130"/>
      <c r="DB15966" s="130"/>
    </row>
    <row r="15967" spans="104:106" x14ac:dyDescent="0.2">
      <c r="CZ15967" s="130"/>
      <c r="DA15967" s="130"/>
      <c r="DB15967" s="130"/>
    </row>
    <row r="15968" spans="104:106" x14ac:dyDescent="0.2">
      <c r="CZ15968" s="130"/>
      <c r="DA15968" s="130"/>
      <c r="DB15968" s="130"/>
    </row>
    <row r="15969" spans="104:106" x14ac:dyDescent="0.2">
      <c r="CZ15969" s="130"/>
      <c r="DA15969" s="130"/>
      <c r="DB15969" s="130"/>
    </row>
    <row r="15970" spans="104:106" x14ac:dyDescent="0.2">
      <c r="CZ15970" s="130"/>
      <c r="DA15970" s="130"/>
      <c r="DB15970" s="130"/>
    </row>
    <row r="15971" spans="104:106" x14ac:dyDescent="0.2">
      <c r="CZ15971" s="130"/>
      <c r="DA15971" s="130"/>
      <c r="DB15971" s="130"/>
    </row>
    <row r="15972" spans="104:106" x14ac:dyDescent="0.2">
      <c r="CZ15972" s="130"/>
      <c r="DA15972" s="130"/>
      <c r="DB15972" s="130"/>
    </row>
    <row r="15973" spans="104:106" x14ac:dyDescent="0.2">
      <c r="CZ15973" s="130"/>
      <c r="DA15973" s="130"/>
      <c r="DB15973" s="130"/>
    </row>
    <row r="15974" spans="104:106" x14ac:dyDescent="0.2">
      <c r="CZ15974" s="130"/>
      <c r="DA15974" s="130"/>
      <c r="DB15974" s="130"/>
    </row>
    <row r="15975" spans="104:106" x14ac:dyDescent="0.2">
      <c r="CZ15975" s="130"/>
      <c r="DA15975" s="130"/>
      <c r="DB15975" s="130"/>
    </row>
    <row r="15976" spans="104:106" x14ac:dyDescent="0.2">
      <c r="CZ15976" s="130"/>
      <c r="DA15976" s="130"/>
      <c r="DB15976" s="130"/>
    </row>
    <row r="15977" spans="104:106" x14ac:dyDescent="0.2">
      <c r="CZ15977" s="130"/>
      <c r="DA15977" s="130"/>
      <c r="DB15977" s="130"/>
    </row>
    <row r="15978" spans="104:106" x14ac:dyDescent="0.2">
      <c r="CZ15978" s="130"/>
      <c r="DA15978" s="130"/>
      <c r="DB15978" s="130"/>
    </row>
    <row r="15979" spans="104:106" x14ac:dyDescent="0.2">
      <c r="CZ15979" s="130"/>
      <c r="DA15979" s="130"/>
      <c r="DB15979" s="130"/>
    </row>
    <row r="15980" spans="104:106" x14ac:dyDescent="0.2">
      <c r="CZ15980" s="130"/>
      <c r="DA15980" s="130"/>
      <c r="DB15980" s="130"/>
    </row>
    <row r="15981" spans="104:106" x14ac:dyDescent="0.2">
      <c r="CZ15981" s="130"/>
      <c r="DA15981" s="130"/>
      <c r="DB15981" s="130"/>
    </row>
    <row r="15982" spans="104:106" x14ac:dyDescent="0.2">
      <c r="CZ15982" s="130"/>
      <c r="DA15982" s="130"/>
      <c r="DB15982" s="130"/>
    </row>
    <row r="15983" spans="104:106" x14ac:dyDescent="0.2">
      <c r="CZ15983" s="130"/>
      <c r="DA15983" s="130"/>
      <c r="DB15983" s="130"/>
    </row>
    <row r="15984" spans="104:106" x14ac:dyDescent="0.2">
      <c r="CZ15984" s="130"/>
      <c r="DA15984" s="130"/>
      <c r="DB15984" s="130"/>
    </row>
    <row r="15985" spans="104:106" x14ac:dyDescent="0.2">
      <c r="CZ15985" s="130"/>
      <c r="DA15985" s="130"/>
      <c r="DB15985" s="130"/>
    </row>
    <row r="15986" spans="104:106" x14ac:dyDescent="0.2">
      <c r="CZ15986" s="130"/>
      <c r="DA15986" s="130"/>
      <c r="DB15986" s="130"/>
    </row>
    <row r="15987" spans="104:106" x14ac:dyDescent="0.2">
      <c r="CZ15987" s="130"/>
      <c r="DA15987" s="130"/>
      <c r="DB15987" s="130"/>
    </row>
    <row r="15988" spans="104:106" x14ac:dyDescent="0.2">
      <c r="CZ15988" s="130"/>
      <c r="DA15988" s="130"/>
      <c r="DB15988" s="130"/>
    </row>
    <row r="15989" spans="104:106" x14ac:dyDescent="0.2">
      <c r="CZ15989" s="130"/>
      <c r="DA15989" s="130"/>
      <c r="DB15989" s="130"/>
    </row>
    <row r="15990" spans="104:106" x14ac:dyDescent="0.2">
      <c r="CZ15990" s="130"/>
      <c r="DA15990" s="130"/>
      <c r="DB15990" s="130"/>
    </row>
    <row r="15991" spans="104:106" x14ac:dyDescent="0.2">
      <c r="CZ15991" s="130"/>
      <c r="DA15991" s="130"/>
      <c r="DB15991" s="130"/>
    </row>
    <row r="15992" spans="104:106" x14ac:dyDescent="0.2">
      <c r="CZ15992" s="130"/>
      <c r="DA15992" s="130"/>
      <c r="DB15992" s="130"/>
    </row>
    <row r="15993" spans="104:106" x14ac:dyDescent="0.2">
      <c r="CZ15993" s="130"/>
      <c r="DA15993" s="130"/>
      <c r="DB15993" s="130"/>
    </row>
    <row r="15994" spans="104:106" x14ac:dyDescent="0.2">
      <c r="CZ15994" s="130"/>
      <c r="DA15994" s="130"/>
      <c r="DB15994" s="130"/>
    </row>
    <row r="15995" spans="104:106" x14ac:dyDescent="0.2">
      <c r="CZ15995" s="130"/>
      <c r="DA15995" s="130"/>
      <c r="DB15995" s="130"/>
    </row>
    <row r="15996" spans="104:106" x14ac:dyDescent="0.2">
      <c r="CZ15996" s="130"/>
      <c r="DA15996" s="130"/>
      <c r="DB15996" s="130"/>
    </row>
    <row r="15997" spans="104:106" x14ac:dyDescent="0.2">
      <c r="CZ15997" s="130"/>
      <c r="DA15997" s="130"/>
      <c r="DB15997" s="130"/>
    </row>
    <row r="15998" spans="104:106" x14ac:dyDescent="0.2">
      <c r="CZ15998" s="130"/>
      <c r="DA15998" s="130"/>
      <c r="DB15998" s="130"/>
    </row>
    <row r="15999" spans="104:106" x14ac:dyDescent="0.2">
      <c r="CZ15999" s="130"/>
      <c r="DA15999" s="130"/>
      <c r="DB15999" s="130"/>
    </row>
    <row r="16000" spans="104:106" x14ac:dyDescent="0.2">
      <c r="CZ16000" s="130"/>
      <c r="DA16000" s="130"/>
      <c r="DB16000" s="130"/>
    </row>
    <row r="16001" spans="104:106" x14ac:dyDescent="0.2">
      <c r="CZ16001" s="130"/>
      <c r="DA16001" s="130"/>
      <c r="DB16001" s="130"/>
    </row>
    <row r="16002" spans="104:106" x14ac:dyDescent="0.2">
      <c r="CZ16002" s="130"/>
      <c r="DA16002" s="130"/>
      <c r="DB16002" s="130"/>
    </row>
    <row r="16003" spans="104:106" x14ac:dyDescent="0.2">
      <c r="CZ16003" s="130"/>
      <c r="DA16003" s="130"/>
      <c r="DB16003" s="130"/>
    </row>
    <row r="16004" spans="104:106" x14ac:dyDescent="0.2">
      <c r="CZ16004" s="130"/>
      <c r="DA16004" s="130"/>
      <c r="DB16004" s="130"/>
    </row>
    <row r="16005" spans="104:106" x14ac:dyDescent="0.2">
      <c r="CZ16005" s="130"/>
      <c r="DA16005" s="130"/>
      <c r="DB16005" s="130"/>
    </row>
    <row r="16006" spans="104:106" x14ac:dyDescent="0.2">
      <c r="CZ16006" s="130"/>
      <c r="DA16006" s="130"/>
      <c r="DB16006" s="130"/>
    </row>
    <row r="16007" spans="104:106" x14ac:dyDescent="0.2">
      <c r="CZ16007" s="130"/>
      <c r="DA16007" s="130"/>
      <c r="DB16007" s="130"/>
    </row>
    <row r="16008" spans="104:106" x14ac:dyDescent="0.2">
      <c r="CZ16008" s="130"/>
      <c r="DA16008" s="130"/>
      <c r="DB16008" s="130"/>
    </row>
    <row r="16009" spans="104:106" x14ac:dyDescent="0.2">
      <c r="CZ16009" s="130"/>
      <c r="DA16009" s="130"/>
      <c r="DB16009" s="130"/>
    </row>
    <row r="16010" spans="104:106" x14ac:dyDescent="0.2">
      <c r="CZ16010" s="130"/>
      <c r="DA16010" s="130"/>
      <c r="DB16010" s="130"/>
    </row>
    <row r="16011" spans="104:106" x14ac:dyDescent="0.2">
      <c r="CZ16011" s="130"/>
      <c r="DA16011" s="130"/>
      <c r="DB16011" s="130"/>
    </row>
    <row r="16012" spans="104:106" x14ac:dyDescent="0.2">
      <c r="CZ16012" s="130"/>
      <c r="DA16012" s="130"/>
      <c r="DB16012" s="130"/>
    </row>
    <row r="16013" spans="104:106" x14ac:dyDescent="0.2">
      <c r="CZ16013" s="130"/>
      <c r="DA16013" s="130"/>
      <c r="DB16013" s="130"/>
    </row>
    <row r="16014" spans="104:106" x14ac:dyDescent="0.2">
      <c r="CZ16014" s="130"/>
      <c r="DA16014" s="130"/>
      <c r="DB16014" s="130"/>
    </row>
    <row r="16015" spans="104:106" x14ac:dyDescent="0.2">
      <c r="CZ16015" s="130"/>
      <c r="DA16015" s="130"/>
      <c r="DB16015" s="130"/>
    </row>
    <row r="16016" spans="104:106" x14ac:dyDescent="0.2">
      <c r="CZ16016" s="130"/>
      <c r="DA16016" s="130"/>
      <c r="DB16016" s="130"/>
    </row>
    <row r="16017" spans="104:106" x14ac:dyDescent="0.2">
      <c r="CZ16017" s="130"/>
      <c r="DA16017" s="130"/>
      <c r="DB16017" s="130"/>
    </row>
    <row r="16018" spans="104:106" x14ac:dyDescent="0.2">
      <c r="CZ16018" s="130"/>
      <c r="DA16018" s="130"/>
      <c r="DB16018" s="130"/>
    </row>
    <row r="16019" spans="104:106" x14ac:dyDescent="0.2">
      <c r="CZ16019" s="130"/>
      <c r="DA16019" s="130"/>
      <c r="DB16019" s="130"/>
    </row>
    <row r="16020" spans="104:106" x14ac:dyDescent="0.2">
      <c r="CZ16020" s="130"/>
      <c r="DA16020" s="130"/>
      <c r="DB16020" s="130"/>
    </row>
    <row r="16021" spans="104:106" x14ac:dyDescent="0.2">
      <c r="CZ16021" s="130"/>
      <c r="DA16021" s="130"/>
      <c r="DB16021" s="130"/>
    </row>
    <row r="16022" spans="104:106" x14ac:dyDescent="0.2">
      <c r="CZ16022" s="130"/>
      <c r="DA16022" s="130"/>
      <c r="DB16022" s="130"/>
    </row>
    <row r="16023" spans="104:106" x14ac:dyDescent="0.2">
      <c r="CZ16023" s="130"/>
      <c r="DA16023" s="130"/>
      <c r="DB16023" s="130"/>
    </row>
    <row r="16024" spans="104:106" x14ac:dyDescent="0.2">
      <c r="CZ16024" s="130"/>
      <c r="DA16024" s="130"/>
      <c r="DB16024" s="130"/>
    </row>
    <row r="16025" spans="104:106" x14ac:dyDescent="0.2">
      <c r="CZ16025" s="130"/>
      <c r="DA16025" s="130"/>
      <c r="DB16025" s="130"/>
    </row>
    <row r="16026" spans="104:106" x14ac:dyDescent="0.2">
      <c r="CZ16026" s="130"/>
      <c r="DA16026" s="130"/>
      <c r="DB16026" s="130"/>
    </row>
    <row r="16027" spans="104:106" x14ac:dyDescent="0.2">
      <c r="CZ16027" s="130"/>
      <c r="DA16027" s="130"/>
      <c r="DB16027" s="130"/>
    </row>
    <row r="16028" spans="104:106" x14ac:dyDescent="0.2">
      <c r="CZ16028" s="130"/>
      <c r="DA16028" s="130"/>
      <c r="DB16028" s="130"/>
    </row>
    <row r="16029" spans="104:106" x14ac:dyDescent="0.2">
      <c r="CZ16029" s="130"/>
      <c r="DA16029" s="130"/>
      <c r="DB16029" s="130"/>
    </row>
    <row r="16030" spans="104:106" x14ac:dyDescent="0.2">
      <c r="CZ16030" s="130"/>
      <c r="DA16030" s="130"/>
      <c r="DB16030" s="130"/>
    </row>
    <row r="16031" spans="104:106" x14ac:dyDescent="0.2">
      <c r="CZ16031" s="130"/>
      <c r="DA16031" s="130"/>
      <c r="DB16031" s="130"/>
    </row>
    <row r="16032" spans="104:106" x14ac:dyDescent="0.2">
      <c r="CZ16032" s="130"/>
      <c r="DA16032" s="130"/>
      <c r="DB16032" s="130"/>
    </row>
    <row r="16033" spans="104:106" x14ac:dyDescent="0.2">
      <c r="CZ16033" s="130"/>
      <c r="DA16033" s="130"/>
      <c r="DB16033" s="130"/>
    </row>
    <row r="16034" spans="104:106" x14ac:dyDescent="0.2">
      <c r="CZ16034" s="130"/>
      <c r="DA16034" s="130"/>
      <c r="DB16034" s="130"/>
    </row>
    <row r="16035" spans="104:106" x14ac:dyDescent="0.2">
      <c r="CZ16035" s="130"/>
      <c r="DA16035" s="130"/>
      <c r="DB16035" s="130"/>
    </row>
    <row r="16036" spans="104:106" x14ac:dyDescent="0.2">
      <c r="CZ16036" s="130"/>
      <c r="DA16036" s="130"/>
      <c r="DB16036" s="130"/>
    </row>
    <row r="16037" spans="104:106" x14ac:dyDescent="0.2">
      <c r="CZ16037" s="130"/>
      <c r="DA16037" s="130"/>
      <c r="DB16037" s="130"/>
    </row>
    <row r="16038" spans="104:106" x14ac:dyDescent="0.2">
      <c r="CZ16038" s="130"/>
      <c r="DA16038" s="130"/>
      <c r="DB16038" s="130"/>
    </row>
    <row r="16039" spans="104:106" x14ac:dyDescent="0.2">
      <c r="CZ16039" s="130"/>
      <c r="DA16039" s="130"/>
      <c r="DB16039" s="130"/>
    </row>
    <row r="16040" spans="104:106" x14ac:dyDescent="0.2">
      <c r="CZ16040" s="130"/>
      <c r="DA16040" s="130"/>
      <c r="DB16040" s="130"/>
    </row>
    <row r="16041" spans="104:106" x14ac:dyDescent="0.2">
      <c r="CZ16041" s="130"/>
      <c r="DA16041" s="130"/>
      <c r="DB16041" s="130"/>
    </row>
    <row r="16042" spans="104:106" x14ac:dyDescent="0.2">
      <c r="CZ16042" s="130"/>
      <c r="DA16042" s="130"/>
      <c r="DB16042" s="130"/>
    </row>
    <row r="16043" spans="104:106" x14ac:dyDescent="0.2">
      <c r="CZ16043" s="130"/>
      <c r="DA16043" s="130"/>
      <c r="DB16043" s="130"/>
    </row>
    <row r="16044" spans="104:106" x14ac:dyDescent="0.2">
      <c r="CZ16044" s="130"/>
      <c r="DA16044" s="130"/>
      <c r="DB16044" s="130"/>
    </row>
    <row r="16045" spans="104:106" x14ac:dyDescent="0.2">
      <c r="CZ16045" s="130"/>
      <c r="DA16045" s="130"/>
      <c r="DB16045" s="130"/>
    </row>
    <row r="16046" spans="104:106" x14ac:dyDescent="0.2">
      <c r="CZ16046" s="130"/>
      <c r="DA16046" s="130"/>
      <c r="DB16046" s="130"/>
    </row>
    <row r="16047" spans="104:106" x14ac:dyDescent="0.2">
      <c r="CZ16047" s="130"/>
      <c r="DA16047" s="130"/>
      <c r="DB16047" s="130"/>
    </row>
    <row r="16048" spans="104:106" x14ac:dyDescent="0.2">
      <c r="CZ16048" s="130"/>
      <c r="DA16048" s="130"/>
      <c r="DB16048" s="130"/>
    </row>
    <row r="16049" spans="104:106" x14ac:dyDescent="0.2">
      <c r="CZ16049" s="130"/>
      <c r="DA16049" s="130"/>
      <c r="DB16049" s="130"/>
    </row>
    <row r="16050" spans="104:106" x14ac:dyDescent="0.2">
      <c r="CZ16050" s="130"/>
      <c r="DA16050" s="130"/>
      <c r="DB16050" s="130"/>
    </row>
    <row r="16051" spans="104:106" x14ac:dyDescent="0.2">
      <c r="CZ16051" s="130"/>
      <c r="DA16051" s="130"/>
      <c r="DB16051" s="130"/>
    </row>
    <row r="16052" spans="104:106" x14ac:dyDescent="0.2">
      <c r="CZ16052" s="130"/>
      <c r="DA16052" s="130"/>
      <c r="DB16052" s="130"/>
    </row>
    <row r="16053" spans="104:106" x14ac:dyDescent="0.2">
      <c r="CZ16053" s="130"/>
      <c r="DA16053" s="130"/>
      <c r="DB16053" s="130"/>
    </row>
    <row r="16054" spans="104:106" x14ac:dyDescent="0.2">
      <c r="CZ16054" s="130"/>
      <c r="DA16054" s="130"/>
      <c r="DB16054" s="130"/>
    </row>
    <row r="16055" spans="104:106" x14ac:dyDescent="0.2">
      <c r="CZ16055" s="130"/>
      <c r="DA16055" s="130"/>
      <c r="DB16055" s="130"/>
    </row>
    <row r="16056" spans="104:106" x14ac:dyDescent="0.2">
      <c r="CZ16056" s="130"/>
      <c r="DA16056" s="130"/>
      <c r="DB16056" s="130"/>
    </row>
    <row r="16057" spans="104:106" x14ac:dyDescent="0.2">
      <c r="CZ16057" s="130"/>
      <c r="DA16057" s="130"/>
      <c r="DB16057" s="130"/>
    </row>
    <row r="16058" spans="104:106" x14ac:dyDescent="0.2">
      <c r="CZ16058" s="130"/>
      <c r="DA16058" s="130"/>
      <c r="DB16058" s="130"/>
    </row>
    <row r="16059" spans="104:106" x14ac:dyDescent="0.2">
      <c r="CZ16059" s="130"/>
      <c r="DA16059" s="130"/>
      <c r="DB16059" s="130"/>
    </row>
    <row r="16060" spans="104:106" x14ac:dyDescent="0.2">
      <c r="CZ16060" s="130"/>
      <c r="DA16060" s="130"/>
      <c r="DB16060" s="130"/>
    </row>
    <row r="16061" spans="104:106" x14ac:dyDescent="0.2">
      <c r="CZ16061" s="130"/>
      <c r="DA16061" s="130"/>
      <c r="DB16061" s="130"/>
    </row>
    <row r="16062" spans="104:106" x14ac:dyDescent="0.2">
      <c r="CZ16062" s="130"/>
      <c r="DA16062" s="130"/>
      <c r="DB16062" s="130"/>
    </row>
    <row r="16063" spans="104:106" x14ac:dyDescent="0.2">
      <c r="CZ16063" s="130"/>
      <c r="DA16063" s="130"/>
      <c r="DB16063" s="130"/>
    </row>
    <row r="16064" spans="104:106" x14ac:dyDescent="0.2">
      <c r="CZ16064" s="130"/>
      <c r="DA16064" s="130"/>
      <c r="DB16064" s="130"/>
    </row>
    <row r="16065" spans="104:106" x14ac:dyDescent="0.2">
      <c r="CZ16065" s="130"/>
      <c r="DA16065" s="130"/>
      <c r="DB16065" s="130"/>
    </row>
    <row r="16066" spans="104:106" x14ac:dyDescent="0.2">
      <c r="CZ16066" s="130"/>
      <c r="DA16066" s="130"/>
      <c r="DB16066" s="130"/>
    </row>
    <row r="16067" spans="104:106" x14ac:dyDescent="0.2">
      <c r="CZ16067" s="130"/>
      <c r="DA16067" s="130"/>
      <c r="DB16067" s="130"/>
    </row>
    <row r="16068" spans="104:106" x14ac:dyDescent="0.2">
      <c r="CZ16068" s="130"/>
      <c r="DA16068" s="130"/>
      <c r="DB16068" s="130"/>
    </row>
    <row r="16069" spans="104:106" x14ac:dyDescent="0.2">
      <c r="CZ16069" s="130"/>
      <c r="DA16069" s="130"/>
      <c r="DB16069" s="130"/>
    </row>
    <row r="16070" spans="104:106" x14ac:dyDescent="0.2">
      <c r="CZ16070" s="130"/>
      <c r="DA16070" s="130"/>
      <c r="DB16070" s="130"/>
    </row>
    <row r="16071" spans="104:106" x14ac:dyDescent="0.2">
      <c r="CZ16071" s="130"/>
      <c r="DA16071" s="130"/>
      <c r="DB16071" s="130"/>
    </row>
    <row r="16072" spans="104:106" x14ac:dyDescent="0.2">
      <c r="CZ16072" s="130"/>
      <c r="DA16072" s="130"/>
      <c r="DB16072" s="130"/>
    </row>
    <row r="16073" spans="104:106" x14ac:dyDescent="0.2">
      <c r="CZ16073" s="130"/>
      <c r="DA16073" s="130"/>
      <c r="DB16073" s="130"/>
    </row>
    <row r="16074" spans="104:106" x14ac:dyDescent="0.2">
      <c r="CZ16074" s="130"/>
      <c r="DA16074" s="130"/>
      <c r="DB16074" s="130"/>
    </row>
    <row r="16075" spans="104:106" x14ac:dyDescent="0.2">
      <c r="CZ16075" s="130"/>
      <c r="DA16075" s="130"/>
      <c r="DB16075" s="130"/>
    </row>
    <row r="16076" spans="104:106" x14ac:dyDescent="0.2">
      <c r="CZ16076" s="130"/>
      <c r="DA16076" s="130"/>
      <c r="DB16076" s="130"/>
    </row>
    <row r="16077" spans="104:106" x14ac:dyDescent="0.2">
      <c r="CZ16077" s="130"/>
      <c r="DA16077" s="130"/>
      <c r="DB16077" s="130"/>
    </row>
    <row r="16078" spans="104:106" x14ac:dyDescent="0.2">
      <c r="CZ16078" s="130"/>
      <c r="DA16078" s="130"/>
      <c r="DB16078" s="130"/>
    </row>
    <row r="16079" spans="104:106" x14ac:dyDescent="0.2">
      <c r="CZ16079" s="130"/>
      <c r="DA16079" s="130"/>
      <c r="DB16079" s="130"/>
    </row>
    <row r="16080" spans="104:106" x14ac:dyDescent="0.2">
      <c r="CZ16080" s="130"/>
      <c r="DA16080" s="130"/>
      <c r="DB16080" s="130"/>
    </row>
    <row r="16081" spans="104:106" x14ac:dyDescent="0.2">
      <c r="CZ16081" s="130"/>
      <c r="DA16081" s="130"/>
      <c r="DB16081" s="130"/>
    </row>
    <row r="16082" spans="104:106" x14ac:dyDescent="0.2">
      <c r="CZ16082" s="130"/>
      <c r="DA16082" s="130"/>
      <c r="DB16082" s="130"/>
    </row>
    <row r="16083" spans="104:106" x14ac:dyDescent="0.2">
      <c r="CZ16083" s="130"/>
      <c r="DA16083" s="130"/>
      <c r="DB16083" s="130"/>
    </row>
    <row r="16084" spans="104:106" x14ac:dyDescent="0.2">
      <c r="CZ16084" s="130"/>
      <c r="DA16084" s="130"/>
      <c r="DB16084" s="130"/>
    </row>
    <row r="16085" spans="104:106" x14ac:dyDescent="0.2">
      <c r="CZ16085" s="130"/>
      <c r="DA16085" s="130"/>
      <c r="DB16085" s="130"/>
    </row>
    <row r="16086" spans="104:106" x14ac:dyDescent="0.2">
      <c r="CZ16086" s="130"/>
      <c r="DA16086" s="130"/>
      <c r="DB16086" s="130"/>
    </row>
    <row r="16087" spans="104:106" x14ac:dyDescent="0.2">
      <c r="CZ16087" s="130"/>
      <c r="DA16087" s="130"/>
      <c r="DB16087" s="130"/>
    </row>
    <row r="16088" spans="104:106" x14ac:dyDescent="0.2">
      <c r="CZ16088" s="130"/>
      <c r="DA16088" s="130"/>
      <c r="DB16088" s="130"/>
    </row>
    <row r="16089" spans="104:106" x14ac:dyDescent="0.2">
      <c r="CZ16089" s="130"/>
      <c r="DA16089" s="130"/>
      <c r="DB16089" s="130"/>
    </row>
    <row r="16090" spans="104:106" x14ac:dyDescent="0.2">
      <c r="CZ16090" s="130"/>
      <c r="DA16090" s="130"/>
      <c r="DB16090" s="130"/>
    </row>
    <row r="16091" spans="104:106" x14ac:dyDescent="0.2">
      <c r="CZ16091" s="130"/>
      <c r="DA16091" s="130"/>
      <c r="DB16091" s="130"/>
    </row>
    <row r="16092" spans="104:106" x14ac:dyDescent="0.2">
      <c r="CZ16092" s="130"/>
      <c r="DA16092" s="130"/>
      <c r="DB16092" s="130"/>
    </row>
    <row r="16093" spans="104:106" x14ac:dyDescent="0.2">
      <c r="CZ16093" s="130"/>
      <c r="DA16093" s="130"/>
      <c r="DB16093" s="130"/>
    </row>
    <row r="16094" spans="104:106" x14ac:dyDescent="0.2">
      <c r="CZ16094" s="130"/>
      <c r="DA16094" s="130"/>
      <c r="DB16094" s="130"/>
    </row>
    <row r="16095" spans="104:106" x14ac:dyDescent="0.2">
      <c r="CZ16095" s="130"/>
      <c r="DA16095" s="130"/>
      <c r="DB16095" s="130"/>
    </row>
    <row r="16096" spans="104:106" x14ac:dyDescent="0.2">
      <c r="CZ16096" s="130"/>
      <c r="DA16096" s="130"/>
      <c r="DB16096" s="130"/>
    </row>
    <row r="16097" spans="104:106" x14ac:dyDescent="0.2">
      <c r="CZ16097" s="130"/>
      <c r="DA16097" s="130"/>
      <c r="DB16097" s="130"/>
    </row>
    <row r="16098" spans="104:106" x14ac:dyDescent="0.2">
      <c r="CZ16098" s="130"/>
      <c r="DA16098" s="130"/>
      <c r="DB16098" s="130"/>
    </row>
    <row r="16099" spans="104:106" x14ac:dyDescent="0.2">
      <c r="CZ16099" s="130"/>
      <c r="DA16099" s="130"/>
      <c r="DB16099" s="130"/>
    </row>
    <row r="16100" spans="104:106" x14ac:dyDescent="0.2">
      <c r="CZ16100" s="130"/>
      <c r="DA16100" s="130"/>
      <c r="DB16100" s="130"/>
    </row>
    <row r="16101" spans="104:106" x14ac:dyDescent="0.2">
      <c r="CZ16101" s="130"/>
      <c r="DA16101" s="130"/>
      <c r="DB16101" s="130"/>
    </row>
    <row r="16102" spans="104:106" x14ac:dyDescent="0.2">
      <c r="CZ16102" s="130"/>
      <c r="DA16102" s="130"/>
      <c r="DB16102" s="130"/>
    </row>
    <row r="16103" spans="104:106" x14ac:dyDescent="0.2">
      <c r="CZ16103" s="130"/>
      <c r="DA16103" s="130"/>
      <c r="DB16103" s="130"/>
    </row>
    <row r="16104" spans="104:106" x14ac:dyDescent="0.2">
      <c r="CZ16104" s="130"/>
      <c r="DA16104" s="130"/>
      <c r="DB16104" s="130"/>
    </row>
    <row r="16105" spans="104:106" x14ac:dyDescent="0.2">
      <c r="CZ16105" s="130"/>
      <c r="DA16105" s="130"/>
      <c r="DB16105" s="130"/>
    </row>
    <row r="16106" spans="104:106" x14ac:dyDescent="0.2">
      <c r="CZ16106" s="130"/>
      <c r="DA16106" s="130"/>
      <c r="DB16106" s="130"/>
    </row>
    <row r="16107" spans="104:106" x14ac:dyDescent="0.2">
      <c r="CZ16107" s="130"/>
      <c r="DA16107" s="130"/>
      <c r="DB16107" s="130"/>
    </row>
    <row r="16108" spans="104:106" x14ac:dyDescent="0.2">
      <c r="CZ16108" s="130"/>
      <c r="DA16108" s="130"/>
      <c r="DB16108" s="130"/>
    </row>
    <row r="16109" spans="104:106" x14ac:dyDescent="0.2">
      <c r="CZ16109" s="130"/>
      <c r="DA16109" s="130"/>
      <c r="DB16109" s="130"/>
    </row>
    <row r="16110" spans="104:106" x14ac:dyDescent="0.2">
      <c r="CZ16110" s="130"/>
      <c r="DA16110" s="130"/>
      <c r="DB16110" s="130"/>
    </row>
    <row r="16111" spans="104:106" x14ac:dyDescent="0.2">
      <c r="CZ16111" s="130"/>
      <c r="DA16111" s="130"/>
      <c r="DB16111" s="130"/>
    </row>
    <row r="16112" spans="104:106" x14ac:dyDescent="0.2">
      <c r="CZ16112" s="130"/>
      <c r="DA16112" s="130"/>
      <c r="DB16112" s="130"/>
    </row>
    <row r="16113" spans="104:106" x14ac:dyDescent="0.2">
      <c r="CZ16113" s="130"/>
      <c r="DA16113" s="130"/>
      <c r="DB16113" s="130"/>
    </row>
    <row r="16114" spans="104:106" x14ac:dyDescent="0.2">
      <c r="CZ16114" s="130"/>
      <c r="DA16114" s="130"/>
      <c r="DB16114" s="130"/>
    </row>
    <row r="16115" spans="104:106" x14ac:dyDescent="0.2">
      <c r="CZ16115" s="130"/>
      <c r="DA16115" s="130"/>
      <c r="DB16115" s="130"/>
    </row>
    <row r="16116" spans="104:106" x14ac:dyDescent="0.2">
      <c r="CZ16116" s="130"/>
      <c r="DA16116" s="130"/>
      <c r="DB16116" s="130"/>
    </row>
    <row r="16117" spans="104:106" x14ac:dyDescent="0.2">
      <c r="CZ16117" s="130"/>
      <c r="DA16117" s="130"/>
      <c r="DB16117" s="130"/>
    </row>
    <row r="16118" spans="104:106" x14ac:dyDescent="0.2">
      <c r="CZ16118" s="130"/>
      <c r="DA16118" s="130"/>
      <c r="DB16118" s="130"/>
    </row>
    <row r="16119" spans="104:106" x14ac:dyDescent="0.2">
      <c r="CZ16119" s="130"/>
      <c r="DA16119" s="130"/>
      <c r="DB16119" s="130"/>
    </row>
    <row r="16120" spans="104:106" x14ac:dyDescent="0.2">
      <c r="CZ16120" s="130"/>
      <c r="DA16120" s="130"/>
      <c r="DB16120" s="130"/>
    </row>
    <row r="16121" spans="104:106" x14ac:dyDescent="0.2">
      <c r="CZ16121" s="130"/>
      <c r="DA16121" s="130"/>
      <c r="DB16121" s="130"/>
    </row>
    <row r="16122" spans="104:106" x14ac:dyDescent="0.2">
      <c r="CZ16122" s="130"/>
      <c r="DA16122" s="130"/>
      <c r="DB16122" s="130"/>
    </row>
    <row r="16123" spans="104:106" x14ac:dyDescent="0.2">
      <c r="CZ16123" s="130"/>
      <c r="DA16123" s="130"/>
      <c r="DB16123" s="130"/>
    </row>
    <row r="16124" spans="104:106" x14ac:dyDescent="0.2">
      <c r="CZ16124" s="130"/>
      <c r="DA16124" s="130"/>
      <c r="DB16124" s="130"/>
    </row>
    <row r="16125" spans="104:106" x14ac:dyDescent="0.2">
      <c r="CZ16125" s="130"/>
      <c r="DA16125" s="130"/>
      <c r="DB16125" s="130"/>
    </row>
    <row r="16126" spans="104:106" x14ac:dyDescent="0.2">
      <c r="CZ16126" s="130"/>
      <c r="DA16126" s="130"/>
      <c r="DB16126" s="130"/>
    </row>
    <row r="16127" spans="104:106" x14ac:dyDescent="0.2">
      <c r="CZ16127" s="130"/>
      <c r="DA16127" s="130"/>
      <c r="DB16127" s="130"/>
    </row>
    <row r="16128" spans="104:106" x14ac:dyDescent="0.2">
      <c r="CZ16128" s="130"/>
      <c r="DA16128" s="130"/>
      <c r="DB16128" s="130"/>
    </row>
    <row r="16129" spans="104:106" x14ac:dyDescent="0.2">
      <c r="CZ16129" s="130"/>
      <c r="DA16129" s="130"/>
      <c r="DB16129" s="130"/>
    </row>
    <row r="16130" spans="104:106" x14ac:dyDescent="0.2">
      <c r="CZ16130" s="130"/>
      <c r="DA16130" s="130"/>
      <c r="DB16130" s="130"/>
    </row>
    <row r="16131" spans="104:106" x14ac:dyDescent="0.2">
      <c r="CZ16131" s="130"/>
      <c r="DA16131" s="130"/>
      <c r="DB16131" s="130"/>
    </row>
    <row r="16132" spans="104:106" x14ac:dyDescent="0.2">
      <c r="CZ16132" s="130"/>
      <c r="DA16132" s="130"/>
      <c r="DB16132" s="130"/>
    </row>
    <row r="16133" spans="104:106" x14ac:dyDescent="0.2">
      <c r="CZ16133" s="130"/>
      <c r="DA16133" s="130"/>
      <c r="DB16133" s="130"/>
    </row>
    <row r="16134" spans="104:106" x14ac:dyDescent="0.2">
      <c r="CZ16134" s="130"/>
      <c r="DA16134" s="130"/>
      <c r="DB16134" s="130"/>
    </row>
    <row r="16135" spans="104:106" x14ac:dyDescent="0.2">
      <c r="CZ16135" s="130"/>
      <c r="DA16135" s="130"/>
      <c r="DB16135" s="130"/>
    </row>
    <row r="16136" spans="104:106" x14ac:dyDescent="0.2">
      <c r="CZ16136" s="130"/>
      <c r="DA16136" s="130"/>
      <c r="DB16136" s="130"/>
    </row>
    <row r="16137" spans="104:106" x14ac:dyDescent="0.2">
      <c r="CZ16137" s="130"/>
      <c r="DA16137" s="130"/>
      <c r="DB16137" s="130"/>
    </row>
    <row r="16138" spans="104:106" x14ac:dyDescent="0.2">
      <c r="CZ16138" s="130"/>
      <c r="DA16138" s="130"/>
      <c r="DB16138" s="130"/>
    </row>
    <row r="16139" spans="104:106" x14ac:dyDescent="0.2">
      <c r="CZ16139" s="130"/>
      <c r="DA16139" s="130"/>
      <c r="DB16139" s="130"/>
    </row>
    <row r="16140" spans="104:106" x14ac:dyDescent="0.2">
      <c r="CZ16140" s="130"/>
      <c r="DA16140" s="130"/>
      <c r="DB16140" s="130"/>
    </row>
    <row r="16141" spans="104:106" x14ac:dyDescent="0.2">
      <c r="CZ16141" s="130"/>
      <c r="DA16141" s="130"/>
      <c r="DB16141" s="130"/>
    </row>
    <row r="16142" spans="104:106" x14ac:dyDescent="0.2">
      <c r="CZ16142" s="130"/>
      <c r="DA16142" s="130"/>
      <c r="DB16142" s="130"/>
    </row>
    <row r="16143" spans="104:106" x14ac:dyDescent="0.2">
      <c r="CZ16143" s="130"/>
      <c r="DA16143" s="130"/>
      <c r="DB16143" s="130"/>
    </row>
    <row r="16144" spans="104:106" x14ac:dyDescent="0.2">
      <c r="CZ16144" s="130"/>
      <c r="DA16144" s="130"/>
      <c r="DB16144" s="130"/>
    </row>
    <row r="16145" spans="104:106" x14ac:dyDescent="0.2">
      <c r="CZ16145" s="130"/>
      <c r="DA16145" s="130"/>
      <c r="DB16145" s="130"/>
    </row>
    <row r="16146" spans="104:106" x14ac:dyDescent="0.2">
      <c r="CZ16146" s="130"/>
      <c r="DA16146" s="130"/>
      <c r="DB16146" s="130"/>
    </row>
    <row r="16147" spans="104:106" x14ac:dyDescent="0.2">
      <c r="CZ16147" s="130"/>
      <c r="DA16147" s="130"/>
      <c r="DB16147" s="130"/>
    </row>
    <row r="16148" spans="104:106" x14ac:dyDescent="0.2">
      <c r="CZ16148" s="130"/>
      <c r="DA16148" s="130"/>
      <c r="DB16148" s="130"/>
    </row>
    <row r="16149" spans="104:106" x14ac:dyDescent="0.2">
      <c r="CZ16149" s="130"/>
      <c r="DA16149" s="130"/>
      <c r="DB16149" s="130"/>
    </row>
    <row r="16150" spans="104:106" x14ac:dyDescent="0.2">
      <c r="CZ16150" s="130"/>
      <c r="DA16150" s="130"/>
      <c r="DB16150" s="130"/>
    </row>
    <row r="16151" spans="104:106" x14ac:dyDescent="0.2">
      <c r="CZ16151" s="130"/>
      <c r="DA16151" s="130"/>
      <c r="DB16151" s="130"/>
    </row>
    <row r="16152" spans="104:106" x14ac:dyDescent="0.2">
      <c r="CZ16152" s="130"/>
      <c r="DA16152" s="130"/>
      <c r="DB16152" s="130"/>
    </row>
    <row r="16153" spans="104:106" x14ac:dyDescent="0.2">
      <c r="CZ16153" s="130"/>
      <c r="DA16153" s="130"/>
      <c r="DB16153" s="130"/>
    </row>
    <row r="16154" spans="104:106" x14ac:dyDescent="0.2">
      <c r="CZ16154" s="130"/>
      <c r="DA16154" s="130"/>
      <c r="DB16154" s="130"/>
    </row>
    <row r="16155" spans="104:106" x14ac:dyDescent="0.2">
      <c r="CZ16155" s="130"/>
      <c r="DA16155" s="130"/>
      <c r="DB16155" s="130"/>
    </row>
    <row r="16156" spans="104:106" x14ac:dyDescent="0.2">
      <c r="CZ16156" s="130"/>
      <c r="DA16156" s="130"/>
      <c r="DB16156" s="130"/>
    </row>
    <row r="16157" spans="104:106" x14ac:dyDescent="0.2">
      <c r="CZ16157" s="130"/>
      <c r="DA16157" s="130"/>
      <c r="DB16157" s="130"/>
    </row>
    <row r="16158" spans="104:106" x14ac:dyDescent="0.2">
      <c r="CZ16158" s="130"/>
      <c r="DA16158" s="130"/>
      <c r="DB16158" s="130"/>
    </row>
    <row r="16159" spans="104:106" x14ac:dyDescent="0.2">
      <c r="CZ16159" s="130"/>
      <c r="DA16159" s="130"/>
      <c r="DB16159" s="130"/>
    </row>
    <row r="16160" spans="104:106" x14ac:dyDescent="0.2">
      <c r="CZ16160" s="130"/>
      <c r="DA16160" s="130"/>
      <c r="DB16160" s="130"/>
    </row>
    <row r="16161" spans="104:106" x14ac:dyDescent="0.2">
      <c r="CZ16161" s="130"/>
      <c r="DA16161" s="130"/>
      <c r="DB16161" s="130"/>
    </row>
    <row r="16162" spans="104:106" x14ac:dyDescent="0.2">
      <c r="CZ16162" s="130"/>
      <c r="DA16162" s="130"/>
      <c r="DB16162" s="130"/>
    </row>
    <row r="16163" spans="104:106" x14ac:dyDescent="0.2">
      <c r="CZ16163" s="130"/>
      <c r="DA16163" s="130"/>
      <c r="DB16163" s="130"/>
    </row>
    <row r="16164" spans="104:106" x14ac:dyDescent="0.2">
      <c r="CZ16164" s="130"/>
      <c r="DA16164" s="130"/>
      <c r="DB16164" s="130"/>
    </row>
    <row r="16165" spans="104:106" x14ac:dyDescent="0.2">
      <c r="CZ16165" s="130"/>
      <c r="DA16165" s="130"/>
      <c r="DB16165" s="130"/>
    </row>
    <row r="16166" spans="104:106" x14ac:dyDescent="0.2">
      <c r="CZ16166" s="130"/>
      <c r="DA16166" s="130"/>
      <c r="DB16166" s="130"/>
    </row>
    <row r="16167" spans="104:106" x14ac:dyDescent="0.2">
      <c r="CZ16167" s="130"/>
      <c r="DA16167" s="130"/>
      <c r="DB16167" s="130"/>
    </row>
    <row r="16168" spans="104:106" x14ac:dyDescent="0.2">
      <c r="CZ16168" s="130"/>
      <c r="DA16168" s="130"/>
      <c r="DB16168" s="130"/>
    </row>
    <row r="16169" spans="104:106" x14ac:dyDescent="0.2">
      <c r="CZ16169" s="130"/>
      <c r="DA16169" s="130"/>
      <c r="DB16169" s="130"/>
    </row>
    <row r="16170" spans="104:106" x14ac:dyDescent="0.2">
      <c r="CZ16170" s="130"/>
      <c r="DA16170" s="130"/>
      <c r="DB16170" s="130"/>
    </row>
    <row r="16171" spans="104:106" x14ac:dyDescent="0.2">
      <c r="CZ16171" s="130"/>
      <c r="DA16171" s="130"/>
      <c r="DB16171" s="130"/>
    </row>
    <row r="16172" spans="104:106" x14ac:dyDescent="0.2">
      <c r="CZ16172" s="130"/>
      <c r="DA16172" s="130"/>
      <c r="DB16172" s="130"/>
    </row>
    <row r="16173" spans="104:106" x14ac:dyDescent="0.2">
      <c r="CZ16173" s="130"/>
      <c r="DA16173" s="130"/>
      <c r="DB16173" s="130"/>
    </row>
    <row r="16174" spans="104:106" x14ac:dyDescent="0.2">
      <c r="CZ16174" s="130"/>
      <c r="DA16174" s="130"/>
      <c r="DB16174" s="130"/>
    </row>
    <row r="16175" spans="104:106" x14ac:dyDescent="0.2">
      <c r="CZ16175" s="130"/>
      <c r="DA16175" s="130"/>
      <c r="DB16175" s="130"/>
    </row>
    <row r="16176" spans="104:106" x14ac:dyDescent="0.2">
      <c r="CZ16176" s="130"/>
      <c r="DA16176" s="130"/>
      <c r="DB16176" s="130"/>
    </row>
    <row r="16177" spans="104:106" x14ac:dyDescent="0.2">
      <c r="CZ16177" s="130"/>
      <c r="DA16177" s="130"/>
      <c r="DB16177" s="130"/>
    </row>
    <row r="16178" spans="104:106" x14ac:dyDescent="0.2">
      <c r="CZ16178" s="130"/>
      <c r="DA16178" s="130"/>
      <c r="DB16178" s="130"/>
    </row>
    <row r="16179" spans="104:106" x14ac:dyDescent="0.2">
      <c r="CZ16179" s="130"/>
      <c r="DA16179" s="130"/>
      <c r="DB16179" s="130"/>
    </row>
    <row r="16180" spans="104:106" x14ac:dyDescent="0.2">
      <c r="CZ16180" s="130"/>
      <c r="DA16180" s="130"/>
      <c r="DB16180" s="130"/>
    </row>
    <row r="16181" spans="104:106" x14ac:dyDescent="0.2">
      <c r="CZ16181" s="130"/>
      <c r="DA16181" s="130"/>
      <c r="DB16181" s="130"/>
    </row>
    <row r="16182" spans="104:106" x14ac:dyDescent="0.2">
      <c r="CZ16182" s="130"/>
      <c r="DA16182" s="130"/>
      <c r="DB16182" s="130"/>
    </row>
    <row r="16183" spans="104:106" x14ac:dyDescent="0.2">
      <c r="CZ16183" s="130"/>
      <c r="DA16183" s="130"/>
      <c r="DB16183" s="130"/>
    </row>
    <row r="16184" spans="104:106" x14ac:dyDescent="0.2">
      <c r="CZ16184" s="130"/>
      <c r="DA16184" s="130"/>
      <c r="DB16184" s="130"/>
    </row>
    <row r="16185" spans="104:106" x14ac:dyDescent="0.2">
      <c r="CZ16185" s="130"/>
      <c r="DA16185" s="130"/>
      <c r="DB16185" s="130"/>
    </row>
    <row r="16186" spans="104:106" x14ac:dyDescent="0.2">
      <c r="CZ16186" s="130"/>
      <c r="DA16186" s="130"/>
      <c r="DB16186" s="130"/>
    </row>
    <row r="16187" spans="104:106" x14ac:dyDescent="0.2">
      <c r="CZ16187" s="130"/>
      <c r="DA16187" s="130"/>
      <c r="DB16187" s="130"/>
    </row>
    <row r="16188" spans="104:106" x14ac:dyDescent="0.2">
      <c r="CZ16188" s="130"/>
      <c r="DA16188" s="130"/>
      <c r="DB16188" s="130"/>
    </row>
    <row r="16189" spans="104:106" x14ac:dyDescent="0.2">
      <c r="CZ16189" s="130"/>
      <c r="DA16189" s="130"/>
      <c r="DB16189" s="130"/>
    </row>
    <row r="16190" spans="104:106" x14ac:dyDescent="0.2">
      <c r="CZ16190" s="130"/>
      <c r="DA16190" s="130"/>
      <c r="DB16190" s="130"/>
    </row>
    <row r="16191" spans="104:106" x14ac:dyDescent="0.2">
      <c r="CZ16191" s="130"/>
      <c r="DA16191" s="130"/>
      <c r="DB16191" s="130"/>
    </row>
    <row r="16192" spans="104:106" x14ac:dyDescent="0.2">
      <c r="CZ16192" s="130"/>
      <c r="DA16192" s="130"/>
      <c r="DB16192" s="130"/>
    </row>
    <row r="16193" spans="104:106" x14ac:dyDescent="0.2">
      <c r="CZ16193" s="130"/>
      <c r="DA16193" s="130"/>
      <c r="DB16193" s="130"/>
    </row>
    <row r="16194" spans="104:106" x14ac:dyDescent="0.2">
      <c r="CZ16194" s="130"/>
      <c r="DA16194" s="130"/>
      <c r="DB16194" s="130"/>
    </row>
    <row r="16195" spans="104:106" x14ac:dyDescent="0.2">
      <c r="CZ16195" s="130"/>
      <c r="DA16195" s="130"/>
      <c r="DB16195" s="130"/>
    </row>
    <row r="16196" spans="104:106" x14ac:dyDescent="0.2">
      <c r="CZ16196" s="130"/>
      <c r="DA16196" s="130"/>
      <c r="DB16196" s="130"/>
    </row>
    <row r="16197" spans="104:106" x14ac:dyDescent="0.2">
      <c r="CZ16197" s="130"/>
      <c r="DA16197" s="130"/>
      <c r="DB16197" s="130"/>
    </row>
    <row r="16198" spans="104:106" x14ac:dyDescent="0.2">
      <c r="CZ16198" s="130"/>
      <c r="DA16198" s="130"/>
      <c r="DB16198" s="130"/>
    </row>
    <row r="16199" spans="104:106" x14ac:dyDescent="0.2">
      <c r="CZ16199" s="130"/>
      <c r="DA16199" s="130"/>
      <c r="DB16199" s="130"/>
    </row>
    <row r="16200" spans="104:106" x14ac:dyDescent="0.2">
      <c r="CZ16200" s="130"/>
      <c r="DA16200" s="130"/>
      <c r="DB16200" s="130"/>
    </row>
    <row r="16201" spans="104:106" x14ac:dyDescent="0.2">
      <c r="CZ16201" s="130"/>
      <c r="DA16201" s="130"/>
      <c r="DB16201" s="130"/>
    </row>
    <row r="16202" spans="104:106" x14ac:dyDescent="0.2">
      <c r="CZ16202" s="130"/>
      <c r="DA16202" s="130"/>
      <c r="DB16202" s="130"/>
    </row>
    <row r="16203" spans="104:106" x14ac:dyDescent="0.2">
      <c r="CZ16203" s="130"/>
      <c r="DA16203" s="130"/>
      <c r="DB16203" s="130"/>
    </row>
    <row r="16204" spans="104:106" x14ac:dyDescent="0.2">
      <c r="CZ16204" s="130"/>
      <c r="DA16204" s="130"/>
      <c r="DB16204" s="130"/>
    </row>
    <row r="16205" spans="104:106" x14ac:dyDescent="0.2">
      <c r="CZ16205" s="130"/>
      <c r="DA16205" s="130"/>
      <c r="DB16205" s="130"/>
    </row>
    <row r="16206" spans="104:106" x14ac:dyDescent="0.2">
      <c r="CZ16206" s="130"/>
      <c r="DA16206" s="130"/>
      <c r="DB16206" s="130"/>
    </row>
    <row r="16207" spans="104:106" x14ac:dyDescent="0.2">
      <c r="CZ16207" s="130"/>
      <c r="DA16207" s="130"/>
      <c r="DB16207" s="130"/>
    </row>
    <row r="16208" spans="104:106" x14ac:dyDescent="0.2">
      <c r="CZ16208" s="130"/>
      <c r="DA16208" s="130"/>
      <c r="DB16208" s="130"/>
    </row>
    <row r="16209" spans="104:106" x14ac:dyDescent="0.2">
      <c r="CZ16209" s="130"/>
      <c r="DA16209" s="130"/>
      <c r="DB16209" s="130"/>
    </row>
    <row r="16210" spans="104:106" x14ac:dyDescent="0.2">
      <c r="CZ16210" s="130"/>
      <c r="DA16210" s="130"/>
      <c r="DB16210" s="130"/>
    </row>
    <row r="16211" spans="104:106" x14ac:dyDescent="0.2">
      <c r="CZ16211" s="130"/>
      <c r="DA16211" s="130"/>
      <c r="DB16211" s="130"/>
    </row>
    <row r="16212" spans="104:106" x14ac:dyDescent="0.2">
      <c r="CZ16212" s="130"/>
      <c r="DA16212" s="130"/>
      <c r="DB16212" s="130"/>
    </row>
    <row r="16213" spans="104:106" x14ac:dyDescent="0.2">
      <c r="CZ16213" s="130"/>
      <c r="DA16213" s="130"/>
      <c r="DB16213" s="130"/>
    </row>
    <row r="16214" spans="104:106" x14ac:dyDescent="0.2">
      <c r="CZ16214" s="130"/>
      <c r="DA16214" s="130"/>
      <c r="DB16214" s="130"/>
    </row>
    <row r="16215" spans="104:106" x14ac:dyDescent="0.2">
      <c r="CZ16215" s="130"/>
      <c r="DA16215" s="130"/>
      <c r="DB16215" s="130"/>
    </row>
    <row r="16216" spans="104:106" x14ac:dyDescent="0.2">
      <c r="CZ16216" s="130"/>
      <c r="DA16216" s="130"/>
      <c r="DB16216" s="130"/>
    </row>
    <row r="16217" spans="104:106" x14ac:dyDescent="0.2">
      <c r="CZ16217" s="130"/>
      <c r="DA16217" s="130"/>
      <c r="DB16217" s="130"/>
    </row>
    <row r="16218" spans="104:106" x14ac:dyDescent="0.2">
      <c r="CZ16218" s="130"/>
      <c r="DA16218" s="130"/>
      <c r="DB16218" s="130"/>
    </row>
    <row r="16219" spans="104:106" x14ac:dyDescent="0.2">
      <c r="CZ16219" s="130"/>
      <c r="DA16219" s="130"/>
      <c r="DB16219" s="130"/>
    </row>
    <row r="16220" spans="104:106" x14ac:dyDescent="0.2">
      <c r="CZ16220" s="130"/>
      <c r="DA16220" s="130"/>
      <c r="DB16220" s="130"/>
    </row>
    <row r="16221" spans="104:106" x14ac:dyDescent="0.2">
      <c r="CZ16221" s="130"/>
      <c r="DA16221" s="130"/>
      <c r="DB16221" s="130"/>
    </row>
    <row r="16222" spans="104:106" x14ac:dyDescent="0.2">
      <c r="CZ16222" s="130"/>
      <c r="DA16222" s="130"/>
      <c r="DB16222" s="130"/>
    </row>
    <row r="16223" spans="104:106" x14ac:dyDescent="0.2">
      <c r="CZ16223" s="130"/>
      <c r="DA16223" s="130"/>
      <c r="DB16223" s="130"/>
    </row>
    <row r="16224" spans="104:106" x14ac:dyDescent="0.2">
      <c r="CZ16224" s="130"/>
      <c r="DA16224" s="130"/>
      <c r="DB16224" s="130"/>
    </row>
    <row r="16225" spans="104:106" x14ac:dyDescent="0.2">
      <c r="CZ16225" s="130"/>
      <c r="DA16225" s="130"/>
      <c r="DB16225" s="130"/>
    </row>
    <row r="16226" spans="104:106" x14ac:dyDescent="0.2">
      <c r="CZ16226" s="130"/>
      <c r="DA16226" s="130"/>
      <c r="DB16226" s="130"/>
    </row>
    <row r="16227" spans="104:106" x14ac:dyDescent="0.2">
      <c r="CZ16227" s="130"/>
      <c r="DA16227" s="130"/>
      <c r="DB16227" s="130"/>
    </row>
    <row r="16228" spans="104:106" x14ac:dyDescent="0.2">
      <c r="CZ16228" s="130"/>
      <c r="DA16228" s="130"/>
      <c r="DB16228" s="130"/>
    </row>
    <row r="16229" spans="104:106" x14ac:dyDescent="0.2">
      <c r="CZ16229" s="130"/>
      <c r="DA16229" s="130"/>
      <c r="DB16229" s="130"/>
    </row>
    <row r="16230" spans="104:106" x14ac:dyDescent="0.2">
      <c r="CZ16230" s="130"/>
      <c r="DA16230" s="130"/>
      <c r="DB16230" s="130"/>
    </row>
    <row r="16231" spans="104:106" x14ac:dyDescent="0.2">
      <c r="CZ16231" s="130"/>
      <c r="DA16231" s="130"/>
      <c r="DB16231" s="130"/>
    </row>
    <row r="16232" spans="104:106" x14ac:dyDescent="0.2">
      <c r="CZ16232" s="130"/>
      <c r="DA16232" s="130"/>
      <c r="DB16232" s="130"/>
    </row>
    <row r="16233" spans="104:106" x14ac:dyDescent="0.2">
      <c r="CZ16233" s="130"/>
      <c r="DA16233" s="130"/>
      <c r="DB16233" s="130"/>
    </row>
    <row r="16234" spans="104:106" x14ac:dyDescent="0.2">
      <c r="CZ16234" s="130"/>
      <c r="DA16234" s="130"/>
      <c r="DB16234" s="130"/>
    </row>
    <row r="16235" spans="104:106" x14ac:dyDescent="0.2">
      <c r="CZ16235" s="130"/>
      <c r="DA16235" s="130"/>
      <c r="DB16235" s="130"/>
    </row>
    <row r="16236" spans="104:106" x14ac:dyDescent="0.2">
      <c r="CZ16236" s="130"/>
      <c r="DA16236" s="130"/>
      <c r="DB16236" s="130"/>
    </row>
    <row r="16237" spans="104:106" x14ac:dyDescent="0.2">
      <c r="CZ16237" s="130"/>
      <c r="DA16237" s="130"/>
      <c r="DB16237" s="130"/>
    </row>
    <row r="16238" spans="104:106" x14ac:dyDescent="0.2">
      <c r="CZ16238" s="130"/>
      <c r="DA16238" s="130"/>
      <c r="DB16238" s="130"/>
    </row>
    <row r="16239" spans="104:106" x14ac:dyDescent="0.2">
      <c r="CZ16239" s="130"/>
      <c r="DA16239" s="130"/>
      <c r="DB16239" s="130"/>
    </row>
    <row r="16240" spans="104:106" x14ac:dyDescent="0.2">
      <c r="CZ16240" s="130"/>
      <c r="DA16240" s="130"/>
      <c r="DB16240" s="130"/>
    </row>
    <row r="16241" spans="104:106" x14ac:dyDescent="0.2">
      <c r="CZ16241" s="130"/>
      <c r="DA16241" s="130"/>
      <c r="DB16241" s="130"/>
    </row>
    <row r="16242" spans="104:106" x14ac:dyDescent="0.2">
      <c r="CZ16242" s="130"/>
      <c r="DA16242" s="130"/>
      <c r="DB16242" s="130"/>
    </row>
    <row r="16243" spans="104:106" x14ac:dyDescent="0.2">
      <c r="CZ16243" s="130"/>
      <c r="DA16243" s="130"/>
      <c r="DB16243" s="130"/>
    </row>
    <row r="16244" spans="104:106" x14ac:dyDescent="0.2">
      <c r="CZ16244" s="130"/>
      <c r="DA16244" s="130"/>
      <c r="DB16244" s="130"/>
    </row>
    <row r="16245" spans="104:106" x14ac:dyDescent="0.2">
      <c r="CZ16245" s="130"/>
      <c r="DA16245" s="130"/>
      <c r="DB16245" s="130"/>
    </row>
    <row r="16246" spans="104:106" x14ac:dyDescent="0.2">
      <c r="CZ16246" s="130"/>
      <c r="DA16246" s="130"/>
      <c r="DB16246" s="130"/>
    </row>
    <row r="16247" spans="104:106" x14ac:dyDescent="0.2">
      <c r="CZ16247" s="130"/>
      <c r="DA16247" s="130"/>
      <c r="DB16247" s="130"/>
    </row>
    <row r="16248" spans="104:106" x14ac:dyDescent="0.2">
      <c r="CZ16248" s="130"/>
      <c r="DA16248" s="130"/>
      <c r="DB16248" s="130"/>
    </row>
    <row r="16249" spans="104:106" x14ac:dyDescent="0.2">
      <c r="CZ16249" s="130"/>
      <c r="DA16249" s="130"/>
      <c r="DB16249" s="130"/>
    </row>
    <row r="16250" spans="104:106" x14ac:dyDescent="0.2">
      <c r="CZ16250" s="130"/>
      <c r="DA16250" s="130"/>
      <c r="DB16250" s="130"/>
    </row>
    <row r="16251" spans="104:106" x14ac:dyDescent="0.2">
      <c r="CZ16251" s="130"/>
      <c r="DA16251" s="130"/>
      <c r="DB16251" s="130"/>
    </row>
    <row r="16252" spans="104:106" x14ac:dyDescent="0.2">
      <c r="CZ16252" s="130"/>
      <c r="DA16252" s="130"/>
      <c r="DB16252" s="130"/>
    </row>
    <row r="16253" spans="104:106" x14ac:dyDescent="0.2">
      <c r="CZ16253" s="130"/>
      <c r="DA16253" s="130"/>
      <c r="DB16253" s="130"/>
    </row>
    <row r="16254" spans="104:106" x14ac:dyDescent="0.2">
      <c r="CZ16254" s="130"/>
      <c r="DA16254" s="130"/>
      <c r="DB16254" s="130"/>
    </row>
    <row r="16255" spans="104:106" x14ac:dyDescent="0.2">
      <c r="CZ16255" s="130"/>
      <c r="DA16255" s="130"/>
      <c r="DB16255" s="130"/>
    </row>
    <row r="16256" spans="104:106" x14ac:dyDescent="0.2">
      <c r="CZ16256" s="130"/>
      <c r="DA16256" s="130"/>
      <c r="DB16256" s="130"/>
    </row>
    <row r="16257" spans="104:106" x14ac:dyDescent="0.2">
      <c r="CZ16257" s="130"/>
      <c r="DA16257" s="130"/>
      <c r="DB16257" s="130"/>
    </row>
    <row r="16258" spans="104:106" x14ac:dyDescent="0.2">
      <c r="CZ16258" s="130"/>
      <c r="DA16258" s="130"/>
      <c r="DB16258" s="130"/>
    </row>
    <row r="16259" spans="104:106" x14ac:dyDescent="0.2">
      <c r="CZ16259" s="130"/>
      <c r="DA16259" s="130"/>
      <c r="DB16259" s="130"/>
    </row>
    <row r="16260" spans="104:106" x14ac:dyDescent="0.2">
      <c r="CZ16260" s="130"/>
      <c r="DA16260" s="130"/>
      <c r="DB16260" s="130"/>
    </row>
    <row r="16261" spans="104:106" x14ac:dyDescent="0.2">
      <c r="CZ16261" s="130"/>
      <c r="DA16261" s="130"/>
      <c r="DB16261" s="130"/>
    </row>
    <row r="16262" spans="104:106" x14ac:dyDescent="0.2">
      <c r="CZ16262" s="130"/>
      <c r="DA16262" s="130"/>
      <c r="DB16262" s="130"/>
    </row>
    <row r="16263" spans="104:106" x14ac:dyDescent="0.2">
      <c r="CZ16263" s="130"/>
      <c r="DA16263" s="130"/>
      <c r="DB16263" s="130"/>
    </row>
    <row r="16264" spans="104:106" x14ac:dyDescent="0.2">
      <c r="CZ16264" s="130"/>
      <c r="DA16264" s="130"/>
      <c r="DB16264" s="130"/>
    </row>
    <row r="16265" spans="104:106" x14ac:dyDescent="0.2">
      <c r="CZ16265" s="130"/>
      <c r="DA16265" s="130"/>
      <c r="DB16265" s="130"/>
    </row>
    <row r="16266" spans="104:106" x14ac:dyDescent="0.2">
      <c r="CZ16266" s="130"/>
      <c r="DA16266" s="130"/>
      <c r="DB16266" s="130"/>
    </row>
    <row r="16267" spans="104:106" x14ac:dyDescent="0.2">
      <c r="CZ16267" s="130"/>
      <c r="DA16267" s="130"/>
      <c r="DB16267" s="130"/>
    </row>
    <row r="16268" spans="104:106" x14ac:dyDescent="0.2">
      <c r="CZ16268" s="130"/>
      <c r="DA16268" s="130"/>
      <c r="DB16268" s="130"/>
    </row>
    <row r="16269" spans="104:106" x14ac:dyDescent="0.2">
      <c r="CZ16269" s="130"/>
      <c r="DA16269" s="130"/>
      <c r="DB16269" s="130"/>
    </row>
    <row r="16270" spans="104:106" x14ac:dyDescent="0.2">
      <c r="CZ16270" s="130"/>
      <c r="DA16270" s="130"/>
      <c r="DB16270" s="130"/>
    </row>
    <row r="16271" spans="104:106" x14ac:dyDescent="0.2">
      <c r="CZ16271" s="130"/>
      <c r="DA16271" s="130"/>
      <c r="DB16271" s="130"/>
    </row>
    <row r="16272" spans="104:106" x14ac:dyDescent="0.2">
      <c r="CZ16272" s="130"/>
      <c r="DA16272" s="130"/>
      <c r="DB16272" s="130"/>
    </row>
    <row r="16273" spans="104:106" x14ac:dyDescent="0.2">
      <c r="CZ16273" s="130"/>
      <c r="DA16273" s="130"/>
      <c r="DB16273" s="130"/>
    </row>
    <row r="16274" spans="104:106" x14ac:dyDescent="0.2">
      <c r="CZ16274" s="130"/>
      <c r="DA16274" s="130"/>
      <c r="DB16274" s="130"/>
    </row>
    <row r="16275" spans="104:106" x14ac:dyDescent="0.2">
      <c r="CZ16275" s="130"/>
      <c r="DA16275" s="130"/>
      <c r="DB16275" s="130"/>
    </row>
    <row r="16276" spans="104:106" x14ac:dyDescent="0.2">
      <c r="CZ16276" s="130"/>
      <c r="DA16276" s="130"/>
      <c r="DB16276" s="130"/>
    </row>
    <row r="16277" spans="104:106" x14ac:dyDescent="0.2">
      <c r="CZ16277" s="130"/>
      <c r="DA16277" s="130"/>
      <c r="DB16277" s="130"/>
    </row>
    <row r="16278" spans="104:106" x14ac:dyDescent="0.2">
      <c r="CZ16278" s="130"/>
      <c r="DA16278" s="130"/>
      <c r="DB16278" s="130"/>
    </row>
    <row r="16279" spans="104:106" x14ac:dyDescent="0.2">
      <c r="CZ16279" s="130"/>
      <c r="DA16279" s="130"/>
      <c r="DB16279" s="130"/>
    </row>
    <row r="16280" spans="104:106" x14ac:dyDescent="0.2">
      <c r="CZ16280" s="130"/>
      <c r="DA16280" s="130"/>
      <c r="DB16280" s="130"/>
    </row>
    <row r="16281" spans="104:106" x14ac:dyDescent="0.2">
      <c r="CZ16281" s="130"/>
      <c r="DA16281" s="130"/>
      <c r="DB16281" s="130"/>
    </row>
    <row r="16282" spans="104:106" x14ac:dyDescent="0.2">
      <c r="CZ16282" s="130"/>
      <c r="DA16282" s="130"/>
      <c r="DB16282" s="130"/>
    </row>
    <row r="16283" spans="104:106" x14ac:dyDescent="0.2">
      <c r="CZ16283" s="130"/>
      <c r="DA16283" s="130"/>
      <c r="DB16283" s="130"/>
    </row>
    <row r="16284" spans="104:106" x14ac:dyDescent="0.2">
      <c r="CZ16284" s="130"/>
      <c r="DA16284" s="130"/>
      <c r="DB16284" s="130"/>
    </row>
    <row r="16285" spans="104:106" x14ac:dyDescent="0.2">
      <c r="CZ16285" s="130"/>
      <c r="DA16285" s="130"/>
      <c r="DB16285" s="130"/>
    </row>
    <row r="16286" spans="104:106" x14ac:dyDescent="0.2">
      <c r="CZ16286" s="130"/>
      <c r="DA16286" s="130"/>
      <c r="DB16286" s="130"/>
    </row>
    <row r="16287" spans="104:106" x14ac:dyDescent="0.2">
      <c r="CZ16287" s="130"/>
      <c r="DA16287" s="130"/>
      <c r="DB16287" s="130"/>
    </row>
    <row r="16288" spans="104:106" x14ac:dyDescent="0.2">
      <c r="CZ16288" s="130"/>
      <c r="DA16288" s="130"/>
      <c r="DB16288" s="130"/>
    </row>
    <row r="16289" spans="104:106" x14ac:dyDescent="0.2">
      <c r="CZ16289" s="130"/>
      <c r="DA16289" s="130"/>
      <c r="DB16289" s="130"/>
    </row>
    <row r="16290" spans="104:106" x14ac:dyDescent="0.2">
      <c r="CZ16290" s="130"/>
      <c r="DA16290" s="130"/>
      <c r="DB16290" s="130"/>
    </row>
    <row r="16291" spans="104:106" x14ac:dyDescent="0.2">
      <c r="CZ16291" s="130"/>
      <c r="DA16291" s="130"/>
      <c r="DB16291" s="130"/>
    </row>
    <row r="16292" spans="104:106" x14ac:dyDescent="0.2">
      <c r="CZ16292" s="130"/>
      <c r="DA16292" s="130"/>
      <c r="DB16292" s="130"/>
    </row>
    <row r="16293" spans="104:106" x14ac:dyDescent="0.2">
      <c r="CZ16293" s="130"/>
      <c r="DA16293" s="130"/>
      <c r="DB16293" s="130"/>
    </row>
    <row r="16294" spans="104:106" x14ac:dyDescent="0.2">
      <c r="CZ16294" s="130"/>
      <c r="DA16294" s="130"/>
      <c r="DB16294" s="130"/>
    </row>
    <row r="16295" spans="104:106" x14ac:dyDescent="0.2">
      <c r="CZ16295" s="130"/>
      <c r="DA16295" s="130"/>
      <c r="DB16295" s="130"/>
    </row>
    <row r="16296" spans="104:106" x14ac:dyDescent="0.2">
      <c r="CZ16296" s="130"/>
      <c r="DA16296" s="130"/>
      <c r="DB16296" s="130"/>
    </row>
    <row r="16297" spans="104:106" x14ac:dyDescent="0.2">
      <c r="CZ16297" s="130"/>
      <c r="DA16297" s="130"/>
      <c r="DB16297" s="130"/>
    </row>
    <row r="16298" spans="104:106" x14ac:dyDescent="0.2">
      <c r="CZ16298" s="130"/>
      <c r="DA16298" s="130"/>
      <c r="DB16298" s="130"/>
    </row>
    <row r="16299" spans="104:106" x14ac:dyDescent="0.2">
      <c r="CZ16299" s="130"/>
      <c r="DA16299" s="130"/>
      <c r="DB16299" s="130"/>
    </row>
    <row r="16300" spans="104:106" x14ac:dyDescent="0.2">
      <c r="CZ16300" s="130"/>
      <c r="DA16300" s="130"/>
      <c r="DB16300" s="130"/>
    </row>
    <row r="16301" spans="104:106" x14ac:dyDescent="0.2">
      <c r="CZ16301" s="130"/>
      <c r="DA16301" s="130"/>
      <c r="DB16301" s="130"/>
    </row>
    <row r="16302" spans="104:106" x14ac:dyDescent="0.2">
      <c r="CZ16302" s="130"/>
      <c r="DA16302" s="130"/>
      <c r="DB16302" s="130"/>
    </row>
    <row r="16303" spans="104:106" x14ac:dyDescent="0.2">
      <c r="CZ16303" s="130"/>
      <c r="DA16303" s="130"/>
      <c r="DB16303" s="130"/>
    </row>
    <row r="16304" spans="104:106" x14ac:dyDescent="0.2">
      <c r="CZ16304" s="130"/>
      <c r="DA16304" s="130"/>
      <c r="DB16304" s="130"/>
    </row>
    <row r="16305" spans="104:106" x14ac:dyDescent="0.2">
      <c r="CZ16305" s="130"/>
      <c r="DA16305" s="130"/>
      <c r="DB16305" s="130"/>
    </row>
    <row r="16306" spans="104:106" x14ac:dyDescent="0.2">
      <c r="CZ16306" s="130"/>
      <c r="DA16306" s="130"/>
      <c r="DB16306" s="130"/>
    </row>
    <row r="16307" spans="104:106" x14ac:dyDescent="0.2">
      <c r="CZ16307" s="130"/>
      <c r="DA16307" s="130"/>
      <c r="DB16307" s="130"/>
    </row>
    <row r="16308" spans="104:106" x14ac:dyDescent="0.2">
      <c r="CZ16308" s="130"/>
      <c r="DA16308" s="130"/>
      <c r="DB16308" s="130"/>
    </row>
    <row r="16309" spans="104:106" x14ac:dyDescent="0.2">
      <c r="CZ16309" s="130"/>
      <c r="DA16309" s="130"/>
      <c r="DB16309" s="130"/>
    </row>
    <row r="16310" spans="104:106" x14ac:dyDescent="0.2">
      <c r="CZ16310" s="130"/>
      <c r="DA16310" s="130"/>
      <c r="DB16310" s="130"/>
    </row>
    <row r="16311" spans="104:106" x14ac:dyDescent="0.2">
      <c r="CZ16311" s="130"/>
      <c r="DA16311" s="130"/>
      <c r="DB16311" s="130"/>
    </row>
    <row r="16312" spans="104:106" x14ac:dyDescent="0.2">
      <c r="CZ16312" s="130"/>
      <c r="DA16312" s="130"/>
      <c r="DB16312" s="130"/>
    </row>
    <row r="16313" spans="104:106" x14ac:dyDescent="0.2">
      <c r="CZ16313" s="130"/>
      <c r="DA16313" s="130"/>
      <c r="DB16313" s="130"/>
    </row>
    <row r="16314" spans="104:106" x14ac:dyDescent="0.2">
      <c r="CZ16314" s="130"/>
      <c r="DA16314" s="130"/>
      <c r="DB16314" s="130"/>
    </row>
    <row r="16315" spans="104:106" x14ac:dyDescent="0.2">
      <c r="CZ16315" s="130"/>
      <c r="DA16315" s="130"/>
      <c r="DB16315" s="130"/>
    </row>
    <row r="16316" spans="104:106" x14ac:dyDescent="0.2">
      <c r="CZ16316" s="130"/>
      <c r="DA16316" s="130"/>
      <c r="DB16316" s="130"/>
    </row>
    <row r="16317" spans="104:106" x14ac:dyDescent="0.2">
      <c r="CZ16317" s="130"/>
      <c r="DA16317" s="130"/>
      <c r="DB16317" s="130"/>
    </row>
    <row r="16318" spans="104:106" x14ac:dyDescent="0.2">
      <c r="CZ16318" s="130"/>
      <c r="DA16318" s="130"/>
      <c r="DB16318" s="130"/>
    </row>
    <row r="16319" spans="104:106" x14ac:dyDescent="0.2">
      <c r="CZ16319" s="130"/>
      <c r="DA16319" s="130"/>
      <c r="DB16319" s="130"/>
    </row>
    <row r="16320" spans="104:106" x14ac:dyDescent="0.2">
      <c r="CZ16320" s="130"/>
      <c r="DA16320" s="130"/>
      <c r="DB16320" s="130"/>
    </row>
    <row r="16321" spans="104:106" x14ac:dyDescent="0.2">
      <c r="CZ16321" s="130"/>
      <c r="DA16321" s="130"/>
      <c r="DB16321" s="130"/>
    </row>
    <row r="16322" spans="104:106" x14ac:dyDescent="0.2">
      <c r="CZ16322" s="130"/>
      <c r="DA16322" s="130"/>
      <c r="DB16322" s="130"/>
    </row>
    <row r="16323" spans="104:106" x14ac:dyDescent="0.2">
      <c r="CZ16323" s="130"/>
      <c r="DA16323" s="130"/>
      <c r="DB16323" s="130"/>
    </row>
    <row r="16324" spans="104:106" x14ac:dyDescent="0.2">
      <c r="CZ16324" s="130"/>
      <c r="DA16324" s="130"/>
      <c r="DB16324" s="130"/>
    </row>
    <row r="16325" spans="104:106" x14ac:dyDescent="0.2">
      <c r="CZ16325" s="130"/>
      <c r="DA16325" s="130"/>
      <c r="DB16325" s="130"/>
    </row>
    <row r="16326" spans="104:106" x14ac:dyDescent="0.2">
      <c r="CZ16326" s="130"/>
      <c r="DA16326" s="130"/>
      <c r="DB16326" s="130"/>
    </row>
    <row r="16327" spans="104:106" x14ac:dyDescent="0.2">
      <c r="CZ16327" s="130"/>
      <c r="DA16327" s="130"/>
      <c r="DB16327" s="130"/>
    </row>
    <row r="16328" spans="104:106" x14ac:dyDescent="0.2">
      <c r="CZ16328" s="130"/>
      <c r="DA16328" s="130"/>
      <c r="DB16328" s="130"/>
    </row>
    <row r="16329" spans="104:106" x14ac:dyDescent="0.2">
      <c r="CZ16329" s="130"/>
      <c r="DA16329" s="130"/>
      <c r="DB16329" s="130"/>
    </row>
    <row r="16330" spans="104:106" x14ac:dyDescent="0.2">
      <c r="CZ16330" s="130"/>
      <c r="DA16330" s="130"/>
      <c r="DB16330" s="130"/>
    </row>
    <row r="16331" spans="104:106" x14ac:dyDescent="0.2">
      <c r="CZ16331" s="130"/>
      <c r="DA16331" s="130"/>
      <c r="DB16331" s="130"/>
    </row>
    <row r="16332" spans="104:106" x14ac:dyDescent="0.2">
      <c r="CZ16332" s="130"/>
      <c r="DA16332" s="130"/>
      <c r="DB16332" s="130"/>
    </row>
    <row r="16333" spans="104:106" x14ac:dyDescent="0.2">
      <c r="CZ16333" s="130"/>
      <c r="DA16333" s="130"/>
      <c r="DB16333" s="130"/>
    </row>
    <row r="16334" spans="104:106" x14ac:dyDescent="0.2">
      <c r="CZ16334" s="130"/>
      <c r="DA16334" s="130"/>
      <c r="DB16334" s="130"/>
    </row>
    <row r="16335" spans="104:106" x14ac:dyDescent="0.2">
      <c r="CZ16335" s="130"/>
      <c r="DA16335" s="130"/>
      <c r="DB16335" s="130"/>
    </row>
    <row r="16336" spans="104:106" x14ac:dyDescent="0.2">
      <c r="CZ16336" s="130"/>
      <c r="DA16336" s="130"/>
      <c r="DB16336" s="130"/>
    </row>
    <row r="16337" spans="104:106" x14ac:dyDescent="0.2">
      <c r="CZ16337" s="130"/>
      <c r="DA16337" s="130"/>
      <c r="DB16337" s="130"/>
    </row>
    <row r="16338" spans="104:106" x14ac:dyDescent="0.2">
      <c r="CZ16338" s="130"/>
      <c r="DA16338" s="130"/>
      <c r="DB16338" s="130"/>
    </row>
    <row r="16339" spans="104:106" x14ac:dyDescent="0.2">
      <c r="CZ16339" s="130"/>
      <c r="DA16339" s="130"/>
      <c r="DB16339" s="130"/>
    </row>
    <row r="16340" spans="104:106" x14ac:dyDescent="0.2">
      <c r="CZ16340" s="130"/>
      <c r="DA16340" s="130"/>
      <c r="DB16340" s="130"/>
    </row>
    <row r="16341" spans="104:106" x14ac:dyDescent="0.2">
      <c r="CZ16341" s="130"/>
      <c r="DA16341" s="130"/>
      <c r="DB16341" s="130"/>
    </row>
    <row r="16342" spans="104:106" x14ac:dyDescent="0.2">
      <c r="CZ16342" s="130"/>
      <c r="DA16342" s="130"/>
      <c r="DB16342" s="130"/>
    </row>
    <row r="16343" spans="104:106" x14ac:dyDescent="0.2">
      <c r="CZ16343" s="130"/>
      <c r="DA16343" s="130"/>
      <c r="DB16343" s="130"/>
    </row>
    <row r="16344" spans="104:106" x14ac:dyDescent="0.2">
      <c r="CZ16344" s="130"/>
      <c r="DA16344" s="130"/>
      <c r="DB16344" s="130"/>
    </row>
    <row r="16345" spans="104:106" x14ac:dyDescent="0.2">
      <c r="CZ16345" s="130"/>
      <c r="DA16345" s="130"/>
      <c r="DB16345" s="130"/>
    </row>
    <row r="16346" spans="104:106" x14ac:dyDescent="0.2">
      <c r="CZ16346" s="130"/>
      <c r="DA16346" s="130"/>
      <c r="DB16346" s="130"/>
    </row>
    <row r="16347" spans="104:106" x14ac:dyDescent="0.2">
      <c r="CZ16347" s="130"/>
      <c r="DA16347" s="130"/>
      <c r="DB16347" s="130"/>
    </row>
    <row r="16348" spans="104:106" x14ac:dyDescent="0.2">
      <c r="CZ16348" s="130"/>
      <c r="DA16348" s="130"/>
      <c r="DB16348" s="130"/>
    </row>
    <row r="16349" spans="104:106" x14ac:dyDescent="0.2">
      <c r="CZ16349" s="130"/>
      <c r="DA16349" s="130"/>
      <c r="DB16349" s="130"/>
    </row>
    <row r="16350" spans="104:106" x14ac:dyDescent="0.2">
      <c r="CZ16350" s="130"/>
      <c r="DA16350" s="130"/>
      <c r="DB16350" s="130"/>
    </row>
    <row r="16351" spans="104:106" x14ac:dyDescent="0.2">
      <c r="CZ16351" s="130"/>
      <c r="DA16351" s="130"/>
      <c r="DB16351" s="130"/>
    </row>
    <row r="16352" spans="104:106" x14ac:dyDescent="0.2">
      <c r="CZ16352" s="130"/>
      <c r="DA16352" s="130"/>
      <c r="DB16352" s="130"/>
    </row>
    <row r="16353" spans="104:106" x14ac:dyDescent="0.2">
      <c r="CZ16353" s="130"/>
      <c r="DA16353" s="130"/>
      <c r="DB16353" s="130"/>
    </row>
    <row r="16354" spans="104:106" x14ac:dyDescent="0.2">
      <c r="CZ16354" s="130"/>
      <c r="DA16354" s="130"/>
      <c r="DB16354" s="130"/>
    </row>
    <row r="16355" spans="104:106" x14ac:dyDescent="0.2">
      <c r="CZ16355" s="130"/>
      <c r="DA16355" s="130"/>
      <c r="DB16355" s="130"/>
    </row>
    <row r="16356" spans="104:106" x14ac:dyDescent="0.2">
      <c r="CZ16356" s="130"/>
      <c r="DA16356" s="130"/>
      <c r="DB16356" s="130"/>
    </row>
    <row r="16357" spans="104:106" x14ac:dyDescent="0.2">
      <c r="CZ16357" s="130"/>
      <c r="DA16357" s="130"/>
      <c r="DB16357" s="130"/>
    </row>
    <row r="16358" spans="104:106" x14ac:dyDescent="0.2">
      <c r="CZ16358" s="130"/>
      <c r="DA16358" s="130"/>
      <c r="DB16358" s="130"/>
    </row>
    <row r="16359" spans="104:106" x14ac:dyDescent="0.2">
      <c r="CZ16359" s="130"/>
      <c r="DA16359" s="130"/>
      <c r="DB16359" s="130"/>
    </row>
    <row r="16360" spans="104:106" x14ac:dyDescent="0.2">
      <c r="CZ16360" s="130"/>
      <c r="DA16360" s="130"/>
      <c r="DB16360" s="130"/>
    </row>
    <row r="16361" spans="104:106" x14ac:dyDescent="0.2">
      <c r="CZ16361" s="130"/>
      <c r="DA16361" s="130"/>
      <c r="DB16361" s="130"/>
    </row>
    <row r="16362" spans="104:106" x14ac:dyDescent="0.2">
      <c r="CZ16362" s="130"/>
      <c r="DA16362" s="130"/>
      <c r="DB16362" s="130"/>
    </row>
    <row r="16363" spans="104:106" x14ac:dyDescent="0.2">
      <c r="CZ16363" s="130"/>
      <c r="DA16363" s="130"/>
      <c r="DB16363" s="130"/>
    </row>
    <row r="16364" spans="104:106" x14ac:dyDescent="0.2">
      <c r="CZ16364" s="130"/>
      <c r="DA16364" s="130"/>
      <c r="DB16364" s="130"/>
    </row>
    <row r="16365" spans="104:106" x14ac:dyDescent="0.2">
      <c r="CZ16365" s="130"/>
      <c r="DA16365" s="130"/>
      <c r="DB16365" s="130"/>
    </row>
    <row r="16366" spans="104:106" x14ac:dyDescent="0.2">
      <c r="CZ16366" s="130"/>
      <c r="DA16366" s="130"/>
      <c r="DB16366" s="130"/>
    </row>
    <row r="16367" spans="104:106" x14ac:dyDescent="0.2">
      <c r="CZ16367" s="130"/>
      <c r="DA16367" s="130"/>
      <c r="DB16367" s="130"/>
    </row>
    <row r="16368" spans="104:106" x14ac:dyDescent="0.2">
      <c r="CZ16368" s="130"/>
      <c r="DA16368" s="130"/>
      <c r="DB16368" s="130"/>
    </row>
    <row r="16369" spans="104:106" x14ac:dyDescent="0.2">
      <c r="CZ16369" s="130"/>
      <c r="DA16369" s="130"/>
      <c r="DB16369" s="130"/>
    </row>
    <row r="16370" spans="104:106" x14ac:dyDescent="0.2">
      <c r="CZ16370" s="130"/>
      <c r="DA16370" s="130"/>
      <c r="DB16370" s="130"/>
    </row>
    <row r="16371" spans="104:106" x14ac:dyDescent="0.2">
      <c r="CZ16371" s="130"/>
      <c r="DA16371" s="130"/>
      <c r="DB16371" s="130"/>
    </row>
    <row r="16372" spans="104:106" x14ac:dyDescent="0.2">
      <c r="CZ16372" s="130"/>
      <c r="DA16372" s="130"/>
      <c r="DB16372" s="130"/>
    </row>
    <row r="16373" spans="104:106" x14ac:dyDescent="0.2">
      <c r="CZ16373" s="130"/>
      <c r="DA16373" s="130"/>
      <c r="DB16373" s="130"/>
    </row>
    <row r="16374" spans="104:106" x14ac:dyDescent="0.2">
      <c r="CZ16374" s="130"/>
      <c r="DA16374" s="130"/>
      <c r="DB16374" s="130"/>
    </row>
    <row r="16375" spans="104:106" x14ac:dyDescent="0.2">
      <c r="CZ16375" s="130"/>
      <c r="DA16375" s="130"/>
      <c r="DB16375" s="130"/>
    </row>
    <row r="16376" spans="104:106" x14ac:dyDescent="0.2">
      <c r="CZ16376" s="130"/>
      <c r="DA16376" s="130"/>
      <c r="DB16376" s="130"/>
    </row>
    <row r="16377" spans="104:106" x14ac:dyDescent="0.2">
      <c r="CZ16377" s="130"/>
      <c r="DA16377" s="130"/>
      <c r="DB16377" s="130"/>
    </row>
    <row r="16378" spans="104:106" x14ac:dyDescent="0.2">
      <c r="CZ16378" s="130"/>
      <c r="DA16378" s="130"/>
      <c r="DB16378" s="130"/>
    </row>
    <row r="16379" spans="104:106" x14ac:dyDescent="0.2">
      <c r="CZ16379" s="130"/>
      <c r="DA16379" s="130"/>
      <c r="DB16379" s="130"/>
    </row>
    <row r="16380" spans="104:106" x14ac:dyDescent="0.2">
      <c r="CZ16380" s="130"/>
      <c r="DA16380" s="130"/>
      <c r="DB16380" s="130"/>
    </row>
    <row r="16381" spans="104:106" x14ac:dyDescent="0.2">
      <c r="CZ16381" s="130"/>
      <c r="DA16381" s="130"/>
      <c r="DB16381" s="130"/>
    </row>
    <row r="16382" spans="104:106" x14ac:dyDescent="0.2">
      <c r="CZ16382" s="130"/>
      <c r="DA16382" s="130"/>
      <c r="DB16382" s="130"/>
    </row>
    <row r="16383" spans="104:106" x14ac:dyDescent="0.2">
      <c r="CZ16383" s="130"/>
      <c r="DA16383" s="130"/>
      <c r="DB16383" s="130"/>
    </row>
    <row r="16384" spans="104:106" x14ac:dyDescent="0.2">
      <c r="CZ16384" s="130"/>
      <c r="DA16384" s="130"/>
      <c r="DB16384" s="130"/>
    </row>
    <row r="16385" spans="104:106" x14ac:dyDescent="0.2">
      <c r="CZ16385" s="130"/>
      <c r="DA16385" s="130"/>
      <c r="DB16385" s="130"/>
    </row>
    <row r="16386" spans="104:106" x14ac:dyDescent="0.2">
      <c r="CZ16386" s="130"/>
      <c r="DA16386" s="130"/>
      <c r="DB16386" s="130"/>
    </row>
    <row r="16387" spans="104:106" x14ac:dyDescent="0.2">
      <c r="CZ16387" s="130"/>
      <c r="DA16387" s="130"/>
      <c r="DB16387" s="130"/>
    </row>
    <row r="16388" spans="104:106" x14ac:dyDescent="0.2">
      <c r="CZ16388" s="130"/>
      <c r="DA16388" s="130"/>
      <c r="DB16388" s="130"/>
    </row>
    <row r="16389" spans="104:106" x14ac:dyDescent="0.2">
      <c r="CZ16389" s="130"/>
      <c r="DA16389" s="130"/>
      <c r="DB16389" s="130"/>
    </row>
    <row r="16390" spans="104:106" x14ac:dyDescent="0.2">
      <c r="CZ16390" s="130"/>
      <c r="DA16390" s="130"/>
      <c r="DB16390" s="130"/>
    </row>
    <row r="16391" spans="104:106" x14ac:dyDescent="0.2">
      <c r="CZ16391" s="130"/>
      <c r="DA16391" s="130"/>
      <c r="DB16391" s="130"/>
    </row>
    <row r="16392" spans="104:106" x14ac:dyDescent="0.2">
      <c r="CZ16392" s="130"/>
      <c r="DA16392" s="130"/>
      <c r="DB16392" s="130"/>
    </row>
    <row r="16393" spans="104:106" x14ac:dyDescent="0.2">
      <c r="CZ16393" s="130"/>
      <c r="DA16393" s="130"/>
      <c r="DB16393" s="130"/>
    </row>
    <row r="16394" spans="104:106" x14ac:dyDescent="0.2">
      <c r="CZ16394" s="130"/>
      <c r="DA16394" s="130"/>
      <c r="DB16394" s="130"/>
    </row>
    <row r="16395" spans="104:106" x14ac:dyDescent="0.2">
      <c r="CZ16395" s="130"/>
      <c r="DA16395" s="130"/>
      <c r="DB16395" s="130"/>
    </row>
    <row r="16396" spans="104:106" x14ac:dyDescent="0.2">
      <c r="CZ16396" s="130"/>
      <c r="DA16396" s="130"/>
      <c r="DB16396" s="130"/>
    </row>
    <row r="16397" spans="104:106" x14ac:dyDescent="0.2">
      <c r="CZ16397" s="130"/>
      <c r="DA16397" s="130"/>
      <c r="DB16397" s="130"/>
    </row>
    <row r="16398" spans="104:106" x14ac:dyDescent="0.2">
      <c r="CZ16398" s="130"/>
      <c r="DA16398" s="130"/>
      <c r="DB16398" s="130"/>
    </row>
    <row r="16399" spans="104:106" x14ac:dyDescent="0.2">
      <c r="CZ16399" s="130"/>
      <c r="DA16399" s="130"/>
      <c r="DB16399" s="130"/>
    </row>
    <row r="16400" spans="104:106" x14ac:dyDescent="0.2">
      <c r="CZ16400" s="130"/>
      <c r="DA16400" s="130"/>
      <c r="DB16400" s="130"/>
    </row>
    <row r="16401" spans="104:106" x14ac:dyDescent="0.2">
      <c r="CZ16401" s="130"/>
      <c r="DA16401" s="130"/>
      <c r="DB16401" s="130"/>
    </row>
    <row r="16402" spans="104:106" x14ac:dyDescent="0.2">
      <c r="CZ16402" s="130"/>
      <c r="DA16402" s="130"/>
      <c r="DB16402" s="130"/>
    </row>
    <row r="16403" spans="104:106" x14ac:dyDescent="0.2">
      <c r="CZ16403" s="130"/>
      <c r="DA16403" s="130"/>
      <c r="DB16403" s="130"/>
    </row>
    <row r="16404" spans="104:106" x14ac:dyDescent="0.2">
      <c r="CZ16404" s="130"/>
      <c r="DA16404" s="130"/>
      <c r="DB16404" s="130"/>
    </row>
    <row r="16405" spans="104:106" x14ac:dyDescent="0.2">
      <c r="CZ16405" s="130"/>
      <c r="DA16405" s="130"/>
      <c r="DB16405" s="130"/>
    </row>
    <row r="16406" spans="104:106" x14ac:dyDescent="0.2">
      <c r="CZ16406" s="130"/>
      <c r="DA16406" s="130"/>
      <c r="DB16406" s="130"/>
    </row>
    <row r="16407" spans="104:106" x14ac:dyDescent="0.2">
      <c r="CZ16407" s="130"/>
      <c r="DA16407" s="130"/>
      <c r="DB16407" s="130"/>
    </row>
    <row r="16408" spans="104:106" x14ac:dyDescent="0.2">
      <c r="CZ16408" s="130"/>
      <c r="DA16408" s="130"/>
      <c r="DB16408" s="130"/>
    </row>
    <row r="16409" spans="104:106" x14ac:dyDescent="0.2">
      <c r="CZ16409" s="130"/>
      <c r="DA16409" s="130"/>
      <c r="DB16409" s="130"/>
    </row>
    <row r="16410" spans="104:106" x14ac:dyDescent="0.2">
      <c r="CZ16410" s="130"/>
      <c r="DA16410" s="130"/>
      <c r="DB16410" s="130"/>
    </row>
    <row r="16411" spans="104:106" x14ac:dyDescent="0.2">
      <c r="CZ16411" s="130"/>
      <c r="DA16411" s="130"/>
      <c r="DB16411" s="130"/>
    </row>
    <row r="16412" spans="104:106" x14ac:dyDescent="0.2">
      <c r="CZ16412" s="130"/>
      <c r="DA16412" s="130"/>
      <c r="DB16412" s="130"/>
    </row>
    <row r="16413" spans="104:106" x14ac:dyDescent="0.2">
      <c r="CZ16413" s="130"/>
      <c r="DA16413" s="130"/>
      <c r="DB16413" s="130"/>
    </row>
    <row r="16414" spans="104:106" x14ac:dyDescent="0.2">
      <c r="CZ16414" s="130"/>
      <c r="DA16414" s="130"/>
      <c r="DB16414" s="130"/>
    </row>
    <row r="16415" spans="104:106" x14ac:dyDescent="0.2">
      <c r="CZ16415" s="130"/>
      <c r="DA16415" s="130"/>
      <c r="DB16415" s="130"/>
    </row>
    <row r="16416" spans="104:106" x14ac:dyDescent="0.2">
      <c r="CZ16416" s="130"/>
      <c r="DA16416" s="130"/>
      <c r="DB16416" s="130"/>
    </row>
    <row r="16417" spans="104:106" x14ac:dyDescent="0.2">
      <c r="CZ16417" s="130"/>
      <c r="DA16417" s="130"/>
      <c r="DB16417" s="130"/>
    </row>
    <row r="16418" spans="104:106" x14ac:dyDescent="0.2">
      <c r="CZ16418" s="130"/>
      <c r="DA16418" s="130"/>
      <c r="DB16418" s="130"/>
    </row>
    <row r="16419" spans="104:106" x14ac:dyDescent="0.2">
      <c r="CZ16419" s="130"/>
      <c r="DA16419" s="130"/>
      <c r="DB16419" s="130"/>
    </row>
    <row r="16420" spans="104:106" x14ac:dyDescent="0.2">
      <c r="CZ16420" s="130"/>
      <c r="DA16420" s="130"/>
      <c r="DB16420" s="130"/>
    </row>
    <row r="16421" spans="104:106" x14ac:dyDescent="0.2">
      <c r="CZ16421" s="130"/>
      <c r="DA16421" s="130"/>
      <c r="DB16421" s="130"/>
    </row>
    <row r="16422" spans="104:106" x14ac:dyDescent="0.2">
      <c r="CZ16422" s="130"/>
      <c r="DA16422" s="130"/>
      <c r="DB16422" s="130"/>
    </row>
    <row r="16423" spans="104:106" x14ac:dyDescent="0.2">
      <c r="CZ16423" s="130"/>
      <c r="DA16423" s="130"/>
      <c r="DB16423" s="130"/>
    </row>
    <row r="16424" spans="104:106" x14ac:dyDescent="0.2">
      <c r="CZ16424" s="130"/>
      <c r="DA16424" s="130"/>
      <c r="DB16424" s="130"/>
    </row>
    <row r="16425" spans="104:106" x14ac:dyDescent="0.2">
      <c r="CZ16425" s="130"/>
      <c r="DA16425" s="130"/>
      <c r="DB16425" s="130"/>
    </row>
    <row r="16426" spans="104:106" x14ac:dyDescent="0.2">
      <c r="CZ16426" s="130"/>
      <c r="DA16426" s="130"/>
      <c r="DB16426" s="130"/>
    </row>
    <row r="16427" spans="104:106" x14ac:dyDescent="0.2">
      <c r="CZ16427" s="130"/>
      <c r="DA16427" s="130"/>
      <c r="DB16427" s="130"/>
    </row>
    <row r="16428" spans="104:106" x14ac:dyDescent="0.2">
      <c r="CZ16428" s="130"/>
      <c r="DA16428" s="130"/>
      <c r="DB16428" s="130"/>
    </row>
    <row r="16429" spans="104:106" x14ac:dyDescent="0.2">
      <c r="CZ16429" s="130"/>
      <c r="DA16429" s="130"/>
      <c r="DB16429" s="130"/>
    </row>
    <row r="16430" spans="104:106" x14ac:dyDescent="0.2">
      <c r="CZ16430" s="130"/>
      <c r="DA16430" s="130"/>
      <c r="DB16430" s="130"/>
    </row>
    <row r="16431" spans="104:106" x14ac:dyDescent="0.2">
      <c r="CZ16431" s="130"/>
      <c r="DA16431" s="130"/>
      <c r="DB16431" s="130"/>
    </row>
    <row r="16432" spans="104:106" x14ac:dyDescent="0.2">
      <c r="CZ16432" s="130"/>
      <c r="DA16432" s="130"/>
      <c r="DB16432" s="130"/>
    </row>
    <row r="16433" spans="104:106" x14ac:dyDescent="0.2">
      <c r="CZ16433" s="130"/>
      <c r="DA16433" s="130"/>
      <c r="DB16433" s="130"/>
    </row>
    <row r="16434" spans="104:106" x14ac:dyDescent="0.2">
      <c r="CZ16434" s="130"/>
      <c r="DA16434" s="130"/>
      <c r="DB16434" s="130"/>
    </row>
    <row r="16435" spans="104:106" x14ac:dyDescent="0.2">
      <c r="CZ16435" s="130"/>
      <c r="DA16435" s="130"/>
      <c r="DB16435" s="130"/>
    </row>
    <row r="16436" spans="104:106" x14ac:dyDescent="0.2">
      <c r="CZ16436" s="130"/>
      <c r="DA16436" s="130"/>
      <c r="DB16436" s="130"/>
    </row>
    <row r="16437" spans="104:106" x14ac:dyDescent="0.2">
      <c r="CZ16437" s="130"/>
      <c r="DA16437" s="130"/>
      <c r="DB16437" s="130"/>
    </row>
    <row r="16438" spans="104:106" x14ac:dyDescent="0.2">
      <c r="CZ16438" s="130"/>
      <c r="DA16438" s="130"/>
      <c r="DB16438" s="130"/>
    </row>
    <row r="16439" spans="104:106" x14ac:dyDescent="0.2">
      <c r="CZ16439" s="130"/>
      <c r="DA16439" s="130"/>
      <c r="DB16439" s="130"/>
    </row>
    <row r="16440" spans="104:106" x14ac:dyDescent="0.2">
      <c r="CZ16440" s="130"/>
      <c r="DA16440" s="130"/>
      <c r="DB16440" s="130"/>
    </row>
    <row r="16441" spans="104:106" x14ac:dyDescent="0.2">
      <c r="CZ16441" s="130"/>
      <c r="DA16441" s="130"/>
      <c r="DB16441" s="130"/>
    </row>
    <row r="16442" spans="104:106" x14ac:dyDescent="0.2">
      <c r="CZ16442" s="130"/>
      <c r="DA16442" s="130"/>
      <c r="DB16442" s="130"/>
    </row>
    <row r="16443" spans="104:106" x14ac:dyDescent="0.2">
      <c r="CZ16443" s="130"/>
      <c r="DA16443" s="130"/>
      <c r="DB16443" s="130"/>
    </row>
    <row r="16444" spans="104:106" x14ac:dyDescent="0.2">
      <c r="CZ16444" s="130"/>
      <c r="DA16444" s="130"/>
      <c r="DB16444" s="130"/>
    </row>
    <row r="16445" spans="104:106" x14ac:dyDescent="0.2">
      <c r="CZ16445" s="130"/>
      <c r="DA16445" s="130"/>
      <c r="DB16445" s="130"/>
    </row>
    <row r="16446" spans="104:106" x14ac:dyDescent="0.2">
      <c r="CZ16446" s="130"/>
      <c r="DA16446" s="130"/>
      <c r="DB16446" s="130"/>
    </row>
    <row r="16447" spans="104:106" x14ac:dyDescent="0.2">
      <c r="CZ16447" s="130"/>
      <c r="DA16447" s="130"/>
      <c r="DB16447" s="130"/>
    </row>
    <row r="16448" spans="104:106" x14ac:dyDescent="0.2">
      <c r="CZ16448" s="130"/>
      <c r="DA16448" s="130"/>
      <c r="DB16448" s="130"/>
    </row>
    <row r="16449" spans="104:106" x14ac:dyDescent="0.2">
      <c r="CZ16449" s="130"/>
      <c r="DA16449" s="130"/>
      <c r="DB16449" s="130"/>
    </row>
    <row r="16450" spans="104:106" x14ac:dyDescent="0.2">
      <c r="CZ16450" s="130"/>
      <c r="DA16450" s="130"/>
      <c r="DB16450" s="130"/>
    </row>
    <row r="16451" spans="104:106" x14ac:dyDescent="0.2">
      <c r="CZ16451" s="130"/>
      <c r="DA16451" s="130"/>
      <c r="DB16451" s="130"/>
    </row>
    <row r="16452" spans="104:106" x14ac:dyDescent="0.2">
      <c r="CZ16452" s="130"/>
      <c r="DA16452" s="130"/>
      <c r="DB16452" s="130"/>
    </row>
    <row r="16453" spans="104:106" x14ac:dyDescent="0.2">
      <c r="CZ16453" s="130"/>
      <c r="DA16453" s="130"/>
      <c r="DB16453" s="130"/>
    </row>
    <row r="16454" spans="104:106" x14ac:dyDescent="0.2">
      <c r="CZ16454" s="130"/>
      <c r="DA16454" s="130"/>
      <c r="DB16454" s="130"/>
    </row>
    <row r="16455" spans="104:106" x14ac:dyDescent="0.2">
      <c r="CZ16455" s="130"/>
      <c r="DA16455" s="130"/>
      <c r="DB16455" s="130"/>
    </row>
    <row r="16456" spans="104:106" x14ac:dyDescent="0.2">
      <c r="CZ16456" s="130"/>
      <c r="DA16456" s="130"/>
      <c r="DB16456" s="130"/>
    </row>
    <row r="16457" spans="104:106" x14ac:dyDescent="0.2">
      <c r="CZ16457" s="130"/>
      <c r="DA16457" s="130"/>
      <c r="DB16457" s="130"/>
    </row>
    <row r="16458" spans="104:106" x14ac:dyDescent="0.2">
      <c r="CZ16458" s="130"/>
      <c r="DA16458" s="130"/>
      <c r="DB16458" s="130"/>
    </row>
    <row r="16459" spans="104:106" x14ac:dyDescent="0.2">
      <c r="CZ16459" s="130"/>
      <c r="DA16459" s="130"/>
      <c r="DB16459" s="130"/>
    </row>
    <row r="16460" spans="104:106" x14ac:dyDescent="0.2">
      <c r="CZ16460" s="130"/>
      <c r="DA16460" s="130"/>
      <c r="DB16460" s="130"/>
    </row>
    <row r="16461" spans="104:106" x14ac:dyDescent="0.2">
      <c r="CZ16461" s="130"/>
      <c r="DA16461" s="130"/>
      <c r="DB16461" s="130"/>
    </row>
    <row r="16462" spans="104:106" x14ac:dyDescent="0.2">
      <c r="CZ16462" s="130"/>
      <c r="DA16462" s="130"/>
      <c r="DB16462" s="130"/>
    </row>
    <row r="16463" spans="104:106" x14ac:dyDescent="0.2">
      <c r="CZ16463" s="130"/>
      <c r="DA16463" s="130"/>
      <c r="DB16463" s="130"/>
    </row>
    <row r="16464" spans="104:106" x14ac:dyDescent="0.2">
      <c r="CZ16464" s="130"/>
      <c r="DA16464" s="130"/>
      <c r="DB16464" s="130"/>
    </row>
    <row r="16465" spans="104:106" x14ac:dyDescent="0.2">
      <c r="CZ16465" s="130"/>
      <c r="DA16465" s="130"/>
      <c r="DB16465" s="130"/>
    </row>
    <row r="16466" spans="104:106" x14ac:dyDescent="0.2">
      <c r="CZ16466" s="130"/>
      <c r="DA16466" s="130"/>
      <c r="DB16466" s="130"/>
    </row>
    <row r="16467" spans="104:106" x14ac:dyDescent="0.2">
      <c r="CZ16467" s="130"/>
      <c r="DA16467" s="130"/>
      <c r="DB16467" s="130"/>
    </row>
    <row r="16468" spans="104:106" x14ac:dyDescent="0.2">
      <c r="CZ16468" s="130"/>
      <c r="DA16468" s="130"/>
      <c r="DB16468" s="130"/>
    </row>
    <row r="16469" spans="104:106" x14ac:dyDescent="0.2">
      <c r="CZ16469" s="130"/>
      <c r="DA16469" s="130"/>
      <c r="DB16469" s="130"/>
    </row>
    <row r="16470" spans="104:106" x14ac:dyDescent="0.2">
      <c r="CZ16470" s="130"/>
      <c r="DA16470" s="130"/>
      <c r="DB16470" s="130"/>
    </row>
    <row r="16471" spans="104:106" x14ac:dyDescent="0.2">
      <c r="CZ16471" s="130"/>
      <c r="DA16471" s="130"/>
      <c r="DB16471" s="130"/>
    </row>
    <row r="16472" spans="104:106" x14ac:dyDescent="0.2">
      <c r="CZ16472" s="130"/>
      <c r="DA16472" s="130"/>
      <c r="DB16472" s="130"/>
    </row>
    <row r="16473" spans="104:106" x14ac:dyDescent="0.2">
      <c r="CZ16473" s="130"/>
      <c r="DA16473" s="130"/>
      <c r="DB16473" s="130"/>
    </row>
    <row r="16474" spans="104:106" x14ac:dyDescent="0.2">
      <c r="CZ16474" s="130"/>
      <c r="DA16474" s="130"/>
      <c r="DB16474" s="130"/>
    </row>
    <row r="16475" spans="104:106" x14ac:dyDescent="0.2">
      <c r="CZ16475" s="130"/>
      <c r="DA16475" s="130"/>
      <c r="DB16475" s="130"/>
    </row>
    <row r="16476" spans="104:106" x14ac:dyDescent="0.2">
      <c r="CZ16476" s="130"/>
      <c r="DA16476" s="130"/>
      <c r="DB16476" s="130"/>
    </row>
    <row r="16477" spans="104:106" x14ac:dyDescent="0.2">
      <c r="CZ16477" s="130"/>
      <c r="DA16477" s="130"/>
      <c r="DB16477" s="130"/>
    </row>
    <row r="16478" spans="104:106" x14ac:dyDescent="0.2">
      <c r="CZ16478" s="130"/>
      <c r="DA16478" s="130"/>
      <c r="DB16478" s="130"/>
    </row>
    <row r="16479" spans="104:106" x14ac:dyDescent="0.2">
      <c r="CZ16479" s="130"/>
      <c r="DA16479" s="130"/>
      <c r="DB16479" s="130"/>
    </row>
    <row r="16480" spans="104:106" x14ac:dyDescent="0.2">
      <c r="CZ16480" s="130"/>
      <c r="DA16480" s="130"/>
      <c r="DB16480" s="130"/>
    </row>
    <row r="16481" spans="104:106" x14ac:dyDescent="0.2">
      <c r="CZ16481" s="130"/>
      <c r="DA16481" s="130"/>
      <c r="DB16481" s="130"/>
    </row>
    <row r="16482" spans="104:106" x14ac:dyDescent="0.2">
      <c r="CZ16482" s="130"/>
      <c r="DA16482" s="130"/>
      <c r="DB16482" s="130"/>
    </row>
    <row r="16483" spans="104:106" x14ac:dyDescent="0.2">
      <c r="CZ16483" s="130"/>
      <c r="DA16483" s="130"/>
      <c r="DB16483" s="130"/>
    </row>
    <row r="16484" spans="104:106" x14ac:dyDescent="0.2">
      <c r="CZ16484" s="130"/>
      <c r="DA16484" s="130"/>
      <c r="DB16484" s="130"/>
    </row>
    <row r="16485" spans="104:106" x14ac:dyDescent="0.2">
      <c r="CZ16485" s="130"/>
      <c r="DA16485" s="130"/>
      <c r="DB16485" s="130"/>
    </row>
    <row r="16486" spans="104:106" x14ac:dyDescent="0.2">
      <c r="CZ16486" s="130"/>
      <c r="DA16486" s="130"/>
      <c r="DB16486" s="130"/>
    </row>
    <row r="16487" spans="104:106" x14ac:dyDescent="0.2">
      <c r="CZ16487" s="130"/>
      <c r="DA16487" s="130"/>
      <c r="DB16487" s="130"/>
    </row>
    <row r="16488" spans="104:106" x14ac:dyDescent="0.2">
      <c r="CZ16488" s="130"/>
      <c r="DA16488" s="130"/>
      <c r="DB16488" s="130"/>
    </row>
    <row r="16489" spans="104:106" x14ac:dyDescent="0.2">
      <c r="CZ16489" s="130"/>
      <c r="DA16489" s="130"/>
      <c r="DB16489" s="130"/>
    </row>
    <row r="16490" spans="104:106" x14ac:dyDescent="0.2">
      <c r="CZ16490" s="130"/>
      <c r="DA16490" s="130"/>
      <c r="DB16490" s="130"/>
    </row>
    <row r="16491" spans="104:106" x14ac:dyDescent="0.2">
      <c r="CZ16491" s="130"/>
      <c r="DA16491" s="130"/>
      <c r="DB16491" s="130"/>
    </row>
    <row r="16492" spans="104:106" x14ac:dyDescent="0.2">
      <c r="CZ16492" s="130"/>
      <c r="DA16492" s="130"/>
      <c r="DB16492" s="130"/>
    </row>
    <row r="16493" spans="104:106" x14ac:dyDescent="0.2">
      <c r="CZ16493" s="130"/>
      <c r="DA16493" s="130"/>
      <c r="DB16493" s="130"/>
    </row>
    <row r="16494" spans="104:106" x14ac:dyDescent="0.2">
      <c r="CZ16494" s="130"/>
      <c r="DA16494" s="130"/>
      <c r="DB16494" s="130"/>
    </row>
    <row r="16495" spans="104:106" x14ac:dyDescent="0.2">
      <c r="CZ16495" s="130"/>
      <c r="DA16495" s="130"/>
      <c r="DB16495" s="130"/>
    </row>
    <row r="16496" spans="104:106" x14ac:dyDescent="0.2">
      <c r="CZ16496" s="130"/>
      <c r="DA16496" s="130"/>
      <c r="DB16496" s="130"/>
    </row>
    <row r="16497" spans="104:106" x14ac:dyDescent="0.2">
      <c r="CZ16497" s="130"/>
      <c r="DA16497" s="130"/>
      <c r="DB16497" s="130"/>
    </row>
    <row r="16498" spans="104:106" x14ac:dyDescent="0.2">
      <c r="CZ16498" s="130"/>
      <c r="DA16498" s="130"/>
      <c r="DB16498" s="130"/>
    </row>
    <row r="16499" spans="104:106" x14ac:dyDescent="0.2">
      <c r="CZ16499" s="130"/>
      <c r="DA16499" s="130"/>
      <c r="DB16499" s="130"/>
    </row>
    <row r="16500" spans="104:106" x14ac:dyDescent="0.2">
      <c r="CZ16500" s="130"/>
      <c r="DA16500" s="130"/>
      <c r="DB16500" s="130"/>
    </row>
    <row r="16501" spans="104:106" x14ac:dyDescent="0.2">
      <c r="CZ16501" s="130"/>
      <c r="DA16501" s="130"/>
      <c r="DB16501" s="130"/>
    </row>
    <row r="16502" spans="104:106" x14ac:dyDescent="0.2">
      <c r="CZ16502" s="130"/>
      <c r="DA16502" s="130"/>
      <c r="DB16502" s="130"/>
    </row>
    <row r="16503" spans="104:106" x14ac:dyDescent="0.2">
      <c r="CZ16503" s="130"/>
      <c r="DA16503" s="130"/>
      <c r="DB16503" s="130"/>
    </row>
    <row r="16504" spans="104:106" x14ac:dyDescent="0.2">
      <c r="CZ16504" s="130"/>
      <c r="DA16504" s="130"/>
      <c r="DB16504" s="130"/>
    </row>
    <row r="16505" spans="104:106" x14ac:dyDescent="0.2">
      <c r="CZ16505" s="130"/>
      <c r="DA16505" s="130"/>
      <c r="DB16505" s="130"/>
    </row>
    <row r="16506" spans="104:106" x14ac:dyDescent="0.2">
      <c r="CZ16506" s="130"/>
      <c r="DA16506" s="130"/>
      <c r="DB16506" s="130"/>
    </row>
    <row r="16507" spans="104:106" x14ac:dyDescent="0.2">
      <c r="CZ16507" s="130"/>
      <c r="DA16507" s="130"/>
      <c r="DB16507" s="130"/>
    </row>
    <row r="16508" spans="104:106" x14ac:dyDescent="0.2">
      <c r="CZ16508" s="130"/>
      <c r="DA16508" s="130"/>
      <c r="DB16508" s="130"/>
    </row>
    <row r="16509" spans="104:106" x14ac:dyDescent="0.2">
      <c r="CZ16509" s="130"/>
      <c r="DA16509" s="130"/>
      <c r="DB16509" s="130"/>
    </row>
    <row r="16510" spans="104:106" x14ac:dyDescent="0.2">
      <c r="CZ16510" s="130"/>
      <c r="DA16510" s="130"/>
      <c r="DB16510" s="130"/>
    </row>
    <row r="16511" spans="104:106" x14ac:dyDescent="0.2">
      <c r="CZ16511" s="130"/>
      <c r="DA16511" s="130"/>
      <c r="DB16511" s="130"/>
    </row>
    <row r="16512" spans="104:106" x14ac:dyDescent="0.2">
      <c r="CZ16512" s="130"/>
      <c r="DA16512" s="130"/>
      <c r="DB16512" s="130"/>
    </row>
    <row r="16513" spans="104:106" x14ac:dyDescent="0.2">
      <c r="CZ16513" s="130"/>
      <c r="DA16513" s="130"/>
      <c r="DB16513" s="130"/>
    </row>
    <row r="16514" spans="104:106" x14ac:dyDescent="0.2">
      <c r="CZ16514" s="130"/>
      <c r="DA16514" s="130"/>
      <c r="DB16514" s="130"/>
    </row>
    <row r="16515" spans="104:106" x14ac:dyDescent="0.2">
      <c r="CZ16515" s="130"/>
      <c r="DA16515" s="130"/>
      <c r="DB16515" s="130"/>
    </row>
    <row r="16516" spans="104:106" x14ac:dyDescent="0.2">
      <c r="CZ16516" s="130"/>
      <c r="DA16516" s="130"/>
      <c r="DB16516" s="130"/>
    </row>
    <row r="16517" spans="104:106" x14ac:dyDescent="0.2">
      <c r="CZ16517" s="130"/>
      <c r="DA16517" s="130"/>
      <c r="DB16517" s="130"/>
    </row>
    <row r="16518" spans="104:106" x14ac:dyDescent="0.2">
      <c r="CZ16518" s="130"/>
      <c r="DA16518" s="130"/>
      <c r="DB16518" s="130"/>
    </row>
    <row r="16519" spans="104:106" x14ac:dyDescent="0.2">
      <c r="CZ16519" s="130"/>
      <c r="DA16519" s="130"/>
      <c r="DB16519" s="130"/>
    </row>
    <row r="16520" spans="104:106" x14ac:dyDescent="0.2">
      <c r="CZ16520" s="130"/>
      <c r="DA16520" s="130"/>
      <c r="DB16520" s="130"/>
    </row>
    <row r="16521" spans="104:106" x14ac:dyDescent="0.2">
      <c r="CZ16521" s="130"/>
      <c r="DA16521" s="130"/>
      <c r="DB16521" s="130"/>
    </row>
    <row r="16522" spans="104:106" x14ac:dyDescent="0.2">
      <c r="CZ16522" s="130"/>
      <c r="DA16522" s="130"/>
      <c r="DB16522" s="130"/>
    </row>
    <row r="16523" spans="104:106" x14ac:dyDescent="0.2">
      <c r="CZ16523" s="130"/>
      <c r="DA16523" s="130"/>
      <c r="DB16523" s="130"/>
    </row>
    <row r="16524" spans="104:106" x14ac:dyDescent="0.2">
      <c r="CZ16524" s="130"/>
      <c r="DA16524" s="130"/>
      <c r="DB16524" s="130"/>
    </row>
    <row r="16525" spans="104:106" x14ac:dyDescent="0.2">
      <c r="CZ16525" s="130"/>
      <c r="DA16525" s="130"/>
      <c r="DB16525" s="130"/>
    </row>
  </sheetData>
  <phoneticPr fontId="7" type="noConversion"/>
  <conditionalFormatting sqref="B15:DB15">
    <cfRule type="iconSet" priority="9">
      <iconSet iconSet="3Arrows">
        <cfvo type="percent" val="0"/>
        <cfvo type="percent" val="33"/>
        <cfvo type="percent" val="67"/>
      </iconSet>
    </cfRule>
  </conditionalFormatting>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733CB620-D3B3-4138-951C-3C0175787C52}">
          <x14:formula1>
            <xm:f>Grade!$J$3:$J$23</xm:f>
          </x14:formula1>
          <xm:sqref>B3:DB3</xm:sqref>
        </x14:dataValidation>
        <x14:dataValidation type="list" allowBlank="1" showInputMessage="1" showErrorMessage="1" xr:uid="{C1EEA2E0-00DA-4684-A8B9-18126F7BAC8D}">
          <x14:formula1>
            <xm:f>'/Users/rachelqian/Documents/StableCloud/SSH_Cloud/Pricing_Server/Aug19_UK/Files/Inputs/C:\Users\lgbna\Documents\Indexes\AGS\UK\[UKGradingBackUP.xlsx]Grade'!#REF!</xm:f>
          </x14:formula1>
          <xm:sqref>B2:AB2 AG2:DB2</xm:sqref>
        </x14:dataValidation>
        <x14:dataValidation type="list" allowBlank="1" showInputMessage="1" showErrorMessage="1" xr:uid="{8E4C377B-145D-4484-BAEE-65F0CD31C719}">
          <x14:formula1>
            <xm:f>Grade!$L$3:$L$6</xm:f>
          </x14:formula1>
          <xm:sqref>AC2:AF2</xm:sqref>
        </x14:dataValidation>
        <x14:dataValidation type="list" allowBlank="1" showInputMessage="1" showErrorMessage="1" xr:uid="{426DDBE0-A431-444D-AEE8-7E6132E4330E}">
          <x14:formula1>
            <xm:f>Grade!$N$12:$N$25</xm:f>
          </x14:formula1>
          <xm:sqref>B13:DB13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5C188-CCD3-4CB3-BB37-2705D99D2A5A}">
  <dimension ref="A1:AH362"/>
  <sheetViews>
    <sheetView zoomScale="70" zoomScaleNormal="70" workbookViewId="0">
      <pane xSplit="1" ySplit="22" topLeftCell="B23" activePane="bottomRight" state="frozen"/>
      <selection activeCell="D30" sqref="D30"/>
      <selection pane="topRight" activeCell="D30" sqref="D30"/>
      <selection pane="bottomLeft" activeCell="D30" sqref="D30"/>
      <selection pane="bottomRight" activeCell="F25" sqref="F25"/>
    </sheetView>
  </sheetViews>
  <sheetFormatPr defaultColWidth="8.85546875" defaultRowHeight="15" x14ac:dyDescent="0.25"/>
  <cols>
    <col min="1" max="1" width="23.28515625" customWidth="1"/>
    <col min="2" max="34" width="9.42578125" customWidth="1"/>
  </cols>
  <sheetData>
    <row r="1" spans="1:34" x14ac:dyDescent="0.25">
      <c r="A1" s="62" t="s">
        <v>127</v>
      </c>
      <c r="B1" s="53" t="s">
        <v>727</v>
      </c>
      <c r="C1" s="53" t="s">
        <v>728</v>
      </c>
      <c r="D1" s="53" t="s">
        <v>729</v>
      </c>
      <c r="E1" s="53" t="s">
        <v>730</v>
      </c>
      <c r="F1" s="53" t="s">
        <v>731</v>
      </c>
      <c r="G1" s="53" t="s">
        <v>732</v>
      </c>
      <c r="H1" s="53" t="s">
        <v>733</v>
      </c>
      <c r="I1" s="53" t="s">
        <v>734</v>
      </c>
      <c r="J1" s="53" t="s">
        <v>735</v>
      </c>
      <c r="K1" s="53" t="s">
        <v>736</v>
      </c>
      <c r="L1" s="53" t="s">
        <v>737</v>
      </c>
      <c r="M1" s="53" t="s">
        <v>738</v>
      </c>
      <c r="N1" s="53" t="s">
        <v>739</v>
      </c>
      <c r="O1" s="53" t="s">
        <v>740</v>
      </c>
      <c r="P1" s="53" t="s">
        <v>741</v>
      </c>
      <c r="Q1" s="53" t="s">
        <v>742</v>
      </c>
      <c r="R1" s="53" t="s">
        <v>743</v>
      </c>
      <c r="S1" s="53" t="s">
        <v>744</v>
      </c>
      <c r="T1" s="53" t="s">
        <v>745</v>
      </c>
      <c r="U1" s="53" t="s">
        <v>746</v>
      </c>
      <c r="V1" s="53" t="s">
        <v>747</v>
      </c>
      <c r="W1" s="53" t="s">
        <v>748</v>
      </c>
      <c r="X1" s="53" t="s">
        <v>749</v>
      </c>
      <c r="Y1" s="53" t="s">
        <v>750</v>
      </c>
      <c r="Z1" s="53" t="s">
        <v>751</v>
      </c>
      <c r="AA1" s="53" t="s">
        <v>752</v>
      </c>
      <c r="AB1" s="53" t="s">
        <v>753</v>
      </c>
      <c r="AC1" s="53" t="s">
        <v>754</v>
      </c>
      <c r="AD1" s="53" t="s">
        <v>755</v>
      </c>
      <c r="AE1" s="53" t="s">
        <v>756</v>
      </c>
      <c r="AF1" s="53" t="s">
        <v>757</v>
      </c>
      <c r="AG1" s="53" t="s">
        <v>758</v>
      </c>
      <c r="AH1" s="53" t="s">
        <v>759</v>
      </c>
    </row>
    <row r="2" spans="1:34" x14ac:dyDescent="0.25">
      <c r="A2" s="55" t="s">
        <v>80</v>
      </c>
      <c r="B2" s="54" t="s">
        <v>81</v>
      </c>
      <c r="C2" s="54" t="s">
        <v>81</v>
      </c>
      <c r="D2" s="54" t="s">
        <v>81</v>
      </c>
      <c r="E2" s="54" t="s">
        <v>81</v>
      </c>
      <c r="F2" s="54" t="s">
        <v>81</v>
      </c>
      <c r="G2" s="54" t="s">
        <v>81</v>
      </c>
      <c r="H2" s="54" t="s">
        <v>81</v>
      </c>
      <c r="I2" s="54" t="s">
        <v>81</v>
      </c>
      <c r="J2" s="54" t="s">
        <v>81</v>
      </c>
      <c r="K2" s="54" t="s">
        <v>81</v>
      </c>
      <c r="L2" s="54" t="s">
        <v>81</v>
      </c>
      <c r="M2" s="54" t="s">
        <v>81</v>
      </c>
      <c r="N2" s="54" t="s">
        <v>81</v>
      </c>
      <c r="O2" s="54" t="s">
        <v>81</v>
      </c>
      <c r="P2" s="54" t="s">
        <v>81</v>
      </c>
      <c r="Q2" s="54" t="s">
        <v>81</v>
      </c>
      <c r="R2" s="54" t="s">
        <v>81</v>
      </c>
      <c r="S2" s="54" t="s">
        <v>81</v>
      </c>
      <c r="T2" s="54" t="s">
        <v>81</v>
      </c>
      <c r="U2" s="54" t="s">
        <v>81</v>
      </c>
      <c r="V2" s="54" t="s">
        <v>81</v>
      </c>
      <c r="W2" s="54" t="s">
        <v>81</v>
      </c>
      <c r="X2" s="54" t="s">
        <v>81</v>
      </c>
      <c r="Y2" s="54" t="s">
        <v>81</v>
      </c>
      <c r="Z2" s="54" t="s">
        <v>81</v>
      </c>
      <c r="AA2" s="54" t="s">
        <v>81</v>
      </c>
      <c r="AB2" s="54" t="s">
        <v>81</v>
      </c>
      <c r="AC2" s="54" t="s">
        <v>81</v>
      </c>
      <c r="AD2" s="54" t="s">
        <v>81</v>
      </c>
      <c r="AE2" s="54" t="s">
        <v>81</v>
      </c>
      <c r="AF2" s="54" t="s">
        <v>81</v>
      </c>
      <c r="AG2" s="54" t="s">
        <v>81</v>
      </c>
      <c r="AH2" s="54" t="s">
        <v>81</v>
      </c>
    </row>
    <row r="3" spans="1:34" x14ac:dyDescent="0.25">
      <c r="A3" s="56" t="s">
        <v>83</v>
      </c>
      <c r="B3" s="54" t="s">
        <v>159</v>
      </c>
      <c r="C3" s="54" t="s">
        <v>89</v>
      </c>
      <c r="D3" s="54" t="s">
        <v>87</v>
      </c>
      <c r="E3" s="54" t="s">
        <v>87</v>
      </c>
      <c r="F3" s="54" t="s">
        <v>159</v>
      </c>
      <c r="G3" s="54" t="s">
        <v>159</v>
      </c>
      <c r="H3" s="54" t="s">
        <v>87</v>
      </c>
      <c r="I3" s="54" t="s">
        <v>158</v>
      </c>
      <c r="J3" s="54" t="s">
        <v>159</v>
      </c>
      <c r="K3" s="54" t="s">
        <v>89</v>
      </c>
      <c r="L3" s="54" t="s">
        <v>89</v>
      </c>
      <c r="M3" s="54" t="s">
        <v>89</v>
      </c>
      <c r="N3" s="54" t="s">
        <v>159</v>
      </c>
      <c r="O3" s="54" t="s">
        <v>159</v>
      </c>
      <c r="P3" s="54" t="s">
        <v>89</v>
      </c>
      <c r="Q3" s="54" t="s">
        <v>89</v>
      </c>
      <c r="R3" s="54" t="s">
        <v>159</v>
      </c>
      <c r="S3" s="54" t="s">
        <v>159</v>
      </c>
      <c r="T3" s="54" t="s">
        <v>159</v>
      </c>
      <c r="U3" s="54" t="s">
        <v>87</v>
      </c>
      <c r="V3" s="54" t="s">
        <v>87</v>
      </c>
      <c r="W3" s="54" t="s">
        <v>159</v>
      </c>
      <c r="X3" s="54" t="s">
        <v>87</v>
      </c>
      <c r="Y3" s="54" t="s">
        <v>87</v>
      </c>
      <c r="Z3" s="54" t="s">
        <v>87</v>
      </c>
      <c r="AA3" s="54" t="s">
        <v>87</v>
      </c>
      <c r="AB3" s="54" t="s">
        <v>87</v>
      </c>
      <c r="AC3" s="54" t="s">
        <v>87</v>
      </c>
      <c r="AD3" s="54" t="s">
        <v>87</v>
      </c>
      <c r="AE3" s="54" t="s">
        <v>87</v>
      </c>
      <c r="AF3" s="54" t="s">
        <v>87</v>
      </c>
      <c r="AG3" s="54" t="s">
        <v>87</v>
      </c>
      <c r="AH3" s="54" t="s">
        <v>87</v>
      </c>
    </row>
    <row r="4" spans="1:34" x14ac:dyDescent="0.25">
      <c r="A4" s="56" t="s">
        <v>73</v>
      </c>
      <c r="B4" s="54" t="s">
        <v>174</v>
      </c>
      <c r="C4" s="54" t="s">
        <v>105</v>
      </c>
      <c r="D4" s="54" t="s">
        <v>176</v>
      </c>
      <c r="E4" s="54" t="s">
        <v>140</v>
      </c>
      <c r="F4" s="54" t="s">
        <v>141</v>
      </c>
      <c r="G4" s="54" t="s">
        <v>142</v>
      </c>
      <c r="H4" s="54" t="s">
        <v>177</v>
      </c>
      <c r="I4" s="54" t="s">
        <v>144</v>
      </c>
      <c r="J4" s="54" t="s">
        <v>145</v>
      </c>
      <c r="K4" s="54" t="s">
        <v>108</v>
      </c>
      <c r="L4" s="54" t="s">
        <v>182</v>
      </c>
      <c r="M4" s="54" t="s">
        <v>105</v>
      </c>
      <c r="N4" s="54" t="s">
        <v>146</v>
      </c>
      <c r="O4" s="54" t="s">
        <v>147</v>
      </c>
      <c r="P4" s="54" t="s">
        <v>108</v>
      </c>
      <c r="Q4" s="54" t="s">
        <v>182</v>
      </c>
      <c r="R4" s="54" t="s">
        <v>148</v>
      </c>
      <c r="S4" s="54" t="s">
        <v>149</v>
      </c>
      <c r="T4" s="54" t="s">
        <v>150</v>
      </c>
      <c r="U4" s="54" t="s">
        <v>100</v>
      </c>
      <c r="V4" s="54" t="s">
        <v>151</v>
      </c>
      <c r="W4" s="54" t="s">
        <v>152</v>
      </c>
      <c r="X4" s="54" t="s">
        <v>153</v>
      </c>
      <c r="Y4" s="54" t="s">
        <v>154</v>
      </c>
      <c r="Z4" s="54" t="s">
        <v>333</v>
      </c>
      <c r="AA4" s="54" t="s">
        <v>151</v>
      </c>
      <c r="AB4" s="54" t="s">
        <v>154</v>
      </c>
      <c r="AC4" s="54" t="s">
        <v>143</v>
      </c>
      <c r="AD4" s="54" t="s">
        <v>382</v>
      </c>
      <c r="AE4" s="54" t="s">
        <v>383</v>
      </c>
      <c r="AF4" s="54" t="s">
        <v>384</v>
      </c>
      <c r="AG4" s="54" t="s">
        <v>385</v>
      </c>
      <c r="AH4" s="54" t="s">
        <v>177</v>
      </c>
    </row>
    <row r="5" spans="1:34" x14ac:dyDescent="0.25">
      <c r="A5" s="56" t="s">
        <v>74</v>
      </c>
      <c r="B5" s="54" t="s">
        <v>178</v>
      </c>
      <c r="C5" s="54" t="s">
        <v>175</v>
      </c>
      <c r="D5" s="54"/>
      <c r="E5" s="54"/>
      <c r="F5" s="54" t="s">
        <v>179</v>
      </c>
      <c r="G5" s="54" t="s">
        <v>180</v>
      </c>
      <c r="H5" s="54" t="s">
        <v>143</v>
      </c>
      <c r="I5" s="54" t="s">
        <v>155</v>
      </c>
      <c r="J5" s="54" t="s">
        <v>181</v>
      </c>
      <c r="K5" s="54" t="s">
        <v>106</v>
      </c>
      <c r="L5" s="54" t="s">
        <v>106</v>
      </c>
      <c r="M5" s="54" t="s">
        <v>183</v>
      </c>
      <c r="N5" s="54" t="s">
        <v>179</v>
      </c>
      <c r="O5" s="54" t="s">
        <v>184</v>
      </c>
      <c r="P5" s="54" t="s">
        <v>185</v>
      </c>
      <c r="Q5" s="54" t="s">
        <v>107</v>
      </c>
      <c r="R5" s="54" t="s">
        <v>186</v>
      </c>
      <c r="S5" s="54" t="s">
        <v>187</v>
      </c>
      <c r="T5" s="54" t="s">
        <v>188</v>
      </c>
      <c r="U5" s="54" t="s">
        <v>189</v>
      </c>
      <c r="V5" s="54" t="s">
        <v>190</v>
      </c>
      <c r="W5" s="54" t="s">
        <v>179</v>
      </c>
      <c r="X5" s="54" t="s">
        <v>191</v>
      </c>
      <c r="Y5" s="54" t="s">
        <v>191</v>
      </c>
      <c r="Z5" s="54" t="s">
        <v>381</v>
      </c>
      <c r="AA5" s="54" t="s">
        <v>381</v>
      </c>
      <c r="AB5" s="54" t="s">
        <v>381</v>
      </c>
      <c r="AC5" s="54" t="s">
        <v>381</v>
      </c>
      <c r="AD5" s="54" t="s">
        <v>381</v>
      </c>
      <c r="AE5" s="54" t="s">
        <v>381</v>
      </c>
      <c r="AF5" s="54" t="s">
        <v>381</v>
      </c>
      <c r="AG5" s="54" t="s">
        <v>381</v>
      </c>
      <c r="AH5" s="54" t="s">
        <v>381</v>
      </c>
    </row>
    <row r="6" spans="1:34" x14ac:dyDescent="0.25">
      <c r="A6" s="56" t="s">
        <v>77</v>
      </c>
      <c r="B6" s="54" t="s">
        <v>1370</v>
      </c>
      <c r="C6" s="54" t="s">
        <v>1370</v>
      </c>
      <c r="D6" s="54" t="s">
        <v>1370</v>
      </c>
      <c r="E6" s="54" t="s">
        <v>1370</v>
      </c>
      <c r="F6" s="54" t="s">
        <v>1370</v>
      </c>
      <c r="G6" s="54" t="s">
        <v>1370</v>
      </c>
      <c r="H6" s="54" t="s">
        <v>1370</v>
      </c>
      <c r="I6" s="54" t="s">
        <v>1370</v>
      </c>
      <c r="J6" s="54" t="s">
        <v>1370</v>
      </c>
      <c r="K6" s="54" t="s">
        <v>1370</v>
      </c>
      <c r="L6" s="54" t="s">
        <v>1370</v>
      </c>
      <c r="M6" s="54" t="s">
        <v>1370</v>
      </c>
      <c r="N6" s="54" t="s">
        <v>1370</v>
      </c>
      <c r="O6" s="54" t="s">
        <v>1370</v>
      </c>
      <c r="P6" s="54" t="s">
        <v>1370</v>
      </c>
      <c r="Q6" s="54" t="s">
        <v>1370</v>
      </c>
      <c r="R6" s="54" t="s">
        <v>1370</v>
      </c>
      <c r="S6" s="54" t="s">
        <v>1370</v>
      </c>
      <c r="T6" s="54" t="s">
        <v>1370</v>
      </c>
      <c r="U6" s="54" t="s">
        <v>1370</v>
      </c>
      <c r="V6" s="54" t="s">
        <v>1370</v>
      </c>
      <c r="W6" s="54" t="s">
        <v>1370</v>
      </c>
      <c r="X6" s="54" t="s">
        <v>1370</v>
      </c>
      <c r="Y6" s="54" t="s">
        <v>1370</v>
      </c>
      <c r="Z6" s="54" t="s">
        <v>1370</v>
      </c>
      <c r="AA6" s="54" t="s">
        <v>1370</v>
      </c>
      <c r="AB6" s="54" t="s">
        <v>1370</v>
      </c>
      <c r="AC6" s="54" t="s">
        <v>1370</v>
      </c>
      <c r="AD6" s="54" t="s">
        <v>1370</v>
      </c>
      <c r="AE6" s="54" t="s">
        <v>1370</v>
      </c>
      <c r="AF6" s="54" t="s">
        <v>1370</v>
      </c>
      <c r="AG6" s="54" t="s">
        <v>1370</v>
      </c>
      <c r="AH6" s="54" t="s">
        <v>1370</v>
      </c>
    </row>
    <row r="7" spans="1:34" x14ac:dyDescent="0.25">
      <c r="A7" s="56" t="s">
        <v>76</v>
      </c>
      <c r="B7" s="54" t="s">
        <v>157</v>
      </c>
      <c r="C7" s="54" t="s">
        <v>157</v>
      </c>
      <c r="D7" s="54" t="s">
        <v>157</v>
      </c>
      <c r="E7" s="54" t="s">
        <v>157</v>
      </c>
      <c r="F7" s="54" t="s">
        <v>157</v>
      </c>
      <c r="G7" s="54" t="s">
        <v>157</v>
      </c>
      <c r="H7" s="54" t="s">
        <v>157</v>
      </c>
      <c r="I7" s="54" t="s">
        <v>157</v>
      </c>
      <c r="J7" s="54" t="s">
        <v>157</v>
      </c>
      <c r="K7" s="54" t="s">
        <v>157</v>
      </c>
      <c r="L7" s="54" t="s">
        <v>157</v>
      </c>
      <c r="M7" s="54" t="s">
        <v>157</v>
      </c>
      <c r="N7" s="54" t="s">
        <v>157</v>
      </c>
      <c r="O7" s="54" t="s">
        <v>157</v>
      </c>
      <c r="P7" s="54" t="s">
        <v>157</v>
      </c>
      <c r="Q7" s="54" t="s">
        <v>157</v>
      </c>
      <c r="R7" s="54" t="s">
        <v>157</v>
      </c>
      <c r="S7" s="54" t="s">
        <v>157</v>
      </c>
      <c r="T7" s="54" t="s">
        <v>157</v>
      </c>
      <c r="U7" s="54" t="s">
        <v>157</v>
      </c>
      <c r="V7" s="54" t="s">
        <v>157</v>
      </c>
      <c r="W7" s="54" t="s">
        <v>157</v>
      </c>
      <c r="X7" s="54" t="s">
        <v>157</v>
      </c>
      <c r="Y7" s="54" t="s">
        <v>157</v>
      </c>
      <c r="Z7" s="54" t="s">
        <v>157</v>
      </c>
      <c r="AA7" s="54" t="s">
        <v>157</v>
      </c>
      <c r="AB7" s="54" t="s">
        <v>157</v>
      </c>
      <c r="AC7" s="54" t="s">
        <v>157</v>
      </c>
      <c r="AD7" s="54" t="s">
        <v>157</v>
      </c>
      <c r="AE7" s="54" t="s">
        <v>157</v>
      </c>
      <c r="AF7" s="54" t="s">
        <v>157</v>
      </c>
      <c r="AG7" s="54" t="s">
        <v>157</v>
      </c>
      <c r="AH7" s="54" t="s">
        <v>157</v>
      </c>
    </row>
    <row r="8" spans="1:34" x14ac:dyDescent="0.25">
      <c r="A8" s="56" t="s">
        <v>79</v>
      </c>
      <c r="B8" s="54" t="s">
        <v>111</v>
      </c>
      <c r="C8" s="54" t="s">
        <v>111</v>
      </c>
      <c r="D8" s="54" t="s">
        <v>111</v>
      </c>
      <c r="E8" s="54" t="s">
        <v>111</v>
      </c>
      <c r="F8" s="54" t="s">
        <v>111</v>
      </c>
      <c r="G8" s="54" t="s">
        <v>111</v>
      </c>
      <c r="H8" s="54" t="s">
        <v>111</v>
      </c>
      <c r="I8" s="54" t="s">
        <v>111</v>
      </c>
      <c r="J8" s="54" t="s">
        <v>111</v>
      </c>
      <c r="K8" s="54" t="s">
        <v>111</v>
      </c>
      <c r="L8" s="54" t="s">
        <v>111</v>
      </c>
      <c r="M8" s="54" t="s">
        <v>111</v>
      </c>
      <c r="N8" s="54" t="s">
        <v>111</v>
      </c>
      <c r="O8" s="54" t="s">
        <v>111</v>
      </c>
      <c r="P8" s="54" t="s">
        <v>111</v>
      </c>
      <c r="Q8" s="54" t="s">
        <v>111</v>
      </c>
      <c r="R8" s="54" t="s">
        <v>111</v>
      </c>
      <c r="S8" s="54" t="s">
        <v>111</v>
      </c>
      <c r="T8" s="54" t="s">
        <v>111</v>
      </c>
      <c r="U8" s="54" t="s">
        <v>111</v>
      </c>
      <c r="V8" s="54" t="s">
        <v>111</v>
      </c>
      <c r="W8" s="54" t="s">
        <v>111</v>
      </c>
      <c r="X8" s="54" t="s">
        <v>111</v>
      </c>
      <c r="Y8" s="54" t="s">
        <v>111</v>
      </c>
      <c r="Z8" s="54" t="s">
        <v>381</v>
      </c>
      <c r="AA8" s="54" t="s">
        <v>381</v>
      </c>
      <c r="AB8" s="54" t="s">
        <v>381</v>
      </c>
      <c r="AC8" s="54" t="s">
        <v>381</v>
      </c>
      <c r="AD8" s="54" t="s">
        <v>381</v>
      </c>
      <c r="AE8" s="54" t="s">
        <v>381</v>
      </c>
      <c r="AF8" s="54" t="s">
        <v>381</v>
      </c>
      <c r="AG8" s="54" t="s">
        <v>381</v>
      </c>
      <c r="AH8" s="54" t="s">
        <v>381</v>
      </c>
    </row>
    <row r="9" spans="1:34" x14ac:dyDescent="0.25">
      <c r="A9" s="56" t="s">
        <v>84</v>
      </c>
      <c r="B9" s="54" t="s">
        <v>721</v>
      </c>
      <c r="C9" s="54" t="s">
        <v>721</v>
      </c>
      <c r="D9" s="54" t="s">
        <v>721</v>
      </c>
      <c r="E9" s="54" t="s">
        <v>721</v>
      </c>
      <c r="F9" s="54" t="s">
        <v>721</v>
      </c>
      <c r="G9" s="54" t="s">
        <v>721</v>
      </c>
      <c r="H9" s="54" t="s">
        <v>721</v>
      </c>
      <c r="I9" s="54" t="s">
        <v>721</v>
      </c>
      <c r="J9" s="54" t="s">
        <v>721</v>
      </c>
      <c r="K9" s="54" t="s">
        <v>721</v>
      </c>
      <c r="L9" s="54" t="s">
        <v>721</v>
      </c>
      <c r="M9" s="54" t="s">
        <v>721</v>
      </c>
      <c r="N9" s="54" t="s">
        <v>721</v>
      </c>
      <c r="O9" s="54" t="s">
        <v>721</v>
      </c>
      <c r="P9" s="54" t="s">
        <v>721</v>
      </c>
      <c r="Q9" s="54" t="s">
        <v>721</v>
      </c>
      <c r="R9" s="54" t="s">
        <v>721</v>
      </c>
      <c r="S9" s="54" t="s">
        <v>721</v>
      </c>
      <c r="T9" s="54" t="s">
        <v>721</v>
      </c>
      <c r="U9" s="54" t="s">
        <v>721</v>
      </c>
      <c r="V9" s="54" t="s">
        <v>721</v>
      </c>
      <c r="W9" s="54" t="s">
        <v>721</v>
      </c>
      <c r="X9" s="54" t="s">
        <v>721</v>
      </c>
      <c r="Y9" s="54" t="s">
        <v>721</v>
      </c>
      <c r="Z9" s="54" t="s">
        <v>721</v>
      </c>
      <c r="AA9" s="54" t="s">
        <v>721</v>
      </c>
      <c r="AB9" s="54" t="s">
        <v>721</v>
      </c>
      <c r="AC9" s="54" t="s">
        <v>721</v>
      </c>
      <c r="AD9" s="54" t="s">
        <v>721</v>
      </c>
      <c r="AE9" s="54" t="s">
        <v>721</v>
      </c>
      <c r="AF9" s="54" t="s">
        <v>721</v>
      </c>
      <c r="AG9" s="54" t="s">
        <v>721</v>
      </c>
      <c r="AH9" s="54" t="s">
        <v>721</v>
      </c>
    </row>
    <row r="10" spans="1:34" x14ac:dyDescent="0.25">
      <c r="A10" s="56" t="s">
        <v>75</v>
      </c>
      <c r="B10" s="54" t="s">
        <v>1330</v>
      </c>
      <c r="C10" s="54" t="s">
        <v>93</v>
      </c>
      <c r="D10" s="54" t="s">
        <v>1330</v>
      </c>
      <c r="E10" s="54" t="s">
        <v>1330</v>
      </c>
      <c r="F10" s="54" t="s">
        <v>1330</v>
      </c>
      <c r="G10" s="54" t="s">
        <v>1330</v>
      </c>
      <c r="H10" s="54" t="s">
        <v>1330</v>
      </c>
      <c r="I10" s="54" t="s">
        <v>1330</v>
      </c>
      <c r="J10" s="54" t="s">
        <v>1330</v>
      </c>
      <c r="K10" s="54" t="s">
        <v>93</v>
      </c>
      <c r="L10" s="54" t="s">
        <v>93</v>
      </c>
      <c r="M10" s="54" t="s">
        <v>93</v>
      </c>
      <c r="N10" s="54" t="s">
        <v>1330</v>
      </c>
      <c r="O10" s="54" t="s">
        <v>1330</v>
      </c>
      <c r="P10" s="54" t="s">
        <v>93</v>
      </c>
      <c r="Q10" s="54" t="s">
        <v>93</v>
      </c>
      <c r="R10" s="54" t="s">
        <v>1330</v>
      </c>
      <c r="S10" s="54" t="s">
        <v>1330</v>
      </c>
      <c r="T10" s="54" t="s">
        <v>1330</v>
      </c>
      <c r="U10" s="54" t="s">
        <v>1330</v>
      </c>
      <c r="V10" s="54" t="s">
        <v>1330</v>
      </c>
      <c r="W10" s="54" t="s">
        <v>1330</v>
      </c>
      <c r="X10" s="54" t="s">
        <v>1330</v>
      </c>
      <c r="Y10" s="54" t="s">
        <v>1330</v>
      </c>
      <c r="Z10" s="54" t="s">
        <v>93</v>
      </c>
      <c r="AA10" s="54" t="s">
        <v>93</v>
      </c>
      <c r="AB10" s="54" t="s">
        <v>93</v>
      </c>
      <c r="AC10" s="54" t="s">
        <v>93</v>
      </c>
      <c r="AD10" s="54" t="s">
        <v>93</v>
      </c>
      <c r="AE10" s="54" t="s">
        <v>93</v>
      </c>
      <c r="AF10" s="54" t="s">
        <v>93</v>
      </c>
      <c r="AG10" s="54" t="s">
        <v>93</v>
      </c>
      <c r="AH10" s="54" t="s">
        <v>93</v>
      </c>
    </row>
    <row r="11" spans="1:34" x14ac:dyDescent="0.25">
      <c r="A11" s="56" t="s">
        <v>78</v>
      </c>
      <c r="B11" s="54"/>
      <c r="C11" s="54" t="s">
        <v>329</v>
      </c>
      <c r="D11" s="54" t="s">
        <v>207</v>
      </c>
      <c r="E11" s="54"/>
      <c r="F11" s="54"/>
      <c r="G11" s="54"/>
      <c r="H11" s="54" t="s">
        <v>330</v>
      </c>
      <c r="I11" s="54"/>
      <c r="J11" s="54"/>
      <c r="K11" s="137" t="s">
        <v>122</v>
      </c>
      <c r="L11" s="137" t="s">
        <v>122</v>
      </c>
      <c r="M11" s="137" t="s">
        <v>122</v>
      </c>
      <c r="N11" s="54"/>
      <c r="O11" s="54"/>
      <c r="P11" s="137" t="s">
        <v>122</v>
      </c>
      <c r="Q11" s="137" t="s">
        <v>122</v>
      </c>
      <c r="R11" s="54"/>
      <c r="S11" s="54"/>
      <c r="T11" s="54"/>
      <c r="U11" s="137" t="s">
        <v>128</v>
      </c>
      <c r="V11" s="137" t="s">
        <v>128</v>
      </c>
      <c r="W11" s="54"/>
      <c r="X11" s="54" t="s">
        <v>330</v>
      </c>
      <c r="Y11" s="54" t="s">
        <v>330</v>
      </c>
      <c r="Z11" s="54" t="s">
        <v>330</v>
      </c>
      <c r="AA11" s="54" t="s">
        <v>330</v>
      </c>
      <c r="AB11" s="54" t="s">
        <v>330</v>
      </c>
      <c r="AC11" s="54" t="s">
        <v>330</v>
      </c>
      <c r="AD11" s="54" t="s">
        <v>330</v>
      </c>
      <c r="AE11" s="54" t="s">
        <v>330</v>
      </c>
      <c r="AF11" s="54" t="s">
        <v>330</v>
      </c>
      <c r="AG11" s="54" t="s">
        <v>330</v>
      </c>
      <c r="AH11" s="54" t="s">
        <v>330</v>
      </c>
    </row>
    <row r="12" spans="1:34" x14ac:dyDescent="0.25">
      <c r="A12" s="56" t="s">
        <v>713</v>
      </c>
      <c r="B12" s="138" t="s">
        <v>720</v>
      </c>
      <c r="C12" s="138" t="s">
        <v>720</v>
      </c>
      <c r="D12" s="138" t="s">
        <v>720</v>
      </c>
      <c r="E12" s="138" t="s">
        <v>720</v>
      </c>
      <c r="F12" s="138" t="s">
        <v>720</v>
      </c>
      <c r="G12" s="138" t="s">
        <v>720</v>
      </c>
      <c r="H12" s="138" t="s">
        <v>720</v>
      </c>
      <c r="I12" s="138" t="s">
        <v>720</v>
      </c>
      <c r="J12" s="138" t="s">
        <v>720</v>
      </c>
      <c r="K12" s="138" t="s">
        <v>720</v>
      </c>
      <c r="L12" s="138" t="s">
        <v>720</v>
      </c>
      <c r="M12" s="138" t="s">
        <v>720</v>
      </c>
      <c r="N12" s="138" t="s">
        <v>720</v>
      </c>
      <c r="O12" s="138" t="s">
        <v>720</v>
      </c>
      <c r="P12" s="138" t="s">
        <v>720</v>
      </c>
      <c r="Q12" s="138" t="s">
        <v>720</v>
      </c>
      <c r="R12" s="138" t="s">
        <v>720</v>
      </c>
      <c r="S12" s="138" t="s">
        <v>720</v>
      </c>
      <c r="T12" s="138" t="s">
        <v>720</v>
      </c>
      <c r="U12" s="138" t="s">
        <v>720</v>
      </c>
      <c r="V12" s="138" t="s">
        <v>720</v>
      </c>
      <c r="W12" s="138" t="s">
        <v>720</v>
      </c>
      <c r="X12" s="138" t="s">
        <v>720</v>
      </c>
      <c r="Y12" s="138" t="s">
        <v>720</v>
      </c>
      <c r="Z12" s="138" t="s">
        <v>720</v>
      </c>
      <c r="AA12" s="138" t="s">
        <v>720</v>
      </c>
      <c r="AB12" s="138" t="s">
        <v>720</v>
      </c>
      <c r="AC12" s="138" t="s">
        <v>720</v>
      </c>
      <c r="AD12" s="138" t="s">
        <v>720</v>
      </c>
      <c r="AE12" s="138" t="s">
        <v>720</v>
      </c>
      <c r="AF12" s="138" t="s">
        <v>720</v>
      </c>
      <c r="AG12" s="138" t="s">
        <v>720</v>
      </c>
      <c r="AH12" s="138" t="s">
        <v>720</v>
      </c>
    </row>
    <row r="13" spans="1:34" x14ac:dyDescent="0.25">
      <c r="A13" s="56" t="s">
        <v>1321</v>
      </c>
      <c r="B13" s="54" t="s">
        <v>1336</v>
      </c>
      <c r="C13" s="54" t="s">
        <v>1336</v>
      </c>
      <c r="D13" s="54" t="s">
        <v>1336</v>
      </c>
      <c r="E13" s="54" t="s">
        <v>1336</v>
      </c>
      <c r="F13" s="54" t="s">
        <v>1336</v>
      </c>
      <c r="G13" s="54" t="s">
        <v>1336</v>
      </c>
      <c r="H13" s="54" t="s">
        <v>1336</v>
      </c>
      <c r="I13" s="54" t="s">
        <v>1336</v>
      </c>
      <c r="J13" s="54" t="s">
        <v>1336</v>
      </c>
      <c r="K13" s="54" t="s">
        <v>1343</v>
      </c>
      <c r="L13" s="54" t="s">
        <v>1343</v>
      </c>
      <c r="M13" s="54" t="s">
        <v>1343</v>
      </c>
      <c r="N13" s="54" t="s">
        <v>1336</v>
      </c>
      <c r="O13" s="54" t="s">
        <v>1336</v>
      </c>
      <c r="P13" s="54" t="s">
        <v>1336</v>
      </c>
      <c r="Q13" s="54" t="s">
        <v>1336</v>
      </c>
      <c r="R13" s="54" t="s">
        <v>1336</v>
      </c>
      <c r="S13" s="54" t="s">
        <v>1336</v>
      </c>
      <c r="T13" s="54" t="s">
        <v>1336</v>
      </c>
      <c r="U13" s="54" t="s">
        <v>1336</v>
      </c>
      <c r="V13" s="54" t="s">
        <v>1336</v>
      </c>
      <c r="W13" s="54" t="s">
        <v>1336</v>
      </c>
      <c r="X13" s="54" t="s">
        <v>1336</v>
      </c>
      <c r="Y13" s="54" t="s">
        <v>1336</v>
      </c>
      <c r="Z13" s="54" t="s">
        <v>1336</v>
      </c>
      <c r="AA13" s="54" t="s">
        <v>1336</v>
      </c>
      <c r="AB13" s="54" t="s">
        <v>1336</v>
      </c>
      <c r="AC13" s="54" t="s">
        <v>1336</v>
      </c>
      <c r="AD13" s="54" t="s">
        <v>1336</v>
      </c>
      <c r="AE13" s="54" t="s">
        <v>1336</v>
      </c>
      <c r="AF13" s="54" t="s">
        <v>1336</v>
      </c>
      <c r="AG13" s="54" t="s">
        <v>1336</v>
      </c>
      <c r="AH13" s="54" t="s">
        <v>1336</v>
      </c>
    </row>
    <row r="14" spans="1:34" x14ac:dyDescent="0.25">
      <c r="A14" s="56" t="s">
        <v>192</v>
      </c>
      <c r="B14" s="54" t="s">
        <v>197</v>
      </c>
      <c r="C14" s="54" t="s">
        <v>197</v>
      </c>
      <c r="D14" s="54" t="s">
        <v>197</v>
      </c>
      <c r="E14" s="54" t="s">
        <v>197</v>
      </c>
      <c r="F14" s="54" t="s">
        <v>197</v>
      </c>
      <c r="G14" s="54" t="s">
        <v>197</v>
      </c>
      <c r="H14" s="54" t="s">
        <v>197</v>
      </c>
      <c r="I14" s="54" t="s">
        <v>197</v>
      </c>
      <c r="J14" s="54" t="s">
        <v>197</v>
      </c>
      <c r="K14" s="54" t="s">
        <v>197</v>
      </c>
      <c r="L14" s="54" t="s">
        <v>197</v>
      </c>
      <c r="M14" s="54" t="s">
        <v>197</v>
      </c>
      <c r="N14" s="54" t="s">
        <v>197</v>
      </c>
      <c r="O14" s="54" t="s">
        <v>197</v>
      </c>
      <c r="P14" s="54" t="s">
        <v>197</v>
      </c>
      <c r="Q14" s="54" t="s">
        <v>197</v>
      </c>
      <c r="R14" s="54" t="s">
        <v>197</v>
      </c>
      <c r="S14" s="54" t="s">
        <v>197</v>
      </c>
      <c r="T14" s="54" t="s">
        <v>197</v>
      </c>
      <c r="U14" s="54" t="s">
        <v>197</v>
      </c>
      <c r="V14" s="54" t="s">
        <v>197</v>
      </c>
      <c r="W14" s="54" t="s">
        <v>197</v>
      </c>
      <c r="X14" s="54" t="s">
        <v>197</v>
      </c>
      <c r="Y14" s="54" t="s">
        <v>197</v>
      </c>
      <c r="Z14" s="54" t="s">
        <v>197</v>
      </c>
      <c r="AA14" s="54" t="s">
        <v>197</v>
      </c>
      <c r="AB14" s="54" t="s">
        <v>197</v>
      </c>
      <c r="AC14" s="54" t="s">
        <v>197</v>
      </c>
      <c r="AD14" s="54" t="s">
        <v>197</v>
      </c>
      <c r="AE14" s="54" t="s">
        <v>197</v>
      </c>
      <c r="AF14" s="54" t="s">
        <v>197</v>
      </c>
      <c r="AG14" s="54" t="s">
        <v>197</v>
      </c>
      <c r="AH14" s="54" t="s">
        <v>197</v>
      </c>
    </row>
    <row r="15" spans="1:34" x14ac:dyDescent="0.25">
      <c r="A15" s="57" t="s">
        <v>120</v>
      </c>
      <c r="B15" s="63" t="str">
        <f>IF(COUNT(B191:B362)/84&gt;1, "Pass","Fail")</f>
        <v>Fail</v>
      </c>
      <c r="C15" s="63" t="str">
        <f>IF(COUNT(C191:C362)/84&gt;1, "Pass","Fail")</f>
        <v>Pass</v>
      </c>
      <c r="D15" s="63" t="str">
        <f>IF(COUNT(D191:D362)/84&gt;1, "Pass","Fail")</f>
        <v>Pass</v>
      </c>
      <c r="E15" s="63" t="str">
        <f t="shared" ref="E15:W15" si="0">IF(COUNT(E191:E362)/84&gt;1, "Pass","Fail")</f>
        <v>Fail</v>
      </c>
      <c r="F15" s="63" t="s">
        <v>193</v>
      </c>
      <c r="G15" s="63" t="str">
        <f t="shared" si="0"/>
        <v>Fail</v>
      </c>
      <c r="H15" s="63" t="str">
        <f t="shared" si="0"/>
        <v>Pass</v>
      </c>
      <c r="I15" s="63" t="str">
        <f t="shared" si="0"/>
        <v>Pass</v>
      </c>
      <c r="J15" s="63" t="str">
        <f t="shared" si="0"/>
        <v>Fail</v>
      </c>
      <c r="K15" s="63" t="str">
        <f t="shared" si="0"/>
        <v>Pass</v>
      </c>
      <c r="L15" s="63" t="str">
        <f t="shared" si="0"/>
        <v>Fail</v>
      </c>
      <c r="M15" s="63" t="str">
        <f t="shared" si="0"/>
        <v>Pass</v>
      </c>
      <c r="N15" s="63" t="str">
        <f t="shared" si="0"/>
        <v>Fail</v>
      </c>
      <c r="O15" s="63" t="str">
        <f t="shared" si="0"/>
        <v>Pass</v>
      </c>
      <c r="P15" s="63" t="str">
        <f t="shared" si="0"/>
        <v>Pass</v>
      </c>
      <c r="Q15" s="63" t="str">
        <f>IF(COUNT(Q191:Q362)/84&gt;1, "Pass","Fail")</f>
        <v>Fail</v>
      </c>
      <c r="R15" s="63" t="str">
        <f t="shared" si="0"/>
        <v>Fail</v>
      </c>
      <c r="S15" s="63" t="s">
        <v>193</v>
      </c>
      <c r="T15" s="63" t="str">
        <f t="shared" si="0"/>
        <v>Fail</v>
      </c>
      <c r="U15" s="63" t="str">
        <f t="shared" si="0"/>
        <v>Pass</v>
      </c>
      <c r="V15" s="63" t="s">
        <v>193</v>
      </c>
      <c r="W15" s="63" t="str">
        <f t="shared" si="0"/>
        <v>Pass</v>
      </c>
      <c r="X15" s="63" t="s">
        <v>193</v>
      </c>
      <c r="Y15" s="63" t="s">
        <v>193</v>
      </c>
      <c r="Z15" s="63" t="str">
        <f t="shared" ref="Z15:AH15" si="1">IF(COUNT(Z191:Z362)/84&gt;1, "Pass","Fail")</f>
        <v>Pass</v>
      </c>
      <c r="AA15" s="63" t="str">
        <f t="shared" si="1"/>
        <v>Pass</v>
      </c>
      <c r="AB15" s="63" t="str">
        <f t="shared" si="1"/>
        <v>Pass</v>
      </c>
      <c r="AC15" s="63" t="str">
        <f t="shared" si="1"/>
        <v>Pass</v>
      </c>
      <c r="AD15" s="63" t="str">
        <f t="shared" si="1"/>
        <v>Pass</v>
      </c>
      <c r="AE15" s="63" t="str">
        <f t="shared" si="1"/>
        <v>Pass</v>
      </c>
      <c r="AF15" s="63" t="str">
        <f t="shared" si="1"/>
        <v>Pass</v>
      </c>
      <c r="AG15" s="63" t="str">
        <f t="shared" si="1"/>
        <v>Pass</v>
      </c>
      <c r="AH15" s="63" t="str">
        <f t="shared" si="1"/>
        <v>Pass</v>
      </c>
    </row>
    <row r="16" spans="1:34" x14ac:dyDescent="0.25">
      <c r="A16" s="59" t="str">
        <f>Grade!A2</f>
        <v xml:space="preserve">Availability </v>
      </c>
      <c r="B16" s="52"/>
      <c r="C16" s="52">
        <v>10</v>
      </c>
      <c r="D16" s="52">
        <v>10</v>
      </c>
      <c r="E16" s="52"/>
      <c r="F16" s="52"/>
      <c r="G16" s="52"/>
      <c r="H16" s="52">
        <v>10</v>
      </c>
      <c r="I16" s="52">
        <v>10</v>
      </c>
      <c r="J16" s="52"/>
      <c r="K16" s="52">
        <v>10</v>
      </c>
      <c r="L16" s="52"/>
      <c r="M16" s="52">
        <v>10</v>
      </c>
      <c r="N16" s="52"/>
      <c r="O16" s="52">
        <v>10</v>
      </c>
      <c r="P16" s="52">
        <v>10</v>
      </c>
      <c r="Q16" s="52"/>
      <c r="R16" s="52"/>
      <c r="S16" s="52"/>
      <c r="T16" s="52"/>
      <c r="U16" s="52">
        <v>10</v>
      </c>
      <c r="V16" s="52"/>
      <c r="W16" s="52">
        <v>10</v>
      </c>
      <c r="X16" s="52"/>
      <c r="Y16" s="52"/>
      <c r="Z16" s="52">
        <v>10</v>
      </c>
      <c r="AA16" s="52">
        <v>10</v>
      </c>
      <c r="AB16" s="52">
        <v>10</v>
      </c>
      <c r="AC16" s="52">
        <v>10</v>
      </c>
      <c r="AD16" s="52">
        <v>10</v>
      </c>
      <c r="AE16" s="52">
        <v>10</v>
      </c>
      <c r="AF16" s="52">
        <v>10</v>
      </c>
      <c r="AG16" s="52">
        <v>10</v>
      </c>
      <c r="AH16" s="52">
        <v>10</v>
      </c>
    </row>
    <row r="17" spans="1:34" x14ac:dyDescent="0.25">
      <c r="A17" s="59" t="str">
        <f>Grade!A15</f>
        <v>Relevance</v>
      </c>
      <c r="B17" s="52"/>
      <c r="C17" s="52">
        <f>14+14</f>
        <v>28</v>
      </c>
      <c r="D17" s="52">
        <f>14+14</f>
        <v>28</v>
      </c>
      <c r="E17" s="52"/>
      <c r="F17" s="52"/>
      <c r="G17" s="52"/>
      <c r="H17" s="52">
        <f>14+14</f>
        <v>28</v>
      </c>
      <c r="I17" s="52">
        <f>8+14</f>
        <v>22</v>
      </c>
      <c r="J17" s="52"/>
      <c r="K17" s="52">
        <f>14+14</f>
        <v>28</v>
      </c>
      <c r="L17" s="52"/>
      <c r="M17" s="52">
        <f>14+14</f>
        <v>28</v>
      </c>
      <c r="N17" s="52"/>
      <c r="O17" s="52">
        <f>14+14</f>
        <v>28</v>
      </c>
      <c r="P17" s="52">
        <f>14+14</f>
        <v>28</v>
      </c>
      <c r="Q17" s="52"/>
      <c r="R17" s="52"/>
      <c r="S17" s="52"/>
      <c r="T17" s="52"/>
      <c r="U17" s="52">
        <f>14+14</f>
        <v>28</v>
      </c>
      <c r="V17" s="52"/>
      <c r="W17" s="52">
        <f>10+12</f>
        <v>22</v>
      </c>
      <c r="X17" s="52"/>
      <c r="Y17" s="52"/>
      <c r="Z17" s="52">
        <f>8+14</f>
        <v>22</v>
      </c>
      <c r="AA17" s="52">
        <f t="shared" ref="AA17:AG17" si="2">8+14</f>
        <v>22</v>
      </c>
      <c r="AB17" s="52">
        <f t="shared" si="2"/>
        <v>22</v>
      </c>
      <c r="AC17" s="52">
        <f t="shared" si="2"/>
        <v>22</v>
      </c>
      <c r="AD17" s="52">
        <f t="shared" si="2"/>
        <v>22</v>
      </c>
      <c r="AE17" s="52">
        <f t="shared" si="2"/>
        <v>22</v>
      </c>
      <c r="AF17" s="52">
        <f t="shared" si="2"/>
        <v>22</v>
      </c>
      <c r="AG17" s="52">
        <f t="shared" si="2"/>
        <v>22</v>
      </c>
      <c r="AH17" s="52">
        <f>6+14</f>
        <v>20</v>
      </c>
    </row>
    <row r="18" spans="1:34" x14ac:dyDescent="0.25">
      <c r="A18" s="59" t="str">
        <f>Grade!A40</f>
        <v>Robustness</v>
      </c>
      <c r="B18" s="52"/>
      <c r="C18" s="52">
        <f>14+14</f>
        <v>28</v>
      </c>
      <c r="D18" s="52">
        <f>14+14</f>
        <v>28</v>
      </c>
      <c r="E18" s="52"/>
      <c r="F18" s="52"/>
      <c r="G18" s="52"/>
      <c r="H18" s="52">
        <f>14+14</f>
        <v>28</v>
      </c>
      <c r="I18" s="52">
        <f>14+12</f>
        <v>26</v>
      </c>
      <c r="J18" s="52"/>
      <c r="K18" s="52">
        <f>14+14</f>
        <v>28</v>
      </c>
      <c r="L18" s="52"/>
      <c r="M18" s="52">
        <f>14+14</f>
        <v>28</v>
      </c>
      <c r="N18" s="52"/>
      <c r="O18" s="52">
        <f>14+12</f>
        <v>26</v>
      </c>
      <c r="P18" s="52">
        <f>14+14</f>
        <v>28</v>
      </c>
      <c r="Q18" s="52"/>
      <c r="R18" s="52"/>
      <c r="S18" s="52"/>
      <c r="T18" s="52"/>
      <c r="U18" s="52">
        <f>14+14</f>
        <v>28</v>
      </c>
      <c r="V18" s="52"/>
      <c r="W18" s="52">
        <f>14+14</f>
        <v>28</v>
      </c>
      <c r="X18" s="52"/>
      <c r="Y18" s="52"/>
      <c r="Z18" s="52">
        <f>14+14</f>
        <v>28</v>
      </c>
      <c r="AA18" s="52">
        <f t="shared" ref="AA18:AH18" si="3">14+14</f>
        <v>28</v>
      </c>
      <c r="AB18" s="52">
        <f t="shared" si="3"/>
        <v>28</v>
      </c>
      <c r="AC18" s="52">
        <f t="shared" si="3"/>
        <v>28</v>
      </c>
      <c r="AD18" s="52">
        <f t="shared" si="3"/>
        <v>28</v>
      </c>
      <c r="AE18" s="52">
        <f t="shared" si="3"/>
        <v>28</v>
      </c>
      <c r="AF18" s="52">
        <f t="shared" si="3"/>
        <v>28</v>
      </c>
      <c r="AG18" s="52">
        <f t="shared" si="3"/>
        <v>28</v>
      </c>
      <c r="AH18" s="52">
        <f t="shared" si="3"/>
        <v>28</v>
      </c>
    </row>
    <row r="19" spans="1:34" x14ac:dyDescent="0.25">
      <c r="A19" s="59" t="str">
        <f>Grade!A65</f>
        <v>Continuity</v>
      </c>
      <c r="B19" s="52"/>
      <c r="C19" s="52">
        <v>10</v>
      </c>
      <c r="D19" s="52">
        <v>10</v>
      </c>
      <c r="E19" s="52"/>
      <c r="F19" s="52"/>
      <c r="G19" s="52"/>
      <c r="H19" s="52">
        <v>10</v>
      </c>
      <c r="I19" s="52">
        <v>10</v>
      </c>
      <c r="J19" s="52"/>
      <c r="K19" s="52">
        <v>10</v>
      </c>
      <c r="L19" s="52"/>
      <c r="M19" s="52">
        <v>10</v>
      </c>
      <c r="N19" s="52"/>
      <c r="O19" s="52">
        <v>10</v>
      </c>
      <c r="P19" s="52">
        <v>10</v>
      </c>
      <c r="Q19" s="52"/>
      <c r="R19" s="52"/>
      <c r="S19" s="52"/>
      <c r="T19" s="52"/>
      <c r="U19" s="52">
        <v>10</v>
      </c>
      <c r="V19" s="52"/>
      <c r="W19" s="52">
        <v>10</v>
      </c>
      <c r="X19" s="52"/>
      <c r="Y19" s="52"/>
      <c r="Z19" s="52">
        <v>10</v>
      </c>
      <c r="AA19" s="52">
        <v>10</v>
      </c>
      <c r="AB19" s="52">
        <v>10</v>
      </c>
      <c r="AC19" s="52">
        <v>10</v>
      </c>
      <c r="AD19" s="52">
        <v>10</v>
      </c>
      <c r="AE19" s="52">
        <v>10</v>
      </c>
      <c r="AF19" s="52">
        <v>10</v>
      </c>
      <c r="AG19" s="52">
        <v>10</v>
      </c>
      <c r="AH19" s="52">
        <v>10</v>
      </c>
    </row>
    <row r="20" spans="1:34" x14ac:dyDescent="0.25">
      <c r="A20" s="60" t="s">
        <v>82</v>
      </c>
      <c r="B20" s="61">
        <f>SUM(B16:B19)</f>
        <v>0</v>
      </c>
      <c r="C20" s="61">
        <f t="shared" ref="C20:AH20" si="4">SUM(C16:C19)</f>
        <v>76</v>
      </c>
      <c r="D20" s="61">
        <f t="shared" si="4"/>
        <v>76</v>
      </c>
      <c r="E20" s="61">
        <f t="shared" si="4"/>
        <v>0</v>
      </c>
      <c r="F20" s="61">
        <f t="shared" si="4"/>
        <v>0</v>
      </c>
      <c r="G20" s="61">
        <f t="shared" si="4"/>
        <v>0</v>
      </c>
      <c r="H20" s="61">
        <f t="shared" si="4"/>
        <v>76</v>
      </c>
      <c r="I20" s="61">
        <f t="shared" si="4"/>
        <v>68</v>
      </c>
      <c r="J20" s="61">
        <f t="shared" si="4"/>
        <v>0</v>
      </c>
      <c r="K20" s="61">
        <f t="shared" si="4"/>
        <v>76</v>
      </c>
      <c r="L20" s="61">
        <f t="shared" si="4"/>
        <v>0</v>
      </c>
      <c r="M20" s="61">
        <f t="shared" si="4"/>
        <v>76</v>
      </c>
      <c r="N20" s="61">
        <f t="shared" si="4"/>
        <v>0</v>
      </c>
      <c r="O20" s="61">
        <f t="shared" si="4"/>
        <v>74</v>
      </c>
      <c r="P20" s="61">
        <f t="shared" si="4"/>
        <v>76</v>
      </c>
      <c r="Q20" s="61">
        <f t="shared" si="4"/>
        <v>0</v>
      </c>
      <c r="R20" s="61">
        <f t="shared" si="4"/>
        <v>0</v>
      </c>
      <c r="S20" s="61">
        <f t="shared" si="4"/>
        <v>0</v>
      </c>
      <c r="T20" s="61">
        <f t="shared" si="4"/>
        <v>0</v>
      </c>
      <c r="U20" s="61">
        <f t="shared" si="4"/>
        <v>76</v>
      </c>
      <c r="V20" s="61">
        <f t="shared" si="4"/>
        <v>0</v>
      </c>
      <c r="W20" s="61">
        <f t="shared" si="4"/>
        <v>70</v>
      </c>
      <c r="X20" s="61">
        <f t="shared" si="4"/>
        <v>0</v>
      </c>
      <c r="Y20" s="61">
        <f t="shared" si="4"/>
        <v>0</v>
      </c>
      <c r="Z20" s="61">
        <f t="shared" si="4"/>
        <v>70</v>
      </c>
      <c r="AA20" s="61">
        <f t="shared" si="4"/>
        <v>70</v>
      </c>
      <c r="AB20" s="61">
        <f t="shared" si="4"/>
        <v>70</v>
      </c>
      <c r="AC20" s="61">
        <f t="shared" si="4"/>
        <v>70</v>
      </c>
      <c r="AD20" s="61">
        <f t="shared" si="4"/>
        <v>70</v>
      </c>
      <c r="AE20" s="61">
        <f t="shared" si="4"/>
        <v>70</v>
      </c>
      <c r="AF20" s="61">
        <f t="shared" si="4"/>
        <v>70</v>
      </c>
      <c r="AG20" s="61">
        <f t="shared" si="4"/>
        <v>70</v>
      </c>
      <c r="AH20" s="61">
        <f t="shared" si="4"/>
        <v>68</v>
      </c>
    </row>
    <row r="21" spans="1:34" x14ac:dyDescent="0.25">
      <c r="A21" s="49">
        <f>COUNT(B20:AAA20)</f>
        <v>33</v>
      </c>
      <c r="Z21" s="51"/>
      <c r="AA21" s="51"/>
      <c r="AB21" s="51"/>
      <c r="AC21" s="51"/>
      <c r="AD21" s="51"/>
      <c r="AE21" s="51"/>
      <c r="AF21" s="51"/>
      <c r="AG21" s="51"/>
      <c r="AH21" s="51"/>
    </row>
    <row r="22" spans="1:34" x14ac:dyDescent="0.25">
      <c r="A22" s="48"/>
      <c r="B22" s="48" t="str">
        <f t="shared" ref="B22:C22" si="5">B4</f>
        <v>Apples</v>
      </c>
      <c r="C22" s="48" t="str">
        <f t="shared" si="5"/>
        <v>Wheat</v>
      </c>
      <c r="D22" s="48" t="str">
        <f>D4</f>
        <v xml:space="preserve">Butter   </v>
      </c>
      <c r="E22" s="48" t="str">
        <f t="shared" ref="E22:Y22" si="6">E4</f>
        <v>Butter Oil</v>
      </c>
      <c r="F22" s="48" t="str">
        <f t="shared" si="6"/>
        <v>Carrots</v>
      </c>
      <c r="G22" s="48" t="str">
        <f t="shared" si="6"/>
        <v>Cauliflowers</v>
      </c>
      <c r="H22" s="48" t="str">
        <f t="shared" si="6"/>
        <v>Cheese</v>
      </c>
      <c r="I22" s="48" t="str">
        <f t="shared" si="6"/>
        <v>Chicken</v>
      </c>
      <c r="J22" s="48" t="str">
        <f t="shared" si="6"/>
        <v>Cucumbers</v>
      </c>
      <c r="K22" s="48" t="str">
        <f t="shared" si="6"/>
        <v>Barley</v>
      </c>
      <c r="L22" s="48" t="str">
        <f t="shared" si="6"/>
        <v>Oats</v>
      </c>
      <c r="M22" s="48" t="str">
        <f t="shared" si="6"/>
        <v>Wheat</v>
      </c>
      <c r="N22" s="48" t="str">
        <f t="shared" si="6"/>
        <v>Leeks</v>
      </c>
      <c r="O22" s="48" t="str">
        <f t="shared" si="6"/>
        <v>Lettuces</v>
      </c>
      <c r="P22" s="48" t="str">
        <f t="shared" si="6"/>
        <v>Barley</v>
      </c>
      <c r="Q22" s="48" t="str">
        <f t="shared" si="6"/>
        <v>Oats</v>
      </c>
      <c r="R22" s="48" t="str">
        <f t="shared" si="6"/>
        <v>Mushrooms</v>
      </c>
      <c r="S22" s="48" t="str">
        <f t="shared" si="6"/>
        <v>Onions</v>
      </c>
      <c r="T22" s="48" t="str">
        <f t="shared" si="6"/>
        <v>Pears</v>
      </c>
      <c r="U22" s="48" t="str">
        <f t="shared" si="6"/>
        <v>Milk</v>
      </c>
      <c r="V22" s="48" t="str">
        <f t="shared" si="6"/>
        <v>SMP</v>
      </c>
      <c r="W22" s="48" t="str">
        <f t="shared" si="6"/>
        <v>Strawberries</v>
      </c>
      <c r="X22" s="48" t="str">
        <f t="shared" si="6"/>
        <v>Whey Powder</v>
      </c>
      <c r="Y22" s="48" t="str">
        <f t="shared" si="6"/>
        <v>WMP</v>
      </c>
      <c r="Z22" s="51" t="s">
        <v>333</v>
      </c>
      <c r="AA22" s="51" t="s">
        <v>151</v>
      </c>
      <c r="AB22" s="51" t="s">
        <v>154</v>
      </c>
      <c r="AC22" s="51" t="s">
        <v>143</v>
      </c>
      <c r="AD22" s="51" t="s">
        <v>382</v>
      </c>
      <c r="AE22" s="51" t="s">
        <v>383</v>
      </c>
      <c r="AF22" s="51" t="s">
        <v>384</v>
      </c>
      <c r="AG22" s="51" t="s">
        <v>385</v>
      </c>
      <c r="AH22" s="51" t="s">
        <v>386</v>
      </c>
    </row>
    <row r="23" spans="1:34" x14ac:dyDescent="0.25">
      <c r="A23" s="50">
        <v>33239</v>
      </c>
      <c r="B23" s="144"/>
      <c r="C23" s="144">
        <v>171.3</v>
      </c>
      <c r="D23" s="144">
        <v>258.51</v>
      </c>
      <c r="E23" s="144">
        <v>329.74</v>
      </c>
      <c r="F23" s="144"/>
      <c r="G23" s="144">
        <v>48.93</v>
      </c>
      <c r="H23" s="144">
        <v>347.54</v>
      </c>
      <c r="I23" s="144">
        <v>146.44999999999999</v>
      </c>
      <c r="J23" s="144"/>
      <c r="K23" s="144">
        <v>152.68</v>
      </c>
      <c r="L23" s="144"/>
      <c r="M23" s="144">
        <v>159.13</v>
      </c>
      <c r="N23" s="144"/>
      <c r="O23" s="144"/>
      <c r="P23" s="144"/>
      <c r="Q23" s="144"/>
      <c r="R23" s="144"/>
      <c r="S23" s="144"/>
      <c r="T23" s="144">
        <v>61.23</v>
      </c>
      <c r="U23" s="144"/>
      <c r="V23" s="144">
        <v>175.42</v>
      </c>
      <c r="W23" s="144"/>
      <c r="X23" s="144">
        <v>50.45</v>
      </c>
      <c r="Y23" s="144">
        <v>244</v>
      </c>
      <c r="Z23" s="51"/>
      <c r="AA23" s="51"/>
      <c r="AB23" s="51"/>
      <c r="AC23" s="51"/>
      <c r="AD23" s="51"/>
      <c r="AE23" s="51"/>
      <c r="AF23" s="51"/>
      <c r="AG23" s="51"/>
      <c r="AH23" s="51"/>
    </row>
    <row r="24" spans="1:34" x14ac:dyDescent="0.25">
      <c r="A24" s="50">
        <v>33270</v>
      </c>
      <c r="B24" s="144"/>
      <c r="C24" s="144">
        <v>173.65</v>
      </c>
      <c r="D24" s="144">
        <v>257.98</v>
      </c>
      <c r="E24" s="144">
        <v>329.74</v>
      </c>
      <c r="F24" s="144"/>
      <c r="G24" s="144">
        <v>83.48</v>
      </c>
      <c r="H24" s="144">
        <v>378.27</v>
      </c>
      <c r="I24" s="144">
        <v>145.38999999999999</v>
      </c>
      <c r="J24" s="144"/>
      <c r="K24" s="144">
        <v>153.19999999999999</v>
      </c>
      <c r="L24" s="144"/>
      <c r="M24" s="144">
        <v>161.88</v>
      </c>
      <c r="N24" s="144"/>
      <c r="O24" s="144"/>
      <c r="P24" s="144"/>
      <c r="Q24" s="144"/>
      <c r="R24" s="144"/>
      <c r="S24" s="144"/>
      <c r="T24" s="144">
        <v>59.85</v>
      </c>
      <c r="U24" s="144"/>
      <c r="V24" s="144">
        <v>175.42</v>
      </c>
      <c r="W24" s="144"/>
      <c r="X24" s="144">
        <v>46.16</v>
      </c>
      <c r="Y24" s="144">
        <v>244</v>
      </c>
      <c r="Z24" s="51"/>
      <c r="AA24" s="51"/>
      <c r="AB24" s="51"/>
      <c r="AC24" s="51"/>
      <c r="AD24" s="51"/>
      <c r="AE24" s="51"/>
      <c r="AF24" s="51"/>
      <c r="AG24" s="51"/>
      <c r="AH24" s="51"/>
    </row>
    <row r="25" spans="1:34" x14ac:dyDescent="0.25">
      <c r="A25" s="50">
        <v>33298</v>
      </c>
      <c r="B25" s="144"/>
      <c r="C25" s="144">
        <v>179.62</v>
      </c>
      <c r="D25" s="144">
        <v>257.19</v>
      </c>
      <c r="E25" s="144">
        <v>329.74</v>
      </c>
      <c r="F25" s="144"/>
      <c r="G25" s="144">
        <v>33.68</v>
      </c>
      <c r="H25" s="144">
        <v>407.55</v>
      </c>
      <c r="I25" s="144">
        <v>144.07</v>
      </c>
      <c r="J25" s="144"/>
      <c r="K25" s="144">
        <v>157.32</v>
      </c>
      <c r="L25" s="144"/>
      <c r="M25" s="144">
        <v>169.56</v>
      </c>
      <c r="N25" s="144"/>
      <c r="O25" s="144"/>
      <c r="P25" s="144"/>
      <c r="Q25" s="144"/>
      <c r="R25" s="144"/>
      <c r="S25" s="144"/>
      <c r="T25" s="144">
        <v>58.28</v>
      </c>
      <c r="U25" s="144"/>
      <c r="V25" s="144">
        <v>175.42</v>
      </c>
      <c r="W25" s="144"/>
      <c r="X25" s="144">
        <v>51.44</v>
      </c>
      <c r="Y25" s="144">
        <v>244</v>
      </c>
      <c r="Z25" s="51"/>
      <c r="AA25" s="51"/>
      <c r="AB25" s="51"/>
      <c r="AC25" s="51"/>
      <c r="AD25" s="51"/>
      <c r="AE25" s="51"/>
      <c r="AF25" s="51"/>
      <c r="AG25" s="51"/>
      <c r="AH25" s="51"/>
    </row>
    <row r="26" spans="1:34" x14ac:dyDescent="0.25">
      <c r="A26" s="50">
        <v>33329</v>
      </c>
      <c r="B26" s="144"/>
      <c r="C26" s="144">
        <v>188.53</v>
      </c>
      <c r="D26" s="144">
        <v>255.61</v>
      </c>
      <c r="E26" s="144">
        <v>329.74</v>
      </c>
      <c r="F26" s="144"/>
      <c r="G26" s="144">
        <v>24.8</v>
      </c>
      <c r="H26" s="144">
        <v>335.8</v>
      </c>
      <c r="I26" s="144">
        <v>139.57</v>
      </c>
      <c r="J26" s="144"/>
      <c r="K26" s="144">
        <v>160.91999999999999</v>
      </c>
      <c r="L26" s="144"/>
      <c r="M26" s="144">
        <v>178.42</v>
      </c>
      <c r="N26" s="144"/>
      <c r="O26" s="144"/>
      <c r="P26" s="144"/>
      <c r="Q26" s="144"/>
      <c r="R26" s="144"/>
      <c r="S26" s="144"/>
      <c r="T26" s="144">
        <v>55.34</v>
      </c>
      <c r="U26" s="144"/>
      <c r="V26" s="144">
        <v>175.42</v>
      </c>
      <c r="W26" s="144"/>
      <c r="X26" s="144">
        <v>53.29</v>
      </c>
      <c r="Y26" s="144">
        <v>244</v>
      </c>
      <c r="Z26" s="51"/>
      <c r="AA26" s="51"/>
      <c r="AB26" s="51"/>
      <c r="AC26" s="51"/>
      <c r="AD26" s="51"/>
      <c r="AE26" s="51"/>
      <c r="AF26" s="51"/>
      <c r="AG26" s="51"/>
      <c r="AH26" s="51"/>
    </row>
    <row r="27" spans="1:34" x14ac:dyDescent="0.25">
      <c r="A27" s="50">
        <v>33359</v>
      </c>
      <c r="B27" s="144"/>
      <c r="C27" s="144">
        <v>189.41</v>
      </c>
      <c r="D27" s="144">
        <v>256.66000000000003</v>
      </c>
      <c r="E27" s="144">
        <v>332.38</v>
      </c>
      <c r="F27" s="144"/>
      <c r="G27" s="144">
        <v>27.37</v>
      </c>
      <c r="H27" s="144">
        <v>335.27</v>
      </c>
      <c r="I27" s="144">
        <v>139.57</v>
      </c>
      <c r="J27" s="144"/>
      <c r="K27" s="144">
        <v>162.16999999999999</v>
      </c>
      <c r="L27" s="144"/>
      <c r="M27" s="144">
        <v>179.33</v>
      </c>
      <c r="N27" s="144"/>
      <c r="O27" s="144"/>
      <c r="P27" s="144"/>
      <c r="Q27" s="144"/>
      <c r="R27" s="144"/>
      <c r="S27" s="144"/>
      <c r="T27" s="144"/>
      <c r="U27" s="144"/>
      <c r="V27" s="144">
        <v>164.87</v>
      </c>
      <c r="W27" s="144"/>
      <c r="X27" s="144">
        <v>55.4</v>
      </c>
      <c r="Y27" s="144">
        <v>244</v>
      </c>
      <c r="Z27" s="51"/>
      <c r="AA27" s="51"/>
      <c r="AB27" s="51"/>
      <c r="AC27" s="51"/>
      <c r="AD27" s="51"/>
      <c r="AE27" s="51"/>
      <c r="AF27" s="51"/>
      <c r="AG27" s="51"/>
      <c r="AH27" s="51"/>
    </row>
    <row r="28" spans="1:34" x14ac:dyDescent="0.25">
      <c r="A28" s="50">
        <v>33390</v>
      </c>
      <c r="B28" s="144"/>
      <c r="C28" s="144">
        <v>186.83</v>
      </c>
      <c r="D28" s="144">
        <v>251.8</v>
      </c>
      <c r="E28" s="144">
        <v>342.2</v>
      </c>
      <c r="F28" s="144"/>
      <c r="G28" s="144">
        <v>36.630000000000003</v>
      </c>
      <c r="H28" s="144">
        <v>325.55</v>
      </c>
      <c r="I28" s="144">
        <v>138.62</v>
      </c>
      <c r="J28" s="144"/>
      <c r="K28" s="144">
        <v>165.08</v>
      </c>
      <c r="L28" s="144"/>
      <c r="M28" s="144">
        <v>177.96</v>
      </c>
      <c r="N28" s="144"/>
      <c r="O28" s="144"/>
      <c r="P28" s="144"/>
      <c r="Q28" s="144"/>
      <c r="R28" s="144"/>
      <c r="S28" s="144"/>
      <c r="T28" s="144"/>
      <c r="U28" s="144"/>
      <c r="V28" s="144">
        <v>170.11</v>
      </c>
      <c r="W28" s="144"/>
      <c r="X28" s="144">
        <v>54.1</v>
      </c>
      <c r="Y28" s="144">
        <v>238.29</v>
      </c>
      <c r="Z28" s="51"/>
      <c r="AA28" s="51"/>
      <c r="AB28" s="51"/>
      <c r="AC28" s="51"/>
      <c r="AD28" s="51"/>
      <c r="AE28" s="51"/>
      <c r="AF28" s="51"/>
      <c r="AG28" s="51"/>
      <c r="AH28" s="51"/>
    </row>
    <row r="29" spans="1:34" x14ac:dyDescent="0.25">
      <c r="A29" s="50">
        <v>33420</v>
      </c>
      <c r="B29" s="144"/>
      <c r="C29" s="144">
        <v>177.54</v>
      </c>
      <c r="D29" s="144">
        <v>260.49</v>
      </c>
      <c r="E29" s="144">
        <v>334.92</v>
      </c>
      <c r="F29" s="144"/>
      <c r="G29" s="144">
        <v>18.05</v>
      </c>
      <c r="H29" s="144">
        <v>318.07</v>
      </c>
      <c r="I29" s="144">
        <v>131.1</v>
      </c>
      <c r="J29" s="144"/>
      <c r="K29" s="144">
        <v>138.61000000000001</v>
      </c>
      <c r="L29" s="144"/>
      <c r="M29" s="144">
        <v>165.18</v>
      </c>
      <c r="N29" s="144"/>
      <c r="O29" s="144"/>
      <c r="P29" s="144">
        <v>165.95</v>
      </c>
      <c r="Q29" s="144"/>
      <c r="R29" s="144"/>
      <c r="S29" s="144"/>
      <c r="T29" s="144"/>
      <c r="U29" s="144"/>
      <c r="V29" s="144">
        <v>176.01</v>
      </c>
      <c r="W29" s="144"/>
      <c r="X29" s="144">
        <v>52.8</v>
      </c>
      <c r="Y29" s="144">
        <v>232.58</v>
      </c>
      <c r="Z29" s="51"/>
      <c r="AA29" s="51"/>
      <c r="AB29" s="51"/>
      <c r="AC29" s="51"/>
      <c r="AD29" s="51"/>
      <c r="AE29" s="51"/>
      <c r="AF29" s="51"/>
      <c r="AG29" s="51"/>
      <c r="AH29" s="51"/>
    </row>
    <row r="30" spans="1:34" x14ac:dyDescent="0.25">
      <c r="A30" s="50">
        <v>33451</v>
      </c>
      <c r="B30" s="144"/>
      <c r="C30" s="144">
        <v>162.30000000000001</v>
      </c>
      <c r="D30" s="144">
        <v>264.51</v>
      </c>
      <c r="E30" s="144">
        <v>337.43</v>
      </c>
      <c r="F30" s="144"/>
      <c r="G30" s="144">
        <v>20.86</v>
      </c>
      <c r="H30" s="144">
        <v>314.05</v>
      </c>
      <c r="I30" s="144">
        <v>130.56</v>
      </c>
      <c r="J30" s="144"/>
      <c r="K30" s="144">
        <v>136.34</v>
      </c>
      <c r="L30" s="144">
        <v>137.41</v>
      </c>
      <c r="M30" s="144">
        <v>140.36000000000001</v>
      </c>
      <c r="N30" s="144"/>
      <c r="O30" s="144"/>
      <c r="P30" s="144">
        <v>166.57</v>
      </c>
      <c r="Q30" s="144"/>
      <c r="R30" s="144"/>
      <c r="S30" s="144"/>
      <c r="T30" s="144"/>
      <c r="U30" s="144"/>
      <c r="V30" s="144">
        <v>176.01</v>
      </c>
      <c r="W30" s="144"/>
      <c r="X30" s="144">
        <v>52.8</v>
      </c>
      <c r="Y30" s="144">
        <v>232.58</v>
      </c>
      <c r="Z30" s="51"/>
      <c r="AA30" s="51"/>
      <c r="AB30" s="51"/>
      <c r="AC30" s="51"/>
      <c r="AD30" s="51"/>
      <c r="AE30" s="51"/>
      <c r="AF30" s="51"/>
      <c r="AG30" s="51"/>
      <c r="AH30" s="51"/>
    </row>
    <row r="31" spans="1:34" x14ac:dyDescent="0.25">
      <c r="A31" s="50">
        <v>33482</v>
      </c>
      <c r="B31" s="144"/>
      <c r="C31" s="144">
        <v>169.28</v>
      </c>
      <c r="D31" s="144">
        <v>267.52999999999997</v>
      </c>
      <c r="E31" s="144">
        <v>340.19</v>
      </c>
      <c r="F31" s="144"/>
      <c r="G31" s="144">
        <v>14.9</v>
      </c>
      <c r="H31" s="144">
        <v>318.07</v>
      </c>
      <c r="I31" s="144">
        <v>130.69999999999999</v>
      </c>
      <c r="J31" s="144"/>
      <c r="K31" s="144">
        <v>138.97</v>
      </c>
      <c r="L31" s="144">
        <v>141.49</v>
      </c>
      <c r="M31" s="144">
        <v>144.86000000000001</v>
      </c>
      <c r="N31" s="144"/>
      <c r="O31" s="144"/>
      <c r="P31" s="144">
        <v>163.22999999999999</v>
      </c>
      <c r="Q31" s="144"/>
      <c r="R31" s="144"/>
      <c r="S31" s="144"/>
      <c r="T31" s="144">
        <v>61.79</v>
      </c>
      <c r="U31" s="144"/>
      <c r="V31" s="144">
        <v>177.27</v>
      </c>
      <c r="W31" s="144"/>
      <c r="X31" s="144">
        <v>52.8</v>
      </c>
      <c r="Y31" s="144">
        <v>234.09</v>
      </c>
      <c r="Z31" s="51"/>
      <c r="AA31" s="51"/>
      <c r="AB31" s="51"/>
      <c r="AC31" s="51"/>
      <c r="AD31" s="51"/>
      <c r="AE31" s="51"/>
      <c r="AF31" s="51"/>
      <c r="AG31" s="51"/>
      <c r="AH31" s="51"/>
    </row>
    <row r="32" spans="1:34" x14ac:dyDescent="0.25">
      <c r="A32" s="50">
        <v>33512</v>
      </c>
      <c r="B32" s="144"/>
      <c r="C32" s="144">
        <v>174.73</v>
      </c>
      <c r="D32" s="144">
        <v>271.05</v>
      </c>
      <c r="E32" s="144">
        <v>346.48</v>
      </c>
      <c r="F32" s="144"/>
      <c r="G32" s="144">
        <v>22.75</v>
      </c>
      <c r="H32" s="144">
        <v>318.07</v>
      </c>
      <c r="I32" s="144">
        <v>131.65</v>
      </c>
      <c r="J32" s="144"/>
      <c r="K32" s="144">
        <v>144.49</v>
      </c>
      <c r="L32" s="144">
        <v>137.63</v>
      </c>
      <c r="M32" s="144">
        <v>150.97999999999999</v>
      </c>
      <c r="N32" s="144"/>
      <c r="O32" s="144"/>
      <c r="P32" s="144">
        <v>154.97999999999999</v>
      </c>
      <c r="Q32" s="144"/>
      <c r="R32" s="144"/>
      <c r="S32" s="144"/>
      <c r="T32" s="144">
        <v>60.64</v>
      </c>
      <c r="U32" s="144"/>
      <c r="V32" s="144">
        <v>182.29</v>
      </c>
      <c r="W32" s="144"/>
      <c r="X32" s="144">
        <v>52.8</v>
      </c>
      <c r="Y32" s="144">
        <v>240.37</v>
      </c>
      <c r="Z32" s="51"/>
      <c r="AA32" s="51"/>
      <c r="AB32" s="51"/>
      <c r="AC32" s="51"/>
      <c r="AD32" s="51"/>
      <c r="AE32" s="51"/>
      <c r="AF32" s="51"/>
      <c r="AG32" s="51"/>
      <c r="AH32" s="51"/>
    </row>
    <row r="33" spans="1:34" x14ac:dyDescent="0.25">
      <c r="A33" s="50">
        <v>33543</v>
      </c>
      <c r="B33" s="144"/>
      <c r="C33" s="144">
        <v>172.39</v>
      </c>
      <c r="D33" s="144">
        <v>279.10000000000002</v>
      </c>
      <c r="E33" s="144">
        <v>352.01</v>
      </c>
      <c r="F33" s="144"/>
      <c r="G33" s="144">
        <v>31.57</v>
      </c>
      <c r="H33" s="144">
        <v>318.07</v>
      </c>
      <c r="I33" s="144">
        <v>130.44999999999999</v>
      </c>
      <c r="J33" s="144"/>
      <c r="K33" s="144">
        <v>148.99</v>
      </c>
      <c r="L33" s="144">
        <v>142.19</v>
      </c>
      <c r="M33" s="144">
        <v>153.49</v>
      </c>
      <c r="N33" s="144"/>
      <c r="O33" s="144"/>
      <c r="P33" s="144">
        <v>161.16999999999999</v>
      </c>
      <c r="Q33" s="144"/>
      <c r="R33" s="144"/>
      <c r="S33" s="144"/>
      <c r="T33" s="144">
        <v>66.69</v>
      </c>
      <c r="U33" s="144"/>
      <c r="V33" s="144">
        <v>186.31</v>
      </c>
      <c r="W33" s="144"/>
      <c r="X33" s="144">
        <v>59.84</v>
      </c>
      <c r="Y33" s="144">
        <v>240.12</v>
      </c>
      <c r="Z33" s="51"/>
      <c r="AA33" s="51"/>
      <c r="AB33" s="51"/>
      <c r="AC33" s="51"/>
      <c r="AD33" s="51"/>
      <c r="AE33" s="51"/>
      <c r="AF33" s="51"/>
      <c r="AG33" s="51"/>
      <c r="AH33" s="51"/>
    </row>
    <row r="34" spans="1:34" x14ac:dyDescent="0.25">
      <c r="A34" s="50">
        <v>33573</v>
      </c>
      <c r="B34" s="144"/>
      <c r="C34" s="144">
        <v>182.92</v>
      </c>
      <c r="D34" s="144">
        <v>279.10000000000002</v>
      </c>
      <c r="E34" s="144">
        <v>352.01</v>
      </c>
      <c r="F34" s="144"/>
      <c r="G34" s="144">
        <v>37.44</v>
      </c>
      <c r="H34" s="144">
        <v>318.07</v>
      </c>
      <c r="I34" s="144">
        <v>128.88</v>
      </c>
      <c r="J34" s="144"/>
      <c r="K34" s="144">
        <v>151.38999999999999</v>
      </c>
      <c r="L34" s="144">
        <v>149.03</v>
      </c>
      <c r="M34" s="144">
        <v>157.96</v>
      </c>
      <c r="N34" s="144"/>
      <c r="O34" s="144"/>
      <c r="P34" s="144"/>
      <c r="Q34" s="144"/>
      <c r="R34" s="144"/>
      <c r="S34" s="144"/>
      <c r="T34" s="144">
        <v>62.21</v>
      </c>
      <c r="U34" s="144"/>
      <c r="V34" s="144">
        <v>187.32</v>
      </c>
      <c r="W34" s="144"/>
      <c r="X34" s="144">
        <v>62.86</v>
      </c>
      <c r="Y34" s="144">
        <v>241.13</v>
      </c>
      <c r="Z34" s="51"/>
      <c r="AA34" s="51"/>
      <c r="AB34" s="51"/>
      <c r="AC34" s="51"/>
      <c r="AD34" s="51"/>
      <c r="AE34" s="51"/>
      <c r="AF34" s="51"/>
      <c r="AG34" s="51"/>
      <c r="AH34" s="51"/>
    </row>
    <row r="35" spans="1:34" x14ac:dyDescent="0.25">
      <c r="A35" s="50">
        <v>33604</v>
      </c>
      <c r="B35" s="144"/>
      <c r="C35" s="144">
        <v>184.09</v>
      </c>
      <c r="D35" s="144">
        <v>270.05</v>
      </c>
      <c r="E35" s="144">
        <v>349.5</v>
      </c>
      <c r="F35" s="144"/>
      <c r="G35" s="144">
        <v>29.6</v>
      </c>
      <c r="H35" s="144">
        <v>321.83999999999997</v>
      </c>
      <c r="I35" s="144">
        <v>128.88</v>
      </c>
      <c r="J35" s="144"/>
      <c r="K35" s="144">
        <v>154.65</v>
      </c>
      <c r="L35" s="144">
        <v>146.6</v>
      </c>
      <c r="M35" s="144">
        <v>161.9</v>
      </c>
      <c r="N35" s="144"/>
      <c r="O35" s="144"/>
      <c r="P35" s="144">
        <v>166.45</v>
      </c>
      <c r="Q35" s="144"/>
      <c r="R35" s="144"/>
      <c r="S35" s="144"/>
      <c r="T35" s="144">
        <v>68.3</v>
      </c>
      <c r="U35" s="144"/>
      <c r="V35" s="144">
        <v>188.83</v>
      </c>
      <c r="W35" s="144"/>
      <c r="X35" s="144">
        <v>70.400000000000006</v>
      </c>
      <c r="Y35" s="144">
        <v>245.9</v>
      </c>
      <c r="Z35" s="51"/>
      <c r="AA35" s="51"/>
      <c r="AB35" s="51"/>
      <c r="AC35" s="51"/>
      <c r="AD35" s="51"/>
      <c r="AE35" s="51"/>
      <c r="AF35" s="51"/>
      <c r="AG35" s="51"/>
      <c r="AH35" s="51"/>
    </row>
    <row r="36" spans="1:34" x14ac:dyDescent="0.25">
      <c r="A36" s="50">
        <v>33635</v>
      </c>
      <c r="B36" s="144"/>
      <c r="C36" s="144">
        <v>184.05</v>
      </c>
      <c r="D36" s="144">
        <v>261.5</v>
      </c>
      <c r="E36" s="144">
        <v>345.73</v>
      </c>
      <c r="F36" s="144"/>
      <c r="G36" s="144">
        <v>21.59</v>
      </c>
      <c r="H36" s="144">
        <v>338.5</v>
      </c>
      <c r="I36" s="144">
        <v>129.44999999999999</v>
      </c>
      <c r="J36" s="144"/>
      <c r="K36" s="144">
        <v>154.24</v>
      </c>
      <c r="L36" s="144">
        <v>150.38999999999999</v>
      </c>
      <c r="M36" s="144">
        <v>162.44999999999999</v>
      </c>
      <c r="N36" s="144"/>
      <c r="O36" s="144"/>
      <c r="P36" s="144"/>
      <c r="Q36" s="144"/>
      <c r="R36" s="144"/>
      <c r="S36" s="144"/>
      <c r="T36" s="144">
        <v>71.239999999999995</v>
      </c>
      <c r="U36" s="144"/>
      <c r="V36" s="144">
        <v>189.84</v>
      </c>
      <c r="W36" s="144"/>
      <c r="X36" s="144">
        <v>75.430000000000007</v>
      </c>
      <c r="Y36" s="144">
        <v>248.92</v>
      </c>
      <c r="Z36" s="51"/>
      <c r="AA36" s="51"/>
      <c r="AB36" s="51"/>
      <c r="AC36" s="51"/>
      <c r="AD36" s="51"/>
      <c r="AE36" s="51"/>
      <c r="AF36" s="51"/>
      <c r="AG36" s="51"/>
      <c r="AH36" s="51"/>
    </row>
    <row r="37" spans="1:34" x14ac:dyDescent="0.25">
      <c r="A37" s="50">
        <v>33664</v>
      </c>
      <c r="B37" s="144"/>
      <c r="C37" s="144">
        <v>177.4</v>
      </c>
      <c r="D37" s="144">
        <v>265.01</v>
      </c>
      <c r="E37" s="144">
        <v>345.73</v>
      </c>
      <c r="F37" s="144"/>
      <c r="G37" s="144">
        <v>23.73</v>
      </c>
      <c r="H37" s="144">
        <v>350.76</v>
      </c>
      <c r="I37" s="144">
        <v>131.65</v>
      </c>
      <c r="J37" s="144"/>
      <c r="K37" s="144">
        <v>153.16999999999999</v>
      </c>
      <c r="L37" s="144">
        <v>154.38</v>
      </c>
      <c r="M37" s="144">
        <v>163.26</v>
      </c>
      <c r="N37" s="144"/>
      <c r="O37" s="144"/>
      <c r="P37" s="144"/>
      <c r="Q37" s="144"/>
      <c r="R37" s="144"/>
      <c r="S37" s="144"/>
      <c r="T37" s="144">
        <v>65.239999999999995</v>
      </c>
      <c r="U37" s="144"/>
      <c r="V37" s="144">
        <v>189.84</v>
      </c>
      <c r="W37" s="144"/>
      <c r="X37" s="144">
        <v>72.92</v>
      </c>
      <c r="Y37" s="144">
        <v>248.92</v>
      </c>
      <c r="Z37" s="51"/>
      <c r="AA37" s="51"/>
      <c r="AB37" s="51"/>
      <c r="AC37" s="51"/>
      <c r="AD37" s="51"/>
      <c r="AE37" s="51"/>
      <c r="AF37" s="51"/>
      <c r="AG37" s="51"/>
      <c r="AH37" s="51"/>
    </row>
    <row r="38" spans="1:34" x14ac:dyDescent="0.25">
      <c r="A38" s="50">
        <v>33695</v>
      </c>
      <c r="B38" s="144"/>
      <c r="C38" s="144">
        <v>173.94</v>
      </c>
      <c r="D38" s="144">
        <v>266.52</v>
      </c>
      <c r="E38" s="144">
        <v>345.73</v>
      </c>
      <c r="F38" s="144"/>
      <c r="G38" s="144">
        <v>19.38</v>
      </c>
      <c r="H38" s="144">
        <v>355.79</v>
      </c>
      <c r="I38" s="144">
        <v>133.81</v>
      </c>
      <c r="J38" s="144"/>
      <c r="K38" s="144">
        <v>152.07</v>
      </c>
      <c r="L38" s="144">
        <v>153.05000000000001</v>
      </c>
      <c r="M38" s="144">
        <v>161.66999999999999</v>
      </c>
      <c r="N38" s="144"/>
      <c r="O38" s="144"/>
      <c r="P38" s="144"/>
      <c r="Q38" s="144"/>
      <c r="R38" s="144"/>
      <c r="S38" s="144"/>
      <c r="T38" s="144">
        <v>65.56</v>
      </c>
      <c r="U38" s="144"/>
      <c r="V38" s="144">
        <v>189.84</v>
      </c>
      <c r="W38" s="144"/>
      <c r="X38" s="144">
        <v>62.86</v>
      </c>
      <c r="Y38" s="144">
        <v>248.92</v>
      </c>
      <c r="Z38" s="51"/>
      <c r="AA38" s="51"/>
      <c r="AB38" s="51"/>
      <c r="AC38" s="51"/>
      <c r="AD38" s="51"/>
      <c r="AE38" s="51"/>
      <c r="AF38" s="51"/>
      <c r="AG38" s="51"/>
      <c r="AH38" s="51"/>
    </row>
    <row r="39" spans="1:34" x14ac:dyDescent="0.25">
      <c r="A39" s="50">
        <v>33725</v>
      </c>
      <c r="B39" s="144"/>
      <c r="C39" s="144">
        <v>173.57</v>
      </c>
      <c r="D39" s="144">
        <v>267.02</v>
      </c>
      <c r="E39" s="144">
        <v>345.73</v>
      </c>
      <c r="F39" s="144"/>
      <c r="G39" s="144">
        <v>19.71</v>
      </c>
      <c r="H39" s="144">
        <v>355.79</v>
      </c>
      <c r="I39" s="144">
        <v>135.26</v>
      </c>
      <c r="J39" s="144"/>
      <c r="K39" s="144">
        <v>153.41999999999999</v>
      </c>
      <c r="L39" s="144">
        <v>150.49</v>
      </c>
      <c r="M39" s="144">
        <v>163.31</v>
      </c>
      <c r="N39" s="144"/>
      <c r="O39" s="144"/>
      <c r="P39" s="144"/>
      <c r="Q39" s="144"/>
      <c r="R39" s="144"/>
      <c r="S39" s="144"/>
      <c r="T39" s="144"/>
      <c r="U39" s="144"/>
      <c r="V39" s="144">
        <v>192.1</v>
      </c>
      <c r="W39" s="144"/>
      <c r="X39" s="144">
        <v>62.86</v>
      </c>
      <c r="Y39" s="144">
        <v>248.92</v>
      </c>
      <c r="Z39" s="51"/>
      <c r="AA39" s="51"/>
      <c r="AB39" s="51"/>
      <c r="AC39" s="51"/>
      <c r="AD39" s="51"/>
      <c r="AE39" s="51"/>
      <c r="AF39" s="51"/>
      <c r="AG39" s="51"/>
      <c r="AH39" s="51"/>
    </row>
    <row r="40" spans="1:34" x14ac:dyDescent="0.25">
      <c r="A40" s="50">
        <v>33756</v>
      </c>
      <c r="B40" s="144"/>
      <c r="C40" s="144">
        <v>168.35</v>
      </c>
      <c r="D40" s="144">
        <v>268.54000000000002</v>
      </c>
      <c r="E40" s="144">
        <v>347.74</v>
      </c>
      <c r="F40" s="144"/>
      <c r="G40" s="144">
        <v>21.68</v>
      </c>
      <c r="H40" s="144">
        <v>355.79</v>
      </c>
      <c r="I40" s="144">
        <v>135.15</v>
      </c>
      <c r="J40" s="144"/>
      <c r="K40" s="144">
        <v>147.47999999999999</v>
      </c>
      <c r="L40" s="144">
        <v>142.06</v>
      </c>
      <c r="M40" s="144">
        <v>162.68</v>
      </c>
      <c r="N40" s="144"/>
      <c r="O40" s="144"/>
      <c r="P40" s="144"/>
      <c r="Q40" s="144"/>
      <c r="R40" s="144"/>
      <c r="S40" s="144"/>
      <c r="T40" s="144"/>
      <c r="U40" s="144"/>
      <c r="V40" s="144">
        <v>193.61</v>
      </c>
      <c r="W40" s="144"/>
      <c r="X40" s="144">
        <v>62.86</v>
      </c>
      <c r="Y40" s="144">
        <v>248.92</v>
      </c>
      <c r="Z40" s="51"/>
      <c r="AA40" s="51"/>
      <c r="AB40" s="51"/>
      <c r="AC40" s="51"/>
      <c r="AD40" s="51"/>
      <c r="AE40" s="51"/>
      <c r="AF40" s="51"/>
      <c r="AG40" s="51"/>
      <c r="AH40" s="51"/>
    </row>
    <row r="41" spans="1:34" x14ac:dyDescent="0.25">
      <c r="A41" s="50">
        <v>33786</v>
      </c>
      <c r="B41" s="144"/>
      <c r="C41" s="144">
        <v>167.32</v>
      </c>
      <c r="D41" s="144">
        <v>266.77</v>
      </c>
      <c r="E41" s="144">
        <v>348.24</v>
      </c>
      <c r="F41" s="144"/>
      <c r="G41" s="144">
        <v>16.309999999999999</v>
      </c>
      <c r="H41" s="144">
        <v>355.79</v>
      </c>
      <c r="I41" s="144">
        <v>136.63999999999999</v>
      </c>
      <c r="J41" s="144"/>
      <c r="K41" s="144">
        <v>137.16999999999999</v>
      </c>
      <c r="L41" s="144">
        <v>142.06</v>
      </c>
      <c r="M41" s="144">
        <v>157.62</v>
      </c>
      <c r="N41" s="144"/>
      <c r="O41" s="144"/>
      <c r="P41" s="144">
        <v>153.19999999999999</v>
      </c>
      <c r="Q41" s="144"/>
      <c r="R41" s="144"/>
      <c r="S41" s="144"/>
      <c r="T41" s="144"/>
      <c r="U41" s="144"/>
      <c r="V41" s="144">
        <v>202.66</v>
      </c>
      <c r="W41" s="144"/>
      <c r="X41" s="144">
        <v>62.86</v>
      </c>
      <c r="Y41" s="144">
        <v>252.94</v>
      </c>
      <c r="Z41" s="51"/>
      <c r="AA41" s="51"/>
      <c r="AB41" s="51"/>
      <c r="AC41" s="51"/>
      <c r="AD41" s="51"/>
      <c r="AE41" s="51"/>
      <c r="AF41" s="51"/>
      <c r="AG41" s="51"/>
      <c r="AH41" s="51"/>
    </row>
    <row r="42" spans="1:34" x14ac:dyDescent="0.25">
      <c r="A42" s="50">
        <v>33817</v>
      </c>
      <c r="B42" s="144"/>
      <c r="C42" s="144">
        <v>166.9</v>
      </c>
      <c r="D42" s="144">
        <v>270.3</v>
      </c>
      <c r="E42" s="144">
        <v>352.01</v>
      </c>
      <c r="F42" s="144"/>
      <c r="G42" s="144">
        <v>15.57</v>
      </c>
      <c r="H42" s="144">
        <v>362.07</v>
      </c>
      <c r="I42" s="144">
        <v>136.63999999999999</v>
      </c>
      <c r="J42" s="144"/>
      <c r="K42" s="144">
        <v>136.30000000000001</v>
      </c>
      <c r="L42" s="144">
        <v>141.18</v>
      </c>
      <c r="M42" s="144">
        <v>140.85</v>
      </c>
      <c r="N42" s="144"/>
      <c r="O42" s="144"/>
      <c r="P42" s="144">
        <v>157.75</v>
      </c>
      <c r="Q42" s="144"/>
      <c r="R42" s="144"/>
      <c r="S42" s="144"/>
      <c r="T42" s="144">
        <v>47.04</v>
      </c>
      <c r="U42" s="144"/>
      <c r="V42" s="144">
        <v>191.09</v>
      </c>
      <c r="W42" s="144"/>
      <c r="X42" s="144">
        <v>62.86</v>
      </c>
      <c r="Y42" s="144">
        <v>258.98</v>
      </c>
      <c r="Z42" s="51"/>
      <c r="AA42" s="51"/>
      <c r="AB42" s="51"/>
      <c r="AC42" s="51"/>
      <c r="AD42" s="51"/>
      <c r="AE42" s="51"/>
      <c r="AF42" s="51"/>
      <c r="AG42" s="51"/>
      <c r="AH42" s="51"/>
    </row>
    <row r="43" spans="1:34" x14ac:dyDescent="0.25">
      <c r="A43" s="50">
        <v>33848</v>
      </c>
      <c r="B43" s="144"/>
      <c r="C43" s="144">
        <v>177.34</v>
      </c>
      <c r="D43" s="144">
        <v>265.33</v>
      </c>
      <c r="E43" s="144">
        <v>349.42</v>
      </c>
      <c r="F43" s="144"/>
      <c r="G43" s="144">
        <v>19.37</v>
      </c>
      <c r="H43" s="144">
        <v>357.4</v>
      </c>
      <c r="I43" s="144">
        <v>135.11000000000001</v>
      </c>
      <c r="J43" s="144"/>
      <c r="K43" s="144">
        <v>138.96</v>
      </c>
      <c r="L43" s="144">
        <v>143.25</v>
      </c>
      <c r="M43" s="144">
        <v>142.19</v>
      </c>
      <c r="N43" s="144"/>
      <c r="O43" s="144"/>
      <c r="P43" s="144">
        <v>164.03</v>
      </c>
      <c r="Q43" s="144"/>
      <c r="R43" s="144"/>
      <c r="S43" s="144"/>
      <c r="T43" s="144">
        <v>33.5</v>
      </c>
      <c r="U43" s="144"/>
      <c r="V43" s="144">
        <v>188.63</v>
      </c>
      <c r="W43" s="144"/>
      <c r="X43" s="144">
        <v>62.05</v>
      </c>
      <c r="Y43" s="144">
        <v>255.64</v>
      </c>
      <c r="Z43" s="51"/>
      <c r="AA43" s="51"/>
      <c r="AB43" s="51"/>
      <c r="AC43" s="51"/>
      <c r="AD43" s="51"/>
      <c r="AE43" s="51"/>
      <c r="AF43" s="51"/>
      <c r="AG43" s="51"/>
      <c r="AH43" s="51"/>
    </row>
    <row r="44" spans="1:34" x14ac:dyDescent="0.25">
      <c r="A44" s="50">
        <v>33878</v>
      </c>
      <c r="B44" s="144"/>
      <c r="C44" s="144">
        <v>182.23</v>
      </c>
      <c r="D44" s="144">
        <v>260.11</v>
      </c>
      <c r="E44" s="144">
        <v>351.69</v>
      </c>
      <c r="F44" s="144"/>
      <c r="G44" s="144">
        <v>13.7</v>
      </c>
      <c r="H44" s="144">
        <v>351.69</v>
      </c>
      <c r="I44" s="144">
        <v>132.72999999999999</v>
      </c>
      <c r="J44" s="144"/>
      <c r="K44" s="144">
        <v>145.41</v>
      </c>
      <c r="L44" s="144">
        <v>143.06</v>
      </c>
      <c r="M44" s="144">
        <v>146.59</v>
      </c>
      <c r="N44" s="144"/>
      <c r="O44" s="144"/>
      <c r="P44" s="144">
        <v>169.73</v>
      </c>
      <c r="Q44" s="144"/>
      <c r="R44" s="144"/>
      <c r="S44" s="144"/>
      <c r="T44" s="144">
        <v>44.29</v>
      </c>
      <c r="U44" s="144"/>
      <c r="V44" s="144">
        <v>205.16</v>
      </c>
      <c r="W44" s="144"/>
      <c r="X44" s="144">
        <v>59.11</v>
      </c>
      <c r="Y44" s="144">
        <v>251.56</v>
      </c>
      <c r="Z44" s="51"/>
      <c r="AA44" s="51"/>
      <c r="AB44" s="51"/>
      <c r="AC44" s="51"/>
      <c r="AD44" s="51"/>
      <c r="AE44" s="51"/>
      <c r="AF44" s="51"/>
      <c r="AG44" s="51"/>
      <c r="AH44" s="51"/>
    </row>
    <row r="45" spans="1:34" x14ac:dyDescent="0.25">
      <c r="A45" s="50">
        <v>33909</v>
      </c>
      <c r="B45" s="144"/>
      <c r="C45" s="144">
        <v>184.36</v>
      </c>
      <c r="D45" s="144">
        <v>253.87</v>
      </c>
      <c r="E45" s="144">
        <v>344.87</v>
      </c>
      <c r="F45" s="144"/>
      <c r="G45" s="144">
        <v>13.38</v>
      </c>
      <c r="H45" s="144">
        <v>337.09</v>
      </c>
      <c r="I45" s="144">
        <v>129.19999999999999</v>
      </c>
      <c r="J45" s="144"/>
      <c r="K45" s="144">
        <v>148.88</v>
      </c>
      <c r="L45" s="144">
        <v>156.28</v>
      </c>
      <c r="M45" s="144">
        <v>151.37</v>
      </c>
      <c r="N45" s="144"/>
      <c r="O45" s="144"/>
      <c r="P45" s="144"/>
      <c r="Q45" s="144"/>
      <c r="R45" s="144"/>
      <c r="S45" s="144"/>
      <c r="T45" s="144">
        <v>43.59</v>
      </c>
      <c r="U45" s="144"/>
      <c r="V45" s="144">
        <v>203.1</v>
      </c>
      <c r="W45" s="144"/>
      <c r="X45" s="144">
        <v>56.18</v>
      </c>
      <c r="Y45" s="144">
        <v>243.34</v>
      </c>
      <c r="Z45" s="51"/>
      <c r="AA45" s="51"/>
      <c r="AB45" s="51"/>
      <c r="AC45" s="51"/>
      <c r="AD45" s="51"/>
      <c r="AE45" s="51"/>
      <c r="AF45" s="51"/>
      <c r="AG45" s="51"/>
      <c r="AH45" s="51"/>
    </row>
    <row r="46" spans="1:34" x14ac:dyDescent="0.25">
      <c r="A46" s="50">
        <v>33939</v>
      </c>
      <c r="B46" s="144"/>
      <c r="C46" s="144">
        <v>175.9</v>
      </c>
      <c r="D46" s="144">
        <v>247.76</v>
      </c>
      <c r="E46" s="144">
        <v>338.54</v>
      </c>
      <c r="F46" s="144"/>
      <c r="G46" s="144">
        <v>14.55</v>
      </c>
      <c r="H46" s="144">
        <v>319.66000000000003</v>
      </c>
      <c r="I46" s="144">
        <v>123.27</v>
      </c>
      <c r="J46" s="144"/>
      <c r="K46" s="144">
        <v>144.69999999999999</v>
      </c>
      <c r="L46" s="144"/>
      <c r="M46" s="144">
        <v>147.37</v>
      </c>
      <c r="N46" s="144"/>
      <c r="O46" s="144"/>
      <c r="P46" s="144"/>
      <c r="Q46" s="144"/>
      <c r="R46" s="144"/>
      <c r="S46" s="144"/>
      <c r="T46" s="144">
        <v>40.409999999999997</v>
      </c>
      <c r="U46" s="144"/>
      <c r="V46" s="144">
        <v>199.79</v>
      </c>
      <c r="W46" s="144"/>
      <c r="X46" s="144">
        <v>53.28</v>
      </c>
      <c r="Y46" s="144">
        <v>239.75</v>
      </c>
      <c r="Z46" s="51"/>
      <c r="AA46" s="51"/>
      <c r="AB46" s="51"/>
      <c r="AC46" s="51"/>
      <c r="AD46" s="51"/>
      <c r="AE46" s="51"/>
      <c r="AF46" s="51"/>
      <c r="AG46" s="51"/>
      <c r="AH46" s="51"/>
    </row>
    <row r="47" spans="1:34" x14ac:dyDescent="0.25">
      <c r="A47" s="50">
        <v>33970</v>
      </c>
      <c r="B47" s="144"/>
      <c r="C47" s="144">
        <v>172.56</v>
      </c>
      <c r="D47" s="144">
        <v>252.56</v>
      </c>
      <c r="E47" s="144">
        <v>341.42</v>
      </c>
      <c r="F47" s="144"/>
      <c r="G47" s="144">
        <v>26.56</v>
      </c>
      <c r="H47" s="144">
        <v>308.31</v>
      </c>
      <c r="I47" s="144">
        <v>117.92</v>
      </c>
      <c r="J47" s="144"/>
      <c r="K47" s="144">
        <v>142.77000000000001</v>
      </c>
      <c r="L47" s="144">
        <v>142.96</v>
      </c>
      <c r="M47" s="144">
        <v>145.61000000000001</v>
      </c>
      <c r="N47" s="144"/>
      <c r="O47" s="144"/>
      <c r="P47" s="144"/>
      <c r="Q47" s="144"/>
      <c r="R47" s="144"/>
      <c r="S47" s="144"/>
      <c r="T47" s="144">
        <v>42.21</v>
      </c>
      <c r="U47" s="144"/>
      <c r="V47" s="144">
        <v>202.07</v>
      </c>
      <c r="W47" s="144"/>
      <c r="X47" s="144">
        <v>51.39</v>
      </c>
      <c r="Y47" s="144">
        <v>241.46</v>
      </c>
      <c r="Z47" s="51"/>
      <c r="AA47" s="51"/>
      <c r="AB47" s="51"/>
      <c r="AC47" s="51"/>
      <c r="AD47" s="51"/>
      <c r="AE47" s="51"/>
      <c r="AF47" s="51"/>
      <c r="AG47" s="51"/>
      <c r="AH47" s="51"/>
    </row>
    <row r="48" spans="1:34" x14ac:dyDescent="0.25">
      <c r="A48" s="50">
        <v>34001</v>
      </c>
      <c r="B48" s="144"/>
      <c r="C48" s="144">
        <v>169.68</v>
      </c>
      <c r="D48" s="144">
        <v>250.74</v>
      </c>
      <c r="E48" s="144">
        <v>341.22</v>
      </c>
      <c r="F48" s="144"/>
      <c r="G48" s="144">
        <v>25.58</v>
      </c>
      <c r="H48" s="144">
        <v>297.79000000000002</v>
      </c>
      <c r="I48" s="144">
        <v>115.12</v>
      </c>
      <c r="J48" s="144"/>
      <c r="K48" s="144">
        <v>142.26</v>
      </c>
      <c r="L48" s="144">
        <v>145.16999999999999</v>
      </c>
      <c r="M48" s="144">
        <v>144.84</v>
      </c>
      <c r="N48" s="144"/>
      <c r="O48" s="144"/>
      <c r="P48" s="144">
        <v>132.18</v>
      </c>
      <c r="Q48" s="144"/>
      <c r="R48" s="144"/>
      <c r="S48" s="144"/>
      <c r="T48" s="144">
        <v>42.24</v>
      </c>
      <c r="U48" s="144"/>
      <c r="V48" s="144">
        <v>197.49</v>
      </c>
      <c r="W48" s="144"/>
      <c r="X48" s="144">
        <v>51.7</v>
      </c>
      <c r="Y48" s="144">
        <v>235.75</v>
      </c>
      <c r="Z48" s="51"/>
      <c r="AA48" s="51"/>
      <c r="AB48" s="51"/>
      <c r="AC48" s="51"/>
      <c r="AD48" s="51"/>
      <c r="AE48" s="51"/>
      <c r="AF48" s="51"/>
      <c r="AG48" s="51"/>
      <c r="AH48" s="51"/>
    </row>
    <row r="49" spans="1:34" x14ac:dyDescent="0.25">
      <c r="A49" s="50">
        <v>34029</v>
      </c>
      <c r="B49" s="144"/>
      <c r="C49" s="144">
        <v>170.77</v>
      </c>
      <c r="D49" s="144">
        <v>259.39999999999998</v>
      </c>
      <c r="E49" s="144">
        <v>346.68</v>
      </c>
      <c r="F49" s="144"/>
      <c r="G49" s="144">
        <v>33.19</v>
      </c>
      <c r="H49" s="144">
        <v>299.77999999999997</v>
      </c>
      <c r="I49" s="144">
        <v>114.65</v>
      </c>
      <c r="J49" s="144"/>
      <c r="K49" s="144">
        <v>143.49</v>
      </c>
      <c r="L49" s="144">
        <v>147.88999999999999</v>
      </c>
      <c r="M49" s="144">
        <v>147.53</v>
      </c>
      <c r="N49" s="144"/>
      <c r="O49" s="144"/>
      <c r="P49" s="144"/>
      <c r="Q49" s="144"/>
      <c r="R49" s="144"/>
      <c r="S49" s="144"/>
      <c r="T49" s="144">
        <v>47.34</v>
      </c>
      <c r="U49" s="144"/>
      <c r="V49" s="144">
        <v>199.85</v>
      </c>
      <c r="W49" s="144"/>
      <c r="X49" s="144">
        <v>50.98</v>
      </c>
      <c r="Y49" s="144">
        <v>239.62</v>
      </c>
      <c r="Z49" s="51"/>
      <c r="AA49" s="51"/>
      <c r="AB49" s="51"/>
      <c r="AC49" s="51"/>
      <c r="AD49" s="51"/>
      <c r="AE49" s="51"/>
      <c r="AF49" s="51"/>
      <c r="AG49" s="51"/>
      <c r="AH49" s="51"/>
    </row>
    <row r="50" spans="1:34" x14ac:dyDescent="0.25">
      <c r="A50" s="50">
        <v>34060</v>
      </c>
      <c r="B50" s="144"/>
      <c r="C50" s="144">
        <v>176.2</v>
      </c>
      <c r="D50" s="144">
        <v>260.79000000000002</v>
      </c>
      <c r="E50" s="144">
        <v>329.63</v>
      </c>
      <c r="F50" s="144"/>
      <c r="G50" s="144">
        <v>18.690000000000001</v>
      </c>
      <c r="H50" s="144">
        <v>305.49</v>
      </c>
      <c r="I50" s="144">
        <v>115.24</v>
      </c>
      <c r="J50" s="144"/>
      <c r="K50" s="144">
        <v>144.79</v>
      </c>
      <c r="L50" s="144">
        <v>152.46</v>
      </c>
      <c r="M50" s="144">
        <v>149.34</v>
      </c>
      <c r="N50" s="144"/>
      <c r="O50" s="144"/>
      <c r="P50" s="144"/>
      <c r="Q50" s="144"/>
      <c r="R50" s="144"/>
      <c r="S50" s="144"/>
      <c r="T50" s="144">
        <v>31.39</v>
      </c>
      <c r="U50" s="144"/>
      <c r="V50" s="144">
        <v>200.93</v>
      </c>
      <c r="W50" s="144"/>
      <c r="X50" s="144">
        <v>51.26</v>
      </c>
      <c r="Y50" s="144">
        <v>240.91</v>
      </c>
      <c r="Z50" s="51"/>
      <c r="AA50" s="51"/>
      <c r="AB50" s="51"/>
      <c r="AC50" s="51"/>
      <c r="AD50" s="51"/>
      <c r="AE50" s="51"/>
      <c r="AF50" s="51"/>
      <c r="AG50" s="51"/>
      <c r="AH50" s="51"/>
    </row>
    <row r="51" spans="1:34" x14ac:dyDescent="0.25">
      <c r="A51" s="50">
        <v>34090</v>
      </c>
      <c r="B51" s="144"/>
      <c r="C51" s="144">
        <v>179.73</v>
      </c>
      <c r="D51" s="144">
        <v>255.86</v>
      </c>
      <c r="E51" s="144">
        <v>347.44</v>
      </c>
      <c r="F51" s="144"/>
      <c r="G51" s="144">
        <v>24.14</v>
      </c>
      <c r="H51" s="144">
        <v>313.58999999999997</v>
      </c>
      <c r="I51" s="144">
        <v>117.51</v>
      </c>
      <c r="J51" s="144"/>
      <c r="K51" s="144">
        <v>147.63</v>
      </c>
      <c r="L51" s="144">
        <v>158.63</v>
      </c>
      <c r="M51" s="144">
        <v>151.02000000000001</v>
      </c>
      <c r="N51" s="144"/>
      <c r="O51" s="144"/>
      <c r="P51" s="144"/>
      <c r="Q51" s="144"/>
      <c r="R51" s="144"/>
      <c r="S51" s="144"/>
      <c r="T51" s="144"/>
      <c r="U51" s="144"/>
      <c r="V51" s="144">
        <v>199.37</v>
      </c>
      <c r="W51" s="144"/>
      <c r="X51" s="144">
        <v>47.77</v>
      </c>
      <c r="Y51" s="144">
        <v>244.02</v>
      </c>
      <c r="Z51" s="51"/>
      <c r="AA51" s="51"/>
      <c r="AB51" s="51"/>
      <c r="AC51" s="51"/>
      <c r="AD51" s="51"/>
      <c r="AE51" s="51"/>
      <c r="AF51" s="51"/>
      <c r="AG51" s="51"/>
      <c r="AH51" s="51"/>
    </row>
    <row r="52" spans="1:34" x14ac:dyDescent="0.25">
      <c r="A52" s="50">
        <v>34121</v>
      </c>
      <c r="B52" s="144"/>
      <c r="C52" s="144">
        <v>178.82</v>
      </c>
      <c r="D52" s="144">
        <v>255.14</v>
      </c>
      <c r="E52" s="144">
        <v>320.51</v>
      </c>
      <c r="F52" s="144"/>
      <c r="G52" s="144">
        <v>23.22</v>
      </c>
      <c r="H52" s="144">
        <v>315.27</v>
      </c>
      <c r="I52" s="144">
        <v>118.72</v>
      </c>
      <c r="J52" s="144"/>
      <c r="K52" s="144">
        <v>142.09</v>
      </c>
      <c r="L52" s="144">
        <v>156.11000000000001</v>
      </c>
      <c r="M52" s="144">
        <v>145.41</v>
      </c>
      <c r="N52" s="144"/>
      <c r="O52" s="144"/>
      <c r="P52" s="144"/>
      <c r="Q52" s="144"/>
      <c r="R52" s="144"/>
      <c r="S52" s="144"/>
      <c r="T52" s="144"/>
      <c r="U52" s="144"/>
      <c r="V52" s="144">
        <v>199.39</v>
      </c>
      <c r="W52" s="144"/>
      <c r="X52" s="144">
        <v>46.98</v>
      </c>
      <c r="Y52" s="144">
        <v>245.33</v>
      </c>
      <c r="Z52" s="51"/>
      <c r="AA52" s="51"/>
      <c r="AB52" s="51"/>
      <c r="AC52" s="51"/>
      <c r="AD52" s="51"/>
      <c r="AE52" s="51"/>
      <c r="AF52" s="51"/>
      <c r="AG52" s="51"/>
      <c r="AH52" s="51"/>
    </row>
    <row r="53" spans="1:34" x14ac:dyDescent="0.25">
      <c r="A53" s="50">
        <v>34151</v>
      </c>
      <c r="B53" s="144"/>
      <c r="C53" s="144">
        <v>181.96</v>
      </c>
      <c r="D53" s="144">
        <v>258.47000000000003</v>
      </c>
      <c r="E53" s="144">
        <v>330.72</v>
      </c>
      <c r="F53" s="144"/>
      <c r="G53" s="144">
        <v>20.02</v>
      </c>
      <c r="H53" s="144">
        <v>319.94</v>
      </c>
      <c r="I53" s="144">
        <v>120.38</v>
      </c>
      <c r="J53" s="144"/>
      <c r="K53" s="144">
        <v>116.92</v>
      </c>
      <c r="L53" s="144">
        <v>144.26</v>
      </c>
      <c r="M53" s="144">
        <v>141.81</v>
      </c>
      <c r="N53" s="144"/>
      <c r="O53" s="144"/>
      <c r="P53" s="144">
        <v>128.29</v>
      </c>
      <c r="Q53" s="144"/>
      <c r="R53" s="144"/>
      <c r="S53" s="144"/>
      <c r="T53" s="144"/>
      <c r="U53" s="144"/>
      <c r="V53" s="144">
        <v>202.34</v>
      </c>
      <c r="W53" s="144"/>
      <c r="X53" s="144">
        <v>47.67</v>
      </c>
      <c r="Y53" s="144">
        <v>248.95</v>
      </c>
      <c r="Z53" s="51"/>
      <c r="AA53" s="51"/>
      <c r="AB53" s="51"/>
      <c r="AC53" s="51"/>
      <c r="AD53" s="51"/>
      <c r="AE53" s="51"/>
      <c r="AF53" s="51"/>
      <c r="AG53" s="51"/>
      <c r="AH53" s="51"/>
    </row>
    <row r="54" spans="1:34" x14ac:dyDescent="0.25">
      <c r="A54" s="50">
        <v>34182</v>
      </c>
      <c r="B54" s="144"/>
      <c r="C54" s="144">
        <v>141.08000000000001</v>
      </c>
      <c r="D54" s="144">
        <v>255.6</v>
      </c>
      <c r="E54" s="144">
        <v>330.96</v>
      </c>
      <c r="F54" s="144"/>
      <c r="G54" s="144">
        <v>13.26</v>
      </c>
      <c r="H54" s="144">
        <v>328.35</v>
      </c>
      <c r="I54" s="144">
        <v>123.25</v>
      </c>
      <c r="J54" s="144"/>
      <c r="K54" s="144">
        <v>109.97</v>
      </c>
      <c r="L54" s="144">
        <v>131.91999999999999</v>
      </c>
      <c r="M54" s="144">
        <v>118.33</v>
      </c>
      <c r="N54" s="144"/>
      <c r="O54" s="144"/>
      <c r="P54" s="144">
        <v>129.13</v>
      </c>
      <c r="Q54" s="144"/>
      <c r="R54" s="144"/>
      <c r="S54" s="144"/>
      <c r="T54" s="144">
        <v>39.32</v>
      </c>
      <c r="U54" s="144"/>
      <c r="V54" s="144">
        <v>193.49</v>
      </c>
      <c r="W54" s="144"/>
      <c r="X54" s="144">
        <v>46.25</v>
      </c>
      <c r="Y54" s="144">
        <v>239.53</v>
      </c>
      <c r="Z54" s="51"/>
      <c r="AA54" s="51"/>
      <c r="AB54" s="51"/>
      <c r="AC54" s="51"/>
      <c r="AD54" s="51"/>
      <c r="AE54" s="51"/>
      <c r="AF54" s="51"/>
      <c r="AG54" s="51"/>
      <c r="AH54" s="51"/>
    </row>
    <row r="55" spans="1:34" x14ac:dyDescent="0.25">
      <c r="A55" s="50">
        <v>34213</v>
      </c>
      <c r="B55" s="144"/>
      <c r="C55" s="144">
        <v>141.43</v>
      </c>
      <c r="D55" s="144">
        <v>251.91</v>
      </c>
      <c r="E55" s="144">
        <v>326.18</v>
      </c>
      <c r="F55" s="144"/>
      <c r="G55" s="144">
        <v>13.82</v>
      </c>
      <c r="H55" s="144">
        <v>329</v>
      </c>
      <c r="I55" s="144">
        <v>122.8</v>
      </c>
      <c r="J55" s="144"/>
      <c r="K55" s="144">
        <v>111.89</v>
      </c>
      <c r="L55" s="144">
        <v>132.13999999999999</v>
      </c>
      <c r="M55" s="144">
        <v>114.19</v>
      </c>
      <c r="N55" s="144"/>
      <c r="O55" s="144"/>
      <c r="P55" s="144">
        <v>128.34</v>
      </c>
      <c r="Q55" s="144"/>
      <c r="R55" s="144"/>
      <c r="S55" s="144"/>
      <c r="T55" s="144">
        <v>23.15</v>
      </c>
      <c r="U55" s="144"/>
      <c r="V55" s="144">
        <v>190.02</v>
      </c>
      <c r="W55" s="144"/>
      <c r="X55" s="144">
        <v>45.6</v>
      </c>
      <c r="Y55" s="144">
        <v>235.62</v>
      </c>
      <c r="Z55" s="51"/>
      <c r="AA55" s="51"/>
      <c r="AB55" s="51"/>
      <c r="AC55" s="51"/>
      <c r="AD55" s="51"/>
      <c r="AE55" s="51"/>
      <c r="AF55" s="51"/>
      <c r="AG55" s="51"/>
      <c r="AH55" s="51"/>
    </row>
    <row r="56" spans="1:34" x14ac:dyDescent="0.25">
      <c r="A56" s="50">
        <v>34243</v>
      </c>
      <c r="B56" s="144"/>
      <c r="C56" s="144">
        <v>140.57</v>
      </c>
      <c r="D56" s="144">
        <v>251.26</v>
      </c>
      <c r="E56" s="144">
        <v>325.74</v>
      </c>
      <c r="F56" s="144"/>
      <c r="G56" s="144">
        <v>22.3</v>
      </c>
      <c r="H56" s="144">
        <v>329</v>
      </c>
      <c r="I56" s="144">
        <v>120.23</v>
      </c>
      <c r="J56" s="144"/>
      <c r="K56" s="144">
        <v>113.14</v>
      </c>
      <c r="L56" s="144">
        <v>133.97999999999999</v>
      </c>
      <c r="M56" s="144">
        <v>114</v>
      </c>
      <c r="N56" s="144"/>
      <c r="O56" s="144"/>
      <c r="P56" s="144">
        <v>130.83000000000001</v>
      </c>
      <c r="Q56" s="144"/>
      <c r="R56" s="144"/>
      <c r="S56" s="144"/>
      <c r="T56" s="144">
        <v>27.85</v>
      </c>
      <c r="U56" s="144"/>
      <c r="V56" s="144">
        <v>190.02</v>
      </c>
      <c r="W56" s="144"/>
      <c r="X56" s="144">
        <v>45.6</v>
      </c>
      <c r="Y56" s="144">
        <v>235.62</v>
      </c>
      <c r="Z56" s="51"/>
      <c r="AA56" s="51"/>
      <c r="AB56" s="51"/>
      <c r="AC56" s="51"/>
      <c r="AD56" s="51"/>
      <c r="AE56" s="51"/>
      <c r="AF56" s="51"/>
      <c r="AG56" s="51"/>
      <c r="AH56" s="51"/>
    </row>
    <row r="57" spans="1:34" x14ac:dyDescent="0.25">
      <c r="A57" s="50">
        <v>34274</v>
      </c>
      <c r="B57" s="144"/>
      <c r="C57" s="144">
        <v>138.91</v>
      </c>
      <c r="D57" s="144">
        <v>254.3</v>
      </c>
      <c r="E57" s="144">
        <v>327.92</v>
      </c>
      <c r="F57" s="144"/>
      <c r="G57" s="144">
        <v>13.53</v>
      </c>
      <c r="H57" s="144">
        <v>329</v>
      </c>
      <c r="I57" s="144">
        <v>119.69</v>
      </c>
      <c r="J57" s="144"/>
      <c r="K57" s="144">
        <v>114.83</v>
      </c>
      <c r="L57" s="144">
        <v>136.86000000000001</v>
      </c>
      <c r="M57" s="144">
        <v>113.26</v>
      </c>
      <c r="N57" s="144"/>
      <c r="O57" s="144"/>
      <c r="P57" s="144">
        <v>133.88999999999999</v>
      </c>
      <c r="Q57" s="144"/>
      <c r="R57" s="144"/>
      <c r="S57" s="144"/>
      <c r="T57" s="144">
        <v>31.78</v>
      </c>
      <c r="U57" s="144"/>
      <c r="V57" s="144">
        <v>190.02</v>
      </c>
      <c r="W57" s="144"/>
      <c r="X57" s="144">
        <v>43.43</v>
      </c>
      <c r="Y57" s="144">
        <v>235.62</v>
      </c>
      <c r="Z57" s="51"/>
      <c r="AA57" s="51"/>
      <c r="AB57" s="51"/>
      <c r="AC57" s="51"/>
      <c r="AD57" s="51"/>
      <c r="AE57" s="51"/>
      <c r="AF57" s="51"/>
      <c r="AG57" s="51"/>
      <c r="AH57" s="51"/>
    </row>
    <row r="58" spans="1:34" x14ac:dyDescent="0.25">
      <c r="A58" s="50">
        <v>34304</v>
      </c>
      <c r="B58" s="144"/>
      <c r="C58" s="144">
        <v>137.21</v>
      </c>
      <c r="D58" s="144">
        <v>251.69</v>
      </c>
      <c r="E58" s="144">
        <v>328.78</v>
      </c>
      <c r="F58" s="144"/>
      <c r="G58" s="144">
        <v>16.27</v>
      </c>
      <c r="H58" s="144">
        <v>329</v>
      </c>
      <c r="I58" s="144">
        <v>121.04</v>
      </c>
      <c r="J58" s="144"/>
      <c r="K58" s="144">
        <v>116.49</v>
      </c>
      <c r="L58" s="144">
        <v>140.1</v>
      </c>
      <c r="M58" s="144">
        <v>114.09</v>
      </c>
      <c r="N58" s="144"/>
      <c r="O58" s="144"/>
      <c r="P58" s="144">
        <v>131.38999999999999</v>
      </c>
      <c r="Q58" s="144"/>
      <c r="R58" s="144"/>
      <c r="S58" s="144"/>
      <c r="T58" s="144">
        <v>29.81</v>
      </c>
      <c r="U58" s="144"/>
      <c r="V58" s="144">
        <v>190.02</v>
      </c>
      <c r="W58" s="144"/>
      <c r="X58" s="144">
        <v>43.43</v>
      </c>
      <c r="Y58" s="144">
        <v>235.62</v>
      </c>
      <c r="Z58" s="51"/>
      <c r="AA58" s="51"/>
      <c r="AB58" s="51"/>
      <c r="AC58" s="51"/>
      <c r="AD58" s="51"/>
      <c r="AE58" s="51"/>
      <c r="AF58" s="51"/>
      <c r="AG58" s="51"/>
      <c r="AH58" s="51"/>
    </row>
    <row r="59" spans="1:34" x14ac:dyDescent="0.25">
      <c r="A59" s="50">
        <v>34335</v>
      </c>
      <c r="B59" s="144"/>
      <c r="C59" s="144">
        <v>132.27000000000001</v>
      </c>
      <c r="D59" s="144">
        <v>248</v>
      </c>
      <c r="E59" s="144">
        <v>329</v>
      </c>
      <c r="F59" s="144"/>
      <c r="G59" s="144">
        <v>19.79</v>
      </c>
      <c r="H59" s="144">
        <v>329</v>
      </c>
      <c r="I59" s="144">
        <v>119.69</v>
      </c>
      <c r="J59" s="144"/>
      <c r="K59" s="144">
        <v>117.98</v>
      </c>
      <c r="L59" s="144">
        <v>134.57</v>
      </c>
      <c r="M59" s="144">
        <v>113.87</v>
      </c>
      <c r="N59" s="144"/>
      <c r="O59" s="144"/>
      <c r="P59" s="144">
        <v>127.03</v>
      </c>
      <c r="Q59" s="144"/>
      <c r="R59" s="144"/>
      <c r="S59" s="144"/>
      <c r="T59" s="144">
        <v>33.85</v>
      </c>
      <c r="U59" s="144"/>
      <c r="V59" s="144">
        <v>190.02</v>
      </c>
      <c r="W59" s="144"/>
      <c r="X59" s="144">
        <v>43.43</v>
      </c>
      <c r="Y59" s="144">
        <v>235.62</v>
      </c>
      <c r="Z59" s="51"/>
      <c r="AA59" s="51"/>
      <c r="AB59" s="51"/>
      <c r="AC59" s="51"/>
      <c r="AD59" s="51"/>
      <c r="AE59" s="51"/>
      <c r="AF59" s="51"/>
      <c r="AG59" s="51"/>
      <c r="AH59" s="51"/>
    </row>
    <row r="60" spans="1:34" x14ac:dyDescent="0.25">
      <c r="A60" s="50">
        <v>34366</v>
      </c>
      <c r="B60" s="144"/>
      <c r="C60" s="144">
        <v>129.5</v>
      </c>
      <c r="D60" s="144">
        <v>246.48</v>
      </c>
      <c r="E60" s="144">
        <v>328.35</v>
      </c>
      <c r="F60" s="144"/>
      <c r="G60" s="144">
        <v>23.45</v>
      </c>
      <c r="H60" s="144">
        <v>329</v>
      </c>
      <c r="I60" s="144">
        <v>119.69</v>
      </c>
      <c r="J60" s="144"/>
      <c r="K60" s="144">
        <v>117.49</v>
      </c>
      <c r="L60" s="144">
        <v>115.61</v>
      </c>
      <c r="M60" s="144">
        <v>113.33</v>
      </c>
      <c r="N60" s="144"/>
      <c r="O60" s="144"/>
      <c r="P60" s="144">
        <v>132.25</v>
      </c>
      <c r="Q60" s="144"/>
      <c r="R60" s="144"/>
      <c r="S60" s="144"/>
      <c r="T60" s="144">
        <v>31.2</v>
      </c>
      <c r="U60" s="144"/>
      <c r="V60" s="144">
        <v>187.41</v>
      </c>
      <c r="W60" s="144"/>
      <c r="X60" s="144">
        <v>43.43</v>
      </c>
      <c r="Y60" s="144">
        <v>234.1</v>
      </c>
      <c r="Z60" s="51"/>
      <c r="AA60" s="51"/>
      <c r="AB60" s="51"/>
      <c r="AC60" s="51"/>
      <c r="AD60" s="51"/>
      <c r="AE60" s="51"/>
      <c r="AF60" s="51"/>
      <c r="AG60" s="51"/>
      <c r="AH60" s="51"/>
    </row>
    <row r="61" spans="1:34" x14ac:dyDescent="0.25">
      <c r="A61" s="50">
        <v>34394</v>
      </c>
      <c r="B61" s="144"/>
      <c r="C61" s="144">
        <v>127.11</v>
      </c>
      <c r="D61" s="144">
        <v>254.08</v>
      </c>
      <c r="E61" s="144">
        <v>326.18</v>
      </c>
      <c r="F61" s="144"/>
      <c r="G61" s="144">
        <v>17.79</v>
      </c>
      <c r="H61" s="144">
        <v>329</v>
      </c>
      <c r="I61" s="144">
        <v>119.69</v>
      </c>
      <c r="J61" s="144"/>
      <c r="K61" s="144">
        <v>119.87</v>
      </c>
      <c r="L61" s="144">
        <v>128.21</v>
      </c>
      <c r="M61" s="144">
        <v>117</v>
      </c>
      <c r="N61" s="144"/>
      <c r="O61" s="144"/>
      <c r="P61" s="144"/>
      <c r="Q61" s="144"/>
      <c r="R61" s="144"/>
      <c r="S61" s="144"/>
      <c r="T61" s="144">
        <v>33.29</v>
      </c>
      <c r="U61" s="144"/>
      <c r="V61" s="144">
        <v>182.42</v>
      </c>
      <c r="W61" s="144"/>
      <c r="X61" s="144">
        <v>43.43</v>
      </c>
      <c r="Y61" s="144">
        <v>228.02</v>
      </c>
      <c r="Z61" s="51"/>
      <c r="AA61" s="51"/>
      <c r="AB61" s="51"/>
      <c r="AC61" s="51"/>
      <c r="AD61" s="51"/>
      <c r="AE61" s="51"/>
      <c r="AF61" s="51"/>
      <c r="AG61" s="51"/>
      <c r="AH61" s="51"/>
    </row>
    <row r="62" spans="1:34" x14ac:dyDescent="0.25">
      <c r="A62" s="50">
        <v>34425</v>
      </c>
      <c r="B62" s="144"/>
      <c r="C62" s="144">
        <v>135.06</v>
      </c>
      <c r="D62" s="144">
        <v>254.3</v>
      </c>
      <c r="E62" s="144">
        <v>327.92</v>
      </c>
      <c r="F62" s="144"/>
      <c r="G62" s="144">
        <v>19.62</v>
      </c>
      <c r="H62" s="144">
        <v>329</v>
      </c>
      <c r="I62" s="144">
        <v>119.69</v>
      </c>
      <c r="J62" s="144"/>
      <c r="K62" s="144">
        <v>122.42</v>
      </c>
      <c r="L62" s="144">
        <v>129.21</v>
      </c>
      <c r="M62" s="144">
        <v>125.2</v>
      </c>
      <c r="N62" s="144"/>
      <c r="O62" s="144"/>
      <c r="P62" s="144"/>
      <c r="Q62" s="144"/>
      <c r="R62" s="144"/>
      <c r="S62" s="144"/>
      <c r="T62" s="144">
        <v>33.49</v>
      </c>
      <c r="U62" s="144"/>
      <c r="V62" s="144">
        <v>182.42</v>
      </c>
      <c r="W62" s="144"/>
      <c r="X62" s="144">
        <v>43.43</v>
      </c>
      <c r="Y62" s="144">
        <v>228.02</v>
      </c>
      <c r="Z62" s="51"/>
      <c r="AA62" s="51"/>
      <c r="AB62" s="51"/>
      <c r="AC62" s="51"/>
      <c r="AD62" s="51"/>
      <c r="AE62" s="51"/>
      <c r="AF62" s="51"/>
      <c r="AG62" s="51"/>
      <c r="AH62" s="51"/>
    </row>
    <row r="63" spans="1:34" x14ac:dyDescent="0.25">
      <c r="A63" s="50">
        <v>34455</v>
      </c>
      <c r="B63" s="144"/>
      <c r="C63" s="144">
        <v>138.22</v>
      </c>
      <c r="D63" s="144">
        <v>255.17</v>
      </c>
      <c r="E63" s="144">
        <v>321.39999999999998</v>
      </c>
      <c r="F63" s="144"/>
      <c r="G63" s="144">
        <v>28.07</v>
      </c>
      <c r="H63" s="144">
        <v>329</v>
      </c>
      <c r="I63" s="144">
        <v>118.53</v>
      </c>
      <c r="J63" s="144"/>
      <c r="K63" s="144">
        <v>126.71</v>
      </c>
      <c r="L63" s="144">
        <v>130.97</v>
      </c>
      <c r="M63" s="144">
        <v>131.71</v>
      </c>
      <c r="N63" s="144"/>
      <c r="O63" s="144"/>
      <c r="P63" s="144"/>
      <c r="Q63" s="144"/>
      <c r="R63" s="144"/>
      <c r="S63" s="144"/>
      <c r="T63" s="144"/>
      <c r="U63" s="144"/>
      <c r="V63" s="144">
        <v>182.42</v>
      </c>
      <c r="W63" s="144"/>
      <c r="X63" s="144">
        <v>43.43</v>
      </c>
      <c r="Y63" s="144">
        <v>228.02</v>
      </c>
      <c r="Z63" s="51"/>
      <c r="AA63" s="51"/>
      <c r="AB63" s="51"/>
      <c r="AC63" s="51"/>
      <c r="AD63" s="51"/>
      <c r="AE63" s="51"/>
      <c r="AF63" s="51"/>
      <c r="AG63" s="51"/>
      <c r="AH63" s="51"/>
    </row>
    <row r="64" spans="1:34" x14ac:dyDescent="0.25">
      <c r="A64" s="50">
        <v>34486</v>
      </c>
      <c r="B64" s="144"/>
      <c r="C64" s="144">
        <v>138.32</v>
      </c>
      <c r="D64" s="144">
        <v>255.11</v>
      </c>
      <c r="E64" s="144">
        <v>325.39999999999998</v>
      </c>
      <c r="F64" s="144"/>
      <c r="G64" s="144">
        <v>41.46</v>
      </c>
      <c r="H64" s="144">
        <v>328.65</v>
      </c>
      <c r="I64" s="144">
        <v>118.41</v>
      </c>
      <c r="J64" s="144"/>
      <c r="K64" s="144">
        <v>128.65</v>
      </c>
      <c r="L64" s="144"/>
      <c r="M64" s="144">
        <v>131.38999999999999</v>
      </c>
      <c r="N64" s="144"/>
      <c r="O64" s="144"/>
      <c r="P64" s="144"/>
      <c r="Q64" s="144"/>
      <c r="R64" s="144"/>
      <c r="S64" s="144"/>
      <c r="T64" s="144"/>
      <c r="U64" s="144"/>
      <c r="V64" s="144">
        <v>182.23</v>
      </c>
      <c r="W64" s="144"/>
      <c r="X64" s="144">
        <v>43.38</v>
      </c>
      <c r="Y64" s="144">
        <v>227.78</v>
      </c>
      <c r="Z64" s="51"/>
      <c r="AA64" s="51"/>
      <c r="AB64" s="51"/>
      <c r="AC64" s="51"/>
      <c r="AD64" s="51"/>
      <c r="AE64" s="51"/>
      <c r="AF64" s="51"/>
      <c r="AG64" s="51"/>
      <c r="AH64" s="51"/>
    </row>
    <row r="65" spans="1:34" x14ac:dyDescent="0.25">
      <c r="A65" s="50">
        <v>34516</v>
      </c>
      <c r="B65" s="144"/>
      <c r="C65" s="144">
        <v>133.59</v>
      </c>
      <c r="D65" s="144">
        <v>254.07</v>
      </c>
      <c r="E65" s="144">
        <v>315.48</v>
      </c>
      <c r="F65" s="144"/>
      <c r="G65" s="144">
        <v>15.24</v>
      </c>
      <c r="H65" s="144">
        <v>322.92</v>
      </c>
      <c r="I65" s="144">
        <v>118.22</v>
      </c>
      <c r="J65" s="144"/>
      <c r="K65" s="144">
        <v>117.05</v>
      </c>
      <c r="L65" s="144">
        <v>112.11</v>
      </c>
      <c r="M65" s="144">
        <v>125.97</v>
      </c>
      <c r="N65" s="144"/>
      <c r="O65" s="144"/>
      <c r="P65" s="144">
        <v>133.25</v>
      </c>
      <c r="Q65" s="144"/>
      <c r="R65" s="144"/>
      <c r="S65" s="144"/>
      <c r="T65" s="144"/>
      <c r="U65" s="144"/>
      <c r="V65" s="144">
        <v>179.05</v>
      </c>
      <c r="W65" s="144"/>
      <c r="X65" s="144">
        <v>42.63</v>
      </c>
      <c r="Y65" s="144">
        <v>223.81</v>
      </c>
      <c r="Z65" s="51"/>
      <c r="AA65" s="51"/>
      <c r="AB65" s="51"/>
      <c r="AC65" s="51"/>
      <c r="AD65" s="51"/>
      <c r="AE65" s="51"/>
      <c r="AF65" s="51"/>
      <c r="AG65" s="51"/>
      <c r="AH65" s="51"/>
    </row>
    <row r="66" spans="1:34" x14ac:dyDescent="0.25">
      <c r="A66" s="50">
        <v>34547</v>
      </c>
      <c r="B66" s="144"/>
      <c r="C66" s="144">
        <v>129.72</v>
      </c>
      <c r="D66" s="144">
        <v>252.81</v>
      </c>
      <c r="E66" s="144">
        <v>310.74</v>
      </c>
      <c r="F66" s="144"/>
      <c r="G66" s="144">
        <v>18.88</v>
      </c>
      <c r="H66" s="144">
        <v>319.17</v>
      </c>
      <c r="I66" s="144">
        <v>117.31</v>
      </c>
      <c r="J66" s="144"/>
      <c r="K66" s="144">
        <v>110.56</v>
      </c>
      <c r="L66" s="144">
        <v>110.53</v>
      </c>
      <c r="M66" s="144">
        <v>117.62</v>
      </c>
      <c r="N66" s="144"/>
      <c r="O66" s="144"/>
      <c r="P66" s="144">
        <v>133.65</v>
      </c>
      <c r="Q66" s="144"/>
      <c r="R66" s="144"/>
      <c r="S66" s="144"/>
      <c r="T66" s="144">
        <v>49.91</v>
      </c>
      <c r="U66" s="144"/>
      <c r="V66" s="144">
        <v>186.45</v>
      </c>
      <c r="W66" s="144"/>
      <c r="X66" s="144">
        <v>45.29</v>
      </c>
      <c r="Y66" s="144">
        <v>231.74</v>
      </c>
      <c r="Z66" s="51"/>
      <c r="AA66" s="51"/>
      <c r="AB66" s="51"/>
      <c r="AC66" s="51"/>
      <c r="AD66" s="51"/>
      <c r="AE66" s="51"/>
      <c r="AF66" s="51"/>
      <c r="AG66" s="51"/>
      <c r="AH66" s="51"/>
    </row>
    <row r="67" spans="1:34" x14ac:dyDescent="0.25">
      <c r="A67" s="50">
        <v>34578</v>
      </c>
      <c r="B67" s="144"/>
      <c r="C67" s="144">
        <v>129.63999999999999</v>
      </c>
      <c r="D67" s="144">
        <v>251.69</v>
      </c>
      <c r="E67" s="144">
        <v>309.36</v>
      </c>
      <c r="F67" s="144"/>
      <c r="G67" s="144">
        <v>27.09</v>
      </c>
      <c r="H67" s="144">
        <v>317.75</v>
      </c>
      <c r="I67" s="144">
        <v>116.76</v>
      </c>
      <c r="J67" s="144"/>
      <c r="K67" s="144">
        <v>110.66</v>
      </c>
      <c r="L67" s="144">
        <v>108.06</v>
      </c>
      <c r="M67" s="144">
        <v>114.18</v>
      </c>
      <c r="N67" s="144"/>
      <c r="O67" s="144"/>
      <c r="P67" s="144">
        <v>135.47999999999999</v>
      </c>
      <c r="Q67" s="144"/>
      <c r="R67" s="144"/>
      <c r="S67" s="144"/>
      <c r="T67" s="144">
        <v>33.619999999999997</v>
      </c>
      <c r="U67" s="144"/>
      <c r="V67" s="144">
        <v>189.81</v>
      </c>
      <c r="W67" s="144"/>
      <c r="X67" s="144">
        <v>45.09</v>
      </c>
      <c r="Y67" s="144">
        <v>230.71</v>
      </c>
      <c r="Z67" s="51"/>
      <c r="AA67" s="51"/>
      <c r="AB67" s="51"/>
      <c r="AC67" s="51"/>
      <c r="AD67" s="51"/>
      <c r="AE67" s="51"/>
      <c r="AF67" s="51"/>
      <c r="AG67" s="51"/>
      <c r="AH67" s="51"/>
    </row>
    <row r="68" spans="1:34" x14ac:dyDescent="0.25">
      <c r="A68" s="50">
        <v>34608</v>
      </c>
      <c r="B68" s="144"/>
      <c r="C68" s="144">
        <v>130.11000000000001</v>
      </c>
      <c r="D68" s="144">
        <v>251.69</v>
      </c>
      <c r="E68" s="144">
        <v>310.41000000000003</v>
      </c>
      <c r="F68" s="144"/>
      <c r="G68" s="144">
        <v>13.94</v>
      </c>
      <c r="H68" s="144">
        <v>317.54000000000002</v>
      </c>
      <c r="I68" s="144">
        <v>116.76</v>
      </c>
      <c r="J68" s="144"/>
      <c r="K68" s="144">
        <v>111.52</v>
      </c>
      <c r="L68" s="144">
        <v>107.55</v>
      </c>
      <c r="M68" s="144">
        <v>114.85</v>
      </c>
      <c r="N68" s="144"/>
      <c r="O68" s="144"/>
      <c r="P68" s="144">
        <v>143.94</v>
      </c>
      <c r="Q68" s="144"/>
      <c r="R68" s="144"/>
      <c r="S68" s="144"/>
      <c r="T68" s="144">
        <v>35.700000000000003</v>
      </c>
      <c r="U68" s="144"/>
      <c r="V68" s="144">
        <v>196.11</v>
      </c>
      <c r="W68" s="144"/>
      <c r="X68" s="144">
        <v>47.82</v>
      </c>
      <c r="Y68" s="144">
        <v>235.96</v>
      </c>
      <c r="Z68" s="51"/>
      <c r="AA68" s="51"/>
      <c r="AB68" s="51"/>
      <c r="AC68" s="51"/>
      <c r="AD68" s="51"/>
      <c r="AE68" s="51"/>
      <c r="AF68" s="51"/>
      <c r="AG68" s="51"/>
      <c r="AH68" s="51"/>
    </row>
    <row r="69" spans="1:34" x14ac:dyDescent="0.25">
      <c r="A69" s="50">
        <v>34639</v>
      </c>
      <c r="B69" s="144"/>
      <c r="C69" s="144">
        <v>131.44</v>
      </c>
      <c r="D69" s="144">
        <v>251.69</v>
      </c>
      <c r="E69" s="144">
        <v>314.61</v>
      </c>
      <c r="F69" s="144"/>
      <c r="G69" s="144">
        <v>12.08</v>
      </c>
      <c r="H69" s="144">
        <v>316.7</v>
      </c>
      <c r="I69" s="144">
        <v>116.76</v>
      </c>
      <c r="J69" s="144"/>
      <c r="K69" s="144">
        <v>111.14</v>
      </c>
      <c r="L69" s="144">
        <v>106.73</v>
      </c>
      <c r="M69" s="144">
        <v>114.88</v>
      </c>
      <c r="N69" s="144"/>
      <c r="O69" s="144"/>
      <c r="P69" s="144"/>
      <c r="Q69" s="144"/>
      <c r="R69" s="144"/>
      <c r="S69" s="144"/>
      <c r="T69" s="144">
        <v>36.76</v>
      </c>
      <c r="U69" s="144"/>
      <c r="V69" s="144">
        <v>196.11</v>
      </c>
      <c r="W69" s="144"/>
      <c r="X69" s="144">
        <v>50.34</v>
      </c>
      <c r="Y69" s="144">
        <v>235.96</v>
      </c>
      <c r="Z69" s="51"/>
      <c r="AA69" s="51"/>
      <c r="AB69" s="51"/>
      <c r="AC69" s="51"/>
      <c r="AD69" s="51"/>
      <c r="AE69" s="51"/>
      <c r="AF69" s="51"/>
      <c r="AG69" s="51"/>
      <c r="AH69" s="51"/>
    </row>
    <row r="70" spans="1:34" x14ac:dyDescent="0.25">
      <c r="A70" s="50">
        <v>34669</v>
      </c>
      <c r="B70" s="144"/>
      <c r="C70" s="144">
        <v>130.63</v>
      </c>
      <c r="D70" s="144">
        <v>251.69</v>
      </c>
      <c r="E70" s="144">
        <v>314.61</v>
      </c>
      <c r="F70" s="144"/>
      <c r="G70" s="144">
        <v>25.58</v>
      </c>
      <c r="H70" s="144">
        <v>316.7</v>
      </c>
      <c r="I70" s="144">
        <v>116.76</v>
      </c>
      <c r="J70" s="144"/>
      <c r="K70" s="144">
        <v>113.72</v>
      </c>
      <c r="L70" s="144">
        <v>104.3</v>
      </c>
      <c r="M70" s="144">
        <v>116.04</v>
      </c>
      <c r="N70" s="144"/>
      <c r="O70" s="144"/>
      <c r="P70" s="144"/>
      <c r="Q70" s="144"/>
      <c r="R70" s="144"/>
      <c r="S70" s="144"/>
      <c r="T70" s="144">
        <v>40.590000000000003</v>
      </c>
      <c r="U70" s="144"/>
      <c r="V70" s="144">
        <v>191.91</v>
      </c>
      <c r="W70" s="144"/>
      <c r="X70" s="144">
        <v>50.34</v>
      </c>
      <c r="Y70" s="144">
        <v>235.96</v>
      </c>
      <c r="Z70" s="51"/>
      <c r="AA70" s="51"/>
      <c r="AB70" s="51"/>
      <c r="AC70" s="51"/>
      <c r="AD70" s="51"/>
      <c r="AE70" s="51"/>
      <c r="AF70" s="51"/>
      <c r="AG70" s="51"/>
      <c r="AH70" s="51"/>
    </row>
    <row r="71" spans="1:34" x14ac:dyDescent="0.25">
      <c r="A71" s="50">
        <v>34700</v>
      </c>
      <c r="B71" s="144"/>
      <c r="C71" s="144">
        <v>132.63999999999999</v>
      </c>
      <c r="D71" s="144">
        <v>269.08</v>
      </c>
      <c r="E71" s="144">
        <v>341.98</v>
      </c>
      <c r="F71" s="144"/>
      <c r="G71" s="144">
        <v>28.46</v>
      </c>
      <c r="H71" s="144">
        <v>329.84</v>
      </c>
      <c r="I71" s="144">
        <v>119.09</v>
      </c>
      <c r="J71" s="144"/>
      <c r="K71" s="144">
        <v>117.95</v>
      </c>
      <c r="L71" s="144">
        <v>108.65</v>
      </c>
      <c r="M71" s="144">
        <v>120.64</v>
      </c>
      <c r="N71" s="144"/>
      <c r="O71" s="144"/>
      <c r="P71" s="144"/>
      <c r="Q71" s="144"/>
      <c r="R71" s="144"/>
      <c r="S71" s="144"/>
      <c r="T71" s="144">
        <v>42.82</v>
      </c>
      <c r="U71" s="144"/>
      <c r="V71" s="144">
        <v>198.78</v>
      </c>
      <c r="W71" s="144"/>
      <c r="X71" s="144">
        <v>52.43</v>
      </c>
      <c r="Y71" s="144">
        <v>245.75</v>
      </c>
      <c r="Z71" s="51"/>
      <c r="AA71" s="51"/>
      <c r="AB71" s="51"/>
      <c r="AC71" s="51"/>
      <c r="AD71" s="51"/>
      <c r="AE71" s="51"/>
      <c r="AF71" s="51"/>
      <c r="AG71" s="51"/>
      <c r="AH71" s="51"/>
    </row>
    <row r="72" spans="1:34" x14ac:dyDescent="0.25">
      <c r="A72" s="50">
        <v>34731</v>
      </c>
      <c r="B72" s="144"/>
      <c r="C72" s="144">
        <v>156.38</v>
      </c>
      <c r="D72" s="144">
        <v>323.19</v>
      </c>
      <c r="E72" s="144">
        <v>414.35</v>
      </c>
      <c r="F72" s="144"/>
      <c r="G72" s="144">
        <v>28.92</v>
      </c>
      <c r="H72" s="144">
        <v>384.65</v>
      </c>
      <c r="I72" s="144">
        <v>135.77000000000001</v>
      </c>
      <c r="J72" s="144"/>
      <c r="K72" s="144">
        <v>138.31</v>
      </c>
      <c r="L72" s="144">
        <v>121.55</v>
      </c>
      <c r="M72" s="144">
        <v>142.88999999999999</v>
      </c>
      <c r="N72" s="144"/>
      <c r="O72" s="144"/>
      <c r="P72" s="144"/>
      <c r="Q72" s="144"/>
      <c r="R72" s="144"/>
      <c r="S72" s="144"/>
      <c r="T72" s="144">
        <v>60.92</v>
      </c>
      <c r="U72" s="144"/>
      <c r="V72" s="144">
        <v>228.52</v>
      </c>
      <c r="W72" s="144"/>
      <c r="X72" s="144">
        <v>60.27</v>
      </c>
      <c r="Y72" s="144">
        <v>282.51</v>
      </c>
      <c r="Z72" s="51"/>
      <c r="AA72" s="51"/>
      <c r="AB72" s="51"/>
      <c r="AC72" s="51"/>
      <c r="AD72" s="51"/>
      <c r="AE72" s="51"/>
      <c r="AF72" s="51"/>
      <c r="AG72" s="51"/>
      <c r="AH72" s="51"/>
    </row>
    <row r="73" spans="1:34" x14ac:dyDescent="0.25">
      <c r="A73" s="50">
        <v>34759</v>
      </c>
      <c r="B73" s="144"/>
      <c r="C73" s="144">
        <v>153.32</v>
      </c>
      <c r="D73" s="144">
        <v>329.08</v>
      </c>
      <c r="E73" s="144">
        <v>423.92</v>
      </c>
      <c r="F73" s="144"/>
      <c r="G73" s="144">
        <v>34.909999999999997</v>
      </c>
      <c r="H73" s="144">
        <v>401.14</v>
      </c>
      <c r="I73" s="144">
        <v>131.4</v>
      </c>
      <c r="J73" s="144"/>
      <c r="K73" s="144">
        <v>136.4</v>
      </c>
      <c r="L73" s="144">
        <v>120.68</v>
      </c>
      <c r="M73" s="144">
        <v>142.37</v>
      </c>
      <c r="N73" s="144"/>
      <c r="O73" s="144"/>
      <c r="P73" s="144"/>
      <c r="Q73" s="144"/>
      <c r="R73" s="144"/>
      <c r="S73" s="144"/>
      <c r="T73" s="144">
        <v>65.98</v>
      </c>
      <c r="U73" s="144"/>
      <c r="V73" s="144">
        <v>230.59</v>
      </c>
      <c r="W73" s="144"/>
      <c r="X73" s="144">
        <v>63.7</v>
      </c>
      <c r="Y73" s="144">
        <v>285.48</v>
      </c>
      <c r="Z73" s="51"/>
      <c r="AA73" s="51"/>
      <c r="AB73" s="51"/>
      <c r="AC73" s="51"/>
      <c r="AD73" s="51"/>
      <c r="AE73" s="51"/>
      <c r="AF73" s="51"/>
      <c r="AG73" s="51"/>
      <c r="AH73" s="51"/>
    </row>
    <row r="74" spans="1:34" x14ac:dyDescent="0.25">
      <c r="A74" s="50">
        <v>34790</v>
      </c>
      <c r="B74" s="144"/>
      <c r="C74" s="144">
        <v>154.53</v>
      </c>
      <c r="D74" s="144">
        <v>334.86</v>
      </c>
      <c r="E74" s="144">
        <v>420.46</v>
      </c>
      <c r="F74" s="144"/>
      <c r="G74" s="144">
        <v>22.11</v>
      </c>
      <c r="H74" s="144">
        <v>397.63</v>
      </c>
      <c r="I74" s="144">
        <v>132.41</v>
      </c>
      <c r="J74" s="144"/>
      <c r="K74" s="144">
        <v>136.65</v>
      </c>
      <c r="L74" s="144">
        <v>115.55</v>
      </c>
      <c r="M74" s="144">
        <v>143.66</v>
      </c>
      <c r="N74" s="144"/>
      <c r="O74" s="144"/>
      <c r="P74" s="144"/>
      <c r="Q74" s="144"/>
      <c r="R74" s="144"/>
      <c r="S74" s="144"/>
      <c r="T74" s="144">
        <v>70.33</v>
      </c>
      <c r="U74" s="144"/>
      <c r="V74" s="144">
        <v>228.25</v>
      </c>
      <c r="W74" s="144"/>
      <c r="X74" s="144">
        <v>63.67</v>
      </c>
      <c r="Y74" s="144">
        <v>282.31</v>
      </c>
      <c r="Z74" s="51"/>
      <c r="AA74" s="51"/>
      <c r="AB74" s="51"/>
      <c r="AC74" s="51"/>
      <c r="AD74" s="51"/>
      <c r="AE74" s="51"/>
      <c r="AF74" s="51"/>
      <c r="AG74" s="51"/>
      <c r="AH74" s="51"/>
    </row>
    <row r="75" spans="1:34" x14ac:dyDescent="0.25">
      <c r="A75" s="50">
        <v>34820</v>
      </c>
      <c r="B75" s="144"/>
      <c r="C75" s="144">
        <v>158.54</v>
      </c>
      <c r="D75" s="144">
        <v>331.29</v>
      </c>
      <c r="E75" s="144">
        <v>424.23</v>
      </c>
      <c r="F75" s="144"/>
      <c r="G75" s="144">
        <v>31.82</v>
      </c>
      <c r="H75" s="144">
        <v>394.45</v>
      </c>
      <c r="I75" s="144">
        <v>130.82</v>
      </c>
      <c r="J75" s="144"/>
      <c r="K75" s="144">
        <v>140.94999999999999</v>
      </c>
      <c r="L75" s="144">
        <v>115.22</v>
      </c>
      <c r="M75" s="144">
        <v>148.31</v>
      </c>
      <c r="N75" s="144"/>
      <c r="O75" s="144"/>
      <c r="P75" s="144"/>
      <c r="Q75" s="144"/>
      <c r="R75" s="144"/>
      <c r="S75" s="144"/>
      <c r="T75" s="144"/>
      <c r="U75" s="144"/>
      <c r="V75" s="144">
        <v>228.8</v>
      </c>
      <c r="W75" s="144"/>
      <c r="X75" s="144">
        <v>60.31</v>
      </c>
      <c r="Y75" s="144">
        <v>284.8</v>
      </c>
      <c r="Z75" s="51"/>
      <c r="AA75" s="51"/>
      <c r="AB75" s="51"/>
      <c r="AC75" s="51"/>
      <c r="AD75" s="51"/>
      <c r="AE75" s="51"/>
      <c r="AF75" s="51"/>
      <c r="AG75" s="51"/>
      <c r="AH75" s="51"/>
    </row>
    <row r="76" spans="1:34" x14ac:dyDescent="0.25">
      <c r="A76" s="50">
        <v>34851</v>
      </c>
      <c r="B76" s="144"/>
      <c r="C76" s="144">
        <v>163.74</v>
      </c>
      <c r="D76" s="144">
        <v>330.56</v>
      </c>
      <c r="E76" s="144">
        <v>434.01</v>
      </c>
      <c r="F76" s="144"/>
      <c r="G76" s="144">
        <v>21.83</v>
      </c>
      <c r="H76" s="144">
        <v>393.58</v>
      </c>
      <c r="I76" s="144">
        <v>130.69999999999999</v>
      </c>
      <c r="J76" s="144"/>
      <c r="K76" s="144">
        <v>141.07</v>
      </c>
      <c r="L76" s="144">
        <v>115.92</v>
      </c>
      <c r="M76" s="144">
        <v>153.55000000000001</v>
      </c>
      <c r="N76" s="144"/>
      <c r="O76" s="144"/>
      <c r="P76" s="144"/>
      <c r="Q76" s="144"/>
      <c r="R76" s="144"/>
      <c r="S76" s="144"/>
      <c r="T76" s="144"/>
      <c r="U76" s="144"/>
      <c r="V76" s="144">
        <v>231.87</v>
      </c>
      <c r="W76" s="144"/>
      <c r="X76" s="144">
        <v>55.89</v>
      </c>
      <c r="Y76" s="144">
        <v>291.32</v>
      </c>
      <c r="Z76" s="51"/>
      <c r="AA76" s="51"/>
      <c r="AB76" s="51"/>
      <c r="AC76" s="51"/>
      <c r="AD76" s="51"/>
      <c r="AE76" s="51"/>
      <c r="AF76" s="51"/>
      <c r="AG76" s="51"/>
      <c r="AH76" s="51"/>
    </row>
    <row r="77" spans="1:34" x14ac:dyDescent="0.25">
      <c r="A77" s="50">
        <v>34881</v>
      </c>
      <c r="B77" s="144"/>
      <c r="C77" s="144">
        <v>170.23</v>
      </c>
      <c r="D77" s="144">
        <v>337.97</v>
      </c>
      <c r="E77" s="144">
        <v>439.64</v>
      </c>
      <c r="F77" s="144"/>
      <c r="G77" s="144">
        <v>15.32</v>
      </c>
      <c r="H77" s="144">
        <v>392.24</v>
      </c>
      <c r="I77" s="144">
        <v>131.16999999999999</v>
      </c>
      <c r="J77" s="144"/>
      <c r="K77" s="144">
        <v>134.41</v>
      </c>
      <c r="L77" s="144">
        <v>165.57</v>
      </c>
      <c r="M77" s="144">
        <v>150.07</v>
      </c>
      <c r="N77" s="144"/>
      <c r="O77" s="144"/>
      <c r="P77" s="144">
        <v>165.44</v>
      </c>
      <c r="Q77" s="144"/>
      <c r="R77" s="144"/>
      <c r="S77" s="144"/>
      <c r="T77" s="144"/>
      <c r="U77" s="144"/>
      <c r="V77" s="144">
        <v>234.63</v>
      </c>
      <c r="W77" s="144"/>
      <c r="X77" s="144">
        <v>58.07</v>
      </c>
      <c r="Y77" s="144">
        <v>290.33</v>
      </c>
      <c r="Z77" s="51"/>
      <c r="AA77" s="51"/>
      <c r="AB77" s="51"/>
      <c r="AC77" s="51"/>
      <c r="AD77" s="51"/>
      <c r="AE77" s="51"/>
      <c r="AF77" s="51"/>
      <c r="AG77" s="51"/>
      <c r="AH77" s="51"/>
    </row>
    <row r="78" spans="1:34" x14ac:dyDescent="0.25">
      <c r="A78" s="50">
        <v>34912</v>
      </c>
      <c r="B78" s="144"/>
      <c r="C78" s="144">
        <v>148.33000000000001</v>
      </c>
      <c r="D78" s="144">
        <v>340.07</v>
      </c>
      <c r="E78" s="144">
        <v>444.34</v>
      </c>
      <c r="F78" s="144"/>
      <c r="G78" s="144">
        <v>19.329999999999998</v>
      </c>
      <c r="H78" s="144">
        <v>392.2</v>
      </c>
      <c r="I78" s="144">
        <v>131.93</v>
      </c>
      <c r="J78" s="144"/>
      <c r="K78" s="144">
        <v>127.08</v>
      </c>
      <c r="L78" s="144">
        <v>180.97</v>
      </c>
      <c r="M78" s="144">
        <v>135.15</v>
      </c>
      <c r="N78" s="144"/>
      <c r="O78" s="144"/>
      <c r="P78" s="144">
        <v>175.15</v>
      </c>
      <c r="Q78" s="144"/>
      <c r="R78" s="144"/>
      <c r="S78" s="144"/>
      <c r="T78" s="144">
        <v>52.18</v>
      </c>
      <c r="U78" s="144"/>
      <c r="V78" s="144">
        <v>234.61</v>
      </c>
      <c r="W78" s="144"/>
      <c r="X78" s="144">
        <v>58.06</v>
      </c>
      <c r="Y78" s="144">
        <v>290.3</v>
      </c>
      <c r="Z78" s="51"/>
      <c r="AA78" s="51"/>
      <c r="AB78" s="51"/>
      <c r="AC78" s="51"/>
      <c r="AD78" s="51"/>
      <c r="AE78" s="51"/>
      <c r="AF78" s="51"/>
      <c r="AG78" s="51"/>
      <c r="AH78" s="51"/>
    </row>
    <row r="79" spans="1:34" x14ac:dyDescent="0.25">
      <c r="A79" s="50">
        <v>34943</v>
      </c>
      <c r="B79" s="144"/>
      <c r="C79" s="144">
        <v>152.76</v>
      </c>
      <c r="D79" s="144">
        <v>340.31</v>
      </c>
      <c r="E79" s="144">
        <v>444.34</v>
      </c>
      <c r="F79" s="144"/>
      <c r="G79" s="144">
        <v>31.28</v>
      </c>
      <c r="H79" s="144">
        <v>426.09</v>
      </c>
      <c r="I79" s="144">
        <v>132.09</v>
      </c>
      <c r="J79" s="144"/>
      <c r="K79" s="144">
        <v>129.84</v>
      </c>
      <c r="L79" s="144">
        <v>147.6</v>
      </c>
      <c r="M79" s="144">
        <v>138.71</v>
      </c>
      <c r="N79" s="144"/>
      <c r="O79" s="144"/>
      <c r="P79" s="144">
        <v>181.61</v>
      </c>
      <c r="Q79" s="144"/>
      <c r="R79" s="144"/>
      <c r="S79" s="144"/>
      <c r="T79" s="144">
        <v>38.57</v>
      </c>
      <c r="U79" s="144"/>
      <c r="V79" s="144">
        <v>234.61</v>
      </c>
      <c r="W79" s="144"/>
      <c r="X79" s="144">
        <v>58.06</v>
      </c>
      <c r="Y79" s="144">
        <v>290.3</v>
      </c>
      <c r="Z79" s="51"/>
      <c r="AA79" s="51"/>
      <c r="AB79" s="51"/>
      <c r="AC79" s="51"/>
      <c r="AD79" s="51"/>
      <c r="AE79" s="51"/>
      <c r="AF79" s="51"/>
      <c r="AG79" s="51"/>
      <c r="AH79" s="51"/>
    </row>
    <row r="80" spans="1:34" x14ac:dyDescent="0.25">
      <c r="A80" s="50">
        <v>34973</v>
      </c>
      <c r="B80" s="144"/>
      <c r="C80" s="144">
        <v>153.61000000000001</v>
      </c>
      <c r="D80" s="144">
        <v>338.17</v>
      </c>
      <c r="E80" s="144">
        <v>444.34</v>
      </c>
      <c r="F80" s="144"/>
      <c r="G80" s="144">
        <v>23.14</v>
      </c>
      <c r="H80" s="144">
        <v>392.2</v>
      </c>
      <c r="I80" s="144">
        <v>131.96</v>
      </c>
      <c r="J80" s="144"/>
      <c r="K80" s="144">
        <v>134.09</v>
      </c>
      <c r="L80" s="144">
        <v>128.66999999999999</v>
      </c>
      <c r="M80" s="144">
        <v>142.22999999999999</v>
      </c>
      <c r="N80" s="144"/>
      <c r="O80" s="144"/>
      <c r="P80" s="144">
        <v>183.13</v>
      </c>
      <c r="Q80" s="144"/>
      <c r="R80" s="144"/>
      <c r="S80" s="144"/>
      <c r="T80" s="144">
        <v>32.68</v>
      </c>
      <c r="U80" s="144"/>
      <c r="V80" s="144">
        <v>235.8</v>
      </c>
      <c r="W80" s="144"/>
      <c r="X80" s="144">
        <v>58.06</v>
      </c>
      <c r="Y80" s="144">
        <v>284.38</v>
      </c>
      <c r="Z80" s="51"/>
      <c r="AA80" s="51"/>
      <c r="AB80" s="51"/>
      <c r="AC80" s="51"/>
      <c r="AD80" s="51"/>
      <c r="AE80" s="51"/>
      <c r="AF80" s="51"/>
      <c r="AG80" s="51"/>
      <c r="AH80" s="51"/>
    </row>
    <row r="81" spans="1:34" x14ac:dyDescent="0.25">
      <c r="A81" s="50">
        <v>35004</v>
      </c>
      <c r="B81" s="144"/>
      <c r="C81" s="144">
        <v>159.69</v>
      </c>
      <c r="D81" s="144">
        <v>339.96</v>
      </c>
      <c r="E81" s="144">
        <v>441.76</v>
      </c>
      <c r="F81" s="144"/>
      <c r="G81" s="144">
        <v>23.04</v>
      </c>
      <c r="H81" s="144">
        <v>389.92</v>
      </c>
      <c r="I81" s="144">
        <v>129.38</v>
      </c>
      <c r="J81" s="144"/>
      <c r="K81" s="144">
        <v>140.85</v>
      </c>
      <c r="L81" s="144"/>
      <c r="M81" s="144">
        <v>150.86000000000001</v>
      </c>
      <c r="N81" s="144"/>
      <c r="O81" s="144"/>
      <c r="P81" s="144">
        <v>142.9</v>
      </c>
      <c r="Q81" s="144"/>
      <c r="R81" s="144"/>
      <c r="S81" s="144"/>
      <c r="T81" s="144">
        <v>38.020000000000003</v>
      </c>
      <c r="U81" s="144"/>
      <c r="V81" s="144">
        <v>234.43</v>
      </c>
      <c r="W81" s="144"/>
      <c r="X81" s="144">
        <v>57.72</v>
      </c>
      <c r="Y81" s="144">
        <v>282.73</v>
      </c>
      <c r="Z81" s="51"/>
      <c r="AA81" s="51"/>
      <c r="AB81" s="51"/>
      <c r="AC81" s="51"/>
      <c r="AD81" s="51"/>
      <c r="AE81" s="51"/>
      <c r="AF81" s="51"/>
      <c r="AG81" s="51"/>
      <c r="AH81" s="51"/>
    </row>
    <row r="82" spans="1:34" x14ac:dyDescent="0.25">
      <c r="A82" s="50">
        <v>35034</v>
      </c>
      <c r="B82" s="144"/>
      <c r="C82" s="144">
        <v>161.66</v>
      </c>
      <c r="D82" s="144">
        <v>344.4</v>
      </c>
      <c r="E82" s="144">
        <v>442.47</v>
      </c>
      <c r="F82" s="144"/>
      <c r="G82" s="144">
        <v>32.35</v>
      </c>
      <c r="H82" s="144">
        <v>386.43</v>
      </c>
      <c r="I82" s="144">
        <v>128.69</v>
      </c>
      <c r="J82" s="144"/>
      <c r="K82" s="144">
        <v>142.16</v>
      </c>
      <c r="L82" s="144">
        <v>134.72</v>
      </c>
      <c r="M82" s="144">
        <v>151.32</v>
      </c>
      <c r="N82" s="144"/>
      <c r="O82" s="144"/>
      <c r="P82" s="144">
        <v>142.9</v>
      </c>
      <c r="Q82" s="144"/>
      <c r="R82" s="144"/>
      <c r="S82" s="144"/>
      <c r="T82" s="144">
        <v>38.03</v>
      </c>
      <c r="U82" s="144"/>
      <c r="V82" s="144">
        <v>232.33</v>
      </c>
      <c r="W82" s="144"/>
      <c r="X82" s="144">
        <v>57.21</v>
      </c>
      <c r="Y82" s="144">
        <v>280.19</v>
      </c>
      <c r="Z82" s="51"/>
      <c r="AA82" s="51"/>
      <c r="AB82" s="51"/>
      <c r="AC82" s="51"/>
      <c r="AD82" s="51"/>
      <c r="AE82" s="51"/>
      <c r="AF82" s="51"/>
      <c r="AG82" s="51"/>
      <c r="AH82" s="51"/>
    </row>
    <row r="83" spans="1:34" x14ac:dyDescent="0.25">
      <c r="A83" s="50">
        <v>35065</v>
      </c>
      <c r="B83" s="144"/>
      <c r="C83" s="144">
        <v>158.66999999999999</v>
      </c>
      <c r="D83" s="144">
        <v>330.39</v>
      </c>
      <c r="E83" s="144">
        <v>437.8</v>
      </c>
      <c r="F83" s="144"/>
      <c r="G83" s="144">
        <v>30.82</v>
      </c>
      <c r="H83" s="144">
        <v>386.43</v>
      </c>
      <c r="I83" s="144">
        <v>144.84</v>
      </c>
      <c r="J83" s="144"/>
      <c r="K83" s="144">
        <v>142.65</v>
      </c>
      <c r="L83" s="144">
        <v>135.22</v>
      </c>
      <c r="M83" s="144">
        <v>150.01</v>
      </c>
      <c r="N83" s="144"/>
      <c r="O83" s="144"/>
      <c r="P83" s="144"/>
      <c r="Q83" s="144"/>
      <c r="R83" s="144"/>
      <c r="S83" s="144"/>
      <c r="T83" s="144">
        <v>35.840000000000003</v>
      </c>
      <c r="U83" s="144"/>
      <c r="V83" s="144">
        <v>232.33</v>
      </c>
      <c r="W83" s="144"/>
      <c r="X83" s="144">
        <v>57.21</v>
      </c>
      <c r="Y83" s="144">
        <v>280.19</v>
      </c>
      <c r="Z83" s="51"/>
      <c r="AA83" s="51"/>
      <c r="AB83" s="51"/>
      <c r="AC83" s="51"/>
      <c r="AD83" s="51"/>
      <c r="AE83" s="51"/>
      <c r="AF83" s="51"/>
      <c r="AG83" s="51"/>
      <c r="AH83" s="51"/>
    </row>
    <row r="84" spans="1:34" x14ac:dyDescent="0.25">
      <c r="A84" s="50">
        <v>35096</v>
      </c>
      <c r="B84" s="144"/>
      <c r="C84" s="144">
        <v>154.93</v>
      </c>
      <c r="D84" s="144">
        <v>319.88</v>
      </c>
      <c r="E84" s="144">
        <v>437.8</v>
      </c>
      <c r="F84" s="144"/>
      <c r="G84" s="144">
        <v>38.54</v>
      </c>
      <c r="H84" s="144">
        <v>386.43</v>
      </c>
      <c r="I84" s="144">
        <v>148.52000000000001</v>
      </c>
      <c r="J84" s="144"/>
      <c r="K84" s="144">
        <v>141.18</v>
      </c>
      <c r="L84" s="144">
        <v>137.78</v>
      </c>
      <c r="M84" s="144">
        <v>146.97999999999999</v>
      </c>
      <c r="N84" s="144"/>
      <c r="O84" s="144"/>
      <c r="P84" s="144"/>
      <c r="Q84" s="144"/>
      <c r="R84" s="144"/>
      <c r="S84" s="144"/>
      <c r="T84" s="144">
        <v>42.14</v>
      </c>
      <c r="U84" s="144"/>
      <c r="V84" s="144">
        <v>232.33</v>
      </c>
      <c r="W84" s="144"/>
      <c r="X84" s="144">
        <v>57.21</v>
      </c>
      <c r="Y84" s="144">
        <v>280.19</v>
      </c>
      <c r="Z84" s="51"/>
      <c r="AA84" s="51"/>
      <c r="AB84" s="51"/>
      <c r="AC84" s="51"/>
      <c r="AD84" s="51"/>
      <c r="AE84" s="51"/>
      <c r="AF84" s="51"/>
      <c r="AG84" s="51"/>
      <c r="AH84" s="51"/>
    </row>
    <row r="85" spans="1:34" x14ac:dyDescent="0.25">
      <c r="A85" s="50">
        <v>35125</v>
      </c>
      <c r="B85" s="144"/>
      <c r="C85" s="144">
        <v>148.08000000000001</v>
      </c>
      <c r="D85" s="144">
        <v>312.88</v>
      </c>
      <c r="E85" s="144">
        <v>409.78</v>
      </c>
      <c r="F85" s="144"/>
      <c r="G85" s="144">
        <v>44.4</v>
      </c>
      <c r="H85" s="144">
        <v>386.43</v>
      </c>
      <c r="I85" s="144">
        <v>144.16</v>
      </c>
      <c r="J85" s="144"/>
      <c r="K85" s="144">
        <v>135.97999999999999</v>
      </c>
      <c r="L85" s="144">
        <v>134.19999999999999</v>
      </c>
      <c r="M85" s="144">
        <v>144.38</v>
      </c>
      <c r="N85" s="144"/>
      <c r="O85" s="144"/>
      <c r="P85" s="144"/>
      <c r="Q85" s="144"/>
      <c r="R85" s="144"/>
      <c r="S85" s="144"/>
      <c r="T85" s="144">
        <v>44.65</v>
      </c>
      <c r="U85" s="144"/>
      <c r="V85" s="144">
        <v>222.99</v>
      </c>
      <c r="W85" s="144"/>
      <c r="X85" s="144">
        <v>56.27</v>
      </c>
      <c r="Y85" s="144">
        <v>275.52</v>
      </c>
      <c r="Z85" s="51"/>
      <c r="AA85" s="51"/>
      <c r="AB85" s="51"/>
      <c r="AC85" s="51"/>
      <c r="AD85" s="51"/>
      <c r="AE85" s="51"/>
      <c r="AF85" s="51"/>
      <c r="AG85" s="51"/>
      <c r="AH85" s="51"/>
    </row>
    <row r="86" spans="1:34" x14ac:dyDescent="0.25">
      <c r="A86" s="50">
        <v>35156</v>
      </c>
      <c r="B86" s="144"/>
      <c r="C86" s="144">
        <v>157.97999999999999</v>
      </c>
      <c r="D86" s="144">
        <v>303.54000000000002</v>
      </c>
      <c r="E86" s="144">
        <v>408.61</v>
      </c>
      <c r="F86" s="144"/>
      <c r="G86" s="144">
        <v>28.99</v>
      </c>
      <c r="H86" s="144">
        <v>386.43</v>
      </c>
      <c r="I86" s="144">
        <v>146.38</v>
      </c>
      <c r="J86" s="144"/>
      <c r="K86" s="144">
        <v>136.47999999999999</v>
      </c>
      <c r="L86" s="144"/>
      <c r="M86" s="144">
        <v>148.9</v>
      </c>
      <c r="N86" s="144"/>
      <c r="O86" s="144"/>
      <c r="P86" s="144"/>
      <c r="Q86" s="144"/>
      <c r="R86" s="144"/>
      <c r="S86" s="144"/>
      <c r="T86" s="144">
        <v>41.89</v>
      </c>
      <c r="U86" s="144"/>
      <c r="V86" s="144">
        <v>220.65</v>
      </c>
      <c r="W86" s="144"/>
      <c r="X86" s="144">
        <v>56.04</v>
      </c>
      <c r="Y86" s="144">
        <v>274.35000000000002</v>
      </c>
      <c r="Z86" s="51"/>
      <c r="AA86" s="51"/>
      <c r="AB86" s="51"/>
      <c r="AC86" s="51"/>
      <c r="AD86" s="51"/>
      <c r="AE86" s="51"/>
      <c r="AF86" s="51"/>
      <c r="AG86" s="51"/>
      <c r="AH86" s="51"/>
    </row>
    <row r="87" spans="1:34" x14ac:dyDescent="0.25">
      <c r="A87" s="50">
        <v>35186</v>
      </c>
      <c r="B87" s="144"/>
      <c r="C87" s="144"/>
      <c r="D87" s="144">
        <v>300.04000000000002</v>
      </c>
      <c r="E87" s="144">
        <v>403.94</v>
      </c>
      <c r="F87" s="144"/>
      <c r="G87" s="144">
        <v>24.11</v>
      </c>
      <c r="H87" s="144">
        <v>386.43</v>
      </c>
      <c r="I87" s="144">
        <v>141.26</v>
      </c>
      <c r="J87" s="144"/>
      <c r="K87" s="144">
        <v>141.09</v>
      </c>
      <c r="L87" s="144">
        <v>140.38999999999999</v>
      </c>
      <c r="M87" s="144">
        <v>152.12</v>
      </c>
      <c r="N87" s="144"/>
      <c r="O87" s="144"/>
      <c r="P87" s="144"/>
      <c r="Q87" s="144"/>
      <c r="R87" s="144"/>
      <c r="S87" s="144"/>
      <c r="T87" s="144"/>
      <c r="U87" s="144"/>
      <c r="V87" s="144">
        <v>220.65</v>
      </c>
      <c r="W87" s="144"/>
      <c r="X87" s="144">
        <v>56.04</v>
      </c>
      <c r="Y87" s="144">
        <v>274.35000000000002</v>
      </c>
      <c r="Z87" s="51"/>
      <c r="AA87" s="51"/>
      <c r="AB87" s="51"/>
      <c r="AC87" s="51"/>
      <c r="AD87" s="51"/>
      <c r="AE87" s="51"/>
      <c r="AF87" s="51"/>
      <c r="AG87" s="51"/>
      <c r="AH87" s="51"/>
    </row>
    <row r="88" spans="1:34" x14ac:dyDescent="0.25">
      <c r="A88" s="50">
        <v>35217</v>
      </c>
      <c r="B88" s="144"/>
      <c r="C88" s="144">
        <v>162.49</v>
      </c>
      <c r="D88" s="144">
        <v>299.66000000000003</v>
      </c>
      <c r="E88" s="144">
        <v>408.27</v>
      </c>
      <c r="F88" s="144"/>
      <c r="G88" s="144">
        <v>23.42</v>
      </c>
      <c r="H88" s="144">
        <v>391.7</v>
      </c>
      <c r="I88" s="144">
        <v>154.97</v>
      </c>
      <c r="J88" s="144"/>
      <c r="K88" s="144">
        <v>138.59</v>
      </c>
      <c r="L88" s="144">
        <v>140.38999999999999</v>
      </c>
      <c r="M88" s="144">
        <v>152.68</v>
      </c>
      <c r="N88" s="144"/>
      <c r="O88" s="144"/>
      <c r="P88" s="144"/>
      <c r="Q88" s="144"/>
      <c r="R88" s="144"/>
      <c r="S88" s="144"/>
      <c r="T88" s="144"/>
      <c r="U88" s="144"/>
      <c r="V88" s="144">
        <v>221.3</v>
      </c>
      <c r="W88" s="144"/>
      <c r="X88" s="144">
        <v>48.52</v>
      </c>
      <c r="Y88" s="144">
        <v>278.10000000000002</v>
      </c>
      <c r="Z88" s="51"/>
      <c r="AA88" s="51"/>
      <c r="AB88" s="51"/>
      <c r="AC88" s="51"/>
      <c r="AD88" s="51"/>
      <c r="AE88" s="51"/>
      <c r="AF88" s="51"/>
      <c r="AG88" s="51"/>
      <c r="AH88" s="51"/>
    </row>
    <row r="89" spans="1:34" x14ac:dyDescent="0.25">
      <c r="A89" s="50">
        <v>35247</v>
      </c>
      <c r="B89" s="144"/>
      <c r="C89" s="144">
        <v>147.4</v>
      </c>
      <c r="D89" s="144">
        <v>297.43</v>
      </c>
      <c r="E89" s="144">
        <v>394.57</v>
      </c>
      <c r="F89" s="144"/>
      <c r="G89" s="144">
        <v>22.39</v>
      </c>
      <c r="H89" s="144">
        <v>396.97</v>
      </c>
      <c r="I89" s="144">
        <v>158.31</v>
      </c>
      <c r="J89" s="144"/>
      <c r="K89" s="144">
        <v>125.19</v>
      </c>
      <c r="L89" s="144"/>
      <c r="M89" s="144">
        <v>138.44999999999999</v>
      </c>
      <c r="N89" s="144"/>
      <c r="O89" s="144"/>
      <c r="P89" s="144"/>
      <c r="Q89" s="144"/>
      <c r="R89" s="144"/>
      <c r="S89" s="144"/>
      <c r="T89" s="144"/>
      <c r="U89" s="144"/>
      <c r="V89" s="144">
        <v>224.27</v>
      </c>
      <c r="W89" s="144"/>
      <c r="X89" s="144">
        <v>48.21</v>
      </c>
      <c r="Y89" s="144">
        <v>281.83999999999997</v>
      </c>
      <c r="Z89" s="51"/>
      <c r="AA89" s="51"/>
      <c r="AB89" s="51"/>
      <c r="AC89" s="51"/>
      <c r="AD89" s="51"/>
      <c r="AE89" s="51"/>
      <c r="AF89" s="51"/>
      <c r="AG89" s="51"/>
      <c r="AH89" s="51"/>
    </row>
    <row r="90" spans="1:34" x14ac:dyDescent="0.25">
      <c r="A90" s="50">
        <v>35278</v>
      </c>
      <c r="B90" s="144"/>
      <c r="C90" s="144"/>
      <c r="D90" s="144">
        <v>298.87</v>
      </c>
      <c r="E90" s="144">
        <v>404.16</v>
      </c>
      <c r="F90" s="144"/>
      <c r="G90" s="144">
        <v>17.12</v>
      </c>
      <c r="H90" s="144">
        <v>396.97</v>
      </c>
      <c r="I90" s="144">
        <v>159.82</v>
      </c>
      <c r="J90" s="144"/>
      <c r="K90" s="144"/>
      <c r="L90" s="144"/>
      <c r="M90" s="144"/>
      <c r="N90" s="144"/>
      <c r="O90" s="144"/>
      <c r="P90" s="144"/>
      <c r="Q90" s="144"/>
      <c r="R90" s="144"/>
      <c r="S90" s="144"/>
      <c r="T90" s="144"/>
      <c r="U90" s="144"/>
      <c r="V90" s="144">
        <v>221.39</v>
      </c>
      <c r="W90" s="144"/>
      <c r="X90" s="144">
        <v>47.01</v>
      </c>
      <c r="Y90" s="144">
        <v>277.04000000000002</v>
      </c>
      <c r="Z90" s="51"/>
      <c r="AA90" s="51"/>
      <c r="AB90" s="51"/>
      <c r="AC90" s="51"/>
      <c r="AD90" s="51"/>
      <c r="AE90" s="51"/>
      <c r="AF90" s="51"/>
      <c r="AG90" s="51"/>
      <c r="AH90" s="51"/>
    </row>
    <row r="91" spans="1:34" x14ac:dyDescent="0.25">
      <c r="A91" s="50">
        <v>35309</v>
      </c>
      <c r="B91" s="144"/>
      <c r="C91" s="144">
        <v>149.30000000000001</v>
      </c>
      <c r="D91" s="144">
        <v>300.31</v>
      </c>
      <c r="E91" s="144">
        <v>407.76</v>
      </c>
      <c r="F91" s="144"/>
      <c r="G91" s="144">
        <v>19.690000000000001</v>
      </c>
      <c r="H91" s="144">
        <v>396.97</v>
      </c>
      <c r="I91" s="144">
        <v>164.22</v>
      </c>
      <c r="J91" s="144"/>
      <c r="K91" s="144">
        <v>124.11</v>
      </c>
      <c r="L91" s="144">
        <v>126.11</v>
      </c>
      <c r="M91" s="144">
        <v>128.83000000000001</v>
      </c>
      <c r="N91" s="144"/>
      <c r="O91" s="144"/>
      <c r="P91" s="144">
        <v>153.51</v>
      </c>
      <c r="Q91" s="144"/>
      <c r="R91" s="144"/>
      <c r="S91" s="144"/>
      <c r="T91" s="144">
        <v>46.73</v>
      </c>
      <c r="U91" s="144"/>
      <c r="V91" s="144">
        <v>220.67</v>
      </c>
      <c r="W91" s="144"/>
      <c r="X91" s="144">
        <v>47.01</v>
      </c>
      <c r="Y91" s="144">
        <v>275.83999999999997</v>
      </c>
      <c r="Z91" s="51"/>
      <c r="AA91" s="51"/>
      <c r="AB91" s="51"/>
      <c r="AC91" s="51"/>
      <c r="AD91" s="51"/>
      <c r="AE91" s="51"/>
      <c r="AF91" s="51"/>
      <c r="AG91" s="51"/>
      <c r="AH91" s="51"/>
    </row>
    <row r="92" spans="1:34" x14ac:dyDescent="0.25">
      <c r="A92" s="50">
        <v>35339</v>
      </c>
      <c r="B92" s="144"/>
      <c r="C92" s="144">
        <v>145.66999999999999</v>
      </c>
      <c r="D92" s="144">
        <v>303.44</v>
      </c>
      <c r="E92" s="144">
        <v>408.79</v>
      </c>
      <c r="F92" s="144"/>
      <c r="G92" s="144">
        <v>18.59</v>
      </c>
      <c r="H92" s="144">
        <v>397.97</v>
      </c>
      <c r="I92" s="144">
        <v>159.72999999999999</v>
      </c>
      <c r="J92" s="144"/>
      <c r="K92" s="144">
        <v>124.23</v>
      </c>
      <c r="L92" s="144">
        <v>126.5</v>
      </c>
      <c r="M92" s="144">
        <v>125.56</v>
      </c>
      <c r="N92" s="144"/>
      <c r="O92" s="144"/>
      <c r="P92" s="144">
        <v>157.71</v>
      </c>
      <c r="Q92" s="144"/>
      <c r="R92" s="144"/>
      <c r="S92" s="144"/>
      <c r="T92" s="144">
        <v>35.950000000000003</v>
      </c>
      <c r="U92" s="144"/>
      <c r="V92" s="144">
        <v>221.23</v>
      </c>
      <c r="W92" s="144"/>
      <c r="X92" s="144">
        <v>48.09</v>
      </c>
      <c r="Y92" s="144">
        <v>276.54000000000002</v>
      </c>
      <c r="Z92" s="51"/>
      <c r="AA92" s="51"/>
      <c r="AB92" s="51"/>
      <c r="AC92" s="51"/>
      <c r="AD92" s="51"/>
      <c r="AE92" s="51"/>
      <c r="AF92" s="51"/>
      <c r="AG92" s="51"/>
      <c r="AH92" s="51"/>
    </row>
    <row r="93" spans="1:34" x14ac:dyDescent="0.25">
      <c r="A93" s="50">
        <v>35370</v>
      </c>
      <c r="B93" s="144"/>
      <c r="C93" s="144">
        <v>143.97</v>
      </c>
      <c r="D93" s="144">
        <v>296.58999999999997</v>
      </c>
      <c r="E93" s="144">
        <v>393.73</v>
      </c>
      <c r="F93" s="144"/>
      <c r="G93" s="144">
        <v>25.94</v>
      </c>
      <c r="H93" s="144">
        <v>407.35</v>
      </c>
      <c r="I93" s="144">
        <v>165.59</v>
      </c>
      <c r="J93" s="144"/>
      <c r="K93" s="144">
        <v>122.72</v>
      </c>
      <c r="L93" s="144"/>
      <c r="M93" s="144">
        <v>123.13</v>
      </c>
      <c r="N93" s="144"/>
      <c r="O93" s="144"/>
      <c r="P93" s="144"/>
      <c r="Q93" s="144"/>
      <c r="R93" s="144"/>
      <c r="S93" s="144"/>
      <c r="T93" s="144">
        <v>43.51</v>
      </c>
      <c r="U93" s="144"/>
      <c r="V93" s="144">
        <v>224.47</v>
      </c>
      <c r="W93" s="144"/>
      <c r="X93" s="144">
        <v>49.23</v>
      </c>
      <c r="Y93" s="144">
        <v>283.05</v>
      </c>
      <c r="Z93" s="51"/>
      <c r="AA93" s="51"/>
      <c r="AB93" s="51"/>
      <c r="AC93" s="51"/>
      <c r="AD93" s="51"/>
      <c r="AE93" s="51"/>
      <c r="AF93" s="51"/>
      <c r="AG93" s="51"/>
      <c r="AH93" s="51"/>
    </row>
    <row r="94" spans="1:34" x14ac:dyDescent="0.25">
      <c r="A94" s="50">
        <v>35400</v>
      </c>
      <c r="B94" s="144"/>
      <c r="C94" s="144">
        <v>142.44</v>
      </c>
      <c r="D94" s="144">
        <v>298.55</v>
      </c>
      <c r="E94" s="144">
        <v>382.76</v>
      </c>
      <c r="F94" s="144"/>
      <c r="G94" s="144">
        <v>28.03</v>
      </c>
      <c r="H94" s="144">
        <v>408.69</v>
      </c>
      <c r="I94" s="144">
        <v>163.46</v>
      </c>
      <c r="J94" s="144"/>
      <c r="K94" s="144">
        <v>121.17</v>
      </c>
      <c r="L94" s="144"/>
      <c r="M94" s="144">
        <v>121.88</v>
      </c>
      <c r="N94" s="144"/>
      <c r="O94" s="144"/>
      <c r="P94" s="144"/>
      <c r="Q94" s="144"/>
      <c r="R94" s="144"/>
      <c r="S94" s="144"/>
      <c r="T94" s="144">
        <v>44.81</v>
      </c>
      <c r="U94" s="144"/>
      <c r="V94" s="144">
        <v>224.72</v>
      </c>
      <c r="W94" s="144"/>
      <c r="X94" s="144">
        <v>49.39</v>
      </c>
      <c r="Y94" s="144">
        <v>283.98</v>
      </c>
      <c r="Z94" s="51"/>
      <c r="AA94" s="51"/>
      <c r="AB94" s="51"/>
      <c r="AC94" s="51"/>
      <c r="AD94" s="51"/>
      <c r="AE94" s="51"/>
      <c r="AF94" s="51"/>
      <c r="AG94" s="51"/>
      <c r="AH94" s="51"/>
    </row>
    <row r="95" spans="1:34" x14ac:dyDescent="0.25">
      <c r="A95" s="50">
        <v>35431</v>
      </c>
      <c r="B95" s="144"/>
      <c r="C95" s="144">
        <v>143.38999999999999</v>
      </c>
      <c r="D95" s="144">
        <v>304.83</v>
      </c>
      <c r="E95" s="144">
        <v>386.65</v>
      </c>
      <c r="F95" s="144"/>
      <c r="G95" s="144">
        <v>36.61</v>
      </c>
      <c r="H95" s="144">
        <v>416.94</v>
      </c>
      <c r="I95" s="144">
        <v>169.82</v>
      </c>
      <c r="J95" s="144"/>
      <c r="K95" s="144">
        <v>127.85</v>
      </c>
      <c r="L95" s="144">
        <v>121.38</v>
      </c>
      <c r="M95" s="144">
        <v>124.21</v>
      </c>
      <c r="N95" s="144"/>
      <c r="O95" s="144"/>
      <c r="P95" s="144">
        <v>156.5</v>
      </c>
      <c r="Q95" s="144"/>
      <c r="R95" s="144"/>
      <c r="S95" s="144"/>
      <c r="T95" s="144">
        <v>44.7</v>
      </c>
      <c r="U95" s="144"/>
      <c r="V95" s="144">
        <v>224.19</v>
      </c>
      <c r="W95" s="144"/>
      <c r="X95" s="144">
        <v>50.39</v>
      </c>
      <c r="Y95" s="144">
        <v>284.64999999999998</v>
      </c>
      <c r="Z95" s="51"/>
      <c r="AA95" s="51"/>
      <c r="AB95" s="51"/>
      <c r="AC95" s="51"/>
      <c r="AD95" s="51"/>
      <c r="AE95" s="51"/>
      <c r="AF95" s="51"/>
      <c r="AG95" s="51"/>
      <c r="AH95" s="51"/>
    </row>
    <row r="96" spans="1:34" x14ac:dyDescent="0.25">
      <c r="A96" s="50">
        <v>35462</v>
      </c>
      <c r="B96" s="144"/>
      <c r="C96" s="144">
        <v>146.66999999999999</v>
      </c>
      <c r="D96" s="144">
        <v>297.77999999999997</v>
      </c>
      <c r="E96" s="144">
        <v>397.04</v>
      </c>
      <c r="F96" s="144"/>
      <c r="G96" s="144">
        <v>24.17</v>
      </c>
      <c r="H96" s="144">
        <v>430.89</v>
      </c>
      <c r="I96" s="144">
        <v>166.58</v>
      </c>
      <c r="J96" s="144"/>
      <c r="K96" s="144">
        <v>127.98</v>
      </c>
      <c r="L96" s="144"/>
      <c r="M96" s="144">
        <v>127.4</v>
      </c>
      <c r="N96" s="144"/>
      <c r="O96" s="144"/>
      <c r="P96" s="144">
        <v>149.71</v>
      </c>
      <c r="Q96" s="144"/>
      <c r="R96" s="144"/>
      <c r="S96" s="144"/>
      <c r="T96" s="144">
        <v>45.54</v>
      </c>
      <c r="U96" s="144"/>
      <c r="V96" s="144">
        <v>230.42</v>
      </c>
      <c r="W96" s="144"/>
      <c r="X96" s="144">
        <v>52.07</v>
      </c>
      <c r="Y96" s="144">
        <v>292.89999999999998</v>
      </c>
      <c r="Z96" s="51"/>
      <c r="AA96" s="51"/>
      <c r="AB96" s="51"/>
      <c r="AC96" s="51"/>
      <c r="AD96" s="51"/>
      <c r="AE96" s="51"/>
      <c r="AF96" s="51"/>
      <c r="AG96" s="51"/>
      <c r="AH96" s="51"/>
    </row>
    <row r="97" spans="1:34" x14ac:dyDescent="0.25">
      <c r="A97" s="50">
        <v>35490</v>
      </c>
      <c r="B97" s="144"/>
      <c r="C97" s="144">
        <v>143.38</v>
      </c>
      <c r="D97" s="144">
        <v>302.08999999999997</v>
      </c>
      <c r="E97" s="144">
        <v>394.03</v>
      </c>
      <c r="F97" s="144"/>
      <c r="G97" s="144">
        <v>25.98</v>
      </c>
      <c r="H97" s="144">
        <v>434.75</v>
      </c>
      <c r="I97" s="144">
        <v>165.93</v>
      </c>
      <c r="J97" s="144"/>
      <c r="K97" s="144">
        <v>128.04</v>
      </c>
      <c r="L97" s="144"/>
      <c r="M97" s="144">
        <v>131.58000000000001</v>
      </c>
      <c r="N97" s="144"/>
      <c r="O97" s="144"/>
      <c r="P97" s="144"/>
      <c r="Q97" s="144"/>
      <c r="R97" s="144"/>
      <c r="S97" s="144"/>
      <c r="T97" s="144">
        <v>45.15</v>
      </c>
      <c r="U97" s="144"/>
      <c r="V97" s="144">
        <v>229.04</v>
      </c>
      <c r="W97" s="144"/>
      <c r="X97" s="144">
        <v>49.1</v>
      </c>
      <c r="Y97" s="144">
        <v>282.39</v>
      </c>
      <c r="Z97" s="51"/>
      <c r="AA97" s="51"/>
      <c r="AB97" s="51"/>
      <c r="AC97" s="51"/>
      <c r="AD97" s="51"/>
      <c r="AE97" s="51"/>
      <c r="AF97" s="51"/>
      <c r="AG97" s="51"/>
      <c r="AH97" s="51"/>
    </row>
    <row r="98" spans="1:34" x14ac:dyDescent="0.25">
      <c r="A98" s="50">
        <v>35521</v>
      </c>
      <c r="B98" s="144"/>
      <c r="C98" s="144">
        <v>151.30000000000001</v>
      </c>
      <c r="D98" s="144">
        <v>300.14</v>
      </c>
      <c r="E98" s="144">
        <v>404.14</v>
      </c>
      <c r="F98" s="144"/>
      <c r="G98" s="144">
        <v>22.74</v>
      </c>
      <c r="H98" s="144">
        <v>445.9</v>
      </c>
      <c r="I98" s="144">
        <v>173.51</v>
      </c>
      <c r="J98" s="144"/>
      <c r="K98" s="144">
        <v>133.28</v>
      </c>
      <c r="L98" s="144"/>
      <c r="M98" s="144">
        <v>136.63</v>
      </c>
      <c r="N98" s="144"/>
      <c r="O98" s="144"/>
      <c r="P98" s="144"/>
      <c r="Q98" s="144"/>
      <c r="R98" s="144"/>
      <c r="S98" s="144"/>
      <c r="T98" s="144">
        <v>51.24</v>
      </c>
      <c r="U98" s="144"/>
      <c r="V98" s="144">
        <v>231.71</v>
      </c>
      <c r="W98" s="144"/>
      <c r="X98" s="144">
        <v>47.15</v>
      </c>
      <c r="Y98" s="144">
        <v>289.63</v>
      </c>
      <c r="Z98" s="51"/>
      <c r="AA98" s="51"/>
      <c r="AB98" s="51"/>
      <c r="AC98" s="51"/>
      <c r="AD98" s="51"/>
      <c r="AE98" s="51"/>
      <c r="AF98" s="51"/>
      <c r="AG98" s="51"/>
      <c r="AH98" s="51"/>
    </row>
    <row r="99" spans="1:34" x14ac:dyDescent="0.25">
      <c r="A99" s="50">
        <v>35551</v>
      </c>
      <c r="B99" s="144"/>
      <c r="C99" s="144">
        <v>148.94</v>
      </c>
      <c r="D99" s="144">
        <v>298.8</v>
      </c>
      <c r="E99" s="144">
        <v>387.97</v>
      </c>
      <c r="F99" s="144"/>
      <c r="G99" s="144">
        <v>24.23</v>
      </c>
      <c r="H99" s="144">
        <v>445.9</v>
      </c>
      <c r="I99" s="144">
        <v>171.65</v>
      </c>
      <c r="J99" s="144"/>
      <c r="K99" s="144">
        <v>128.33000000000001</v>
      </c>
      <c r="L99" s="144"/>
      <c r="M99" s="144">
        <v>130.38</v>
      </c>
      <c r="N99" s="144"/>
      <c r="O99" s="144"/>
      <c r="P99" s="144"/>
      <c r="Q99" s="144"/>
      <c r="R99" s="144"/>
      <c r="S99" s="144"/>
      <c r="T99" s="144"/>
      <c r="U99" s="144"/>
      <c r="V99" s="144">
        <v>226.32</v>
      </c>
      <c r="W99" s="144"/>
      <c r="X99" s="144">
        <v>46.07</v>
      </c>
      <c r="Y99" s="144">
        <v>289.63</v>
      </c>
      <c r="Z99" s="51"/>
      <c r="AA99" s="51"/>
      <c r="AB99" s="51"/>
      <c r="AC99" s="51"/>
      <c r="AD99" s="51"/>
      <c r="AE99" s="51"/>
      <c r="AF99" s="51"/>
      <c r="AG99" s="51"/>
      <c r="AH99" s="51"/>
    </row>
    <row r="100" spans="1:34" x14ac:dyDescent="0.25">
      <c r="A100" s="50">
        <v>35582</v>
      </c>
      <c r="B100" s="144"/>
      <c r="C100" s="144">
        <v>150.49</v>
      </c>
      <c r="D100" s="144">
        <v>314.14999999999998</v>
      </c>
      <c r="E100" s="144">
        <v>398.56</v>
      </c>
      <c r="F100" s="144"/>
      <c r="G100" s="144">
        <v>34.22</v>
      </c>
      <c r="H100" s="144">
        <v>458.05</v>
      </c>
      <c r="I100" s="144">
        <v>168.55</v>
      </c>
      <c r="J100" s="144"/>
      <c r="K100" s="144">
        <v>117.2</v>
      </c>
      <c r="L100" s="144"/>
      <c r="M100" s="144">
        <v>118.66</v>
      </c>
      <c r="N100" s="144"/>
      <c r="O100" s="144"/>
      <c r="P100" s="144"/>
      <c r="Q100" s="144"/>
      <c r="R100" s="144"/>
      <c r="S100" s="144"/>
      <c r="T100" s="144"/>
      <c r="U100" s="144"/>
      <c r="V100" s="144">
        <v>229.72</v>
      </c>
      <c r="W100" s="144"/>
      <c r="X100" s="144">
        <v>47.05</v>
      </c>
      <c r="Y100" s="144">
        <v>297.52999999999997</v>
      </c>
      <c r="Z100" s="51"/>
      <c r="AA100" s="51"/>
      <c r="AB100" s="51"/>
      <c r="AC100" s="51"/>
      <c r="AD100" s="51"/>
      <c r="AE100" s="51"/>
      <c r="AF100" s="51"/>
      <c r="AG100" s="51"/>
      <c r="AH100" s="51"/>
    </row>
    <row r="101" spans="1:34" x14ac:dyDescent="0.25">
      <c r="A101" s="50">
        <v>35612</v>
      </c>
      <c r="B101" s="144"/>
      <c r="C101" s="144">
        <v>161.44999999999999</v>
      </c>
      <c r="D101" s="144">
        <v>319.08</v>
      </c>
      <c r="E101" s="144">
        <v>416.19</v>
      </c>
      <c r="F101" s="144"/>
      <c r="G101" s="144">
        <v>20.78</v>
      </c>
      <c r="H101" s="144">
        <v>459.19</v>
      </c>
      <c r="I101" s="144">
        <v>169.43</v>
      </c>
      <c r="J101" s="144"/>
      <c r="K101" s="144">
        <v>106.9</v>
      </c>
      <c r="L101" s="144">
        <v>105.78</v>
      </c>
      <c r="M101" s="144">
        <v>116.63</v>
      </c>
      <c r="N101" s="144"/>
      <c r="O101" s="144"/>
      <c r="P101" s="144">
        <v>103.91</v>
      </c>
      <c r="Q101" s="144"/>
      <c r="R101" s="144"/>
      <c r="S101" s="144"/>
      <c r="T101" s="144"/>
      <c r="U101" s="144"/>
      <c r="V101" s="144">
        <v>224.74</v>
      </c>
      <c r="W101" s="144"/>
      <c r="X101" s="144">
        <v>47.17</v>
      </c>
      <c r="Y101" s="144">
        <v>298.27</v>
      </c>
      <c r="Z101" s="51"/>
      <c r="AA101" s="51"/>
      <c r="AB101" s="51"/>
      <c r="AC101" s="51"/>
      <c r="AD101" s="51"/>
      <c r="AE101" s="51"/>
      <c r="AF101" s="51"/>
      <c r="AG101" s="51"/>
      <c r="AH101" s="51"/>
    </row>
    <row r="102" spans="1:34" x14ac:dyDescent="0.25">
      <c r="A102" s="50">
        <v>35643</v>
      </c>
      <c r="B102" s="144"/>
      <c r="C102" s="144">
        <v>149.94</v>
      </c>
      <c r="D102" s="144">
        <v>322.7</v>
      </c>
      <c r="E102" s="144">
        <v>423.16</v>
      </c>
      <c r="F102" s="144"/>
      <c r="G102" s="144">
        <v>19.43</v>
      </c>
      <c r="H102" s="144">
        <v>464.4</v>
      </c>
      <c r="I102" s="144">
        <v>167.63</v>
      </c>
      <c r="J102" s="144"/>
      <c r="K102" s="144">
        <v>106.45</v>
      </c>
      <c r="L102" s="144">
        <v>108.1</v>
      </c>
      <c r="M102" s="144">
        <v>116.96</v>
      </c>
      <c r="N102" s="144"/>
      <c r="O102" s="144"/>
      <c r="P102" s="144">
        <v>123.5</v>
      </c>
      <c r="Q102" s="144"/>
      <c r="R102" s="144"/>
      <c r="S102" s="144"/>
      <c r="T102" s="144">
        <v>75.05</v>
      </c>
      <c r="U102" s="144"/>
      <c r="V102" s="144">
        <v>217.16</v>
      </c>
      <c r="W102" s="144"/>
      <c r="X102" s="144">
        <v>46.58</v>
      </c>
      <c r="Y102" s="144">
        <v>290.39</v>
      </c>
      <c r="Z102" s="51"/>
      <c r="AA102" s="51"/>
      <c r="AB102" s="51"/>
      <c r="AC102" s="51"/>
      <c r="AD102" s="51"/>
      <c r="AE102" s="51"/>
      <c r="AF102" s="51"/>
      <c r="AG102" s="51"/>
      <c r="AH102" s="51"/>
    </row>
    <row r="103" spans="1:34" x14ac:dyDescent="0.25">
      <c r="A103" s="50">
        <v>35674</v>
      </c>
      <c r="B103" s="144"/>
      <c r="C103" s="144">
        <v>152.38999999999999</v>
      </c>
      <c r="D103" s="144">
        <v>336.34</v>
      </c>
      <c r="E103" s="144">
        <v>436.95</v>
      </c>
      <c r="F103" s="144"/>
      <c r="G103" s="144">
        <v>22.15</v>
      </c>
      <c r="H103" s="144">
        <v>475.76</v>
      </c>
      <c r="I103" s="144">
        <v>171.95</v>
      </c>
      <c r="J103" s="144"/>
      <c r="K103" s="144">
        <v>121.42</v>
      </c>
      <c r="L103" s="144">
        <v>108.75</v>
      </c>
      <c r="M103" s="144">
        <v>127.86</v>
      </c>
      <c r="N103" s="144"/>
      <c r="O103" s="144"/>
      <c r="P103" s="144">
        <v>135.68</v>
      </c>
      <c r="Q103" s="144"/>
      <c r="R103" s="144"/>
      <c r="S103" s="144"/>
      <c r="T103" s="144">
        <v>61.52</v>
      </c>
      <c r="U103" s="144"/>
      <c r="V103" s="144">
        <v>220.77</v>
      </c>
      <c r="W103" s="144"/>
      <c r="X103" s="144">
        <v>48.01</v>
      </c>
      <c r="Y103" s="144">
        <v>296.66000000000003</v>
      </c>
      <c r="Z103" s="51"/>
      <c r="AA103" s="51"/>
      <c r="AB103" s="51"/>
      <c r="AC103" s="51"/>
      <c r="AD103" s="51"/>
      <c r="AE103" s="51"/>
      <c r="AF103" s="51"/>
      <c r="AG103" s="51"/>
      <c r="AH103" s="51"/>
    </row>
    <row r="104" spans="1:34" x14ac:dyDescent="0.25">
      <c r="A104" s="50">
        <v>35704</v>
      </c>
      <c r="B104" s="144"/>
      <c r="C104" s="144">
        <v>153.82</v>
      </c>
      <c r="D104" s="144">
        <v>359.33</v>
      </c>
      <c r="E104" s="144">
        <v>448.45</v>
      </c>
      <c r="F104" s="144"/>
      <c r="G104" s="144">
        <v>31.17</v>
      </c>
      <c r="H104" s="144">
        <v>475.76</v>
      </c>
      <c r="I104" s="144">
        <v>165.99</v>
      </c>
      <c r="J104" s="144"/>
      <c r="K104" s="144">
        <v>118.63</v>
      </c>
      <c r="L104" s="144">
        <v>112.56</v>
      </c>
      <c r="M104" s="144">
        <v>128.22999999999999</v>
      </c>
      <c r="N104" s="144"/>
      <c r="O104" s="144"/>
      <c r="P104" s="144">
        <v>140</v>
      </c>
      <c r="Q104" s="144"/>
      <c r="R104" s="144"/>
      <c r="S104" s="144"/>
      <c r="T104" s="144">
        <v>48.15</v>
      </c>
      <c r="U104" s="144"/>
      <c r="V104" s="144">
        <v>224.22</v>
      </c>
      <c r="W104" s="144"/>
      <c r="X104" s="144">
        <v>50.31</v>
      </c>
      <c r="Y104" s="144">
        <v>304.70999999999998</v>
      </c>
      <c r="Z104" s="51"/>
      <c r="AA104" s="51"/>
      <c r="AB104" s="51"/>
      <c r="AC104" s="51"/>
      <c r="AD104" s="51"/>
      <c r="AE104" s="51"/>
      <c r="AF104" s="51"/>
      <c r="AG104" s="51"/>
      <c r="AH104" s="51"/>
    </row>
    <row r="105" spans="1:34" x14ac:dyDescent="0.25">
      <c r="A105" s="50">
        <v>35735</v>
      </c>
      <c r="B105" s="144"/>
      <c r="C105" s="144">
        <v>154.85</v>
      </c>
      <c r="D105" s="144">
        <v>353.95</v>
      </c>
      <c r="E105" s="144">
        <v>448.45</v>
      </c>
      <c r="F105" s="144"/>
      <c r="G105" s="144">
        <v>47.58</v>
      </c>
      <c r="H105" s="144">
        <v>475.76</v>
      </c>
      <c r="I105" s="144">
        <v>165.29</v>
      </c>
      <c r="J105" s="144"/>
      <c r="K105" s="144">
        <v>116.33</v>
      </c>
      <c r="L105" s="144">
        <v>110.47</v>
      </c>
      <c r="M105" s="144">
        <v>123.37</v>
      </c>
      <c r="N105" s="144"/>
      <c r="O105" s="144"/>
      <c r="P105" s="144">
        <v>138.11000000000001</v>
      </c>
      <c r="Q105" s="144"/>
      <c r="R105" s="144"/>
      <c r="S105" s="144"/>
      <c r="T105" s="144">
        <v>48.19</v>
      </c>
      <c r="U105" s="144"/>
      <c r="V105" s="144">
        <v>225.66</v>
      </c>
      <c r="W105" s="144"/>
      <c r="X105" s="144">
        <v>50.31</v>
      </c>
      <c r="Y105" s="144">
        <v>304.70999999999998</v>
      </c>
      <c r="Z105" s="51"/>
      <c r="AA105" s="51"/>
      <c r="AB105" s="51"/>
      <c r="AC105" s="51"/>
      <c r="AD105" s="51"/>
      <c r="AE105" s="51"/>
      <c r="AF105" s="51"/>
      <c r="AG105" s="51"/>
      <c r="AH105" s="51"/>
    </row>
    <row r="106" spans="1:34" x14ac:dyDescent="0.25">
      <c r="A106" s="50">
        <v>35765</v>
      </c>
      <c r="B106" s="144"/>
      <c r="C106" s="144">
        <v>152.47999999999999</v>
      </c>
      <c r="D106" s="144">
        <v>352.15</v>
      </c>
      <c r="E106" s="144">
        <v>448.45</v>
      </c>
      <c r="F106" s="144"/>
      <c r="G106" s="144">
        <v>62.62</v>
      </c>
      <c r="H106" s="144">
        <v>474.61</v>
      </c>
      <c r="I106" s="144">
        <v>165.29</v>
      </c>
      <c r="J106" s="144"/>
      <c r="K106" s="144">
        <v>114.37</v>
      </c>
      <c r="L106" s="144"/>
      <c r="M106" s="144">
        <v>121.86</v>
      </c>
      <c r="N106" s="144"/>
      <c r="O106" s="144"/>
      <c r="P106" s="144">
        <v>130.80000000000001</v>
      </c>
      <c r="Q106" s="144"/>
      <c r="R106" s="144"/>
      <c r="S106" s="144"/>
      <c r="T106" s="144"/>
      <c r="U106" s="144"/>
      <c r="V106" s="144">
        <v>225.66</v>
      </c>
      <c r="W106" s="144"/>
      <c r="X106" s="144">
        <v>50.31</v>
      </c>
      <c r="Y106" s="144">
        <v>304.70999999999998</v>
      </c>
      <c r="Z106" s="51"/>
      <c r="AA106" s="51"/>
      <c r="AB106" s="51"/>
      <c r="AC106" s="51"/>
      <c r="AD106" s="51"/>
      <c r="AE106" s="51"/>
      <c r="AF106" s="51"/>
      <c r="AG106" s="51"/>
      <c r="AH106" s="51"/>
    </row>
    <row r="107" spans="1:34" x14ac:dyDescent="0.25">
      <c r="A107" s="50">
        <v>35796</v>
      </c>
      <c r="B107" s="144"/>
      <c r="C107" s="144">
        <v>154.30000000000001</v>
      </c>
      <c r="D107" s="144">
        <v>342.37</v>
      </c>
      <c r="E107" s="144">
        <v>446.15</v>
      </c>
      <c r="F107" s="144"/>
      <c r="G107" s="144">
        <v>65.010000000000005</v>
      </c>
      <c r="H107" s="144">
        <v>474.32</v>
      </c>
      <c r="I107" s="144">
        <v>165.57</v>
      </c>
      <c r="J107" s="144"/>
      <c r="K107" s="144">
        <v>113.47</v>
      </c>
      <c r="L107" s="144">
        <v>105.39</v>
      </c>
      <c r="M107" s="144">
        <v>121.43</v>
      </c>
      <c r="N107" s="144"/>
      <c r="O107" s="144"/>
      <c r="P107" s="144"/>
      <c r="Q107" s="144"/>
      <c r="R107" s="144"/>
      <c r="S107" s="144"/>
      <c r="T107" s="144"/>
      <c r="U107" s="144"/>
      <c r="V107" s="144">
        <v>225.66</v>
      </c>
      <c r="W107" s="144"/>
      <c r="X107" s="144">
        <v>58.36</v>
      </c>
      <c r="Y107" s="144">
        <v>304.70999999999998</v>
      </c>
      <c r="Z107" s="51"/>
      <c r="AA107" s="51"/>
      <c r="AB107" s="51"/>
      <c r="AC107" s="51"/>
      <c r="AD107" s="51"/>
      <c r="AE107" s="51"/>
      <c r="AF107" s="51"/>
      <c r="AG107" s="51"/>
      <c r="AH107" s="51"/>
    </row>
    <row r="108" spans="1:34" x14ac:dyDescent="0.25">
      <c r="A108" s="50">
        <v>35827</v>
      </c>
      <c r="B108" s="144"/>
      <c r="C108" s="144">
        <v>153.4</v>
      </c>
      <c r="D108" s="144">
        <v>320.88</v>
      </c>
      <c r="E108" s="144">
        <v>429.4</v>
      </c>
      <c r="F108" s="144"/>
      <c r="G108" s="144">
        <v>65.95</v>
      </c>
      <c r="H108" s="144">
        <v>474.32</v>
      </c>
      <c r="I108" s="144">
        <v>167.35</v>
      </c>
      <c r="J108" s="144"/>
      <c r="K108" s="144">
        <v>112.81</v>
      </c>
      <c r="L108" s="144">
        <v>104.41</v>
      </c>
      <c r="M108" s="144">
        <v>119.37</v>
      </c>
      <c r="N108" s="144"/>
      <c r="O108" s="144"/>
      <c r="P108" s="144">
        <v>127.87</v>
      </c>
      <c r="Q108" s="144"/>
      <c r="R108" s="144"/>
      <c r="S108" s="144"/>
      <c r="T108" s="144"/>
      <c r="U108" s="144"/>
      <c r="V108" s="144">
        <v>225.66</v>
      </c>
      <c r="W108" s="144"/>
      <c r="X108" s="144">
        <v>58.21</v>
      </c>
      <c r="Y108" s="144">
        <v>302.56</v>
      </c>
      <c r="Z108" s="51"/>
      <c r="AA108" s="51"/>
      <c r="AB108" s="51"/>
      <c r="AC108" s="51"/>
      <c r="AD108" s="51"/>
      <c r="AE108" s="51"/>
      <c r="AF108" s="51"/>
      <c r="AG108" s="51"/>
      <c r="AH108" s="51"/>
    </row>
    <row r="109" spans="1:34" x14ac:dyDescent="0.25">
      <c r="A109" s="50">
        <v>35855</v>
      </c>
      <c r="B109" s="144">
        <v>71.06</v>
      </c>
      <c r="C109" s="144">
        <v>149.76</v>
      </c>
      <c r="D109" s="144">
        <v>307.88</v>
      </c>
      <c r="E109" s="144">
        <v>412.51</v>
      </c>
      <c r="F109" s="144"/>
      <c r="G109" s="144">
        <v>24.04</v>
      </c>
      <c r="H109" s="144">
        <v>474.32</v>
      </c>
      <c r="I109" s="144">
        <v>165.76</v>
      </c>
      <c r="J109" s="144"/>
      <c r="K109" s="144">
        <v>111.03</v>
      </c>
      <c r="L109" s="144">
        <v>100.68</v>
      </c>
      <c r="M109" s="144">
        <v>117.17</v>
      </c>
      <c r="N109" s="144"/>
      <c r="O109" s="144"/>
      <c r="P109" s="144">
        <v>126.88</v>
      </c>
      <c r="Q109" s="144"/>
      <c r="R109" s="144"/>
      <c r="S109" s="144"/>
      <c r="T109" s="144">
        <v>59.25</v>
      </c>
      <c r="U109" s="144"/>
      <c r="V109" s="144">
        <v>223.65</v>
      </c>
      <c r="W109" s="144"/>
      <c r="X109" s="144">
        <v>56.63</v>
      </c>
      <c r="Y109" s="144">
        <v>301.83999999999997</v>
      </c>
      <c r="Z109" s="51"/>
      <c r="AA109" s="51"/>
      <c r="AB109" s="51"/>
      <c r="AC109" s="51"/>
      <c r="AD109" s="51"/>
      <c r="AE109" s="51"/>
      <c r="AF109" s="51"/>
      <c r="AG109" s="51"/>
      <c r="AH109" s="51"/>
    </row>
    <row r="110" spans="1:34" x14ac:dyDescent="0.25">
      <c r="A110" s="50">
        <v>35886</v>
      </c>
      <c r="B110" s="144"/>
      <c r="C110" s="144">
        <v>150.46</v>
      </c>
      <c r="D110" s="144">
        <v>299.19</v>
      </c>
      <c r="E110" s="144">
        <v>409.96</v>
      </c>
      <c r="F110" s="144"/>
      <c r="G110" s="144">
        <v>22.4</v>
      </c>
      <c r="H110" s="144">
        <v>474.69</v>
      </c>
      <c r="I110" s="144">
        <v>165.38</v>
      </c>
      <c r="J110" s="144"/>
      <c r="K110" s="144">
        <v>110.85</v>
      </c>
      <c r="L110" s="144">
        <v>112.18</v>
      </c>
      <c r="M110" s="144">
        <v>113.2</v>
      </c>
      <c r="N110" s="144"/>
      <c r="O110" s="144"/>
      <c r="P110" s="144">
        <v>125.05</v>
      </c>
      <c r="Q110" s="144"/>
      <c r="R110" s="144"/>
      <c r="S110" s="144"/>
      <c r="T110" s="144"/>
      <c r="U110" s="144"/>
      <c r="V110" s="144">
        <v>215.77</v>
      </c>
      <c r="W110" s="144"/>
      <c r="X110" s="144">
        <v>53.22</v>
      </c>
      <c r="Y110" s="144">
        <v>302.07</v>
      </c>
      <c r="Z110" s="51"/>
      <c r="AA110" s="51"/>
      <c r="AB110" s="51"/>
      <c r="AC110" s="51"/>
      <c r="AD110" s="51"/>
      <c r="AE110" s="51"/>
      <c r="AF110" s="51"/>
      <c r="AG110" s="51"/>
      <c r="AH110" s="51"/>
    </row>
    <row r="111" spans="1:34" x14ac:dyDescent="0.25">
      <c r="A111" s="50">
        <v>35916</v>
      </c>
      <c r="B111" s="144"/>
      <c r="C111" s="144">
        <v>172.23</v>
      </c>
      <c r="D111" s="144">
        <v>305.70999999999998</v>
      </c>
      <c r="E111" s="144">
        <v>414.43</v>
      </c>
      <c r="F111" s="144"/>
      <c r="G111" s="144">
        <v>34.909999999999997</v>
      </c>
      <c r="H111" s="144">
        <v>484.98</v>
      </c>
      <c r="I111" s="144">
        <v>166.41</v>
      </c>
      <c r="J111" s="144"/>
      <c r="K111" s="144">
        <v>114.67</v>
      </c>
      <c r="L111" s="144">
        <v>116.06</v>
      </c>
      <c r="M111" s="144">
        <v>117.05</v>
      </c>
      <c r="N111" s="144"/>
      <c r="O111" s="144"/>
      <c r="P111" s="144">
        <v>124.75</v>
      </c>
      <c r="Q111" s="144"/>
      <c r="R111" s="144"/>
      <c r="S111" s="144"/>
      <c r="T111" s="144"/>
      <c r="U111" s="144"/>
      <c r="V111" s="144">
        <v>220.45</v>
      </c>
      <c r="W111" s="144"/>
      <c r="X111" s="144">
        <v>63.83</v>
      </c>
      <c r="Y111" s="144">
        <v>308.63</v>
      </c>
      <c r="Z111" s="51"/>
      <c r="AA111" s="51"/>
      <c r="AB111" s="51"/>
      <c r="AC111" s="51"/>
      <c r="AD111" s="51"/>
      <c r="AE111" s="51"/>
      <c r="AF111" s="51"/>
      <c r="AG111" s="51"/>
      <c r="AH111" s="51"/>
    </row>
    <row r="112" spans="1:34" x14ac:dyDescent="0.25">
      <c r="A112" s="50">
        <v>35947</v>
      </c>
      <c r="B112" s="144"/>
      <c r="C112" s="144">
        <v>172.5</v>
      </c>
      <c r="D112" s="144">
        <v>332.18</v>
      </c>
      <c r="E112" s="144">
        <v>431.83</v>
      </c>
      <c r="F112" s="144"/>
      <c r="G112" s="144">
        <v>49.79</v>
      </c>
      <c r="H112" s="144">
        <v>487.19</v>
      </c>
      <c r="I112" s="144">
        <v>169.78</v>
      </c>
      <c r="J112" s="144"/>
      <c r="K112" s="144">
        <v>110.62</v>
      </c>
      <c r="L112" s="144">
        <v>109.61</v>
      </c>
      <c r="M112" s="144">
        <v>117.5</v>
      </c>
      <c r="N112" s="144"/>
      <c r="O112" s="144"/>
      <c r="P112" s="144"/>
      <c r="Q112" s="144"/>
      <c r="R112" s="144"/>
      <c r="S112" s="144"/>
      <c r="T112" s="144"/>
      <c r="U112" s="144"/>
      <c r="V112" s="144">
        <v>221.45</v>
      </c>
      <c r="W112" s="144"/>
      <c r="X112" s="144">
        <v>66.44</v>
      </c>
      <c r="Y112" s="144">
        <v>310.02999999999997</v>
      </c>
      <c r="Z112" s="51"/>
      <c r="AA112" s="51"/>
      <c r="AB112" s="51"/>
      <c r="AC112" s="51"/>
      <c r="AD112" s="51"/>
      <c r="AE112" s="51"/>
      <c r="AF112" s="51"/>
      <c r="AG112" s="51"/>
      <c r="AH112" s="51"/>
    </row>
    <row r="113" spans="1:34" x14ac:dyDescent="0.25">
      <c r="A113" s="50">
        <v>35977</v>
      </c>
      <c r="B113" s="144"/>
      <c r="C113" s="144">
        <v>175.66</v>
      </c>
      <c r="D113" s="144">
        <v>340.45</v>
      </c>
      <c r="E113" s="144">
        <v>442.9</v>
      </c>
      <c r="F113" s="144"/>
      <c r="G113" s="144">
        <v>34.86</v>
      </c>
      <c r="H113" s="144">
        <v>487.19</v>
      </c>
      <c r="I113" s="144">
        <v>169.78</v>
      </c>
      <c r="J113" s="144"/>
      <c r="K113" s="144">
        <v>105.88</v>
      </c>
      <c r="L113" s="144">
        <v>105.2</v>
      </c>
      <c r="M113" s="144">
        <v>121.07</v>
      </c>
      <c r="N113" s="144"/>
      <c r="O113" s="144"/>
      <c r="P113" s="144">
        <v>109.69</v>
      </c>
      <c r="Q113" s="144"/>
      <c r="R113" s="144"/>
      <c r="S113" s="144"/>
      <c r="T113" s="144"/>
      <c r="U113" s="144"/>
      <c r="V113" s="144">
        <v>221.45</v>
      </c>
      <c r="W113" s="144"/>
      <c r="X113" s="144">
        <v>66.44</v>
      </c>
      <c r="Y113" s="144">
        <v>310.02999999999997</v>
      </c>
      <c r="Z113" s="51"/>
      <c r="AA113" s="51"/>
      <c r="AB113" s="51"/>
      <c r="AC113" s="51"/>
      <c r="AD113" s="51"/>
      <c r="AE113" s="51"/>
      <c r="AF113" s="51"/>
      <c r="AG113" s="51"/>
      <c r="AH113" s="51"/>
    </row>
    <row r="114" spans="1:34" x14ac:dyDescent="0.25">
      <c r="A114" s="50">
        <v>36008</v>
      </c>
      <c r="B114" s="144"/>
      <c r="C114" s="144">
        <v>131.32</v>
      </c>
      <c r="D114" s="144">
        <v>340.15</v>
      </c>
      <c r="E114" s="144">
        <v>442.9</v>
      </c>
      <c r="F114" s="144"/>
      <c r="G114" s="144">
        <v>24.74</v>
      </c>
      <c r="H114" s="144">
        <v>487.19</v>
      </c>
      <c r="I114" s="144">
        <v>174.64</v>
      </c>
      <c r="J114" s="144"/>
      <c r="K114" s="144">
        <v>103.67</v>
      </c>
      <c r="L114" s="144">
        <v>97.03</v>
      </c>
      <c r="M114" s="144">
        <v>111.52</v>
      </c>
      <c r="N114" s="144"/>
      <c r="O114" s="144"/>
      <c r="P114" s="144">
        <v>126.08</v>
      </c>
      <c r="Q114" s="144"/>
      <c r="R114" s="144"/>
      <c r="S114" s="144"/>
      <c r="T114" s="144">
        <v>56.5</v>
      </c>
      <c r="U114" s="144"/>
      <c r="V114" s="144">
        <v>220.56</v>
      </c>
      <c r="W114" s="144"/>
      <c r="X114" s="144">
        <v>65.55</v>
      </c>
      <c r="Y114" s="144">
        <v>307.08</v>
      </c>
      <c r="Z114" s="51"/>
      <c r="AA114" s="51"/>
      <c r="AB114" s="51"/>
      <c r="AC114" s="51"/>
      <c r="AD114" s="51"/>
      <c r="AE114" s="51"/>
      <c r="AF114" s="51"/>
      <c r="AG114" s="51"/>
      <c r="AH114" s="51"/>
    </row>
    <row r="115" spans="1:34" x14ac:dyDescent="0.25">
      <c r="A115" s="50">
        <v>36039</v>
      </c>
      <c r="B115" s="144">
        <v>79.27</v>
      </c>
      <c r="C115" s="144">
        <v>137.71</v>
      </c>
      <c r="D115" s="144">
        <v>331.59</v>
      </c>
      <c r="E115" s="144">
        <v>442.9</v>
      </c>
      <c r="F115" s="144"/>
      <c r="G115" s="144">
        <v>20.88</v>
      </c>
      <c r="H115" s="144">
        <v>487.19</v>
      </c>
      <c r="I115" s="144">
        <v>174.5</v>
      </c>
      <c r="J115" s="144"/>
      <c r="K115" s="144">
        <v>109.88</v>
      </c>
      <c r="L115" s="144">
        <v>102.88</v>
      </c>
      <c r="M115" s="144">
        <v>112.04</v>
      </c>
      <c r="N115" s="144"/>
      <c r="O115" s="144"/>
      <c r="P115" s="144">
        <v>132.87</v>
      </c>
      <c r="Q115" s="144"/>
      <c r="R115" s="144"/>
      <c r="S115" s="144"/>
      <c r="T115" s="144">
        <v>44.41</v>
      </c>
      <c r="U115" s="144"/>
      <c r="V115" s="144">
        <v>217.02</v>
      </c>
      <c r="W115" s="144"/>
      <c r="X115" s="144">
        <v>62.01</v>
      </c>
      <c r="Y115" s="144">
        <v>295.27</v>
      </c>
      <c r="Z115" s="51"/>
      <c r="AA115" s="51"/>
      <c r="AB115" s="51"/>
      <c r="AC115" s="51"/>
      <c r="AD115" s="51"/>
      <c r="AE115" s="51"/>
      <c r="AF115" s="51"/>
      <c r="AG115" s="51"/>
      <c r="AH115" s="51"/>
    </row>
    <row r="116" spans="1:34" x14ac:dyDescent="0.25">
      <c r="A116" s="50">
        <v>36069</v>
      </c>
      <c r="B116" s="144">
        <v>47.25</v>
      </c>
      <c r="C116" s="144">
        <v>130.52000000000001</v>
      </c>
      <c r="D116" s="144">
        <v>323.69</v>
      </c>
      <c r="E116" s="144">
        <v>427.76</v>
      </c>
      <c r="F116" s="144"/>
      <c r="G116" s="144">
        <v>22.64</v>
      </c>
      <c r="H116" s="144">
        <v>476.86</v>
      </c>
      <c r="I116" s="144">
        <v>170.21</v>
      </c>
      <c r="J116" s="144"/>
      <c r="K116" s="144">
        <v>109.16</v>
      </c>
      <c r="L116" s="144">
        <v>101.34</v>
      </c>
      <c r="M116" s="144">
        <v>111.08</v>
      </c>
      <c r="N116" s="144"/>
      <c r="O116" s="144"/>
      <c r="P116" s="144">
        <v>133.87</v>
      </c>
      <c r="Q116" s="144"/>
      <c r="R116" s="144"/>
      <c r="S116" s="144"/>
      <c r="T116" s="144">
        <v>42.62</v>
      </c>
      <c r="U116" s="144"/>
      <c r="V116" s="144">
        <v>212.42</v>
      </c>
      <c r="W116" s="144"/>
      <c r="X116" s="144">
        <v>60.69</v>
      </c>
      <c r="Y116" s="144">
        <v>289.01</v>
      </c>
      <c r="Z116" s="51"/>
      <c r="AA116" s="51"/>
      <c r="AB116" s="51"/>
      <c r="AC116" s="51"/>
      <c r="AD116" s="51"/>
      <c r="AE116" s="51"/>
      <c r="AF116" s="51"/>
      <c r="AG116" s="51"/>
      <c r="AH116" s="51"/>
    </row>
    <row r="117" spans="1:34" x14ac:dyDescent="0.25">
      <c r="A117" s="50">
        <v>36100</v>
      </c>
      <c r="B117" s="144">
        <v>58.33</v>
      </c>
      <c r="C117" s="144">
        <v>140.72999999999999</v>
      </c>
      <c r="D117" s="144">
        <v>321.7</v>
      </c>
      <c r="E117" s="144">
        <v>421.11</v>
      </c>
      <c r="F117" s="144"/>
      <c r="G117" s="144">
        <v>30.92</v>
      </c>
      <c r="H117" s="144">
        <v>472.67</v>
      </c>
      <c r="I117" s="144">
        <v>168.63</v>
      </c>
      <c r="J117" s="144"/>
      <c r="K117" s="144">
        <v>118.37</v>
      </c>
      <c r="L117" s="144">
        <v>117.54</v>
      </c>
      <c r="M117" s="144">
        <v>118.33</v>
      </c>
      <c r="N117" s="144"/>
      <c r="O117" s="144"/>
      <c r="P117" s="144"/>
      <c r="Q117" s="144"/>
      <c r="R117" s="144"/>
      <c r="S117" s="144"/>
      <c r="T117" s="144">
        <v>48.66</v>
      </c>
      <c r="U117" s="144"/>
      <c r="V117" s="144">
        <v>213.99</v>
      </c>
      <c r="W117" s="144"/>
      <c r="X117" s="144">
        <v>67.319999999999993</v>
      </c>
      <c r="Y117" s="144">
        <v>283.60000000000002</v>
      </c>
      <c r="Z117" s="51"/>
      <c r="AA117" s="51"/>
      <c r="AB117" s="51"/>
      <c r="AC117" s="51"/>
      <c r="AD117" s="51"/>
      <c r="AE117" s="51"/>
      <c r="AF117" s="51"/>
      <c r="AG117" s="51"/>
      <c r="AH117" s="51"/>
    </row>
    <row r="118" spans="1:34" x14ac:dyDescent="0.25">
      <c r="A118" s="50">
        <v>36130</v>
      </c>
      <c r="B118" s="144">
        <v>64.16</v>
      </c>
      <c r="C118" s="144">
        <v>139.43</v>
      </c>
      <c r="D118" s="144">
        <v>317.12</v>
      </c>
      <c r="E118" s="144">
        <v>415.38</v>
      </c>
      <c r="F118" s="144"/>
      <c r="G118" s="144">
        <v>45.24</v>
      </c>
      <c r="H118" s="144">
        <v>472.67</v>
      </c>
      <c r="I118" s="144">
        <v>168.57</v>
      </c>
      <c r="J118" s="144"/>
      <c r="K118" s="144">
        <v>119.94</v>
      </c>
      <c r="L118" s="144"/>
      <c r="M118" s="144">
        <v>119.87</v>
      </c>
      <c r="N118" s="144"/>
      <c r="O118" s="144"/>
      <c r="P118" s="144"/>
      <c r="Q118" s="144"/>
      <c r="R118" s="144"/>
      <c r="S118" s="144"/>
      <c r="T118" s="144">
        <v>49.48</v>
      </c>
      <c r="U118" s="144"/>
      <c r="V118" s="144">
        <v>210.55</v>
      </c>
      <c r="W118" s="144"/>
      <c r="X118" s="144">
        <v>67.319999999999993</v>
      </c>
      <c r="Y118" s="144">
        <v>272.14</v>
      </c>
      <c r="Z118" s="51"/>
      <c r="AA118" s="51"/>
      <c r="AB118" s="51"/>
      <c r="AC118" s="51"/>
      <c r="AD118" s="51"/>
      <c r="AE118" s="51"/>
      <c r="AF118" s="51"/>
      <c r="AG118" s="51"/>
      <c r="AH118" s="51"/>
    </row>
    <row r="119" spans="1:34" x14ac:dyDescent="0.25">
      <c r="A119" s="50">
        <v>36161</v>
      </c>
      <c r="B119" s="144">
        <v>62.67</v>
      </c>
      <c r="C119" s="144">
        <v>138.56</v>
      </c>
      <c r="D119" s="144">
        <v>310.10000000000002</v>
      </c>
      <c r="E119" s="144">
        <v>412.54</v>
      </c>
      <c r="F119" s="144"/>
      <c r="G119" s="144">
        <v>36.25</v>
      </c>
      <c r="H119" s="144">
        <v>469.44</v>
      </c>
      <c r="I119" s="144">
        <v>165.88</v>
      </c>
      <c r="J119" s="144"/>
      <c r="K119" s="144">
        <v>120.31</v>
      </c>
      <c r="L119" s="144"/>
      <c r="M119" s="144">
        <v>115.12</v>
      </c>
      <c r="N119" s="144"/>
      <c r="O119" s="144"/>
      <c r="P119" s="144"/>
      <c r="Q119" s="144"/>
      <c r="R119" s="144"/>
      <c r="S119" s="144"/>
      <c r="T119" s="144">
        <v>50.71</v>
      </c>
      <c r="U119" s="144"/>
      <c r="V119" s="144">
        <v>209.11</v>
      </c>
      <c r="W119" s="144"/>
      <c r="X119" s="144">
        <v>66.86</v>
      </c>
      <c r="Y119" s="144">
        <v>270.27999999999997</v>
      </c>
      <c r="Z119" s="51"/>
      <c r="AA119" s="51"/>
      <c r="AB119" s="51"/>
      <c r="AC119" s="51"/>
      <c r="AD119" s="51"/>
      <c r="AE119" s="51"/>
      <c r="AF119" s="51"/>
      <c r="AG119" s="51"/>
      <c r="AH119" s="51"/>
    </row>
    <row r="120" spans="1:34" x14ac:dyDescent="0.25">
      <c r="A120" s="50">
        <v>36192</v>
      </c>
      <c r="B120" s="144">
        <v>65.56</v>
      </c>
      <c r="C120" s="144">
        <v>134.15</v>
      </c>
      <c r="D120" s="144">
        <v>302.04000000000002</v>
      </c>
      <c r="E120" s="144">
        <v>413.37</v>
      </c>
      <c r="F120" s="144"/>
      <c r="G120" s="144">
        <v>31.09</v>
      </c>
      <c r="H120" s="144">
        <v>478.64</v>
      </c>
      <c r="I120" s="144">
        <v>168.14</v>
      </c>
      <c r="J120" s="144"/>
      <c r="K120" s="144">
        <v>122.39</v>
      </c>
      <c r="L120" s="144"/>
      <c r="M120" s="144">
        <v>116.06</v>
      </c>
      <c r="N120" s="144"/>
      <c r="O120" s="144"/>
      <c r="P120" s="144"/>
      <c r="Q120" s="144"/>
      <c r="R120" s="144"/>
      <c r="S120" s="144"/>
      <c r="T120" s="144">
        <v>55.88</v>
      </c>
      <c r="U120" s="144"/>
      <c r="V120" s="144">
        <v>213.21</v>
      </c>
      <c r="W120" s="144"/>
      <c r="X120" s="144">
        <v>62.37</v>
      </c>
      <c r="Y120" s="144">
        <v>275.58</v>
      </c>
      <c r="Z120" s="51"/>
      <c r="AA120" s="51"/>
      <c r="AB120" s="51"/>
      <c r="AC120" s="51"/>
      <c r="AD120" s="51"/>
      <c r="AE120" s="51"/>
      <c r="AF120" s="51"/>
      <c r="AG120" s="51"/>
      <c r="AH120" s="51"/>
    </row>
    <row r="121" spans="1:34" x14ac:dyDescent="0.25">
      <c r="A121" s="50">
        <v>36220</v>
      </c>
      <c r="B121" s="144">
        <v>72.95</v>
      </c>
      <c r="C121" s="144">
        <v>129.16999999999999</v>
      </c>
      <c r="D121" s="144">
        <v>299.33</v>
      </c>
      <c r="E121" s="144">
        <v>424.45</v>
      </c>
      <c r="F121" s="144"/>
      <c r="G121" s="144">
        <v>32.729999999999997</v>
      </c>
      <c r="H121" s="144">
        <v>491.46</v>
      </c>
      <c r="I121" s="144">
        <v>174.47</v>
      </c>
      <c r="J121" s="144"/>
      <c r="K121" s="144">
        <v>120.29</v>
      </c>
      <c r="L121" s="144"/>
      <c r="M121" s="144">
        <v>116.8</v>
      </c>
      <c r="N121" s="144"/>
      <c r="O121" s="144"/>
      <c r="P121" s="144"/>
      <c r="Q121" s="144"/>
      <c r="R121" s="144"/>
      <c r="S121" s="144"/>
      <c r="T121" s="144">
        <v>56.56</v>
      </c>
      <c r="U121" s="144"/>
      <c r="V121" s="144">
        <v>218.92</v>
      </c>
      <c r="W121" s="144"/>
      <c r="X121" s="144">
        <v>64.040000000000006</v>
      </c>
      <c r="Y121" s="144">
        <v>282.95999999999998</v>
      </c>
      <c r="Z121" s="51"/>
      <c r="AA121" s="51"/>
      <c r="AB121" s="51"/>
      <c r="AC121" s="51"/>
      <c r="AD121" s="51"/>
      <c r="AE121" s="51"/>
      <c r="AF121" s="51"/>
      <c r="AG121" s="51"/>
      <c r="AH121" s="51"/>
    </row>
    <row r="122" spans="1:34" x14ac:dyDescent="0.25">
      <c r="A122" s="50">
        <v>36251</v>
      </c>
      <c r="B122" s="144">
        <v>87.88</v>
      </c>
      <c r="C122" s="144">
        <v>136.96</v>
      </c>
      <c r="D122" s="144">
        <v>293.33</v>
      </c>
      <c r="E122" s="144">
        <v>394.66</v>
      </c>
      <c r="F122" s="144"/>
      <c r="G122" s="144">
        <v>20.329999999999998</v>
      </c>
      <c r="H122" s="144">
        <v>491.35</v>
      </c>
      <c r="I122" s="144">
        <v>175.38</v>
      </c>
      <c r="J122" s="144"/>
      <c r="K122" s="144">
        <v>123.02</v>
      </c>
      <c r="L122" s="144"/>
      <c r="M122" s="144">
        <v>119.22</v>
      </c>
      <c r="N122" s="144"/>
      <c r="O122" s="144"/>
      <c r="P122" s="144"/>
      <c r="Q122" s="144"/>
      <c r="R122" s="144"/>
      <c r="S122" s="144"/>
      <c r="T122" s="144">
        <v>45.12</v>
      </c>
      <c r="U122" s="144"/>
      <c r="V122" s="144">
        <v>220.06</v>
      </c>
      <c r="W122" s="144"/>
      <c r="X122" s="144">
        <v>54.52</v>
      </c>
      <c r="Y122" s="144">
        <v>276.95999999999998</v>
      </c>
      <c r="Z122" s="51"/>
      <c r="AA122" s="51"/>
      <c r="AB122" s="51"/>
      <c r="AC122" s="51"/>
      <c r="AD122" s="51"/>
      <c r="AE122" s="51"/>
      <c r="AF122" s="51"/>
      <c r="AG122" s="51"/>
      <c r="AH122" s="51"/>
    </row>
    <row r="123" spans="1:34" x14ac:dyDescent="0.25">
      <c r="A123" s="50">
        <v>36281</v>
      </c>
      <c r="B123" s="144"/>
      <c r="C123" s="144">
        <v>140.74</v>
      </c>
      <c r="D123" s="144">
        <v>293.94</v>
      </c>
      <c r="E123" s="144">
        <v>395.97</v>
      </c>
      <c r="F123" s="144"/>
      <c r="G123" s="144">
        <v>41.1</v>
      </c>
      <c r="H123" s="144">
        <v>502.58</v>
      </c>
      <c r="I123" s="144">
        <v>178.64</v>
      </c>
      <c r="J123" s="144"/>
      <c r="K123" s="144">
        <v>124.38</v>
      </c>
      <c r="L123" s="144"/>
      <c r="M123" s="144">
        <v>123.57</v>
      </c>
      <c r="N123" s="144"/>
      <c r="O123" s="144"/>
      <c r="P123" s="144"/>
      <c r="Q123" s="144"/>
      <c r="R123" s="144"/>
      <c r="S123" s="144"/>
      <c r="T123" s="144"/>
      <c r="U123" s="144"/>
      <c r="V123" s="144">
        <v>223.83</v>
      </c>
      <c r="W123" s="144"/>
      <c r="X123" s="144">
        <v>58.16</v>
      </c>
      <c r="Y123" s="144">
        <v>281.75</v>
      </c>
      <c r="Z123" s="51"/>
      <c r="AA123" s="51"/>
      <c r="AB123" s="51"/>
      <c r="AC123" s="51"/>
      <c r="AD123" s="51"/>
      <c r="AE123" s="51"/>
      <c r="AF123" s="51"/>
      <c r="AG123" s="51"/>
      <c r="AH123" s="51"/>
    </row>
    <row r="124" spans="1:34" x14ac:dyDescent="0.25">
      <c r="A124" s="50">
        <v>36312</v>
      </c>
      <c r="B124" s="144"/>
      <c r="C124" s="144">
        <v>135.74</v>
      </c>
      <c r="D124" s="144">
        <v>293.08</v>
      </c>
      <c r="E124" s="144">
        <v>399.79</v>
      </c>
      <c r="F124" s="144"/>
      <c r="G124" s="144">
        <v>33.53</v>
      </c>
      <c r="H124" s="144">
        <v>507.43</v>
      </c>
      <c r="I124" s="144">
        <v>174.74</v>
      </c>
      <c r="J124" s="144"/>
      <c r="K124" s="144">
        <v>130.38</v>
      </c>
      <c r="L124" s="144"/>
      <c r="M124" s="144">
        <v>128.5</v>
      </c>
      <c r="N124" s="144"/>
      <c r="O124" s="144"/>
      <c r="P124" s="144"/>
      <c r="Q124" s="144"/>
      <c r="R124" s="144"/>
      <c r="S124" s="144"/>
      <c r="T124" s="144"/>
      <c r="U124" s="144"/>
      <c r="V124" s="144">
        <v>226.04</v>
      </c>
      <c r="W124" s="144"/>
      <c r="X124" s="144">
        <v>53.82</v>
      </c>
      <c r="Y124" s="144">
        <v>284.47000000000003</v>
      </c>
      <c r="Z124" s="51"/>
      <c r="AA124" s="51"/>
      <c r="AB124" s="51"/>
      <c r="AC124" s="51"/>
      <c r="AD124" s="51"/>
      <c r="AE124" s="51"/>
      <c r="AF124" s="51"/>
      <c r="AG124" s="51"/>
      <c r="AH124" s="51"/>
    </row>
    <row r="125" spans="1:34" x14ac:dyDescent="0.25">
      <c r="A125" s="50">
        <v>36342</v>
      </c>
      <c r="B125" s="144"/>
      <c r="C125" s="144">
        <v>143.86000000000001</v>
      </c>
      <c r="D125" s="144">
        <v>289.02</v>
      </c>
      <c r="E125" s="144">
        <v>395.5</v>
      </c>
      <c r="F125" s="144"/>
      <c r="G125" s="144">
        <v>21.04</v>
      </c>
      <c r="H125" s="144">
        <v>501.98</v>
      </c>
      <c r="I125" s="144">
        <v>168.09</v>
      </c>
      <c r="J125" s="144"/>
      <c r="K125" s="144">
        <v>121.89</v>
      </c>
      <c r="L125" s="144"/>
      <c r="M125" s="144">
        <v>133.88999999999999</v>
      </c>
      <c r="N125" s="144"/>
      <c r="O125" s="144"/>
      <c r="P125" s="144"/>
      <c r="Q125" s="144"/>
      <c r="R125" s="144"/>
      <c r="S125" s="144"/>
      <c r="T125" s="144"/>
      <c r="U125" s="144"/>
      <c r="V125" s="144">
        <v>223.61</v>
      </c>
      <c r="W125" s="144"/>
      <c r="X125" s="144">
        <v>53.24</v>
      </c>
      <c r="Y125" s="144">
        <v>274.12</v>
      </c>
      <c r="Z125" s="51"/>
      <c r="AA125" s="51"/>
      <c r="AB125" s="51"/>
      <c r="AC125" s="51"/>
      <c r="AD125" s="51"/>
      <c r="AE125" s="51"/>
      <c r="AF125" s="51"/>
      <c r="AG125" s="51"/>
      <c r="AH125" s="51"/>
    </row>
    <row r="126" spans="1:34" x14ac:dyDescent="0.25">
      <c r="A126" s="50">
        <v>36373</v>
      </c>
      <c r="B126" s="144">
        <v>89.27</v>
      </c>
      <c r="C126" s="144"/>
      <c r="D126" s="144">
        <v>290.26</v>
      </c>
      <c r="E126" s="144">
        <v>401.66</v>
      </c>
      <c r="F126" s="144"/>
      <c r="G126" s="144">
        <v>30.84</v>
      </c>
      <c r="H126" s="144">
        <v>500.17</v>
      </c>
      <c r="I126" s="144">
        <v>174.15</v>
      </c>
      <c r="J126" s="144"/>
      <c r="K126" s="144"/>
      <c r="L126" s="144"/>
      <c r="M126" s="144"/>
      <c r="N126" s="144"/>
      <c r="O126" s="144"/>
      <c r="P126" s="144"/>
      <c r="Q126" s="144"/>
      <c r="R126" s="144"/>
      <c r="S126" s="144"/>
      <c r="T126" s="144">
        <v>69.14</v>
      </c>
      <c r="U126" s="144"/>
      <c r="V126" s="144">
        <v>222.91</v>
      </c>
      <c r="W126" s="144"/>
      <c r="X126" s="144">
        <v>53.05</v>
      </c>
      <c r="Y126" s="144">
        <v>271.31</v>
      </c>
      <c r="Z126" s="51"/>
      <c r="AA126" s="51"/>
      <c r="AB126" s="51"/>
      <c r="AC126" s="51"/>
      <c r="AD126" s="51"/>
      <c r="AE126" s="51"/>
      <c r="AF126" s="51"/>
      <c r="AG126" s="51"/>
      <c r="AH126" s="51"/>
    </row>
    <row r="127" spans="1:34" x14ac:dyDescent="0.25">
      <c r="A127" s="50">
        <v>36404</v>
      </c>
      <c r="B127" s="144">
        <v>59</v>
      </c>
      <c r="C127" s="144">
        <v>142.19</v>
      </c>
      <c r="D127" s="144">
        <v>297.10000000000002</v>
      </c>
      <c r="E127" s="144">
        <v>409.64</v>
      </c>
      <c r="F127" s="144"/>
      <c r="G127" s="144">
        <v>20.52</v>
      </c>
      <c r="H127" s="144">
        <v>510.11</v>
      </c>
      <c r="I127" s="144">
        <v>177.75</v>
      </c>
      <c r="J127" s="144"/>
      <c r="K127" s="144">
        <v>118.1</v>
      </c>
      <c r="L127" s="144"/>
      <c r="M127" s="144">
        <v>117.51</v>
      </c>
      <c r="N127" s="144"/>
      <c r="O127" s="144"/>
      <c r="P127" s="144">
        <v>129.80000000000001</v>
      </c>
      <c r="Q127" s="144"/>
      <c r="R127" s="144"/>
      <c r="S127" s="144"/>
      <c r="T127" s="144">
        <v>48</v>
      </c>
      <c r="U127" s="144"/>
      <c r="V127" s="144">
        <v>233.08</v>
      </c>
      <c r="W127" s="144"/>
      <c r="X127" s="144">
        <v>56.59</v>
      </c>
      <c r="Y127" s="144">
        <v>276.7</v>
      </c>
      <c r="Z127" s="51"/>
      <c r="AA127" s="51"/>
      <c r="AB127" s="51"/>
      <c r="AC127" s="51"/>
      <c r="AD127" s="51"/>
      <c r="AE127" s="51"/>
      <c r="AF127" s="51"/>
      <c r="AG127" s="51"/>
      <c r="AH127" s="51"/>
    </row>
    <row r="128" spans="1:34" x14ac:dyDescent="0.25">
      <c r="A128" s="50">
        <v>36434</v>
      </c>
      <c r="B128" s="144">
        <v>46.08</v>
      </c>
      <c r="C128" s="144">
        <v>143.58000000000001</v>
      </c>
      <c r="D128" s="144">
        <v>300.85000000000002</v>
      </c>
      <c r="E128" s="144">
        <v>410.52</v>
      </c>
      <c r="F128" s="144"/>
      <c r="G128" s="144">
        <v>22.29</v>
      </c>
      <c r="H128" s="144">
        <v>511.22</v>
      </c>
      <c r="I128" s="144">
        <v>174.44</v>
      </c>
      <c r="J128" s="144"/>
      <c r="K128" s="144">
        <v>118.41</v>
      </c>
      <c r="L128" s="144"/>
      <c r="M128" s="144">
        <v>118.05</v>
      </c>
      <c r="N128" s="144"/>
      <c r="O128" s="144"/>
      <c r="P128" s="144">
        <v>129.62</v>
      </c>
      <c r="Q128" s="144"/>
      <c r="R128" s="144"/>
      <c r="S128" s="144"/>
      <c r="T128" s="144">
        <v>43.88</v>
      </c>
      <c r="U128" s="144"/>
      <c r="V128" s="144">
        <v>232.37</v>
      </c>
      <c r="W128" s="144"/>
      <c r="X128" s="144">
        <v>57.32</v>
      </c>
      <c r="Y128" s="144">
        <v>277.3</v>
      </c>
      <c r="Z128" s="51"/>
      <c r="AA128" s="51"/>
      <c r="AB128" s="51"/>
      <c r="AC128" s="51"/>
      <c r="AD128" s="51"/>
      <c r="AE128" s="51"/>
      <c r="AF128" s="51"/>
      <c r="AG128" s="51"/>
      <c r="AH128" s="51"/>
    </row>
    <row r="129" spans="1:34" x14ac:dyDescent="0.25">
      <c r="A129" s="50">
        <v>36465</v>
      </c>
      <c r="B129" s="144">
        <v>53.51</v>
      </c>
      <c r="C129" s="144"/>
      <c r="D129" s="144">
        <v>302.74</v>
      </c>
      <c r="E129" s="144">
        <v>416.59</v>
      </c>
      <c r="F129" s="144"/>
      <c r="G129" s="144">
        <v>39.99</v>
      </c>
      <c r="H129" s="144">
        <v>518.77</v>
      </c>
      <c r="I129" s="144">
        <v>171.78</v>
      </c>
      <c r="J129" s="144"/>
      <c r="K129" s="144">
        <v>120.97</v>
      </c>
      <c r="L129" s="144"/>
      <c r="M129" s="144">
        <v>120.11</v>
      </c>
      <c r="N129" s="144"/>
      <c r="O129" s="144"/>
      <c r="P129" s="144"/>
      <c r="Q129" s="144"/>
      <c r="R129" s="144"/>
      <c r="S129" s="144"/>
      <c r="T129" s="144">
        <v>47.03</v>
      </c>
      <c r="U129" s="144"/>
      <c r="V129" s="144">
        <v>243.67</v>
      </c>
      <c r="W129" s="144"/>
      <c r="X129" s="144">
        <v>58.17</v>
      </c>
      <c r="Y129" s="144">
        <v>290.83</v>
      </c>
      <c r="Z129" s="51"/>
      <c r="AA129" s="51"/>
      <c r="AB129" s="51"/>
      <c r="AC129" s="51"/>
      <c r="AD129" s="51"/>
      <c r="AE129" s="51"/>
      <c r="AF129" s="51"/>
      <c r="AG129" s="51"/>
      <c r="AH129" s="51"/>
    </row>
    <row r="130" spans="1:34" x14ac:dyDescent="0.25">
      <c r="A130" s="50">
        <v>36495</v>
      </c>
      <c r="B130" s="144">
        <v>59.73</v>
      </c>
      <c r="C130" s="144"/>
      <c r="D130" s="144">
        <v>298.44</v>
      </c>
      <c r="E130" s="144">
        <v>417.5</v>
      </c>
      <c r="F130" s="144"/>
      <c r="G130" s="144">
        <v>54.71</v>
      </c>
      <c r="H130" s="144">
        <v>527.38</v>
      </c>
      <c r="I130" s="144">
        <v>171.43</v>
      </c>
      <c r="J130" s="144"/>
      <c r="K130" s="144"/>
      <c r="L130" s="144"/>
      <c r="M130" s="144"/>
      <c r="N130" s="144"/>
      <c r="O130" s="144"/>
      <c r="P130" s="144"/>
      <c r="Q130" s="144"/>
      <c r="R130" s="144"/>
      <c r="S130" s="144"/>
      <c r="T130" s="144">
        <v>52.97</v>
      </c>
      <c r="U130" s="144"/>
      <c r="V130" s="144">
        <v>247.54</v>
      </c>
      <c r="W130" s="144"/>
      <c r="X130" s="144">
        <v>59.07</v>
      </c>
      <c r="Y130" s="144">
        <v>301.66000000000003</v>
      </c>
      <c r="Z130" s="51"/>
      <c r="AA130" s="51"/>
      <c r="AB130" s="51"/>
      <c r="AC130" s="51"/>
      <c r="AD130" s="51"/>
      <c r="AE130" s="51"/>
      <c r="AF130" s="51"/>
      <c r="AG130" s="51"/>
      <c r="AH130" s="51"/>
    </row>
    <row r="131" spans="1:34" x14ac:dyDescent="0.25">
      <c r="A131" s="50">
        <v>36526</v>
      </c>
      <c r="B131" s="144">
        <v>62.51</v>
      </c>
      <c r="C131" s="144"/>
      <c r="D131" s="144">
        <v>300.13</v>
      </c>
      <c r="E131" s="144">
        <v>414.63</v>
      </c>
      <c r="F131" s="144"/>
      <c r="G131" s="144">
        <v>47.75</v>
      </c>
      <c r="H131" s="144">
        <v>535.37</v>
      </c>
      <c r="I131" s="144">
        <v>175.48</v>
      </c>
      <c r="J131" s="144"/>
      <c r="K131" s="144"/>
      <c r="L131" s="144"/>
      <c r="M131" s="144"/>
      <c r="N131" s="144"/>
      <c r="O131" s="144"/>
      <c r="P131" s="144"/>
      <c r="Q131" s="144"/>
      <c r="R131" s="144"/>
      <c r="S131" s="144"/>
      <c r="T131" s="144">
        <v>56.61</v>
      </c>
      <c r="U131" s="144"/>
      <c r="V131" s="144">
        <v>251.33</v>
      </c>
      <c r="W131" s="144"/>
      <c r="X131" s="144">
        <v>58.4</v>
      </c>
      <c r="Y131" s="144">
        <v>308.24</v>
      </c>
      <c r="Z131" s="51"/>
      <c r="AA131" s="51"/>
      <c r="AB131" s="51"/>
      <c r="AC131" s="51"/>
      <c r="AD131" s="51"/>
      <c r="AE131" s="51"/>
      <c r="AF131" s="51"/>
      <c r="AG131" s="51"/>
      <c r="AH131" s="51"/>
    </row>
    <row r="132" spans="1:34" x14ac:dyDescent="0.25">
      <c r="A132" s="50">
        <v>36557</v>
      </c>
      <c r="B132" s="144">
        <v>63.44</v>
      </c>
      <c r="C132" s="144">
        <v>142.41</v>
      </c>
      <c r="D132" s="144">
        <v>291.29000000000002</v>
      </c>
      <c r="E132" s="144">
        <v>407.81</v>
      </c>
      <c r="F132" s="144"/>
      <c r="G132" s="144">
        <v>32.32</v>
      </c>
      <c r="H132" s="144">
        <v>537.47</v>
      </c>
      <c r="I132" s="144">
        <v>175.73</v>
      </c>
      <c r="J132" s="144"/>
      <c r="K132" s="144">
        <v>125.89</v>
      </c>
      <c r="L132" s="144"/>
      <c r="M132" s="144">
        <v>127.27</v>
      </c>
      <c r="N132" s="144"/>
      <c r="O132" s="144"/>
      <c r="P132" s="144">
        <v>142.47999999999999</v>
      </c>
      <c r="Q132" s="144"/>
      <c r="R132" s="144"/>
      <c r="S132" s="144"/>
      <c r="T132" s="144">
        <v>54.04</v>
      </c>
      <c r="U132" s="144"/>
      <c r="V132" s="144">
        <v>252.45</v>
      </c>
      <c r="W132" s="144"/>
      <c r="X132" s="144">
        <v>58.63</v>
      </c>
      <c r="Y132" s="144">
        <v>309.45</v>
      </c>
      <c r="Z132" s="51"/>
      <c r="AA132" s="51"/>
      <c r="AB132" s="51"/>
      <c r="AC132" s="51"/>
      <c r="AD132" s="51"/>
      <c r="AE132" s="51"/>
      <c r="AF132" s="51"/>
      <c r="AG132" s="51"/>
      <c r="AH132" s="51"/>
    </row>
    <row r="133" spans="1:34" x14ac:dyDescent="0.25">
      <c r="A133" s="50">
        <v>36586</v>
      </c>
      <c r="B133" s="144">
        <v>63.67</v>
      </c>
      <c r="C133" s="144">
        <v>147.38999999999999</v>
      </c>
      <c r="D133" s="144">
        <v>288.33</v>
      </c>
      <c r="E133" s="144">
        <v>401.37</v>
      </c>
      <c r="F133" s="144"/>
      <c r="G133" s="144">
        <v>32.32</v>
      </c>
      <c r="H133" s="144">
        <v>540.62</v>
      </c>
      <c r="I133" s="144">
        <v>176.24</v>
      </c>
      <c r="J133" s="144"/>
      <c r="K133" s="144">
        <v>126.96</v>
      </c>
      <c r="L133" s="144"/>
      <c r="M133" s="144">
        <v>127.38</v>
      </c>
      <c r="N133" s="144"/>
      <c r="O133" s="144"/>
      <c r="P133" s="144"/>
      <c r="Q133" s="144"/>
      <c r="R133" s="144"/>
      <c r="S133" s="144"/>
      <c r="T133" s="144">
        <v>51.75</v>
      </c>
      <c r="U133" s="144"/>
      <c r="V133" s="144">
        <v>253.93</v>
      </c>
      <c r="W133" s="144"/>
      <c r="X133" s="144">
        <v>58.98</v>
      </c>
      <c r="Y133" s="144">
        <v>311.26</v>
      </c>
      <c r="Z133" s="51"/>
      <c r="AA133" s="51"/>
      <c r="AB133" s="51"/>
      <c r="AC133" s="51"/>
      <c r="AD133" s="51"/>
      <c r="AE133" s="51"/>
      <c r="AF133" s="51"/>
      <c r="AG133" s="51"/>
      <c r="AH133" s="51"/>
    </row>
    <row r="134" spans="1:34" x14ac:dyDescent="0.25">
      <c r="A134" s="50">
        <v>36617</v>
      </c>
      <c r="B134" s="144">
        <v>56.76</v>
      </c>
      <c r="C134" s="144">
        <v>160.29</v>
      </c>
      <c r="D134" s="144">
        <v>292.55</v>
      </c>
      <c r="E134" s="144">
        <v>398.97</v>
      </c>
      <c r="F134" s="144"/>
      <c r="G134" s="144">
        <v>42.23</v>
      </c>
      <c r="H134" s="144">
        <v>550.89</v>
      </c>
      <c r="I134" s="144">
        <v>182.01</v>
      </c>
      <c r="J134" s="144"/>
      <c r="K134" s="144">
        <v>131.61000000000001</v>
      </c>
      <c r="L134" s="144"/>
      <c r="M134" s="144">
        <v>134.22</v>
      </c>
      <c r="N134" s="144"/>
      <c r="O134" s="144"/>
      <c r="P134" s="144"/>
      <c r="Q134" s="144"/>
      <c r="R134" s="144"/>
      <c r="S134" s="144"/>
      <c r="T134" s="144">
        <v>53.08</v>
      </c>
      <c r="U134" s="144"/>
      <c r="V134" s="144">
        <v>258.75</v>
      </c>
      <c r="W134" s="144"/>
      <c r="X134" s="144">
        <v>58.43</v>
      </c>
      <c r="Y134" s="144">
        <v>317.18</v>
      </c>
      <c r="Z134" s="51"/>
      <c r="AA134" s="51"/>
      <c r="AB134" s="51"/>
      <c r="AC134" s="51"/>
      <c r="AD134" s="51"/>
      <c r="AE134" s="51"/>
      <c r="AF134" s="51"/>
      <c r="AG134" s="51"/>
      <c r="AH134" s="51"/>
    </row>
    <row r="135" spans="1:34" x14ac:dyDescent="0.25">
      <c r="A135" s="50">
        <v>36647</v>
      </c>
      <c r="B135" s="144"/>
      <c r="C135" s="144">
        <v>157.56</v>
      </c>
      <c r="D135" s="144">
        <v>291.60000000000002</v>
      </c>
      <c r="E135" s="144">
        <v>412.59</v>
      </c>
      <c r="F135" s="144"/>
      <c r="G135" s="144">
        <v>33.159999999999997</v>
      </c>
      <c r="H135" s="144">
        <v>560.41</v>
      </c>
      <c r="I135" s="144">
        <v>189.8</v>
      </c>
      <c r="J135" s="144"/>
      <c r="K135" s="144">
        <v>131.04</v>
      </c>
      <c r="L135" s="144"/>
      <c r="M135" s="144">
        <v>132.31</v>
      </c>
      <c r="N135" s="144"/>
      <c r="O135" s="144"/>
      <c r="P135" s="144"/>
      <c r="Q135" s="144"/>
      <c r="R135" s="144"/>
      <c r="S135" s="144"/>
      <c r="T135" s="144">
        <v>43.38</v>
      </c>
      <c r="U135" s="144"/>
      <c r="V135" s="144">
        <v>258.13</v>
      </c>
      <c r="W135" s="144"/>
      <c r="X135" s="144">
        <v>57.74</v>
      </c>
      <c r="Y135" s="144">
        <v>314.17</v>
      </c>
      <c r="Z135" s="51"/>
      <c r="AA135" s="51"/>
      <c r="AB135" s="51"/>
      <c r="AC135" s="51"/>
      <c r="AD135" s="51"/>
      <c r="AE135" s="51"/>
      <c r="AF135" s="51"/>
      <c r="AG135" s="51"/>
      <c r="AH135" s="51"/>
    </row>
    <row r="136" spans="1:34" x14ac:dyDescent="0.25">
      <c r="A136" s="50">
        <v>36678</v>
      </c>
      <c r="B136" s="144"/>
      <c r="C136" s="144">
        <v>151.85</v>
      </c>
      <c r="D136" s="144">
        <v>310.92</v>
      </c>
      <c r="E136" s="144">
        <v>398.62</v>
      </c>
      <c r="F136" s="144"/>
      <c r="G136" s="144">
        <v>51.57</v>
      </c>
      <c r="H136" s="144">
        <v>526.16999999999996</v>
      </c>
      <c r="I136" s="144">
        <v>173.2</v>
      </c>
      <c r="J136" s="144"/>
      <c r="K136" s="144">
        <v>121.58</v>
      </c>
      <c r="L136" s="144"/>
      <c r="M136" s="144">
        <v>125.92</v>
      </c>
      <c r="N136" s="144"/>
      <c r="O136" s="144"/>
      <c r="P136" s="144"/>
      <c r="Q136" s="144"/>
      <c r="R136" s="144"/>
      <c r="S136" s="144"/>
      <c r="T136" s="144"/>
      <c r="U136" s="144"/>
      <c r="V136" s="144">
        <v>247.14</v>
      </c>
      <c r="W136" s="144"/>
      <c r="X136" s="144">
        <v>54.21</v>
      </c>
      <c r="Y136" s="144">
        <v>294.98</v>
      </c>
      <c r="Z136" s="51"/>
      <c r="AA136" s="51"/>
      <c r="AB136" s="51"/>
      <c r="AC136" s="51"/>
      <c r="AD136" s="51"/>
      <c r="AE136" s="51"/>
      <c r="AF136" s="51"/>
      <c r="AG136" s="51"/>
      <c r="AH136" s="51"/>
    </row>
    <row r="137" spans="1:34" x14ac:dyDescent="0.25">
      <c r="A137" s="50">
        <v>36708</v>
      </c>
      <c r="B137" s="144"/>
      <c r="C137" s="144">
        <v>159.11000000000001</v>
      </c>
      <c r="D137" s="144">
        <v>314.20999999999998</v>
      </c>
      <c r="E137" s="144">
        <v>417</v>
      </c>
      <c r="F137" s="144"/>
      <c r="G137" s="144">
        <v>42.35</v>
      </c>
      <c r="H137" s="144">
        <v>531.74</v>
      </c>
      <c r="I137" s="144">
        <v>173.53</v>
      </c>
      <c r="J137" s="144"/>
      <c r="K137" s="144">
        <v>116.11</v>
      </c>
      <c r="L137" s="144"/>
      <c r="M137" s="144">
        <v>130.99</v>
      </c>
      <c r="N137" s="144"/>
      <c r="O137" s="144"/>
      <c r="P137" s="144"/>
      <c r="Q137" s="144"/>
      <c r="R137" s="144"/>
      <c r="S137" s="144"/>
      <c r="T137" s="144"/>
      <c r="U137" s="144"/>
      <c r="V137" s="144">
        <v>278.83999999999997</v>
      </c>
      <c r="W137" s="144"/>
      <c r="X137" s="144">
        <v>59.62</v>
      </c>
      <c r="Y137" s="144">
        <v>314.20999999999998</v>
      </c>
      <c r="Z137" s="51"/>
      <c r="AA137" s="51"/>
      <c r="AB137" s="51"/>
      <c r="AC137" s="51"/>
      <c r="AD137" s="51"/>
      <c r="AE137" s="51"/>
      <c r="AF137" s="51"/>
      <c r="AG137" s="51"/>
      <c r="AH137" s="51"/>
    </row>
    <row r="138" spans="1:34" x14ac:dyDescent="0.25">
      <c r="A138" s="50">
        <v>36739</v>
      </c>
      <c r="B138" s="144"/>
      <c r="C138" s="144">
        <v>128.96</v>
      </c>
      <c r="D138" s="144">
        <v>321.11</v>
      </c>
      <c r="E138" s="144">
        <v>426.5</v>
      </c>
      <c r="F138" s="144"/>
      <c r="G138" s="144">
        <v>22.88</v>
      </c>
      <c r="H138" s="144">
        <v>543.41</v>
      </c>
      <c r="I138" s="144">
        <v>174.77</v>
      </c>
      <c r="J138" s="144"/>
      <c r="K138" s="144">
        <v>109.54</v>
      </c>
      <c r="L138" s="144">
        <v>101.84</v>
      </c>
      <c r="M138" s="144">
        <v>120.48</v>
      </c>
      <c r="N138" s="144"/>
      <c r="O138" s="144"/>
      <c r="P138" s="144">
        <v>121.88</v>
      </c>
      <c r="Q138" s="144"/>
      <c r="R138" s="144"/>
      <c r="S138" s="144"/>
      <c r="T138" s="144">
        <v>65.69</v>
      </c>
      <c r="U138" s="144"/>
      <c r="V138" s="144">
        <v>304.64</v>
      </c>
      <c r="W138" s="144"/>
      <c r="X138" s="144">
        <v>60.93</v>
      </c>
      <c r="Y138" s="144">
        <v>321.11</v>
      </c>
      <c r="Z138" s="51"/>
      <c r="AA138" s="51"/>
      <c r="AB138" s="51"/>
      <c r="AC138" s="51"/>
      <c r="AD138" s="51"/>
      <c r="AE138" s="51"/>
      <c r="AF138" s="51"/>
      <c r="AG138" s="51"/>
      <c r="AH138" s="51"/>
    </row>
    <row r="139" spans="1:34" x14ac:dyDescent="0.25">
      <c r="A139" s="50">
        <v>36770</v>
      </c>
      <c r="B139" s="144">
        <v>73.02</v>
      </c>
      <c r="C139" s="144">
        <v>131.43</v>
      </c>
      <c r="D139" s="144">
        <v>322.35000000000002</v>
      </c>
      <c r="E139" s="144">
        <v>421.57</v>
      </c>
      <c r="F139" s="144"/>
      <c r="G139" s="144">
        <v>29.76</v>
      </c>
      <c r="H139" s="144">
        <v>542.16999999999996</v>
      </c>
      <c r="I139" s="144">
        <v>182.54</v>
      </c>
      <c r="J139" s="144"/>
      <c r="K139" s="144">
        <v>108.99</v>
      </c>
      <c r="L139" s="144">
        <v>106.42</v>
      </c>
      <c r="M139" s="144">
        <v>110.82</v>
      </c>
      <c r="N139" s="144"/>
      <c r="O139" s="144"/>
      <c r="P139" s="144">
        <v>130.97999999999999</v>
      </c>
      <c r="Q139" s="144"/>
      <c r="R139" s="144"/>
      <c r="S139" s="144"/>
      <c r="T139" s="144">
        <v>48.14</v>
      </c>
      <c r="U139" s="144"/>
      <c r="V139" s="144">
        <v>306.58</v>
      </c>
      <c r="W139" s="144"/>
      <c r="X139" s="144">
        <v>60.79</v>
      </c>
      <c r="Y139" s="144">
        <v>320.37</v>
      </c>
      <c r="Z139" s="51"/>
      <c r="AA139" s="51"/>
      <c r="AB139" s="51"/>
      <c r="AC139" s="51"/>
      <c r="AD139" s="51"/>
      <c r="AE139" s="51"/>
      <c r="AF139" s="51"/>
      <c r="AG139" s="51"/>
      <c r="AH139" s="51"/>
    </row>
    <row r="140" spans="1:34" x14ac:dyDescent="0.25">
      <c r="A140" s="50">
        <v>36800</v>
      </c>
      <c r="B140" s="144">
        <v>59.16</v>
      </c>
      <c r="C140" s="144">
        <v>134.26</v>
      </c>
      <c r="D140" s="144">
        <v>333.76</v>
      </c>
      <c r="E140" s="144">
        <v>435.51</v>
      </c>
      <c r="F140" s="144"/>
      <c r="G140" s="144">
        <v>30.34</v>
      </c>
      <c r="H140" s="144">
        <v>561.4</v>
      </c>
      <c r="I140" s="144">
        <v>185.56</v>
      </c>
      <c r="J140" s="144"/>
      <c r="K140" s="144">
        <v>112.62</v>
      </c>
      <c r="L140" s="144">
        <v>111.36</v>
      </c>
      <c r="M140" s="144">
        <v>112.34</v>
      </c>
      <c r="N140" s="144"/>
      <c r="O140" s="144"/>
      <c r="P140" s="144">
        <v>132.05000000000001</v>
      </c>
      <c r="Q140" s="144"/>
      <c r="R140" s="144"/>
      <c r="S140" s="144"/>
      <c r="T140" s="144">
        <v>46.2</v>
      </c>
      <c r="U140" s="144"/>
      <c r="V140" s="144">
        <v>325.8</v>
      </c>
      <c r="W140" s="144"/>
      <c r="X140" s="144">
        <v>66.349999999999994</v>
      </c>
      <c r="Y140" s="144">
        <v>348.75</v>
      </c>
      <c r="Z140" s="51"/>
      <c r="AA140" s="51"/>
      <c r="AB140" s="51"/>
      <c r="AC140" s="51"/>
      <c r="AD140" s="51"/>
      <c r="AE140" s="51"/>
      <c r="AF140" s="51"/>
      <c r="AG140" s="51"/>
      <c r="AH140" s="51"/>
    </row>
    <row r="141" spans="1:34" x14ac:dyDescent="0.25">
      <c r="A141" s="50">
        <v>36831</v>
      </c>
      <c r="B141" s="144">
        <v>62.57</v>
      </c>
      <c r="C141" s="144">
        <v>127.36</v>
      </c>
      <c r="D141" s="144">
        <v>321.66000000000003</v>
      </c>
      <c r="E141" s="144">
        <v>426.17</v>
      </c>
      <c r="F141" s="144"/>
      <c r="G141" s="144">
        <v>40.25</v>
      </c>
      <c r="H141" s="144">
        <v>552.79</v>
      </c>
      <c r="I141" s="144">
        <v>177.33</v>
      </c>
      <c r="J141" s="144"/>
      <c r="K141" s="144">
        <v>113.78</v>
      </c>
      <c r="L141" s="144">
        <v>109.59</v>
      </c>
      <c r="M141" s="144">
        <v>111.07</v>
      </c>
      <c r="N141" s="144"/>
      <c r="O141" s="144"/>
      <c r="P141" s="144">
        <v>132.77000000000001</v>
      </c>
      <c r="Q141" s="144"/>
      <c r="R141" s="144"/>
      <c r="S141" s="144"/>
      <c r="T141" s="144">
        <v>42.93</v>
      </c>
      <c r="U141" s="144"/>
      <c r="V141" s="144">
        <v>321</v>
      </c>
      <c r="W141" s="144"/>
      <c r="X141" s="144">
        <v>65.33</v>
      </c>
      <c r="Y141" s="144">
        <v>343.4</v>
      </c>
      <c r="Z141" s="51"/>
      <c r="AA141" s="51"/>
      <c r="AB141" s="51"/>
      <c r="AC141" s="51"/>
      <c r="AD141" s="51"/>
      <c r="AE141" s="51"/>
      <c r="AF141" s="51"/>
      <c r="AG141" s="51"/>
      <c r="AH141" s="51"/>
    </row>
    <row r="142" spans="1:34" x14ac:dyDescent="0.25">
      <c r="A142" s="50">
        <v>36861</v>
      </c>
      <c r="B142" s="144">
        <v>65.28</v>
      </c>
      <c r="C142" s="144">
        <v>135.75</v>
      </c>
      <c r="D142" s="144">
        <v>307.44</v>
      </c>
      <c r="E142" s="144">
        <v>418.15</v>
      </c>
      <c r="F142" s="144"/>
      <c r="G142" s="144">
        <v>31.53</v>
      </c>
      <c r="H142" s="144">
        <v>543.26</v>
      </c>
      <c r="I142" s="144">
        <v>171.76</v>
      </c>
      <c r="J142" s="144"/>
      <c r="K142" s="144">
        <v>116.56</v>
      </c>
      <c r="L142" s="144"/>
      <c r="M142" s="144">
        <v>114.4</v>
      </c>
      <c r="N142" s="144"/>
      <c r="O142" s="144"/>
      <c r="P142" s="144"/>
      <c r="Q142" s="144"/>
      <c r="R142" s="144"/>
      <c r="S142" s="144"/>
      <c r="T142" s="144">
        <v>45.62</v>
      </c>
      <c r="U142" s="144"/>
      <c r="V142" s="144">
        <v>309.92</v>
      </c>
      <c r="W142" s="144"/>
      <c r="X142" s="144">
        <v>75.290000000000006</v>
      </c>
      <c r="Y142" s="144">
        <v>337.48</v>
      </c>
      <c r="Z142" s="51"/>
      <c r="AA142" s="51"/>
      <c r="AB142" s="51"/>
      <c r="AC142" s="51"/>
      <c r="AD142" s="51"/>
      <c r="AE142" s="51"/>
      <c r="AF142" s="51"/>
      <c r="AG142" s="51"/>
      <c r="AH142" s="51"/>
    </row>
    <row r="143" spans="1:34" x14ac:dyDescent="0.25">
      <c r="A143" s="50">
        <v>36892</v>
      </c>
      <c r="B143" s="144">
        <v>62.15</v>
      </c>
      <c r="C143" s="144">
        <v>133.9</v>
      </c>
      <c r="D143" s="144">
        <v>294.83999999999997</v>
      </c>
      <c r="E143" s="144">
        <v>392.58</v>
      </c>
      <c r="F143" s="144"/>
      <c r="G143" s="144">
        <v>43.4</v>
      </c>
      <c r="H143" s="144">
        <v>520.30999999999995</v>
      </c>
      <c r="I143" s="144">
        <v>167.55</v>
      </c>
      <c r="J143" s="144"/>
      <c r="K143" s="144">
        <v>118.55</v>
      </c>
      <c r="L143" s="144"/>
      <c r="M143" s="144">
        <v>116.94</v>
      </c>
      <c r="N143" s="144"/>
      <c r="O143" s="144"/>
      <c r="P143" s="144">
        <v>133.65</v>
      </c>
      <c r="Q143" s="144"/>
      <c r="R143" s="144"/>
      <c r="S143" s="144"/>
      <c r="T143" s="144">
        <v>44.74</v>
      </c>
      <c r="U143" s="144"/>
      <c r="V143" s="144">
        <v>294.83</v>
      </c>
      <c r="W143" s="144"/>
      <c r="X143" s="144">
        <v>75.680000000000007</v>
      </c>
      <c r="Y143" s="144">
        <v>331.11</v>
      </c>
      <c r="Z143" s="51">
        <v>3206</v>
      </c>
      <c r="AA143" s="51">
        <v>2670</v>
      </c>
      <c r="AB143" s="51">
        <v>2996</v>
      </c>
      <c r="AC143" s="51">
        <v>3366</v>
      </c>
      <c r="AD143" s="51">
        <v>3160</v>
      </c>
      <c r="AE143" s="51">
        <v>3180</v>
      </c>
      <c r="AF143" s="51">
        <v>4260</v>
      </c>
      <c r="AG143" s="51">
        <v>770</v>
      </c>
      <c r="AH143" s="51">
        <v>3491.5</v>
      </c>
    </row>
    <row r="144" spans="1:34" x14ac:dyDescent="0.25">
      <c r="A144" s="50">
        <v>36923</v>
      </c>
      <c r="B144" s="144">
        <v>61.29</v>
      </c>
      <c r="C144" s="144">
        <v>134.82</v>
      </c>
      <c r="D144" s="144">
        <v>297.18</v>
      </c>
      <c r="E144" s="144">
        <v>389.39</v>
      </c>
      <c r="F144" s="144"/>
      <c r="G144" s="144">
        <v>33.96</v>
      </c>
      <c r="H144" s="144">
        <v>397.24</v>
      </c>
      <c r="I144" s="144">
        <v>166.08</v>
      </c>
      <c r="J144" s="144"/>
      <c r="K144" s="144">
        <v>120.07</v>
      </c>
      <c r="L144" s="144">
        <v>116.22</v>
      </c>
      <c r="M144" s="144">
        <v>120.6</v>
      </c>
      <c r="N144" s="144"/>
      <c r="O144" s="144"/>
      <c r="P144" s="144">
        <v>137.27000000000001</v>
      </c>
      <c r="Q144" s="144"/>
      <c r="R144" s="144"/>
      <c r="S144" s="144"/>
      <c r="T144" s="144">
        <v>49.03</v>
      </c>
      <c r="U144" s="144"/>
      <c r="V144" s="144">
        <v>295.60000000000002</v>
      </c>
      <c r="W144" s="144"/>
      <c r="X144" s="144">
        <v>75.88</v>
      </c>
      <c r="Y144" s="144">
        <v>331.96</v>
      </c>
      <c r="Z144" s="51">
        <v>3126.666666666667</v>
      </c>
      <c r="AA144" s="51">
        <v>2550</v>
      </c>
      <c r="AB144" s="51">
        <v>2956.666666666667</v>
      </c>
      <c r="AC144" s="51">
        <v>3400</v>
      </c>
      <c r="AD144" s="51">
        <v>3160</v>
      </c>
      <c r="AE144" s="51">
        <v>3186.666666666667</v>
      </c>
      <c r="AF144" s="51">
        <v>4273.333333333333</v>
      </c>
      <c r="AG144" s="51">
        <v>536.66666666666663</v>
      </c>
      <c r="AH144" s="51">
        <v>3505</v>
      </c>
    </row>
    <row r="145" spans="1:34" x14ac:dyDescent="0.25">
      <c r="A145" s="50">
        <v>36951</v>
      </c>
      <c r="B145" s="144">
        <v>64.040000000000006</v>
      </c>
      <c r="C145" s="144">
        <v>136.94999999999999</v>
      </c>
      <c r="D145" s="144">
        <v>296.39999999999998</v>
      </c>
      <c r="E145" s="144">
        <v>388.76</v>
      </c>
      <c r="F145" s="144"/>
      <c r="G145" s="144">
        <v>44.59</v>
      </c>
      <c r="H145" s="144">
        <v>523.63</v>
      </c>
      <c r="I145" s="144">
        <v>166.39</v>
      </c>
      <c r="J145" s="144"/>
      <c r="K145" s="144">
        <v>119.95</v>
      </c>
      <c r="L145" s="144"/>
      <c r="M145" s="144">
        <v>121.07</v>
      </c>
      <c r="N145" s="144"/>
      <c r="O145" s="144"/>
      <c r="P145" s="144"/>
      <c r="Q145" s="144"/>
      <c r="R145" s="144"/>
      <c r="S145" s="144"/>
      <c r="T145" s="144">
        <v>46.58</v>
      </c>
      <c r="U145" s="144"/>
      <c r="V145" s="144">
        <v>296.58999999999997</v>
      </c>
      <c r="W145" s="144"/>
      <c r="X145" s="144">
        <v>76.17</v>
      </c>
      <c r="Y145" s="144">
        <v>333.22</v>
      </c>
      <c r="Z145" s="51">
        <v>3120</v>
      </c>
      <c r="AA145" s="51">
        <v>2437.5</v>
      </c>
      <c r="AB145" s="51">
        <v>2875</v>
      </c>
      <c r="AC145" s="51">
        <v>3422.5</v>
      </c>
      <c r="AD145" s="51">
        <v>3160</v>
      </c>
      <c r="AE145" s="51">
        <v>3150</v>
      </c>
      <c r="AF145" s="51">
        <v>4317.5</v>
      </c>
      <c r="AG145" s="51">
        <v>505</v>
      </c>
      <c r="AH145" s="51">
        <v>3512.5</v>
      </c>
    </row>
    <row r="146" spans="1:34" x14ac:dyDescent="0.25">
      <c r="A146" s="50">
        <v>36982</v>
      </c>
      <c r="B146" s="144">
        <v>68.91</v>
      </c>
      <c r="C146" s="144">
        <v>143.61000000000001</v>
      </c>
      <c r="D146" s="144">
        <v>304.67</v>
      </c>
      <c r="E146" s="144">
        <v>392.17</v>
      </c>
      <c r="F146" s="144"/>
      <c r="G146" s="144">
        <v>37.229999999999997</v>
      </c>
      <c r="H146" s="144">
        <v>530.83000000000004</v>
      </c>
      <c r="I146" s="144">
        <v>173.63</v>
      </c>
      <c r="J146" s="144"/>
      <c r="K146" s="144">
        <v>123.46</v>
      </c>
      <c r="L146" s="144"/>
      <c r="M146" s="144">
        <v>126.83</v>
      </c>
      <c r="N146" s="144"/>
      <c r="O146" s="144"/>
      <c r="P146" s="144"/>
      <c r="Q146" s="144"/>
      <c r="R146" s="144"/>
      <c r="S146" s="144"/>
      <c r="T146" s="144">
        <v>49.75</v>
      </c>
      <c r="U146" s="144"/>
      <c r="V146" s="144">
        <v>286</v>
      </c>
      <c r="W146" s="144"/>
      <c r="X146" s="144">
        <v>62.73</v>
      </c>
      <c r="Y146" s="144">
        <v>337.8</v>
      </c>
      <c r="Z146" s="51">
        <v>3155</v>
      </c>
      <c r="AA146" s="51">
        <v>2385</v>
      </c>
      <c r="AB146" s="51">
        <v>2822.5</v>
      </c>
      <c r="AC146" s="51">
        <v>3407.5</v>
      </c>
      <c r="AD146" s="51">
        <v>3160</v>
      </c>
      <c r="AE146" s="51">
        <v>3192.5</v>
      </c>
      <c r="AF146" s="51">
        <v>4355</v>
      </c>
      <c r="AG146" s="51">
        <v>490</v>
      </c>
      <c r="AH146" s="51">
        <v>3528.75</v>
      </c>
    </row>
    <row r="147" spans="1:34" x14ac:dyDescent="0.25">
      <c r="A147" s="50">
        <v>37012</v>
      </c>
      <c r="B147" s="144"/>
      <c r="C147" s="144">
        <v>155.27000000000001</v>
      </c>
      <c r="D147" s="144">
        <v>312.19</v>
      </c>
      <c r="E147" s="144">
        <v>402.42</v>
      </c>
      <c r="F147" s="144"/>
      <c r="G147" s="144">
        <v>39.78</v>
      </c>
      <c r="H147" s="144">
        <v>537.64</v>
      </c>
      <c r="I147" s="144">
        <v>175.2</v>
      </c>
      <c r="J147" s="144"/>
      <c r="K147" s="144">
        <v>125.99</v>
      </c>
      <c r="L147" s="144"/>
      <c r="M147" s="144">
        <v>135.75</v>
      </c>
      <c r="N147" s="144"/>
      <c r="O147" s="144"/>
      <c r="P147" s="144"/>
      <c r="Q147" s="144"/>
      <c r="R147" s="144"/>
      <c r="S147" s="144"/>
      <c r="T147" s="144">
        <v>52</v>
      </c>
      <c r="U147" s="144"/>
      <c r="V147" s="144">
        <v>294.89</v>
      </c>
      <c r="W147" s="144"/>
      <c r="X147" s="144">
        <v>63.54</v>
      </c>
      <c r="Y147" s="144">
        <v>342.14</v>
      </c>
      <c r="Z147" s="51">
        <v>3224</v>
      </c>
      <c r="AA147" s="51">
        <v>2498</v>
      </c>
      <c r="AB147" s="51">
        <v>2814</v>
      </c>
      <c r="AC147" s="51">
        <v>3372</v>
      </c>
      <c r="AD147" s="51">
        <v>3160</v>
      </c>
      <c r="AE147" s="51">
        <v>3196</v>
      </c>
      <c r="AF147" s="51">
        <v>4370</v>
      </c>
      <c r="AG147" s="51">
        <v>480</v>
      </c>
      <c r="AH147" s="51">
        <v>3524.5</v>
      </c>
    </row>
    <row r="148" spans="1:34" x14ac:dyDescent="0.25">
      <c r="A148" s="50">
        <v>37043</v>
      </c>
      <c r="B148" s="144"/>
      <c r="C148" s="144">
        <v>150.52000000000001</v>
      </c>
      <c r="D148" s="144">
        <v>322.38</v>
      </c>
      <c r="E148" s="144">
        <v>412.86</v>
      </c>
      <c r="F148" s="144"/>
      <c r="G148" s="144">
        <v>73.5</v>
      </c>
      <c r="H148" s="144">
        <v>542.83000000000004</v>
      </c>
      <c r="I148" s="144">
        <v>177.54</v>
      </c>
      <c r="J148" s="144"/>
      <c r="K148" s="144">
        <v>126.94</v>
      </c>
      <c r="L148" s="144"/>
      <c r="M148" s="144">
        <v>137.08000000000001</v>
      </c>
      <c r="N148" s="144"/>
      <c r="O148" s="144"/>
      <c r="P148" s="144"/>
      <c r="Q148" s="144"/>
      <c r="R148" s="144"/>
      <c r="S148" s="144"/>
      <c r="T148" s="144"/>
      <c r="U148" s="144"/>
      <c r="V148" s="144">
        <v>304.3</v>
      </c>
      <c r="W148" s="144"/>
      <c r="X148" s="144">
        <v>70.72</v>
      </c>
      <c r="Y148" s="144">
        <v>345.44</v>
      </c>
      <c r="Z148" s="51">
        <v>3290</v>
      </c>
      <c r="AA148" s="51">
        <v>2592.5</v>
      </c>
      <c r="AB148" s="51">
        <v>2900</v>
      </c>
      <c r="AC148" s="51">
        <v>3492.5</v>
      </c>
      <c r="AD148" s="51">
        <v>3210</v>
      </c>
      <c r="AE148" s="51">
        <v>3250</v>
      </c>
      <c r="AF148" s="51">
        <v>4370</v>
      </c>
      <c r="AG148" s="51">
        <v>590</v>
      </c>
      <c r="AH148" s="51">
        <v>3580.625</v>
      </c>
    </row>
    <row r="149" spans="1:34" x14ac:dyDescent="0.25">
      <c r="A149" s="50">
        <v>37073</v>
      </c>
      <c r="B149" s="144"/>
      <c r="C149" s="144">
        <v>149.07</v>
      </c>
      <c r="D149" s="144">
        <v>322.45999999999998</v>
      </c>
      <c r="E149" s="144">
        <v>418.66</v>
      </c>
      <c r="F149" s="144"/>
      <c r="G149" s="144">
        <v>24.99</v>
      </c>
      <c r="H149" s="144">
        <v>541.79</v>
      </c>
      <c r="I149" s="144">
        <v>171.51</v>
      </c>
      <c r="J149" s="144"/>
      <c r="K149" s="144">
        <v>120.65</v>
      </c>
      <c r="L149" s="144"/>
      <c r="M149" s="144">
        <v>134.76</v>
      </c>
      <c r="N149" s="144"/>
      <c r="O149" s="144"/>
      <c r="P149" s="144"/>
      <c r="Q149" s="144"/>
      <c r="R149" s="144"/>
      <c r="S149" s="144"/>
      <c r="T149" s="144"/>
      <c r="U149" s="144"/>
      <c r="V149" s="144">
        <v>313.58</v>
      </c>
      <c r="W149" s="144"/>
      <c r="X149" s="144">
        <v>72.239999999999995</v>
      </c>
      <c r="Y149" s="144">
        <v>344.78</v>
      </c>
      <c r="Z149" s="51">
        <v>3318</v>
      </c>
      <c r="AA149" s="51">
        <v>2574</v>
      </c>
      <c r="AB149" s="51">
        <v>2912</v>
      </c>
      <c r="AC149" s="51">
        <v>3552</v>
      </c>
      <c r="AD149" s="51">
        <v>3210</v>
      </c>
      <c r="AE149" s="51">
        <v>3254</v>
      </c>
      <c r="AF149" s="51">
        <v>4394</v>
      </c>
      <c r="AG149" s="51">
        <v>516</v>
      </c>
      <c r="AH149" s="51">
        <v>3602.5</v>
      </c>
    </row>
    <row r="150" spans="1:34" x14ac:dyDescent="0.25">
      <c r="A150" s="50">
        <v>37104</v>
      </c>
      <c r="B150" s="144"/>
      <c r="C150" s="144">
        <v>152.29</v>
      </c>
      <c r="D150" s="144">
        <v>308.38</v>
      </c>
      <c r="E150" s="144">
        <v>407.81</v>
      </c>
      <c r="F150" s="144"/>
      <c r="G150" s="144">
        <v>31.51</v>
      </c>
      <c r="H150" s="144">
        <v>527.76</v>
      </c>
      <c r="I150" s="144">
        <v>164.24</v>
      </c>
      <c r="J150" s="144"/>
      <c r="K150" s="144">
        <v>114.75</v>
      </c>
      <c r="L150" s="144">
        <v>110.51</v>
      </c>
      <c r="M150" s="144">
        <v>132.63999999999999</v>
      </c>
      <c r="N150" s="144"/>
      <c r="O150" s="144"/>
      <c r="P150" s="144">
        <v>127.23</v>
      </c>
      <c r="Q150" s="144"/>
      <c r="R150" s="144"/>
      <c r="S150" s="144"/>
      <c r="T150" s="144">
        <v>84.64</v>
      </c>
      <c r="U150" s="144"/>
      <c r="V150" s="144">
        <v>292.62</v>
      </c>
      <c r="W150" s="144"/>
      <c r="X150" s="144">
        <v>64</v>
      </c>
      <c r="Y150" s="144">
        <v>335.85</v>
      </c>
      <c r="Z150" s="51">
        <v>3270</v>
      </c>
      <c r="AA150" s="51">
        <v>2492.5</v>
      </c>
      <c r="AB150" s="51">
        <v>2847.5</v>
      </c>
      <c r="AC150" s="51">
        <v>3460</v>
      </c>
      <c r="AD150" s="51">
        <v>3210</v>
      </c>
      <c r="AE150" s="51">
        <v>3270</v>
      </c>
      <c r="AF150" s="51">
        <v>4397.5</v>
      </c>
      <c r="AG150" s="51">
        <v>530</v>
      </c>
      <c r="AH150" s="51">
        <v>3584.375</v>
      </c>
    </row>
    <row r="151" spans="1:34" x14ac:dyDescent="0.25">
      <c r="A151" s="50">
        <v>37135</v>
      </c>
      <c r="B151" s="144">
        <v>75.92</v>
      </c>
      <c r="C151" s="144">
        <v>157.06</v>
      </c>
      <c r="D151" s="144">
        <v>311.49</v>
      </c>
      <c r="E151" s="144">
        <v>401.17</v>
      </c>
      <c r="F151" s="144"/>
      <c r="G151" s="144">
        <v>44.03</v>
      </c>
      <c r="H151" s="144">
        <v>529.54999999999995</v>
      </c>
      <c r="I151" s="144">
        <v>163.58000000000001</v>
      </c>
      <c r="J151" s="144"/>
      <c r="K151" s="144">
        <v>114.7</v>
      </c>
      <c r="L151" s="144">
        <v>111.19</v>
      </c>
      <c r="M151" s="144">
        <v>132.25</v>
      </c>
      <c r="N151" s="144"/>
      <c r="O151" s="144"/>
      <c r="P151" s="144">
        <v>128.43</v>
      </c>
      <c r="Q151" s="144"/>
      <c r="R151" s="144"/>
      <c r="S151" s="144"/>
      <c r="T151" s="144">
        <v>64.790000000000006</v>
      </c>
      <c r="U151" s="144"/>
      <c r="V151" s="144">
        <v>302.45999999999998</v>
      </c>
      <c r="W151" s="144"/>
      <c r="X151" s="144">
        <v>68.59</v>
      </c>
      <c r="Y151" s="144">
        <v>336.99</v>
      </c>
      <c r="Z151" s="51">
        <v>3235</v>
      </c>
      <c r="AA151" s="51">
        <v>2422.5</v>
      </c>
      <c r="AB151" s="51">
        <v>2857.5</v>
      </c>
      <c r="AC151" s="51">
        <v>3482.5</v>
      </c>
      <c r="AD151" s="51">
        <v>3210</v>
      </c>
      <c r="AE151" s="51">
        <v>3270</v>
      </c>
      <c r="AF151" s="51">
        <v>4410</v>
      </c>
      <c r="AG151" s="51">
        <v>562.5</v>
      </c>
      <c r="AH151" s="51">
        <v>3593.125</v>
      </c>
    </row>
    <row r="152" spans="1:34" x14ac:dyDescent="0.25">
      <c r="A152" s="50">
        <v>37165</v>
      </c>
      <c r="B152" s="144">
        <v>56.29</v>
      </c>
      <c r="C152" s="144">
        <v>150.53</v>
      </c>
      <c r="D152" s="144">
        <v>302.10000000000002</v>
      </c>
      <c r="E152" s="144">
        <v>400.88</v>
      </c>
      <c r="F152" s="144"/>
      <c r="G152" s="144">
        <v>26.25</v>
      </c>
      <c r="H152" s="144">
        <v>529.16</v>
      </c>
      <c r="I152" s="144">
        <v>163.55000000000001</v>
      </c>
      <c r="J152" s="144"/>
      <c r="K152" s="144">
        <v>111.58</v>
      </c>
      <c r="L152" s="144"/>
      <c r="M152" s="144">
        <v>130.71</v>
      </c>
      <c r="N152" s="144"/>
      <c r="O152" s="144"/>
      <c r="P152" s="144">
        <v>129.66</v>
      </c>
      <c r="Q152" s="144"/>
      <c r="R152" s="144"/>
      <c r="S152" s="144"/>
      <c r="T152" s="144">
        <v>56.49</v>
      </c>
      <c r="U152" s="144"/>
      <c r="V152" s="144">
        <v>266.18</v>
      </c>
      <c r="W152" s="144"/>
      <c r="X152" s="144">
        <v>64.14</v>
      </c>
      <c r="Y152" s="144">
        <v>296.64999999999998</v>
      </c>
      <c r="Z152" s="51">
        <v>3180</v>
      </c>
      <c r="AA152" s="51">
        <v>2264</v>
      </c>
      <c r="AB152" s="51">
        <v>2708</v>
      </c>
      <c r="AC152" s="51">
        <v>3460</v>
      </c>
      <c r="AD152" s="51">
        <v>3210</v>
      </c>
      <c r="AE152" s="51">
        <v>3286</v>
      </c>
      <c r="AF152" s="51">
        <v>4430</v>
      </c>
      <c r="AG152" s="51">
        <v>556</v>
      </c>
      <c r="AH152" s="51">
        <v>3596.5</v>
      </c>
    </row>
    <row r="153" spans="1:34" x14ac:dyDescent="0.25">
      <c r="A153" s="50">
        <v>37196</v>
      </c>
      <c r="B153" s="144">
        <v>56.31</v>
      </c>
      <c r="C153" s="144">
        <v>154.1</v>
      </c>
      <c r="D153" s="144">
        <v>298.45</v>
      </c>
      <c r="E153" s="144">
        <v>397.27</v>
      </c>
      <c r="F153" s="144"/>
      <c r="G153" s="144">
        <v>31.6</v>
      </c>
      <c r="H153" s="144">
        <v>532.92999999999995</v>
      </c>
      <c r="I153" s="144">
        <v>164.94</v>
      </c>
      <c r="J153" s="144"/>
      <c r="K153" s="144">
        <v>115.95</v>
      </c>
      <c r="L153" s="144"/>
      <c r="M153" s="144">
        <v>132.83000000000001</v>
      </c>
      <c r="N153" s="144"/>
      <c r="O153" s="144"/>
      <c r="P153" s="144">
        <v>131.99</v>
      </c>
      <c r="Q153" s="144"/>
      <c r="R153" s="144"/>
      <c r="S153" s="144"/>
      <c r="T153" s="144">
        <v>63.27</v>
      </c>
      <c r="U153" s="144"/>
      <c r="V153" s="144">
        <v>255.15</v>
      </c>
      <c r="W153" s="144"/>
      <c r="X153" s="144">
        <v>64.599999999999994</v>
      </c>
      <c r="Y153" s="144">
        <v>298.77</v>
      </c>
      <c r="Z153" s="51">
        <v>3090</v>
      </c>
      <c r="AA153" s="51">
        <v>2075</v>
      </c>
      <c r="AB153" s="51">
        <v>2555</v>
      </c>
      <c r="AC153" s="51">
        <v>3372.5</v>
      </c>
      <c r="AD153" s="51">
        <v>3210</v>
      </c>
      <c r="AE153" s="51">
        <v>3290</v>
      </c>
      <c r="AF153" s="51">
        <v>4445</v>
      </c>
      <c r="AG153" s="51">
        <v>537.5</v>
      </c>
      <c r="AH153" s="51">
        <v>3579.375</v>
      </c>
    </row>
    <row r="154" spans="1:34" x14ac:dyDescent="0.25">
      <c r="A154" s="50">
        <v>37226</v>
      </c>
      <c r="B154" s="144">
        <v>62.64</v>
      </c>
      <c r="C154" s="144">
        <v>152.6</v>
      </c>
      <c r="D154" s="144">
        <v>293.32</v>
      </c>
      <c r="E154" s="144">
        <v>392.48</v>
      </c>
      <c r="F154" s="144"/>
      <c r="G154" s="144">
        <v>48.86</v>
      </c>
      <c r="H154" s="144">
        <v>533</v>
      </c>
      <c r="I154" s="144">
        <v>164.6</v>
      </c>
      <c r="J154" s="144"/>
      <c r="K154" s="144">
        <v>115.46</v>
      </c>
      <c r="L154" s="144"/>
      <c r="M154" s="144">
        <v>134.16999999999999</v>
      </c>
      <c r="N154" s="144"/>
      <c r="O154" s="144"/>
      <c r="P154" s="144">
        <v>134.04</v>
      </c>
      <c r="Q154" s="144"/>
      <c r="R154" s="144"/>
      <c r="S154" s="144"/>
      <c r="T154" s="144">
        <v>67.599999999999994</v>
      </c>
      <c r="U154" s="144"/>
      <c r="V154" s="144">
        <v>243.89</v>
      </c>
      <c r="W154" s="144"/>
      <c r="X154" s="144">
        <v>61.38</v>
      </c>
      <c r="Y154" s="144">
        <v>282.64999999999998</v>
      </c>
      <c r="Z154" s="51">
        <v>3032.5</v>
      </c>
      <c r="AA154" s="51">
        <v>2035</v>
      </c>
      <c r="AB154" s="51">
        <v>2530</v>
      </c>
      <c r="AC154" s="51">
        <v>3255</v>
      </c>
      <c r="AD154" s="51">
        <v>3210</v>
      </c>
      <c r="AE154" s="51">
        <v>3290</v>
      </c>
      <c r="AF154" s="51">
        <v>4460</v>
      </c>
      <c r="AG154" s="51">
        <v>562.5</v>
      </c>
      <c r="AH154" s="51">
        <v>3553.75</v>
      </c>
    </row>
    <row r="155" spans="1:34" x14ac:dyDescent="0.25">
      <c r="A155" s="50">
        <v>37257</v>
      </c>
      <c r="B155" s="144">
        <v>60.54</v>
      </c>
      <c r="C155" s="144">
        <v>153.91999999999999</v>
      </c>
      <c r="D155" s="144">
        <v>295.07</v>
      </c>
      <c r="E155" s="144">
        <v>394.4</v>
      </c>
      <c r="F155" s="144"/>
      <c r="G155" s="144">
        <v>62.32</v>
      </c>
      <c r="H155" s="144">
        <v>535.6</v>
      </c>
      <c r="I155" s="144">
        <v>165.53</v>
      </c>
      <c r="J155" s="144"/>
      <c r="K155" s="144">
        <v>118.55</v>
      </c>
      <c r="L155" s="144"/>
      <c r="M155" s="144">
        <v>136.44999999999999</v>
      </c>
      <c r="N155" s="144"/>
      <c r="O155" s="144"/>
      <c r="P155" s="144">
        <v>134.61000000000001</v>
      </c>
      <c r="Q155" s="144"/>
      <c r="R155" s="144"/>
      <c r="S155" s="144"/>
      <c r="T155" s="144">
        <v>77.739999999999995</v>
      </c>
      <c r="U155" s="144"/>
      <c r="V155" s="144">
        <v>245.08</v>
      </c>
      <c r="W155" s="144"/>
      <c r="X155" s="144">
        <v>60.74</v>
      </c>
      <c r="Y155" s="144">
        <v>275.75</v>
      </c>
      <c r="Z155" s="51">
        <v>3000</v>
      </c>
      <c r="AA155" s="51">
        <v>2002</v>
      </c>
      <c r="AB155" s="51">
        <v>2476</v>
      </c>
      <c r="AC155" s="51">
        <v>3136</v>
      </c>
      <c r="AD155" s="51">
        <v>3182</v>
      </c>
      <c r="AE155" s="51">
        <v>3252</v>
      </c>
      <c r="AF155" s="51">
        <v>4454</v>
      </c>
      <c r="AG155" s="51">
        <v>574</v>
      </c>
      <c r="AH155" s="51">
        <v>3506</v>
      </c>
    </row>
    <row r="156" spans="1:34" x14ac:dyDescent="0.25">
      <c r="A156" s="50">
        <v>37288</v>
      </c>
      <c r="B156" s="144">
        <v>59.52</v>
      </c>
      <c r="C156" s="144">
        <v>152.41</v>
      </c>
      <c r="D156" s="144">
        <v>292.89999999999998</v>
      </c>
      <c r="E156" s="144">
        <v>376.68</v>
      </c>
      <c r="F156" s="144"/>
      <c r="G156" s="144">
        <v>40.31</v>
      </c>
      <c r="H156" s="144">
        <v>539.99</v>
      </c>
      <c r="I156" s="144">
        <v>158.41</v>
      </c>
      <c r="J156" s="144"/>
      <c r="K156" s="144">
        <v>117.25</v>
      </c>
      <c r="L156" s="144"/>
      <c r="M156" s="144">
        <v>133.4</v>
      </c>
      <c r="N156" s="144"/>
      <c r="O156" s="144"/>
      <c r="P156" s="144">
        <v>134.31</v>
      </c>
      <c r="Q156" s="144"/>
      <c r="R156" s="144"/>
      <c r="S156" s="144"/>
      <c r="T156" s="144">
        <v>78.03</v>
      </c>
      <c r="U156" s="144"/>
      <c r="V156" s="144">
        <v>233.99</v>
      </c>
      <c r="W156" s="144"/>
      <c r="X156" s="144">
        <v>61.24</v>
      </c>
      <c r="Y156" s="144">
        <v>264.98</v>
      </c>
      <c r="Z156" s="51">
        <v>2970</v>
      </c>
      <c r="AA156" s="51">
        <v>2020</v>
      </c>
      <c r="AB156" s="51">
        <v>2465</v>
      </c>
      <c r="AC156" s="51">
        <v>3060</v>
      </c>
      <c r="AD156" s="51">
        <v>3117.5</v>
      </c>
      <c r="AE156" s="51">
        <v>3203.333333333333</v>
      </c>
      <c r="AF156" s="51">
        <v>4452.5</v>
      </c>
      <c r="AG156" s="51">
        <v>605</v>
      </c>
      <c r="AH156" s="51">
        <v>3458.333333333333</v>
      </c>
    </row>
    <row r="157" spans="1:34" x14ac:dyDescent="0.25">
      <c r="A157" s="50">
        <v>37316</v>
      </c>
      <c r="B157" s="144">
        <v>62.11</v>
      </c>
      <c r="C157" s="144">
        <v>146.6</v>
      </c>
      <c r="D157" s="144">
        <v>289.45999999999998</v>
      </c>
      <c r="E157" s="144">
        <v>369.14</v>
      </c>
      <c r="F157" s="144"/>
      <c r="G157" s="144">
        <v>35.119999999999997</v>
      </c>
      <c r="H157" s="144">
        <v>536.64</v>
      </c>
      <c r="I157" s="144">
        <v>159.22</v>
      </c>
      <c r="J157" s="144"/>
      <c r="K157" s="144">
        <v>112.74</v>
      </c>
      <c r="L157" s="144"/>
      <c r="M157" s="144">
        <v>126.94</v>
      </c>
      <c r="N157" s="144"/>
      <c r="O157" s="144"/>
      <c r="P157" s="144">
        <v>127</v>
      </c>
      <c r="Q157" s="144"/>
      <c r="R157" s="144"/>
      <c r="S157" s="144"/>
      <c r="T157" s="144">
        <v>80.069999999999993</v>
      </c>
      <c r="U157" s="144"/>
      <c r="V157" s="144">
        <v>229.29</v>
      </c>
      <c r="W157" s="144"/>
      <c r="X157" s="144">
        <v>62.12</v>
      </c>
      <c r="Y157" s="144">
        <v>268.32</v>
      </c>
      <c r="Z157" s="51">
        <v>2970</v>
      </c>
      <c r="AA157" s="51">
        <v>2030</v>
      </c>
      <c r="AB157" s="51">
        <v>2450</v>
      </c>
      <c r="AC157" s="51">
        <v>2977.5</v>
      </c>
      <c r="AD157" s="51">
        <v>3097.5</v>
      </c>
      <c r="AE157" s="51">
        <v>3150</v>
      </c>
      <c r="AF157" s="51">
        <v>4467.5</v>
      </c>
      <c r="AG157" s="51">
        <v>517.5</v>
      </c>
      <c r="AH157" s="51">
        <v>3423.125</v>
      </c>
    </row>
    <row r="158" spans="1:34" x14ac:dyDescent="0.25">
      <c r="A158" s="50">
        <v>37347</v>
      </c>
      <c r="B158" s="144">
        <v>57.97</v>
      </c>
      <c r="C158" s="144">
        <v>133.16</v>
      </c>
      <c r="D158" s="144">
        <v>289.76</v>
      </c>
      <c r="E158" s="144">
        <v>367.25</v>
      </c>
      <c r="F158" s="144"/>
      <c r="G158" s="144">
        <v>31.26</v>
      </c>
      <c r="H158" s="144">
        <v>537.19000000000005</v>
      </c>
      <c r="I158" s="144">
        <v>159.62</v>
      </c>
      <c r="J158" s="144"/>
      <c r="K158" s="144">
        <v>110.15</v>
      </c>
      <c r="L158" s="144"/>
      <c r="M158" s="144">
        <v>121.98</v>
      </c>
      <c r="N158" s="144"/>
      <c r="O158" s="144"/>
      <c r="P158" s="144">
        <v>121.95</v>
      </c>
      <c r="Q158" s="144"/>
      <c r="R158" s="144"/>
      <c r="S158" s="144"/>
      <c r="T158" s="144">
        <v>69.790000000000006</v>
      </c>
      <c r="U158" s="144"/>
      <c r="V158" s="144">
        <v>223.01</v>
      </c>
      <c r="W158" s="144"/>
      <c r="X158" s="144">
        <v>60.23</v>
      </c>
      <c r="Y158" s="144">
        <v>252.31</v>
      </c>
      <c r="Z158" s="51">
        <v>2966</v>
      </c>
      <c r="AA158" s="51">
        <v>2010</v>
      </c>
      <c r="AB158" s="51">
        <v>2442</v>
      </c>
      <c r="AC158" s="51">
        <v>2874</v>
      </c>
      <c r="AD158" s="51">
        <v>3048</v>
      </c>
      <c r="AE158" s="51">
        <v>3108</v>
      </c>
      <c r="AF158" s="51">
        <v>4434</v>
      </c>
      <c r="AG158" s="51">
        <v>440</v>
      </c>
      <c r="AH158" s="51">
        <v>3366</v>
      </c>
    </row>
    <row r="159" spans="1:34" x14ac:dyDescent="0.25">
      <c r="A159" s="50">
        <v>37377</v>
      </c>
      <c r="B159" s="144"/>
      <c r="C159" s="144">
        <v>127.03</v>
      </c>
      <c r="D159" s="144">
        <v>284.06</v>
      </c>
      <c r="E159" s="144">
        <v>351.09</v>
      </c>
      <c r="F159" s="144"/>
      <c r="G159" s="144">
        <v>41.58</v>
      </c>
      <c r="H159" s="144">
        <v>520.32000000000005</v>
      </c>
      <c r="I159" s="144">
        <v>156.35</v>
      </c>
      <c r="J159" s="144"/>
      <c r="K159" s="144">
        <v>103.51</v>
      </c>
      <c r="L159" s="144"/>
      <c r="M159" s="144">
        <v>117.68</v>
      </c>
      <c r="N159" s="144"/>
      <c r="O159" s="144"/>
      <c r="P159" s="144"/>
      <c r="Q159" s="144"/>
      <c r="R159" s="144"/>
      <c r="S159" s="144"/>
      <c r="T159" s="144">
        <v>55.95</v>
      </c>
      <c r="U159" s="144"/>
      <c r="V159" s="144">
        <v>218.63</v>
      </c>
      <c r="W159" s="144"/>
      <c r="X159" s="144">
        <v>59.05</v>
      </c>
      <c r="Y159" s="144">
        <v>247.36</v>
      </c>
      <c r="Z159" s="51">
        <v>2960</v>
      </c>
      <c r="AA159" s="51">
        <v>1982.5</v>
      </c>
      <c r="AB159" s="51">
        <v>2415</v>
      </c>
      <c r="AC159" s="51">
        <v>2805</v>
      </c>
      <c r="AD159" s="51">
        <v>2972.5</v>
      </c>
      <c r="AE159" s="51">
        <v>3015</v>
      </c>
      <c r="AF159" s="51">
        <v>4412.5</v>
      </c>
      <c r="AG159" s="51">
        <v>362.5</v>
      </c>
      <c r="AH159" s="51">
        <v>3301.25</v>
      </c>
    </row>
    <row r="160" spans="1:34" x14ac:dyDescent="0.25">
      <c r="A160" s="50">
        <v>37408</v>
      </c>
      <c r="B160" s="144"/>
      <c r="C160" s="144">
        <v>114.76</v>
      </c>
      <c r="D160" s="144">
        <v>281.19</v>
      </c>
      <c r="E160" s="144">
        <v>356.34</v>
      </c>
      <c r="F160" s="144"/>
      <c r="G160" s="144">
        <v>37.909999999999997</v>
      </c>
      <c r="H160" s="144">
        <v>495.77</v>
      </c>
      <c r="I160" s="144">
        <v>152.25</v>
      </c>
      <c r="J160" s="144"/>
      <c r="K160" s="144">
        <v>101.08</v>
      </c>
      <c r="L160" s="144"/>
      <c r="M160" s="144">
        <v>103.29</v>
      </c>
      <c r="N160" s="144"/>
      <c r="O160" s="144"/>
      <c r="P160" s="144"/>
      <c r="Q160" s="144"/>
      <c r="R160" s="144"/>
      <c r="S160" s="144"/>
      <c r="T160" s="144">
        <v>68.14</v>
      </c>
      <c r="U160" s="144"/>
      <c r="V160" s="144">
        <v>214.57</v>
      </c>
      <c r="W160" s="144"/>
      <c r="X160" s="144">
        <v>57.32</v>
      </c>
      <c r="Y160" s="144">
        <v>242.46</v>
      </c>
      <c r="Z160" s="51">
        <v>2965</v>
      </c>
      <c r="AA160" s="51">
        <v>1997.5</v>
      </c>
      <c r="AB160" s="51">
        <v>2415</v>
      </c>
      <c r="AC160" s="51">
        <v>2735</v>
      </c>
      <c r="AD160" s="51">
        <v>2970</v>
      </c>
      <c r="AE160" s="51">
        <v>2980</v>
      </c>
      <c r="AF160" s="51">
        <v>4392.5</v>
      </c>
      <c r="AG160" s="51">
        <v>385</v>
      </c>
      <c r="AH160" s="51">
        <v>3269.375</v>
      </c>
    </row>
    <row r="161" spans="1:34" x14ac:dyDescent="0.25">
      <c r="A161" s="50">
        <v>37438</v>
      </c>
      <c r="B161" s="144"/>
      <c r="C161" s="144">
        <v>116.28</v>
      </c>
      <c r="D161" s="144">
        <v>289.97000000000003</v>
      </c>
      <c r="E161" s="144">
        <v>366.79</v>
      </c>
      <c r="F161" s="144"/>
      <c r="G161" s="144">
        <v>37.53</v>
      </c>
      <c r="H161" s="144">
        <v>501.57</v>
      </c>
      <c r="I161" s="144">
        <v>153.27000000000001</v>
      </c>
      <c r="J161" s="144"/>
      <c r="K161" s="144">
        <v>98.8</v>
      </c>
      <c r="L161" s="144"/>
      <c r="M161" s="144">
        <v>107.35</v>
      </c>
      <c r="N161" s="144"/>
      <c r="O161" s="144"/>
      <c r="P161" s="144">
        <v>100.72</v>
      </c>
      <c r="Q161" s="144"/>
      <c r="R161" s="144"/>
      <c r="S161" s="144"/>
      <c r="T161" s="144">
        <v>72.45</v>
      </c>
      <c r="U161" s="144"/>
      <c r="V161" s="144">
        <v>224.14</v>
      </c>
      <c r="W161" s="144"/>
      <c r="X161" s="144">
        <v>58</v>
      </c>
      <c r="Y161" s="144">
        <v>246.08</v>
      </c>
      <c r="Z161" s="51">
        <v>2980</v>
      </c>
      <c r="AA161" s="51">
        <v>2010</v>
      </c>
      <c r="AB161" s="51">
        <v>2414</v>
      </c>
      <c r="AC161" s="51">
        <v>2748</v>
      </c>
      <c r="AD161" s="51">
        <v>2940</v>
      </c>
      <c r="AE161" s="51">
        <v>2964</v>
      </c>
      <c r="AF161" s="51">
        <v>4372</v>
      </c>
      <c r="AG161" s="51">
        <v>430</v>
      </c>
      <c r="AH161" s="51">
        <v>3256</v>
      </c>
    </row>
    <row r="162" spans="1:34" x14ac:dyDescent="0.25">
      <c r="A162" s="50">
        <v>37469</v>
      </c>
      <c r="B162" s="144"/>
      <c r="C162" s="144">
        <v>113.9</v>
      </c>
      <c r="D162" s="144">
        <v>290.41000000000003</v>
      </c>
      <c r="E162" s="144">
        <v>370.1</v>
      </c>
      <c r="F162" s="144"/>
      <c r="G162" s="144">
        <v>32.119999999999997</v>
      </c>
      <c r="H162" s="144">
        <v>503.96</v>
      </c>
      <c r="I162" s="144">
        <v>154.11000000000001</v>
      </c>
      <c r="J162" s="144"/>
      <c r="K162" s="144">
        <v>92.53</v>
      </c>
      <c r="L162" s="144">
        <v>87.6</v>
      </c>
      <c r="M162" s="144">
        <v>99.33</v>
      </c>
      <c r="N162" s="144"/>
      <c r="O162" s="144"/>
      <c r="P162" s="144">
        <v>101.82</v>
      </c>
      <c r="Q162" s="144">
        <v>87.75</v>
      </c>
      <c r="R162" s="144"/>
      <c r="S162" s="144"/>
      <c r="T162" s="144">
        <v>74.150000000000006</v>
      </c>
      <c r="U162" s="144"/>
      <c r="V162" s="144">
        <v>225.21</v>
      </c>
      <c r="W162" s="144"/>
      <c r="X162" s="144">
        <v>58.27</v>
      </c>
      <c r="Y162" s="144">
        <v>247.26</v>
      </c>
      <c r="Z162" s="51">
        <v>3002.5</v>
      </c>
      <c r="AA162" s="51">
        <v>2020</v>
      </c>
      <c r="AB162" s="51">
        <v>2452.5</v>
      </c>
      <c r="AC162" s="51">
        <v>2787.5</v>
      </c>
      <c r="AD162" s="51">
        <v>2942.5</v>
      </c>
      <c r="AE162" s="51">
        <v>2960</v>
      </c>
      <c r="AF162" s="51">
        <v>4370</v>
      </c>
      <c r="AG162" s="51">
        <v>452.5</v>
      </c>
      <c r="AH162" s="51">
        <v>3265</v>
      </c>
    </row>
    <row r="163" spans="1:34" x14ac:dyDescent="0.25">
      <c r="A163" s="50">
        <v>37500</v>
      </c>
      <c r="B163" s="144">
        <v>71.66</v>
      </c>
      <c r="C163" s="144">
        <v>126.52</v>
      </c>
      <c r="D163" s="144">
        <v>297.08</v>
      </c>
      <c r="E163" s="144">
        <v>374.53</v>
      </c>
      <c r="F163" s="144"/>
      <c r="G163" s="144">
        <v>35.880000000000003</v>
      </c>
      <c r="H163" s="144">
        <v>507.83</v>
      </c>
      <c r="I163" s="144">
        <v>155.30000000000001</v>
      </c>
      <c r="J163" s="144"/>
      <c r="K163" s="144">
        <v>95.33</v>
      </c>
      <c r="L163" s="144">
        <v>88.39</v>
      </c>
      <c r="M163" s="144">
        <v>99.85</v>
      </c>
      <c r="N163" s="144"/>
      <c r="O163" s="144"/>
      <c r="P163" s="144">
        <v>117.21</v>
      </c>
      <c r="Q163" s="144">
        <v>88.85</v>
      </c>
      <c r="R163" s="144"/>
      <c r="S163" s="144"/>
      <c r="T163" s="144">
        <v>55.8</v>
      </c>
      <c r="U163" s="144"/>
      <c r="V163" s="144">
        <v>223.77</v>
      </c>
      <c r="W163" s="144"/>
      <c r="X163" s="144">
        <v>58.72</v>
      </c>
      <c r="Y163" s="144">
        <v>252.34</v>
      </c>
      <c r="Z163" s="51">
        <v>3040</v>
      </c>
      <c r="AA163" s="51">
        <v>2085</v>
      </c>
      <c r="AB163" s="51">
        <v>2480</v>
      </c>
      <c r="AC163" s="51">
        <v>2812.5</v>
      </c>
      <c r="AD163" s="51">
        <v>2950</v>
      </c>
      <c r="AE163" s="51">
        <v>2980</v>
      </c>
      <c r="AF163" s="51">
        <v>4400</v>
      </c>
      <c r="AG163" s="51">
        <v>437.5</v>
      </c>
      <c r="AH163" s="51">
        <v>3285.625</v>
      </c>
    </row>
    <row r="164" spans="1:34" x14ac:dyDescent="0.25">
      <c r="A164" s="50">
        <v>37530</v>
      </c>
      <c r="B164" s="144">
        <v>60.93</v>
      </c>
      <c r="C164" s="144">
        <v>128.4</v>
      </c>
      <c r="D164" s="144">
        <v>294.89999999999998</v>
      </c>
      <c r="E164" s="144">
        <v>380.52</v>
      </c>
      <c r="F164" s="144"/>
      <c r="G164" s="144">
        <v>40.619999999999997</v>
      </c>
      <c r="H164" s="144">
        <v>507.36</v>
      </c>
      <c r="I164" s="144">
        <v>155.56</v>
      </c>
      <c r="J164" s="144"/>
      <c r="K164" s="144">
        <v>102.03</v>
      </c>
      <c r="L164" s="144">
        <v>88.52</v>
      </c>
      <c r="M164" s="144">
        <v>103.5</v>
      </c>
      <c r="N164" s="144"/>
      <c r="O164" s="144"/>
      <c r="P164" s="144">
        <v>130.54</v>
      </c>
      <c r="Q164" s="144">
        <v>93.05</v>
      </c>
      <c r="R164" s="144"/>
      <c r="S164" s="144"/>
      <c r="T164" s="144">
        <v>50.99</v>
      </c>
      <c r="U164" s="144"/>
      <c r="V164" s="144">
        <v>229.9</v>
      </c>
      <c r="W164" s="144"/>
      <c r="X164" s="144">
        <v>58.66</v>
      </c>
      <c r="Y164" s="144">
        <v>264.77999999999997</v>
      </c>
      <c r="Z164" s="51">
        <v>3058</v>
      </c>
      <c r="AA164" s="51">
        <v>2104</v>
      </c>
      <c r="AB164" s="51">
        <v>2562</v>
      </c>
      <c r="AC164" s="51">
        <v>2810</v>
      </c>
      <c r="AD164" s="51">
        <v>2950</v>
      </c>
      <c r="AE164" s="51">
        <v>2980</v>
      </c>
      <c r="AF164" s="51">
        <v>4412</v>
      </c>
      <c r="AG164" s="51">
        <v>408</v>
      </c>
      <c r="AH164" s="51">
        <v>3288</v>
      </c>
    </row>
    <row r="165" spans="1:34" x14ac:dyDescent="0.25">
      <c r="A165" s="50">
        <v>37561</v>
      </c>
      <c r="B165" s="144">
        <v>75.569999999999993</v>
      </c>
      <c r="C165" s="144">
        <v>123.66</v>
      </c>
      <c r="D165" s="144">
        <v>293.02</v>
      </c>
      <c r="E165" s="144">
        <v>377.28</v>
      </c>
      <c r="F165" s="144"/>
      <c r="G165" s="144">
        <v>30.02</v>
      </c>
      <c r="H165" s="144">
        <v>503.04</v>
      </c>
      <c r="I165" s="144">
        <v>153.99</v>
      </c>
      <c r="J165" s="144"/>
      <c r="K165" s="144">
        <v>101.53</v>
      </c>
      <c r="L165" s="144">
        <v>91.08</v>
      </c>
      <c r="M165" s="144">
        <v>101.92</v>
      </c>
      <c r="N165" s="144"/>
      <c r="O165" s="144"/>
      <c r="P165" s="144">
        <v>140.53</v>
      </c>
      <c r="Q165" s="144">
        <v>91.6</v>
      </c>
      <c r="R165" s="144"/>
      <c r="S165" s="144"/>
      <c r="T165" s="144">
        <v>51.67</v>
      </c>
      <c r="U165" s="144"/>
      <c r="V165" s="144">
        <v>227.94</v>
      </c>
      <c r="W165" s="144"/>
      <c r="X165" s="144">
        <v>58.16</v>
      </c>
      <c r="Y165" s="144">
        <v>268.8</v>
      </c>
      <c r="Z165" s="51">
        <v>3045</v>
      </c>
      <c r="AA165" s="51">
        <v>2100</v>
      </c>
      <c r="AB165" s="51">
        <v>2587.5</v>
      </c>
      <c r="AC165" s="51">
        <v>2792.5</v>
      </c>
      <c r="AD165" s="51">
        <v>2950</v>
      </c>
      <c r="AE165" s="51">
        <v>2980</v>
      </c>
      <c r="AF165" s="51">
        <v>4390</v>
      </c>
      <c r="AG165" s="51">
        <v>402.5</v>
      </c>
      <c r="AH165" s="51">
        <v>3278.125</v>
      </c>
    </row>
    <row r="166" spans="1:34" x14ac:dyDescent="0.25">
      <c r="A166" s="50">
        <v>37591</v>
      </c>
      <c r="B166" s="144">
        <v>84.55</v>
      </c>
      <c r="C166" s="144">
        <v>119.06</v>
      </c>
      <c r="D166" s="144">
        <v>292.33999999999997</v>
      </c>
      <c r="E166" s="144">
        <v>373.2</v>
      </c>
      <c r="F166" s="144"/>
      <c r="G166" s="144">
        <v>38.04</v>
      </c>
      <c r="H166" s="144">
        <v>497.6</v>
      </c>
      <c r="I166" s="144">
        <v>150.86000000000001</v>
      </c>
      <c r="J166" s="144"/>
      <c r="K166" s="144">
        <v>101.37</v>
      </c>
      <c r="L166" s="144"/>
      <c r="M166" s="144">
        <v>102.4</v>
      </c>
      <c r="N166" s="144"/>
      <c r="O166" s="144"/>
      <c r="P166" s="144"/>
      <c r="Q166" s="144"/>
      <c r="R166" s="144"/>
      <c r="S166" s="144"/>
      <c r="T166" s="144">
        <v>49.8</v>
      </c>
      <c r="U166" s="144"/>
      <c r="V166" s="144">
        <v>225.48</v>
      </c>
      <c r="W166" s="144"/>
      <c r="X166" s="144">
        <v>57.53</v>
      </c>
      <c r="Y166" s="144">
        <v>267.45999999999998</v>
      </c>
      <c r="Z166" s="51">
        <v>3018</v>
      </c>
      <c r="AA166" s="51">
        <v>2116</v>
      </c>
      <c r="AB166" s="51">
        <v>2610</v>
      </c>
      <c r="AC166" s="51">
        <v>2822</v>
      </c>
      <c r="AD166" s="51">
        <v>2966</v>
      </c>
      <c r="AE166" s="51">
        <v>2992</v>
      </c>
      <c r="AF166" s="51">
        <v>4384</v>
      </c>
      <c r="AG166" s="51">
        <v>425</v>
      </c>
      <c r="AH166" s="51">
        <v>3291</v>
      </c>
    </row>
    <row r="167" spans="1:34" x14ac:dyDescent="0.25">
      <c r="A167" s="50">
        <v>37622</v>
      </c>
      <c r="B167" s="144">
        <v>88.34</v>
      </c>
      <c r="C167" s="144">
        <v>115.11</v>
      </c>
      <c r="D167" s="144">
        <v>289.38</v>
      </c>
      <c r="E167" s="144">
        <v>365.55</v>
      </c>
      <c r="F167" s="144"/>
      <c r="G167" s="144">
        <v>49.38</v>
      </c>
      <c r="H167" s="144">
        <v>487.4</v>
      </c>
      <c r="I167" s="144">
        <v>121.09</v>
      </c>
      <c r="J167" s="144"/>
      <c r="K167" s="144">
        <v>100.55</v>
      </c>
      <c r="L167" s="144">
        <v>89.82</v>
      </c>
      <c r="M167" s="144">
        <v>99.34</v>
      </c>
      <c r="N167" s="144"/>
      <c r="O167" s="144"/>
      <c r="P167" s="144">
        <v>128.66</v>
      </c>
      <c r="Q167" s="144">
        <v>87.44</v>
      </c>
      <c r="R167" s="144"/>
      <c r="S167" s="144"/>
      <c r="T167" s="144">
        <v>52.61</v>
      </c>
      <c r="U167" s="144"/>
      <c r="V167" s="144">
        <v>224.5</v>
      </c>
      <c r="W167" s="144"/>
      <c r="X167" s="144">
        <v>56.35</v>
      </c>
      <c r="Y167" s="144">
        <v>261.97000000000003</v>
      </c>
      <c r="Z167" s="51">
        <v>3005</v>
      </c>
      <c r="AA167" s="51">
        <v>2110</v>
      </c>
      <c r="AB167" s="51">
        <v>2597.5</v>
      </c>
      <c r="AC167" s="51">
        <v>2842.5</v>
      </c>
      <c r="AD167" s="51">
        <v>2962.5</v>
      </c>
      <c r="AE167" s="51">
        <v>3000</v>
      </c>
      <c r="AF167" s="51">
        <v>4370</v>
      </c>
      <c r="AG167" s="51">
        <v>400</v>
      </c>
      <c r="AH167" s="51">
        <v>3293.75</v>
      </c>
    </row>
    <row r="168" spans="1:34" x14ac:dyDescent="0.25">
      <c r="A168" s="50">
        <v>37653</v>
      </c>
      <c r="B168" s="144">
        <v>104.49</v>
      </c>
      <c r="C168" s="144">
        <v>116.64</v>
      </c>
      <c r="D168" s="144">
        <v>288.73</v>
      </c>
      <c r="E168" s="144">
        <v>374.03</v>
      </c>
      <c r="F168" s="144"/>
      <c r="G168" s="144">
        <v>58.2</v>
      </c>
      <c r="H168" s="144">
        <v>331.4</v>
      </c>
      <c r="I168" s="144">
        <v>118.8</v>
      </c>
      <c r="J168" s="144"/>
      <c r="K168" s="144">
        <v>102.1</v>
      </c>
      <c r="L168" s="144"/>
      <c r="M168" s="144">
        <v>101.31</v>
      </c>
      <c r="N168" s="144"/>
      <c r="O168" s="144"/>
      <c r="P168" s="144">
        <v>112.02</v>
      </c>
      <c r="Q168" s="144">
        <v>89.2</v>
      </c>
      <c r="R168" s="144"/>
      <c r="S168" s="144"/>
      <c r="T168" s="144">
        <v>52.44</v>
      </c>
      <c r="U168" s="144"/>
      <c r="V168" s="144">
        <v>221.43</v>
      </c>
      <c r="W168" s="144"/>
      <c r="X168" s="144">
        <v>55.36</v>
      </c>
      <c r="Y168" s="144">
        <v>257.33999999999997</v>
      </c>
      <c r="Z168" s="51">
        <v>3000</v>
      </c>
      <c r="AA168" s="51">
        <v>2050</v>
      </c>
      <c r="AB168" s="51">
        <v>2565</v>
      </c>
      <c r="AC168" s="51">
        <v>2840</v>
      </c>
      <c r="AD168" s="51">
        <v>2932.5</v>
      </c>
      <c r="AE168" s="51">
        <v>2972.5</v>
      </c>
      <c r="AF168" s="51">
        <v>4370</v>
      </c>
      <c r="AG168" s="51">
        <v>345</v>
      </c>
      <c r="AH168" s="51">
        <v>3278.75</v>
      </c>
    </row>
    <row r="169" spans="1:34" x14ac:dyDescent="0.25">
      <c r="A169" s="50">
        <v>37681</v>
      </c>
      <c r="B169" s="144">
        <v>93.24</v>
      </c>
      <c r="C169" s="144">
        <v>120.71</v>
      </c>
      <c r="D169" s="144">
        <v>289.16000000000003</v>
      </c>
      <c r="E169" s="144">
        <v>383.39</v>
      </c>
      <c r="F169" s="144"/>
      <c r="G169" s="144">
        <v>44.65</v>
      </c>
      <c r="H169" s="144">
        <v>279.20999999999998</v>
      </c>
      <c r="I169" s="144">
        <v>116.48</v>
      </c>
      <c r="J169" s="144"/>
      <c r="K169" s="144">
        <v>97.9</v>
      </c>
      <c r="L169" s="144"/>
      <c r="M169" s="144">
        <v>102.71</v>
      </c>
      <c r="N169" s="144"/>
      <c r="O169" s="144"/>
      <c r="P169" s="144">
        <v>129.28</v>
      </c>
      <c r="Q169" s="144">
        <v>86.89</v>
      </c>
      <c r="R169" s="144"/>
      <c r="S169" s="144"/>
      <c r="T169" s="144">
        <v>55.35</v>
      </c>
      <c r="U169" s="144"/>
      <c r="V169" s="144">
        <v>218.04</v>
      </c>
      <c r="W169" s="144"/>
      <c r="X169" s="144">
        <v>54.15</v>
      </c>
      <c r="Y169" s="144">
        <v>259.01</v>
      </c>
      <c r="Z169" s="51">
        <v>3000</v>
      </c>
      <c r="AA169" s="51">
        <v>2045</v>
      </c>
      <c r="AB169" s="51">
        <v>2497.5</v>
      </c>
      <c r="AC169" s="51">
        <v>2840</v>
      </c>
      <c r="AD169" s="51">
        <v>2892.5</v>
      </c>
      <c r="AE169" s="51">
        <v>2930</v>
      </c>
      <c r="AF169" s="51">
        <v>4360</v>
      </c>
      <c r="AG169" s="51">
        <v>335</v>
      </c>
      <c r="AH169" s="51">
        <v>3255.625</v>
      </c>
    </row>
    <row r="170" spans="1:34" x14ac:dyDescent="0.25">
      <c r="A170" s="50">
        <v>37712</v>
      </c>
      <c r="B170" s="144">
        <v>89.14</v>
      </c>
      <c r="C170" s="144">
        <v>124.99</v>
      </c>
      <c r="D170" s="144">
        <v>289.73</v>
      </c>
      <c r="E170" s="144">
        <v>385.34</v>
      </c>
      <c r="F170" s="144"/>
      <c r="G170" s="144">
        <v>34.520000000000003</v>
      </c>
      <c r="H170" s="144">
        <v>278.14</v>
      </c>
      <c r="I170" s="144">
        <v>115.86</v>
      </c>
      <c r="J170" s="144"/>
      <c r="K170" s="144">
        <v>99.01</v>
      </c>
      <c r="L170" s="144">
        <v>87.06</v>
      </c>
      <c r="M170" s="144">
        <v>104.3</v>
      </c>
      <c r="N170" s="144"/>
      <c r="O170" s="144"/>
      <c r="P170" s="144"/>
      <c r="Q170" s="144">
        <v>88.86</v>
      </c>
      <c r="R170" s="144"/>
      <c r="S170" s="144"/>
      <c r="T170" s="144">
        <v>53.74</v>
      </c>
      <c r="U170" s="144"/>
      <c r="V170" s="144">
        <v>219.32</v>
      </c>
      <c r="W170" s="144"/>
      <c r="X170" s="144">
        <v>53.6</v>
      </c>
      <c r="Y170" s="144">
        <v>262.2</v>
      </c>
      <c r="Z170" s="51">
        <v>3000</v>
      </c>
      <c r="AA170" s="51">
        <v>2018</v>
      </c>
      <c r="AB170" s="51">
        <v>2452</v>
      </c>
      <c r="AC170" s="51">
        <v>2838</v>
      </c>
      <c r="AD170" s="51">
        <v>2840</v>
      </c>
      <c r="AE170" s="51">
        <v>2880</v>
      </c>
      <c r="AF170" s="51">
        <v>4343.333333333333</v>
      </c>
      <c r="AG170" s="51">
        <v>320</v>
      </c>
      <c r="AH170" s="51">
        <v>3225.333333333333</v>
      </c>
    </row>
    <row r="171" spans="1:34" x14ac:dyDescent="0.25">
      <c r="A171" s="50">
        <v>37742</v>
      </c>
      <c r="B171" s="144"/>
      <c r="C171" s="144">
        <v>131.76</v>
      </c>
      <c r="D171" s="144">
        <v>284.7</v>
      </c>
      <c r="E171" s="144">
        <v>379.43</v>
      </c>
      <c r="F171" s="144"/>
      <c r="G171" s="144">
        <v>36.17</v>
      </c>
      <c r="H171" s="144">
        <v>274</v>
      </c>
      <c r="I171" s="144">
        <v>114.64</v>
      </c>
      <c r="J171" s="144"/>
      <c r="K171" s="144">
        <v>102.64</v>
      </c>
      <c r="L171" s="144"/>
      <c r="M171" s="144">
        <v>106.99</v>
      </c>
      <c r="N171" s="144"/>
      <c r="O171" s="144"/>
      <c r="P171" s="144"/>
      <c r="Q171" s="144">
        <v>84.47</v>
      </c>
      <c r="R171" s="144"/>
      <c r="S171" s="144"/>
      <c r="T171" s="144">
        <v>46.76</v>
      </c>
      <c r="U171" s="144"/>
      <c r="V171" s="144">
        <v>214.25</v>
      </c>
      <c r="W171" s="144"/>
      <c r="X171" s="144">
        <v>52.15</v>
      </c>
      <c r="Y171" s="144">
        <v>256.54000000000002</v>
      </c>
      <c r="Z171" s="51">
        <v>2995</v>
      </c>
      <c r="AA171" s="51">
        <v>2012.5</v>
      </c>
      <c r="AB171" s="51">
        <v>2440</v>
      </c>
      <c r="AC171" s="51">
        <v>2802.5</v>
      </c>
      <c r="AD171" s="51">
        <v>2832.5</v>
      </c>
      <c r="AE171" s="51">
        <v>2840</v>
      </c>
      <c r="AF171" s="51">
        <v>4337.5</v>
      </c>
      <c r="AG171" s="51">
        <v>317.5</v>
      </c>
      <c r="AH171" s="51">
        <v>3203.125</v>
      </c>
    </row>
    <row r="172" spans="1:34" x14ac:dyDescent="0.25">
      <c r="A172" s="50">
        <v>37773</v>
      </c>
      <c r="B172" s="144"/>
      <c r="C172" s="144">
        <v>135.88999999999999</v>
      </c>
      <c r="D172" s="144">
        <v>297.81</v>
      </c>
      <c r="E172" s="144">
        <v>384.69</v>
      </c>
      <c r="F172" s="144"/>
      <c r="G172" s="144">
        <v>27.03</v>
      </c>
      <c r="H172" s="144">
        <v>280.12</v>
      </c>
      <c r="I172" s="144">
        <v>119.37</v>
      </c>
      <c r="J172" s="144"/>
      <c r="K172" s="144">
        <v>105.92</v>
      </c>
      <c r="L172" s="144"/>
      <c r="M172" s="144">
        <v>112.1</v>
      </c>
      <c r="N172" s="144"/>
      <c r="O172" s="144"/>
      <c r="P172" s="144"/>
      <c r="Q172" s="144"/>
      <c r="R172" s="144"/>
      <c r="S172" s="144"/>
      <c r="T172" s="144"/>
      <c r="U172" s="144"/>
      <c r="V172" s="144">
        <v>221.09</v>
      </c>
      <c r="W172" s="144"/>
      <c r="X172" s="144">
        <v>52.72</v>
      </c>
      <c r="Y172" s="144">
        <v>273.56</v>
      </c>
      <c r="Z172" s="51">
        <v>3012.5</v>
      </c>
      <c r="AA172" s="51">
        <v>2032.5</v>
      </c>
      <c r="AB172" s="51">
        <v>2455</v>
      </c>
      <c r="AC172" s="51">
        <v>2810</v>
      </c>
      <c r="AD172" s="51">
        <v>2750</v>
      </c>
      <c r="AE172" s="51">
        <v>2780</v>
      </c>
      <c r="AF172" s="51">
        <v>4297.5</v>
      </c>
      <c r="AG172" s="51">
        <v>287.5</v>
      </c>
      <c r="AH172" s="51">
        <v>3159.375</v>
      </c>
    </row>
    <row r="173" spans="1:34" x14ac:dyDescent="0.25">
      <c r="A173" s="50">
        <v>37803</v>
      </c>
      <c r="B173" s="144"/>
      <c r="C173" s="144">
        <v>135.44999999999999</v>
      </c>
      <c r="D173" s="144">
        <v>297.04000000000002</v>
      </c>
      <c r="E173" s="144">
        <v>385.54</v>
      </c>
      <c r="F173" s="144"/>
      <c r="G173" s="144">
        <v>32.950000000000003</v>
      </c>
      <c r="H173" s="144">
        <v>281.31</v>
      </c>
      <c r="I173" s="144">
        <v>129.69</v>
      </c>
      <c r="J173" s="144"/>
      <c r="K173" s="144">
        <v>98.89</v>
      </c>
      <c r="L173" s="144">
        <v>89.09</v>
      </c>
      <c r="M173" s="144">
        <v>113.19</v>
      </c>
      <c r="N173" s="144"/>
      <c r="O173" s="144"/>
      <c r="P173" s="144">
        <v>111.53</v>
      </c>
      <c r="Q173" s="144"/>
      <c r="R173" s="144"/>
      <c r="S173" s="144"/>
      <c r="T173" s="144"/>
      <c r="U173" s="144"/>
      <c r="V173" s="144">
        <v>211.34</v>
      </c>
      <c r="W173" s="144"/>
      <c r="X173" s="144">
        <v>52.83</v>
      </c>
      <c r="Y173" s="144">
        <v>274.17</v>
      </c>
      <c r="Z173" s="51">
        <v>3040</v>
      </c>
      <c r="AA173" s="51">
        <v>2044</v>
      </c>
      <c r="AB173" s="51">
        <v>2478</v>
      </c>
      <c r="AC173" s="51">
        <v>2814</v>
      </c>
      <c r="AD173" s="51">
        <v>2746</v>
      </c>
      <c r="AE173" s="51">
        <v>2770</v>
      </c>
      <c r="AF173" s="51">
        <v>4290</v>
      </c>
      <c r="AG173" s="51">
        <v>290</v>
      </c>
      <c r="AH173" s="51">
        <v>3155</v>
      </c>
    </row>
    <row r="174" spans="1:34" x14ac:dyDescent="0.25">
      <c r="A174" s="50">
        <v>37834</v>
      </c>
      <c r="B174" s="144"/>
      <c r="C174" s="144">
        <v>133.13</v>
      </c>
      <c r="D174" s="144">
        <v>296.44</v>
      </c>
      <c r="E174" s="144">
        <v>385.14</v>
      </c>
      <c r="F174" s="144"/>
      <c r="G174" s="144">
        <v>28.79</v>
      </c>
      <c r="H174" s="144">
        <v>282.73</v>
      </c>
      <c r="I174" s="144">
        <v>134.69</v>
      </c>
      <c r="J174" s="144"/>
      <c r="K174" s="144">
        <v>105.01</v>
      </c>
      <c r="L174" s="144">
        <v>86.64</v>
      </c>
      <c r="M174" s="144">
        <v>122.34</v>
      </c>
      <c r="N174" s="144"/>
      <c r="O174" s="144"/>
      <c r="P174" s="144">
        <v>116.8</v>
      </c>
      <c r="Q174" s="144"/>
      <c r="R174" s="144"/>
      <c r="S174" s="144"/>
      <c r="T174" s="144">
        <v>90.27</v>
      </c>
      <c r="U174" s="144"/>
      <c r="V174" s="144">
        <v>221.4</v>
      </c>
      <c r="W174" s="144"/>
      <c r="X174" s="144">
        <v>52.78</v>
      </c>
      <c r="Y174" s="144">
        <v>273.88</v>
      </c>
      <c r="Z174" s="51">
        <v>3057.5</v>
      </c>
      <c r="AA174" s="51">
        <v>2087.5</v>
      </c>
      <c r="AB174" s="51">
        <v>2507.5</v>
      </c>
      <c r="AC174" s="51">
        <v>2815</v>
      </c>
      <c r="AD174" s="51">
        <v>2740</v>
      </c>
      <c r="AE174" s="51">
        <v>2780</v>
      </c>
      <c r="AF174" s="51">
        <v>4292.5</v>
      </c>
      <c r="AG174" s="51">
        <v>305</v>
      </c>
      <c r="AH174" s="51">
        <v>3156.875</v>
      </c>
    </row>
    <row r="175" spans="1:34" x14ac:dyDescent="0.25">
      <c r="A175" s="50">
        <v>37865</v>
      </c>
      <c r="B175" s="144">
        <v>70.34</v>
      </c>
      <c r="C175" s="144">
        <v>137.81</v>
      </c>
      <c r="D175" s="144">
        <v>300.61</v>
      </c>
      <c r="E175" s="144">
        <v>387.22</v>
      </c>
      <c r="F175" s="144"/>
      <c r="G175" s="144">
        <v>49.81</v>
      </c>
      <c r="H175" s="144">
        <v>288.26</v>
      </c>
      <c r="I175" s="144">
        <v>133.12</v>
      </c>
      <c r="J175" s="144"/>
      <c r="K175" s="144">
        <v>113.7</v>
      </c>
      <c r="L175" s="144">
        <v>91.37</v>
      </c>
      <c r="M175" s="144">
        <v>130.12</v>
      </c>
      <c r="N175" s="144"/>
      <c r="O175" s="144"/>
      <c r="P175" s="144">
        <v>122.99</v>
      </c>
      <c r="Q175" s="144">
        <v>93.81</v>
      </c>
      <c r="R175" s="144"/>
      <c r="S175" s="144"/>
      <c r="T175" s="144">
        <v>53.84</v>
      </c>
      <c r="U175" s="144"/>
      <c r="V175" s="144">
        <v>225.16</v>
      </c>
      <c r="W175" s="144"/>
      <c r="X175" s="144">
        <v>53.06</v>
      </c>
      <c r="Y175" s="144">
        <v>275.36</v>
      </c>
      <c r="Z175" s="51">
        <v>3100</v>
      </c>
      <c r="AA175" s="51">
        <v>2110</v>
      </c>
      <c r="AB175" s="51">
        <v>2604</v>
      </c>
      <c r="AC175" s="51">
        <v>2834</v>
      </c>
      <c r="AD175" s="51">
        <v>2740</v>
      </c>
      <c r="AE175" s="51">
        <v>2788</v>
      </c>
      <c r="AF175" s="51">
        <v>4314</v>
      </c>
      <c r="AG175" s="51">
        <v>402</v>
      </c>
      <c r="AH175" s="51">
        <v>3169</v>
      </c>
    </row>
    <row r="176" spans="1:34" x14ac:dyDescent="0.25">
      <c r="A176" s="50">
        <v>37895</v>
      </c>
      <c r="B176" s="144">
        <v>56.92</v>
      </c>
      <c r="C176" s="144">
        <v>140.80000000000001</v>
      </c>
      <c r="D176" s="144">
        <v>300.33</v>
      </c>
      <c r="E176" s="144">
        <v>386.89</v>
      </c>
      <c r="F176" s="144"/>
      <c r="G176" s="144">
        <v>40.98</v>
      </c>
      <c r="H176" s="144">
        <v>295.2</v>
      </c>
      <c r="I176" s="144">
        <v>123.11</v>
      </c>
      <c r="J176" s="144"/>
      <c r="K176" s="144">
        <v>117.8</v>
      </c>
      <c r="L176" s="144">
        <v>96.29</v>
      </c>
      <c r="M176" s="144">
        <v>135.69999999999999</v>
      </c>
      <c r="N176" s="144"/>
      <c r="O176" s="144"/>
      <c r="P176" s="144">
        <v>127.23</v>
      </c>
      <c r="Q176" s="144">
        <v>100.45</v>
      </c>
      <c r="R176" s="144"/>
      <c r="S176" s="144"/>
      <c r="T176" s="144">
        <v>46.9</v>
      </c>
      <c r="U176" s="144"/>
      <c r="V176" s="144">
        <v>224.97</v>
      </c>
      <c r="W176" s="144"/>
      <c r="X176" s="144">
        <v>55.31</v>
      </c>
      <c r="Y176" s="144">
        <v>290.02</v>
      </c>
      <c r="Z176" s="51">
        <v>3100</v>
      </c>
      <c r="AA176" s="51">
        <v>2095</v>
      </c>
      <c r="AB176" s="51">
        <v>2597.5</v>
      </c>
      <c r="AC176" s="51">
        <v>2860</v>
      </c>
      <c r="AD176" s="51">
        <v>2740</v>
      </c>
      <c r="AE176" s="51">
        <v>2775</v>
      </c>
      <c r="AF176" s="51">
        <v>4300</v>
      </c>
      <c r="AG176" s="51">
        <v>392.5</v>
      </c>
      <c r="AH176" s="51">
        <v>3168.75</v>
      </c>
    </row>
    <row r="177" spans="1:34" x14ac:dyDescent="0.25">
      <c r="A177" s="50">
        <v>37926</v>
      </c>
      <c r="B177" s="144">
        <v>61.21</v>
      </c>
      <c r="C177" s="144">
        <v>156.16</v>
      </c>
      <c r="D177" s="144">
        <v>300.52</v>
      </c>
      <c r="E177" s="144">
        <v>390.1</v>
      </c>
      <c r="F177" s="144"/>
      <c r="G177" s="144">
        <v>30.48</v>
      </c>
      <c r="H177" s="144">
        <v>303.41000000000003</v>
      </c>
      <c r="I177" s="144">
        <v>119.86</v>
      </c>
      <c r="J177" s="144"/>
      <c r="K177" s="144">
        <v>127.92</v>
      </c>
      <c r="L177" s="144">
        <v>103.64</v>
      </c>
      <c r="M177" s="144">
        <v>147.21</v>
      </c>
      <c r="N177" s="144"/>
      <c r="O177" s="144"/>
      <c r="P177" s="144">
        <v>134.72</v>
      </c>
      <c r="Q177" s="144"/>
      <c r="R177" s="144"/>
      <c r="S177" s="144"/>
      <c r="T177" s="144">
        <v>52.64</v>
      </c>
      <c r="U177" s="144"/>
      <c r="V177" s="144">
        <v>226.84</v>
      </c>
      <c r="W177" s="144"/>
      <c r="X177" s="144">
        <v>56.35</v>
      </c>
      <c r="Y177" s="144">
        <v>296.19</v>
      </c>
      <c r="Z177" s="51">
        <v>3092.5</v>
      </c>
      <c r="AA177" s="51">
        <v>2092.5</v>
      </c>
      <c r="AB177" s="51">
        <v>2590</v>
      </c>
      <c r="AC177" s="51">
        <v>2892.5</v>
      </c>
      <c r="AD177" s="51">
        <v>2740</v>
      </c>
      <c r="AE177" s="51">
        <v>2760</v>
      </c>
      <c r="AF177" s="51">
        <v>4305</v>
      </c>
      <c r="AG177" s="51">
        <v>405</v>
      </c>
      <c r="AH177" s="51">
        <v>3174.375</v>
      </c>
    </row>
    <row r="178" spans="1:34" x14ac:dyDescent="0.25">
      <c r="A178" s="50">
        <v>37956</v>
      </c>
      <c r="B178" s="144">
        <v>69.75</v>
      </c>
      <c r="C178" s="144">
        <v>172.92</v>
      </c>
      <c r="D178" s="144">
        <v>296.33999999999997</v>
      </c>
      <c r="E178" s="144">
        <v>384.67</v>
      </c>
      <c r="F178" s="144"/>
      <c r="G178" s="144">
        <v>39.020000000000003</v>
      </c>
      <c r="H178" s="144">
        <v>299.19</v>
      </c>
      <c r="I178" s="144">
        <v>118.79</v>
      </c>
      <c r="J178" s="144"/>
      <c r="K178" s="144">
        <v>140.03</v>
      </c>
      <c r="L178" s="144">
        <v>105.07</v>
      </c>
      <c r="M178" s="144">
        <v>162.21</v>
      </c>
      <c r="N178" s="144"/>
      <c r="O178" s="144"/>
      <c r="P178" s="144">
        <v>145.02000000000001</v>
      </c>
      <c r="Q178" s="144"/>
      <c r="R178" s="144"/>
      <c r="S178" s="144"/>
      <c r="T178" s="144">
        <v>51.48</v>
      </c>
      <c r="U178" s="144"/>
      <c r="V178" s="144">
        <v>223.68</v>
      </c>
      <c r="W178" s="144"/>
      <c r="X178" s="144">
        <v>55.56</v>
      </c>
      <c r="Y178" s="144">
        <v>292.06</v>
      </c>
      <c r="Z178" s="51">
        <v>3066</v>
      </c>
      <c r="AA178" s="51">
        <v>2086</v>
      </c>
      <c r="AB178" s="51">
        <v>2592</v>
      </c>
      <c r="AC178" s="51">
        <v>2880</v>
      </c>
      <c r="AD178" s="51">
        <v>2740</v>
      </c>
      <c r="AE178" s="51">
        <v>2760</v>
      </c>
      <c r="AF178" s="51">
        <v>4330</v>
      </c>
      <c r="AG178" s="51">
        <v>420</v>
      </c>
      <c r="AH178" s="51">
        <v>3177.5</v>
      </c>
    </row>
    <row r="179" spans="1:34" x14ac:dyDescent="0.25">
      <c r="A179" s="50">
        <v>37987</v>
      </c>
      <c r="B179" s="144">
        <v>75.150000000000006</v>
      </c>
      <c r="C179" s="144">
        <v>173.37</v>
      </c>
      <c r="D179" s="144">
        <v>299.43</v>
      </c>
      <c r="E179" s="144">
        <v>382.91</v>
      </c>
      <c r="F179" s="144"/>
      <c r="G179" s="144">
        <v>35.700000000000003</v>
      </c>
      <c r="H179" s="144">
        <v>302.31</v>
      </c>
      <c r="I179" s="144">
        <v>124.91</v>
      </c>
      <c r="J179" s="144"/>
      <c r="K179" s="144">
        <v>143.01</v>
      </c>
      <c r="L179" s="144">
        <v>113.14</v>
      </c>
      <c r="M179" s="144">
        <v>162.09</v>
      </c>
      <c r="N179" s="144"/>
      <c r="O179" s="144"/>
      <c r="P179" s="144">
        <v>156.55000000000001</v>
      </c>
      <c r="Q179" s="144"/>
      <c r="R179" s="144"/>
      <c r="S179" s="144"/>
      <c r="T179" s="144">
        <v>55.23</v>
      </c>
      <c r="U179" s="144"/>
      <c r="V179" s="144">
        <v>226.01</v>
      </c>
      <c r="W179" s="144"/>
      <c r="X179" s="144">
        <v>56.14</v>
      </c>
      <c r="Y179" s="144">
        <v>295.11</v>
      </c>
      <c r="Z179" s="51">
        <v>3025</v>
      </c>
      <c r="AA179" s="51">
        <v>2065</v>
      </c>
      <c r="AB179" s="51">
        <v>2567.5</v>
      </c>
      <c r="AC179" s="51">
        <v>2917.5</v>
      </c>
      <c r="AD179" s="51">
        <v>2710</v>
      </c>
      <c r="AE179" s="51">
        <v>2760</v>
      </c>
      <c r="AF179" s="51">
        <v>4300</v>
      </c>
      <c r="AG179" s="51">
        <v>375</v>
      </c>
      <c r="AH179" s="51">
        <v>3171.875</v>
      </c>
    </row>
    <row r="180" spans="1:34" x14ac:dyDescent="0.25">
      <c r="A180" s="50">
        <v>38018</v>
      </c>
      <c r="B180" s="144">
        <v>79.150000000000006</v>
      </c>
      <c r="C180" s="144">
        <v>161.83000000000001</v>
      </c>
      <c r="D180" s="144">
        <v>300.58999999999997</v>
      </c>
      <c r="E180" s="144">
        <v>391.46</v>
      </c>
      <c r="F180" s="144"/>
      <c r="G180" s="144">
        <v>35.92</v>
      </c>
      <c r="H180" s="144">
        <v>310.22000000000003</v>
      </c>
      <c r="I180" s="144">
        <v>133.35</v>
      </c>
      <c r="J180" s="144"/>
      <c r="K180" s="144">
        <v>139.28</v>
      </c>
      <c r="L180" s="144"/>
      <c r="M180" s="144">
        <v>153.66999999999999</v>
      </c>
      <c r="N180" s="144"/>
      <c r="O180" s="144"/>
      <c r="P180" s="144">
        <v>148.12</v>
      </c>
      <c r="Q180" s="144"/>
      <c r="R180" s="144"/>
      <c r="S180" s="144"/>
      <c r="T180" s="144">
        <v>57.17</v>
      </c>
      <c r="U180" s="144"/>
      <c r="V180" s="144">
        <v>231.92</v>
      </c>
      <c r="W180" s="144"/>
      <c r="X180" s="144">
        <v>57.61</v>
      </c>
      <c r="Y180" s="144">
        <v>302.83</v>
      </c>
      <c r="Z180" s="51">
        <v>2990</v>
      </c>
      <c r="AA180" s="51">
        <v>2037.5</v>
      </c>
      <c r="AB180" s="51">
        <v>2547.5</v>
      </c>
      <c r="AC180" s="51">
        <v>2995</v>
      </c>
      <c r="AD180" s="51">
        <v>2700</v>
      </c>
      <c r="AE180" s="51">
        <v>2760</v>
      </c>
      <c r="AF180" s="51">
        <v>4300</v>
      </c>
      <c r="AG180" s="51">
        <v>310</v>
      </c>
      <c r="AH180" s="51">
        <v>3188.75</v>
      </c>
    </row>
    <row r="181" spans="1:34" x14ac:dyDescent="0.25">
      <c r="A181" s="50">
        <v>38047</v>
      </c>
      <c r="B181" s="144">
        <v>72.67</v>
      </c>
      <c r="C181" s="144">
        <v>156.26</v>
      </c>
      <c r="D181" s="144">
        <v>292.04000000000002</v>
      </c>
      <c r="E181" s="144">
        <v>395.62</v>
      </c>
      <c r="F181" s="144"/>
      <c r="G181" s="144">
        <v>46.04</v>
      </c>
      <c r="H181" s="144">
        <v>313.51</v>
      </c>
      <c r="I181" s="144">
        <v>137.83000000000001</v>
      </c>
      <c r="J181" s="144"/>
      <c r="K181" s="144">
        <v>131.38999999999999</v>
      </c>
      <c r="L181" s="144"/>
      <c r="M181" s="144">
        <v>149.76</v>
      </c>
      <c r="N181" s="144"/>
      <c r="O181" s="144"/>
      <c r="P181" s="144">
        <v>145</v>
      </c>
      <c r="Q181" s="144"/>
      <c r="R181" s="144"/>
      <c r="S181" s="144"/>
      <c r="T181" s="144">
        <v>57.54</v>
      </c>
      <c r="U181" s="144"/>
      <c r="V181" s="144">
        <v>234.38</v>
      </c>
      <c r="W181" s="144"/>
      <c r="X181" s="144">
        <v>58.22</v>
      </c>
      <c r="Y181" s="144">
        <v>306.05</v>
      </c>
      <c r="Z181" s="51">
        <v>2986</v>
      </c>
      <c r="AA181" s="51">
        <v>2054</v>
      </c>
      <c r="AB181" s="51">
        <v>2530</v>
      </c>
      <c r="AC181" s="51">
        <v>3076</v>
      </c>
      <c r="AD181" s="51">
        <v>2700</v>
      </c>
      <c r="AE181" s="51">
        <v>2752</v>
      </c>
      <c r="AF181" s="51">
        <v>4248</v>
      </c>
      <c r="AG181" s="51">
        <v>314</v>
      </c>
      <c r="AH181" s="51">
        <v>3194</v>
      </c>
    </row>
    <row r="182" spans="1:34" x14ac:dyDescent="0.25">
      <c r="A182" s="50">
        <v>38078</v>
      </c>
      <c r="B182" s="144">
        <v>78.349999999999994</v>
      </c>
      <c r="C182" s="144">
        <v>159.47999999999999</v>
      </c>
      <c r="D182" s="144">
        <v>293.55</v>
      </c>
      <c r="E182" s="144">
        <v>398.51</v>
      </c>
      <c r="F182" s="144"/>
      <c r="G182" s="144">
        <v>27.86</v>
      </c>
      <c r="H182" s="144">
        <v>315.8</v>
      </c>
      <c r="I182" s="144">
        <v>129.63999999999999</v>
      </c>
      <c r="J182" s="144"/>
      <c r="K182" s="144">
        <v>135.69</v>
      </c>
      <c r="L182" s="144"/>
      <c r="M182" s="144">
        <v>155.69</v>
      </c>
      <c r="N182" s="144"/>
      <c r="O182" s="144"/>
      <c r="P182" s="144"/>
      <c r="Q182" s="144"/>
      <c r="R182" s="144"/>
      <c r="S182" s="144"/>
      <c r="T182" s="144">
        <v>64.66</v>
      </c>
      <c r="U182" s="144"/>
      <c r="V182" s="144">
        <v>236.1</v>
      </c>
      <c r="W182" s="144"/>
      <c r="X182" s="144">
        <v>58.65</v>
      </c>
      <c r="Y182" s="144">
        <v>308.27999999999997</v>
      </c>
      <c r="Z182" s="51">
        <v>2992.5</v>
      </c>
      <c r="AA182" s="51">
        <v>2075</v>
      </c>
      <c r="AB182" s="51">
        <v>2552.5</v>
      </c>
      <c r="AC182" s="51">
        <v>3095</v>
      </c>
      <c r="AD182" s="51">
        <v>2700</v>
      </c>
      <c r="AE182" s="51">
        <v>2750</v>
      </c>
      <c r="AF182" s="51">
        <v>4242.5</v>
      </c>
      <c r="AG182" s="51">
        <v>355</v>
      </c>
      <c r="AH182" s="51">
        <v>3196.875</v>
      </c>
    </row>
    <row r="183" spans="1:34" x14ac:dyDescent="0.25">
      <c r="A183" s="50">
        <v>38108</v>
      </c>
      <c r="B183" s="144"/>
      <c r="C183" s="144">
        <v>148.18</v>
      </c>
      <c r="D183" s="144">
        <v>295.02</v>
      </c>
      <c r="E183" s="144">
        <v>390.77</v>
      </c>
      <c r="F183" s="144"/>
      <c r="G183" s="144">
        <v>37.81</v>
      </c>
      <c r="H183" s="144">
        <v>313.22000000000003</v>
      </c>
      <c r="I183" s="144">
        <v>133.26</v>
      </c>
      <c r="J183" s="144"/>
      <c r="K183" s="144">
        <v>128.93</v>
      </c>
      <c r="L183" s="144">
        <v>98.32</v>
      </c>
      <c r="M183" s="144">
        <v>145.62</v>
      </c>
      <c r="N183" s="144"/>
      <c r="O183" s="144"/>
      <c r="P183" s="144">
        <v>142.26</v>
      </c>
      <c r="Q183" s="144">
        <v>96.1</v>
      </c>
      <c r="R183" s="144"/>
      <c r="S183" s="144"/>
      <c r="T183" s="144"/>
      <c r="U183" s="144"/>
      <c r="V183" s="144">
        <v>219.25</v>
      </c>
      <c r="W183" s="144"/>
      <c r="X183" s="144">
        <v>47.73</v>
      </c>
      <c r="Y183" s="144">
        <v>305.76</v>
      </c>
      <c r="Z183" s="51">
        <v>3002.5</v>
      </c>
      <c r="AA183" s="51">
        <v>2070</v>
      </c>
      <c r="AB183" s="51">
        <v>2565</v>
      </c>
      <c r="AC183" s="51">
        <v>3065</v>
      </c>
      <c r="AD183" s="51">
        <v>2720</v>
      </c>
      <c r="AE183" s="51">
        <v>2765</v>
      </c>
      <c r="AF183" s="51">
        <v>4220</v>
      </c>
      <c r="AG183" s="51">
        <v>380</v>
      </c>
      <c r="AH183" s="51">
        <v>3192.5</v>
      </c>
    </row>
    <row r="184" spans="1:34" x14ac:dyDescent="0.25">
      <c r="A184" s="50">
        <v>38139</v>
      </c>
      <c r="B184" s="144"/>
      <c r="C184" s="144">
        <v>131.78</v>
      </c>
      <c r="D184" s="144">
        <v>298.69</v>
      </c>
      <c r="E184" s="144">
        <v>394.04</v>
      </c>
      <c r="F184" s="144">
        <v>39</v>
      </c>
      <c r="G184" s="144">
        <v>52</v>
      </c>
      <c r="H184" s="144">
        <v>315.83</v>
      </c>
      <c r="I184" s="144">
        <v>138.41999999999999</v>
      </c>
      <c r="J184" s="144">
        <v>43</v>
      </c>
      <c r="K184" s="144">
        <v>114.37</v>
      </c>
      <c r="L184" s="144"/>
      <c r="M184" s="144">
        <v>124.14</v>
      </c>
      <c r="N184" s="144"/>
      <c r="O184" s="144">
        <v>46</v>
      </c>
      <c r="P184" s="144"/>
      <c r="Q184" s="144"/>
      <c r="R184" s="144">
        <v>154</v>
      </c>
      <c r="S184" s="144">
        <v>13</v>
      </c>
      <c r="T184" s="144"/>
      <c r="U184" s="144"/>
      <c r="V184" s="144">
        <v>221.08</v>
      </c>
      <c r="W184" s="144">
        <v>245</v>
      </c>
      <c r="X184" s="144">
        <v>48.13</v>
      </c>
      <c r="Y184" s="144">
        <v>308.31</v>
      </c>
      <c r="Z184" s="51">
        <v>3012</v>
      </c>
      <c r="AA184" s="51">
        <v>2094</v>
      </c>
      <c r="AB184" s="51">
        <v>2592</v>
      </c>
      <c r="AC184" s="51">
        <v>3096</v>
      </c>
      <c r="AD184" s="51">
        <v>2750</v>
      </c>
      <c r="AE184" s="51">
        <v>2796</v>
      </c>
      <c r="AF184" s="51">
        <v>4218</v>
      </c>
      <c r="AG184" s="51">
        <v>400</v>
      </c>
      <c r="AH184" s="51">
        <v>3215</v>
      </c>
    </row>
    <row r="185" spans="1:34" x14ac:dyDescent="0.25">
      <c r="A185" s="50">
        <v>38169</v>
      </c>
      <c r="B185" s="144"/>
      <c r="C185" s="144">
        <v>138.59</v>
      </c>
      <c r="D185" s="144">
        <v>298.97000000000003</v>
      </c>
      <c r="E185" s="144">
        <v>397.75</v>
      </c>
      <c r="F185" s="144">
        <v>37.75</v>
      </c>
      <c r="G185" s="144">
        <v>37.26</v>
      </c>
      <c r="H185" s="144">
        <v>315.19</v>
      </c>
      <c r="I185" s="144">
        <v>138.81</v>
      </c>
      <c r="J185" s="144">
        <v>38.75</v>
      </c>
      <c r="K185" s="144">
        <v>96.3</v>
      </c>
      <c r="L185" s="144"/>
      <c r="M185" s="144">
        <v>120.05</v>
      </c>
      <c r="N185" s="144"/>
      <c r="O185" s="144">
        <v>42.4</v>
      </c>
      <c r="P185" s="144">
        <v>111.2</v>
      </c>
      <c r="Q185" s="144"/>
      <c r="R185" s="144">
        <v>188.79</v>
      </c>
      <c r="S185" s="144">
        <v>16.21</v>
      </c>
      <c r="T185" s="144"/>
      <c r="U185" s="144"/>
      <c r="V185" s="144">
        <v>220.63</v>
      </c>
      <c r="W185" s="144">
        <v>195.81</v>
      </c>
      <c r="X185" s="144">
        <v>48.03</v>
      </c>
      <c r="Y185" s="144">
        <v>307.68</v>
      </c>
      <c r="Z185" s="51">
        <v>3015</v>
      </c>
      <c r="AA185" s="51">
        <v>2105</v>
      </c>
      <c r="AB185" s="51">
        <v>2595</v>
      </c>
      <c r="AC185" s="51">
        <v>3092.5</v>
      </c>
      <c r="AD185" s="51">
        <v>2760</v>
      </c>
      <c r="AE185" s="51">
        <v>2827.5</v>
      </c>
      <c r="AF185" s="51">
        <v>4202.5</v>
      </c>
      <c r="AG185" s="51">
        <v>407.5</v>
      </c>
      <c r="AH185" s="51">
        <v>3220.625</v>
      </c>
    </row>
    <row r="186" spans="1:34" x14ac:dyDescent="0.25">
      <c r="A186" s="50">
        <v>38200</v>
      </c>
      <c r="B186" s="144"/>
      <c r="C186" s="144">
        <v>130.34</v>
      </c>
      <c r="D186" s="144">
        <v>297.83</v>
      </c>
      <c r="E186" s="144">
        <v>387.97</v>
      </c>
      <c r="F186" s="144"/>
      <c r="G186" s="144">
        <v>35.159999999999997</v>
      </c>
      <c r="H186" s="144">
        <v>313.36</v>
      </c>
      <c r="I186" s="144">
        <v>139.78</v>
      </c>
      <c r="J186" s="144"/>
      <c r="K186" s="144">
        <v>96.44</v>
      </c>
      <c r="L186" s="144">
        <v>82.79</v>
      </c>
      <c r="M186" s="144">
        <v>106.72</v>
      </c>
      <c r="N186" s="144"/>
      <c r="O186" s="144">
        <v>49.96</v>
      </c>
      <c r="P186" s="144">
        <v>114.23</v>
      </c>
      <c r="Q186" s="144">
        <v>84.6</v>
      </c>
      <c r="R186" s="144">
        <v>143.55000000000001</v>
      </c>
      <c r="S186" s="144">
        <v>10.07</v>
      </c>
      <c r="T186" s="144"/>
      <c r="U186" s="144"/>
      <c r="V186" s="144">
        <v>225.32</v>
      </c>
      <c r="W186" s="144"/>
      <c r="X186" s="144">
        <v>50.74</v>
      </c>
      <c r="Y186" s="144">
        <v>305.89999999999998</v>
      </c>
      <c r="Z186" s="51">
        <v>3012</v>
      </c>
      <c r="AA186" s="51">
        <v>2088</v>
      </c>
      <c r="AB186" s="51">
        <v>2568</v>
      </c>
      <c r="AC186" s="51">
        <v>3072</v>
      </c>
      <c r="AD186" s="51">
        <v>2778</v>
      </c>
      <c r="AE186" s="51">
        <v>2838</v>
      </c>
      <c r="AF186" s="51">
        <v>4196</v>
      </c>
      <c r="AG186" s="51">
        <v>436</v>
      </c>
      <c r="AH186" s="51">
        <v>3221</v>
      </c>
    </row>
    <row r="187" spans="1:34" x14ac:dyDescent="0.25">
      <c r="A187" s="50">
        <v>38231</v>
      </c>
      <c r="B187" s="144"/>
      <c r="C187" s="144">
        <v>135.4</v>
      </c>
      <c r="D187" s="144">
        <v>293.88</v>
      </c>
      <c r="E187" s="144">
        <v>382.04</v>
      </c>
      <c r="F187" s="144"/>
      <c r="G187" s="144">
        <v>46.85</v>
      </c>
      <c r="H187" s="144">
        <v>308.57</v>
      </c>
      <c r="I187" s="144">
        <v>141.19999999999999</v>
      </c>
      <c r="J187" s="144"/>
      <c r="K187" s="144">
        <v>97.94</v>
      </c>
      <c r="L187" s="144">
        <v>86.96</v>
      </c>
      <c r="M187" s="144">
        <v>98.96</v>
      </c>
      <c r="N187" s="144"/>
      <c r="O187" s="144">
        <v>72.209999999999994</v>
      </c>
      <c r="P187" s="144">
        <v>123.61</v>
      </c>
      <c r="Q187" s="144"/>
      <c r="R187" s="144">
        <v>161.09</v>
      </c>
      <c r="S187" s="144">
        <v>10.44</v>
      </c>
      <c r="T187" s="144"/>
      <c r="U187" s="144"/>
      <c r="V187" s="144">
        <v>221.88</v>
      </c>
      <c r="W187" s="144"/>
      <c r="X187" s="144">
        <v>49.96</v>
      </c>
      <c r="Y187" s="144">
        <v>301.23</v>
      </c>
      <c r="Z187" s="51">
        <v>2992.5</v>
      </c>
      <c r="AA187" s="51">
        <v>2080</v>
      </c>
      <c r="AB187" s="51">
        <v>2540</v>
      </c>
      <c r="AC187" s="51">
        <v>3035</v>
      </c>
      <c r="AD187" s="51">
        <v>2815</v>
      </c>
      <c r="AE187" s="51">
        <v>2885</v>
      </c>
      <c r="AF187" s="51">
        <v>4200</v>
      </c>
      <c r="AG187" s="51">
        <v>502.5</v>
      </c>
      <c r="AH187" s="51">
        <v>3233.75</v>
      </c>
    </row>
    <row r="188" spans="1:34" x14ac:dyDescent="0.25">
      <c r="A188" s="50">
        <v>38261</v>
      </c>
      <c r="B188" s="144"/>
      <c r="C188" s="144">
        <v>136.06</v>
      </c>
      <c r="D188" s="144">
        <v>288.67</v>
      </c>
      <c r="E188" s="144">
        <v>377.15</v>
      </c>
      <c r="F188" s="144">
        <v>27.36</v>
      </c>
      <c r="G188" s="144">
        <v>30.78</v>
      </c>
      <c r="H188" s="144">
        <v>304.62</v>
      </c>
      <c r="I188" s="144">
        <v>138.13999999999999</v>
      </c>
      <c r="J188" s="144">
        <v>79.44</v>
      </c>
      <c r="K188" s="144">
        <v>98.27</v>
      </c>
      <c r="L188" s="144">
        <v>96.62</v>
      </c>
      <c r="M188" s="144">
        <v>99.14</v>
      </c>
      <c r="N188" s="144">
        <v>76.06</v>
      </c>
      <c r="O188" s="144">
        <v>65.89</v>
      </c>
      <c r="P188" s="144">
        <v>113.15</v>
      </c>
      <c r="Q188" s="144">
        <v>94.11</v>
      </c>
      <c r="R188" s="144">
        <v>125.47</v>
      </c>
      <c r="S188" s="144">
        <v>9.36</v>
      </c>
      <c r="T188" s="144"/>
      <c r="U188" s="144"/>
      <c r="V188" s="144">
        <v>219.03</v>
      </c>
      <c r="W188" s="144">
        <v>259.92</v>
      </c>
      <c r="X188" s="144">
        <v>49.32</v>
      </c>
      <c r="Y188" s="144">
        <v>297.37</v>
      </c>
      <c r="Z188" s="51">
        <v>2967.5</v>
      </c>
      <c r="AA188" s="51">
        <v>2092.5</v>
      </c>
      <c r="AB188" s="51">
        <v>2532.5</v>
      </c>
      <c r="AC188" s="51">
        <v>2997.5</v>
      </c>
      <c r="AD188" s="51">
        <v>2845</v>
      </c>
      <c r="AE188" s="51">
        <v>2902.5</v>
      </c>
      <c r="AF188" s="51">
        <v>4212.5</v>
      </c>
      <c r="AG188" s="51">
        <v>522.5</v>
      </c>
      <c r="AH188" s="51">
        <v>3239.375</v>
      </c>
    </row>
    <row r="189" spans="1:34" x14ac:dyDescent="0.25">
      <c r="A189" s="50">
        <v>38292</v>
      </c>
      <c r="B189" s="144"/>
      <c r="C189" s="144">
        <v>136.24</v>
      </c>
      <c r="D189" s="144">
        <v>285.22000000000003</v>
      </c>
      <c r="E189" s="144">
        <v>372.64</v>
      </c>
      <c r="F189" s="144">
        <v>27.92</v>
      </c>
      <c r="G189" s="144">
        <v>26.39</v>
      </c>
      <c r="H189" s="144">
        <v>300.98</v>
      </c>
      <c r="I189" s="144">
        <v>136.03</v>
      </c>
      <c r="J189" s="144">
        <v>53.91</v>
      </c>
      <c r="K189" s="144">
        <v>104.77</v>
      </c>
      <c r="L189" s="144">
        <v>104.53</v>
      </c>
      <c r="M189" s="144">
        <v>100.83</v>
      </c>
      <c r="N189" s="144">
        <v>74.040000000000006</v>
      </c>
      <c r="O189" s="144">
        <v>61.64</v>
      </c>
      <c r="P189" s="144">
        <v>112.37</v>
      </c>
      <c r="Q189" s="144"/>
      <c r="R189" s="144">
        <v>118.79</v>
      </c>
      <c r="S189" s="144">
        <v>8.17</v>
      </c>
      <c r="T189" s="144"/>
      <c r="U189" s="144"/>
      <c r="V189" s="144">
        <v>216.42</v>
      </c>
      <c r="W189" s="144">
        <v>385.51</v>
      </c>
      <c r="X189" s="144">
        <v>48.73</v>
      </c>
      <c r="Y189" s="144">
        <v>293.82</v>
      </c>
      <c r="Z189" s="51">
        <v>2948</v>
      </c>
      <c r="AA189" s="51">
        <v>2146</v>
      </c>
      <c r="AB189" s="51">
        <v>2560</v>
      </c>
      <c r="AC189" s="51">
        <v>2978</v>
      </c>
      <c r="AD189" s="51">
        <v>2868</v>
      </c>
      <c r="AE189" s="51">
        <v>2924</v>
      </c>
      <c r="AF189" s="51">
        <v>4242</v>
      </c>
      <c r="AG189" s="51">
        <v>572</v>
      </c>
      <c r="AH189" s="51">
        <v>3253</v>
      </c>
    </row>
    <row r="190" spans="1:34" x14ac:dyDescent="0.25">
      <c r="A190" s="50">
        <v>38322</v>
      </c>
      <c r="B190" s="144"/>
      <c r="C190" s="144">
        <v>140.07</v>
      </c>
      <c r="D190" s="144">
        <v>286.27999999999997</v>
      </c>
      <c r="E190" s="144">
        <v>374.03</v>
      </c>
      <c r="F190" s="144">
        <v>29.25</v>
      </c>
      <c r="G190" s="144">
        <v>74.489999999999995</v>
      </c>
      <c r="H190" s="144">
        <v>302.11</v>
      </c>
      <c r="I190" s="144">
        <v>136.11000000000001</v>
      </c>
      <c r="J190" s="144"/>
      <c r="K190" s="144">
        <v>106.56</v>
      </c>
      <c r="L190" s="144">
        <v>97.07</v>
      </c>
      <c r="M190" s="144">
        <v>101.34</v>
      </c>
      <c r="N190" s="144">
        <v>71.16</v>
      </c>
      <c r="O190" s="144"/>
      <c r="P190" s="144">
        <v>117.57</v>
      </c>
      <c r="Q190" s="144"/>
      <c r="R190" s="144">
        <v>136.38</v>
      </c>
      <c r="S190" s="144">
        <v>10.3</v>
      </c>
      <c r="T190" s="144"/>
      <c r="U190" s="144"/>
      <c r="V190" s="144">
        <v>217.23</v>
      </c>
      <c r="W190" s="144"/>
      <c r="X190" s="144">
        <v>48.91</v>
      </c>
      <c r="Y190" s="144">
        <v>294.91000000000003</v>
      </c>
      <c r="Z190" s="51">
        <v>2920</v>
      </c>
      <c r="AA190" s="51">
        <v>2115</v>
      </c>
      <c r="AB190" s="51">
        <v>2527.5</v>
      </c>
      <c r="AC190" s="51">
        <v>2985</v>
      </c>
      <c r="AD190" s="51">
        <v>2887.5</v>
      </c>
      <c r="AE190" s="51">
        <v>2940</v>
      </c>
      <c r="AF190" s="51">
        <v>4235</v>
      </c>
      <c r="AG190" s="51">
        <v>472.5</v>
      </c>
      <c r="AH190" s="51">
        <v>3261.875</v>
      </c>
    </row>
    <row r="191" spans="1:34" x14ac:dyDescent="0.25">
      <c r="A191" s="50">
        <v>38353</v>
      </c>
      <c r="B191" s="144"/>
      <c r="C191" s="144">
        <v>133.96</v>
      </c>
      <c r="D191" s="144">
        <v>285.27</v>
      </c>
      <c r="E191" s="144">
        <v>372.72</v>
      </c>
      <c r="F191" s="144">
        <v>32.35</v>
      </c>
      <c r="G191" s="144">
        <v>50.33</v>
      </c>
      <c r="H191" s="144">
        <v>301.04000000000002</v>
      </c>
      <c r="I191" s="144">
        <v>135.13999999999999</v>
      </c>
      <c r="J191" s="144"/>
      <c r="K191" s="144">
        <v>106.2</v>
      </c>
      <c r="L191" s="144">
        <v>96.93</v>
      </c>
      <c r="M191" s="144">
        <v>101.53</v>
      </c>
      <c r="N191" s="144">
        <v>66.209999999999994</v>
      </c>
      <c r="O191" s="144"/>
      <c r="P191" s="144">
        <v>123.8</v>
      </c>
      <c r="Q191" s="144"/>
      <c r="R191" s="144">
        <v>128.54</v>
      </c>
      <c r="S191" s="144">
        <v>8.84</v>
      </c>
      <c r="T191" s="144"/>
      <c r="U191" s="144">
        <v>26.04</v>
      </c>
      <c r="V191" s="144">
        <v>216.46</v>
      </c>
      <c r="W191" s="144"/>
      <c r="X191" s="144">
        <v>48.74</v>
      </c>
      <c r="Y191" s="144">
        <v>293.87</v>
      </c>
      <c r="Z191" s="51">
        <v>2895</v>
      </c>
      <c r="AA191" s="51">
        <v>2022.5</v>
      </c>
      <c r="AB191" s="51">
        <v>2472.5</v>
      </c>
      <c r="AC191" s="51">
        <v>2972.5</v>
      </c>
      <c r="AD191" s="51">
        <v>2897.5</v>
      </c>
      <c r="AE191" s="51">
        <v>2952.5</v>
      </c>
      <c r="AF191" s="51">
        <v>4227.5</v>
      </c>
      <c r="AG191" s="51">
        <v>420</v>
      </c>
      <c r="AH191" s="51">
        <v>3262.5</v>
      </c>
    </row>
    <row r="192" spans="1:34" x14ac:dyDescent="0.25">
      <c r="A192" s="50">
        <v>38384</v>
      </c>
      <c r="B192" s="144"/>
      <c r="C192" s="144">
        <v>131.4</v>
      </c>
      <c r="D192" s="144">
        <v>285.89</v>
      </c>
      <c r="E192" s="144">
        <v>367.17</v>
      </c>
      <c r="F192" s="144">
        <v>31.12</v>
      </c>
      <c r="G192" s="144">
        <v>61.1</v>
      </c>
      <c r="H192" s="144">
        <v>303.89</v>
      </c>
      <c r="I192" s="144">
        <v>139.02000000000001</v>
      </c>
      <c r="J192" s="144"/>
      <c r="K192" s="144">
        <v>107.44</v>
      </c>
      <c r="L192" s="144">
        <v>94.82</v>
      </c>
      <c r="M192" s="144">
        <v>104.6</v>
      </c>
      <c r="N192" s="144">
        <v>66.37</v>
      </c>
      <c r="O192" s="144"/>
      <c r="P192" s="144">
        <v>124.33</v>
      </c>
      <c r="Q192" s="144"/>
      <c r="R192" s="144">
        <v>134.34</v>
      </c>
      <c r="S192" s="144">
        <v>8.3800000000000008</v>
      </c>
      <c r="T192" s="144"/>
      <c r="U192" s="144">
        <v>25.82</v>
      </c>
      <c r="V192" s="144">
        <v>219.14</v>
      </c>
      <c r="W192" s="144"/>
      <c r="X192" s="144">
        <v>49.34</v>
      </c>
      <c r="Y192" s="144">
        <v>297.51</v>
      </c>
      <c r="Z192" s="51">
        <v>2842.5</v>
      </c>
      <c r="AA192" s="51">
        <v>1972.5</v>
      </c>
      <c r="AB192" s="51">
        <v>2435</v>
      </c>
      <c r="AC192" s="51">
        <v>3000</v>
      </c>
      <c r="AD192" s="51">
        <v>2897.5</v>
      </c>
      <c r="AE192" s="51">
        <v>2942.5</v>
      </c>
      <c r="AF192" s="51">
        <v>4230</v>
      </c>
      <c r="AG192" s="51">
        <v>415</v>
      </c>
      <c r="AH192" s="51">
        <v>3267.5</v>
      </c>
    </row>
    <row r="193" spans="1:34" x14ac:dyDescent="0.25">
      <c r="A193" s="50">
        <v>38412</v>
      </c>
      <c r="B193" s="144"/>
      <c r="C193" s="144">
        <v>134.6</v>
      </c>
      <c r="D193" s="144">
        <v>277.42</v>
      </c>
      <c r="E193" s="144">
        <v>368.45</v>
      </c>
      <c r="F193" s="144">
        <v>30.44</v>
      </c>
      <c r="G193" s="144">
        <v>68.22</v>
      </c>
      <c r="H193" s="144">
        <v>299.08999999999997</v>
      </c>
      <c r="I193" s="144">
        <v>138.66</v>
      </c>
      <c r="J193" s="144">
        <v>77.959999999999994</v>
      </c>
      <c r="K193" s="144">
        <v>107.26</v>
      </c>
      <c r="L193" s="144"/>
      <c r="M193" s="144">
        <v>107.33</v>
      </c>
      <c r="N193" s="144">
        <v>82.12</v>
      </c>
      <c r="O193" s="144"/>
      <c r="P193" s="144">
        <v>123.78</v>
      </c>
      <c r="Q193" s="144"/>
      <c r="R193" s="144">
        <v>149.22</v>
      </c>
      <c r="S193" s="144">
        <v>7.34</v>
      </c>
      <c r="T193" s="144"/>
      <c r="U193" s="144">
        <v>25.9</v>
      </c>
      <c r="V193" s="144">
        <v>218.18</v>
      </c>
      <c r="W193" s="144"/>
      <c r="X193" s="144">
        <v>49.13</v>
      </c>
      <c r="Y193" s="144">
        <v>296.2</v>
      </c>
      <c r="Z193" s="51">
        <v>2812</v>
      </c>
      <c r="AA193" s="51">
        <v>1996</v>
      </c>
      <c r="AB193" s="51">
        <v>2444</v>
      </c>
      <c r="AC193" s="51">
        <v>2956</v>
      </c>
      <c r="AD193" s="51">
        <v>2874</v>
      </c>
      <c r="AE193" s="51">
        <v>2924</v>
      </c>
      <c r="AF193" s="51">
        <v>4224</v>
      </c>
      <c r="AG193" s="51">
        <v>498</v>
      </c>
      <c r="AH193" s="51">
        <v>3244.5</v>
      </c>
    </row>
    <row r="194" spans="1:34" x14ac:dyDescent="0.25">
      <c r="A194" s="50">
        <v>38443</v>
      </c>
      <c r="B194" s="144"/>
      <c r="C194" s="144">
        <v>137.32</v>
      </c>
      <c r="D194" s="144">
        <v>280.48</v>
      </c>
      <c r="E194" s="144">
        <v>370.17</v>
      </c>
      <c r="F194" s="144">
        <v>47.49</v>
      </c>
      <c r="G194" s="144">
        <v>35.15</v>
      </c>
      <c r="H194" s="144">
        <v>301.8</v>
      </c>
      <c r="I194" s="144">
        <v>146.61000000000001</v>
      </c>
      <c r="J194" s="144">
        <v>81.400000000000006</v>
      </c>
      <c r="K194" s="144">
        <v>107.83</v>
      </c>
      <c r="L194" s="144"/>
      <c r="M194" s="144">
        <v>107.25</v>
      </c>
      <c r="N194" s="144">
        <v>83.34</v>
      </c>
      <c r="O194" s="144"/>
      <c r="P194" s="144">
        <v>125.7</v>
      </c>
      <c r="Q194" s="144"/>
      <c r="R194" s="144">
        <v>128.19</v>
      </c>
      <c r="S194" s="144">
        <v>6.86</v>
      </c>
      <c r="T194" s="144"/>
      <c r="U194" s="144">
        <v>25.36</v>
      </c>
      <c r="V194" s="144">
        <v>220.58</v>
      </c>
      <c r="W194" s="144">
        <v>617.11</v>
      </c>
      <c r="X194" s="144">
        <v>49.67</v>
      </c>
      <c r="Y194" s="144">
        <v>299.47000000000003</v>
      </c>
      <c r="Z194" s="51">
        <v>2797.5</v>
      </c>
      <c r="AA194" s="51">
        <v>1995</v>
      </c>
      <c r="AB194" s="51">
        <v>2440</v>
      </c>
      <c r="AC194" s="51">
        <v>2972.5</v>
      </c>
      <c r="AD194" s="51">
        <v>2830</v>
      </c>
      <c r="AE194" s="51">
        <v>2870</v>
      </c>
      <c r="AF194" s="51">
        <v>4247.5</v>
      </c>
      <c r="AG194" s="51">
        <v>535</v>
      </c>
      <c r="AH194" s="51">
        <v>3230</v>
      </c>
    </row>
    <row r="195" spans="1:34" x14ac:dyDescent="0.25">
      <c r="A195" s="50">
        <v>38473</v>
      </c>
      <c r="B195" s="144"/>
      <c r="C195" s="144">
        <v>134.02000000000001</v>
      </c>
      <c r="D195" s="144">
        <v>281.01</v>
      </c>
      <c r="E195" s="144">
        <v>374.69</v>
      </c>
      <c r="F195" s="144">
        <v>49.19</v>
      </c>
      <c r="G195" s="144">
        <v>35.049999999999997</v>
      </c>
      <c r="H195" s="144">
        <v>311.75</v>
      </c>
      <c r="I195" s="144">
        <v>150.06</v>
      </c>
      <c r="J195" s="144">
        <v>85.92</v>
      </c>
      <c r="K195" s="144">
        <v>107.4</v>
      </c>
      <c r="L195" s="144"/>
      <c r="M195" s="144">
        <v>102.36</v>
      </c>
      <c r="N195" s="144">
        <v>83.02</v>
      </c>
      <c r="O195" s="144">
        <v>57.39</v>
      </c>
      <c r="P195" s="144"/>
      <c r="Q195" s="144"/>
      <c r="R195" s="144">
        <v>141.94999999999999</v>
      </c>
      <c r="S195" s="144">
        <v>7.24</v>
      </c>
      <c r="T195" s="144"/>
      <c r="U195" s="144">
        <v>24.76</v>
      </c>
      <c r="V195" s="144">
        <v>221</v>
      </c>
      <c r="W195" s="144">
        <v>489.59</v>
      </c>
      <c r="X195" s="144">
        <v>49.76</v>
      </c>
      <c r="Y195" s="144">
        <v>300.04000000000002</v>
      </c>
      <c r="Z195" s="51">
        <v>2778</v>
      </c>
      <c r="AA195" s="51">
        <v>2002</v>
      </c>
      <c r="AB195" s="51">
        <v>2424</v>
      </c>
      <c r="AC195" s="51">
        <v>3032</v>
      </c>
      <c r="AD195" s="51">
        <v>2804</v>
      </c>
      <c r="AE195" s="51">
        <v>2844</v>
      </c>
      <c r="AF195" s="51">
        <v>4248</v>
      </c>
      <c r="AG195" s="51">
        <v>568</v>
      </c>
      <c r="AH195" s="51">
        <v>3232</v>
      </c>
    </row>
    <row r="196" spans="1:34" x14ac:dyDescent="0.25">
      <c r="A196" s="50">
        <v>38504</v>
      </c>
      <c r="B196" s="144"/>
      <c r="C196" s="144">
        <v>131</v>
      </c>
      <c r="D196" s="144">
        <v>286.14999999999998</v>
      </c>
      <c r="E196" s="144">
        <v>387.5</v>
      </c>
      <c r="F196" s="144">
        <v>50.14</v>
      </c>
      <c r="G196" s="144">
        <v>48.93</v>
      </c>
      <c r="H196" s="144">
        <v>329.37</v>
      </c>
      <c r="I196" s="144">
        <v>151.28</v>
      </c>
      <c r="J196" s="144">
        <v>62.28</v>
      </c>
      <c r="K196" s="144">
        <v>105.67</v>
      </c>
      <c r="L196" s="144"/>
      <c r="M196" s="144">
        <v>104.96</v>
      </c>
      <c r="N196" s="144"/>
      <c r="O196" s="144">
        <v>69.52</v>
      </c>
      <c r="P196" s="144"/>
      <c r="Q196" s="144"/>
      <c r="R196" s="144"/>
      <c r="S196" s="144">
        <v>7.01</v>
      </c>
      <c r="T196" s="144"/>
      <c r="U196" s="144">
        <v>25.03</v>
      </c>
      <c r="V196" s="144">
        <v>225.05</v>
      </c>
      <c r="W196" s="144">
        <v>299.77</v>
      </c>
      <c r="X196" s="144">
        <v>50.68</v>
      </c>
      <c r="Y196" s="144">
        <v>305.52999999999997</v>
      </c>
      <c r="Z196" s="51">
        <v>2777.5</v>
      </c>
      <c r="AA196" s="51">
        <v>2035</v>
      </c>
      <c r="AB196" s="51">
        <v>2427.5</v>
      </c>
      <c r="AC196" s="51">
        <v>3147.5</v>
      </c>
      <c r="AD196" s="51">
        <v>2785</v>
      </c>
      <c r="AE196" s="51">
        <v>2842.5</v>
      </c>
      <c r="AF196" s="51">
        <v>4250</v>
      </c>
      <c r="AG196" s="51">
        <v>545</v>
      </c>
      <c r="AH196" s="51">
        <v>3256.25</v>
      </c>
    </row>
    <row r="197" spans="1:34" x14ac:dyDescent="0.25">
      <c r="A197" s="50">
        <v>38534</v>
      </c>
      <c r="B197" s="144"/>
      <c r="C197" s="144">
        <v>132.66</v>
      </c>
      <c r="D197" s="144">
        <v>262.62</v>
      </c>
      <c r="E197" s="144">
        <v>387.91</v>
      </c>
      <c r="F197" s="144">
        <v>46.06</v>
      </c>
      <c r="G197" s="144">
        <v>35.659999999999997</v>
      </c>
      <c r="H197" s="144">
        <v>304.38</v>
      </c>
      <c r="I197" s="144">
        <v>143.26</v>
      </c>
      <c r="J197" s="144">
        <v>69.849999999999994</v>
      </c>
      <c r="K197" s="144">
        <v>103.47</v>
      </c>
      <c r="L197" s="144"/>
      <c r="M197" s="144">
        <v>100.81</v>
      </c>
      <c r="N197" s="144">
        <v>123.31</v>
      </c>
      <c r="O197" s="144">
        <v>63.99</v>
      </c>
      <c r="P197" s="144">
        <v>109.08</v>
      </c>
      <c r="Q197" s="144"/>
      <c r="R197" s="144"/>
      <c r="S197" s="144">
        <v>16.36</v>
      </c>
      <c r="T197" s="144"/>
      <c r="U197" s="144">
        <v>27.05</v>
      </c>
      <c r="V197" s="144">
        <v>206.58</v>
      </c>
      <c r="W197" s="144">
        <v>165.58</v>
      </c>
      <c r="X197" s="144">
        <v>54.62</v>
      </c>
      <c r="Y197" s="144">
        <v>258.64</v>
      </c>
      <c r="Z197" s="51">
        <v>2727.5</v>
      </c>
      <c r="AA197" s="51">
        <v>2037.5</v>
      </c>
      <c r="AB197" s="51">
        <v>2382.5</v>
      </c>
      <c r="AC197" s="51">
        <v>2985</v>
      </c>
      <c r="AD197" s="51">
        <v>2760</v>
      </c>
      <c r="AE197" s="51">
        <v>2830</v>
      </c>
      <c r="AF197" s="51">
        <v>4245</v>
      </c>
      <c r="AG197" s="51">
        <v>540</v>
      </c>
      <c r="AH197" s="51">
        <v>3205</v>
      </c>
    </row>
    <row r="198" spans="1:34" x14ac:dyDescent="0.25">
      <c r="A198" s="50">
        <v>38565</v>
      </c>
      <c r="B198" s="144"/>
      <c r="C198" s="144">
        <v>117.9</v>
      </c>
      <c r="D198" s="144"/>
      <c r="E198" s="144"/>
      <c r="F198" s="144">
        <v>37.75</v>
      </c>
      <c r="G198" s="144">
        <v>33.950000000000003</v>
      </c>
      <c r="H198" s="144">
        <v>307.91000000000003</v>
      </c>
      <c r="I198" s="144">
        <v>140.26</v>
      </c>
      <c r="J198" s="144">
        <v>70.2</v>
      </c>
      <c r="K198" s="144">
        <v>104.15</v>
      </c>
      <c r="L198" s="144">
        <v>104.57</v>
      </c>
      <c r="M198" s="144">
        <v>102.26</v>
      </c>
      <c r="N198" s="144">
        <v>122.89</v>
      </c>
      <c r="O198" s="144">
        <v>78.34</v>
      </c>
      <c r="P198" s="144">
        <v>114.36</v>
      </c>
      <c r="Q198" s="144"/>
      <c r="R198" s="144">
        <v>174.34</v>
      </c>
      <c r="S198" s="144">
        <v>18.47</v>
      </c>
      <c r="T198" s="144"/>
      <c r="U198" s="144">
        <v>26.71</v>
      </c>
      <c r="V198" s="144">
        <v>204.26</v>
      </c>
      <c r="W198" s="144">
        <v>308.26</v>
      </c>
      <c r="X198" s="144">
        <v>57.25</v>
      </c>
      <c r="Y198" s="144">
        <v>242.29</v>
      </c>
      <c r="Z198" s="51">
        <v>2704</v>
      </c>
      <c r="AA198" s="51">
        <v>2054</v>
      </c>
      <c r="AB198" s="51">
        <v>2394</v>
      </c>
      <c r="AC198" s="51">
        <v>3002</v>
      </c>
      <c r="AD198" s="51">
        <v>2782</v>
      </c>
      <c r="AE198" s="51">
        <v>2846</v>
      </c>
      <c r="AF198" s="51">
        <v>4246</v>
      </c>
      <c r="AG198" s="51">
        <v>554</v>
      </c>
      <c r="AH198" s="51">
        <v>3219</v>
      </c>
    </row>
    <row r="199" spans="1:34" x14ac:dyDescent="0.25">
      <c r="A199" s="50">
        <v>38596</v>
      </c>
      <c r="B199" s="144"/>
      <c r="C199" s="144">
        <v>120.95</v>
      </c>
      <c r="D199" s="144"/>
      <c r="E199" s="144"/>
      <c r="F199" s="144">
        <v>34.4</v>
      </c>
      <c r="G199" s="144">
        <v>29.6</v>
      </c>
      <c r="H199" s="144">
        <v>310.31</v>
      </c>
      <c r="I199" s="144">
        <v>135.91</v>
      </c>
      <c r="J199" s="144">
        <v>63.19</v>
      </c>
      <c r="K199" s="144">
        <v>100.75</v>
      </c>
      <c r="L199" s="144">
        <v>104.79</v>
      </c>
      <c r="M199" s="144">
        <v>101.36</v>
      </c>
      <c r="N199" s="144">
        <v>108.26</v>
      </c>
      <c r="O199" s="144">
        <v>64.31</v>
      </c>
      <c r="P199" s="144">
        <v>115.41</v>
      </c>
      <c r="Q199" s="144"/>
      <c r="R199" s="144">
        <v>172.18</v>
      </c>
      <c r="S199" s="144">
        <v>16.809999999999999</v>
      </c>
      <c r="T199" s="144"/>
      <c r="U199" s="144">
        <v>28.3</v>
      </c>
      <c r="V199" s="144">
        <v>209.96</v>
      </c>
      <c r="W199" s="144">
        <v>192.86</v>
      </c>
      <c r="X199" s="144">
        <v>57.28</v>
      </c>
      <c r="Y199" s="144">
        <v>254.13</v>
      </c>
      <c r="Z199" s="51">
        <v>2697.5</v>
      </c>
      <c r="AA199" s="51">
        <v>2050</v>
      </c>
      <c r="AB199" s="51">
        <v>2415</v>
      </c>
      <c r="AC199" s="51">
        <v>3002.5</v>
      </c>
      <c r="AD199" s="51">
        <v>2797.5</v>
      </c>
      <c r="AE199" s="51">
        <v>2860</v>
      </c>
      <c r="AF199" s="51">
        <v>4252.5</v>
      </c>
      <c r="AG199" s="51">
        <v>567.5</v>
      </c>
      <c r="AH199" s="51">
        <v>3228.125</v>
      </c>
    </row>
    <row r="200" spans="1:34" x14ac:dyDescent="0.25">
      <c r="A200" s="50">
        <v>38626</v>
      </c>
      <c r="B200" s="144"/>
      <c r="C200" s="144">
        <v>120.09</v>
      </c>
      <c r="D200" s="144"/>
      <c r="E200" s="144"/>
      <c r="F200" s="144">
        <v>28.51</v>
      </c>
      <c r="G200" s="144">
        <v>29.3</v>
      </c>
      <c r="H200" s="144">
        <v>308.3</v>
      </c>
      <c r="I200" s="144">
        <v>133.04</v>
      </c>
      <c r="J200" s="144">
        <v>54.1</v>
      </c>
      <c r="K200" s="144">
        <v>103.04</v>
      </c>
      <c r="L200" s="144">
        <v>109.92</v>
      </c>
      <c r="M200" s="144">
        <v>103.97</v>
      </c>
      <c r="N200" s="144">
        <v>93.66</v>
      </c>
      <c r="O200" s="144">
        <v>55.69</v>
      </c>
      <c r="P200" s="144">
        <v>113.74</v>
      </c>
      <c r="Q200" s="144"/>
      <c r="R200" s="144">
        <v>151.81</v>
      </c>
      <c r="S200" s="144">
        <v>15.89</v>
      </c>
      <c r="T200" s="144"/>
      <c r="U200" s="144">
        <v>28.88</v>
      </c>
      <c r="V200" s="144">
        <v>211.34</v>
      </c>
      <c r="W200" s="144">
        <v>167.33</v>
      </c>
      <c r="X200" s="144">
        <v>59.99</v>
      </c>
      <c r="Y200" s="144"/>
      <c r="Z200" s="51">
        <v>2677.5</v>
      </c>
      <c r="AA200" s="51">
        <v>2032.5</v>
      </c>
      <c r="AB200" s="51">
        <v>2390</v>
      </c>
      <c r="AC200" s="51">
        <v>3007.5</v>
      </c>
      <c r="AD200" s="51">
        <v>2805</v>
      </c>
      <c r="AE200" s="51">
        <v>2855</v>
      </c>
      <c r="AF200" s="51">
        <v>4217.5</v>
      </c>
      <c r="AG200" s="51">
        <v>667.5</v>
      </c>
      <c r="AH200" s="51">
        <v>3221.25</v>
      </c>
    </row>
    <row r="201" spans="1:34" x14ac:dyDescent="0.25">
      <c r="A201" s="50">
        <v>38657</v>
      </c>
      <c r="B201" s="144"/>
      <c r="C201" s="144">
        <v>119.26</v>
      </c>
      <c r="D201" s="144"/>
      <c r="E201" s="144"/>
      <c r="F201" s="144">
        <v>32.49</v>
      </c>
      <c r="G201" s="144">
        <v>56.67</v>
      </c>
      <c r="H201" s="144">
        <v>308.20999999999998</v>
      </c>
      <c r="I201" s="144">
        <v>130.54</v>
      </c>
      <c r="J201" s="144">
        <v>42.42</v>
      </c>
      <c r="K201" s="144">
        <v>104.18</v>
      </c>
      <c r="L201" s="144"/>
      <c r="M201" s="144">
        <v>105.45</v>
      </c>
      <c r="N201" s="144">
        <v>89.15</v>
      </c>
      <c r="O201" s="144"/>
      <c r="P201" s="144">
        <v>119.42</v>
      </c>
      <c r="Q201" s="144"/>
      <c r="R201" s="144">
        <v>139.08000000000001</v>
      </c>
      <c r="S201" s="144">
        <v>15.08</v>
      </c>
      <c r="T201" s="144"/>
      <c r="U201" s="144">
        <v>28.26</v>
      </c>
      <c r="V201" s="144">
        <v>210.38</v>
      </c>
      <c r="W201" s="144">
        <v>218.31</v>
      </c>
      <c r="X201" s="144">
        <v>60.98</v>
      </c>
      <c r="Y201" s="144">
        <v>227.74</v>
      </c>
      <c r="Z201" s="51">
        <v>2662</v>
      </c>
      <c r="AA201" s="51">
        <v>1990</v>
      </c>
      <c r="AB201" s="51">
        <v>2374</v>
      </c>
      <c r="AC201" s="51">
        <v>3008</v>
      </c>
      <c r="AD201" s="51">
        <v>2808</v>
      </c>
      <c r="AE201" s="51">
        <v>2864</v>
      </c>
      <c r="AF201" s="51">
        <v>4236</v>
      </c>
      <c r="AG201" s="51">
        <v>654</v>
      </c>
      <c r="AH201" s="51">
        <v>3229</v>
      </c>
    </row>
    <row r="202" spans="1:34" x14ac:dyDescent="0.25">
      <c r="A202" s="50">
        <v>38687</v>
      </c>
      <c r="B202" s="144"/>
      <c r="C202" s="144">
        <v>119.9</v>
      </c>
      <c r="D202" s="144"/>
      <c r="E202" s="144"/>
      <c r="F202" s="144">
        <v>32.840000000000003</v>
      </c>
      <c r="G202" s="144">
        <v>95.61</v>
      </c>
      <c r="H202" s="144">
        <v>305.8</v>
      </c>
      <c r="I202" s="144">
        <v>130.13</v>
      </c>
      <c r="J202" s="144"/>
      <c r="K202" s="144">
        <v>106.63</v>
      </c>
      <c r="L202" s="144"/>
      <c r="M202" s="144">
        <v>107.23</v>
      </c>
      <c r="N202" s="144">
        <v>91.96</v>
      </c>
      <c r="O202" s="144"/>
      <c r="P202" s="144">
        <v>122.12</v>
      </c>
      <c r="Q202" s="144"/>
      <c r="R202" s="144">
        <v>150.47</v>
      </c>
      <c r="S202" s="144">
        <v>12.61</v>
      </c>
      <c r="T202" s="144"/>
      <c r="U202" s="144">
        <v>27.73</v>
      </c>
      <c r="V202" s="144">
        <v>206.95</v>
      </c>
      <c r="W202" s="144"/>
      <c r="X202" s="144">
        <v>61.76</v>
      </c>
      <c r="Y202" s="144">
        <v>218.08</v>
      </c>
      <c r="Z202" s="51">
        <v>2660</v>
      </c>
      <c r="AA202" s="51">
        <v>1973.3333333333335</v>
      </c>
      <c r="AB202" s="51">
        <v>2366.6666666666665</v>
      </c>
      <c r="AC202" s="51">
        <v>2990</v>
      </c>
      <c r="AD202" s="51">
        <v>2843.333333333333</v>
      </c>
      <c r="AE202" s="51">
        <v>2883.333333333333</v>
      </c>
      <c r="AF202" s="51">
        <v>4250</v>
      </c>
      <c r="AG202" s="51">
        <v>643.33333333333326</v>
      </c>
      <c r="AH202" s="51">
        <v>3241.6666666666665</v>
      </c>
    </row>
    <row r="203" spans="1:34" x14ac:dyDescent="0.25">
      <c r="A203" s="50">
        <v>38718</v>
      </c>
      <c r="B203" s="144"/>
      <c r="C203" s="144">
        <v>117.21</v>
      </c>
      <c r="D203" s="144"/>
      <c r="E203" s="144"/>
      <c r="F203" s="144">
        <v>29.03</v>
      </c>
      <c r="G203" s="144">
        <v>66.680000000000007</v>
      </c>
      <c r="H203" s="144">
        <v>305.14</v>
      </c>
      <c r="I203" s="144">
        <v>131.41999999999999</v>
      </c>
      <c r="J203" s="144"/>
      <c r="K203" s="144">
        <v>106.24</v>
      </c>
      <c r="L203" s="144"/>
      <c r="M203" s="144">
        <v>106.88</v>
      </c>
      <c r="N203" s="144">
        <v>91.48</v>
      </c>
      <c r="O203" s="144"/>
      <c r="P203" s="144">
        <v>121.38</v>
      </c>
      <c r="Q203" s="144"/>
      <c r="R203" s="144">
        <v>158.79</v>
      </c>
      <c r="S203" s="144">
        <v>13.89</v>
      </c>
      <c r="T203" s="144"/>
      <c r="U203" s="144">
        <v>26.49</v>
      </c>
      <c r="V203" s="144">
        <v>198.31</v>
      </c>
      <c r="W203" s="144"/>
      <c r="X203" s="144">
        <v>62.77</v>
      </c>
      <c r="Y203" s="144">
        <v>232.55</v>
      </c>
      <c r="Z203" s="51">
        <v>2632</v>
      </c>
      <c r="AA203" s="51">
        <v>1966</v>
      </c>
      <c r="AB203" s="51">
        <v>2366</v>
      </c>
      <c r="AC203" s="51">
        <v>2986</v>
      </c>
      <c r="AD203" s="51">
        <v>2834</v>
      </c>
      <c r="AE203" s="51">
        <v>2898</v>
      </c>
      <c r="AF203" s="51">
        <v>4252</v>
      </c>
      <c r="AG203" s="51">
        <v>652</v>
      </c>
      <c r="AH203" s="51">
        <v>3242.5</v>
      </c>
    </row>
    <row r="204" spans="1:34" x14ac:dyDescent="0.25">
      <c r="A204" s="50">
        <v>38749</v>
      </c>
      <c r="B204" s="144"/>
      <c r="C204" s="144">
        <v>117.98</v>
      </c>
      <c r="D204" s="144"/>
      <c r="E204" s="144"/>
      <c r="F204" s="144">
        <v>32.28</v>
      </c>
      <c r="G204" s="144">
        <v>59.88</v>
      </c>
      <c r="H204" s="144">
        <v>301.33</v>
      </c>
      <c r="I204" s="144">
        <v>131.79</v>
      </c>
      <c r="J204" s="144"/>
      <c r="K204" s="144">
        <v>107.01</v>
      </c>
      <c r="L204" s="144"/>
      <c r="M204" s="144">
        <v>109.25</v>
      </c>
      <c r="N204" s="144">
        <v>104.31</v>
      </c>
      <c r="O204" s="144"/>
      <c r="P204" s="144">
        <v>117.31</v>
      </c>
      <c r="Q204" s="144"/>
      <c r="R204" s="144">
        <v>153.30000000000001</v>
      </c>
      <c r="S204" s="144">
        <v>14.33</v>
      </c>
      <c r="T204" s="144"/>
      <c r="U204" s="144">
        <v>26.24</v>
      </c>
      <c r="V204" s="144">
        <v>199</v>
      </c>
      <c r="W204" s="144"/>
      <c r="X204" s="144">
        <v>62.88</v>
      </c>
      <c r="Y204" s="144">
        <v>238.18</v>
      </c>
      <c r="Z204" s="51">
        <v>2590</v>
      </c>
      <c r="AA204" s="51">
        <v>1985</v>
      </c>
      <c r="AB204" s="51">
        <v>2357.5</v>
      </c>
      <c r="AC204" s="51">
        <v>2965</v>
      </c>
      <c r="AD204" s="51">
        <v>2837.5</v>
      </c>
      <c r="AE204" s="51">
        <v>2892.5</v>
      </c>
      <c r="AF204" s="51">
        <v>4260</v>
      </c>
      <c r="AG204" s="51">
        <v>692.5</v>
      </c>
      <c r="AH204" s="51">
        <v>3238.75</v>
      </c>
    </row>
    <row r="205" spans="1:34" x14ac:dyDescent="0.25">
      <c r="A205" s="50">
        <v>38777</v>
      </c>
      <c r="B205" s="144"/>
      <c r="C205" s="144">
        <v>118.08</v>
      </c>
      <c r="D205" s="144"/>
      <c r="E205" s="144"/>
      <c r="F205" s="144">
        <v>38.76</v>
      </c>
      <c r="G205" s="144">
        <v>43.96</v>
      </c>
      <c r="H205" s="144">
        <v>291.66000000000003</v>
      </c>
      <c r="I205" s="144">
        <v>128.08000000000001</v>
      </c>
      <c r="J205" s="144">
        <v>92.51</v>
      </c>
      <c r="K205" s="144">
        <v>106.46</v>
      </c>
      <c r="L205" s="144">
        <v>134.59</v>
      </c>
      <c r="M205" s="144">
        <v>109.32</v>
      </c>
      <c r="N205" s="144">
        <v>125.36</v>
      </c>
      <c r="O205" s="144"/>
      <c r="P205" s="144">
        <v>123.67</v>
      </c>
      <c r="Q205" s="144"/>
      <c r="R205" s="144">
        <v>157.03</v>
      </c>
      <c r="S205" s="144">
        <v>13.18</v>
      </c>
      <c r="T205" s="144"/>
      <c r="U205" s="144">
        <v>25.29</v>
      </c>
      <c r="V205" s="144">
        <v>196.16</v>
      </c>
      <c r="W205" s="144"/>
      <c r="X205" s="144">
        <v>62.69</v>
      </c>
      <c r="Y205" s="144">
        <v>222.65</v>
      </c>
      <c r="Z205" s="51">
        <v>2572.5</v>
      </c>
      <c r="AA205" s="51">
        <v>2017.5</v>
      </c>
      <c r="AB205" s="51">
        <v>2335</v>
      </c>
      <c r="AC205" s="51">
        <v>2885</v>
      </c>
      <c r="AD205" s="51">
        <v>2810</v>
      </c>
      <c r="AE205" s="51">
        <v>2870</v>
      </c>
      <c r="AF205" s="51">
        <v>4250</v>
      </c>
      <c r="AG205" s="51">
        <v>697.5</v>
      </c>
      <c r="AH205" s="51">
        <v>3203.75</v>
      </c>
    </row>
    <row r="206" spans="1:34" x14ac:dyDescent="0.25">
      <c r="A206" s="50">
        <v>38808</v>
      </c>
      <c r="B206" s="144"/>
      <c r="C206" s="144">
        <v>119.36</v>
      </c>
      <c r="D206" s="144"/>
      <c r="E206" s="144"/>
      <c r="F206" s="144">
        <v>35.770000000000003</v>
      </c>
      <c r="G206" s="144">
        <v>34.020000000000003</v>
      </c>
      <c r="H206" s="144">
        <v>292.35000000000002</v>
      </c>
      <c r="I206" s="144">
        <v>121.19</v>
      </c>
      <c r="J206" s="144">
        <v>67.290000000000006</v>
      </c>
      <c r="K206" s="144">
        <v>111.93</v>
      </c>
      <c r="L206" s="144"/>
      <c r="M206" s="144">
        <v>111.06</v>
      </c>
      <c r="N206" s="144">
        <v>130.06</v>
      </c>
      <c r="O206" s="144"/>
      <c r="P206" s="144">
        <v>120.32</v>
      </c>
      <c r="Q206" s="144"/>
      <c r="R206" s="144">
        <v>151.41999999999999</v>
      </c>
      <c r="S206" s="144">
        <v>16.61</v>
      </c>
      <c r="T206" s="144"/>
      <c r="U206" s="144">
        <v>24.29</v>
      </c>
      <c r="V206" s="144">
        <v>195.14</v>
      </c>
      <c r="W206" s="144">
        <v>320.66000000000003</v>
      </c>
      <c r="X206" s="144">
        <v>67.47</v>
      </c>
      <c r="Y206" s="144">
        <v>220.05</v>
      </c>
      <c r="Z206" s="51">
        <v>2545</v>
      </c>
      <c r="AA206" s="51">
        <v>2015</v>
      </c>
      <c r="AB206" s="51">
        <v>2317.5</v>
      </c>
      <c r="AC206" s="51">
        <v>2890</v>
      </c>
      <c r="AD206" s="51">
        <v>2795</v>
      </c>
      <c r="AE206" s="51">
        <v>2855</v>
      </c>
      <c r="AF206" s="51">
        <v>4242.5</v>
      </c>
      <c r="AG206" s="51">
        <v>632.5</v>
      </c>
      <c r="AH206" s="51">
        <v>3195.625</v>
      </c>
    </row>
    <row r="207" spans="1:34" x14ac:dyDescent="0.25">
      <c r="A207" s="50">
        <v>38838</v>
      </c>
      <c r="B207" s="144"/>
      <c r="C207" s="144">
        <v>127.69</v>
      </c>
      <c r="D207" s="144"/>
      <c r="E207" s="144"/>
      <c r="F207" s="144">
        <v>34.89</v>
      </c>
      <c r="G207" s="144">
        <v>35.409999999999997</v>
      </c>
      <c r="H207" s="144">
        <v>295.39</v>
      </c>
      <c r="I207" s="144">
        <v>129.41999999999999</v>
      </c>
      <c r="J207" s="144">
        <v>67.19</v>
      </c>
      <c r="K207" s="144">
        <v>117.28</v>
      </c>
      <c r="L207" s="144"/>
      <c r="M207" s="144">
        <v>120.92</v>
      </c>
      <c r="N207" s="144">
        <v>116.56</v>
      </c>
      <c r="O207" s="144">
        <v>85.16</v>
      </c>
      <c r="P207" s="144">
        <v>126.59</v>
      </c>
      <c r="Q207" s="144"/>
      <c r="R207" s="144">
        <v>148.63999999999999</v>
      </c>
      <c r="S207" s="144">
        <v>17.760000000000002</v>
      </c>
      <c r="T207" s="144"/>
      <c r="U207" s="144">
        <v>23.83</v>
      </c>
      <c r="V207" s="144">
        <v>198.3</v>
      </c>
      <c r="W207" s="144">
        <v>363.44</v>
      </c>
      <c r="X207" s="144">
        <v>67.760000000000005</v>
      </c>
      <c r="Y207" s="144">
        <v>227.8</v>
      </c>
      <c r="Z207" s="51">
        <v>2502</v>
      </c>
      <c r="AA207" s="51">
        <v>1996</v>
      </c>
      <c r="AB207" s="51">
        <v>2302</v>
      </c>
      <c r="AC207" s="51">
        <v>2898</v>
      </c>
      <c r="AD207" s="51">
        <v>2818</v>
      </c>
      <c r="AE207" s="51">
        <v>2850</v>
      </c>
      <c r="AF207" s="51">
        <v>4236</v>
      </c>
      <c r="AG207" s="51">
        <v>604</v>
      </c>
      <c r="AH207" s="51">
        <v>3200.5</v>
      </c>
    </row>
    <row r="208" spans="1:34" x14ac:dyDescent="0.25">
      <c r="A208" s="50">
        <v>38869</v>
      </c>
      <c r="B208" s="144"/>
      <c r="C208" s="144">
        <v>133.07</v>
      </c>
      <c r="D208" s="144"/>
      <c r="E208" s="144"/>
      <c r="F208" s="144">
        <v>41.71</v>
      </c>
      <c r="G208" s="144">
        <v>55.31</v>
      </c>
      <c r="H208" s="144">
        <v>294.73</v>
      </c>
      <c r="I208" s="144">
        <v>139.21</v>
      </c>
      <c r="J208" s="144">
        <v>74.3</v>
      </c>
      <c r="K208" s="144">
        <v>118.51</v>
      </c>
      <c r="L208" s="144"/>
      <c r="M208" s="144">
        <v>121.72</v>
      </c>
      <c r="N208" s="144"/>
      <c r="O208" s="144">
        <v>79.97</v>
      </c>
      <c r="P208" s="144"/>
      <c r="Q208" s="144"/>
      <c r="R208" s="144">
        <v>147.57</v>
      </c>
      <c r="S208" s="144">
        <v>16.3</v>
      </c>
      <c r="T208" s="144"/>
      <c r="U208" s="144">
        <v>23.6</v>
      </c>
      <c r="V208" s="144">
        <v>199.06</v>
      </c>
      <c r="W208" s="144">
        <v>235.29</v>
      </c>
      <c r="X208" s="144">
        <v>66.430000000000007</v>
      </c>
      <c r="Y208" s="144">
        <v>215.8</v>
      </c>
      <c r="Z208" s="51">
        <v>2452.5</v>
      </c>
      <c r="AA208" s="51">
        <v>1992.5</v>
      </c>
      <c r="AB208" s="51">
        <v>2280</v>
      </c>
      <c r="AC208" s="51">
        <v>2885</v>
      </c>
      <c r="AD208" s="51">
        <v>2767.5</v>
      </c>
      <c r="AE208" s="51">
        <v>2832.5</v>
      </c>
      <c r="AF208" s="51">
        <v>4217.5</v>
      </c>
      <c r="AG208" s="51">
        <v>592.5</v>
      </c>
      <c r="AH208" s="51">
        <v>3175.625</v>
      </c>
    </row>
    <row r="209" spans="1:34" x14ac:dyDescent="0.25">
      <c r="A209" s="50">
        <v>38899</v>
      </c>
      <c r="B209" s="144"/>
      <c r="C209" s="144">
        <v>131.53</v>
      </c>
      <c r="D209" s="144">
        <v>245.23</v>
      </c>
      <c r="E209" s="144"/>
      <c r="F209" s="144">
        <v>49.07</v>
      </c>
      <c r="G209" s="144">
        <v>44.27</v>
      </c>
      <c r="H209" s="144">
        <v>297.3</v>
      </c>
      <c r="I209" s="144">
        <v>143.33000000000001</v>
      </c>
      <c r="J209" s="144">
        <v>69.13</v>
      </c>
      <c r="K209" s="144">
        <v>104.05</v>
      </c>
      <c r="L209" s="144"/>
      <c r="M209" s="144">
        <v>118.52</v>
      </c>
      <c r="N209" s="144">
        <v>122.97</v>
      </c>
      <c r="O209" s="144">
        <v>73.069999999999993</v>
      </c>
      <c r="P209" s="144">
        <v>119.24</v>
      </c>
      <c r="Q209" s="144"/>
      <c r="R209" s="144">
        <v>151.53</v>
      </c>
      <c r="S209" s="144">
        <v>36.97</v>
      </c>
      <c r="T209" s="144"/>
      <c r="U209" s="144">
        <v>24.23</v>
      </c>
      <c r="V209" s="144">
        <v>198.6</v>
      </c>
      <c r="W209" s="144">
        <v>225.64</v>
      </c>
      <c r="X209" s="144">
        <v>66.75</v>
      </c>
      <c r="Y209" s="144">
        <v>235.97</v>
      </c>
      <c r="Z209" s="51">
        <v>2440</v>
      </c>
      <c r="AA209" s="51">
        <v>2020</v>
      </c>
      <c r="AB209" s="51">
        <v>2300</v>
      </c>
      <c r="AC209" s="51">
        <v>2877.5</v>
      </c>
      <c r="AD209" s="51">
        <v>2785</v>
      </c>
      <c r="AE209" s="51">
        <v>2795</v>
      </c>
      <c r="AF209" s="51">
        <v>4205</v>
      </c>
      <c r="AG209" s="51">
        <v>677.5</v>
      </c>
      <c r="AH209" s="51">
        <v>3165.625</v>
      </c>
    </row>
    <row r="210" spans="1:34" x14ac:dyDescent="0.25">
      <c r="A210" s="50">
        <v>38930</v>
      </c>
      <c r="B210" s="144"/>
      <c r="C210" s="144">
        <v>128.38</v>
      </c>
      <c r="D210" s="144">
        <v>249.78</v>
      </c>
      <c r="E210" s="144"/>
      <c r="F210" s="144">
        <v>43.95</v>
      </c>
      <c r="G210" s="144">
        <v>53.16</v>
      </c>
      <c r="H210" s="144">
        <v>296.69</v>
      </c>
      <c r="I210" s="144">
        <v>148.19</v>
      </c>
      <c r="J210" s="144">
        <v>91.98</v>
      </c>
      <c r="K210" s="144">
        <v>104.41</v>
      </c>
      <c r="L210" s="144">
        <v>112.03</v>
      </c>
      <c r="M210" s="144">
        <v>116.46</v>
      </c>
      <c r="N210" s="144">
        <v>119.5</v>
      </c>
      <c r="O210" s="144">
        <v>90.23</v>
      </c>
      <c r="P210" s="144">
        <v>125.14</v>
      </c>
      <c r="Q210" s="144"/>
      <c r="R210" s="144">
        <v>178.17</v>
      </c>
      <c r="S210" s="144">
        <v>29.04</v>
      </c>
      <c r="T210" s="144"/>
      <c r="U210" s="144">
        <v>25.26</v>
      </c>
      <c r="V210" s="144">
        <v>203.48</v>
      </c>
      <c r="W210" s="144">
        <v>323.79000000000002</v>
      </c>
      <c r="X210" s="144">
        <v>67.45</v>
      </c>
      <c r="Y210" s="144">
        <v>213.37</v>
      </c>
      <c r="Z210" s="51">
        <v>2432</v>
      </c>
      <c r="AA210" s="51">
        <v>2086</v>
      </c>
      <c r="AB210" s="51">
        <v>2302</v>
      </c>
      <c r="AC210" s="51">
        <v>2884</v>
      </c>
      <c r="AD210" s="51">
        <v>2806</v>
      </c>
      <c r="AE210" s="51">
        <v>2808</v>
      </c>
      <c r="AF210" s="51">
        <v>4220</v>
      </c>
      <c r="AG210" s="51">
        <v>740</v>
      </c>
      <c r="AH210" s="51">
        <v>3179.5</v>
      </c>
    </row>
    <row r="211" spans="1:34" x14ac:dyDescent="0.25">
      <c r="A211" s="50">
        <v>38961</v>
      </c>
      <c r="B211" s="144"/>
      <c r="C211" s="144">
        <v>150.85</v>
      </c>
      <c r="D211" s="144">
        <v>261.45999999999998</v>
      </c>
      <c r="E211" s="144"/>
      <c r="F211" s="144">
        <v>35.71</v>
      </c>
      <c r="G211" s="144">
        <v>35.64</v>
      </c>
      <c r="H211" s="144">
        <v>289.45999999999998</v>
      </c>
      <c r="I211" s="144">
        <v>141.94</v>
      </c>
      <c r="J211" s="144">
        <v>71.05</v>
      </c>
      <c r="K211" s="144">
        <v>121.2</v>
      </c>
      <c r="L211" s="144">
        <v>116.22</v>
      </c>
      <c r="M211" s="144">
        <v>129.93</v>
      </c>
      <c r="N211" s="144">
        <v>112.49</v>
      </c>
      <c r="O211" s="144">
        <v>75.290000000000006</v>
      </c>
      <c r="P211" s="144">
        <v>138.27000000000001</v>
      </c>
      <c r="Q211" s="144"/>
      <c r="R211" s="144">
        <v>162.54</v>
      </c>
      <c r="S211" s="144">
        <v>30.6</v>
      </c>
      <c r="T211" s="144"/>
      <c r="U211" s="144">
        <v>26.47</v>
      </c>
      <c r="V211" s="144">
        <v>207.58</v>
      </c>
      <c r="W211" s="144">
        <v>236.24</v>
      </c>
      <c r="X211" s="144">
        <v>70.349999999999994</v>
      </c>
      <c r="Y211" s="144">
        <v>213.62</v>
      </c>
      <c r="Z211" s="51">
        <v>2465</v>
      </c>
      <c r="AA211" s="51">
        <v>2160</v>
      </c>
      <c r="AB211" s="51">
        <v>2337.5</v>
      </c>
      <c r="AC211" s="51">
        <v>2807.5</v>
      </c>
      <c r="AD211" s="51">
        <v>2790</v>
      </c>
      <c r="AE211" s="51">
        <v>2805</v>
      </c>
      <c r="AF211" s="51">
        <v>4320</v>
      </c>
      <c r="AG211" s="51">
        <v>800</v>
      </c>
      <c r="AH211" s="51">
        <v>3180.625</v>
      </c>
    </row>
    <row r="212" spans="1:34" x14ac:dyDescent="0.25">
      <c r="A212" s="50">
        <v>38991</v>
      </c>
      <c r="B212" s="144"/>
      <c r="C212" s="144">
        <v>162.94</v>
      </c>
      <c r="D212" s="144">
        <v>261.24</v>
      </c>
      <c r="E212" s="144"/>
      <c r="F212" s="144">
        <v>37.24</v>
      </c>
      <c r="G212" s="144">
        <v>28.03</v>
      </c>
      <c r="H212" s="144">
        <v>283.32</v>
      </c>
      <c r="I212" s="144">
        <v>140.57</v>
      </c>
      <c r="J212" s="144">
        <v>70.41</v>
      </c>
      <c r="K212" s="144">
        <v>137.72</v>
      </c>
      <c r="L212" s="144"/>
      <c r="M212" s="144">
        <v>144.75</v>
      </c>
      <c r="N212" s="144">
        <v>107.04</v>
      </c>
      <c r="O212" s="144">
        <v>47.15</v>
      </c>
      <c r="P212" s="144">
        <v>152.66999999999999</v>
      </c>
      <c r="Q212" s="144"/>
      <c r="R212" s="144">
        <v>161.1</v>
      </c>
      <c r="S212" s="144">
        <v>24.95</v>
      </c>
      <c r="T212" s="144"/>
      <c r="U212" s="144">
        <v>27.2</v>
      </c>
      <c r="V212" s="144">
        <v>218.56</v>
      </c>
      <c r="W212" s="144">
        <v>178.79</v>
      </c>
      <c r="X212" s="144">
        <v>77.760000000000005</v>
      </c>
      <c r="Y212" s="144">
        <v>231.8</v>
      </c>
      <c r="Z212" s="51">
        <v>2530</v>
      </c>
      <c r="AA212" s="51">
        <v>2234</v>
      </c>
      <c r="AB212" s="51">
        <v>2390</v>
      </c>
      <c r="AC212" s="51">
        <v>2784</v>
      </c>
      <c r="AD212" s="51">
        <v>2814</v>
      </c>
      <c r="AE212" s="51">
        <v>2810</v>
      </c>
      <c r="AF212" s="51">
        <v>4326</v>
      </c>
      <c r="AG212" s="51">
        <v>796</v>
      </c>
      <c r="AH212" s="51">
        <v>3183.5</v>
      </c>
    </row>
    <row r="213" spans="1:34" x14ac:dyDescent="0.25">
      <c r="A213" s="50">
        <v>39022</v>
      </c>
      <c r="B213" s="144"/>
      <c r="C213" s="144">
        <v>162.26</v>
      </c>
      <c r="D213" s="144">
        <v>256.14999999999998</v>
      </c>
      <c r="E213" s="144"/>
      <c r="F213" s="144">
        <v>35.92</v>
      </c>
      <c r="G213" s="144">
        <v>56.19</v>
      </c>
      <c r="H213" s="144">
        <v>275.62</v>
      </c>
      <c r="I213" s="144">
        <v>142.44</v>
      </c>
      <c r="J213" s="144"/>
      <c r="K213" s="144">
        <v>143.26</v>
      </c>
      <c r="L213" s="144"/>
      <c r="M213" s="144">
        <v>146.57</v>
      </c>
      <c r="N213" s="144">
        <v>98.12</v>
      </c>
      <c r="O213" s="144"/>
      <c r="P213" s="144">
        <v>172.78</v>
      </c>
      <c r="Q213" s="144"/>
      <c r="R213" s="144">
        <v>162.47</v>
      </c>
      <c r="S213" s="144">
        <v>27.78</v>
      </c>
      <c r="T213" s="144"/>
      <c r="U213" s="144">
        <v>27.41</v>
      </c>
      <c r="V213" s="144">
        <v>222.16</v>
      </c>
      <c r="W213" s="144"/>
      <c r="X213" s="144">
        <v>77.66</v>
      </c>
      <c r="Y213" s="144">
        <v>238.33</v>
      </c>
      <c r="Z213" s="51">
        <v>2560</v>
      </c>
      <c r="AA213" s="51">
        <v>2297.5</v>
      </c>
      <c r="AB213" s="51">
        <v>2445</v>
      </c>
      <c r="AC213" s="51">
        <v>2727.5</v>
      </c>
      <c r="AD213" s="51">
        <v>2820</v>
      </c>
      <c r="AE213" s="51">
        <v>2812.5</v>
      </c>
      <c r="AF213" s="51">
        <v>4367.5</v>
      </c>
      <c r="AG213" s="51">
        <v>875</v>
      </c>
      <c r="AH213" s="51">
        <v>3181.875</v>
      </c>
    </row>
    <row r="214" spans="1:34" x14ac:dyDescent="0.25">
      <c r="A214" s="50">
        <v>39052</v>
      </c>
      <c r="B214" s="144"/>
      <c r="C214" s="144">
        <v>162.75</v>
      </c>
      <c r="D214" s="144">
        <v>257.33</v>
      </c>
      <c r="E214" s="144"/>
      <c r="F214" s="144">
        <v>31</v>
      </c>
      <c r="G214" s="144">
        <v>53.57</v>
      </c>
      <c r="H214" s="144">
        <v>275.88</v>
      </c>
      <c r="I214" s="144">
        <v>142.69</v>
      </c>
      <c r="J214" s="144"/>
      <c r="K214" s="144">
        <v>147.65</v>
      </c>
      <c r="L214" s="144"/>
      <c r="M214" s="144">
        <v>145.87</v>
      </c>
      <c r="N214" s="144">
        <v>92.71</v>
      </c>
      <c r="O214" s="144"/>
      <c r="P214" s="144"/>
      <c r="Q214" s="144"/>
      <c r="R214" s="144">
        <v>150.24</v>
      </c>
      <c r="S214" s="144">
        <v>38.130000000000003</v>
      </c>
      <c r="T214" s="144"/>
      <c r="U214" s="144">
        <v>27.02</v>
      </c>
      <c r="V214" s="144">
        <v>223.37</v>
      </c>
      <c r="W214" s="144"/>
      <c r="X214" s="144">
        <v>78.72</v>
      </c>
      <c r="Y214" s="144"/>
      <c r="Z214" s="51">
        <v>2567.5</v>
      </c>
      <c r="AA214" s="51">
        <v>2325</v>
      </c>
      <c r="AB214" s="51">
        <v>2487.5</v>
      </c>
      <c r="AC214" s="51">
        <v>2735</v>
      </c>
      <c r="AD214" s="51">
        <v>2860</v>
      </c>
      <c r="AE214" s="51">
        <v>2822.5</v>
      </c>
      <c r="AF214" s="51">
        <v>4350</v>
      </c>
      <c r="AG214" s="51">
        <v>1005</v>
      </c>
      <c r="AH214" s="51">
        <v>3191.875</v>
      </c>
    </row>
    <row r="215" spans="1:34" x14ac:dyDescent="0.25">
      <c r="A215" s="50">
        <v>39083</v>
      </c>
      <c r="B215" s="144"/>
      <c r="C215" s="144">
        <v>162.5</v>
      </c>
      <c r="D215" s="144">
        <v>254.76</v>
      </c>
      <c r="E215" s="144"/>
      <c r="F215" s="144">
        <v>37.94</v>
      </c>
      <c r="G215" s="144">
        <v>50.53</v>
      </c>
      <c r="H215" s="144">
        <v>279.52</v>
      </c>
      <c r="I215" s="144">
        <v>136.78</v>
      </c>
      <c r="J215" s="144"/>
      <c r="K215" s="144">
        <v>148.88999999999999</v>
      </c>
      <c r="L215" s="144">
        <v>161.6</v>
      </c>
      <c r="M215" s="144">
        <v>147.93</v>
      </c>
      <c r="N215" s="144">
        <v>95.72</v>
      </c>
      <c r="O215" s="144"/>
      <c r="P215" s="144">
        <v>190.46</v>
      </c>
      <c r="Q215" s="144"/>
      <c r="R215" s="144">
        <v>152.88</v>
      </c>
      <c r="S215" s="144">
        <v>29.42</v>
      </c>
      <c r="T215" s="144"/>
      <c r="U215" s="144">
        <v>26.41</v>
      </c>
      <c r="V215" s="144">
        <v>232.24</v>
      </c>
      <c r="W215" s="144"/>
      <c r="X215" s="144">
        <v>89.23</v>
      </c>
      <c r="Y215" s="144">
        <v>251.23</v>
      </c>
      <c r="Z215" s="51">
        <v>2516</v>
      </c>
      <c r="AA215" s="51">
        <v>2332</v>
      </c>
      <c r="AB215" s="51">
        <v>2498</v>
      </c>
      <c r="AC215" s="51">
        <v>2766</v>
      </c>
      <c r="AD215" s="51">
        <v>2854</v>
      </c>
      <c r="AE215" s="51">
        <v>2840</v>
      </c>
      <c r="AF215" s="51">
        <v>4302</v>
      </c>
      <c r="AG215" s="51">
        <v>1032</v>
      </c>
      <c r="AH215" s="51">
        <v>3190.5</v>
      </c>
    </row>
    <row r="216" spans="1:34" x14ac:dyDescent="0.25">
      <c r="A216" s="50">
        <v>39114</v>
      </c>
      <c r="B216" s="144"/>
      <c r="C216" s="144">
        <v>158.19999999999999</v>
      </c>
      <c r="D216" s="144">
        <v>256.49</v>
      </c>
      <c r="E216" s="144"/>
      <c r="F216" s="144">
        <v>37.25</v>
      </c>
      <c r="G216" s="144">
        <v>41.14</v>
      </c>
      <c r="H216" s="144">
        <v>274.93</v>
      </c>
      <c r="I216" s="144">
        <v>143.97999999999999</v>
      </c>
      <c r="J216" s="144">
        <v>145.27000000000001</v>
      </c>
      <c r="K216" s="144">
        <v>147.44999999999999</v>
      </c>
      <c r="L216" s="144">
        <v>169.17</v>
      </c>
      <c r="M216" s="144">
        <v>145.28</v>
      </c>
      <c r="N216" s="144">
        <v>95.02</v>
      </c>
      <c r="O216" s="144"/>
      <c r="P216" s="144">
        <v>192.72</v>
      </c>
      <c r="Q216" s="144"/>
      <c r="R216" s="144">
        <v>162.07</v>
      </c>
      <c r="S216" s="144">
        <v>32.36</v>
      </c>
      <c r="T216" s="144"/>
      <c r="U216" s="144">
        <v>25.69</v>
      </c>
      <c r="V216" s="144">
        <v>231.09</v>
      </c>
      <c r="W216" s="144"/>
      <c r="X216" s="144">
        <v>90.55</v>
      </c>
      <c r="Y216" s="144">
        <v>261.5</v>
      </c>
      <c r="Z216" s="51">
        <v>2490</v>
      </c>
      <c r="AA216" s="51">
        <v>2360</v>
      </c>
      <c r="AB216" s="51">
        <v>2516.6666666666665</v>
      </c>
      <c r="AC216" s="51">
        <v>2730</v>
      </c>
      <c r="AD216" s="51">
        <v>2850</v>
      </c>
      <c r="AE216" s="51">
        <v>2833.333333333333</v>
      </c>
      <c r="AF216" s="51">
        <v>4310</v>
      </c>
      <c r="AG216" s="51">
        <v>1060</v>
      </c>
      <c r="AH216" s="51">
        <v>3180.833333333333</v>
      </c>
    </row>
    <row r="217" spans="1:34" x14ac:dyDescent="0.25">
      <c r="A217" s="50">
        <v>39142</v>
      </c>
      <c r="B217" s="144"/>
      <c r="C217" s="144">
        <v>159.6</v>
      </c>
      <c r="D217" s="144">
        <v>260.41000000000003</v>
      </c>
      <c r="E217" s="144"/>
      <c r="F217" s="144">
        <v>34.94</v>
      </c>
      <c r="G217" s="144">
        <v>38.46</v>
      </c>
      <c r="H217" s="144">
        <v>273.29000000000002</v>
      </c>
      <c r="I217" s="144">
        <v>142.15</v>
      </c>
      <c r="J217" s="144">
        <v>94.02</v>
      </c>
      <c r="K217" s="144">
        <v>143.25</v>
      </c>
      <c r="L217" s="144"/>
      <c r="M217" s="144">
        <v>146.94999999999999</v>
      </c>
      <c r="N217" s="144">
        <v>90.09</v>
      </c>
      <c r="O217" s="144"/>
      <c r="P217" s="144">
        <v>197.24</v>
      </c>
      <c r="Q217" s="144"/>
      <c r="R217" s="144">
        <v>160.15</v>
      </c>
      <c r="S217" s="144">
        <v>35.130000000000003</v>
      </c>
      <c r="T217" s="144"/>
      <c r="U217" s="144">
        <v>25.41</v>
      </c>
      <c r="V217" s="144">
        <v>230.62</v>
      </c>
      <c r="W217" s="144"/>
      <c r="X217" s="144">
        <v>91.42</v>
      </c>
      <c r="Y217" s="144">
        <v>246.7</v>
      </c>
      <c r="Z217" s="51">
        <v>2547.5</v>
      </c>
      <c r="AA217" s="51">
        <v>2502.5</v>
      </c>
      <c r="AB217" s="51">
        <v>2585</v>
      </c>
      <c r="AC217" s="51">
        <v>2717.5</v>
      </c>
      <c r="AD217" s="51">
        <v>2840</v>
      </c>
      <c r="AE217" s="51">
        <v>2860</v>
      </c>
      <c r="AF217" s="51">
        <v>4277.5</v>
      </c>
      <c r="AG217" s="51">
        <v>1230</v>
      </c>
      <c r="AH217" s="51">
        <v>3173.75</v>
      </c>
    </row>
    <row r="218" spans="1:34" x14ac:dyDescent="0.25">
      <c r="A218" s="50">
        <v>39173</v>
      </c>
      <c r="B218" s="144"/>
      <c r="C218" s="144">
        <v>162.9</v>
      </c>
      <c r="D218" s="144">
        <v>260.95999999999998</v>
      </c>
      <c r="E218" s="144"/>
      <c r="F218" s="144">
        <v>37.65</v>
      </c>
      <c r="G218" s="144">
        <v>40.22</v>
      </c>
      <c r="H218" s="144">
        <v>273.14999999999998</v>
      </c>
      <c r="I218" s="144">
        <v>147.11000000000001</v>
      </c>
      <c r="J218" s="144">
        <v>85.81</v>
      </c>
      <c r="K218" s="144">
        <v>143.49</v>
      </c>
      <c r="L218" s="144"/>
      <c r="M218" s="144">
        <v>151.21</v>
      </c>
      <c r="N218" s="144">
        <v>88.93</v>
      </c>
      <c r="O218" s="144"/>
      <c r="P218" s="144"/>
      <c r="Q218" s="144"/>
      <c r="R218" s="144"/>
      <c r="S218" s="144">
        <v>40.700000000000003</v>
      </c>
      <c r="T218" s="144"/>
      <c r="U218" s="144">
        <v>24.99</v>
      </c>
      <c r="V218" s="144">
        <v>252.27</v>
      </c>
      <c r="W218" s="144">
        <v>588.1</v>
      </c>
      <c r="X218" s="144">
        <v>103.81</v>
      </c>
      <c r="Y218" s="144">
        <v>248.59</v>
      </c>
      <c r="Z218" s="51">
        <v>2655</v>
      </c>
      <c r="AA218" s="51">
        <v>2802.5</v>
      </c>
      <c r="AB218" s="51">
        <v>2827.5</v>
      </c>
      <c r="AC218" s="51">
        <v>2727.5</v>
      </c>
      <c r="AD218" s="51">
        <v>2860</v>
      </c>
      <c r="AE218" s="51">
        <v>2867.5</v>
      </c>
      <c r="AF218" s="51">
        <v>4290</v>
      </c>
      <c r="AG218" s="51">
        <v>1260</v>
      </c>
      <c r="AH218" s="51">
        <v>3186.25</v>
      </c>
    </row>
    <row r="219" spans="1:34" x14ac:dyDescent="0.25">
      <c r="A219" s="50">
        <v>39203</v>
      </c>
      <c r="B219" s="144"/>
      <c r="C219" s="144">
        <v>164.16</v>
      </c>
      <c r="D219" s="144">
        <v>260.99</v>
      </c>
      <c r="E219" s="144"/>
      <c r="F219" s="144">
        <v>63.54</v>
      </c>
      <c r="G219" s="144">
        <v>52.46</v>
      </c>
      <c r="H219" s="144">
        <v>276.81</v>
      </c>
      <c r="I219" s="144">
        <v>147.07</v>
      </c>
      <c r="J219" s="144">
        <v>77.760000000000005</v>
      </c>
      <c r="K219" s="144">
        <v>144.85</v>
      </c>
      <c r="L219" s="144"/>
      <c r="M219" s="144">
        <v>151.58000000000001</v>
      </c>
      <c r="N219" s="144">
        <v>88.21</v>
      </c>
      <c r="O219" s="144">
        <v>61.71</v>
      </c>
      <c r="P219" s="144"/>
      <c r="Q219" s="144"/>
      <c r="R219" s="144">
        <v>116.74</v>
      </c>
      <c r="S219" s="144"/>
      <c r="T219" s="144"/>
      <c r="U219" s="144">
        <v>24.96</v>
      </c>
      <c r="V219" s="144">
        <v>284.68</v>
      </c>
      <c r="W219" s="144">
        <v>282.04000000000002</v>
      </c>
      <c r="X219" s="144">
        <v>110.37</v>
      </c>
      <c r="Y219" s="144">
        <v>261.7</v>
      </c>
      <c r="Z219" s="51">
        <v>2776</v>
      </c>
      <c r="AA219" s="51">
        <v>3188</v>
      </c>
      <c r="AB219" s="51">
        <v>3148</v>
      </c>
      <c r="AC219" s="51">
        <v>2742</v>
      </c>
      <c r="AD219" s="51">
        <v>2866</v>
      </c>
      <c r="AE219" s="51">
        <v>2864</v>
      </c>
      <c r="AF219" s="51">
        <v>4308</v>
      </c>
      <c r="AG219" s="51">
        <v>1254</v>
      </c>
      <c r="AH219" s="51">
        <v>3195</v>
      </c>
    </row>
    <row r="220" spans="1:34" x14ac:dyDescent="0.25">
      <c r="A220" s="50">
        <v>39234</v>
      </c>
      <c r="B220" s="144"/>
      <c r="C220" s="144">
        <v>184.33</v>
      </c>
      <c r="D220" s="144">
        <v>259.02999999999997</v>
      </c>
      <c r="E220" s="144"/>
      <c r="F220" s="144">
        <v>49.2</v>
      </c>
      <c r="G220" s="144">
        <v>44.8</v>
      </c>
      <c r="H220" s="144">
        <v>281.97000000000003</v>
      </c>
      <c r="I220" s="144">
        <v>148</v>
      </c>
      <c r="J220" s="144">
        <v>76.290000000000006</v>
      </c>
      <c r="K220" s="144">
        <v>160.30000000000001</v>
      </c>
      <c r="L220" s="144"/>
      <c r="M220" s="144">
        <v>166.54</v>
      </c>
      <c r="N220" s="144">
        <v>116.14</v>
      </c>
      <c r="O220" s="144">
        <v>53.14</v>
      </c>
      <c r="P220" s="144">
        <v>220.93</v>
      </c>
      <c r="Q220" s="144"/>
      <c r="R220" s="144"/>
      <c r="S220" s="144"/>
      <c r="T220" s="144"/>
      <c r="U220" s="144">
        <v>26.07</v>
      </c>
      <c r="V220" s="144">
        <v>300.16000000000003</v>
      </c>
      <c r="W220" s="144">
        <v>193.85</v>
      </c>
      <c r="X220" s="144">
        <v>113.62</v>
      </c>
      <c r="Y220" s="144">
        <v>280.2</v>
      </c>
      <c r="Z220" s="51">
        <v>3015</v>
      </c>
      <c r="AA220" s="51">
        <v>3535</v>
      </c>
      <c r="AB220" s="51">
        <v>3477.5</v>
      </c>
      <c r="AC220" s="51">
        <v>2820</v>
      </c>
      <c r="AD220" s="51">
        <v>2882.5</v>
      </c>
      <c r="AE220" s="51">
        <v>2882.5</v>
      </c>
      <c r="AF220" s="51">
        <v>4277.5</v>
      </c>
      <c r="AG220" s="51">
        <v>1177.5</v>
      </c>
      <c r="AH220" s="51">
        <v>3215.625</v>
      </c>
    </row>
    <row r="221" spans="1:34" x14ac:dyDescent="0.25">
      <c r="A221" s="50">
        <v>39264</v>
      </c>
      <c r="B221" s="144"/>
      <c r="C221" s="144">
        <v>222.69</v>
      </c>
      <c r="D221" s="144">
        <v>354.64</v>
      </c>
      <c r="E221" s="144"/>
      <c r="F221" s="144">
        <v>50.4</v>
      </c>
      <c r="G221" s="144">
        <v>101.57</v>
      </c>
      <c r="H221" s="144">
        <v>293.98</v>
      </c>
      <c r="I221" s="144">
        <v>150.19</v>
      </c>
      <c r="J221" s="144">
        <v>59.21</v>
      </c>
      <c r="K221" s="144">
        <v>177.36</v>
      </c>
      <c r="L221" s="144"/>
      <c r="M221" s="144">
        <v>218.58</v>
      </c>
      <c r="N221" s="144">
        <v>137.9</v>
      </c>
      <c r="O221" s="144">
        <v>59.51</v>
      </c>
      <c r="P221" s="144">
        <v>220.93</v>
      </c>
      <c r="Q221" s="144"/>
      <c r="R221" s="144"/>
      <c r="S221" s="144">
        <v>66.52</v>
      </c>
      <c r="T221" s="144"/>
      <c r="U221" s="144">
        <v>28.32</v>
      </c>
      <c r="V221" s="144">
        <v>324.57</v>
      </c>
      <c r="W221" s="144">
        <v>289.02999999999997</v>
      </c>
      <c r="X221" s="144">
        <v>125.24</v>
      </c>
      <c r="Y221" s="144">
        <v>296.5</v>
      </c>
      <c r="Z221" s="51">
        <v>3426</v>
      </c>
      <c r="AA221" s="51">
        <v>3722</v>
      </c>
      <c r="AB221" s="51">
        <v>3598</v>
      </c>
      <c r="AC221" s="51">
        <v>2942</v>
      </c>
      <c r="AD221" s="51">
        <v>2990</v>
      </c>
      <c r="AE221" s="51">
        <v>3006</v>
      </c>
      <c r="AF221" s="51">
        <v>4328</v>
      </c>
      <c r="AG221" s="51">
        <v>1158</v>
      </c>
      <c r="AH221" s="51">
        <v>3316.5</v>
      </c>
    </row>
    <row r="222" spans="1:34" x14ac:dyDescent="0.25">
      <c r="A222" s="50">
        <v>39295</v>
      </c>
      <c r="B222" s="144"/>
      <c r="C222" s="144">
        <v>262.04000000000002</v>
      </c>
      <c r="D222" s="144">
        <v>378.91</v>
      </c>
      <c r="E222" s="144"/>
      <c r="F222" s="144">
        <v>46.97</v>
      </c>
      <c r="G222" s="144">
        <v>73.86</v>
      </c>
      <c r="H222" s="144">
        <v>302.24</v>
      </c>
      <c r="I222" s="144">
        <v>148.31</v>
      </c>
      <c r="J222" s="144">
        <v>55.08</v>
      </c>
      <c r="K222" s="144">
        <v>214.82</v>
      </c>
      <c r="L222" s="144"/>
      <c r="M222" s="144">
        <v>227.76</v>
      </c>
      <c r="N222" s="144">
        <v>118.5</v>
      </c>
      <c r="O222" s="144">
        <v>70.75</v>
      </c>
      <c r="P222" s="144"/>
      <c r="Q222" s="144"/>
      <c r="R222" s="144">
        <v>142.86000000000001</v>
      </c>
      <c r="S222" s="144"/>
      <c r="T222" s="144"/>
      <c r="U222" s="144">
        <v>29.7</v>
      </c>
      <c r="V222" s="144">
        <v>321.64999999999998</v>
      </c>
      <c r="W222" s="144">
        <v>260.83999999999997</v>
      </c>
      <c r="X222" s="144">
        <v>129.54</v>
      </c>
      <c r="Y222" s="144">
        <v>323.01</v>
      </c>
      <c r="Z222" s="51">
        <v>3880</v>
      </c>
      <c r="AA222" s="51">
        <v>3805</v>
      </c>
      <c r="AB222" s="51">
        <v>3862.5</v>
      </c>
      <c r="AC222" s="51">
        <v>3037.5</v>
      </c>
      <c r="AD222" s="51">
        <v>3360</v>
      </c>
      <c r="AE222" s="51">
        <v>3360</v>
      </c>
      <c r="AF222" s="51">
        <v>4320</v>
      </c>
      <c r="AG222" s="51">
        <v>1050</v>
      </c>
      <c r="AH222" s="51">
        <v>3519.375</v>
      </c>
    </row>
    <row r="223" spans="1:34" x14ac:dyDescent="0.25">
      <c r="A223" s="50">
        <v>39326</v>
      </c>
      <c r="B223" s="144"/>
      <c r="C223" s="144">
        <v>280.48</v>
      </c>
      <c r="D223" s="144">
        <v>364.24</v>
      </c>
      <c r="E223" s="144"/>
      <c r="F223" s="144">
        <v>44.56</v>
      </c>
      <c r="G223" s="144">
        <v>62.92</v>
      </c>
      <c r="H223" s="144">
        <v>317.73</v>
      </c>
      <c r="I223" s="144">
        <v>149.43</v>
      </c>
      <c r="J223" s="144">
        <v>59.32</v>
      </c>
      <c r="K223" s="144">
        <v>238.95</v>
      </c>
      <c r="L223" s="144"/>
      <c r="M223" s="144">
        <v>242.46</v>
      </c>
      <c r="N223" s="144">
        <v>109.39</v>
      </c>
      <c r="O223" s="144">
        <v>60.65</v>
      </c>
      <c r="P223" s="144"/>
      <c r="Q223" s="144"/>
      <c r="R223" s="144"/>
      <c r="S223" s="144">
        <v>32.51</v>
      </c>
      <c r="T223" s="144"/>
      <c r="U223" s="144">
        <v>32.28</v>
      </c>
      <c r="V223" s="144">
        <v>355.46</v>
      </c>
      <c r="W223" s="144">
        <v>191.87</v>
      </c>
      <c r="X223" s="144">
        <v>124.72</v>
      </c>
      <c r="Y223" s="144">
        <v>301.88</v>
      </c>
      <c r="Z223" s="51">
        <v>4072.5</v>
      </c>
      <c r="AA223" s="51">
        <v>3770</v>
      </c>
      <c r="AB223" s="51">
        <v>3890</v>
      </c>
      <c r="AC223" s="51">
        <v>3265</v>
      </c>
      <c r="AD223" s="51">
        <v>3770</v>
      </c>
      <c r="AE223" s="51">
        <v>3790</v>
      </c>
      <c r="AF223" s="51">
        <v>4312.5</v>
      </c>
      <c r="AG223" s="51">
        <v>922.5</v>
      </c>
      <c r="AH223" s="51">
        <v>3784.375</v>
      </c>
    </row>
    <row r="224" spans="1:34" x14ac:dyDescent="0.25">
      <c r="A224" s="50">
        <v>39356</v>
      </c>
      <c r="B224" s="144"/>
      <c r="C224" s="144">
        <v>281.08999999999997</v>
      </c>
      <c r="D224" s="144">
        <v>491.05</v>
      </c>
      <c r="E224" s="144"/>
      <c r="F224" s="144">
        <v>40.57</v>
      </c>
      <c r="G224" s="144">
        <v>44.22</v>
      </c>
      <c r="H224" s="144">
        <v>360.76</v>
      </c>
      <c r="I224" s="144">
        <v>150.06</v>
      </c>
      <c r="J224" s="144">
        <v>75.63</v>
      </c>
      <c r="K224" s="144">
        <v>235.06</v>
      </c>
      <c r="L224" s="144"/>
      <c r="M224" s="144">
        <v>243.12</v>
      </c>
      <c r="N224" s="144">
        <v>101.57</v>
      </c>
      <c r="O224" s="144">
        <v>63.27</v>
      </c>
      <c r="P224" s="144"/>
      <c r="Q224" s="144"/>
      <c r="R224" s="144"/>
      <c r="S224" s="144">
        <v>39.049999999999997</v>
      </c>
      <c r="T224" s="144"/>
      <c r="U224" s="144">
        <v>37</v>
      </c>
      <c r="V224" s="144">
        <v>359.53</v>
      </c>
      <c r="W224" s="144">
        <v>226</v>
      </c>
      <c r="X224" s="144">
        <v>113.07</v>
      </c>
      <c r="Y224" s="144">
        <v>342.35</v>
      </c>
      <c r="Z224" s="51">
        <v>4156</v>
      </c>
      <c r="AA224" s="51">
        <v>3588</v>
      </c>
      <c r="AB224" s="51">
        <v>3878</v>
      </c>
      <c r="AC224" s="51">
        <v>3538</v>
      </c>
      <c r="AD224" s="51">
        <v>3990</v>
      </c>
      <c r="AE224" s="51">
        <v>3938</v>
      </c>
      <c r="AF224" s="51">
        <v>4644</v>
      </c>
      <c r="AG224" s="51">
        <v>734</v>
      </c>
      <c r="AH224" s="51">
        <v>4027.5</v>
      </c>
    </row>
    <row r="225" spans="1:34" x14ac:dyDescent="0.25">
      <c r="A225" s="50">
        <v>39387</v>
      </c>
      <c r="B225" s="144"/>
      <c r="C225" s="144">
        <v>273.22000000000003</v>
      </c>
      <c r="D225" s="144">
        <v>475.87</v>
      </c>
      <c r="E225" s="144"/>
      <c r="F225" s="144">
        <v>34.69</v>
      </c>
      <c r="G225" s="144">
        <v>54.28</v>
      </c>
      <c r="H225" s="144">
        <v>391.71</v>
      </c>
      <c r="I225" s="144">
        <v>144.41</v>
      </c>
      <c r="J225" s="144"/>
      <c r="K225" s="144">
        <v>209.42</v>
      </c>
      <c r="L225" s="144"/>
      <c r="M225" s="144">
        <v>224.67</v>
      </c>
      <c r="N225" s="144">
        <v>103.67</v>
      </c>
      <c r="O225" s="144">
        <v>132.13</v>
      </c>
      <c r="P225" s="144"/>
      <c r="Q225" s="144"/>
      <c r="R225" s="144"/>
      <c r="S225" s="144">
        <v>34.43</v>
      </c>
      <c r="T225" s="144"/>
      <c r="U225" s="144">
        <v>37.08</v>
      </c>
      <c r="V225" s="144">
        <v>338.75</v>
      </c>
      <c r="W225" s="144">
        <v>244.12</v>
      </c>
      <c r="X225" s="144">
        <v>104.64</v>
      </c>
      <c r="Y225" s="144">
        <v>361.84</v>
      </c>
      <c r="Z225" s="51">
        <v>3965</v>
      </c>
      <c r="AA225" s="51">
        <v>3190</v>
      </c>
      <c r="AB225" s="51">
        <v>3640</v>
      </c>
      <c r="AC225" s="51">
        <v>3895</v>
      </c>
      <c r="AD225" s="51">
        <v>4105</v>
      </c>
      <c r="AE225" s="51">
        <v>4047.5</v>
      </c>
      <c r="AF225" s="51">
        <v>4722.5</v>
      </c>
      <c r="AG225" s="51">
        <v>637.5</v>
      </c>
      <c r="AH225" s="51">
        <v>4192.5</v>
      </c>
    </row>
    <row r="226" spans="1:34" x14ac:dyDescent="0.25">
      <c r="A226" s="50">
        <v>39417</v>
      </c>
      <c r="B226" s="144"/>
      <c r="C226" s="144">
        <v>313.44</v>
      </c>
      <c r="D226" s="144">
        <v>437.55</v>
      </c>
      <c r="E226" s="144"/>
      <c r="F226" s="144">
        <v>34.92</v>
      </c>
      <c r="G226" s="144">
        <v>50.3</v>
      </c>
      <c r="H226" s="144">
        <v>376.84</v>
      </c>
      <c r="I226" s="144">
        <v>135.72</v>
      </c>
      <c r="J226" s="144"/>
      <c r="K226" s="144">
        <v>230</v>
      </c>
      <c r="L226" s="144"/>
      <c r="M226" s="144">
        <v>262.44</v>
      </c>
      <c r="N226" s="144">
        <v>107.51</v>
      </c>
      <c r="O226" s="144"/>
      <c r="P226" s="144"/>
      <c r="Q226" s="144"/>
      <c r="R226" s="144"/>
      <c r="S226" s="144">
        <v>27.25</v>
      </c>
      <c r="T226" s="144"/>
      <c r="U226" s="144">
        <v>35.25</v>
      </c>
      <c r="V226" s="144">
        <v>301.63</v>
      </c>
      <c r="W226" s="144"/>
      <c r="X226" s="144">
        <v>98.38</v>
      </c>
      <c r="Y226" s="144">
        <v>337.59</v>
      </c>
      <c r="Z226" s="51">
        <v>3495</v>
      </c>
      <c r="AA226" s="51">
        <v>2940</v>
      </c>
      <c r="AB226" s="51">
        <v>3315</v>
      </c>
      <c r="AC226" s="51">
        <v>3810</v>
      </c>
      <c r="AD226" s="51">
        <v>4037.5</v>
      </c>
      <c r="AE226" s="51">
        <v>3985</v>
      </c>
      <c r="AF226" s="51">
        <v>4832.5</v>
      </c>
      <c r="AG226" s="51">
        <v>575</v>
      </c>
      <c r="AH226" s="51">
        <v>4166.25</v>
      </c>
    </row>
    <row r="227" spans="1:34" x14ac:dyDescent="0.25">
      <c r="A227" s="50">
        <v>39448</v>
      </c>
      <c r="B227" s="144"/>
      <c r="C227" s="144">
        <v>269.22000000000003</v>
      </c>
      <c r="D227" s="144">
        <v>351.18</v>
      </c>
      <c r="E227" s="144"/>
      <c r="F227" s="144">
        <v>38.07</v>
      </c>
      <c r="G227" s="144">
        <v>40.49</v>
      </c>
      <c r="H227" s="144">
        <v>368.17</v>
      </c>
      <c r="I227" s="144">
        <v>130.32</v>
      </c>
      <c r="J227" s="144"/>
      <c r="K227" s="144">
        <v>222.67</v>
      </c>
      <c r="L227" s="144"/>
      <c r="M227" s="144">
        <v>240.27</v>
      </c>
      <c r="N227" s="144">
        <v>116.01</v>
      </c>
      <c r="O227" s="144"/>
      <c r="P227" s="144">
        <v>278.92</v>
      </c>
      <c r="Q227" s="144"/>
      <c r="R227" s="144"/>
      <c r="S227" s="144">
        <v>17.989999999999998</v>
      </c>
      <c r="T227" s="144"/>
      <c r="U227" s="144">
        <v>33.54</v>
      </c>
      <c r="V227" s="144">
        <v>283.92</v>
      </c>
      <c r="W227" s="144"/>
      <c r="X227" s="144">
        <v>86.58</v>
      </c>
      <c r="Y227" s="144">
        <v>294.89999999999998</v>
      </c>
      <c r="Z227" s="51">
        <v>2974</v>
      </c>
      <c r="AA227" s="51">
        <v>2568</v>
      </c>
      <c r="AB227" s="51">
        <v>3040</v>
      </c>
      <c r="AC227" s="51">
        <v>3734</v>
      </c>
      <c r="AD227" s="51">
        <v>3828</v>
      </c>
      <c r="AE227" s="51">
        <v>3806</v>
      </c>
      <c r="AF227" s="51">
        <v>4998</v>
      </c>
      <c r="AG227" s="51">
        <v>546</v>
      </c>
      <c r="AH227" s="51">
        <v>4091.5</v>
      </c>
    </row>
    <row r="228" spans="1:34" x14ac:dyDescent="0.25">
      <c r="A228" s="50">
        <v>39479</v>
      </c>
      <c r="B228" s="144"/>
      <c r="C228" s="144">
        <v>267.35000000000002</v>
      </c>
      <c r="D228" s="144">
        <v>304.20999999999998</v>
      </c>
      <c r="E228" s="144"/>
      <c r="F228" s="144">
        <v>34.15</v>
      </c>
      <c r="G228" s="144">
        <v>45.06</v>
      </c>
      <c r="H228" s="144">
        <v>366.41</v>
      </c>
      <c r="I228" s="144">
        <v>129.78</v>
      </c>
      <c r="J228" s="144"/>
      <c r="K228" s="144">
        <v>219.14</v>
      </c>
      <c r="L228" s="144"/>
      <c r="M228" s="144">
        <v>244.01</v>
      </c>
      <c r="N228" s="144">
        <v>108.05</v>
      </c>
      <c r="O228" s="144"/>
      <c r="P228" s="144">
        <v>283.77</v>
      </c>
      <c r="Q228" s="144"/>
      <c r="R228" s="144"/>
      <c r="S228" s="144">
        <v>24.74</v>
      </c>
      <c r="T228" s="144"/>
      <c r="U228" s="144">
        <v>32.54</v>
      </c>
      <c r="V228" s="144">
        <v>251.83</v>
      </c>
      <c r="W228" s="144"/>
      <c r="X228" s="144">
        <v>65.97</v>
      </c>
      <c r="Y228" s="144">
        <v>265.5</v>
      </c>
      <c r="Z228" s="51">
        <v>2920</v>
      </c>
      <c r="AA228" s="51">
        <v>2490</v>
      </c>
      <c r="AB228" s="51">
        <v>3027.5</v>
      </c>
      <c r="AC228" s="51">
        <v>3680</v>
      </c>
      <c r="AD228" s="51">
        <v>3645</v>
      </c>
      <c r="AE228" s="51">
        <v>3665</v>
      </c>
      <c r="AF228" s="51">
        <v>5042.5</v>
      </c>
      <c r="AG228" s="51">
        <v>412.5</v>
      </c>
      <c r="AH228" s="51">
        <v>4008.125</v>
      </c>
    </row>
    <row r="229" spans="1:34" x14ac:dyDescent="0.25">
      <c r="A229" s="50">
        <v>39508</v>
      </c>
      <c r="B229" s="144"/>
      <c r="C229" s="144">
        <v>272.58999999999997</v>
      </c>
      <c r="D229" s="144">
        <v>276.02</v>
      </c>
      <c r="E229" s="144"/>
      <c r="F229" s="144">
        <v>29.31</v>
      </c>
      <c r="G229" s="144">
        <v>40.880000000000003</v>
      </c>
      <c r="H229" s="144">
        <v>359.31</v>
      </c>
      <c r="I229" s="144">
        <v>135.05000000000001</v>
      </c>
      <c r="J229" s="144">
        <v>80.400000000000006</v>
      </c>
      <c r="K229" s="144">
        <v>214.92</v>
      </c>
      <c r="L229" s="144"/>
      <c r="M229" s="144">
        <v>245.03</v>
      </c>
      <c r="N229" s="144">
        <v>93.86</v>
      </c>
      <c r="O229" s="144"/>
      <c r="P229" s="144"/>
      <c r="Q229" s="144"/>
      <c r="R229" s="144"/>
      <c r="S229" s="144">
        <v>17.27</v>
      </c>
      <c r="T229" s="144"/>
      <c r="U229" s="144">
        <v>31.41</v>
      </c>
      <c r="V229" s="144">
        <v>263.01</v>
      </c>
      <c r="W229" s="144"/>
      <c r="X229" s="144">
        <v>63.36</v>
      </c>
      <c r="Y229" s="144">
        <v>283.77999999999997</v>
      </c>
      <c r="Z229" s="51">
        <v>2840</v>
      </c>
      <c r="AA229" s="51">
        <v>2395</v>
      </c>
      <c r="AB229" s="51">
        <v>2992.5</v>
      </c>
      <c r="AC229" s="51">
        <v>3612.5</v>
      </c>
      <c r="AD229" s="51">
        <v>3455</v>
      </c>
      <c r="AE229" s="51">
        <v>3462.5</v>
      </c>
      <c r="AF229" s="51">
        <v>5050</v>
      </c>
      <c r="AG229" s="51">
        <v>352.5</v>
      </c>
      <c r="AH229" s="51">
        <v>3895</v>
      </c>
    </row>
    <row r="230" spans="1:34" x14ac:dyDescent="0.25">
      <c r="A230" s="50">
        <v>39539</v>
      </c>
      <c r="B230" s="144"/>
      <c r="C230" s="144">
        <v>266.89999999999998</v>
      </c>
      <c r="D230" s="144">
        <v>282.42</v>
      </c>
      <c r="E230" s="144"/>
      <c r="F230" s="144">
        <v>31.59</v>
      </c>
      <c r="G230" s="144">
        <v>59.53</v>
      </c>
      <c r="H230" s="144">
        <v>353.16</v>
      </c>
      <c r="I230" s="144">
        <v>134.5</v>
      </c>
      <c r="J230" s="144">
        <v>75.23</v>
      </c>
      <c r="K230" s="144">
        <v>202.75</v>
      </c>
      <c r="L230" s="144"/>
      <c r="M230" s="144">
        <v>220.03</v>
      </c>
      <c r="N230" s="144">
        <v>96.62</v>
      </c>
      <c r="O230" s="144"/>
      <c r="P230" s="144">
        <v>261.14</v>
      </c>
      <c r="Q230" s="144"/>
      <c r="R230" s="144"/>
      <c r="S230" s="144"/>
      <c r="T230" s="144"/>
      <c r="U230" s="144">
        <v>30.69</v>
      </c>
      <c r="V230" s="144">
        <v>242.71</v>
      </c>
      <c r="W230" s="144">
        <v>440.14</v>
      </c>
      <c r="X230" s="144">
        <v>55.93</v>
      </c>
      <c r="Y230" s="144">
        <v>278.49</v>
      </c>
      <c r="Z230" s="51">
        <v>2732</v>
      </c>
      <c r="AA230" s="51">
        <v>2294</v>
      </c>
      <c r="AB230" s="51">
        <v>2886</v>
      </c>
      <c r="AC230" s="51">
        <v>3526</v>
      </c>
      <c r="AD230" s="51">
        <v>3234</v>
      </c>
      <c r="AE230" s="51">
        <v>3236</v>
      </c>
      <c r="AF230" s="51">
        <v>5046</v>
      </c>
      <c r="AG230" s="51">
        <v>426</v>
      </c>
      <c r="AH230" s="51">
        <v>3760.5</v>
      </c>
    </row>
    <row r="231" spans="1:34" x14ac:dyDescent="0.25">
      <c r="A231" s="50">
        <v>39569</v>
      </c>
      <c r="B231" s="144"/>
      <c r="C231" s="144">
        <v>210.12</v>
      </c>
      <c r="D231" s="144"/>
      <c r="E231" s="144"/>
      <c r="F231" s="144">
        <v>40.119999999999997</v>
      </c>
      <c r="G231" s="144">
        <v>39.9</v>
      </c>
      <c r="H231" s="144">
        <v>359.79</v>
      </c>
      <c r="I231" s="144">
        <v>142.32</v>
      </c>
      <c r="J231" s="144">
        <v>79.290000000000006</v>
      </c>
      <c r="K231" s="144">
        <v>192.93</v>
      </c>
      <c r="L231" s="144"/>
      <c r="M231" s="144">
        <v>209.2</v>
      </c>
      <c r="N231" s="144">
        <v>105</v>
      </c>
      <c r="O231" s="144">
        <v>95.8</v>
      </c>
      <c r="P231" s="144"/>
      <c r="Q231" s="144">
        <v>145.59</v>
      </c>
      <c r="R231" s="144"/>
      <c r="S231" s="144"/>
      <c r="T231" s="144"/>
      <c r="U231" s="144">
        <v>30.28</v>
      </c>
      <c r="V231" s="144">
        <v>240.6</v>
      </c>
      <c r="W231" s="144">
        <v>288.87</v>
      </c>
      <c r="X231" s="144">
        <v>48.13</v>
      </c>
      <c r="Y231" s="144">
        <v>287.14</v>
      </c>
      <c r="Z231" s="51">
        <v>2710</v>
      </c>
      <c r="AA231" s="51">
        <v>2305</v>
      </c>
      <c r="AB231" s="51">
        <v>2847.5</v>
      </c>
      <c r="AC231" s="51">
        <v>3525</v>
      </c>
      <c r="AD231" s="51">
        <v>3092.5</v>
      </c>
      <c r="AE231" s="51">
        <v>3105</v>
      </c>
      <c r="AF231" s="51">
        <v>5060</v>
      </c>
      <c r="AG231" s="51">
        <v>575</v>
      </c>
      <c r="AH231" s="51">
        <v>3695.625</v>
      </c>
    </row>
    <row r="232" spans="1:34" x14ac:dyDescent="0.25">
      <c r="A232" s="50">
        <v>39600</v>
      </c>
      <c r="B232" s="144"/>
      <c r="C232" s="144">
        <v>234.73</v>
      </c>
      <c r="D232" s="144">
        <v>283.29000000000002</v>
      </c>
      <c r="E232" s="144"/>
      <c r="F232" s="144">
        <v>52.63</v>
      </c>
      <c r="G232" s="144">
        <v>72.45</v>
      </c>
      <c r="H232" s="144">
        <v>356.54</v>
      </c>
      <c r="I232" s="144">
        <v>141.78</v>
      </c>
      <c r="J232" s="144">
        <v>70.150000000000006</v>
      </c>
      <c r="K232" s="144">
        <v>176.72</v>
      </c>
      <c r="L232" s="144"/>
      <c r="M232" s="144">
        <v>193.32</v>
      </c>
      <c r="N232" s="144"/>
      <c r="O232" s="144">
        <v>69.84</v>
      </c>
      <c r="P232" s="144"/>
      <c r="Q232" s="144"/>
      <c r="R232" s="144"/>
      <c r="S232" s="144"/>
      <c r="T232" s="144"/>
      <c r="U232" s="144">
        <v>30.66</v>
      </c>
      <c r="V232" s="144">
        <v>260.31</v>
      </c>
      <c r="W232" s="144">
        <v>239.32</v>
      </c>
      <c r="X232" s="144">
        <v>49.83</v>
      </c>
      <c r="Y232" s="144">
        <v>283.47000000000003</v>
      </c>
      <c r="Z232" s="51">
        <v>2780</v>
      </c>
      <c r="AA232" s="51">
        <v>2465</v>
      </c>
      <c r="AB232" s="51">
        <v>2875</v>
      </c>
      <c r="AC232" s="51">
        <v>3487.5</v>
      </c>
      <c r="AD232" s="51">
        <v>3187.5</v>
      </c>
      <c r="AE232" s="51">
        <v>3195</v>
      </c>
      <c r="AF232" s="51">
        <v>5052.5</v>
      </c>
      <c r="AG232" s="51">
        <v>550</v>
      </c>
      <c r="AH232" s="51">
        <v>3730.625</v>
      </c>
    </row>
    <row r="233" spans="1:34" x14ac:dyDescent="0.25">
      <c r="A233" s="50">
        <v>39630</v>
      </c>
      <c r="B233" s="144"/>
      <c r="C233" s="144">
        <v>235.53</v>
      </c>
      <c r="D233" s="144">
        <v>281.45</v>
      </c>
      <c r="E233" s="144"/>
      <c r="F233" s="144">
        <v>49.68</v>
      </c>
      <c r="G233" s="144">
        <v>31.89</v>
      </c>
      <c r="H233" s="144">
        <v>359.12</v>
      </c>
      <c r="I233" s="144">
        <v>136.12</v>
      </c>
      <c r="J233" s="144">
        <v>64.349999999999994</v>
      </c>
      <c r="K233" s="144">
        <v>162.30000000000001</v>
      </c>
      <c r="L233" s="144"/>
      <c r="M233" s="144">
        <v>187.13</v>
      </c>
      <c r="N233" s="144">
        <v>129.24</v>
      </c>
      <c r="O233" s="144">
        <v>47.56</v>
      </c>
      <c r="P233" s="144">
        <v>176.15</v>
      </c>
      <c r="Q233" s="144">
        <v>149.91</v>
      </c>
      <c r="R233" s="144">
        <v>99.75</v>
      </c>
      <c r="S233" s="144">
        <v>26.03</v>
      </c>
      <c r="T233" s="144"/>
      <c r="U233" s="144">
        <v>31.8</v>
      </c>
      <c r="V233" s="144">
        <v>256.39999999999998</v>
      </c>
      <c r="W233" s="144">
        <v>295.51</v>
      </c>
      <c r="X233" s="144">
        <v>50.08</v>
      </c>
      <c r="Y233" s="144">
        <v>288.64</v>
      </c>
      <c r="Z233" s="51">
        <v>2892</v>
      </c>
      <c r="AA233" s="51">
        <v>2484</v>
      </c>
      <c r="AB233" s="51">
        <v>2896</v>
      </c>
      <c r="AC233" s="51">
        <v>3494</v>
      </c>
      <c r="AD233" s="51">
        <v>3486</v>
      </c>
      <c r="AE233" s="51">
        <v>3564</v>
      </c>
      <c r="AF233" s="51">
        <v>5062</v>
      </c>
      <c r="AG233" s="51">
        <v>402</v>
      </c>
      <c r="AH233" s="51">
        <v>3901.5</v>
      </c>
    </row>
    <row r="234" spans="1:34" x14ac:dyDescent="0.25">
      <c r="A234" s="50">
        <v>39661</v>
      </c>
      <c r="B234" s="144"/>
      <c r="C234" s="144"/>
      <c r="D234" s="144">
        <v>277.83999999999997</v>
      </c>
      <c r="E234" s="144"/>
      <c r="F234" s="144">
        <v>41.1</v>
      </c>
      <c r="G234" s="144">
        <v>42.94</v>
      </c>
      <c r="H234" s="144">
        <v>355.85</v>
      </c>
      <c r="I234" s="144">
        <v>132.06</v>
      </c>
      <c r="J234" s="144">
        <v>56.2</v>
      </c>
      <c r="K234" s="144">
        <v>148.05000000000001</v>
      </c>
      <c r="L234" s="144">
        <v>134.83000000000001</v>
      </c>
      <c r="M234" s="144">
        <v>153.19999999999999</v>
      </c>
      <c r="N234" s="144">
        <v>106.56</v>
      </c>
      <c r="O234" s="144">
        <v>47.9</v>
      </c>
      <c r="P234" s="144">
        <v>168</v>
      </c>
      <c r="Q234" s="144">
        <v>141.22</v>
      </c>
      <c r="R234" s="144">
        <v>113.23</v>
      </c>
      <c r="S234" s="144">
        <v>23.28</v>
      </c>
      <c r="T234" s="144"/>
      <c r="U234" s="144">
        <v>31.74</v>
      </c>
      <c r="V234" s="144">
        <v>253.97</v>
      </c>
      <c r="W234" s="144">
        <v>170.43</v>
      </c>
      <c r="X234" s="144">
        <v>50.75</v>
      </c>
      <c r="Y234" s="144">
        <v>290.24</v>
      </c>
      <c r="Z234" s="51">
        <v>2795</v>
      </c>
      <c r="AA234" s="51">
        <v>2297.5</v>
      </c>
      <c r="AB234" s="51">
        <v>2757.5</v>
      </c>
      <c r="AC234" s="51">
        <v>3432.5</v>
      </c>
      <c r="AD234" s="51">
        <v>3307.5</v>
      </c>
      <c r="AE234" s="51">
        <v>3415</v>
      </c>
      <c r="AF234" s="51">
        <v>5075</v>
      </c>
      <c r="AG234" s="51">
        <v>390</v>
      </c>
      <c r="AH234" s="51">
        <v>3807.5</v>
      </c>
    </row>
    <row r="235" spans="1:34" x14ac:dyDescent="0.25">
      <c r="A235" s="50">
        <v>39692</v>
      </c>
      <c r="B235" s="144"/>
      <c r="C235" s="144"/>
      <c r="D235" s="144">
        <v>278.44</v>
      </c>
      <c r="E235" s="144"/>
      <c r="F235" s="144">
        <v>39.46</v>
      </c>
      <c r="G235" s="144">
        <v>58.7</v>
      </c>
      <c r="H235" s="144">
        <v>356.91</v>
      </c>
      <c r="I235" s="144">
        <v>135.38999999999999</v>
      </c>
      <c r="J235" s="144">
        <v>86.1</v>
      </c>
      <c r="K235" s="144">
        <v>137.38999999999999</v>
      </c>
      <c r="L235" s="144">
        <v>134.51</v>
      </c>
      <c r="M235" s="144">
        <v>135.27000000000001</v>
      </c>
      <c r="N235" s="144">
        <v>100.63</v>
      </c>
      <c r="O235" s="144">
        <v>53.78</v>
      </c>
      <c r="P235" s="144">
        <v>176.04</v>
      </c>
      <c r="Q235" s="144">
        <v>133.82</v>
      </c>
      <c r="R235" s="144"/>
      <c r="S235" s="144">
        <v>19.850000000000001</v>
      </c>
      <c r="T235" s="144"/>
      <c r="U235" s="144">
        <v>33.200000000000003</v>
      </c>
      <c r="V235" s="144">
        <v>258.95999999999998</v>
      </c>
      <c r="W235" s="144">
        <v>253.22</v>
      </c>
      <c r="X235" s="144">
        <v>47.4</v>
      </c>
      <c r="Y235" s="144">
        <v>290.06</v>
      </c>
      <c r="Z235" s="51">
        <v>2648</v>
      </c>
      <c r="AA235" s="51">
        <v>2122</v>
      </c>
      <c r="AB235" s="51">
        <v>2500</v>
      </c>
      <c r="AC235" s="51">
        <v>3428</v>
      </c>
      <c r="AD235" s="51">
        <v>3096</v>
      </c>
      <c r="AE235" s="51">
        <v>3146</v>
      </c>
      <c r="AF235" s="51">
        <v>5096</v>
      </c>
      <c r="AG235" s="51">
        <v>388</v>
      </c>
      <c r="AH235" s="51">
        <v>3691.5</v>
      </c>
    </row>
    <row r="236" spans="1:34" x14ac:dyDescent="0.25">
      <c r="A236" s="50">
        <v>39722</v>
      </c>
      <c r="B236" s="144"/>
      <c r="C236" s="144">
        <v>183.4</v>
      </c>
      <c r="D236" s="144">
        <v>278.49</v>
      </c>
      <c r="E236" s="144"/>
      <c r="F236" s="144">
        <v>33.96</v>
      </c>
      <c r="G236" s="144">
        <v>40.590000000000003</v>
      </c>
      <c r="H236" s="144">
        <v>359.88</v>
      </c>
      <c r="I236" s="144">
        <v>141.65</v>
      </c>
      <c r="J236" s="144">
        <v>80.73</v>
      </c>
      <c r="K236" s="144">
        <v>120.73</v>
      </c>
      <c r="L236" s="144">
        <v>106.3</v>
      </c>
      <c r="M236" s="144">
        <v>118.8</v>
      </c>
      <c r="N236" s="144">
        <v>98.08</v>
      </c>
      <c r="O236" s="144">
        <v>77.98</v>
      </c>
      <c r="P236" s="144">
        <v>166.95</v>
      </c>
      <c r="Q236" s="144">
        <v>113.48</v>
      </c>
      <c r="R236" s="144">
        <v>99.46</v>
      </c>
      <c r="S236" s="144">
        <v>17.89</v>
      </c>
      <c r="T236" s="144"/>
      <c r="U236" s="144">
        <v>33.79</v>
      </c>
      <c r="V236" s="144">
        <v>233.9</v>
      </c>
      <c r="W236" s="144">
        <v>236.09</v>
      </c>
      <c r="X236" s="144">
        <v>49.62</v>
      </c>
      <c r="Y236" s="144">
        <v>164.85</v>
      </c>
      <c r="Z236" s="51">
        <v>2417.5</v>
      </c>
      <c r="AA236" s="51">
        <v>1975</v>
      </c>
      <c r="AB236" s="51">
        <v>2325</v>
      </c>
      <c r="AC236" s="51">
        <v>3412.5</v>
      </c>
      <c r="AD236" s="51">
        <v>2980</v>
      </c>
      <c r="AE236" s="51">
        <v>3045</v>
      </c>
      <c r="AF236" s="51">
        <v>5085</v>
      </c>
      <c r="AG236" s="51">
        <v>387.5</v>
      </c>
      <c r="AH236" s="51">
        <v>3630.625</v>
      </c>
    </row>
    <row r="237" spans="1:34" x14ac:dyDescent="0.25">
      <c r="A237" s="50">
        <v>39753</v>
      </c>
      <c r="B237" s="144"/>
      <c r="C237" s="144"/>
      <c r="D237" s="144">
        <v>278.24</v>
      </c>
      <c r="E237" s="144"/>
      <c r="F237" s="144">
        <v>31.4</v>
      </c>
      <c r="G237" s="144">
        <v>49.6</v>
      </c>
      <c r="H237" s="144">
        <v>330.97</v>
      </c>
      <c r="I237" s="144">
        <v>133.57</v>
      </c>
      <c r="J237" s="144">
        <v>52.09</v>
      </c>
      <c r="K237" s="144">
        <v>111.82</v>
      </c>
      <c r="L237" s="144"/>
      <c r="M237" s="144">
        <v>113.05</v>
      </c>
      <c r="N237" s="144">
        <v>94.26</v>
      </c>
      <c r="O237" s="144">
        <v>122.34</v>
      </c>
      <c r="P237" s="144">
        <v>141.63</v>
      </c>
      <c r="Q237" s="144">
        <v>111.13</v>
      </c>
      <c r="R237" s="144"/>
      <c r="S237" s="144">
        <v>12.85</v>
      </c>
      <c r="T237" s="144"/>
      <c r="U237" s="144">
        <v>31.71</v>
      </c>
      <c r="V237" s="144">
        <v>208.7</v>
      </c>
      <c r="W237" s="144">
        <v>223.15</v>
      </c>
      <c r="X237" s="144">
        <v>45.38</v>
      </c>
      <c r="Y237" s="144"/>
      <c r="Z237" s="51">
        <v>2302.5</v>
      </c>
      <c r="AA237" s="51">
        <v>1797.5</v>
      </c>
      <c r="AB237" s="51">
        <v>2127.5</v>
      </c>
      <c r="AC237" s="51">
        <v>3207.5</v>
      </c>
      <c r="AD237" s="51">
        <v>2792.5</v>
      </c>
      <c r="AE237" s="51">
        <v>2847.5</v>
      </c>
      <c r="AF237" s="51">
        <v>5070</v>
      </c>
      <c r="AG237" s="51">
        <v>380</v>
      </c>
      <c r="AH237" s="51">
        <v>3479.375</v>
      </c>
    </row>
    <row r="238" spans="1:34" x14ac:dyDescent="0.25">
      <c r="A238" s="50">
        <v>39783</v>
      </c>
      <c r="B238" s="144"/>
      <c r="C238" s="144"/>
      <c r="D238" s="144">
        <v>254.38</v>
      </c>
      <c r="E238" s="144"/>
      <c r="F238" s="144">
        <v>28.94</v>
      </c>
      <c r="G238" s="144">
        <v>51.4</v>
      </c>
      <c r="H238" s="144">
        <v>310.56</v>
      </c>
      <c r="I238" s="144">
        <v>120.64</v>
      </c>
      <c r="J238" s="144"/>
      <c r="K238" s="144">
        <v>102.3</v>
      </c>
      <c r="L238" s="144"/>
      <c r="M238" s="144">
        <v>107.96</v>
      </c>
      <c r="N238" s="144">
        <v>88.84</v>
      </c>
      <c r="O238" s="144"/>
      <c r="P238" s="144">
        <v>128.09</v>
      </c>
      <c r="Q238" s="144"/>
      <c r="R238" s="144"/>
      <c r="S238" s="144">
        <v>12.5</v>
      </c>
      <c r="T238" s="144"/>
      <c r="U238" s="144">
        <v>26.9</v>
      </c>
      <c r="V238" s="144">
        <v>194.73</v>
      </c>
      <c r="W238" s="144"/>
      <c r="X238" s="144">
        <v>44.34</v>
      </c>
      <c r="Y238" s="144">
        <v>177.45</v>
      </c>
      <c r="Z238" s="51">
        <v>2258</v>
      </c>
      <c r="AA238" s="51">
        <v>1694</v>
      </c>
      <c r="AB238" s="51">
        <v>1982</v>
      </c>
      <c r="AC238" s="51">
        <v>2992</v>
      </c>
      <c r="AD238" s="51">
        <v>2664</v>
      </c>
      <c r="AE238" s="51">
        <v>2748</v>
      </c>
      <c r="AF238" s="51">
        <v>5026</v>
      </c>
      <c r="AG238" s="51">
        <v>386</v>
      </c>
      <c r="AH238" s="51">
        <v>3357.5</v>
      </c>
    </row>
    <row r="239" spans="1:34" x14ac:dyDescent="0.25">
      <c r="A239" s="50">
        <v>39814</v>
      </c>
      <c r="B239" s="144"/>
      <c r="C239" s="144"/>
      <c r="D239" s="144">
        <v>195.66</v>
      </c>
      <c r="E239" s="144"/>
      <c r="F239" s="144">
        <v>31.01</v>
      </c>
      <c r="G239" s="144">
        <v>78.39</v>
      </c>
      <c r="H239" s="144">
        <v>290.83</v>
      </c>
      <c r="I239" s="144">
        <v>121.59</v>
      </c>
      <c r="J239" s="144"/>
      <c r="K239" s="144">
        <v>113.25</v>
      </c>
      <c r="L239" s="144"/>
      <c r="M239" s="144">
        <v>123.11</v>
      </c>
      <c r="N239" s="144">
        <v>129.97999999999999</v>
      </c>
      <c r="O239" s="144"/>
      <c r="P239" s="144">
        <v>126.09</v>
      </c>
      <c r="Q239" s="144"/>
      <c r="R239" s="144"/>
      <c r="S239" s="144">
        <v>12.2</v>
      </c>
      <c r="T239" s="144"/>
      <c r="U239" s="144">
        <v>26.98</v>
      </c>
      <c r="V239" s="144">
        <v>171.22</v>
      </c>
      <c r="W239" s="144"/>
      <c r="X239" s="144">
        <v>40.53</v>
      </c>
      <c r="Y239" s="144">
        <v>165.66</v>
      </c>
      <c r="Z239" s="51">
        <v>2180</v>
      </c>
      <c r="AA239" s="51">
        <v>1642.5</v>
      </c>
      <c r="AB239" s="51">
        <v>1835</v>
      </c>
      <c r="AC239" s="51">
        <v>2855</v>
      </c>
      <c r="AD239" s="51">
        <v>2515</v>
      </c>
      <c r="AE239" s="51">
        <v>2615</v>
      </c>
      <c r="AF239" s="51">
        <v>5005</v>
      </c>
      <c r="AG239" s="51">
        <v>365</v>
      </c>
      <c r="AH239" s="51">
        <v>3247.5</v>
      </c>
    </row>
    <row r="240" spans="1:34" x14ac:dyDescent="0.25">
      <c r="A240" s="50">
        <v>39845</v>
      </c>
      <c r="B240" s="144"/>
      <c r="C240" s="144"/>
      <c r="D240" s="144">
        <v>208.44</v>
      </c>
      <c r="E240" s="144"/>
      <c r="F240" s="144">
        <v>41.24</v>
      </c>
      <c r="G240" s="144">
        <v>63.6</v>
      </c>
      <c r="H240" s="144">
        <v>272.14</v>
      </c>
      <c r="I240" s="144">
        <v>131.87</v>
      </c>
      <c r="J240" s="144"/>
      <c r="K240" s="144">
        <v>118.3</v>
      </c>
      <c r="L240" s="144"/>
      <c r="M240" s="144">
        <v>129.56</v>
      </c>
      <c r="N240" s="144">
        <v>133.09</v>
      </c>
      <c r="O240" s="144"/>
      <c r="P240" s="144">
        <v>137.16</v>
      </c>
      <c r="Q240" s="144"/>
      <c r="R240" s="144"/>
      <c r="S240" s="144">
        <v>12.93</v>
      </c>
      <c r="T240" s="144"/>
      <c r="U240" s="144">
        <v>26.89</v>
      </c>
      <c r="V240" s="144">
        <v>163.91</v>
      </c>
      <c r="W240" s="144"/>
      <c r="X240" s="144">
        <v>40.729999999999997</v>
      </c>
      <c r="Y240" s="144">
        <v>168.37</v>
      </c>
      <c r="Z240" s="51">
        <v>2152.5</v>
      </c>
      <c r="AA240" s="51">
        <v>1627.5</v>
      </c>
      <c r="AB240" s="51">
        <v>1810</v>
      </c>
      <c r="AC240" s="51">
        <v>2675</v>
      </c>
      <c r="AD240" s="51">
        <v>2515</v>
      </c>
      <c r="AE240" s="51">
        <v>2462.5</v>
      </c>
      <c r="AF240" s="51">
        <v>5022.5</v>
      </c>
      <c r="AG240" s="51">
        <v>357.5</v>
      </c>
      <c r="AH240" s="51">
        <v>3168.75</v>
      </c>
    </row>
    <row r="241" spans="1:34" x14ac:dyDescent="0.25">
      <c r="A241" s="50">
        <v>39873</v>
      </c>
      <c r="B241" s="144"/>
      <c r="C241" s="144"/>
      <c r="D241" s="144">
        <v>201.95</v>
      </c>
      <c r="E241" s="144"/>
      <c r="F241" s="144">
        <v>47.74</v>
      </c>
      <c r="G241" s="144">
        <v>43.35</v>
      </c>
      <c r="H241" s="144">
        <v>249.16</v>
      </c>
      <c r="I241" s="144">
        <v>127.72</v>
      </c>
      <c r="J241" s="144">
        <v>72.25</v>
      </c>
      <c r="K241" s="144">
        <v>112.19</v>
      </c>
      <c r="L241" s="144">
        <v>80.489999999999995</v>
      </c>
      <c r="M241" s="144">
        <v>123.48</v>
      </c>
      <c r="N241" s="144">
        <v>124.59</v>
      </c>
      <c r="O241" s="144"/>
      <c r="P241" s="144">
        <v>143.34</v>
      </c>
      <c r="Q241" s="144"/>
      <c r="R241" s="144"/>
      <c r="S241" s="144">
        <v>11.38</v>
      </c>
      <c r="T241" s="144"/>
      <c r="U241" s="144">
        <v>25.79</v>
      </c>
      <c r="V241" s="144">
        <v>163.36000000000001</v>
      </c>
      <c r="W241" s="144"/>
      <c r="X241" s="144">
        <v>39.93</v>
      </c>
      <c r="Y241" s="144"/>
      <c r="Z241" s="51">
        <v>2144</v>
      </c>
      <c r="AA241" s="51">
        <v>1632</v>
      </c>
      <c r="AB241" s="51">
        <v>1830</v>
      </c>
      <c r="AC241" s="51">
        <v>2452</v>
      </c>
      <c r="AD241" s="51">
        <v>2498</v>
      </c>
      <c r="AE241" s="51">
        <v>2396</v>
      </c>
      <c r="AF241" s="51">
        <v>4874</v>
      </c>
      <c r="AG241" s="51">
        <v>360</v>
      </c>
      <c r="AH241" s="51">
        <v>3055</v>
      </c>
    </row>
    <row r="242" spans="1:34" x14ac:dyDescent="0.25">
      <c r="A242" s="50">
        <v>39904</v>
      </c>
      <c r="B242" s="144"/>
      <c r="C242" s="144">
        <v>181.27</v>
      </c>
      <c r="D242" s="144">
        <v>205.53</v>
      </c>
      <c r="E242" s="144"/>
      <c r="F242" s="144">
        <v>51</v>
      </c>
      <c r="G242" s="144">
        <v>37.159999999999997</v>
      </c>
      <c r="H242" s="144">
        <v>245.16</v>
      </c>
      <c r="I242" s="144">
        <v>128.69999999999999</v>
      </c>
      <c r="J242" s="144">
        <v>63.54</v>
      </c>
      <c r="K242" s="144">
        <v>109.15</v>
      </c>
      <c r="L242" s="144"/>
      <c r="M242" s="144">
        <v>121.95</v>
      </c>
      <c r="N242" s="144">
        <v>92.77</v>
      </c>
      <c r="O242" s="144"/>
      <c r="P242" s="144">
        <v>117.35</v>
      </c>
      <c r="Q242" s="144">
        <v>103.51</v>
      </c>
      <c r="R242" s="144">
        <v>100.15</v>
      </c>
      <c r="S242" s="144">
        <v>11.71</v>
      </c>
      <c r="T242" s="144"/>
      <c r="U242" s="144">
        <v>25.11</v>
      </c>
      <c r="V242" s="144">
        <v>168.31</v>
      </c>
      <c r="W242" s="144">
        <v>419.75</v>
      </c>
      <c r="X242" s="144">
        <v>41.22</v>
      </c>
      <c r="Y242" s="144">
        <v>192.66</v>
      </c>
      <c r="Z242" s="51">
        <v>2180</v>
      </c>
      <c r="AA242" s="51">
        <v>1652.5</v>
      </c>
      <c r="AB242" s="51">
        <v>1897.5</v>
      </c>
      <c r="AC242" s="51">
        <v>2395</v>
      </c>
      <c r="AD242" s="51">
        <v>2475</v>
      </c>
      <c r="AE242" s="51">
        <v>2415</v>
      </c>
      <c r="AF242" s="51">
        <v>4940</v>
      </c>
      <c r="AG242" s="51">
        <v>370</v>
      </c>
      <c r="AH242" s="51">
        <v>3056.25</v>
      </c>
    </row>
    <row r="243" spans="1:34" x14ac:dyDescent="0.25">
      <c r="A243" s="50">
        <v>39934</v>
      </c>
      <c r="B243" s="144"/>
      <c r="C243" s="144">
        <v>187.34</v>
      </c>
      <c r="D243" s="144">
        <v>215.27</v>
      </c>
      <c r="E243" s="144"/>
      <c r="F243" s="144">
        <v>57</v>
      </c>
      <c r="G243" s="144">
        <v>42.14</v>
      </c>
      <c r="H243" s="144">
        <v>243.51</v>
      </c>
      <c r="I243" s="144">
        <v>127.8</v>
      </c>
      <c r="J243" s="144">
        <v>58.77</v>
      </c>
      <c r="K243" s="144">
        <v>111.94</v>
      </c>
      <c r="L243" s="144"/>
      <c r="M243" s="144">
        <v>132.59</v>
      </c>
      <c r="N243" s="144">
        <v>95.64</v>
      </c>
      <c r="O243" s="144">
        <v>53.85</v>
      </c>
      <c r="P243" s="144"/>
      <c r="Q243" s="144"/>
      <c r="R243" s="144">
        <v>100.78</v>
      </c>
      <c r="S243" s="144">
        <v>11.8</v>
      </c>
      <c r="T243" s="144"/>
      <c r="U243" s="144">
        <v>22.61</v>
      </c>
      <c r="V243" s="144">
        <v>172.89</v>
      </c>
      <c r="W243" s="144">
        <v>320.64999999999998</v>
      </c>
      <c r="X243" s="144">
        <v>39.18</v>
      </c>
      <c r="Y243" s="144">
        <v>183.72</v>
      </c>
      <c r="Z243" s="51">
        <v>2187.5</v>
      </c>
      <c r="AA243" s="51">
        <v>1662.5</v>
      </c>
      <c r="AB243" s="51">
        <v>1930</v>
      </c>
      <c r="AC243" s="51">
        <v>2397.5</v>
      </c>
      <c r="AD243" s="51">
        <v>2420</v>
      </c>
      <c r="AE243" s="51">
        <v>2472.5</v>
      </c>
      <c r="AF243" s="51">
        <v>4807.5</v>
      </c>
      <c r="AG243" s="51">
        <v>382.5</v>
      </c>
      <c r="AH243" s="51">
        <v>3024.375</v>
      </c>
    </row>
    <row r="244" spans="1:34" x14ac:dyDescent="0.25">
      <c r="A244" s="50">
        <v>39965</v>
      </c>
      <c r="B244" s="144"/>
      <c r="C244" s="144">
        <v>184.97</v>
      </c>
      <c r="D244" s="144">
        <v>226.64</v>
      </c>
      <c r="E244" s="144"/>
      <c r="F244" s="144">
        <v>54.06</v>
      </c>
      <c r="G244" s="144">
        <v>37.07</v>
      </c>
      <c r="H244" s="144">
        <v>228.67</v>
      </c>
      <c r="I244" s="144">
        <v>131.78</v>
      </c>
      <c r="J244" s="144">
        <v>58.05</v>
      </c>
      <c r="K244" s="144">
        <v>102.08</v>
      </c>
      <c r="L244" s="144"/>
      <c r="M244" s="144">
        <v>130.12</v>
      </c>
      <c r="N244" s="144"/>
      <c r="O244" s="144">
        <v>52.19</v>
      </c>
      <c r="P244" s="144"/>
      <c r="Q244" s="144"/>
      <c r="R244" s="144"/>
      <c r="S244" s="144"/>
      <c r="T244" s="144"/>
      <c r="U244" s="144">
        <v>25.1</v>
      </c>
      <c r="V244" s="144">
        <v>179.81</v>
      </c>
      <c r="W244" s="144">
        <v>254.29</v>
      </c>
      <c r="X244" s="144">
        <v>42.12</v>
      </c>
      <c r="Y244" s="144">
        <v>203.31</v>
      </c>
      <c r="Z244" s="51">
        <v>2210</v>
      </c>
      <c r="AA244" s="51">
        <v>1666</v>
      </c>
      <c r="AB244" s="51">
        <v>1946</v>
      </c>
      <c r="AC244" s="51">
        <v>2270</v>
      </c>
      <c r="AD244" s="51">
        <v>2426</v>
      </c>
      <c r="AE244" s="51">
        <v>2448</v>
      </c>
      <c r="AF244" s="51">
        <v>4610</v>
      </c>
      <c r="AG244" s="51">
        <v>402</v>
      </c>
      <c r="AH244" s="51">
        <v>2938.5</v>
      </c>
    </row>
    <row r="245" spans="1:34" x14ac:dyDescent="0.25">
      <c r="A245" s="50">
        <v>39995</v>
      </c>
      <c r="B245" s="144"/>
      <c r="C245" s="144">
        <v>184.13</v>
      </c>
      <c r="D245" s="144">
        <v>229.53</v>
      </c>
      <c r="E245" s="144"/>
      <c r="F245" s="144">
        <v>42.13</v>
      </c>
      <c r="G245" s="144">
        <v>32.24</v>
      </c>
      <c r="H245" s="144">
        <v>241.5</v>
      </c>
      <c r="I245" s="144">
        <v>132.02000000000001</v>
      </c>
      <c r="J245" s="144">
        <v>58.52</v>
      </c>
      <c r="K245" s="144">
        <v>102.04</v>
      </c>
      <c r="L245" s="144"/>
      <c r="M245" s="144">
        <v>119.26</v>
      </c>
      <c r="N245" s="144">
        <v>104.22</v>
      </c>
      <c r="O245" s="144">
        <v>45.59</v>
      </c>
      <c r="P245" s="144"/>
      <c r="Q245" s="144"/>
      <c r="R245" s="144">
        <v>98.62</v>
      </c>
      <c r="S245" s="144">
        <v>18.72</v>
      </c>
      <c r="T245" s="144"/>
      <c r="U245" s="144">
        <v>25.94</v>
      </c>
      <c r="V245" s="144">
        <v>175.41</v>
      </c>
      <c r="W245" s="144">
        <v>234.96</v>
      </c>
      <c r="X245" s="144">
        <v>43.14</v>
      </c>
      <c r="Y245" s="144">
        <v>191.89</v>
      </c>
      <c r="Z245" s="51">
        <v>2250</v>
      </c>
      <c r="AA245" s="51">
        <v>1672.5</v>
      </c>
      <c r="AB245" s="51">
        <v>1945</v>
      </c>
      <c r="AC245" s="51">
        <v>2362.5</v>
      </c>
      <c r="AD245" s="51">
        <v>2455</v>
      </c>
      <c r="AE245" s="51">
        <v>2520</v>
      </c>
      <c r="AF245" s="51">
        <v>4790</v>
      </c>
      <c r="AG245" s="51">
        <v>437.5</v>
      </c>
      <c r="AH245" s="51">
        <v>3031.875</v>
      </c>
    </row>
    <row r="246" spans="1:34" x14ac:dyDescent="0.25">
      <c r="A246" s="50">
        <v>40026</v>
      </c>
      <c r="B246" s="144"/>
      <c r="C246" s="144">
        <v>138.5</v>
      </c>
      <c r="D246" s="144"/>
      <c r="E246" s="144"/>
      <c r="F246" s="144">
        <v>32.25</v>
      </c>
      <c r="G246" s="144">
        <v>39.479999999999997</v>
      </c>
      <c r="H246" s="144">
        <v>236.3</v>
      </c>
      <c r="I246" s="144">
        <v>130.54</v>
      </c>
      <c r="J246" s="144">
        <v>86.63</v>
      </c>
      <c r="K246" s="144">
        <v>95.38</v>
      </c>
      <c r="L246" s="144"/>
      <c r="M246" s="144">
        <v>108.49</v>
      </c>
      <c r="N246" s="144">
        <v>91.91</v>
      </c>
      <c r="O246" s="144">
        <v>41.94</v>
      </c>
      <c r="P246" s="144">
        <v>102.01</v>
      </c>
      <c r="Q246" s="144">
        <v>93.62</v>
      </c>
      <c r="R246" s="144"/>
      <c r="S246" s="144">
        <v>17.5</v>
      </c>
      <c r="T246" s="144"/>
      <c r="U246" s="144">
        <v>26.21</v>
      </c>
      <c r="V246" s="144">
        <v>177.39</v>
      </c>
      <c r="W246" s="144">
        <v>189.42</v>
      </c>
      <c r="X246" s="144">
        <v>45.19</v>
      </c>
      <c r="Y246" s="144">
        <v>185.56</v>
      </c>
      <c r="Z246" s="51">
        <v>2315</v>
      </c>
      <c r="AA246" s="51">
        <v>1692.5</v>
      </c>
      <c r="AB246" s="51">
        <v>1972.5</v>
      </c>
      <c r="AC246" s="51">
        <v>2335</v>
      </c>
      <c r="AD246" s="51">
        <v>2465</v>
      </c>
      <c r="AE246" s="51">
        <v>2432.5</v>
      </c>
      <c r="AF246" s="51">
        <v>4595</v>
      </c>
      <c r="AG246" s="51">
        <v>482.5</v>
      </c>
      <c r="AH246" s="51">
        <v>2956.875</v>
      </c>
    </row>
    <row r="247" spans="1:34" x14ac:dyDescent="0.25">
      <c r="A247" s="50">
        <v>40057</v>
      </c>
      <c r="B247" s="144"/>
      <c r="C247" s="144">
        <v>135.05000000000001</v>
      </c>
      <c r="D247" s="144">
        <v>219.95</v>
      </c>
      <c r="E247" s="144"/>
      <c r="F247" s="144">
        <v>28.42</v>
      </c>
      <c r="G247" s="144">
        <v>34.11</v>
      </c>
      <c r="H247" s="144">
        <v>217.7</v>
      </c>
      <c r="I247" s="144">
        <v>123.38</v>
      </c>
      <c r="J247" s="144">
        <v>68.42</v>
      </c>
      <c r="K247" s="144">
        <v>96.73</v>
      </c>
      <c r="L247" s="144"/>
      <c r="M247" s="144">
        <v>107.9</v>
      </c>
      <c r="N247" s="144">
        <v>88.29</v>
      </c>
      <c r="O247" s="144">
        <v>43.52</v>
      </c>
      <c r="P247" s="144">
        <v>97</v>
      </c>
      <c r="Q247" s="144">
        <v>86.57</v>
      </c>
      <c r="R247" s="144"/>
      <c r="S247" s="144">
        <v>16.07</v>
      </c>
      <c r="T247" s="144"/>
      <c r="U247" s="144">
        <v>26.24</v>
      </c>
      <c r="V247" s="144">
        <v>167.75</v>
      </c>
      <c r="W247" s="144">
        <v>172.42</v>
      </c>
      <c r="X247" s="144">
        <v>44.64</v>
      </c>
      <c r="Y247" s="144">
        <v>175.89</v>
      </c>
      <c r="Z247" s="51">
        <v>2430</v>
      </c>
      <c r="AA247" s="51">
        <v>1766</v>
      </c>
      <c r="AB247" s="51">
        <v>2124</v>
      </c>
      <c r="AC247" s="51">
        <v>2240</v>
      </c>
      <c r="AD247" s="51">
        <v>2472</v>
      </c>
      <c r="AE247" s="51">
        <v>2424</v>
      </c>
      <c r="AF247" s="51">
        <v>4614</v>
      </c>
      <c r="AG247" s="51">
        <v>552</v>
      </c>
      <c r="AH247" s="51">
        <v>2937.5</v>
      </c>
    </row>
    <row r="248" spans="1:34" x14ac:dyDescent="0.25">
      <c r="A248" s="50">
        <v>40087</v>
      </c>
      <c r="B248" s="144"/>
      <c r="C248" s="144">
        <v>135.36000000000001</v>
      </c>
      <c r="D248" s="144">
        <v>249.61</v>
      </c>
      <c r="E248" s="144"/>
      <c r="F248" s="144">
        <v>29.03</v>
      </c>
      <c r="G248" s="144">
        <v>49.26</v>
      </c>
      <c r="H248" s="144">
        <v>224.39</v>
      </c>
      <c r="I248" s="144">
        <v>112.6</v>
      </c>
      <c r="J248" s="144">
        <v>61.57</v>
      </c>
      <c r="K248" s="144">
        <v>94.64</v>
      </c>
      <c r="L248" s="144"/>
      <c r="M248" s="144">
        <v>113.18</v>
      </c>
      <c r="N248" s="144">
        <v>83.02</v>
      </c>
      <c r="O248" s="144">
        <v>47.78</v>
      </c>
      <c r="P248" s="144"/>
      <c r="Q248" s="144"/>
      <c r="R248" s="144"/>
      <c r="S248" s="144">
        <v>10.8</v>
      </c>
      <c r="T248" s="144"/>
      <c r="U248" s="144">
        <v>25.91</v>
      </c>
      <c r="V248" s="144">
        <v>177.18</v>
      </c>
      <c r="W248" s="144">
        <v>212.44</v>
      </c>
      <c r="X248" s="144">
        <v>46.02</v>
      </c>
      <c r="Y248" s="144">
        <v>214.21</v>
      </c>
      <c r="Z248" s="51">
        <v>2712.5</v>
      </c>
      <c r="AA248" s="51">
        <v>1940</v>
      </c>
      <c r="AB248" s="51">
        <v>2397.5</v>
      </c>
      <c r="AC248" s="51">
        <v>2310</v>
      </c>
      <c r="AD248" s="51">
        <v>2502.5</v>
      </c>
      <c r="AE248" s="51">
        <v>2485</v>
      </c>
      <c r="AF248" s="51">
        <v>4707.5</v>
      </c>
      <c r="AG248" s="51">
        <v>650</v>
      </c>
      <c r="AH248" s="51">
        <v>3001.25</v>
      </c>
    </row>
    <row r="249" spans="1:34" x14ac:dyDescent="0.25">
      <c r="A249" s="50">
        <v>40118</v>
      </c>
      <c r="B249" s="144"/>
      <c r="C249" s="144">
        <v>139.99</v>
      </c>
      <c r="D249" s="144">
        <v>261.07</v>
      </c>
      <c r="E249" s="144"/>
      <c r="F249" s="144">
        <v>28.23</v>
      </c>
      <c r="G249" s="144">
        <v>34.11</v>
      </c>
      <c r="H249" s="144">
        <v>235.33</v>
      </c>
      <c r="I249" s="144">
        <v>116.67</v>
      </c>
      <c r="J249" s="144">
        <v>60.34</v>
      </c>
      <c r="K249" s="144">
        <v>98.78</v>
      </c>
      <c r="L249" s="144"/>
      <c r="M249" s="144">
        <v>118.95</v>
      </c>
      <c r="N249" s="144">
        <v>82.67</v>
      </c>
      <c r="O249" s="144">
        <v>55.54</v>
      </c>
      <c r="P249" s="144"/>
      <c r="Q249" s="144"/>
      <c r="R249" s="144"/>
      <c r="S249" s="144">
        <v>11.82</v>
      </c>
      <c r="T249" s="144"/>
      <c r="U249" s="144">
        <v>26.92</v>
      </c>
      <c r="V249" s="144">
        <v>190.18</v>
      </c>
      <c r="W249" s="144">
        <v>177.81</v>
      </c>
      <c r="X249" s="144">
        <v>49.86</v>
      </c>
      <c r="Y249" s="144">
        <v>248.18</v>
      </c>
      <c r="Z249" s="51">
        <v>2925</v>
      </c>
      <c r="AA249" s="51">
        <v>2072.5</v>
      </c>
      <c r="AB249" s="51">
        <v>2512.5</v>
      </c>
      <c r="AC249" s="51">
        <v>2402.5</v>
      </c>
      <c r="AD249" s="51">
        <v>2605</v>
      </c>
      <c r="AE249" s="51">
        <v>2575</v>
      </c>
      <c r="AF249" s="51">
        <v>4662.5</v>
      </c>
      <c r="AG249" s="51">
        <v>670</v>
      </c>
      <c r="AH249" s="51">
        <v>3061.25</v>
      </c>
    </row>
    <row r="250" spans="1:34" x14ac:dyDescent="0.25">
      <c r="A250" s="50">
        <v>40148</v>
      </c>
      <c r="B250" s="144"/>
      <c r="C250" s="144">
        <v>139.79</v>
      </c>
      <c r="D250" s="144">
        <v>306.3</v>
      </c>
      <c r="E250" s="144"/>
      <c r="F250" s="144">
        <v>23.82</v>
      </c>
      <c r="G250" s="144">
        <v>41.17</v>
      </c>
      <c r="H250" s="144">
        <v>228.22</v>
      </c>
      <c r="I250" s="144">
        <v>119.11</v>
      </c>
      <c r="J250" s="144"/>
      <c r="K250" s="144">
        <v>98.47</v>
      </c>
      <c r="L250" s="144"/>
      <c r="M250" s="144">
        <v>120.1</v>
      </c>
      <c r="N250" s="144">
        <v>86.17</v>
      </c>
      <c r="O250" s="144"/>
      <c r="P250" s="144"/>
      <c r="Q250" s="144"/>
      <c r="R250" s="144"/>
      <c r="S250" s="144">
        <v>12.35</v>
      </c>
      <c r="T250" s="144"/>
      <c r="U250" s="144">
        <v>26.68</v>
      </c>
      <c r="V250" s="144">
        <v>195.89</v>
      </c>
      <c r="W250" s="144"/>
      <c r="X250" s="144">
        <v>57.46</v>
      </c>
      <c r="Y250" s="144">
        <v>231.74</v>
      </c>
      <c r="Z250" s="51">
        <v>3034</v>
      </c>
      <c r="AA250" s="51">
        <v>2072</v>
      </c>
      <c r="AB250" s="51">
        <v>2542</v>
      </c>
      <c r="AC250" s="51">
        <v>2342</v>
      </c>
      <c r="AD250" s="51">
        <v>2678</v>
      </c>
      <c r="AE250" s="51">
        <v>2636</v>
      </c>
      <c r="AF250" s="51">
        <v>4576</v>
      </c>
      <c r="AG250" s="51">
        <v>678</v>
      </c>
      <c r="AH250" s="51">
        <v>3058</v>
      </c>
    </row>
    <row r="251" spans="1:34" x14ac:dyDescent="0.25">
      <c r="A251" s="50">
        <v>40179</v>
      </c>
      <c r="B251" s="144"/>
      <c r="C251" s="144">
        <v>140.63999999999999</v>
      </c>
      <c r="D251" s="144">
        <v>281.33999999999997</v>
      </c>
      <c r="E251" s="144"/>
      <c r="F251" s="144">
        <v>30.46</v>
      </c>
      <c r="G251" s="144">
        <v>79.64</v>
      </c>
      <c r="H251" s="144">
        <v>239.3</v>
      </c>
      <c r="I251" s="144">
        <v>117.67</v>
      </c>
      <c r="J251" s="144"/>
      <c r="K251" s="144">
        <v>97.92</v>
      </c>
      <c r="L251" s="144"/>
      <c r="M251" s="144">
        <v>121.34</v>
      </c>
      <c r="N251" s="144">
        <v>136.22999999999999</v>
      </c>
      <c r="O251" s="144"/>
      <c r="P251" s="144"/>
      <c r="Q251" s="144"/>
      <c r="R251" s="144"/>
      <c r="S251" s="144">
        <v>20.059999999999999</v>
      </c>
      <c r="T251" s="144"/>
      <c r="U251" s="144">
        <v>26.71</v>
      </c>
      <c r="V251" s="144">
        <v>200.83</v>
      </c>
      <c r="W251" s="144"/>
      <c r="X251" s="144">
        <v>63.91</v>
      </c>
      <c r="Y251" s="144">
        <v>224.74</v>
      </c>
      <c r="Z251" s="51">
        <v>2917.5</v>
      </c>
      <c r="AA251" s="51">
        <v>2017.5</v>
      </c>
      <c r="AB251" s="51">
        <v>2465</v>
      </c>
      <c r="AC251" s="51">
        <v>2455</v>
      </c>
      <c r="AD251" s="51">
        <v>2692.5</v>
      </c>
      <c r="AE251" s="51">
        <v>2632.5</v>
      </c>
      <c r="AF251" s="51">
        <v>3882.5</v>
      </c>
      <c r="AG251" s="51">
        <v>732.5</v>
      </c>
      <c r="AH251" s="51">
        <v>2915.625</v>
      </c>
    </row>
    <row r="252" spans="1:34" x14ac:dyDescent="0.25">
      <c r="A252" s="50">
        <v>40210</v>
      </c>
      <c r="B252" s="144"/>
      <c r="C252" s="144">
        <v>134.18</v>
      </c>
      <c r="D252" s="144">
        <v>328.52</v>
      </c>
      <c r="E252" s="144"/>
      <c r="F252" s="144">
        <v>27.45</v>
      </c>
      <c r="G252" s="144">
        <v>82.8</v>
      </c>
      <c r="H252" s="144">
        <v>250.42</v>
      </c>
      <c r="I252" s="144">
        <v>123.72</v>
      </c>
      <c r="J252" s="144"/>
      <c r="K252" s="144">
        <v>95.05</v>
      </c>
      <c r="L252" s="144"/>
      <c r="M252" s="144">
        <v>112.51</v>
      </c>
      <c r="N252" s="144">
        <v>107.29</v>
      </c>
      <c r="O252" s="144"/>
      <c r="P252" s="144"/>
      <c r="Q252" s="144"/>
      <c r="R252" s="144"/>
      <c r="S252" s="144">
        <v>17.13</v>
      </c>
      <c r="T252" s="144"/>
      <c r="U252" s="144">
        <v>26.98</v>
      </c>
      <c r="V252" s="144">
        <v>205.21</v>
      </c>
      <c r="W252" s="144"/>
      <c r="X252" s="144">
        <v>67.06</v>
      </c>
      <c r="Y252" s="144">
        <v>194.12</v>
      </c>
      <c r="Z252" s="51">
        <v>2830</v>
      </c>
      <c r="AA252" s="51">
        <v>1950</v>
      </c>
      <c r="AB252" s="51">
        <v>2372.5</v>
      </c>
      <c r="AC252" s="51">
        <v>2432.5</v>
      </c>
      <c r="AD252" s="51">
        <v>2687.5</v>
      </c>
      <c r="AE252" s="51">
        <v>2652.5</v>
      </c>
      <c r="AF252" s="51">
        <v>3875</v>
      </c>
      <c r="AG252" s="51">
        <v>715</v>
      </c>
      <c r="AH252" s="51">
        <v>2911.875</v>
      </c>
    </row>
    <row r="253" spans="1:34" x14ac:dyDescent="0.25">
      <c r="A253" s="50">
        <v>40238</v>
      </c>
      <c r="B253" s="144"/>
      <c r="C253" s="144">
        <v>129.03</v>
      </c>
      <c r="D253" s="144">
        <v>281.04000000000002</v>
      </c>
      <c r="E253" s="144"/>
      <c r="F253" s="144">
        <v>24.54</v>
      </c>
      <c r="G253" s="144">
        <v>63.58</v>
      </c>
      <c r="H253" s="144">
        <v>239.42</v>
      </c>
      <c r="I253" s="144">
        <v>121.21</v>
      </c>
      <c r="J253" s="144">
        <v>105.79</v>
      </c>
      <c r="K253" s="144">
        <v>92.32</v>
      </c>
      <c r="L253" s="144"/>
      <c r="M253" s="144">
        <v>108.61</v>
      </c>
      <c r="N253" s="144">
        <v>115.93</v>
      </c>
      <c r="O253" s="144"/>
      <c r="P253" s="144"/>
      <c r="Q253" s="144"/>
      <c r="R253" s="144"/>
      <c r="S253" s="144">
        <v>29.68</v>
      </c>
      <c r="T253" s="144"/>
      <c r="U253" s="144">
        <v>25.99</v>
      </c>
      <c r="V253" s="144">
        <v>190.48</v>
      </c>
      <c r="W253" s="144"/>
      <c r="X253" s="144">
        <v>67.3</v>
      </c>
      <c r="Y253" s="144">
        <v>233.6</v>
      </c>
      <c r="Z253" s="51">
        <v>2814</v>
      </c>
      <c r="AA253" s="51">
        <v>2026</v>
      </c>
      <c r="AB253" s="51">
        <v>2434</v>
      </c>
      <c r="AC253" s="51">
        <v>2412</v>
      </c>
      <c r="AD253" s="51">
        <v>2700</v>
      </c>
      <c r="AE253" s="51">
        <v>2654</v>
      </c>
      <c r="AF253" s="51">
        <v>3872</v>
      </c>
      <c r="AG253" s="51">
        <v>700</v>
      </c>
      <c r="AH253" s="51">
        <v>2909.5</v>
      </c>
    </row>
    <row r="254" spans="1:34" x14ac:dyDescent="0.25">
      <c r="A254" s="50">
        <v>40269</v>
      </c>
      <c r="B254" s="144"/>
      <c r="C254" s="144">
        <v>133.75</v>
      </c>
      <c r="D254" s="144">
        <v>295.41000000000003</v>
      </c>
      <c r="E254" s="144"/>
      <c r="F254" s="144">
        <v>25.26</v>
      </c>
      <c r="G254" s="144">
        <v>37.51</v>
      </c>
      <c r="H254" s="144">
        <v>258.36</v>
      </c>
      <c r="I254" s="144">
        <v>125.99</v>
      </c>
      <c r="J254" s="144">
        <v>84.44</v>
      </c>
      <c r="K254" s="144">
        <v>98.55</v>
      </c>
      <c r="L254" s="144"/>
      <c r="M254" s="144">
        <v>116.27</v>
      </c>
      <c r="N254" s="144">
        <v>106.59</v>
      </c>
      <c r="O254" s="144"/>
      <c r="P254" s="144"/>
      <c r="Q254" s="144"/>
      <c r="R254" s="144"/>
      <c r="S254" s="144">
        <v>19.190000000000001</v>
      </c>
      <c r="T254" s="144"/>
      <c r="U254" s="144">
        <v>26.13</v>
      </c>
      <c r="V254" s="144">
        <v>203.13</v>
      </c>
      <c r="W254" s="144">
        <v>578.64</v>
      </c>
      <c r="X254" s="144">
        <v>67.63</v>
      </c>
      <c r="Y254" s="144">
        <v>242.69</v>
      </c>
      <c r="Z254" s="51">
        <v>2937.5</v>
      </c>
      <c r="AA254" s="51">
        <v>2242.5</v>
      </c>
      <c r="AB254" s="51">
        <v>2662.5</v>
      </c>
      <c r="AC254" s="51">
        <v>2610</v>
      </c>
      <c r="AD254" s="51">
        <v>2750</v>
      </c>
      <c r="AE254" s="51">
        <v>2707.5</v>
      </c>
      <c r="AF254" s="51">
        <v>3902.5</v>
      </c>
      <c r="AG254" s="51">
        <v>760</v>
      </c>
      <c r="AH254" s="51">
        <v>2992.5</v>
      </c>
    </row>
    <row r="255" spans="1:34" x14ac:dyDescent="0.25">
      <c r="A255" s="50">
        <v>40299</v>
      </c>
      <c r="B255" s="144"/>
      <c r="C255" s="144">
        <v>145.19</v>
      </c>
      <c r="D255" s="144">
        <v>357.49</v>
      </c>
      <c r="E255" s="144"/>
      <c r="F255" s="144">
        <v>38.869999999999997</v>
      </c>
      <c r="G255" s="144">
        <v>51.67</v>
      </c>
      <c r="H255" s="144">
        <v>289.92</v>
      </c>
      <c r="I255" s="144">
        <v>131.19999999999999</v>
      </c>
      <c r="J255" s="144">
        <v>75.930000000000007</v>
      </c>
      <c r="K255" s="144">
        <v>109.47</v>
      </c>
      <c r="L255" s="144"/>
      <c r="M255" s="144">
        <v>127.13</v>
      </c>
      <c r="N255" s="144">
        <v>1210.9100000000001</v>
      </c>
      <c r="O255" s="144">
        <v>81.09</v>
      </c>
      <c r="P255" s="144">
        <v>110.34</v>
      </c>
      <c r="Q255" s="144"/>
      <c r="R255" s="144"/>
      <c r="S255" s="144">
        <v>18.34</v>
      </c>
      <c r="T255" s="144"/>
      <c r="U255" s="144">
        <v>26.69</v>
      </c>
      <c r="V255" s="144">
        <v>219.81</v>
      </c>
      <c r="W255" s="144">
        <v>796.279</v>
      </c>
      <c r="X255" s="144">
        <v>73.12</v>
      </c>
      <c r="Y255" s="144">
        <v>288.17</v>
      </c>
      <c r="Z255" s="51">
        <v>3315</v>
      </c>
      <c r="AA255" s="51">
        <v>2392.5</v>
      </c>
      <c r="AB255" s="51">
        <v>2887.5</v>
      </c>
      <c r="AC255" s="51">
        <v>2817.5</v>
      </c>
      <c r="AD255" s="51">
        <v>2790</v>
      </c>
      <c r="AE255" s="51">
        <v>2735</v>
      </c>
      <c r="AF255" s="51">
        <v>3895</v>
      </c>
      <c r="AG255" s="51">
        <v>765</v>
      </c>
      <c r="AH255" s="51">
        <v>3059.375</v>
      </c>
    </row>
    <row r="256" spans="1:34" x14ac:dyDescent="0.25">
      <c r="A256" s="50">
        <v>40330</v>
      </c>
      <c r="B256" s="144"/>
      <c r="C256" s="144">
        <v>150.18</v>
      </c>
      <c r="D256" s="144">
        <v>365.38</v>
      </c>
      <c r="E256" s="144"/>
      <c r="F256" s="144">
        <v>43.95</v>
      </c>
      <c r="G256" s="144">
        <v>42.68</v>
      </c>
      <c r="H256" s="144">
        <v>310.16000000000003</v>
      </c>
      <c r="I256" s="144">
        <v>136.58000000000001</v>
      </c>
      <c r="J256" s="144">
        <v>69.849999999999994</v>
      </c>
      <c r="K256" s="144"/>
      <c r="L256" s="144"/>
      <c r="M256" s="144">
        <v>126.85</v>
      </c>
      <c r="N256" s="144"/>
      <c r="O256" s="144">
        <v>70.38</v>
      </c>
      <c r="P256" s="144"/>
      <c r="Q256" s="144"/>
      <c r="R256" s="144"/>
      <c r="S256" s="144">
        <v>20.07</v>
      </c>
      <c r="T256" s="144"/>
      <c r="U256" s="144">
        <v>27.96</v>
      </c>
      <c r="V256" s="144">
        <v>240.51</v>
      </c>
      <c r="W256" s="144">
        <v>218.44</v>
      </c>
      <c r="X256" s="144">
        <v>76.650000000000006</v>
      </c>
      <c r="Y256" s="144">
        <v>306.86</v>
      </c>
      <c r="Z256" s="51">
        <v>3500</v>
      </c>
      <c r="AA256" s="51">
        <v>2334</v>
      </c>
      <c r="AB256" s="51">
        <v>2912</v>
      </c>
      <c r="AC256" s="51">
        <v>3034</v>
      </c>
      <c r="AD256" s="51">
        <v>2892</v>
      </c>
      <c r="AE256" s="51">
        <v>2856</v>
      </c>
      <c r="AF256" s="51">
        <v>3912</v>
      </c>
      <c r="AG256" s="51">
        <v>698</v>
      </c>
      <c r="AH256" s="51">
        <v>3173.5</v>
      </c>
    </row>
    <row r="257" spans="1:34" x14ac:dyDescent="0.25">
      <c r="A257" s="50">
        <v>40360</v>
      </c>
      <c r="B257" s="144"/>
      <c r="C257" s="144">
        <v>159.25</v>
      </c>
      <c r="D257" s="144">
        <v>398.74</v>
      </c>
      <c r="E257" s="144"/>
      <c r="F257" s="144">
        <v>37.28</v>
      </c>
      <c r="G257" s="144">
        <v>42.55</v>
      </c>
      <c r="H257" s="144">
        <v>320.56</v>
      </c>
      <c r="I257" s="144">
        <v>133.29</v>
      </c>
      <c r="J257" s="144">
        <v>76.569999999999993</v>
      </c>
      <c r="K257" s="144">
        <v>136.38999999999999</v>
      </c>
      <c r="L257" s="144"/>
      <c r="M257" s="144">
        <v>142.11000000000001</v>
      </c>
      <c r="N257" s="144">
        <v>108.86</v>
      </c>
      <c r="O257" s="144">
        <v>42.02</v>
      </c>
      <c r="P257" s="144"/>
      <c r="Q257" s="144"/>
      <c r="R257" s="144"/>
      <c r="S257" s="144">
        <v>32.19</v>
      </c>
      <c r="T257" s="144"/>
      <c r="U257" s="144">
        <v>28.04</v>
      </c>
      <c r="V257" s="144">
        <v>232.6</v>
      </c>
      <c r="W257" s="144">
        <v>198.34</v>
      </c>
      <c r="X257" s="144">
        <v>76.58</v>
      </c>
      <c r="Y257" s="144">
        <v>297.35000000000002</v>
      </c>
      <c r="Z257" s="51">
        <v>3640</v>
      </c>
      <c r="AA257" s="51">
        <v>2235</v>
      </c>
      <c r="AB257" s="51">
        <v>2847.5</v>
      </c>
      <c r="AC257" s="51">
        <v>3145</v>
      </c>
      <c r="AD257" s="51">
        <v>2977.5</v>
      </c>
      <c r="AE257" s="51">
        <v>2930</v>
      </c>
      <c r="AF257" s="51">
        <v>4030</v>
      </c>
      <c r="AG257" s="51">
        <v>637.5</v>
      </c>
      <c r="AH257" s="51">
        <v>3270.625</v>
      </c>
    </row>
    <row r="258" spans="1:34" x14ac:dyDescent="0.25">
      <c r="A258" s="50">
        <v>40391</v>
      </c>
      <c r="B258" s="144"/>
      <c r="C258" s="144">
        <v>212.5</v>
      </c>
      <c r="D258" s="144">
        <v>413.14</v>
      </c>
      <c r="E258" s="144"/>
      <c r="F258" s="144">
        <v>38.22</v>
      </c>
      <c r="G258" s="144">
        <v>62.71</v>
      </c>
      <c r="H258" s="144">
        <v>328.41</v>
      </c>
      <c r="I258" s="144">
        <v>132.29</v>
      </c>
      <c r="J258" s="144">
        <v>74.44</v>
      </c>
      <c r="K258" s="144">
        <v>159.12</v>
      </c>
      <c r="L258" s="144"/>
      <c r="M258" s="144">
        <v>181.74</v>
      </c>
      <c r="N258" s="144">
        <v>100.98</v>
      </c>
      <c r="O258" s="144">
        <v>57.45</v>
      </c>
      <c r="P258" s="144">
        <v>182.96</v>
      </c>
      <c r="Q258" s="144">
        <v>149.54</v>
      </c>
      <c r="R258" s="144"/>
      <c r="S258" s="144">
        <v>30.47</v>
      </c>
      <c r="T258" s="144"/>
      <c r="U258" s="144">
        <v>29.11</v>
      </c>
      <c r="V258" s="144">
        <v>223.88</v>
      </c>
      <c r="W258" s="144">
        <v>294.45999999999998</v>
      </c>
      <c r="X258" s="144">
        <v>74.180000000000007</v>
      </c>
      <c r="Y258" s="144">
        <v>267.05</v>
      </c>
      <c r="Z258" s="51">
        <v>3640</v>
      </c>
      <c r="AA258" s="51">
        <v>2227.5</v>
      </c>
      <c r="AB258" s="51">
        <v>2715</v>
      </c>
      <c r="AC258" s="51">
        <v>3187.5</v>
      </c>
      <c r="AD258" s="51">
        <v>3022.5</v>
      </c>
      <c r="AE258" s="51">
        <v>2967.5</v>
      </c>
      <c r="AF258" s="51">
        <v>4072.5</v>
      </c>
      <c r="AG258" s="51">
        <v>700</v>
      </c>
      <c r="AH258" s="51">
        <v>3312.5</v>
      </c>
    </row>
    <row r="259" spans="1:34" x14ac:dyDescent="0.25">
      <c r="A259" s="50">
        <v>40422</v>
      </c>
      <c r="B259" s="144"/>
      <c r="C259" s="144">
        <v>226.38</v>
      </c>
      <c r="D259" s="144">
        <v>392.85</v>
      </c>
      <c r="E259" s="144"/>
      <c r="F259" s="144">
        <v>30.31</v>
      </c>
      <c r="G259" s="144">
        <v>32.5</v>
      </c>
      <c r="H259" s="144">
        <v>320.58</v>
      </c>
      <c r="I259" s="144">
        <v>132.21</v>
      </c>
      <c r="J259" s="144">
        <v>65.16</v>
      </c>
      <c r="K259" s="144">
        <v>177.43</v>
      </c>
      <c r="L259" s="144"/>
      <c r="M259" s="144">
        <v>191.52</v>
      </c>
      <c r="N259" s="144">
        <v>95.37</v>
      </c>
      <c r="O259" s="144">
        <v>73.31</v>
      </c>
      <c r="P259" s="144">
        <v>192.41</v>
      </c>
      <c r="Q259" s="144">
        <v>149.54</v>
      </c>
      <c r="R259" s="144"/>
      <c r="S259" s="144">
        <v>29.01</v>
      </c>
      <c r="T259" s="144"/>
      <c r="U259" s="144">
        <v>29.27</v>
      </c>
      <c r="V259" s="144">
        <v>219.24</v>
      </c>
      <c r="W259" s="144">
        <v>230.21</v>
      </c>
      <c r="X259" s="144">
        <v>72.22</v>
      </c>
      <c r="Y259" s="144">
        <v>240.67</v>
      </c>
      <c r="Z259" s="51">
        <v>3580</v>
      </c>
      <c r="AA259" s="51">
        <v>2266</v>
      </c>
      <c r="AB259" s="51">
        <v>2758</v>
      </c>
      <c r="AC259" s="51">
        <v>3146</v>
      </c>
      <c r="AD259" s="51">
        <v>3048</v>
      </c>
      <c r="AE259" s="51">
        <v>2996</v>
      </c>
      <c r="AF259" s="51">
        <v>4136</v>
      </c>
      <c r="AG259" s="51">
        <v>766</v>
      </c>
      <c r="AH259" s="51">
        <v>3331.5</v>
      </c>
    </row>
    <row r="260" spans="1:34" x14ac:dyDescent="0.25">
      <c r="A260" s="50">
        <v>40452</v>
      </c>
      <c r="B260" s="144"/>
      <c r="C260" s="144">
        <v>213.54</v>
      </c>
      <c r="D260" s="144">
        <v>372.82</v>
      </c>
      <c r="E260" s="144"/>
      <c r="F260" s="144">
        <v>24.64</v>
      </c>
      <c r="G260" s="144">
        <v>31.38</v>
      </c>
      <c r="H260" s="144">
        <v>314.91000000000003</v>
      </c>
      <c r="I260" s="144">
        <v>128.77000000000001</v>
      </c>
      <c r="J260" s="144">
        <v>66.61</v>
      </c>
      <c r="K260" s="144">
        <v>172.48</v>
      </c>
      <c r="L260" s="144"/>
      <c r="M260" s="144">
        <v>183.12</v>
      </c>
      <c r="N260" s="144">
        <v>86.39</v>
      </c>
      <c r="O260" s="144">
        <v>95.72</v>
      </c>
      <c r="P260" s="144">
        <v>183.24</v>
      </c>
      <c r="Q260" s="144"/>
      <c r="R260" s="144"/>
      <c r="S260" s="144">
        <v>27.42</v>
      </c>
      <c r="T260" s="144"/>
      <c r="U260" s="144">
        <v>28.42</v>
      </c>
      <c r="V260" s="144">
        <v>213.06</v>
      </c>
      <c r="W260" s="144">
        <v>170.25</v>
      </c>
      <c r="X260" s="144">
        <v>70.42</v>
      </c>
      <c r="Y260" s="144">
        <v>291.56</v>
      </c>
      <c r="Z260" s="51">
        <v>3610</v>
      </c>
      <c r="AA260" s="51">
        <v>2210</v>
      </c>
      <c r="AB260" s="51">
        <v>2717.5</v>
      </c>
      <c r="AC260" s="51">
        <v>3102.5</v>
      </c>
      <c r="AD260" s="51">
        <v>3112.5</v>
      </c>
      <c r="AE260" s="51">
        <v>3042.5</v>
      </c>
      <c r="AF260" s="51">
        <v>4125</v>
      </c>
      <c r="AG260" s="51">
        <v>725</v>
      </c>
      <c r="AH260" s="51">
        <v>3345.625</v>
      </c>
    </row>
    <row r="261" spans="1:34" x14ac:dyDescent="0.25">
      <c r="A261" s="50">
        <v>40483</v>
      </c>
      <c r="B261" s="144"/>
      <c r="C261" s="144">
        <v>222.1</v>
      </c>
      <c r="D261" s="144">
        <v>383.03</v>
      </c>
      <c r="E261" s="144"/>
      <c r="F261" s="144">
        <v>23.29</v>
      </c>
      <c r="G261" s="144">
        <v>42.58</v>
      </c>
      <c r="H261" s="144">
        <v>319.26</v>
      </c>
      <c r="I261" s="144">
        <v>131.59</v>
      </c>
      <c r="J261" s="144">
        <v>73.17</v>
      </c>
      <c r="K261" s="144">
        <v>183.33</v>
      </c>
      <c r="L261" s="144"/>
      <c r="M261" s="144">
        <v>196.29</v>
      </c>
      <c r="N261" s="144">
        <v>92.91</v>
      </c>
      <c r="O261" s="144">
        <v>118.01</v>
      </c>
      <c r="P261" s="144">
        <v>194.69</v>
      </c>
      <c r="Q261" s="144"/>
      <c r="R261" s="144"/>
      <c r="S261" s="144">
        <v>29.82</v>
      </c>
      <c r="T261" s="144"/>
      <c r="U261" s="144">
        <v>29.68</v>
      </c>
      <c r="V261" s="144">
        <v>228.45</v>
      </c>
      <c r="W261" s="144">
        <v>229.84</v>
      </c>
      <c r="X261" s="144">
        <v>72.75</v>
      </c>
      <c r="Y261" s="144">
        <v>267.67</v>
      </c>
      <c r="Z261" s="51">
        <v>3570</v>
      </c>
      <c r="AA261" s="51">
        <v>2157.5</v>
      </c>
      <c r="AB261" s="51">
        <v>2692.5</v>
      </c>
      <c r="AC261" s="51">
        <v>3112.5</v>
      </c>
      <c r="AD261" s="51">
        <v>3140</v>
      </c>
      <c r="AE261" s="51">
        <v>3052.5</v>
      </c>
      <c r="AF261" s="51">
        <v>4082.5</v>
      </c>
      <c r="AG261" s="51">
        <v>697.5</v>
      </c>
      <c r="AH261" s="51">
        <v>3346.875</v>
      </c>
    </row>
    <row r="262" spans="1:34" x14ac:dyDescent="0.25">
      <c r="A262" s="50">
        <v>40513</v>
      </c>
      <c r="B262" s="144"/>
      <c r="C262" s="144">
        <v>250.01</v>
      </c>
      <c r="D262" s="144">
        <v>383.15</v>
      </c>
      <c r="E262" s="144"/>
      <c r="F262" s="144">
        <v>42.71</v>
      </c>
      <c r="G262" s="144">
        <v>82.03</v>
      </c>
      <c r="H262" s="144">
        <v>310.92</v>
      </c>
      <c r="I262" s="144">
        <v>132.53</v>
      </c>
      <c r="J262" s="144"/>
      <c r="K262" s="144">
        <v>204.29</v>
      </c>
      <c r="L262" s="144"/>
      <c r="M262" s="144">
        <v>223.45</v>
      </c>
      <c r="N262" s="144">
        <v>128.66</v>
      </c>
      <c r="O262" s="144"/>
      <c r="P262" s="144"/>
      <c r="Q262" s="144"/>
      <c r="R262" s="144"/>
      <c r="S262" s="144">
        <v>34.03</v>
      </c>
      <c r="T262" s="144"/>
      <c r="U262" s="144">
        <v>29.8</v>
      </c>
      <c r="V262" s="144">
        <v>220.46</v>
      </c>
      <c r="W262" s="144"/>
      <c r="X262" s="144">
        <v>71.47</v>
      </c>
      <c r="Y262" s="144">
        <v>251.56</v>
      </c>
      <c r="Z262" s="51">
        <v>3530</v>
      </c>
      <c r="AA262" s="51">
        <v>2172</v>
      </c>
      <c r="AB262" s="51">
        <v>2722</v>
      </c>
      <c r="AC262" s="51">
        <v>3078</v>
      </c>
      <c r="AD262" s="51">
        <v>3208</v>
      </c>
      <c r="AE262" s="51">
        <v>3137.5</v>
      </c>
      <c r="AF262" s="51">
        <v>4126</v>
      </c>
      <c r="AG262" s="51">
        <v>764</v>
      </c>
      <c r="AH262" s="51">
        <v>3387.375</v>
      </c>
    </row>
    <row r="263" spans="1:34" x14ac:dyDescent="0.25">
      <c r="A263" s="50">
        <v>40544</v>
      </c>
      <c r="B263" s="144"/>
      <c r="C263" s="144">
        <v>265.24</v>
      </c>
      <c r="D263" s="144">
        <v>336.83</v>
      </c>
      <c r="E263" s="144"/>
      <c r="F263" s="144">
        <v>43.29</v>
      </c>
      <c r="G263" s="144">
        <v>65.52</v>
      </c>
      <c r="H263" s="144">
        <v>311.86</v>
      </c>
      <c r="I263" s="144">
        <v>128.38</v>
      </c>
      <c r="J263" s="144"/>
      <c r="K263" s="144">
        <v>216.53</v>
      </c>
      <c r="L263" s="144"/>
      <c r="M263" s="144">
        <v>235.69</v>
      </c>
      <c r="N263" s="144">
        <v>125.7</v>
      </c>
      <c r="O263" s="144"/>
      <c r="P263" s="144"/>
      <c r="Q263" s="144"/>
      <c r="R263" s="144"/>
      <c r="S263" s="144">
        <v>39.24</v>
      </c>
      <c r="T263" s="144"/>
      <c r="U263" s="144">
        <v>29.54</v>
      </c>
      <c r="V263" s="144">
        <v>219.36</v>
      </c>
      <c r="W263" s="144"/>
      <c r="X263" s="144">
        <v>73.209999999999994</v>
      </c>
      <c r="Y263" s="144">
        <v>297.52999999999997</v>
      </c>
      <c r="Z263" s="51">
        <v>3520</v>
      </c>
      <c r="AA263" s="51">
        <v>2256.6666666666665</v>
      </c>
      <c r="AB263" s="51">
        <v>2870</v>
      </c>
      <c r="AC263" s="51">
        <v>3123.333333333333</v>
      </c>
      <c r="AD263" s="51">
        <v>3143.333333333333</v>
      </c>
      <c r="AE263" s="51">
        <v>3110</v>
      </c>
      <c r="AF263" s="51">
        <v>4136.666666666667</v>
      </c>
      <c r="AG263" s="51">
        <v>833.33333333333326</v>
      </c>
      <c r="AH263" s="51">
        <v>3378.333333333333</v>
      </c>
    </row>
    <row r="264" spans="1:34" x14ac:dyDescent="0.25">
      <c r="A264" s="50">
        <v>40575</v>
      </c>
      <c r="B264" s="144"/>
      <c r="C264" s="144">
        <v>275.10000000000002</v>
      </c>
      <c r="D264" s="144">
        <v>348.35</v>
      </c>
      <c r="E264" s="144"/>
      <c r="F264" s="144">
        <v>38.81</v>
      </c>
      <c r="G264" s="144">
        <v>44.62</v>
      </c>
      <c r="H264" s="144">
        <v>311.48</v>
      </c>
      <c r="I264" s="144">
        <v>135.35</v>
      </c>
      <c r="J264" s="144"/>
      <c r="K264" s="144">
        <v>214.02</v>
      </c>
      <c r="L264" s="144"/>
      <c r="M264" s="144">
        <v>245.33</v>
      </c>
      <c r="N264" s="144">
        <v>103.66</v>
      </c>
      <c r="O264" s="144"/>
      <c r="P264" s="144"/>
      <c r="Q264" s="144"/>
      <c r="R264" s="144"/>
      <c r="S264" s="144">
        <v>34.39</v>
      </c>
      <c r="T264" s="144"/>
      <c r="U264" s="144">
        <v>29.91</v>
      </c>
      <c r="V264" s="144">
        <v>220.63</v>
      </c>
      <c r="W264" s="144"/>
      <c r="X264" s="144">
        <v>76.290000000000006</v>
      </c>
      <c r="Y264" s="144">
        <v>335.7</v>
      </c>
      <c r="Z264" s="51">
        <v>3657.5</v>
      </c>
      <c r="AA264" s="51">
        <v>2392.5</v>
      </c>
      <c r="AB264" s="51">
        <v>3052.5</v>
      </c>
      <c r="AC264" s="51">
        <v>3095</v>
      </c>
      <c r="AD264" s="51">
        <v>3152.5</v>
      </c>
      <c r="AE264" s="51">
        <v>3127.5</v>
      </c>
      <c r="AF264" s="51">
        <v>4147.5</v>
      </c>
      <c r="AG264" s="51">
        <v>997.5</v>
      </c>
      <c r="AH264" s="51">
        <v>3380.625</v>
      </c>
    </row>
    <row r="265" spans="1:34" x14ac:dyDescent="0.25">
      <c r="A265" s="50">
        <v>40603</v>
      </c>
      <c r="B265" s="144"/>
      <c r="C265" s="144">
        <v>262.12</v>
      </c>
      <c r="D265" s="144">
        <v>329.91</v>
      </c>
      <c r="E265" s="144"/>
      <c r="F265" s="144">
        <v>44.8</v>
      </c>
      <c r="G265" s="144">
        <v>45.13</v>
      </c>
      <c r="H265" s="144">
        <v>312.69</v>
      </c>
      <c r="I265" s="144">
        <v>135.41999999999999</v>
      </c>
      <c r="J265" s="144">
        <v>90.03</v>
      </c>
      <c r="K265" s="144">
        <v>205.7</v>
      </c>
      <c r="L265" s="144"/>
      <c r="M265" s="144">
        <v>229.52</v>
      </c>
      <c r="N265" s="144">
        <v>102.6</v>
      </c>
      <c r="O265" s="144"/>
      <c r="P265" s="144"/>
      <c r="Q265" s="144"/>
      <c r="R265" s="144"/>
      <c r="S265" s="144">
        <v>37.9</v>
      </c>
      <c r="T265" s="144"/>
      <c r="U265" s="144">
        <v>29.8</v>
      </c>
      <c r="V265" s="144">
        <v>245.86</v>
      </c>
      <c r="W265" s="144"/>
      <c r="X265" s="144">
        <v>78.56</v>
      </c>
      <c r="Y265" s="144">
        <v>345.09</v>
      </c>
      <c r="Z265" s="51">
        <v>3812</v>
      </c>
      <c r="AA265" s="51">
        <v>2512</v>
      </c>
      <c r="AB265" s="51">
        <v>3212</v>
      </c>
      <c r="AC265" s="51">
        <v>3144</v>
      </c>
      <c r="AD265" s="51">
        <v>3178</v>
      </c>
      <c r="AE265" s="51">
        <v>3204</v>
      </c>
      <c r="AF265" s="51">
        <v>4154</v>
      </c>
      <c r="AG265" s="51">
        <v>992</v>
      </c>
      <c r="AH265" s="51">
        <v>3420</v>
      </c>
    </row>
    <row r="266" spans="1:34" x14ac:dyDescent="0.25">
      <c r="A266" s="50">
        <v>40634</v>
      </c>
      <c r="B266" s="144"/>
      <c r="C266" s="144">
        <v>264.69</v>
      </c>
      <c r="D266" s="144">
        <v>378.55</v>
      </c>
      <c r="E266" s="144"/>
      <c r="F266" s="144">
        <v>36.979999999999997</v>
      </c>
      <c r="G266" s="144">
        <v>40.770000000000003</v>
      </c>
      <c r="H266" s="144">
        <v>306.49</v>
      </c>
      <c r="I266" s="144">
        <v>138.33000000000001</v>
      </c>
      <c r="J266" s="144">
        <v>81</v>
      </c>
      <c r="K266" s="144">
        <v>202.31</v>
      </c>
      <c r="L266" s="144"/>
      <c r="M266" s="144">
        <v>236.79</v>
      </c>
      <c r="N266" s="144">
        <v>87.2</v>
      </c>
      <c r="O266" s="144"/>
      <c r="P266" s="144"/>
      <c r="Q266" s="144"/>
      <c r="R266" s="144"/>
      <c r="S266" s="144">
        <v>31.56</v>
      </c>
      <c r="T266" s="144"/>
      <c r="U266" s="144">
        <v>29.06</v>
      </c>
      <c r="V266" s="144">
        <v>247.25</v>
      </c>
      <c r="W266" s="144"/>
      <c r="X266" s="144">
        <v>78.77</v>
      </c>
      <c r="Y266" s="144">
        <v>319.70999999999998</v>
      </c>
      <c r="Z266" s="51">
        <v>3785</v>
      </c>
      <c r="AA266" s="51">
        <v>2400</v>
      </c>
      <c r="AB266" s="51">
        <v>3135</v>
      </c>
      <c r="AC266" s="51">
        <v>3070</v>
      </c>
      <c r="AD266" s="51">
        <v>3250</v>
      </c>
      <c r="AE266" s="51">
        <v>3282.5</v>
      </c>
      <c r="AF266" s="51">
        <v>4220</v>
      </c>
      <c r="AG266" s="51">
        <v>840</v>
      </c>
      <c r="AH266" s="51">
        <v>3455.625</v>
      </c>
    </row>
    <row r="267" spans="1:34" x14ac:dyDescent="0.25">
      <c r="A267" s="50">
        <v>40664</v>
      </c>
      <c r="B267" s="144"/>
      <c r="C267" s="144">
        <v>253.2</v>
      </c>
      <c r="D267" s="144">
        <v>375.42</v>
      </c>
      <c r="E267" s="144"/>
      <c r="F267" s="144">
        <v>42.29</v>
      </c>
      <c r="G267" s="144">
        <v>76.53</v>
      </c>
      <c r="H267" s="144">
        <v>316.55</v>
      </c>
      <c r="I267" s="144">
        <v>143.78</v>
      </c>
      <c r="J267" s="144">
        <v>75.09</v>
      </c>
      <c r="K267" s="144">
        <v>203.02</v>
      </c>
      <c r="L267" s="144"/>
      <c r="M267" s="144">
        <v>229.2</v>
      </c>
      <c r="N267" s="144">
        <v>86.66</v>
      </c>
      <c r="O267" s="144">
        <v>52.84</v>
      </c>
      <c r="P267" s="144"/>
      <c r="Q267" s="144"/>
      <c r="R267" s="144"/>
      <c r="S267" s="144">
        <v>40.25</v>
      </c>
      <c r="T267" s="144"/>
      <c r="U267" s="144">
        <v>29.17</v>
      </c>
      <c r="V267" s="144">
        <v>258.85000000000002</v>
      </c>
      <c r="W267" s="144">
        <v>218.8</v>
      </c>
      <c r="X267" s="144">
        <v>83.31</v>
      </c>
      <c r="Y267" s="144">
        <v>284.41000000000003</v>
      </c>
      <c r="Z267" s="51">
        <v>3797.5</v>
      </c>
      <c r="AA267" s="51">
        <v>2407.5</v>
      </c>
      <c r="AB267" s="51">
        <v>3042.5</v>
      </c>
      <c r="AC267" s="51">
        <v>3165</v>
      </c>
      <c r="AD267" s="51">
        <v>3302.5</v>
      </c>
      <c r="AE267" s="51">
        <v>3332.5</v>
      </c>
      <c r="AF267" s="51">
        <v>4247.5</v>
      </c>
      <c r="AG267" s="51">
        <v>867.5</v>
      </c>
      <c r="AH267" s="51">
        <v>3511.875</v>
      </c>
    </row>
    <row r="268" spans="1:34" x14ac:dyDescent="0.25">
      <c r="A268" s="50">
        <v>40695</v>
      </c>
      <c r="B268" s="144"/>
      <c r="C268" s="144">
        <v>248.3</v>
      </c>
      <c r="D268" s="144">
        <v>379.91</v>
      </c>
      <c r="E268" s="144"/>
      <c r="F268" s="144">
        <v>44.86</v>
      </c>
      <c r="G268" s="144">
        <v>48.59</v>
      </c>
      <c r="H268" s="144">
        <v>317.97000000000003</v>
      </c>
      <c r="I268" s="144">
        <v>143.05000000000001</v>
      </c>
      <c r="J268" s="144">
        <v>46.44</v>
      </c>
      <c r="K268" s="144">
        <v>198.09</v>
      </c>
      <c r="L268" s="144"/>
      <c r="M268" s="144">
        <v>221.01</v>
      </c>
      <c r="N268" s="144">
        <v>82.73</v>
      </c>
      <c r="O268" s="144">
        <v>105.77</v>
      </c>
      <c r="P268" s="144"/>
      <c r="Q268" s="144"/>
      <c r="R268" s="144"/>
      <c r="S268" s="144">
        <v>35.64</v>
      </c>
      <c r="T268" s="144"/>
      <c r="U268" s="144">
        <v>29.18</v>
      </c>
      <c r="V268" s="144">
        <v>248.28</v>
      </c>
      <c r="W268" s="144">
        <v>240.63</v>
      </c>
      <c r="X268" s="144">
        <v>83.68</v>
      </c>
      <c r="Y268" s="144">
        <v>314.31</v>
      </c>
      <c r="Z268" s="51">
        <v>3896</v>
      </c>
      <c r="AA268" s="51">
        <v>2414</v>
      </c>
      <c r="AB268" s="51">
        <v>2998</v>
      </c>
      <c r="AC268" s="51">
        <v>3138</v>
      </c>
      <c r="AD268" s="51">
        <v>3312</v>
      </c>
      <c r="AE268" s="51">
        <v>3308</v>
      </c>
      <c r="AF268" s="51">
        <v>4314</v>
      </c>
      <c r="AG268" s="51">
        <v>880</v>
      </c>
      <c r="AH268" s="51">
        <v>3518</v>
      </c>
    </row>
    <row r="269" spans="1:34" x14ac:dyDescent="0.25">
      <c r="A269" s="50">
        <v>40725</v>
      </c>
      <c r="B269" s="144"/>
      <c r="C269" s="144">
        <v>217.89</v>
      </c>
      <c r="D269" s="144">
        <v>388.4</v>
      </c>
      <c r="E269" s="144"/>
      <c r="F269" s="144"/>
      <c r="G269" s="144">
        <v>44.12</v>
      </c>
      <c r="H269" s="144">
        <v>311.08</v>
      </c>
      <c r="I269" s="144">
        <v>143.22</v>
      </c>
      <c r="J269" s="144"/>
      <c r="K269" s="144">
        <v>183.31</v>
      </c>
      <c r="L269" s="144"/>
      <c r="M269" s="144">
        <v>198</v>
      </c>
      <c r="N269" s="144">
        <v>107.25</v>
      </c>
      <c r="O269" s="144">
        <v>44.3</v>
      </c>
      <c r="P269" s="144">
        <v>204.02</v>
      </c>
      <c r="Q269" s="144"/>
      <c r="R269" s="144"/>
      <c r="S269" s="144"/>
      <c r="T269" s="144"/>
      <c r="U269" s="144">
        <v>29.82</v>
      </c>
      <c r="V269" s="144">
        <v>252.17</v>
      </c>
      <c r="W269" s="144">
        <v>310.02</v>
      </c>
      <c r="X269" s="144">
        <v>83.1</v>
      </c>
      <c r="Y269" s="144">
        <v>312.79000000000002</v>
      </c>
      <c r="Z269" s="51">
        <v>3952.5</v>
      </c>
      <c r="AA269" s="51">
        <v>2400</v>
      </c>
      <c r="AB269" s="51">
        <v>2967.5</v>
      </c>
      <c r="AC269" s="51">
        <v>3115</v>
      </c>
      <c r="AD269" s="51">
        <v>3277.5</v>
      </c>
      <c r="AE269" s="51">
        <v>3270</v>
      </c>
      <c r="AF269" s="51">
        <v>4320</v>
      </c>
      <c r="AG269" s="51">
        <v>850</v>
      </c>
      <c r="AH269" s="51">
        <v>3495.625</v>
      </c>
    </row>
    <row r="270" spans="1:34" x14ac:dyDescent="0.25">
      <c r="A270" s="50">
        <v>40756</v>
      </c>
      <c r="B270" s="144"/>
      <c r="C270" s="144">
        <v>209.58</v>
      </c>
      <c r="D270" s="144">
        <v>403.53</v>
      </c>
      <c r="E270" s="144"/>
      <c r="F270" s="144"/>
      <c r="G270" s="144">
        <v>32.78</v>
      </c>
      <c r="H270" s="144">
        <v>323.27</v>
      </c>
      <c r="I270" s="144">
        <v>146.25</v>
      </c>
      <c r="J270" s="144"/>
      <c r="K270" s="144">
        <v>181.22</v>
      </c>
      <c r="L270" s="144"/>
      <c r="M270" s="144">
        <v>186.64</v>
      </c>
      <c r="N270" s="144">
        <v>99.89</v>
      </c>
      <c r="O270" s="144">
        <v>43.3</v>
      </c>
      <c r="P270" s="144">
        <v>223.01</v>
      </c>
      <c r="Q270" s="144">
        <v>201.62</v>
      </c>
      <c r="R270" s="144">
        <v>101.63</v>
      </c>
      <c r="S270" s="144"/>
      <c r="T270" s="144"/>
      <c r="U270" s="144">
        <v>30.55</v>
      </c>
      <c r="V270" s="144">
        <v>252.43</v>
      </c>
      <c r="W270" s="144">
        <v>165.13</v>
      </c>
      <c r="X270" s="144">
        <v>83.81</v>
      </c>
      <c r="Y270" s="144">
        <v>309.8</v>
      </c>
      <c r="Z270" s="51">
        <v>3912</v>
      </c>
      <c r="AA270" s="51">
        <v>2334</v>
      </c>
      <c r="AB270" s="51">
        <v>2920</v>
      </c>
      <c r="AC270" s="51">
        <v>3208</v>
      </c>
      <c r="AD270" s="51">
        <v>3252</v>
      </c>
      <c r="AE270" s="51">
        <v>3232</v>
      </c>
      <c r="AF270" s="51">
        <v>4314</v>
      </c>
      <c r="AG270" s="51">
        <v>820</v>
      </c>
      <c r="AH270" s="51">
        <v>3501.5</v>
      </c>
    </row>
    <row r="271" spans="1:34" x14ac:dyDescent="0.25">
      <c r="A271" s="50">
        <v>40787</v>
      </c>
      <c r="B271" s="144"/>
      <c r="C271" s="144">
        <v>205.86</v>
      </c>
      <c r="D271" s="144">
        <v>402.46</v>
      </c>
      <c r="E271" s="144"/>
      <c r="F271" s="144"/>
      <c r="G271" s="144"/>
      <c r="H271" s="144">
        <v>330.12</v>
      </c>
      <c r="I271" s="144">
        <v>141.91999999999999</v>
      </c>
      <c r="J271" s="144"/>
      <c r="K271" s="144">
        <v>184.65</v>
      </c>
      <c r="L271" s="144"/>
      <c r="M271" s="144">
        <v>187.06</v>
      </c>
      <c r="N271" s="144">
        <v>82.62</v>
      </c>
      <c r="O271" s="144">
        <v>63.28</v>
      </c>
      <c r="P271" s="144">
        <v>240</v>
      </c>
      <c r="Q271" s="144">
        <v>207.44</v>
      </c>
      <c r="R271" s="144"/>
      <c r="S271" s="144"/>
      <c r="T271" s="144"/>
      <c r="U271" s="144">
        <v>31.21</v>
      </c>
      <c r="V271" s="144">
        <v>251.69</v>
      </c>
      <c r="W271" s="144">
        <v>187.86</v>
      </c>
      <c r="X271" s="144">
        <v>84.42</v>
      </c>
      <c r="Y271" s="144">
        <v>284.74</v>
      </c>
      <c r="Z271" s="51">
        <v>3905</v>
      </c>
      <c r="AA271" s="51">
        <v>2317.5</v>
      </c>
      <c r="AB271" s="51">
        <v>2920</v>
      </c>
      <c r="AC271" s="51">
        <v>3245</v>
      </c>
      <c r="AD271" s="51">
        <v>3195</v>
      </c>
      <c r="AE271" s="51">
        <v>3195</v>
      </c>
      <c r="AF271" s="51">
        <v>4247.5</v>
      </c>
      <c r="AG271" s="51">
        <v>860</v>
      </c>
      <c r="AH271" s="51">
        <v>3470.625</v>
      </c>
    </row>
    <row r="272" spans="1:34" x14ac:dyDescent="0.25">
      <c r="A272" s="50">
        <v>40817</v>
      </c>
      <c r="B272" s="144"/>
      <c r="C272" s="144">
        <v>195.12</v>
      </c>
      <c r="D272" s="144">
        <v>403.36</v>
      </c>
      <c r="E272" s="144"/>
      <c r="F272" s="144"/>
      <c r="G272" s="144"/>
      <c r="H272" s="144">
        <v>322.35000000000002</v>
      </c>
      <c r="I272" s="144">
        <v>142.19999999999999</v>
      </c>
      <c r="J272" s="144"/>
      <c r="K272" s="144">
        <v>176.11</v>
      </c>
      <c r="L272" s="144"/>
      <c r="M272" s="144">
        <v>177.06</v>
      </c>
      <c r="N272" s="144"/>
      <c r="O272" s="144">
        <v>51.1</v>
      </c>
      <c r="P272" s="144">
        <v>227.6</v>
      </c>
      <c r="Q272" s="144">
        <v>200.41</v>
      </c>
      <c r="R272" s="144"/>
      <c r="S272" s="144"/>
      <c r="T272" s="144"/>
      <c r="U272" s="144">
        <v>32.39</v>
      </c>
      <c r="V272" s="144">
        <v>243.05</v>
      </c>
      <c r="W272" s="144">
        <v>205</v>
      </c>
      <c r="X272" s="144">
        <v>85.79</v>
      </c>
      <c r="Y272" s="144">
        <v>309.25</v>
      </c>
      <c r="Z272" s="51">
        <v>3882.5</v>
      </c>
      <c r="AA272" s="51">
        <v>2327.5</v>
      </c>
      <c r="AB272" s="51">
        <v>2932.5</v>
      </c>
      <c r="AC272" s="51">
        <v>3250</v>
      </c>
      <c r="AD272" s="51">
        <v>3162.5</v>
      </c>
      <c r="AE272" s="51">
        <v>3157.5</v>
      </c>
      <c r="AF272" s="51">
        <v>4220</v>
      </c>
      <c r="AG272" s="51">
        <v>880</v>
      </c>
      <c r="AH272" s="51">
        <v>3447.5</v>
      </c>
    </row>
    <row r="273" spans="1:34" x14ac:dyDescent="0.25">
      <c r="A273" s="50">
        <v>40848</v>
      </c>
      <c r="B273" s="144"/>
      <c r="C273" s="144">
        <v>188.95</v>
      </c>
      <c r="D273" s="144">
        <v>382.13</v>
      </c>
      <c r="E273" s="144"/>
      <c r="F273" s="144"/>
      <c r="G273" s="144"/>
      <c r="H273" s="144">
        <v>331.84</v>
      </c>
      <c r="I273" s="144">
        <v>141.32</v>
      </c>
      <c r="J273" s="144"/>
      <c r="K273" s="144">
        <v>179.12</v>
      </c>
      <c r="L273" s="144"/>
      <c r="M273" s="144">
        <v>175.64</v>
      </c>
      <c r="N273" s="144"/>
      <c r="O273" s="144"/>
      <c r="P273" s="144">
        <v>225.66</v>
      </c>
      <c r="Q273" s="144"/>
      <c r="R273" s="144">
        <v>104.54</v>
      </c>
      <c r="S273" s="144"/>
      <c r="T273" s="144"/>
      <c r="U273" s="144">
        <v>33.25</v>
      </c>
      <c r="V273" s="144">
        <v>241.45</v>
      </c>
      <c r="W273" s="144">
        <v>265.61</v>
      </c>
      <c r="X273" s="144">
        <v>89.25</v>
      </c>
      <c r="Y273" s="144">
        <v>284.12</v>
      </c>
      <c r="Z273" s="51">
        <v>3806</v>
      </c>
      <c r="AA273" s="51">
        <v>2316</v>
      </c>
      <c r="AB273" s="51">
        <v>2924</v>
      </c>
      <c r="AC273" s="51">
        <v>3258</v>
      </c>
      <c r="AD273" s="51">
        <v>3198</v>
      </c>
      <c r="AE273" s="51">
        <v>3176</v>
      </c>
      <c r="AF273" s="51">
        <v>4194</v>
      </c>
      <c r="AG273" s="51">
        <v>944</v>
      </c>
      <c r="AH273" s="51">
        <v>3456.5</v>
      </c>
    </row>
    <row r="274" spans="1:34" x14ac:dyDescent="0.25">
      <c r="A274" s="50">
        <v>40878</v>
      </c>
      <c r="B274" s="144"/>
      <c r="C274" s="144">
        <v>187.06</v>
      </c>
      <c r="D274" s="144">
        <v>378.51</v>
      </c>
      <c r="E274" s="144"/>
      <c r="F274" s="144"/>
      <c r="G274" s="144"/>
      <c r="H274" s="144">
        <v>335.55</v>
      </c>
      <c r="I274" s="144">
        <v>142.97</v>
      </c>
      <c r="J274" s="144"/>
      <c r="K274" s="144">
        <v>174.75</v>
      </c>
      <c r="L274" s="144"/>
      <c r="M274" s="144">
        <v>172.41</v>
      </c>
      <c r="N274" s="144"/>
      <c r="O274" s="144"/>
      <c r="P274" s="144">
        <v>236.53</v>
      </c>
      <c r="Q274" s="144"/>
      <c r="R274" s="144"/>
      <c r="S274" s="144"/>
      <c r="T274" s="144"/>
      <c r="U274" s="144">
        <v>33.74</v>
      </c>
      <c r="V274" s="144">
        <v>246.18</v>
      </c>
      <c r="W274" s="144"/>
      <c r="X274" s="144">
        <v>90.55</v>
      </c>
      <c r="Y274" s="144"/>
      <c r="Z274" s="51">
        <v>3579.2</v>
      </c>
      <c r="AA274" s="51">
        <v>2311.6</v>
      </c>
      <c r="AB274" s="51">
        <v>2884</v>
      </c>
      <c r="AC274" s="51">
        <v>3324</v>
      </c>
      <c r="AD274" s="51">
        <v>3187.8</v>
      </c>
      <c r="AE274" s="51">
        <v>3162.2</v>
      </c>
      <c r="AF274" s="51">
        <v>4178.2</v>
      </c>
      <c r="AG274" s="51">
        <v>997</v>
      </c>
      <c r="AH274" s="51">
        <v>3463.05</v>
      </c>
    </row>
    <row r="275" spans="1:34" x14ac:dyDescent="0.25">
      <c r="A275" s="50">
        <v>40909</v>
      </c>
      <c r="B275" s="144"/>
      <c r="C275" s="144">
        <v>203.08</v>
      </c>
      <c r="D275" s="144">
        <v>371.27</v>
      </c>
      <c r="E275" s="144"/>
      <c r="F275" s="144"/>
      <c r="G275" s="144"/>
      <c r="H275" s="144">
        <v>344.34</v>
      </c>
      <c r="I275" s="144">
        <v>139.30000000000001</v>
      </c>
      <c r="J275" s="144"/>
      <c r="K275" s="144">
        <v>188.02</v>
      </c>
      <c r="L275" s="144"/>
      <c r="M275" s="144">
        <v>189.88</v>
      </c>
      <c r="N275" s="144"/>
      <c r="O275" s="144"/>
      <c r="P275" s="144"/>
      <c r="Q275" s="144"/>
      <c r="R275" s="144">
        <v>106.85</v>
      </c>
      <c r="S275" s="144"/>
      <c r="T275" s="144"/>
      <c r="U275" s="144">
        <v>33.799999999999997</v>
      </c>
      <c r="V275" s="144">
        <v>245.4</v>
      </c>
      <c r="W275" s="144"/>
      <c r="X275" s="144">
        <v>97.92</v>
      </c>
      <c r="Y275" s="144"/>
      <c r="Z275" s="51">
        <v>3488.5</v>
      </c>
      <c r="AA275" s="51">
        <v>2333.4999999999995</v>
      </c>
      <c r="AB275" s="51">
        <v>2875</v>
      </c>
      <c r="AC275" s="51">
        <v>3372.75</v>
      </c>
      <c r="AD275" s="51">
        <v>3174.2499999999995</v>
      </c>
      <c r="AE275" s="51">
        <v>3174.5</v>
      </c>
      <c r="AF275" s="51">
        <v>4149</v>
      </c>
      <c r="AG275" s="51">
        <v>987.5</v>
      </c>
      <c r="AH275" s="51">
        <v>3467.625</v>
      </c>
    </row>
    <row r="276" spans="1:34" x14ac:dyDescent="0.25">
      <c r="A276" s="50">
        <v>40940</v>
      </c>
      <c r="B276" s="144"/>
      <c r="C276" s="144">
        <v>210.25</v>
      </c>
      <c r="D276" s="144">
        <v>354.46</v>
      </c>
      <c r="E276" s="144"/>
      <c r="F276" s="144"/>
      <c r="G276" s="144"/>
      <c r="H276" s="144">
        <v>344.92</v>
      </c>
      <c r="I276" s="144">
        <v>143.1</v>
      </c>
      <c r="J276" s="144"/>
      <c r="K276" s="144">
        <v>196.32</v>
      </c>
      <c r="L276" s="144"/>
      <c r="M276" s="144">
        <v>201.59</v>
      </c>
      <c r="N276" s="144"/>
      <c r="O276" s="144"/>
      <c r="P276" s="144"/>
      <c r="Q276" s="144"/>
      <c r="R276" s="144"/>
      <c r="S276" s="144"/>
      <c r="T276" s="144"/>
      <c r="U276" s="144">
        <v>33.54</v>
      </c>
      <c r="V276" s="144">
        <v>242.74</v>
      </c>
      <c r="W276" s="144"/>
      <c r="X276" s="144">
        <v>99.79</v>
      </c>
      <c r="Y276" s="144"/>
      <c r="Z276" s="51">
        <v>3364.0000000000005</v>
      </c>
      <c r="AA276" s="51">
        <v>2289.5</v>
      </c>
      <c r="AB276" s="51">
        <v>2849.5</v>
      </c>
      <c r="AC276" s="51">
        <v>3393.75</v>
      </c>
      <c r="AD276" s="51">
        <v>3182.5</v>
      </c>
      <c r="AE276" s="51">
        <v>3155.25</v>
      </c>
      <c r="AF276" s="51">
        <v>4124.75</v>
      </c>
      <c r="AG276" s="51">
        <v>952.5</v>
      </c>
      <c r="AH276" s="51">
        <v>3464.0625</v>
      </c>
    </row>
    <row r="277" spans="1:34" x14ac:dyDescent="0.25">
      <c r="A277" s="50">
        <v>40969</v>
      </c>
      <c r="B277" s="144"/>
      <c r="C277" s="144">
        <v>210.94</v>
      </c>
      <c r="D277" s="144">
        <v>345.42</v>
      </c>
      <c r="E277" s="144"/>
      <c r="F277" s="144"/>
      <c r="G277" s="144"/>
      <c r="H277" s="144">
        <v>336.62</v>
      </c>
      <c r="I277" s="144">
        <v>143.65</v>
      </c>
      <c r="J277" s="144"/>
      <c r="K277" s="144">
        <v>199.79</v>
      </c>
      <c r="L277" s="144"/>
      <c r="M277" s="144">
        <v>205.48</v>
      </c>
      <c r="N277" s="144"/>
      <c r="O277" s="144"/>
      <c r="P277" s="144"/>
      <c r="Q277" s="144"/>
      <c r="R277" s="144">
        <v>95.05</v>
      </c>
      <c r="S277" s="144"/>
      <c r="T277" s="144"/>
      <c r="U277" s="144">
        <v>33.380000000000003</v>
      </c>
      <c r="V277" s="144">
        <v>239.72</v>
      </c>
      <c r="W277" s="144"/>
      <c r="X277" s="144">
        <v>98.38</v>
      </c>
      <c r="Y277" s="144">
        <v>290.45999999999998</v>
      </c>
      <c r="Z277" s="51">
        <v>3171.75</v>
      </c>
      <c r="AA277" s="51">
        <v>2189.25</v>
      </c>
      <c r="AB277" s="51">
        <v>2765.75</v>
      </c>
      <c r="AC277" s="51">
        <v>3319.25</v>
      </c>
      <c r="AD277" s="51">
        <v>3164.5</v>
      </c>
      <c r="AE277" s="51">
        <v>3132.2499999999995</v>
      </c>
      <c r="AF277" s="51">
        <v>4169.25</v>
      </c>
      <c r="AG277" s="51">
        <v>912.5</v>
      </c>
      <c r="AH277" s="51">
        <v>3446.3125</v>
      </c>
    </row>
    <row r="278" spans="1:34" x14ac:dyDescent="0.25">
      <c r="A278" s="50">
        <v>41000</v>
      </c>
      <c r="B278" s="144"/>
      <c r="C278" s="144">
        <v>220.37</v>
      </c>
      <c r="D278" s="144">
        <v>308.25</v>
      </c>
      <c r="E278" s="144"/>
      <c r="F278" s="144"/>
      <c r="G278" s="144"/>
      <c r="H278" s="144">
        <v>348.87</v>
      </c>
      <c r="I278" s="144">
        <v>151.27000000000001</v>
      </c>
      <c r="J278" s="144"/>
      <c r="K278" s="144">
        <v>207.02</v>
      </c>
      <c r="L278" s="144"/>
      <c r="M278" s="144">
        <v>215.97</v>
      </c>
      <c r="N278" s="144"/>
      <c r="O278" s="144"/>
      <c r="P278" s="144"/>
      <c r="Q278" s="144"/>
      <c r="R278" s="144">
        <v>108.96</v>
      </c>
      <c r="S278" s="144"/>
      <c r="T278" s="144"/>
      <c r="U278" s="144">
        <v>32.86</v>
      </c>
      <c r="V278" s="144">
        <v>230.07</v>
      </c>
      <c r="W278" s="144">
        <v>315.01</v>
      </c>
      <c r="X278" s="144">
        <v>100.92</v>
      </c>
      <c r="Y278" s="144">
        <v>274.43</v>
      </c>
      <c r="Z278" s="51">
        <v>2895.4999999999995</v>
      </c>
      <c r="AA278" s="51">
        <v>2082.25</v>
      </c>
      <c r="AB278" s="51">
        <v>2685.75</v>
      </c>
      <c r="AC278" s="51">
        <v>3335.75</v>
      </c>
      <c r="AD278" s="51">
        <v>3134</v>
      </c>
      <c r="AE278" s="51">
        <v>3095.25</v>
      </c>
      <c r="AF278" s="51">
        <v>4211.5</v>
      </c>
      <c r="AG278" s="51">
        <v>866</v>
      </c>
      <c r="AH278" s="51">
        <v>3444.125</v>
      </c>
    </row>
    <row r="279" spans="1:34" x14ac:dyDescent="0.25">
      <c r="A279" s="50">
        <v>41030</v>
      </c>
      <c r="B279" s="144"/>
      <c r="C279" s="144">
        <v>224.91</v>
      </c>
      <c r="D279" s="144">
        <v>301.41000000000003</v>
      </c>
      <c r="E279" s="144"/>
      <c r="F279" s="144"/>
      <c r="G279" s="144"/>
      <c r="H279" s="144">
        <v>354.35</v>
      </c>
      <c r="I279" s="144">
        <v>155.6</v>
      </c>
      <c r="J279" s="144"/>
      <c r="K279" s="144">
        <v>201.69</v>
      </c>
      <c r="L279" s="144"/>
      <c r="M279" s="144">
        <v>217.87</v>
      </c>
      <c r="N279" s="144"/>
      <c r="O279" s="144">
        <v>73.52</v>
      </c>
      <c r="P279" s="144"/>
      <c r="Q279" s="144"/>
      <c r="R279" s="144">
        <v>111.45</v>
      </c>
      <c r="S279" s="144"/>
      <c r="T279" s="144"/>
      <c r="U279" s="144">
        <v>32.53</v>
      </c>
      <c r="V279" s="144">
        <v>222.72</v>
      </c>
      <c r="W279" s="144">
        <v>324.70999999999998</v>
      </c>
      <c r="X279" s="144">
        <v>103.43</v>
      </c>
      <c r="Y279" s="144">
        <v>265.41000000000003</v>
      </c>
      <c r="Z279" s="51">
        <v>2626.8</v>
      </c>
      <c r="AA279" s="51">
        <v>2020.2</v>
      </c>
      <c r="AB279" s="51">
        <v>2520.4</v>
      </c>
      <c r="AC279" s="51">
        <v>3370.6000000000004</v>
      </c>
      <c r="AD279" s="51">
        <v>3051.3999999999996</v>
      </c>
      <c r="AE279" s="51">
        <v>3016.3999999999996</v>
      </c>
      <c r="AF279" s="51">
        <v>4202</v>
      </c>
      <c r="AG279" s="51">
        <v>872</v>
      </c>
      <c r="AH279" s="51">
        <v>3410.1</v>
      </c>
    </row>
    <row r="280" spans="1:34" x14ac:dyDescent="0.25">
      <c r="A280" s="50">
        <v>41061</v>
      </c>
      <c r="B280" s="144"/>
      <c r="C280" s="144">
        <v>228.35</v>
      </c>
      <c r="D280" s="144">
        <v>273.41000000000003</v>
      </c>
      <c r="E280" s="144"/>
      <c r="F280" s="144"/>
      <c r="G280" s="144"/>
      <c r="H280" s="144">
        <v>364.32</v>
      </c>
      <c r="I280" s="144">
        <v>158.63</v>
      </c>
      <c r="J280" s="144"/>
      <c r="K280" s="144">
        <v>200.7</v>
      </c>
      <c r="L280" s="144"/>
      <c r="M280" s="144">
        <v>215.9</v>
      </c>
      <c r="N280" s="144"/>
      <c r="O280" s="144">
        <v>81.16</v>
      </c>
      <c r="P280" s="144"/>
      <c r="Q280" s="144"/>
      <c r="R280" s="144">
        <v>106.64</v>
      </c>
      <c r="S280" s="144"/>
      <c r="T280" s="144"/>
      <c r="U280" s="144">
        <v>31.53</v>
      </c>
      <c r="V280" s="144">
        <v>222.12</v>
      </c>
      <c r="W280" s="144">
        <v>256.39</v>
      </c>
      <c r="X280" s="144">
        <v>103.98</v>
      </c>
      <c r="Y280" s="144">
        <v>258.36</v>
      </c>
      <c r="Z280" s="51">
        <v>2699.5000000000005</v>
      </c>
      <c r="AA280" s="51">
        <v>2083.5</v>
      </c>
      <c r="AB280" s="51">
        <v>2513.25</v>
      </c>
      <c r="AC280" s="51">
        <v>3391.5</v>
      </c>
      <c r="AD280" s="51">
        <v>2964.5</v>
      </c>
      <c r="AE280" s="51">
        <v>2923</v>
      </c>
      <c r="AF280" s="51">
        <v>4094.25</v>
      </c>
      <c r="AG280" s="51">
        <v>940.25</v>
      </c>
      <c r="AH280" s="51">
        <v>3343.3125</v>
      </c>
    </row>
    <row r="281" spans="1:34" x14ac:dyDescent="0.25">
      <c r="A281" s="50">
        <v>41091</v>
      </c>
      <c r="B281" s="144"/>
      <c r="C281" s="144">
        <v>312.10000000000002</v>
      </c>
      <c r="D281" s="144">
        <v>272.38</v>
      </c>
      <c r="E281" s="144"/>
      <c r="F281" s="144"/>
      <c r="G281" s="144"/>
      <c r="H281" s="144">
        <v>364.31</v>
      </c>
      <c r="I281" s="144">
        <v>158.52000000000001</v>
      </c>
      <c r="J281" s="144"/>
      <c r="K281" s="144">
        <v>222.82</v>
      </c>
      <c r="L281" s="144"/>
      <c r="M281" s="144">
        <v>265.2</v>
      </c>
      <c r="N281" s="144"/>
      <c r="O281" s="144">
        <v>64.98</v>
      </c>
      <c r="P281" s="144"/>
      <c r="Q281" s="144"/>
      <c r="R281" s="144"/>
      <c r="S281" s="144"/>
      <c r="T281" s="144"/>
      <c r="U281" s="144">
        <v>32.450000000000003</v>
      </c>
      <c r="V281" s="144">
        <v>225.77</v>
      </c>
      <c r="W281" s="144">
        <v>227.48</v>
      </c>
      <c r="X281" s="144">
        <v>99.97</v>
      </c>
      <c r="Y281" s="144">
        <v>264.77999999999997</v>
      </c>
      <c r="Z281" s="51">
        <v>2747.75</v>
      </c>
      <c r="AA281" s="51">
        <v>2159</v>
      </c>
      <c r="AB281" s="51">
        <v>2495.5</v>
      </c>
      <c r="AC281" s="51">
        <v>3390.75</v>
      </c>
      <c r="AD281" s="51">
        <v>2915.4999999999995</v>
      </c>
      <c r="AE281" s="51">
        <v>2887</v>
      </c>
      <c r="AF281" s="51">
        <v>3993</v>
      </c>
      <c r="AG281" s="51">
        <v>935</v>
      </c>
      <c r="AH281" s="51">
        <v>3296.5625</v>
      </c>
    </row>
    <row r="282" spans="1:34" x14ac:dyDescent="0.25">
      <c r="A282" s="50">
        <v>41122</v>
      </c>
      <c r="B282" s="144"/>
      <c r="C282" s="144">
        <v>308.92</v>
      </c>
      <c r="D282" s="144">
        <v>276.04000000000002</v>
      </c>
      <c r="E282" s="144"/>
      <c r="F282" s="144"/>
      <c r="G282" s="144"/>
      <c r="H282" s="144">
        <v>383.59</v>
      </c>
      <c r="I282" s="144">
        <v>154.03</v>
      </c>
      <c r="J282" s="144"/>
      <c r="K282" s="144">
        <v>225.37</v>
      </c>
      <c r="L282" s="144"/>
      <c r="M282" s="144">
        <v>258.58</v>
      </c>
      <c r="N282" s="144"/>
      <c r="O282" s="144">
        <v>64.239999999999995</v>
      </c>
      <c r="P282" s="144">
        <v>233.56</v>
      </c>
      <c r="Q282" s="144">
        <v>241.94</v>
      </c>
      <c r="R282" s="144"/>
      <c r="S282" s="144"/>
      <c r="T282" s="144"/>
      <c r="U282" s="144">
        <v>32.869999999999997</v>
      </c>
      <c r="V282" s="144">
        <v>231.89</v>
      </c>
      <c r="W282" s="144">
        <v>212.62</v>
      </c>
      <c r="X282" s="144">
        <v>102.05</v>
      </c>
      <c r="Y282" s="144">
        <v>256.01</v>
      </c>
      <c r="Z282" s="51">
        <v>2847</v>
      </c>
      <c r="AA282" s="51">
        <v>2350.6</v>
      </c>
      <c r="AB282" s="51">
        <v>2611</v>
      </c>
      <c r="AC282" s="51">
        <v>3489.6000000000004</v>
      </c>
      <c r="AD282" s="51">
        <v>2945</v>
      </c>
      <c r="AE282" s="51">
        <v>2903.4000000000005</v>
      </c>
      <c r="AF282" s="51">
        <v>4085.2</v>
      </c>
      <c r="AG282" s="51">
        <v>988</v>
      </c>
      <c r="AH282" s="51">
        <v>3355.8</v>
      </c>
    </row>
    <row r="283" spans="1:34" x14ac:dyDescent="0.25">
      <c r="A283" s="50">
        <v>41153</v>
      </c>
      <c r="B283" s="144"/>
      <c r="C283" s="144">
        <v>307.7</v>
      </c>
      <c r="D283" s="144">
        <v>267.24</v>
      </c>
      <c r="E283" s="144"/>
      <c r="F283" s="144"/>
      <c r="G283" s="144"/>
      <c r="H283" s="144">
        <v>365.36</v>
      </c>
      <c r="I283" s="144">
        <v>152.13999999999999</v>
      </c>
      <c r="J283" s="144"/>
      <c r="K283" s="144">
        <v>228.6</v>
      </c>
      <c r="L283" s="144"/>
      <c r="M283" s="144">
        <v>252.95</v>
      </c>
      <c r="N283" s="144"/>
      <c r="O283" s="144">
        <v>62.12</v>
      </c>
      <c r="P283" s="144">
        <v>248</v>
      </c>
      <c r="Q283" s="144">
        <v>240.19</v>
      </c>
      <c r="R283" s="144"/>
      <c r="S283" s="144"/>
      <c r="T283" s="144"/>
      <c r="U283" s="144">
        <v>33.590000000000003</v>
      </c>
      <c r="V283" s="144">
        <v>244.79</v>
      </c>
      <c r="W283" s="144">
        <v>211.84</v>
      </c>
      <c r="X283" s="144">
        <v>101.82</v>
      </c>
      <c r="Y283" s="144"/>
      <c r="Z283" s="51">
        <v>3098.75</v>
      </c>
      <c r="AA283" s="51">
        <v>2590</v>
      </c>
      <c r="AB283" s="51">
        <v>2824</v>
      </c>
      <c r="AC283" s="51">
        <v>3401.7499999999995</v>
      </c>
      <c r="AD283" s="51">
        <v>2964.2499999999995</v>
      </c>
      <c r="AE283" s="51">
        <v>2929.5</v>
      </c>
      <c r="AF283" s="51">
        <v>3988.75</v>
      </c>
      <c r="AG283" s="51">
        <v>1030</v>
      </c>
      <c r="AH283" s="51">
        <v>3321.0625</v>
      </c>
    </row>
    <row r="284" spans="1:34" x14ac:dyDescent="0.25">
      <c r="A284" s="50">
        <v>41183</v>
      </c>
      <c r="B284" s="144"/>
      <c r="C284" s="144">
        <v>301.14999999999998</v>
      </c>
      <c r="D284" s="144">
        <v>288.73</v>
      </c>
      <c r="E284" s="144"/>
      <c r="F284" s="144"/>
      <c r="G284" s="144"/>
      <c r="H284" s="144">
        <v>367</v>
      </c>
      <c r="I284" s="144">
        <v>150.41999999999999</v>
      </c>
      <c r="J284" s="144"/>
      <c r="K284" s="144">
        <v>227.76</v>
      </c>
      <c r="L284" s="144"/>
      <c r="M284" s="144">
        <v>251.04</v>
      </c>
      <c r="N284" s="144"/>
      <c r="O284" s="144">
        <v>74.88</v>
      </c>
      <c r="P284" s="144">
        <v>250.94</v>
      </c>
      <c r="Q284" s="144"/>
      <c r="R284" s="144"/>
      <c r="S284" s="144"/>
      <c r="T284" s="144"/>
      <c r="U284" s="144">
        <v>35.07</v>
      </c>
      <c r="V284" s="144">
        <v>247.71</v>
      </c>
      <c r="W284" s="144">
        <v>268.44</v>
      </c>
      <c r="X284" s="144">
        <v>106.07</v>
      </c>
      <c r="Y284" s="144">
        <v>270.61</v>
      </c>
      <c r="Z284" s="51">
        <v>3193.6000000000004</v>
      </c>
      <c r="AA284" s="51">
        <v>2674.2</v>
      </c>
      <c r="AB284" s="51">
        <v>2897</v>
      </c>
      <c r="AC284" s="51">
        <v>3445.0000000000005</v>
      </c>
      <c r="AD284" s="51">
        <v>3054.2</v>
      </c>
      <c r="AE284" s="51">
        <v>3005.6</v>
      </c>
      <c r="AF284" s="51">
        <v>4046.3999999999996</v>
      </c>
      <c r="AG284" s="51">
        <v>1005</v>
      </c>
      <c r="AH284" s="51">
        <v>3387.8</v>
      </c>
    </row>
    <row r="285" spans="1:34" x14ac:dyDescent="0.25">
      <c r="A285" s="50">
        <v>41214</v>
      </c>
      <c r="B285" s="144"/>
      <c r="C285" s="144">
        <v>312.88</v>
      </c>
      <c r="D285" s="144">
        <v>285.11</v>
      </c>
      <c r="E285" s="144"/>
      <c r="F285" s="144"/>
      <c r="G285" s="144"/>
      <c r="H285" s="144">
        <v>362.17</v>
      </c>
      <c r="I285" s="144">
        <v>153.15</v>
      </c>
      <c r="J285" s="144"/>
      <c r="K285" s="144">
        <v>244.84</v>
      </c>
      <c r="L285" s="144"/>
      <c r="M285" s="144">
        <v>269.44</v>
      </c>
      <c r="N285" s="144"/>
      <c r="O285" s="144">
        <v>114.89</v>
      </c>
      <c r="P285" s="144">
        <v>255.12</v>
      </c>
      <c r="Q285" s="144"/>
      <c r="R285" s="144">
        <v>184.58</v>
      </c>
      <c r="S285" s="144"/>
      <c r="T285" s="144"/>
      <c r="U285" s="144">
        <v>36.32</v>
      </c>
      <c r="V285" s="144">
        <v>252.88</v>
      </c>
      <c r="W285" s="144">
        <v>173.58</v>
      </c>
      <c r="X285" s="144">
        <v>106.69</v>
      </c>
      <c r="Y285" s="144"/>
      <c r="Z285" s="51">
        <v>3266.75</v>
      </c>
      <c r="AA285" s="51">
        <v>2658.25</v>
      </c>
      <c r="AB285" s="51">
        <v>2898</v>
      </c>
      <c r="AC285" s="51">
        <v>3415.7500000000005</v>
      </c>
      <c r="AD285" s="51">
        <v>3202.2499999999995</v>
      </c>
      <c r="AE285" s="51">
        <v>3115.2500000000005</v>
      </c>
      <c r="AF285" s="51">
        <v>4036.25</v>
      </c>
      <c r="AG285" s="51">
        <v>1030</v>
      </c>
      <c r="AH285" s="51">
        <v>3442.375</v>
      </c>
    </row>
    <row r="286" spans="1:34" x14ac:dyDescent="0.25">
      <c r="A286" s="50">
        <v>41244</v>
      </c>
      <c r="B286" s="144"/>
      <c r="C286" s="144">
        <v>318.89999999999998</v>
      </c>
      <c r="D286" s="144">
        <v>290.87</v>
      </c>
      <c r="E286" s="144"/>
      <c r="F286" s="144"/>
      <c r="G286" s="144"/>
      <c r="H286" s="144">
        <v>353.66</v>
      </c>
      <c r="I286" s="144">
        <v>151.99</v>
      </c>
      <c r="J286" s="144"/>
      <c r="K286" s="144">
        <v>254.16</v>
      </c>
      <c r="L286" s="144"/>
      <c r="M286" s="144">
        <v>277.82</v>
      </c>
      <c r="N286" s="144"/>
      <c r="O286" s="144"/>
      <c r="P286" s="144">
        <v>255.12</v>
      </c>
      <c r="Q286" s="144"/>
      <c r="R286" s="144">
        <v>172.99</v>
      </c>
      <c r="S286" s="144"/>
      <c r="T286" s="144"/>
      <c r="U286" s="144">
        <v>36.020000000000003</v>
      </c>
      <c r="V286" s="144">
        <v>287.74</v>
      </c>
      <c r="W286" s="144"/>
      <c r="X286" s="144">
        <v>106.92</v>
      </c>
      <c r="Y286" s="144"/>
      <c r="Z286" s="51">
        <v>3375.75</v>
      </c>
      <c r="AA286" s="51">
        <v>2659.75</v>
      </c>
      <c r="AB286" s="51">
        <v>2949.25</v>
      </c>
      <c r="AC286" s="51">
        <v>3395.5</v>
      </c>
      <c r="AD286" s="51">
        <v>3243.5</v>
      </c>
      <c r="AE286" s="51">
        <v>3147.25</v>
      </c>
      <c r="AF286" s="51">
        <v>4028.5</v>
      </c>
      <c r="AG286" s="51">
        <v>1047.5</v>
      </c>
      <c r="AH286" s="51">
        <v>3453.6875</v>
      </c>
    </row>
    <row r="287" spans="1:34" x14ac:dyDescent="0.25">
      <c r="A287" s="50">
        <v>41275</v>
      </c>
      <c r="B287" s="144"/>
      <c r="C287" s="144">
        <v>296.27</v>
      </c>
      <c r="D287" s="144">
        <v>311.3</v>
      </c>
      <c r="E287" s="144"/>
      <c r="F287" s="144"/>
      <c r="G287" s="144"/>
      <c r="H287" s="144">
        <v>349.27</v>
      </c>
      <c r="I287" s="144">
        <v>147.09</v>
      </c>
      <c r="J287" s="144"/>
      <c r="K287" s="144">
        <v>232.13</v>
      </c>
      <c r="L287" s="144"/>
      <c r="M287" s="144">
        <v>258.17</v>
      </c>
      <c r="N287" s="144"/>
      <c r="O287" s="144"/>
      <c r="P287" s="144"/>
      <c r="Q287" s="144"/>
      <c r="R287" s="144"/>
      <c r="S287" s="144"/>
      <c r="T287" s="144"/>
      <c r="U287" s="144">
        <v>35.1</v>
      </c>
      <c r="V287" s="144">
        <v>269.31</v>
      </c>
      <c r="W287" s="144"/>
      <c r="X287" s="144">
        <v>106.75</v>
      </c>
      <c r="Y287" s="144"/>
      <c r="Z287" s="51">
        <v>3347.3999999999996</v>
      </c>
      <c r="AA287" s="51">
        <v>2671</v>
      </c>
      <c r="AB287" s="51">
        <v>2954.7999999999997</v>
      </c>
      <c r="AC287" s="51">
        <v>3395.0000000000005</v>
      </c>
      <c r="AD287" s="51">
        <v>3244.6</v>
      </c>
      <c r="AE287" s="51">
        <v>3171.3999999999996</v>
      </c>
      <c r="AF287" s="51">
        <v>4087.6000000000004</v>
      </c>
      <c r="AG287" s="51">
        <v>1048</v>
      </c>
      <c r="AH287" s="51">
        <v>3474.65</v>
      </c>
    </row>
    <row r="288" spans="1:34" x14ac:dyDescent="0.25">
      <c r="A288" s="50">
        <v>41306</v>
      </c>
      <c r="B288" s="144"/>
      <c r="C288" s="144">
        <v>274.88</v>
      </c>
      <c r="D288" s="144">
        <v>318.22000000000003</v>
      </c>
      <c r="E288" s="144"/>
      <c r="F288" s="144"/>
      <c r="G288" s="144"/>
      <c r="H288" s="144">
        <v>340.76</v>
      </c>
      <c r="I288" s="144">
        <v>143.96</v>
      </c>
      <c r="J288" s="144"/>
      <c r="K288" s="144">
        <v>218.32</v>
      </c>
      <c r="L288" s="144"/>
      <c r="M288" s="144">
        <v>245.82</v>
      </c>
      <c r="N288" s="144"/>
      <c r="O288" s="144"/>
      <c r="P288" s="144">
        <v>234.89</v>
      </c>
      <c r="Q288" s="144"/>
      <c r="R288" s="144">
        <v>178.69</v>
      </c>
      <c r="S288" s="144"/>
      <c r="T288" s="144"/>
      <c r="U288" s="144">
        <v>33.869999999999997</v>
      </c>
      <c r="V288" s="144">
        <v>258.26</v>
      </c>
      <c r="W288" s="144"/>
      <c r="X288" s="144">
        <v>105.84</v>
      </c>
      <c r="Y288" s="144"/>
      <c r="Z288" s="51">
        <v>3310.25</v>
      </c>
      <c r="AA288" s="51">
        <v>2637.9999999999995</v>
      </c>
      <c r="AB288" s="51">
        <v>2927.75</v>
      </c>
      <c r="AC288" s="51">
        <v>3339.5</v>
      </c>
      <c r="AD288" s="51">
        <v>3222.9999999999995</v>
      </c>
      <c r="AE288" s="51">
        <v>3162</v>
      </c>
      <c r="AF288" s="51">
        <v>4134.9999999999991</v>
      </c>
      <c r="AG288" s="51">
        <v>976.25</v>
      </c>
      <c r="AH288" s="51">
        <v>3464.875</v>
      </c>
    </row>
    <row r="289" spans="1:34" x14ac:dyDescent="0.25">
      <c r="A289" s="50">
        <v>41334</v>
      </c>
      <c r="B289" s="144"/>
      <c r="C289" s="144">
        <v>271.36</v>
      </c>
      <c r="D289" s="144">
        <v>324.64</v>
      </c>
      <c r="E289" s="144"/>
      <c r="F289" s="144"/>
      <c r="G289" s="144"/>
      <c r="H289" s="144">
        <v>345.85</v>
      </c>
      <c r="I289" s="144">
        <v>150.22</v>
      </c>
      <c r="J289" s="144"/>
      <c r="K289" s="144">
        <v>217.8</v>
      </c>
      <c r="L289" s="144"/>
      <c r="M289" s="144">
        <v>240.38</v>
      </c>
      <c r="N289" s="144"/>
      <c r="O289" s="144"/>
      <c r="P289" s="144">
        <v>230.29</v>
      </c>
      <c r="Q289" s="144"/>
      <c r="R289" s="144">
        <v>197.85</v>
      </c>
      <c r="S289" s="144"/>
      <c r="T289" s="144"/>
      <c r="U289" s="144">
        <v>33.97</v>
      </c>
      <c r="V289" s="144">
        <v>262.19</v>
      </c>
      <c r="W289" s="144"/>
      <c r="X289" s="144">
        <v>106.01</v>
      </c>
      <c r="Y289" s="144"/>
      <c r="Z289" s="51">
        <v>3332.75</v>
      </c>
      <c r="AA289" s="51">
        <v>2640.75</v>
      </c>
      <c r="AB289" s="51">
        <v>2997.7500000000005</v>
      </c>
      <c r="AC289" s="51">
        <v>3369.5</v>
      </c>
      <c r="AD289" s="51">
        <v>3217.2499999999995</v>
      </c>
      <c r="AE289" s="51">
        <v>3172.2499999999995</v>
      </c>
      <c r="AF289" s="51">
        <v>4111.75</v>
      </c>
      <c r="AG289" s="51">
        <v>955</v>
      </c>
      <c r="AH289" s="51">
        <v>3467.6875</v>
      </c>
    </row>
    <row r="290" spans="1:34" x14ac:dyDescent="0.25">
      <c r="A290" s="50">
        <v>41365</v>
      </c>
      <c r="B290" s="144"/>
      <c r="C290" s="144">
        <v>262.82</v>
      </c>
      <c r="D290" s="144">
        <v>344.33</v>
      </c>
      <c r="E290" s="144"/>
      <c r="F290" s="144"/>
      <c r="G290" s="144"/>
      <c r="H290" s="144">
        <v>353.7</v>
      </c>
      <c r="I290" s="144">
        <v>151.84</v>
      </c>
      <c r="J290" s="144"/>
      <c r="K290" s="144">
        <v>216.48</v>
      </c>
      <c r="L290" s="144"/>
      <c r="M290" s="144">
        <v>239.69</v>
      </c>
      <c r="N290" s="144"/>
      <c r="O290" s="144"/>
      <c r="P290" s="144"/>
      <c r="Q290" s="144">
        <v>220.17</v>
      </c>
      <c r="R290" s="144">
        <v>185.79</v>
      </c>
      <c r="S290" s="144"/>
      <c r="T290" s="144"/>
      <c r="U290" s="144">
        <v>34.39</v>
      </c>
      <c r="V290" s="144">
        <v>278.89999999999998</v>
      </c>
      <c r="W290" s="144">
        <v>324.58999999999997</v>
      </c>
      <c r="X290" s="144">
        <v>110.13</v>
      </c>
      <c r="Y290" s="144">
        <v>382.6</v>
      </c>
      <c r="Z290" s="51">
        <v>3663</v>
      </c>
      <c r="AA290" s="51">
        <v>2920.4</v>
      </c>
      <c r="AB290" s="51">
        <v>3457.2</v>
      </c>
      <c r="AC290" s="51">
        <v>3443.2000000000007</v>
      </c>
      <c r="AD290" s="51">
        <v>3168.2</v>
      </c>
      <c r="AE290" s="51">
        <v>3145.3999999999996</v>
      </c>
      <c r="AF290" s="51">
        <v>4177.5999999999995</v>
      </c>
      <c r="AG290" s="51">
        <v>1042</v>
      </c>
      <c r="AH290" s="51">
        <v>3483.5999999999995</v>
      </c>
    </row>
    <row r="291" spans="1:34" x14ac:dyDescent="0.25">
      <c r="A291" s="50">
        <v>41395</v>
      </c>
      <c r="B291" s="144"/>
      <c r="C291" s="144">
        <v>251.37</v>
      </c>
      <c r="D291" s="144">
        <v>380.16</v>
      </c>
      <c r="E291" s="144"/>
      <c r="F291" s="144"/>
      <c r="G291" s="144"/>
      <c r="H291" s="144">
        <v>358.73</v>
      </c>
      <c r="I291" s="144">
        <v>154.38999999999999</v>
      </c>
      <c r="J291" s="144"/>
      <c r="K291" s="144">
        <v>213.1</v>
      </c>
      <c r="L291" s="144"/>
      <c r="M291" s="144">
        <v>230.01</v>
      </c>
      <c r="N291" s="144"/>
      <c r="O291" s="144">
        <v>103.48</v>
      </c>
      <c r="P291" s="144"/>
      <c r="Q291" s="144">
        <v>226.84</v>
      </c>
      <c r="R291" s="144"/>
      <c r="S291" s="144"/>
      <c r="T291" s="144"/>
      <c r="U291" s="144">
        <v>34.15</v>
      </c>
      <c r="V291" s="144">
        <v>296.67</v>
      </c>
      <c r="W291" s="144">
        <v>274.87</v>
      </c>
      <c r="X291" s="144">
        <v>108.85</v>
      </c>
      <c r="Y291" s="144">
        <v>381.21</v>
      </c>
      <c r="Z291" s="51">
        <v>3949.5</v>
      </c>
      <c r="AA291" s="51">
        <v>3093.25</v>
      </c>
      <c r="AB291" s="51">
        <v>3700.75</v>
      </c>
      <c r="AC291" s="51">
        <v>3487.75</v>
      </c>
      <c r="AD291" s="51">
        <v>3265</v>
      </c>
      <c r="AE291" s="51">
        <v>3230</v>
      </c>
      <c r="AF291" s="51">
        <v>4159.25</v>
      </c>
      <c r="AG291" s="51">
        <v>1026.25</v>
      </c>
      <c r="AH291" s="51">
        <v>3535.5</v>
      </c>
    </row>
    <row r="292" spans="1:34" x14ac:dyDescent="0.25">
      <c r="A292" s="50">
        <v>41426</v>
      </c>
      <c r="B292" s="144"/>
      <c r="C292" s="144">
        <v>223.38</v>
      </c>
      <c r="D292" s="144">
        <v>357</v>
      </c>
      <c r="E292" s="144"/>
      <c r="F292" s="144"/>
      <c r="G292" s="144"/>
      <c r="H292" s="144">
        <v>374.3</v>
      </c>
      <c r="I292" s="144">
        <v>156.46</v>
      </c>
      <c r="J292" s="144"/>
      <c r="K292" s="144">
        <v>174.34</v>
      </c>
      <c r="L292" s="144"/>
      <c r="M292" s="144">
        <v>208.05</v>
      </c>
      <c r="N292" s="144"/>
      <c r="O292" s="144">
        <v>79.83</v>
      </c>
      <c r="P292" s="144"/>
      <c r="Q292" s="144"/>
      <c r="R292" s="144">
        <v>186.28</v>
      </c>
      <c r="S292" s="144"/>
      <c r="T292" s="144"/>
      <c r="U292" s="144">
        <v>36.130000000000003</v>
      </c>
      <c r="V292" s="144">
        <v>298.76</v>
      </c>
      <c r="W292" s="144">
        <v>214.57</v>
      </c>
      <c r="X292" s="144">
        <v>105.58</v>
      </c>
      <c r="Y292" s="144">
        <v>377.19</v>
      </c>
      <c r="Z292" s="51">
        <v>3989.5000000000005</v>
      </c>
      <c r="AA292" s="51">
        <v>3099</v>
      </c>
      <c r="AB292" s="51">
        <v>3637.25</v>
      </c>
      <c r="AC292" s="51">
        <v>3584.2499999999995</v>
      </c>
      <c r="AD292" s="51">
        <v>3304.0000000000005</v>
      </c>
      <c r="AE292" s="51">
        <v>3286.25</v>
      </c>
      <c r="AF292" s="51">
        <v>4195.5</v>
      </c>
      <c r="AG292" s="51">
        <v>1022.5</v>
      </c>
      <c r="AH292" s="51">
        <v>3592.5</v>
      </c>
    </row>
    <row r="293" spans="1:34" x14ac:dyDescent="0.25">
      <c r="A293" s="50">
        <v>41456</v>
      </c>
      <c r="B293" s="144"/>
      <c r="C293" s="144">
        <v>219.63</v>
      </c>
      <c r="D293" s="144">
        <v>362.27</v>
      </c>
      <c r="E293" s="144"/>
      <c r="F293" s="144"/>
      <c r="G293" s="144"/>
      <c r="H293" s="144">
        <v>379.02</v>
      </c>
      <c r="I293" s="144">
        <v>154.52000000000001</v>
      </c>
      <c r="J293" s="144"/>
      <c r="K293" s="144">
        <v>170.86</v>
      </c>
      <c r="L293" s="144"/>
      <c r="M293" s="144">
        <v>197.92</v>
      </c>
      <c r="N293" s="144"/>
      <c r="O293" s="144">
        <v>49.75</v>
      </c>
      <c r="P293" s="144"/>
      <c r="Q293" s="144"/>
      <c r="R293" s="144">
        <v>166.05</v>
      </c>
      <c r="S293" s="144"/>
      <c r="T293" s="144"/>
      <c r="U293" s="144">
        <v>35.299999999999997</v>
      </c>
      <c r="V293" s="144">
        <v>317.3</v>
      </c>
      <c r="W293" s="144">
        <v>208.34</v>
      </c>
      <c r="X293" s="144">
        <v>108.01</v>
      </c>
      <c r="Y293" s="144">
        <v>376.43</v>
      </c>
      <c r="Z293" s="51">
        <v>4049.4</v>
      </c>
      <c r="AA293" s="51">
        <v>3121.4000000000005</v>
      </c>
      <c r="AB293" s="51">
        <v>3617.8</v>
      </c>
      <c r="AC293" s="51">
        <v>3674.8</v>
      </c>
      <c r="AD293" s="51">
        <v>3382.7999999999997</v>
      </c>
      <c r="AE293" s="51">
        <v>3377.8</v>
      </c>
      <c r="AF293" s="51">
        <v>4209.2</v>
      </c>
      <c r="AG293" s="51">
        <v>1009</v>
      </c>
      <c r="AH293" s="51">
        <v>3661.1500000000005</v>
      </c>
    </row>
    <row r="294" spans="1:34" x14ac:dyDescent="0.25">
      <c r="A294" s="50">
        <v>41487</v>
      </c>
      <c r="B294" s="144"/>
      <c r="C294" s="144">
        <v>203.69</v>
      </c>
      <c r="D294" s="144">
        <v>392.89</v>
      </c>
      <c r="E294" s="144"/>
      <c r="F294" s="144"/>
      <c r="G294" s="144"/>
      <c r="H294" s="144">
        <v>385.76</v>
      </c>
      <c r="I294" s="144">
        <v>153.15</v>
      </c>
      <c r="J294" s="144"/>
      <c r="K294" s="144">
        <v>164.36</v>
      </c>
      <c r="L294" s="144"/>
      <c r="M294" s="144">
        <v>184.75</v>
      </c>
      <c r="N294" s="144"/>
      <c r="O294" s="144">
        <v>52.73</v>
      </c>
      <c r="P294" s="144">
        <v>173.13</v>
      </c>
      <c r="Q294" s="144">
        <v>157.4</v>
      </c>
      <c r="R294" s="144">
        <v>138.18</v>
      </c>
      <c r="S294" s="144"/>
      <c r="T294" s="144"/>
      <c r="U294" s="144">
        <v>36.119999999999997</v>
      </c>
      <c r="V294" s="144">
        <v>316.62</v>
      </c>
      <c r="W294" s="144">
        <v>164.13</v>
      </c>
      <c r="X294" s="144">
        <v>111.8</v>
      </c>
      <c r="Y294" s="144"/>
      <c r="Z294" s="51">
        <v>4099.9999999999991</v>
      </c>
      <c r="AA294" s="51">
        <v>3193.25</v>
      </c>
      <c r="AB294" s="51">
        <v>3701.5</v>
      </c>
      <c r="AC294" s="51">
        <v>3726.5</v>
      </c>
      <c r="AD294" s="51">
        <v>3463</v>
      </c>
      <c r="AE294" s="51">
        <v>3431.5000000000005</v>
      </c>
      <c r="AF294" s="51">
        <v>4304</v>
      </c>
      <c r="AG294" s="51">
        <v>1048.75</v>
      </c>
      <c r="AH294" s="51">
        <v>3731.25</v>
      </c>
    </row>
    <row r="295" spans="1:34" x14ac:dyDescent="0.25">
      <c r="A295" s="50">
        <v>41518</v>
      </c>
      <c r="B295" s="144"/>
      <c r="C295" s="144">
        <v>202.58</v>
      </c>
      <c r="D295" s="144">
        <v>430.4</v>
      </c>
      <c r="E295" s="144"/>
      <c r="F295" s="144"/>
      <c r="G295" s="144"/>
      <c r="H295" s="144">
        <v>403.48</v>
      </c>
      <c r="I295" s="144">
        <v>154.44999999999999</v>
      </c>
      <c r="J295" s="144"/>
      <c r="K295" s="144">
        <v>167.22</v>
      </c>
      <c r="L295" s="144"/>
      <c r="M295" s="144">
        <v>186.65</v>
      </c>
      <c r="N295" s="144"/>
      <c r="O295" s="144">
        <v>64.239999999999995</v>
      </c>
      <c r="P295" s="144">
        <v>173.94</v>
      </c>
      <c r="Q295" s="144">
        <v>148.93</v>
      </c>
      <c r="R295" s="144">
        <v>167.16</v>
      </c>
      <c r="S295" s="144"/>
      <c r="T295" s="144"/>
      <c r="U295" s="144">
        <v>38</v>
      </c>
      <c r="V295" s="144">
        <v>321.88</v>
      </c>
      <c r="W295" s="144">
        <v>309.44</v>
      </c>
      <c r="X295" s="144">
        <v>111.73</v>
      </c>
      <c r="Y295" s="144"/>
      <c r="Z295" s="51">
        <v>4195.5</v>
      </c>
      <c r="AA295" s="51">
        <v>3247.25</v>
      </c>
      <c r="AB295" s="51">
        <v>3762.9999999999995</v>
      </c>
      <c r="AC295" s="51">
        <v>3872.0000000000005</v>
      </c>
      <c r="AD295" s="51">
        <v>3517.75</v>
      </c>
      <c r="AE295" s="51">
        <v>3488.5</v>
      </c>
      <c r="AF295" s="51">
        <v>4358.25</v>
      </c>
      <c r="AG295" s="51">
        <v>1038.75</v>
      </c>
      <c r="AH295" s="51">
        <v>3809.125</v>
      </c>
    </row>
    <row r="296" spans="1:34" x14ac:dyDescent="0.25">
      <c r="A296" s="50">
        <v>41548</v>
      </c>
      <c r="B296" s="144"/>
      <c r="C296" s="144">
        <v>211.8</v>
      </c>
      <c r="D296" s="144">
        <v>432.1</v>
      </c>
      <c r="E296" s="144"/>
      <c r="F296" s="144"/>
      <c r="G296" s="144"/>
      <c r="H296" s="144">
        <v>404.89</v>
      </c>
      <c r="I296" s="144">
        <v>153.57</v>
      </c>
      <c r="J296" s="144"/>
      <c r="K296" s="144">
        <v>168.5</v>
      </c>
      <c r="L296" s="144"/>
      <c r="M296" s="144">
        <v>195.5</v>
      </c>
      <c r="N296" s="144"/>
      <c r="O296" s="144">
        <v>53.03</v>
      </c>
      <c r="P296" s="144">
        <v>178.86</v>
      </c>
      <c r="Q296" s="144">
        <v>145.13</v>
      </c>
      <c r="R296" s="144">
        <v>170.03</v>
      </c>
      <c r="S296" s="144"/>
      <c r="T296" s="144"/>
      <c r="U296" s="144">
        <v>38.54</v>
      </c>
      <c r="V296" s="144">
        <v>323.24</v>
      </c>
      <c r="W296" s="144">
        <v>177.62</v>
      </c>
      <c r="X296" s="144">
        <v>112.52</v>
      </c>
      <c r="Y296" s="144"/>
      <c r="Z296" s="51">
        <v>4138.2</v>
      </c>
      <c r="AA296" s="51">
        <v>3127.4</v>
      </c>
      <c r="AB296" s="51">
        <v>3721.6000000000004</v>
      </c>
      <c r="AC296" s="51">
        <v>3939.2</v>
      </c>
      <c r="AD296" s="51">
        <v>3579.2</v>
      </c>
      <c r="AE296" s="51">
        <v>3581.6000000000004</v>
      </c>
      <c r="AF296" s="51">
        <v>4380.6000000000004</v>
      </c>
      <c r="AG296" s="51">
        <v>997</v>
      </c>
      <c r="AH296" s="51">
        <v>3870.15</v>
      </c>
    </row>
    <row r="297" spans="1:34" x14ac:dyDescent="0.25">
      <c r="A297" s="50">
        <v>41579</v>
      </c>
      <c r="B297" s="144"/>
      <c r="C297" s="144">
        <v>219.89</v>
      </c>
      <c r="D297" s="144">
        <v>431.81</v>
      </c>
      <c r="E297" s="144"/>
      <c r="F297" s="144"/>
      <c r="G297" s="144"/>
      <c r="H297" s="144">
        <v>408.61</v>
      </c>
      <c r="I297" s="144">
        <v>156.26</v>
      </c>
      <c r="J297" s="144"/>
      <c r="K297" s="144">
        <v>170.08</v>
      </c>
      <c r="L297" s="144"/>
      <c r="M297" s="144">
        <v>200.16</v>
      </c>
      <c r="N297" s="144"/>
      <c r="O297" s="144">
        <v>48.34</v>
      </c>
      <c r="P297" s="144">
        <v>178.59</v>
      </c>
      <c r="Q297" s="144">
        <v>146.43</v>
      </c>
      <c r="R297" s="144">
        <v>182.39</v>
      </c>
      <c r="S297" s="144"/>
      <c r="T297" s="144"/>
      <c r="U297" s="144">
        <v>40.01</v>
      </c>
      <c r="V297" s="144">
        <v>317.41000000000003</v>
      </c>
      <c r="W297" s="144">
        <v>71</v>
      </c>
      <c r="X297" s="144">
        <v>110.57</v>
      </c>
      <c r="Y297" s="144">
        <v>389.04</v>
      </c>
      <c r="Z297" s="51">
        <v>4053.5</v>
      </c>
      <c r="AA297" s="51">
        <v>3102.5</v>
      </c>
      <c r="AB297" s="51">
        <v>3685.5</v>
      </c>
      <c r="AC297" s="51">
        <v>3983.25</v>
      </c>
      <c r="AD297" s="51">
        <v>3687.25</v>
      </c>
      <c r="AE297" s="51">
        <v>3718.25</v>
      </c>
      <c r="AF297" s="51">
        <v>4410.75</v>
      </c>
      <c r="AG297" s="51">
        <v>1000</v>
      </c>
      <c r="AH297" s="51">
        <v>3949.875</v>
      </c>
    </row>
    <row r="298" spans="1:34" x14ac:dyDescent="0.25">
      <c r="A298" s="50">
        <v>41609</v>
      </c>
      <c r="B298" s="144"/>
      <c r="C298" s="144">
        <v>224.85</v>
      </c>
      <c r="D298" s="144">
        <v>433.94</v>
      </c>
      <c r="E298" s="144"/>
      <c r="F298" s="144"/>
      <c r="G298" s="144"/>
      <c r="H298" s="144">
        <v>411.67</v>
      </c>
      <c r="I298" s="144">
        <v>155.61000000000001</v>
      </c>
      <c r="J298" s="144"/>
      <c r="K298" s="144">
        <v>170.06</v>
      </c>
      <c r="L298" s="144"/>
      <c r="M298" s="144">
        <v>202.12</v>
      </c>
      <c r="N298" s="144"/>
      <c r="O298" s="144"/>
      <c r="P298" s="144"/>
      <c r="Q298" s="144"/>
      <c r="R298" s="144">
        <v>177.08</v>
      </c>
      <c r="S298" s="144"/>
      <c r="T298" s="144"/>
      <c r="U298" s="144">
        <v>39.700000000000003</v>
      </c>
      <c r="V298" s="144">
        <v>318.39999999999998</v>
      </c>
      <c r="W298" s="144"/>
      <c r="X298" s="144">
        <v>111.88</v>
      </c>
      <c r="Y298" s="144"/>
      <c r="Z298" s="51">
        <v>4080.5000000000009</v>
      </c>
      <c r="AA298" s="51">
        <v>3225.4999999999995</v>
      </c>
      <c r="AB298" s="51">
        <v>3742.2499999999995</v>
      </c>
      <c r="AC298" s="51">
        <v>4013.4999999999995</v>
      </c>
      <c r="AD298" s="51">
        <v>3841</v>
      </c>
      <c r="AE298" s="51">
        <v>3813.25</v>
      </c>
      <c r="AF298" s="51">
        <v>4481.5</v>
      </c>
      <c r="AG298" s="51">
        <v>1035</v>
      </c>
      <c r="AH298" s="51">
        <v>4037.3125</v>
      </c>
    </row>
    <row r="299" spans="1:34" x14ac:dyDescent="0.25">
      <c r="A299" s="50">
        <v>41640</v>
      </c>
      <c r="B299" s="144"/>
      <c r="C299" s="144">
        <v>224.71</v>
      </c>
      <c r="D299" s="144">
        <v>410.12</v>
      </c>
      <c r="E299" s="144"/>
      <c r="F299" s="144"/>
      <c r="G299" s="144"/>
      <c r="H299" s="144">
        <v>417.74</v>
      </c>
      <c r="I299" s="144">
        <v>156.38</v>
      </c>
      <c r="J299" s="144"/>
      <c r="K299" s="144">
        <v>169.98</v>
      </c>
      <c r="L299" s="144"/>
      <c r="M299" s="144">
        <v>195.98</v>
      </c>
      <c r="N299" s="144"/>
      <c r="O299" s="144"/>
      <c r="P299" s="144">
        <v>181.49</v>
      </c>
      <c r="Q299" s="144"/>
      <c r="R299" s="144">
        <v>188.57</v>
      </c>
      <c r="S299" s="144"/>
      <c r="T299" s="144"/>
      <c r="U299" s="144">
        <v>39.619999999999997</v>
      </c>
      <c r="V299" s="144">
        <v>332.13</v>
      </c>
      <c r="W299" s="144"/>
      <c r="X299" s="144">
        <v>113.29</v>
      </c>
      <c r="Y299" s="144"/>
      <c r="Z299" s="51">
        <v>4045.9999999999995</v>
      </c>
      <c r="AA299" s="51">
        <v>3260.8</v>
      </c>
      <c r="AB299" s="51">
        <v>3755.6</v>
      </c>
      <c r="AC299" s="51">
        <v>4040.2</v>
      </c>
      <c r="AD299" s="51">
        <v>3860.6000000000004</v>
      </c>
      <c r="AE299" s="51">
        <v>3832.4</v>
      </c>
      <c r="AF299" s="51">
        <v>4473.5999999999995</v>
      </c>
      <c r="AG299" s="51">
        <v>1040</v>
      </c>
      <c r="AH299" s="51">
        <v>4051.7</v>
      </c>
    </row>
    <row r="300" spans="1:34" x14ac:dyDescent="0.25">
      <c r="A300" s="50">
        <v>41671</v>
      </c>
      <c r="B300" s="144"/>
      <c r="C300" s="144">
        <v>225.8</v>
      </c>
      <c r="D300" s="144">
        <v>385.43</v>
      </c>
      <c r="E300" s="144"/>
      <c r="F300" s="144"/>
      <c r="G300" s="144"/>
      <c r="H300" s="144">
        <v>414.75</v>
      </c>
      <c r="I300" s="144">
        <v>158.37</v>
      </c>
      <c r="J300" s="144"/>
      <c r="K300" s="144">
        <v>170.02</v>
      </c>
      <c r="L300" s="144">
        <v>143.85</v>
      </c>
      <c r="M300" s="144">
        <v>192.17</v>
      </c>
      <c r="N300" s="144"/>
      <c r="O300" s="144"/>
      <c r="P300" s="144">
        <v>180.58</v>
      </c>
      <c r="Q300" s="144">
        <v>146.66999999999999</v>
      </c>
      <c r="R300" s="144"/>
      <c r="S300" s="144"/>
      <c r="T300" s="144"/>
      <c r="U300" s="144">
        <v>39.96</v>
      </c>
      <c r="V300" s="144">
        <v>332.29</v>
      </c>
      <c r="W300" s="144"/>
      <c r="X300" s="144">
        <v>115.19</v>
      </c>
      <c r="Y300" s="144"/>
      <c r="Z300" s="51">
        <v>3764.2499999999995</v>
      </c>
      <c r="AA300" s="51">
        <v>3308.5</v>
      </c>
      <c r="AB300" s="51">
        <v>3775.5</v>
      </c>
      <c r="AC300" s="51">
        <v>4042.75</v>
      </c>
      <c r="AD300" s="51">
        <v>3813.7500000000005</v>
      </c>
      <c r="AE300" s="51">
        <v>3825.25</v>
      </c>
      <c r="AF300" s="51">
        <v>4530.75</v>
      </c>
      <c r="AG300" s="51">
        <v>1033.75</v>
      </c>
      <c r="AH300" s="51">
        <v>4053.125</v>
      </c>
    </row>
    <row r="301" spans="1:34" x14ac:dyDescent="0.25">
      <c r="A301" s="50">
        <v>41699</v>
      </c>
      <c r="B301" s="144"/>
      <c r="C301" s="144">
        <v>245.66</v>
      </c>
      <c r="D301" s="144">
        <v>355.6</v>
      </c>
      <c r="E301" s="144"/>
      <c r="F301" s="144"/>
      <c r="G301" s="144"/>
      <c r="H301" s="144">
        <v>412.09</v>
      </c>
      <c r="I301" s="144">
        <v>157.69999999999999</v>
      </c>
      <c r="J301" s="144"/>
      <c r="K301" s="144">
        <v>173.99</v>
      </c>
      <c r="L301" s="144"/>
      <c r="M301" s="144">
        <v>208.13</v>
      </c>
      <c r="N301" s="144"/>
      <c r="O301" s="144"/>
      <c r="P301" s="144">
        <v>180.85</v>
      </c>
      <c r="Q301" s="144"/>
      <c r="R301" s="144">
        <v>189.67</v>
      </c>
      <c r="S301" s="144"/>
      <c r="T301" s="144"/>
      <c r="U301" s="144">
        <v>39.33</v>
      </c>
      <c r="V301" s="144">
        <v>324.98</v>
      </c>
      <c r="W301" s="144">
        <v>458.42</v>
      </c>
      <c r="X301" s="144">
        <v>112.59</v>
      </c>
      <c r="Y301" s="144"/>
      <c r="Z301" s="51">
        <v>3686.7499999999995</v>
      </c>
      <c r="AA301" s="51">
        <v>3250</v>
      </c>
      <c r="AB301" s="51">
        <v>3728.75</v>
      </c>
      <c r="AC301" s="51">
        <v>4003.25</v>
      </c>
      <c r="AD301" s="51">
        <v>3725.25</v>
      </c>
      <c r="AE301" s="51">
        <v>3753.5</v>
      </c>
      <c r="AF301" s="51">
        <v>4504.25</v>
      </c>
      <c r="AG301" s="51">
        <v>1004.5</v>
      </c>
      <c r="AH301" s="51">
        <v>3996.5625</v>
      </c>
    </row>
    <row r="302" spans="1:34" x14ac:dyDescent="0.25">
      <c r="A302" s="50">
        <v>41730</v>
      </c>
      <c r="B302" s="144"/>
      <c r="C302" s="144">
        <v>250.62</v>
      </c>
      <c r="D302" s="144">
        <v>350.73</v>
      </c>
      <c r="E302" s="144"/>
      <c r="F302" s="144"/>
      <c r="G302" s="144"/>
      <c r="H302" s="144">
        <v>414.97</v>
      </c>
      <c r="I302" s="144">
        <v>159.63999999999999</v>
      </c>
      <c r="J302" s="144"/>
      <c r="K302" s="144">
        <v>178.4</v>
      </c>
      <c r="L302" s="144"/>
      <c r="M302" s="144">
        <v>211.52</v>
      </c>
      <c r="N302" s="144"/>
      <c r="O302" s="144">
        <v>62.48</v>
      </c>
      <c r="P302" s="144">
        <v>185.99</v>
      </c>
      <c r="Q302" s="144"/>
      <c r="R302" s="144"/>
      <c r="S302" s="144"/>
      <c r="T302" s="144"/>
      <c r="U302" s="144">
        <v>39.14</v>
      </c>
      <c r="V302" s="144">
        <v>326.36</v>
      </c>
      <c r="W302" s="144">
        <v>296.57</v>
      </c>
      <c r="X302" s="144">
        <v>112.04</v>
      </c>
      <c r="Y302" s="144"/>
      <c r="Z302" s="51">
        <v>3594.8</v>
      </c>
      <c r="AA302" s="51">
        <v>3097.7999999999997</v>
      </c>
      <c r="AB302" s="51">
        <v>3559</v>
      </c>
      <c r="AC302" s="51">
        <v>3996.7999999999993</v>
      </c>
      <c r="AD302" s="51">
        <v>3560.4</v>
      </c>
      <c r="AE302" s="51">
        <v>3628.6000000000004</v>
      </c>
      <c r="AF302" s="51">
        <v>4504.6000000000004</v>
      </c>
      <c r="AG302" s="51">
        <v>962</v>
      </c>
      <c r="AH302" s="51">
        <v>3922.6</v>
      </c>
    </row>
    <row r="303" spans="1:34" x14ac:dyDescent="0.25">
      <c r="A303" s="50">
        <v>41760</v>
      </c>
      <c r="B303" s="144"/>
      <c r="C303" s="144">
        <v>247.68</v>
      </c>
      <c r="D303" s="144">
        <v>352.8</v>
      </c>
      <c r="E303" s="144"/>
      <c r="F303" s="144"/>
      <c r="G303" s="144"/>
      <c r="H303" s="144">
        <v>408.61</v>
      </c>
      <c r="I303" s="144">
        <v>161.03</v>
      </c>
      <c r="J303" s="144"/>
      <c r="K303" s="144">
        <v>170.22</v>
      </c>
      <c r="L303" s="144"/>
      <c r="M303" s="144">
        <v>202.75</v>
      </c>
      <c r="N303" s="144"/>
      <c r="O303" s="144">
        <v>56.48</v>
      </c>
      <c r="P303" s="144"/>
      <c r="Q303" s="144">
        <v>158.9</v>
      </c>
      <c r="R303" s="144"/>
      <c r="S303" s="144"/>
      <c r="T303" s="144"/>
      <c r="U303" s="144">
        <v>38.4</v>
      </c>
      <c r="V303" s="144">
        <v>310.64999999999998</v>
      </c>
      <c r="W303" s="144">
        <v>246.16</v>
      </c>
      <c r="X303" s="144">
        <v>109.27</v>
      </c>
      <c r="Y303" s="144"/>
      <c r="Z303" s="51">
        <v>3515</v>
      </c>
      <c r="AA303" s="51">
        <v>2889.75</v>
      </c>
      <c r="AB303" s="51">
        <v>3351.5</v>
      </c>
      <c r="AC303" s="51">
        <v>3958.7499999999995</v>
      </c>
      <c r="AD303" s="51">
        <v>3297</v>
      </c>
      <c r="AE303" s="51">
        <v>3438.5</v>
      </c>
      <c r="AF303" s="51">
        <v>4491</v>
      </c>
      <c r="AG303" s="51">
        <v>963.75</v>
      </c>
      <c r="AH303" s="51">
        <v>3796.3125</v>
      </c>
    </row>
    <row r="304" spans="1:34" x14ac:dyDescent="0.25">
      <c r="A304" s="50">
        <v>41791</v>
      </c>
      <c r="B304" s="144"/>
      <c r="C304" s="144">
        <v>258.77</v>
      </c>
      <c r="D304" s="144">
        <v>354.99</v>
      </c>
      <c r="E304" s="144"/>
      <c r="F304" s="144"/>
      <c r="G304" s="144"/>
      <c r="H304" s="144">
        <v>400.94</v>
      </c>
      <c r="I304" s="144">
        <v>159.53</v>
      </c>
      <c r="J304" s="144"/>
      <c r="K304" s="144">
        <v>157.18</v>
      </c>
      <c r="L304" s="144"/>
      <c r="M304" s="144">
        <v>189.89</v>
      </c>
      <c r="N304" s="144"/>
      <c r="O304" s="144">
        <v>64</v>
      </c>
      <c r="P304" s="144"/>
      <c r="Q304" s="144"/>
      <c r="R304" s="144"/>
      <c r="S304" s="144"/>
      <c r="T304" s="144"/>
      <c r="U304" s="144">
        <v>38.32</v>
      </c>
      <c r="V304" s="144">
        <v>309.17</v>
      </c>
      <c r="W304" s="144">
        <v>209.41</v>
      </c>
      <c r="X304" s="144">
        <v>115.54</v>
      </c>
      <c r="Y304" s="144"/>
      <c r="Z304" s="51">
        <v>3478.75</v>
      </c>
      <c r="AA304" s="51">
        <v>2861.25</v>
      </c>
      <c r="AB304" s="51">
        <v>3288.25</v>
      </c>
      <c r="AC304" s="51">
        <v>3822.5</v>
      </c>
      <c r="AD304" s="51">
        <v>3168</v>
      </c>
      <c r="AE304" s="51">
        <v>3303</v>
      </c>
      <c r="AF304" s="51">
        <v>4469</v>
      </c>
      <c r="AG304" s="51">
        <v>988.75</v>
      </c>
      <c r="AH304" s="51">
        <v>3690.625</v>
      </c>
    </row>
    <row r="305" spans="1:34" x14ac:dyDescent="0.25">
      <c r="A305" s="50">
        <v>41821</v>
      </c>
      <c r="B305" s="144"/>
      <c r="C305" s="144">
        <v>263.08999999999997</v>
      </c>
      <c r="D305" s="144">
        <v>353.64</v>
      </c>
      <c r="E305" s="144"/>
      <c r="F305" s="144"/>
      <c r="G305" s="144"/>
      <c r="H305" s="144">
        <v>409.19</v>
      </c>
      <c r="I305" s="144">
        <v>178.77</v>
      </c>
      <c r="J305" s="144"/>
      <c r="K305" s="144">
        <v>147.87</v>
      </c>
      <c r="L305" s="144"/>
      <c r="M305" s="144">
        <v>177.76</v>
      </c>
      <c r="N305" s="144"/>
      <c r="O305" s="144">
        <v>55.4</v>
      </c>
      <c r="P305" s="144">
        <v>174.3</v>
      </c>
      <c r="Q305" s="144"/>
      <c r="R305" s="144"/>
      <c r="S305" s="144"/>
      <c r="T305" s="144"/>
      <c r="U305" s="144">
        <v>38.69</v>
      </c>
      <c r="V305" s="144">
        <v>302.38</v>
      </c>
      <c r="W305" s="144">
        <v>278.02</v>
      </c>
      <c r="X305" s="144">
        <v>115.96</v>
      </c>
      <c r="Y305" s="144"/>
      <c r="Z305" s="51">
        <v>3546</v>
      </c>
      <c r="AA305" s="51">
        <v>2867.8</v>
      </c>
      <c r="AB305" s="51">
        <v>3173.2</v>
      </c>
      <c r="AC305" s="51">
        <v>3832</v>
      </c>
      <c r="AD305" s="51">
        <v>3241.7999999999993</v>
      </c>
      <c r="AE305" s="51">
        <v>3315.8</v>
      </c>
      <c r="AF305" s="51">
        <v>4463.3999999999996</v>
      </c>
      <c r="AG305" s="51">
        <v>990</v>
      </c>
      <c r="AH305" s="51">
        <v>3713.2499999999995</v>
      </c>
    </row>
    <row r="306" spans="1:34" x14ac:dyDescent="0.25">
      <c r="A306" s="50">
        <v>41852</v>
      </c>
      <c r="B306" s="144"/>
      <c r="C306" s="144">
        <v>200.66</v>
      </c>
      <c r="D306" s="144">
        <v>361.07</v>
      </c>
      <c r="E306" s="144"/>
      <c r="F306" s="144"/>
      <c r="G306" s="144"/>
      <c r="H306" s="144">
        <v>406.26</v>
      </c>
      <c r="I306" s="144">
        <v>161.12</v>
      </c>
      <c r="J306" s="144"/>
      <c r="K306" s="144">
        <v>140.71</v>
      </c>
      <c r="L306" s="144"/>
      <c r="M306" s="144">
        <v>150.22999999999999</v>
      </c>
      <c r="N306" s="144"/>
      <c r="O306" s="144">
        <v>59.31</v>
      </c>
      <c r="P306" s="144">
        <v>157.16</v>
      </c>
      <c r="Q306" s="144">
        <v>133.33000000000001</v>
      </c>
      <c r="R306" s="144"/>
      <c r="S306" s="144"/>
      <c r="T306" s="144"/>
      <c r="U306" s="144">
        <v>38.08</v>
      </c>
      <c r="V306" s="144">
        <v>287.89999999999998</v>
      </c>
      <c r="W306" s="144">
        <v>252.73</v>
      </c>
      <c r="X306" s="144">
        <v>114.87</v>
      </c>
      <c r="Y306" s="144"/>
      <c r="Z306" s="51">
        <v>3404</v>
      </c>
      <c r="AA306" s="51">
        <v>2628.75</v>
      </c>
      <c r="AB306" s="51">
        <v>2860</v>
      </c>
      <c r="AC306" s="51">
        <v>3842.25</v>
      </c>
      <c r="AD306" s="51">
        <v>3324.2499999999995</v>
      </c>
      <c r="AE306" s="51">
        <v>3350.5</v>
      </c>
      <c r="AF306" s="51">
        <v>4425.25</v>
      </c>
      <c r="AG306" s="51">
        <v>946.25</v>
      </c>
      <c r="AH306" s="51">
        <v>3735.5625</v>
      </c>
    </row>
    <row r="307" spans="1:34" x14ac:dyDescent="0.25">
      <c r="A307" s="50">
        <v>41883</v>
      </c>
      <c r="B307" s="144"/>
      <c r="C307" s="144">
        <v>200.06</v>
      </c>
      <c r="D307" s="144">
        <v>356.22</v>
      </c>
      <c r="E307" s="144"/>
      <c r="F307" s="144"/>
      <c r="G307" s="144"/>
      <c r="H307" s="144">
        <v>374.57</v>
      </c>
      <c r="I307" s="144">
        <v>162.12</v>
      </c>
      <c r="J307" s="144"/>
      <c r="K307" s="144">
        <v>139.59</v>
      </c>
      <c r="L307" s="144"/>
      <c r="M307" s="144">
        <v>144.69999999999999</v>
      </c>
      <c r="N307" s="144"/>
      <c r="O307" s="144">
        <v>63.4</v>
      </c>
      <c r="P307" s="144">
        <v>157.58000000000001</v>
      </c>
      <c r="Q307" s="144">
        <v>124.23</v>
      </c>
      <c r="R307" s="144"/>
      <c r="S307" s="144"/>
      <c r="T307" s="144"/>
      <c r="U307" s="144">
        <v>37.81</v>
      </c>
      <c r="V307" s="144">
        <v>264.83</v>
      </c>
      <c r="W307" s="144">
        <v>317.51</v>
      </c>
      <c r="X307" s="144">
        <v>112.56</v>
      </c>
      <c r="Y307" s="144">
        <v>252.45</v>
      </c>
      <c r="Z307" s="51">
        <v>3127.75</v>
      </c>
      <c r="AA307" s="51">
        <v>2230.75</v>
      </c>
      <c r="AB307" s="51">
        <v>2510.75</v>
      </c>
      <c r="AC307" s="51">
        <v>3610</v>
      </c>
      <c r="AD307" s="51">
        <v>3208.25</v>
      </c>
      <c r="AE307" s="51">
        <v>3316.5</v>
      </c>
      <c r="AF307" s="51">
        <v>4491</v>
      </c>
      <c r="AG307" s="51">
        <v>902.5</v>
      </c>
      <c r="AH307" s="51">
        <v>3656.4375</v>
      </c>
    </row>
    <row r="308" spans="1:34" x14ac:dyDescent="0.25">
      <c r="A308" s="50">
        <v>41913</v>
      </c>
      <c r="B308" s="144"/>
      <c r="C308" s="144">
        <v>198.64</v>
      </c>
      <c r="D308" s="144">
        <v>339.64</v>
      </c>
      <c r="E308" s="144"/>
      <c r="F308" s="144"/>
      <c r="G308" s="144"/>
      <c r="H308" s="144">
        <v>364.12</v>
      </c>
      <c r="I308" s="144">
        <v>167.22</v>
      </c>
      <c r="J308" s="144"/>
      <c r="K308" s="144">
        <v>139.36000000000001</v>
      </c>
      <c r="L308" s="144">
        <v>108.1</v>
      </c>
      <c r="M308" s="144">
        <v>147.44999999999999</v>
      </c>
      <c r="N308" s="144"/>
      <c r="O308" s="144">
        <v>51.06</v>
      </c>
      <c r="P308" s="144">
        <v>149.76</v>
      </c>
      <c r="Q308" s="144">
        <v>124.35</v>
      </c>
      <c r="R308" s="144"/>
      <c r="S308" s="144"/>
      <c r="T308" s="144"/>
      <c r="U308" s="144">
        <v>36.950000000000003</v>
      </c>
      <c r="V308" s="144">
        <v>241.46</v>
      </c>
      <c r="W308" s="144">
        <v>251.76</v>
      </c>
      <c r="X308" s="144">
        <v>112.13</v>
      </c>
      <c r="Y308" s="144"/>
      <c r="Z308" s="51">
        <v>3071.6000000000004</v>
      </c>
      <c r="AA308" s="51">
        <v>2096</v>
      </c>
      <c r="AB308" s="51">
        <v>2410.6</v>
      </c>
      <c r="AC308" s="51">
        <v>3510.4</v>
      </c>
      <c r="AD308" s="51">
        <v>3034.6000000000004</v>
      </c>
      <c r="AE308" s="51">
        <v>3169</v>
      </c>
      <c r="AF308" s="51">
        <v>4454.6000000000004</v>
      </c>
      <c r="AG308" s="51">
        <v>944</v>
      </c>
      <c r="AH308" s="51">
        <v>3542.15</v>
      </c>
    </row>
    <row r="309" spans="1:34" x14ac:dyDescent="0.25">
      <c r="A309" s="50">
        <v>41944</v>
      </c>
      <c r="B309" s="144"/>
      <c r="C309" s="144">
        <v>215.64</v>
      </c>
      <c r="D309" s="144">
        <v>316.85000000000002</v>
      </c>
      <c r="E309" s="144"/>
      <c r="F309" s="144"/>
      <c r="G309" s="144"/>
      <c r="H309" s="144">
        <v>348.93</v>
      </c>
      <c r="I309" s="144">
        <v>169.25</v>
      </c>
      <c r="J309" s="144"/>
      <c r="K309" s="144">
        <v>149.77000000000001</v>
      </c>
      <c r="L309" s="144">
        <v>113.03</v>
      </c>
      <c r="M309" s="144">
        <v>160.87</v>
      </c>
      <c r="N309" s="144"/>
      <c r="O309" s="144">
        <v>60.84</v>
      </c>
      <c r="P309" s="144">
        <v>160.26</v>
      </c>
      <c r="Q309" s="144">
        <v>129.72</v>
      </c>
      <c r="R309" s="144"/>
      <c r="S309" s="144"/>
      <c r="T309" s="144"/>
      <c r="U309" s="144">
        <v>35.630000000000003</v>
      </c>
      <c r="V309" s="144">
        <v>233.15</v>
      </c>
      <c r="W309" s="144"/>
      <c r="X309" s="144">
        <v>108.96</v>
      </c>
      <c r="Y309" s="144"/>
      <c r="Z309" s="51">
        <v>3051.5</v>
      </c>
      <c r="AA309" s="51">
        <v>1973.2500000000002</v>
      </c>
      <c r="AB309" s="51">
        <v>2368.5</v>
      </c>
      <c r="AC309" s="51">
        <v>3384.25</v>
      </c>
      <c r="AD309" s="51">
        <v>2873.25</v>
      </c>
      <c r="AE309" s="51">
        <v>3005.75</v>
      </c>
      <c r="AF309" s="51">
        <v>4374.25</v>
      </c>
      <c r="AG309" s="51">
        <v>916.25</v>
      </c>
      <c r="AH309" s="51">
        <v>3409.375</v>
      </c>
    </row>
    <row r="310" spans="1:34" x14ac:dyDescent="0.25">
      <c r="A310" s="50">
        <v>41974</v>
      </c>
      <c r="B310" s="144"/>
      <c r="C310" s="144">
        <v>225.38</v>
      </c>
      <c r="D310" s="144">
        <v>310.55</v>
      </c>
      <c r="E310" s="144"/>
      <c r="F310" s="144"/>
      <c r="G310" s="144"/>
      <c r="H310" s="144">
        <v>325.67</v>
      </c>
      <c r="I310" s="144">
        <v>162.74</v>
      </c>
      <c r="J310" s="144"/>
      <c r="K310" s="144">
        <v>155.11000000000001</v>
      </c>
      <c r="L310" s="144">
        <v>114.67</v>
      </c>
      <c r="M310" s="144">
        <v>167.72</v>
      </c>
      <c r="N310" s="144"/>
      <c r="O310" s="144"/>
      <c r="P310" s="144">
        <v>169.05</v>
      </c>
      <c r="Q310" s="144">
        <v>139.79</v>
      </c>
      <c r="R310" s="144"/>
      <c r="S310" s="144"/>
      <c r="T310" s="144"/>
      <c r="U310" s="144">
        <v>33.979999999999997</v>
      </c>
      <c r="V310" s="144">
        <v>219.95</v>
      </c>
      <c r="W310" s="144"/>
      <c r="X310" s="144">
        <v>101.23</v>
      </c>
      <c r="Y310" s="144"/>
      <c r="Z310" s="51">
        <v>2981.75</v>
      </c>
      <c r="AA310" s="51">
        <v>1913.75</v>
      </c>
      <c r="AB310" s="51">
        <v>2361.75</v>
      </c>
      <c r="AC310" s="51">
        <v>3215.25</v>
      </c>
      <c r="AD310" s="51">
        <v>2792.7500000000005</v>
      </c>
      <c r="AE310" s="51">
        <v>2924.2499999999995</v>
      </c>
      <c r="AF310" s="51">
        <v>4375.5</v>
      </c>
      <c r="AG310" s="51">
        <v>891.25</v>
      </c>
      <c r="AH310" s="51">
        <v>3326.9375</v>
      </c>
    </row>
    <row r="311" spans="1:34" x14ac:dyDescent="0.25">
      <c r="A311" s="50">
        <v>42005</v>
      </c>
      <c r="B311" s="144"/>
      <c r="C311" s="144">
        <v>236.59</v>
      </c>
      <c r="D311" s="144">
        <v>288.66000000000003</v>
      </c>
      <c r="E311" s="144"/>
      <c r="F311" s="144"/>
      <c r="G311" s="144"/>
      <c r="H311" s="144">
        <v>328.96</v>
      </c>
      <c r="I311" s="144">
        <v>174.81</v>
      </c>
      <c r="J311" s="144"/>
      <c r="K311" s="144">
        <v>163.18</v>
      </c>
      <c r="L311" s="144">
        <v>128.24</v>
      </c>
      <c r="M311" s="144">
        <v>170.97</v>
      </c>
      <c r="N311" s="144"/>
      <c r="O311" s="144"/>
      <c r="P311" s="144">
        <v>177.6</v>
      </c>
      <c r="Q311" s="144">
        <v>151.29</v>
      </c>
      <c r="R311" s="144"/>
      <c r="S311" s="144"/>
      <c r="T311" s="144"/>
      <c r="U311" s="144">
        <v>33.35</v>
      </c>
      <c r="V311" s="144">
        <v>205.9</v>
      </c>
      <c r="W311" s="144"/>
      <c r="X311" s="144">
        <v>100.72</v>
      </c>
      <c r="Y311" s="144"/>
      <c r="Z311" s="51">
        <v>2912.8199999999997</v>
      </c>
      <c r="AA311" s="51">
        <v>1865.5200000000002</v>
      </c>
      <c r="AB311" s="51">
        <v>2339.7199999999998</v>
      </c>
      <c r="AC311" s="51">
        <v>3127.34</v>
      </c>
      <c r="AD311" s="51">
        <v>2709.76</v>
      </c>
      <c r="AE311" s="51">
        <v>2837.46</v>
      </c>
      <c r="AF311" s="51">
        <v>4257.88</v>
      </c>
      <c r="AG311" s="51">
        <v>890</v>
      </c>
      <c r="AH311" s="51">
        <v>3233.1100000000006</v>
      </c>
    </row>
    <row r="312" spans="1:34" x14ac:dyDescent="0.25">
      <c r="A312" s="50">
        <v>42036</v>
      </c>
      <c r="B312" s="144"/>
      <c r="C312" s="144">
        <v>233.0728</v>
      </c>
      <c r="D312" s="144">
        <v>296.60000000000002</v>
      </c>
      <c r="E312" s="144"/>
      <c r="F312" s="144"/>
      <c r="G312" s="144"/>
      <c r="H312" s="144">
        <v>351.15</v>
      </c>
      <c r="I312" s="144">
        <v>177.61</v>
      </c>
      <c r="J312" s="144"/>
      <c r="K312" s="144">
        <v>165.33828333333335</v>
      </c>
      <c r="L312" s="144">
        <v>132.12739999999999</v>
      </c>
      <c r="M312" s="144">
        <v>169.49404285714286</v>
      </c>
      <c r="N312" s="144"/>
      <c r="O312" s="144"/>
      <c r="P312" s="144">
        <v>173.9271</v>
      </c>
      <c r="Q312" s="144">
        <v>155.3964</v>
      </c>
      <c r="R312" s="144"/>
      <c r="S312" s="144"/>
      <c r="T312" s="144"/>
      <c r="U312" s="144">
        <v>35.56</v>
      </c>
      <c r="V312" s="144">
        <v>225.94</v>
      </c>
      <c r="W312" s="144"/>
      <c r="X312" s="144">
        <v>113.09</v>
      </c>
      <c r="Y312" s="144"/>
      <c r="Z312" s="51">
        <v>3110.5250000000001</v>
      </c>
      <c r="AA312" s="51">
        <v>2081.4500000000003</v>
      </c>
      <c r="AB312" s="51">
        <v>2559.7999999999997</v>
      </c>
      <c r="AC312" s="51">
        <v>3259.9</v>
      </c>
      <c r="AD312" s="51">
        <v>2659.95</v>
      </c>
      <c r="AE312" s="51">
        <v>2763.4249999999997</v>
      </c>
      <c r="AF312" s="51">
        <v>4168.3</v>
      </c>
      <c r="AG312" s="51">
        <v>950</v>
      </c>
      <c r="AH312" s="51">
        <v>3212.8937500000002</v>
      </c>
    </row>
    <row r="313" spans="1:34" x14ac:dyDescent="0.25">
      <c r="A313" s="50">
        <v>42064</v>
      </c>
      <c r="B313" s="144"/>
      <c r="C313" s="144">
        <v>225.02780000000001</v>
      </c>
      <c r="D313" s="144">
        <v>314.14</v>
      </c>
      <c r="E313" s="144"/>
      <c r="F313" s="144"/>
      <c r="G313" s="144"/>
      <c r="H313" s="144">
        <v>347.91</v>
      </c>
      <c r="I313" s="144">
        <v>181.55</v>
      </c>
      <c r="J313" s="144"/>
      <c r="K313" s="144">
        <v>161.65022000000002</v>
      </c>
      <c r="L313" s="144">
        <v>130.6609</v>
      </c>
      <c r="M313" s="144">
        <v>169.00501666666668</v>
      </c>
      <c r="N313" s="144"/>
      <c r="O313" s="144"/>
      <c r="P313" s="144">
        <v>169.09970000000001</v>
      </c>
      <c r="Q313" s="144">
        <v>151.7388</v>
      </c>
      <c r="R313" s="144"/>
      <c r="S313" s="144"/>
      <c r="T313" s="144"/>
      <c r="U313" s="144">
        <v>33.54</v>
      </c>
      <c r="V313" s="144">
        <v>213.6</v>
      </c>
      <c r="W313" s="144"/>
      <c r="X313" s="144">
        <v>112.44</v>
      </c>
      <c r="Y313" s="144"/>
      <c r="Z313" s="51">
        <v>3295.625</v>
      </c>
      <c r="AA313" s="51">
        <v>2153.5749999999998</v>
      </c>
      <c r="AB313" s="51">
        <v>2737.9500000000003</v>
      </c>
      <c r="AC313" s="51">
        <v>3301.15</v>
      </c>
      <c r="AD313" s="51">
        <v>2698.15</v>
      </c>
      <c r="AE313" s="51">
        <v>2792.0749999999998</v>
      </c>
      <c r="AF313" s="51">
        <v>4157.0749999999998</v>
      </c>
      <c r="AG313" s="51">
        <v>947.5</v>
      </c>
      <c r="AH313" s="51">
        <v>3237.1125000000002</v>
      </c>
    </row>
    <row r="314" spans="1:34" x14ac:dyDescent="0.25">
      <c r="A314" s="50">
        <v>42095</v>
      </c>
      <c r="B314" s="144"/>
      <c r="C314" s="144">
        <v>213.46226000000001</v>
      </c>
      <c r="D314" s="144">
        <v>308.89999999999998</v>
      </c>
      <c r="E314" s="144"/>
      <c r="F314" s="144"/>
      <c r="G314" s="144"/>
      <c r="H314" s="144">
        <v>337.36</v>
      </c>
      <c r="I314" s="144">
        <v>180.07</v>
      </c>
      <c r="J314" s="144"/>
      <c r="K314" s="144">
        <v>161.53635</v>
      </c>
      <c r="L314" s="144">
        <v>132.38470000000001</v>
      </c>
      <c r="M314" s="144">
        <v>171.47309999999999</v>
      </c>
      <c r="N314" s="144"/>
      <c r="O314" s="144"/>
      <c r="P314" s="144">
        <v>168.19150000000002</v>
      </c>
      <c r="Q314" s="144">
        <v>159.1711</v>
      </c>
      <c r="R314" s="144"/>
      <c r="S314" s="144"/>
      <c r="T314" s="144"/>
      <c r="U314" s="144">
        <v>33.04</v>
      </c>
      <c r="V314" s="144">
        <v>220.05</v>
      </c>
      <c r="W314" s="144">
        <v>139.55000000000001</v>
      </c>
      <c r="X314" s="144">
        <v>112.26</v>
      </c>
      <c r="Y314" s="144"/>
      <c r="Z314" s="51">
        <v>3187.6400000000003</v>
      </c>
      <c r="AA314" s="51">
        <v>2024.48</v>
      </c>
      <c r="AB314" s="51">
        <v>2718.5199999999995</v>
      </c>
      <c r="AC314" s="51">
        <v>3213.4600000000005</v>
      </c>
      <c r="AD314" s="51">
        <v>2794.4599999999996</v>
      </c>
      <c r="AE314" s="51">
        <v>2838.2200000000003</v>
      </c>
      <c r="AF314" s="51">
        <v>4139.16</v>
      </c>
      <c r="AG314" s="51">
        <v>907</v>
      </c>
      <c r="AH314" s="51">
        <v>3246.3249999999998</v>
      </c>
    </row>
    <row r="315" spans="1:34" x14ac:dyDescent="0.25">
      <c r="A315" s="50">
        <v>42125</v>
      </c>
      <c r="B315" s="144"/>
      <c r="C315" s="144">
        <v>194.26104000000001</v>
      </c>
      <c r="D315" s="144">
        <v>314.95</v>
      </c>
      <c r="E315" s="144"/>
      <c r="F315" s="144"/>
      <c r="G315" s="144"/>
      <c r="H315" s="144">
        <v>332.14</v>
      </c>
      <c r="I315" s="144">
        <v>189.28</v>
      </c>
      <c r="J315" s="144"/>
      <c r="K315" s="144">
        <v>150.78325000000001</v>
      </c>
      <c r="L315" s="144">
        <v>141.05500000000001</v>
      </c>
      <c r="M315" s="144">
        <v>159.46406000000002</v>
      </c>
      <c r="N315" s="144"/>
      <c r="O315" s="144">
        <v>74.81</v>
      </c>
      <c r="P315" s="144">
        <v>162.54170000000002</v>
      </c>
      <c r="Q315" s="144">
        <v>152.0566</v>
      </c>
      <c r="R315" s="144"/>
      <c r="S315" s="144"/>
      <c r="T315" s="144"/>
      <c r="U315" s="144">
        <v>32.33</v>
      </c>
      <c r="V315" s="144">
        <v>206.86</v>
      </c>
      <c r="W315" s="144">
        <v>411.18</v>
      </c>
      <c r="X315" s="144">
        <v>111.15</v>
      </c>
      <c r="Y315" s="144"/>
      <c r="Z315" s="51">
        <v>3043.8</v>
      </c>
      <c r="AA315" s="51">
        <v>1877.6749999999997</v>
      </c>
      <c r="AB315" s="51">
        <v>2533.0749999999998</v>
      </c>
      <c r="AC315" s="51">
        <v>3166.3999999999996</v>
      </c>
      <c r="AD315" s="51">
        <v>2739.7249999999995</v>
      </c>
      <c r="AE315" s="51">
        <v>2786.15</v>
      </c>
      <c r="AF315" s="51">
        <v>4082.5749999999994</v>
      </c>
      <c r="AG315" s="51">
        <v>846.25</v>
      </c>
      <c r="AH315" s="51">
        <v>3193.7124999999996</v>
      </c>
    </row>
    <row r="316" spans="1:34" x14ac:dyDescent="0.25">
      <c r="A316" s="50">
        <v>42156</v>
      </c>
      <c r="B316" s="144"/>
      <c r="C316" s="144">
        <v>202.32710000000003</v>
      </c>
      <c r="D316" s="144">
        <v>308.48</v>
      </c>
      <c r="E316" s="144"/>
      <c r="F316" s="144"/>
      <c r="G316" s="144"/>
      <c r="H316" s="144">
        <v>329.46</v>
      </c>
      <c r="I316" s="144">
        <v>183.12</v>
      </c>
      <c r="J316" s="144"/>
      <c r="K316" s="144">
        <v>156.0684</v>
      </c>
      <c r="L316" s="144">
        <v>130.55090000000001</v>
      </c>
      <c r="M316" s="144">
        <v>167.28393750000001</v>
      </c>
      <c r="N316" s="144"/>
      <c r="O316" s="144">
        <v>65.63</v>
      </c>
      <c r="P316" s="144">
        <v>164.39320000000001</v>
      </c>
      <c r="Q316" s="144">
        <v>156.2449</v>
      </c>
      <c r="R316" s="144"/>
      <c r="S316" s="144"/>
      <c r="T316" s="144"/>
      <c r="U316" s="144">
        <v>31.89</v>
      </c>
      <c r="V316" s="144">
        <v>206.71</v>
      </c>
      <c r="W316" s="144">
        <v>279.7</v>
      </c>
      <c r="X316" s="144">
        <v>109.2</v>
      </c>
      <c r="Y316" s="144"/>
      <c r="Z316" s="51">
        <v>3053.5250000000001</v>
      </c>
      <c r="AA316" s="51">
        <v>1819.9749999999997</v>
      </c>
      <c r="AB316" s="51">
        <v>2412.2249999999999</v>
      </c>
      <c r="AC316" s="51">
        <v>3141.4249999999997</v>
      </c>
      <c r="AD316" s="51">
        <v>2605.8750000000005</v>
      </c>
      <c r="AE316" s="51">
        <v>2666.15</v>
      </c>
      <c r="AF316" s="51">
        <v>4021.9749999999999</v>
      </c>
      <c r="AG316" s="51">
        <v>778.75</v>
      </c>
      <c r="AH316" s="51">
        <v>3108.8562500000003</v>
      </c>
    </row>
    <row r="317" spans="1:34" x14ac:dyDescent="0.25">
      <c r="A317" s="50">
        <v>42186</v>
      </c>
      <c r="B317" s="144"/>
      <c r="C317" s="144">
        <v>206.86398</v>
      </c>
      <c r="D317" s="144">
        <v>314.73</v>
      </c>
      <c r="E317" s="144"/>
      <c r="F317" s="144"/>
      <c r="G317" s="144"/>
      <c r="H317" s="144">
        <v>326.45999999999998</v>
      </c>
      <c r="I317" s="144">
        <v>181.23</v>
      </c>
      <c r="J317" s="144"/>
      <c r="K317" s="144">
        <v>150.073825</v>
      </c>
      <c r="L317" s="144">
        <v>148.6293</v>
      </c>
      <c r="M317" s="144">
        <v>176.47272857142858</v>
      </c>
      <c r="N317" s="144"/>
      <c r="O317" s="144">
        <v>56.2</v>
      </c>
      <c r="P317" s="144">
        <v>177.2098</v>
      </c>
      <c r="Q317" s="144">
        <v>161.44660000000002</v>
      </c>
      <c r="R317" s="144"/>
      <c r="S317" s="144"/>
      <c r="T317" s="144"/>
      <c r="U317" s="144">
        <v>32.880000000000003</v>
      </c>
      <c r="V317" s="144"/>
      <c r="W317" s="144">
        <v>269.20999999999998</v>
      </c>
      <c r="X317" s="144">
        <v>108.56</v>
      </c>
      <c r="Y317" s="144"/>
      <c r="Z317" s="51">
        <v>2978.7199999999993</v>
      </c>
      <c r="AA317" s="51">
        <v>1770.58</v>
      </c>
      <c r="AB317" s="51">
        <v>2289.14</v>
      </c>
      <c r="AC317" s="51">
        <v>3112.24</v>
      </c>
      <c r="AD317" s="51">
        <v>2488.02</v>
      </c>
      <c r="AE317" s="51">
        <v>2581.7999999999993</v>
      </c>
      <c r="AF317" s="51">
        <v>4001.7200000000003</v>
      </c>
      <c r="AG317" s="51">
        <v>675</v>
      </c>
      <c r="AH317" s="51">
        <v>3045.9449999999997</v>
      </c>
    </row>
    <row r="318" spans="1:34" x14ac:dyDescent="0.25">
      <c r="A318" s="50">
        <v>42217</v>
      </c>
      <c r="B318" s="144"/>
      <c r="C318" s="144">
        <v>184.36340000000001</v>
      </c>
      <c r="D318" s="144">
        <v>278.47000000000003</v>
      </c>
      <c r="E318" s="144"/>
      <c r="F318" s="144"/>
      <c r="G318" s="144"/>
      <c r="H318" s="144">
        <v>315.08</v>
      </c>
      <c r="I318" s="144">
        <v>166.6</v>
      </c>
      <c r="J318" s="144"/>
      <c r="K318" s="144">
        <v>143.24322000000001</v>
      </c>
      <c r="L318" s="144">
        <v>134.22910000000002</v>
      </c>
      <c r="M318" s="144">
        <v>159.91106249999999</v>
      </c>
      <c r="N318" s="144"/>
      <c r="O318" s="144">
        <v>56.92</v>
      </c>
      <c r="P318" s="144">
        <v>151.9376</v>
      </c>
      <c r="Q318" s="144">
        <v>148.7621</v>
      </c>
      <c r="R318" s="144"/>
      <c r="S318" s="144"/>
      <c r="T318" s="144"/>
      <c r="U318" s="144">
        <v>31.66</v>
      </c>
      <c r="V318" s="144"/>
      <c r="W318" s="144">
        <v>358.16</v>
      </c>
      <c r="X318" s="144">
        <v>100.13</v>
      </c>
      <c r="Y318" s="144"/>
      <c r="Z318" s="51">
        <v>2924.6749999999997</v>
      </c>
      <c r="AA318" s="51">
        <v>1705.5499999999997</v>
      </c>
      <c r="AB318" s="51">
        <v>2135.4499999999998</v>
      </c>
      <c r="AC318" s="51">
        <v>3054.4250000000002</v>
      </c>
      <c r="AD318" s="51">
        <v>2459.7749999999996</v>
      </c>
      <c r="AE318" s="51">
        <v>2533.5249999999996</v>
      </c>
      <c r="AF318" s="51">
        <v>3961.2750000000005</v>
      </c>
      <c r="AG318" s="51">
        <v>628.125</v>
      </c>
      <c r="AH318" s="51">
        <v>3002.25</v>
      </c>
    </row>
    <row r="319" spans="1:34" x14ac:dyDescent="0.25">
      <c r="A319" s="50">
        <v>42248</v>
      </c>
      <c r="B319" s="144"/>
      <c r="C319" s="144">
        <v>177.47924</v>
      </c>
      <c r="D319" s="144">
        <v>276.11</v>
      </c>
      <c r="E319" s="144"/>
      <c r="F319" s="144"/>
      <c r="G319" s="144"/>
      <c r="H319" s="144">
        <v>308.87</v>
      </c>
      <c r="I319" s="144">
        <v>168.99</v>
      </c>
      <c r="J319" s="144"/>
      <c r="K319" s="144">
        <v>136.7842</v>
      </c>
      <c r="L319" s="144">
        <v>131.9701</v>
      </c>
      <c r="M319" s="144">
        <v>149.44967142857146</v>
      </c>
      <c r="N319" s="144"/>
      <c r="O319" s="144">
        <v>86.71</v>
      </c>
      <c r="P319" s="144">
        <v>148.21800000000002</v>
      </c>
      <c r="Q319" s="144">
        <v>141.17670000000001</v>
      </c>
      <c r="R319" s="144"/>
      <c r="S319" s="144"/>
      <c r="T319" s="144"/>
      <c r="U319" s="144">
        <v>31.37</v>
      </c>
      <c r="V319" s="144"/>
      <c r="W319" s="144">
        <v>318.79000000000002</v>
      </c>
      <c r="X319" s="144">
        <v>94.7</v>
      </c>
      <c r="Y319" s="144"/>
      <c r="Z319" s="51">
        <v>2850.84</v>
      </c>
      <c r="AA319" s="51">
        <v>1726.48</v>
      </c>
      <c r="AB319" s="51">
        <v>2173.2599999999998</v>
      </c>
      <c r="AC319" s="51">
        <v>2961.9</v>
      </c>
      <c r="AD319" s="51">
        <v>2428.1800000000003</v>
      </c>
      <c r="AE319" s="51">
        <v>2515.94</v>
      </c>
      <c r="AF319" s="51">
        <v>3971.9800000000005</v>
      </c>
      <c r="AG319" s="51">
        <v>638</v>
      </c>
      <c r="AH319" s="51">
        <v>2969.5</v>
      </c>
    </row>
    <row r="320" spans="1:34" x14ac:dyDescent="0.25">
      <c r="A320" s="50">
        <v>42278</v>
      </c>
      <c r="B320" s="144"/>
      <c r="C320" s="144">
        <v>177.46716000000001</v>
      </c>
      <c r="D320" s="144">
        <v>265.87</v>
      </c>
      <c r="E320" s="144"/>
      <c r="F320" s="144"/>
      <c r="G320" s="144"/>
      <c r="H320" s="144">
        <v>314.52</v>
      </c>
      <c r="I320" s="144">
        <v>166.84</v>
      </c>
      <c r="J320" s="144"/>
      <c r="K320" s="144">
        <v>144.684775</v>
      </c>
      <c r="L320" s="144">
        <v>123.78530000000001</v>
      </c>
      <c r="M320" s="144">
        <v>156.8820125</v>
      </c>
      <c r="N320" s="144"/>
      <c r="O320" s="144">
        <v>79.349999999999994</v>
      </c>
      <c r="P320" s="144">
        <v>151.80080000000001</v>
      </c>
      <c r="Q320" s="144">
        <v>141.5301</v>
      </c>
      <c r="R320" s="144"/>
      <c r="S320" s="144"/>
      <c r="T320" s="144"/>
      <c r="U320" s="144">
        <v>33.049999999999997</v>
      </c>
      <c r="V320" s="144"/>
      <c r="W320" s="144">
        <v>284.3</v>
      </c>
      <c r="X320" s="144">
        <v>90.83</v>
      </c>
      <c r="Y320" s="144"/>
      <c r="Z320" s="51">
        <v>2976.1750000000002</v>
      </c>
      <c r="AA320" s="51">
        <v>1803.8500000000001</v>
      </c>
      <c r="AB320" s="51">
        <v>2373.6750000000002</v>
      </c>
      <c r="AC320" s="51">
        <v>3003.6249999999995</v>
      </c>
      <c r="AD320" s="51">
        <v>2435.1</v>
      </c>
      <c r="AE320" s="51">
        <v>2534.2249999999999</v>
      </c>
      <c r="AF320" s="51">
        <v>3895.65</v>
      </c>
      <c r="AG320" s="51">
        <v>645</v>
      </c>
      <c r="AH320" s="51">
        <v>2967.1499999999996</v>
      </c>
    </row>
    <row r="321" spans="1:34" x14ac:dyDescent="0.25">
      <c r="A321" s="50">
        <v>42309</v>
      </c>
      <c r="B321" s="144"/>
      <c r="C321" s="144">
        <v>179.17141999999998</v>
      </c>
      <c r="D321" s="144">
        <v>286.73</v>
      </c>
      <c r="E321" s="144"/>
      <c r="F321" s="144"/>
      <c r="G321" s="144"/>
      <c r="H321" s="144">
        <v>315.04000000000002</v>
      </c>
      <c r="I321" s="144">
        <v>172.1</v>
      </c>
      <c r="J321" s="144"/>
      <c r="K321" s="144">
        <v>147.23052000000001</v>
      </c>
      <c r="L321" s="144">
        <v>142.62139999999999</v>
      </c>
      <c r="M321" s="144">
        <v>159.55575000000005</v>
      </c>
      <c r="N321" s="144"/>
      <c r="O321" s="144">
        <v>67</v>
      </c>
      <c r="P321" s="144">
        <v>158.6541</v>
      </c>
      <c r="Q321" s="144">
        <v>147.92060000000001</v>
      </c>
      <c r="R321" s="144"/>
      <c r="S321" s="144"/>
      <c r="T321" s="144"/>
      <c r="U321" s="144">
        <v>34.200000000000003</v>
      </c>
      <c r="V321" s="144"/>
      <c r="W321" s="144">
        <v>336.76</v>
      </c>
      <c r="X321" s="144">
        <v>86.36</v>
      </c>
      <c r="Y321" s="144"/>
      <c r="Z321" s="51">
        <v>3012.4749999999999</v>
      </c>
      <c r="AA321" s="51">
        <v>1776.3</v>
      </c>
      <c r="AB321" s="51">
        <v>2383.7249999999999</v>
      </c>
      <c r="AC321" s="51">
        <v>3022.2250000000004</v>
      </c>
      <c r="AD321" s="51">
        <v>2493.2749999999996</v>
      </c>
      <c r="AE321" s="51">
        <v>2521.375</v>
      </c>
      <c r="AF321" s="51">
        <v>3882.55</v>
      </c>
      <c r="AG321" s="51">
        <v>613.75</v>
      </c>
      <c r="AH321" s="51">
        <v>2979.8562499999998</v>
      </c>
    </row>
    <row r="322" spans="1:34" x14ac:dyDescent="0.25">
      <c r="A322" s="50">
        <v>42339</v>
      </c>
      <c r="B322" s="144"/>
      <c r="C322" s="144">
        <v>174.59970000000001</v>
      </c>
      <c r="D322" s="144">
        <v>296.79000000000002</v>
      </c>
      <c r="E322" s="144"/>
      <c r="F322" s="144"/>
      <c r="G322" s="144"/>
      <c r="H322" s="144">
        <v>303.33999999999997</v>
      </c>
      <c r="I322" s="144">
        <v>169.01</v>
      </c>
      <c r="J322" s="144"/>
      <c r="K322" s="144">
        <v>143.53550000000001</v>
      </c>
      <c r="L322" s="144">
        <v>139.18290000000002</v>
      </c>
      <c r="M322" s="144">
        <v>155.2012</v>
      </c>
      <c r="N322" s="144"/>
      <c r="O322" s="144"/>
      <c r="P322" s="144">
        <v>153.00810000000001</v>
      </c>
      <c r="Q322" s="144">
        <v>146.3065</v>
      </c>
      <c r="R322" s="144"/>
      <c r="S322" s="144"/>
      <c r="T322" s="144"/>
      <c r="U322" s="144">
        <v>31.99</v>
      </c>
      <c r="V322" s="144"/>
      <c r="W322" s="144"/>
      <c r="X322" s="144">
        <v>84.49</v>
      </c>
      <c r="Y322" s="144"/>
      <c r="Z322" s="51">
        <v>2962.6</v>
      </c>
      <c r="AA322" s="51">
        <v>1722.1800000000003</v>
      </c>
      <c r="AB322" s="51">
        <v>2249.6800000000003</v>
      </c>
      <c r="AC322" s="51">
        <v>2902.2999999999997</v>
      </c>
      <c r="AD322" s="51">
        <v>2516.96</v>
      </c>
      <c r="AE322" s="51">
        <v>2523.2399999999998</v>
      </c>
      <c r="AF322" s="51">
        <v>3856.08</v>
      </c>
      <c r="AG322" s="51">
        <v>586</v>
      </c>
      <c r="AH322" s="51">
        <v>2949.645</v>
      </c>
    </row>
    <row r="323" spans="1:34" x14ac:dyDescent="0.25">
      <c r="A323" s="50">
        <v>42370</v>
      </c>
      <c r="B323" s="144"/>
      <c r="C323" s="144">
        <v>159.20304000000002</v>
      </c>
      <c r="D323" s="144">
        <v>262.29000000000002</v>
      </c>
      <c r="E323" s="144"/>
      <c r="F323" s="144"/>
      <c r="G323" s="144"/>
      <c r="H323" s="144">
        <v>293.27</v>
      </c>
      <c r="I323" s="144">
        <v>163.36000000000001</v>
      </c>
      <c r="J323" s="144"/>
      <c r="K323" s="144">
        <v>136.00989999999999</v>
      </c>
      <c r="L323" s="144"/>
      <c r="M323" s="144">
        <v>145.52391428571428</v>
      </c>
      <c r="N323" s="144"/>
      <c r="O323" s="144"/>
      <c r="P323" s="144">
        <v>147.3254</v>
      </c>
      <c r="Q323" s="144">
        <v>140.50040000000001</v>
      </c>
      <c r="R323" s="144"/>
      <c r="S323" s="144"/>
      <c r="T323" s="144"/>
      <c r="U323" s="144">
        <v>29.9</v>
      </c>
      <c r="V323" s="144"/>
      <c r="W323" s="144"/>
      <c r="X323" s="144">
        <v>70.75</v>
      </c>
      <c r="Y323" s="144"/>
      <c r="Z323" s="51">
        <v>2891.95</v>
      </c>
      <c r="AA323" s="51">
        <v>1687.2</v>
      </c>
      <c r="AB323" s="51">
        <v>2230.0250000000001</v>
      </c>
      <c r="AC323" s="51">
        <v>2838.0499999999993</v>
      </c>
      <c r="AD323" s="51">
        <v>2453.375</v>
      </c>
      <c r="AE323" s="51">
        <v>2454.9249999999997</v>
      </c>
      <c r="AF323" s="51">
        <v>3855.45</v>
      </c>
      <c r="AG323" s="51">
        <v>583.75</v>
      </c>
      <c r="AH323" s="51">
        <v>2900.45</v>
      </c>
    </row>
    <row r="324" spans="1:34" x14ac:dyDescent="0.25">
      <c r="A324" s="50">
        <v>42401</v>
      </c>
      <c r="B324" s="144"/>
      <c r="C324" s="144">
        <v>150.98834000000002</v>
      </c>
      <c r="D324" s="144">
        <v>256.19</v>
      </c>
      <c r="E324" s="144"/>
      <c r="F324" s="144"/>
      <c r="G324" s="144"/>
      <c r="H324" s="144">
        <v>281.06</v>
      </c>
      <c r="I324" s="144">
        <v>159.85</v>
      </c>
      <c r="J324" s="144"/>
      <c r="K324" s="144">
        <v>132.15725000000003</v>
      </c>
      <c r="L324" s="144">
        <v>122.77760000000001</v>
      </c>
      <c r="M324" s="144">
        <v>140.53097142857146</v>
      </c>
      <c r="N324" s="144"/>
      <c r="O324" s="144"/>
      <c r="P324" s="144">
        <v>138.69720000000001</v>
      </c>
      <c r="Q324" s="144">
        <v>134.608</v>
      </c>
      <c r="R324" s="144"/>
      <c r="S324" s="144"/>
      <c r="T324" s="144"/>
      <c r="U324" s="144">
        <v>28.82</v>
      </c>
      <c r="V324" s="144"/>
      <c r="W324" s="144"/>
      <c r="X324" s="144">
        <v>68.819999999999993</v>
      </c>
      <c r="Y324" s="144"/>
      <c r="Z324" s="51">
        <v>2747.6749999999997</v>
      </c>
      <c r="AA324" s="51">
        <v>1653.5750000000003</v>
      </c>
      <c r="AB324" s="51">
        <v>2087.5</v>
      </c>
      <c r="AC324" s="51">
        <v>2764.2250000000004</v>
      </c>
      <c r="AD324" s="51">
        <v>2329.9</v>
      </c>
      <c r="AE324" s="51">
        <v>2367.6999999999998</v>
      </c>
      <c r="AF324" s="51">
        <v>3799.5750000000003</v>
      </c>
      <c r="AG324" s="51">
        <v>565</v>
      </c>
      <c r="AH324" s="51">
        <v>2815.35</v>
      </c>
    </row>
    <row r="325" spans="1:34" x14ac:dyDescent="0.25">
      <c r="A325" s="50">
        <v>42430</v>
      </c>
      <c r="B325" s="144"/>
      <c r="C325" s="144">
        <v>149.26954000000001</v>
      </c>
      <c r="D325" s="144">
        <v>251.18</v>
      </c>
      <c r="E325" s="144"/>
      <c r="F325" s="144"/>
      <c r="G325" s="144"/>
      <c r="H325" s="144">
        <v>268.58999999999997</v>
      </c>
      <c r="I325" s="144">
        <v>161.11000000000001</v>
      </c>
      <c r="J325" s="144"/>
      <c r="K325" s="144">
        <v>131.41659999999999</v>
      </c>
      <c r="L325" s="144">
        <v>121.9042</v>
      </c>
      <c r="M325" s="144">
        <v>137.24312500000002</v>
      </c>
      <c r="N325" s="144"/>
      <c r="O325" s="144"/>
      <c r="P325" s="144">
        <v>138.29519999999999</v>
      </c>
      <c r="Q325" s="144">
        <v>136.17410000000001</v>
      </c>
      <c r="R325" s="144"/>
      <c r="S325" s="144"/>
      <c r="T325" s="144"/>
      <c r="U325" s="144">
        <v>27.92</v>
      </c>
      <c r="V325" s="144"/>
      <c r="W325" s="144"/>
      <c r="X325" s="144">
        <v>61.87</v>
      </c>
      <c r="Y325" s="144"/>
      <c r="Z325" s="51">
        <v>2614.9</v>
      </c>
      <c r="AA325" s="51">
        <v>1639.76</v>
      </c>
      <c r="AB325" s="51">
        <v>2004.46</v>
      </c>
      <c r="AC325" s="51">
        <v>2657.9399999999996</v>
      </c>
      <c r="AD325" s="51">
        <v>2236.3200000000002</v>
      </c>
      <c r="AE325" s="51">
        <v>2289.52</v>
      </c>
      <c r="AF325" s="51">
        <v>3737.04</v>
      </c>
      <c r="AG325" s="51">
        <v>551</v>
      </c>
      <c r="AH325" s="51">
        <v>2730.2049999999999</v>
      </c>
    </row>
    <row r="326" spans="1:34" x14ac:dyDescent="0.25">
      <c r="A326" s="50">
        <v>42461</v>
      </c>
      <c r="B326" s="144"/>
      <c r="C326" s="144">
        <v>154.41469999999998</v>
      </c>
      <c r="D326" s="144">
        <v>242.57</v>
      </c>
      <c r="E326" s="144"/>
      <c r="F326" s="144"/>
      <c r="G326" s="144"/>
      <c r="H326" s="144">
        <v>261.33</v>
      </c>
      <c r="I326" s="144">
        <v>157.97999999999999</v>
      </c>
      <c r="J326" s="144"/>
      <c r="K326" s="144">
        <v>132.97210000000001</v>
      </c>
      <c r="L326" s="144"/>
      <c r="M326" s="144">
        <v>138.2100375</v>
      </c>
      <c r="N326" s="144"/>
      <c r="O326" s="144"/>
      <c r="P326" s="144">
        <v>137.11080000000001</v>
      </c>
      <c r="Q326" s="144">
        <v>133.1105</v>
      </c>
      <c r="R326" s="144"/>
      <c r="S326" s="144"/>
      <c r="T326" s="144"/>
      <c r="U326" s="144">
        <v>26.48</v>
      </c>
      <c r="V326" s="144"/>
      <c r="W326" s="144">
        <v>511.09</v>
      </c>
      <c r="X326" s="144">
        <v>58.5</v>
      </c>
      <c r="Y326" s="144"/>
      <c r="Z326" s="51">
        <v>2560.5</v>
      </c>
      <c r="AA326" s="51">
        <v>1647.1599999999999</v>
      </c>
      <c r="AB326" s="51">
        <v>1948.1400000000003</v>
      </c>
      <c r="AC326" s="51">
        <v>2563.8999999999996</v>
      </c>
      <c r="AD326" s="51">
        <v>2192.94</v>
      </c>
      <c r="AE326" s="51">
        <v>2234.2800000000002</v>
      </c>
      <c r="AF326" s="51">
        <v>3686.04</v>
      </c>
      <c r="AG326" s="51">
        <v>545</v>
      </c>
      <c r="AH326" s="51">
        <v>2669.29</v>
      </c>
    </row>
    <row r="327" spans="1:34" x14ac:dyDescent="0.25">
      <c r="A327" s="50">
        <v>42491</v>
      </c>
      <c r="B327" s="144"/>
      <c r="C327" s="144">
        <v>163.34354000000002</v>
      </c>
      <c r="D327" s="144">
        <v>247.31</v>
      </c>
      <c r="E327" s="144"/>
      <c r="F327" s="144"/>
      <c r="G327" s="144"/>
      <c r="H327" s="144">
        <v>276.70999999999998</v>
      </c>
      <c r="I327" s="144">
        <v>167.38</v>
      </c>
      <c r="J327" s="144"/>
      <c r="K327" s="144">
        <v>135.53097500000001</v>
      </c>
      <c r="L327" s="144">
        <v>123.01390000000001</v>
      </c>
      <c r="M327" s="144">
        <v>142.372075</v>
      </c>
      <c r="N327" s="144"/>
      <c r="O327" s="144">
        <v>93.87</v>
      </c>
      <c r="P327" s="144">
        <v>143.67619999999999</v>
      </c>
      <c r="Q327" s="144">
        <v>154.90950000000001</v>
      </c>
      <c r="R327" s="144"/>
      <c r="S327" s="144"/>
      <c r="T327" s="144"/>
      <c r="U327" s="144">
        <v>25.5</v>
      </c>
      <c r="V327" s="144"/>
      <c r="W327" s="144">
        <v>377.67</v>
      </c>
      <c r="X327" s="144">
        <v>61.03</v>
      </c>
      <c r="Y327" s="144"/>
      <c r="Z327" s="51">
        <v>2534.75</v>
      </c>
      <c r="AA327" s="51">
        <v>1648.0499999999997</v>
      </c>
      <c r="AB327" s="51">
        <v>1977.825</v>
      </c>
      <c r="AC327" s="51">
        <v>2577.3749999999995</v>
      </c>
      <c r="AD327" s="51">
        <v>2146.6499999999996</v>
      </c>
      <c r="AE327" s="51">
        <v>2176.8249999999998</v>
      </c>
      <c r="AF327" s="51">
        <v>3662.6</v>
      </c>
      <c r="AG327" s="51">
        <v>551.25</v>
      </c>
      <c r="AH327" s="51">
        <v>2640.8624999999997</v>
      </c>
    </row>
    <row r="328" spans="1:34" x14ac:dyDescent="0.25">
      <c r="A328" s="50">
        <v>42522</v>
      </c>
      <c r="B328" s="144"/>
      <c r="C328" s="144">
        <v>166.10336000000001</v>
      </c>
      <c r="D328" s="144">
        <v>241.16</v>
      </c>
      <c r="E328" s="144"/>
      <c r="F328" s="144"/>
      <c r="G328" s="144"/>
      <c r="H328" s="144">
        <v>283.47000000000003</v>
      </c>
      <c r="I328" s="144">
        <v>167.87</v>
      </c>
      <c r="J328" s="144"/>
      <c r="K328" s="144">
        <v>132.37275</v>
      </c>
      <c r="L328" s="144"/>
      <c r="M328" s="144">
        <v>144.43135714285714</v>
      </c>
      <c r="N328" s="144"/>
      <c r="O328" s="144">
        <v>68.44</v>
      </c>
      <c r="P328" s="144">
        <v>146.10140000000001</v>
      </c>
      <c r="Q328" s="144">
        <v>155.70310000000001</v>
      </c>
      <c r="R328" s="144"/>
      <c r="S328" s="144"/>
      <c r="T328" s="144"/>
      <c r="U328" s="144">
        <v>24.59</v>
      </c>
      <c r="V328" s="144"/>
      <c r="W328" s="144">
        <v>283.52</v>
      </c>
      <c r="X328" s="144">
        <v>59.2</v>
      </c>
      <c r="Y328" s="144"/>
      <c r="Z328" s="51">
        <v>2765.3999999999996</v>
      </c>
      <c r="AA328" s="51">
        <v>1687.1599999999999</v>
      </c>
      <c r="AB328" s="51">
        <v>2114.56</v>
      </c>
      <c r="AC328" s="51">
        <v>2628.26</v>
      </c>
      <c r="AD328" s="51">
        <v>2215.5800000000004</v>
      </c>
      <c r="AE328" s="51">
        <v>2217.5</v>
      </c>
      <c r="AF328" s="51">
        <v>3650.1400000000003</v>
      </c>
      <c r="AG328" s="51">
        <v>607</v>
      </c>
      <c r="AH328" s="51">
        <v>2677.87</v>
      </c>
    </row>
    <row r="329" spans="1:34" x14ac:dyDescent="0.25">
      <c r="A329" s="50">
        <v>42552</v>
      </c>
      <c r="B329" s="144"/>
      <c r="C329" s="144">
        <v>172.13713999999999</v>
      </c>
      <c r="D329" s="144">
        <v>232.31</v>
      </c>
      <c r="E329" s="144"/>
      <c r="F329" s="144"/>
      <c r="G329" s="144"/>
      <c r="H329" s="144">
        <v>286.14999999999998</v>
      </c>
      <c r="I329" s="144">
        <v>156.02000000000001</v>
      </c>
      <c r="J329" s="144"/>
      <c r="K329" s="144">
        <v>123.08917500000001</v>
      </c>
      <c r="L329" s="144">
        <v>113.0009</v>
      </c>
      <c r="M329" s="144">
        <v>140.49578333333332</v>
      </c>
      <c r="N329" s="144"/>
      <c r="O329" s="144">
        <v>77.38</v>
      </c>
      <c r="P329" s="144">
        <v>132.78229999999999</v>
      </c>
      <c r="Q329" s="144">
        <v>143.63130000000001</v>
      </c>
      <c r="R329" s="144"/>
      <c r="S329" s="144"/>
      <c r="T329" s="144"/>
      <c r="U329" s="144">
        <v>24.03</v>
      </c>
      <c r="V329" s="144"/>
      <c r="W329" s="144">
        <v>334.7</v>
      </c>
      <c r="X329" s="144">
        <v>51.51</v>
      </c>
      <c r="Y329" s="144"/>
      <c r="Z329" s="51">
        <v>2997.1749999999997</v>
      </c>
      <c r="AA329" s="51">
        <v>1710.2750000000001</v>
      </c>
      <c r="AB329" s="51">
        <v>2215.3500000000004</v>
      </c>
      <c r="AC329" s="51">
        <v>2649.7250000000004</v>
      </c>
      <c r="AD329" s="51">
        <v>2410.6750000000002</v>
      </c>
      <c r="AE329" s="51">
        <v>2321.75</v>
      </c>
      <c r="AF329" s="51">
        <v>3600.7749999999996</v>
      </c>
      <c r="AG329" s="51">
        <v>641.25</v>
      </c>
      <c r="AH329" s="51">
        <v>2745.7312499999998</v>
      </c>
    </row>
    <row r="330" spans="1:34" x14ac:dyDescent="0.25">
      <c r="A330" s="50">
        <v>42583</v>
      </c>
      <c r="B330" s="144"/>
      <c r="C330" s="144">
        <v>165.75798</v>
      </c>
      <c r="D330" s="144">
        <v>275.66000000000003</v>
      </c>
      <c r="E330" s="144"/>
      <c r="F330" s="144"/>
      <c r="G330" s="144"/>
      <c r="H330" s="144">
        <v>307.91000000000003</v>
      </c>
      <c r="I330" s="144">
        <v>153.19</v>
      </c>
      <c r="J330" s="144"/>
      <c r="K330" s="144">
        <v>126.12244000000001</v>
      </c>
      <c r="L330" s="144">
        <v>110.96910000000001</v>
      </c>
      <c r="M330" s="144">
        <v>146.61231666666671</v>
      </c>
      <c r="N330" s="144"/>
      <c r="O330" s="144">
        <v>77.7</v>
      </c>
      <c r="P330" s="144">
        <v>144.11260000000001</v>
      </c>
      <c r="Q330" s="144">
        <v>131.6302</v>
      </c>
      <c r="R330" s="144"/>
      <c r="S330" s="144"/>
      <c r="T330" s="144"/>
      <c r="U330" s="144">
        <v>24.36</v>
      </c>
      <c r="V330" s="144"/>
      <c r="W330" s="144">
        <v>325.7</v>
      </c>
      <c r="X330" s="144">
        <v>51.38</v>
      </c>
      <c r="Y330" s="144"/>
      <c r="Z330" s="51">
        <v>3266.7000000000003</v>
      </c>
      <c r="AA330" s="51">
        <v>1765.2200000000003</v>
      </c>
      <c r="AB330" s="51">
        <v>2315.7199999999998</v>
      </c>
      <c r="AC330" s="51">
        <v>2823.34</v>
      </c>
      <c r="AD330" s="51">
        <v>2640.54</v>
      </c>
      <c r="AE330" s="51">
        <v>2508.54</v>
      </c>
      <c r="AF330" s="51">
        <v>3653.56</v>
      </c>
      <c r="AG330" s="51">
        <v>770</v>
      </c>
      <c r="AH330" s="51">
        <v>2906.4949999999999</v>
      </c>
    </row>
    <row r="331" spans="1:34" x14ac:dyDescent="0.25">
      <c r="A331" s="50">
        <v>42614</v>
      </c>
      <c r="B331" s="144"/>
      <c r="C331" s="144">
        <v>161.94693999999998</v>
      </c>
      <c r="D331" s="144">
        <v>323.27</v>
      </c>
      <c r="E331" s="144"/>
      <c r="F331" s="144"/>
      <c r="G331" s="144"/>
      <c r="H331" s="144">
        <v>330.83</v>
      </c>
      <c r="I331" s="144">
        <v>154.71</v>
      </c>
      <c r="J331" s="144"/>
      <c r="K331" s="144">
        <v>128.90402</v>
      </c>
      <c r="L331" s="144">
        <v>118.7222</v>
      </c>
      <c r="M331" s="144">
        <v>146.46095</v>
      </c>
      <c r="N331" s="144"/>
      <c r="O331" s="144">
        <v>60.35</v>
      </c>
      <c r="P331" s="144">
        <v>148.86660000000001</v>
      </c>
      <c r="Q331" s="144">
        <v>133.65010000000001</v>
      </c>
      <c r="R331" s="144"/>
      <c r="S331" s="144"/>
      <c r="T331" s="144"/>
      <c r="U331" s="144">
        <v>25.88</v>
      </c>
      <c r="V331" s="144"/>
      <c r="W331" s="144">
        <v>312.93</v>
      </c>
      <c r="X331" s="144">
        <v>50.66</v>
      </c>
      <c r="Y331" s="144"/>
      <c r="Z331" s="51">
        <v>3710.6</v>
      </c>
      <c r="AA331" s="51">
        <v>1907.85</v>
      </c>
      <c r="AB331" s="51">
        <v>2559.25</v>
      </c>
      <c r="AC331" s="51">
        <v>3065.7249999999999</v>
      </c>
      <c r="AD331" s="51">
        <v>2855.7</v>
      </c>
      <c r="AE331" s="51">
        <v>2697.2250000000004</v>
      </c>
      <c r="AF331" s="51">
        <v>3630.8</v>
      </c>
      <c r="AG331" s="51">
        <v>900</v>
      </c>
      <c r="AH331" s="51">
        <v>3062.3625000000002</v>
      </c>
    </row>
    <row r="332" spans="1:34" x14ac:dyDescent="0.25">
      <c r="A332" s="50">
        <v>42644</v>
      </c>
      <c r="B332" s="144"/>
      <c r="C332" s="144">
        <v>160.44494</v>
      </c>
      <c r="D332" s="144">
        <v>352.73</v>
      </c>
      <c r="E332" s="144"/>
      <c r="F332" s="144"/>
      <c r="G332" s="144"/>
      <c r="H332" s="144">
        <v>333.37</v>
      </c>
      <c r="I332" s="144">
        <v>148.01</v>
      </c>
      <c r="J332" s="144"/>
      <c r="K332" s="144">
        <v>129.84563333333332</v>
      </c>
      <c r="L332" s="144">
        <v>117.8837</v>
      </c>
      <c r="M332" s="144">
        <v>149.65766666666667</v>
      </c>
      <c r="N332" s="144"/>
      <c r="O332" s="144">
        <v>62.75</v>
      </c>
      <c r="P332" s="144">
        <v>140.51140000000001</v>
      </c>
      <c r="Q332" s="144">
        <v>135.2679</v>
      </c>
      <c r="R332" s="144"/>
      <c r="S332" s="144"/>
      <c r="T332" s="144"/>
      <c r="U332" s="144">
        <v>26.35</v>
      </c>
      <c r="V332" s="144"/>
      <c r="W332" s="144">
        <v>505.96</v>
      </c>
      <c r="X332" s="144">
        <v>137.69999999999999</v>
      </c>
      <c r="Y332" s="144"/>
      <c r="Z332" s="51">
        <v>4019.6</v>
      </c>
      <c r="AA332" s="51">
        <v>2012.3249999999998</v>
      </c>
      <c r="AB332" s="51">
        <v>2708.85</v>
      </c>
      <c r="AC332" s="51">
        <v>3137.9500000000003</v>
      </c>
      <c r="AD332" s="51">
        <v>3052.8250000000003</v>
      </c>
      <c r="AE332" s="51">
        <v>2848.2</v>
      </c>
      <c r="AF332" s="51">
        <v>3629.4749999999999</v>
      </c>
      <c r="AG332" s="51">
        <v>935</v>
      </c>
      <c r="AH332" s="51">
        <v>3167.1125000000002</v>
      </c>
    </row>
    <row r="333" spans="1:34" x14ac:dyDescent="0.25">
      <c r="A333" s="50">
        <v>42675</v>
      </c>
      <c r="B333" s="144"/>
      <c r="C333" s="144">
        <v>169.55902</v>
      </c>
      <c r="D333" s="144">
        <v>427.52</v>
      </c>
      <c r="E333" s="144"/>
      <c r="F333" s="144"/>
      <c r="G333" s="144"/>
      <c r="H333" s="144">
        <v>345.87</v>
      </c>
      <c r="I333" s="144">
        <v>149.91</v>
      </c>
      <c r="J333" s="144"/>
      <c r="K333" s="144">
        <v>137.86695</v>
      </c>
      <c r="L333" s="144">
        <v>117.8837</v>
      </c>
      <c r="M333" s="144">
        <v>162.1086</v>
      </c>
      <c r="N333" s="144"/>
      <c r="O333" s="144"/>
      <c r="P333" s="144">
        <v>158.9299</v>
      </c>
      <c r="Q333" s="144">
        <v>142.7492</v>
      </c>
      <c r="R333" s="144"/>
      <c r="S333" s="144"/>
      <c r="T333" s="144"/>
      <c r="U333" s="144">
        <v>28.52</v>
      </c>
      <c r="V333" s="144"/>
      <c r="W333" s="144"/>
      <c r="X333" s="144">
        <v>561.04999999999995</v>
      </c>
      <c r="Y333" s="144"/>
      <c r="Z333" s="51">
        <v>4123.5600000000004</v>
      </c>
      <c r="AA333" s="51">
        <v>1999.8400000000001</v>
      </c>
      <c r="AB333" s="51">
        <v>2852.04</v>
      </c>
      <c r="AC333" s="51">
        <v>3212</v>
      </c>
      <c r="AD333" s="51">
        <v>3274.0399999999995</v>
      </c>
      <c r="AE333" s="51">
        <v>3046.7000000000003</v>
      </c>
      <c r="AF333" s="51">
        <v>3763.28</v>
      </c>
      <c r="AG333" s="51">
        <v>882</v>
      </c>
      <c r="AH333" s="51">
        <v>3324.0050000000001</v>
      </c>
    </row>
    <row r="334" spans="1:34" x14ac:dyDescent="0.25">
      <c r="A334" s="50">
        <v>42705</v>
      </c>
      <c r="B334" s="144"/>
      <c r="C334" s="144">
        <v>174.38316</v>
      </c>
      <c r="D334" s="144">
        <v>465.39</v>
      </c>
      <c r="E334" s="144"/>
      <c r="F334" s="144"/>
      <c r="G334" s="144"/>
      <c r="H334" s="144">
        <v>354.8</v>
      </c>
      <c r="I334" s="144">
        <v>140.13</v>
      </c>
      <c r="J334" s="144"/>
      <c r="K334" s="144">
        <v>142.69550000000001</v>
      </c>
      <c r="L334" s="144"/>
      <c r="M334" s="144">
        <v>166.52246666666667</v>
      </c>
      <c r="N334" s="144"/>
      <c r="O334" s="144"/>
      <c r="P334" s="144">
        <v>162.6609</v>
      </c>
      <c r="Q334" s="144">
        <v>150.28050000000002</v>
      </c>
      <c r="R334" s="144"/>
      <c r="S334" s="144"/>
      <c r="T334" s="144"/>
      <c r="U334" s="144">
        <v>30.14</v>
      </c>
      <c r="V334" s="144"/>
      <c r="W334" s="144"/>
      <c r="X334" s="144">
        <v>598.08000000000004</v>
      </c>
      <c r="Y334" s="144"/>
      <c r="Z334" s="51">
        <v>4244.2749999999996</v>
      </c>
      <c r="AA334" s="51">
        <v>2048.75</v>
      </c>
      <c r="AB334" s="51">
        <v>3045.25</v>
      </c>
      <c r="AC334" s="51">
        <v>3324.1750000000002</v>
      </c>
      <c r="AD334" s="51">
        <v>3359.125</v>
      </c>
      <c r="AE334" s="51">
        <v>3128.75</v>
      </c>
      <c r="AF334" s="51">
        <v>3898.8249999999998</v>
      </c>
      <c r="AG334" s="51">
        <v>892.5</v>
      </c>
      <c r="AH334" s="51">
        <v>3427.71875</v>
      </c>
    </row>
    <row r="335" spans="1:34" x14ac:dyDescent="0.25">
      <c r="A335" s="50">
        <v>42736</v>
      </c>
      <c r="B335" s="144"/>
      <c r="C335" s="144">
        <v>177.57766000000001</v>
      </c>
      <c r="D335" s="144">
        <v>484</v>
      </c>
      <c r="E335" s="144"/>
      <c r="F335" s="144"/>
      <c r="G335" s="144"/>
      <c r="H335" s="144">
        <v>349.62</v>
      </c>
      <c r="I335" s="144">
        <v>139.69999999999999</v>
      </c>
      <c r="J335" s="144"/>
      <c r="K335" s="144">
        <v>146.0155</v>
      </c>
      <c r="L335" s="144">
        <v>141.9778</v>
      </c>
      <c r="M335" s="144">
        <v>171.52728571428571</v>
      </c>
      <c r="N335" s="144"/>
      <c r="O335" s="144"/>
      <c r="P335" s="144">
        <v>160.88380000000001</v>
      </c>
      <c r="Q335" s="144">
        <v>150.96870000000001</v>
      </c>
      <c r="R335" s="144"/>
      <c r="S335" s="144"/>
      <c r="T335" s="144"/>
      <c r="U335" s="144">
        <v>30.39</v>
      </c>
      <c r="V335" s="144"/>
      <c r="W335" s="144"/>
      <c r="X335" s="144"/>
      <c r="Y335" s="144"/>
      <c r="Z335" s="51">
        <v>4259.3249999999998</v>
      </c>
      <c r="AA335" s="51">
        <v>2099.5750000000003</v>
      </c>
      <c r="AB335" s="51">
        <v>3096.3249999999998</v>
      </c>
      <c r="AC335" s="51">
        <v>3332.8500000000004</v>
      </c>
      <c r="AD335" s="51">
        <v>3306.2249999999999</v>
      </c>
      <c r="AE335" s="51">
        <v>3177.2</v>
      </c>
      <c r="AF335" s="51">
        <v>4053.625</v>
      </c>
      <c r="AG335" s="51">
        <v>913.75</v>
      </c>
      <c r="AH335" s="51">
        <v>3467.4750000000004</v>
      </c>
    </row>
    <row r="336" spans="1:34" x14ac:dyDescent="0.25">
      <c r="A336" s="50">
        <v>42767</v>
      </c>
      <c r="B336" s="144"/>
      <c r="C336" s="144">
        <v>181.94388000000001</v>
      </c>
      <c r="D336" s="144">
        <v>492.58</v>
      </c>
      <c r="E336" s="144"/>
      <c r="F336" s="144"/>
      <c r="G336" s="144"/>
      <c r="H336" s="144">
        <v>341.97</v>
      </c>
      <c r="I336" s="144">
        <v>148.69</v>
      </c>
      <c r="J336" s="144"/>
      <c r="K336" s="144">
        <v>148.10396666666668</v>
      </c>
      <c r="L336" s="144"/>
      <c r="M336" s="144">
        <v>174.7945285714286</v>
      </c>
      <c r="N336" s="144"/>
      <c r="O336" s="144"/>
      <c r="P336" s="144">
        <v>163.38760000000002</v>
      </c>
      <c r="Q336" s="144">
        <v>158.81380000000001</v>
      </c>
      <c r="R336" s="144"/>
      <c r="S336" s="144"/>
      <c r="T336" s="144"/>
      <c r="U336" s="144">
        <v>31.25</v>
      </c>
      <c r="V336" s="144"/>
      <c r="W336" s="144"/>
      <c r="X336" s="144"/>
      <c r="Y336" s="144"/>
      <c r="Z336" s="51">
        <v>4188.3250000000007</v>
      </c>
      <c r="AA336" s="51">
        <v>2023.4</v>
      </c>
      <c r="AB336" s="51">
        <v>3048.1750000000002</v>
      </c>
      <c r="AC336" s="51">
        <v>3305.75</v>
      </c>
      <c r="AD336" s="51">
        <v>3260.4750000000004</v>
      </c>
      <c r="AE336" s="51">
        <v>3160.0749999999998</v>
      </c>
      <c r="AF336" s="51">
        <v>3991.7250000000004</v>
      </c>
      <c r="AG336" s="51">
        <v>936.25</v>
      </c>
      <c r="AH336" s="51">
        <v>3429.5062499999999</v>
      </c>
    </row>
    <row r="337" spans="1:34" x14ac:dyDescent="0.25">
      <c r="A337" s="50">
        <v>42795</v>
      </c>
      <c r="B337" s="144"/>
      <c r="C337" s="144">
        <v>179.81189999999998</v>
      </c>
      <c r="D337" s="144">
        <v>410.77</v>
      </c>
      <c r="E337" s="144"/>
      <c r="F337" s="144"/>
      <c r="G337" s="144"/>
      <c r="H337" s="144">
        <v>330.85</v>
      </c>
      <c r="I337" s="144">
        <v>151.27000000000001</v>
      </c>
      <c r="J337" s="144"/>
      <c r="K337" s="144">
        <v>145.63490000000002</v>
      </c>
      <c r="L337" s="144"/>
      <c r="M337" s="144">
        <v>171.87108571428573</v>
      </c>
      <c r="N337" s="144"/>
      <c r="O337" s="144"/>
      <c r="P337" s="144">
        <v>162.23760000000001</v>
      </c>
      <c r="Q337" s="144">
        <v>160.06720000000001</v>
      </c>
      <c r="R337" s="144"/>
      <c r="S337" s="144"/>
      <c r="T337" s="144"/>
      <c r="U337" s="144">
        <v>30.81</v>
      </c>
      <c r="V337" s="144"/>
      <c r="W337" s="144"/>
      <c r="X337" s="144"/>
      <c r="Y337" s="144"/>
      <c r="Z337" s="51">
        <v>4141.82</v>
      </c>
      <c r="AA337" s="51">
        <v>1862.32</v>
      </c>
      <c r="AB337" s="51">
        <v>2878.1</v>
      </c>
      <c r="AC337" s="51">
        <v>3289.04</v>
      </c>
      <c r="AD337" s="51">
        <v>3167.5200000000004</v>
      </c>
      <c r="AE337" s="51">
        <v>3154.7200000000003</v>
      </c>
      <c r="AF337" s="51">
        <v>4022.9399999999996</v>
      </c>
      <c r="AG337" s="51">
        <v>964</v>
      </c>
      <c r="AH337" s="51">
        <v>3408.5550000000003</v>
      </c>
    </row>
    <row r="338" spans="1:34" x14ac:dyDescent="0.25">
      <c r="A338" s="50">
        <v>42826</v>
      </c>
      <c r="B338" s="144"/>
      <c r="C338" s="144">
        <v>184.02382</v>
      </c>
      <c r="D338" s="144">
        <v>421.59</v>
      </c>
      <c r="E338" s="144"/>
      <c r="F338" s="144"/>
      <c r="G338" s="144"/>
      <c r="H338" s="144">
        <v>331.67</v>
      </c>
      <c r="I338" s="144">
        <v>160.57</v>
      </c>
      <c r="J338" s="144"/>
      <c r="K338" s="144">
        <v>141.50080000000003</v>
      </c>
      <c r="L338" s="144">
        <v>148.02630000000002</v>
      </c>
      <c r="M338" s="144">
        <v>176.90657142857143</v>
      </c>
      <c r="N338" s="144"/>
      <c r="O338" s="144"/>
      <c r="P338" s="144">
        <v>166.0848</v>
      </c>
      <c r="Q338" s="144">
        <v>167.61680000000001</v>
      </c>
      <c r="R338" s="144"/>
      <c r="S338" s="144"/>
      <c r="T338" s="144"/>
      <c r="U338" s="144">
        <v>30.81</v>
      </c>
      <c r="V338" s="144"/>
      <c r="W338" s="144">
        <v>453.74</v>
      </c>
      <c r="X338" s="144"/>
      <c r="Y338" s="144"/>
      <c r="Z338" s="51">
        <v>4268.0249999999996</v>
      </c>
      <c r="AA338" s="51">
        <v>1770.2</v>
      </c>
      <c r="AB338" s="51">
        <v>2765.7000000000007</v>
      </c>
      <c r="AC338" s="51">
        <v>3264.5749999999998</v>
      </c>
      <c r="AD338" s="51">
        <v>3108.4750000000004</v>
      </c>
      <c r="AE338" s="51">
        <v>3134.45</v>
      </c>
      <c r="AF338" s="51">
        <v>4008.4000000000005</v>
      </c>
      <c r="AG338" s="51">
        <v>973.75</v>
      </c>
      <c r="AH338" s="51">
        <v>3378.9750000000004</v>
      </c>
    </row>
    <row r="339" spans="1:34" x14ac:dyDescent="0.25">
      <c r="A339" s="50">
        <v>42856</v>
      </c>
      <c r="B339" s="144"/>
      <c r="C339" s="144">
        <v>181.70607999999999</v>
      </c>
      <c r="D339" s="144">
        <v>435.22</v>
      </c>
      <c r="E339" s="144"/>
      <c r="F339" s="144"/>
      <c r="G339" s="144"/>
      <c r="H339" s="144">
        <v>347.85</v>
      </c>
      <c r="I339" s="144">
        <v>158.57</v>
      </c>
      <c r="J339" s="144"/>
      <c r="K339" s="144">
        <v>146.88290000000001</v>
      </c>
      <c r="L339" s="144"/>
      <c r="M339" s="144">
        <v>176.34161666666668</v>
      </c>
      <c r="N339" s="144"/>
      <c r="O339" s="144">
        <v>70.16</v>
      </c>
      <c r="P339" s="144">
        <v>165.8322</v>
      </c>
      <c r="Q339" s="144">
        <v>169.65810000000002</v>
      </c>
      <c r="R339" s="144"/>
      <c r="S339" s="144"/>
      <c r="T339" s="144"/>
      <c r="U339" s="144">
        <v>30.41</v>
      </c>
      <c r="V339" s="144"/>
      <c r="W339" s="144">
        <v>420.85</v>
      </c>
      <c r="X339" s="144"/>
      <c r="Y339" s="144"/>
      <c r="Z339" s="51">
        <v>4562.5</v>
      </c>
      <c r="AA339" s="51">
        <v>1816.5400000000002</v>
      </c>
      <c r="AB339" s="51">
        <v>2850.04</v>
      </c>
      <c r="AC339" s="51">
        <v>3361.26</v>
      </c>
      <c r="AD339" s="51">
        <v>3103.6800000000003</v>
      </c>
      <c r="AE339" s="51">
        <v>3114.3199999999997</v>
      </c>
      <c r="AF339" s="51">
        <v>4093.28</v>
      </c>
      <c r="AG339" s="51">
        <v>1015</v>
      </c>
      <c r="AH339" s="51">
        <v>3418.1350000000002</v>
      </c>
    </row>
    <row r="340" spans="1:34" x14ac:dyDescent="0.25">
      <c r="A340" s="50">
        <v>42887</v>
      </c>
      <c r="B340" s="144"/>
      <c r="C340" s="144">
        <v>176.94275999999999</v>
      </c>
      <c r="D340" s="144">
        <v>458.32</v>
      </c>
      <c r="E340" s="144"/>
      <c r="F340" s="144"/>
      <c r="G340" s="144"/>
      <c r="H340" s="144">
        <v>368.63</v>
      </c>
      <c r="I340" s="144">
        <v>152.30000000000001</v>
      </c>
      <c r="J340" s="144"/>
      <c r="K340" s="144">
        <v>142.33079999999998</v>
      </c>
      <c r="L340" s="144"/>
      <c r="M340" s="144">
        <v>169.94964999999999</v>
      </c>
      <c r="N340" s="144"/>
      <c r="O340" s="144">
        <v>60.8</v>
      </c>
      <c r="P340" s="144">
        <v>159.24540000000002</v>
      </c>
      <c r="Q340" s="144">
        <v>162.47050000000002</v>
      </c>
      <c r="R340" s="144"/>
      <c r="S340" s="144"/>
      <c r="T340" s="144"/>
      <c r="U340" s="144">
        <v>29.64</v>
      </c>
      <c r="V340" s="144"/>
      <c r="W340" s="144">
        <v>239.27</v>
      </c>
      <c r="X340" s="144"/>
      <c r="Y340" s="144"/>
      <c r="Z340" s="51">
        <v>5052.9500000000007</v>
      </c>
      <c r="AA340" s="51">
        <v>1949.4750000000001</v>
      </c>
      <c r="AB340" s="51">
        <v>2996.4000000000005</v>
      </c>
      <c r="AC340" s="51">
        <v>3527.4250000000002</v>
      </c>
      <c r="AD340" s="51">
        <v>3205.5749999999998</v>
      </c>
      <c r="AE340" s="51">
        <v>3169.7000000000003</v>
      </c>
      <c r="AF340" s="51">
        <v>4054.6</v>
      </c>
      <c r="AG340" s="51">
        <v>1013.75</v>
      </c>
      <c r="AH340" s="51">
        <v>3489.3250000000003</v>
      </c>
    </row>
    <row r="341" spans="1:34" x14ac:dyDescent="0.25">
      <c r="A341" s="50">
        <v>42917</v>
      </c>
      <c r="B341" s="144"/>
      <c r="C341" s="144">
        <v>180.16255000000001</v>
      </c>
      <c r="D341" s="144">
        <v>560.61</v>
      </c>
      <c r="E341" s="144"/>
      <c r="F341" s="144">
        <v>33.68</v>
      </c>
      <c r="G341" s="144"/>
      <c r="H341" s="144">
        <v>371.41</v>
      </c>
      <c r="I341" s="144">
        <v>149.69999999999999</v>
      </c>
      <c r="J341" s="144"/>
      <c r="K341" s="144">
        <v>138.38717500000001</v>
      </c>
      <c r="L341" s="144"/>
      <c r="M341" s="144">
        <v>169.66774000000001</v>
      </c>
      <c r="N341" s="144"/>
      <c r="O341" s="144">
        <v>58.64</v>
      </c>
      <c r="P341" s="144">
        <v>152.07310000000001</v>
      </c>
      <c r="Q341" s="144">
        <v>147.77549999999999</v>
      </c>
      <c r="R341" s="144"/>
      <c r="S341" s="144">
        <v>46.01</v>
      </c>
      <c r="T341" s="144"/>
      <c r="U341" s="144">
        <v>30.53</v>
      </c>
      <c r="V341" s="144"/>
      <c r="W341" s="144">
        <v>358.01</v>
      </c>
      <c r="X341" s="144"/>
      <c r="Y341" s="144"/>
      <c r="Z341" s="51">
        <v>5682.35</v>
      </c>
      <c r="AA341" s="51">
        <v>1842.6749999999997</v>
      </c>
      <c r="AB341" s="51">
        <v>3003.8999999999996</v>
      </c>
      <c r="AC341" s="51">
        <v>3586.15</v>
      </c>
      <c r="AD341" s="51">
        <v>3372.1750000000002</v>
      </c>
      <c r="AE341" s="51">
        <v>3284.6</v>
      </c>
      <c r="AF341" s="51">
        <v>4296.2749999999996</v>
      </c>
      <c r="AG341" s="51">
        <v>925</v>
      </c>
      <c r="AH341" s="51">
        <v>3634.8</v>
      </c>
    </row>
    <row r="342" spans="1:34" x14ac:dyDescent="0.25">
      <c r="A342" s="50">
        <v>42948</v>
      </c>
      <c r="B342" s="144"/>
      <c r="C342" s="144">
        <v>170.60954000000001</v>
      </c>
      <c r="D342" s="144">
        <v>595.57000000000005</v>
      </c>
      <c r="E342" s="144"/>
      <c r="F342" s="144">
        <v>30.79</v>
      </c>
      <c r="G342" s="144"/>
      <c r="H342" s="144">
        <v>362.41</v>
      </c>
      <c r="I342" s="144">
        <v>137.02000000000001</v>
      </c>
      <c r="J342" s="144"/>
      <c r="K342" s="144">
        <v>136.83600000000001</v>
      </c>
      <c r="L342" s="144">
        <v>122.49420000000001</v>
      </c>
      <c r="M342" s="144">
        <v>150.79924</v>
      </c>
      <c r="N342" s="144"/>
      <c r="O342" s="144">
        <v>49.35</v>
      </c>
      <c r="P342" s="144">
        <v>157.0881</v>
      </c>
      <c r="Q342" s="144">
        <v>129.0402</v>
      </c>
      <c r="R342" s="144"/>
      <c r="S342" s="144">
        <v>41.3</v>
      </c>
      <c r="T342" s="144"/>
      <c r="U342" s="144">
        <v>30.97</v>
      </c>
      <c r="V342" s="144">
        <v>174.71</v>
      </c>
      <c r="W342" s="144">
        <v>194.22</v>
      </c>
      <c r="X342" s="144"/>
      <c r="Y342" s="144"/>
      <c r="Z342" s="51">
        <v>6013.66</v>
      </c>
      <c r="AA342" s="51">
        <v>1769.5800000000004</v>
      </c>
      <c r="AB342" s="51">
        <v>3074.2200000000003</v>
      </c>
      <c r="AC342" s="51">
        <v>3526.1000000000004</v>
      </c>
      <c r="AD342" s="51">
        <v>3482.2</v>
      </c>
      <c r="AE342" s="51">
        <v>3356.3199999999997</v>
      </c>
      <c r="AF342" s="51">
        <v>4239.32</v>
      </c>
      <c r="AG342" s="51">
        <v>867</v>
      </c>
      <c r="AH342" s="51">
        <v>3650.9849999999997</v>
      </c>
    </row>
    <row r="343" spans="1:34" x14ac:dyDescent="0.25">
      <c r="A343" s="50">
        <v>42979</v>
      </c>
      <c r="B343" s="144"/>
      <c r="C343" s="144">
        <v>175.20977999999999</v>
      </c>
      <c r="D343" s="144">
        <v>620.17999999999995</v>
      </c>
      <c r="E343" s="144"/>
      <c r="F343" s="144">
        <v>29.31</v>
      </c>
      <c r="G343" s="144"/>
      <c r="H343" s="144">
        <v>365.93</v>
      </c>
      <c r="I343" s="144">
        <v>146.02000000000001</v>
      </c>
      <c r="J343" s="144"/>
      <c r="K343" s="144">
        <v>138.164625</v>
      </c>
      <c r="L343" s="144">
        <v>122.49420000000001</v>
      </c>
      <c r="M343" s="144">
        <v>157.75181666666668</v>
      </c>
      <c r="N343" s="144"/>
      <c r="O343" s="144">
        <v>55.86</v>
      </c>
      <c r="P343" s="144">
        <v>167.53990000000002</v>
      </c>
      <c r="Q343" s="144">
        <v>132.03620000000001</v>
      </c>
      <c r="R343" s="144"/>
      <c r="S343" s="144">
        <v>43.32</v>
      </c>
      <c r="T343" s="144"/>
      <c r="U343" s="144">
        <v>32.82</v>
      </c>
      <c r="V343" s="144">
        <v>174.56</v>
      </c>
      <c r="W343" s="144">
        <v>195.58</v>
      </c>
      <c r="X343" s="144"/>
      <c r="Y343" s="144"/>
      <c r="Z343" s="51">
        <v>6467.5750000000007</v>
      </c>
      <c r="AA343" s="51">
        <v>1693.7</v>
      </c>
      <c r="AB343" s="51">
        <v>3059.625</v>
      </c>
      <c r="AC343" s="51">
        <v>3524.2250000000004</v>
      </c>
      <c r="AD343" s="51">
        <v>3509.7499999999995</v>
      </c>
      <c r="AE343" s="51">
        <v>3410.3499999999995</v>
      </c>
      <c r="AF343" s="51">
        <v>4332.2000000000007</v>
      </c>
      <c r="AG343" s="51">
        <v>793.75</v>
      </c>
      <c r="AH343" s="51">
        <v>3694.1312500000004</v>
      </c>
    </row>
    <row r="344" spans="1:34" x14ac:dyDescent="0.25">
      <c r="A344" s="50">
        <v>43009</v>
      </c>
      <c r="B344" s="144"/>
      <c r="C344" s="144">
        <v>178.29166000000001</v>
      </c>
      <c r="D344" s="144">
        <v>606.48</v>
      </c>
      <c r="E344" s="144"/>
      <c r="F344" s="144">
        <v>29.9</v>
      </c>
      <c r="G344" s="144"/>
      <c r="H344" s="144">
        <v>348.84</v>
      </c>
      <c r="I344" s="144">
        <v>146.63</v>
      </c>
      <c r="J344" s="144"/>
      <c r="K344" s="144">
        <v>144.85626666666667</v>
      </c>
      <c r="L344" s="144">
        <v>108.13630000000001</v>
      </c>
      <c r="M344" s="144">
        <v>161.41095999999999</v>
      </c>
      <c r="N344" s="144"/>
      <c r="O344" s="144">
        <v>55.61</v>
      </c>
      <c r="P344" s="144">
        <v>174.02200000000002</v>
      </c>
      <c r="Q344" s="144">
        <v>136.5018</v>
      </c>
      <c r="R344" s="144"/>
      <c r="S344" s="144">
        <v>41.39</v>
      </c>
      <c r="T344" s="144"/>
      <c r="U344" s="144">
        <v>34.520000000000003</v>
      </c>
      <c r="V344" s="144">
        <v>165.83</v>
      </c>
      <c r="W344" s="144">
        <v>176.09</v>
      </c>
      <c r="X344" s="144"/>
      <c r="Y344" s="144"/>
      <c r="Z344" s="51">
        <v>5986.9250000000002</v>
      </c>
      <c r="AA344" s="51">
        <v>1607.7250000000001</v>
      </c>
      <c r="AB344" s="51">
        <v>2932.2250000000004</v>
      </c>
      <c r="AC344" s="51">
        <v>3462.7999999999997</v>
      </c>
      <c r="AD344" s="51">
        <v>3484.7750000000001</v>
      </c>
      <c r="AE344" s="51">
        <v>3424.7750000000001</v>
      </c>
      <c r="AF344" s="51">
        <v>4423.4750000000004</v>
      </c>
      <c r="AG344" s="51">
        <v>696.25</v>
      </c>
      <c r="AH344" s="51">
        <v>3698.9562500000002</v>
      </c>
    </row>
    <row r="345" spans="1:34" x14ac:dyDescent="0.25">
      <c r="A345" s="50">
        <v>43040</v>
      </c>
      <c r="B345" s="144"/>
      <c r="C345" s="144">
        <v>177.49374000000003</v>
      </c>
      <c r="D345" s="144">
        <v>569.65</v>
      </c>
      <c r="E345" s="144"/>
      <c r="F345" s="144">
        <v>27.13</v>
      </c>
      <c r="G345" s="144"/>
      <c r="H345" s="144">
        <v>325.7</v>
      </c>
      <c r="I345" s="144">
        <v>148.77000000000001</v>
      </c>
      <c r="J345" s="144"/>
      <c r="K345" s="144">
        <v>146.5359</v>
      </c>
      <c r="L345" s="144">
        <v>115.9145</v>
      </c>
      <c r="M345" s="144">
        <v>163.13003333333333</v>
      </c>
      <c r="N345" s="144"/>
      <c r="O345" s="144">
        <v>57.91</v>
      </c>
      <c r="P345" s="144">
        <v>172.08600000000001</v>
      </c>
      <c r="Q345" s="144">
        <v>139.66740000000001</v>
      </c>
      <c r="R345" s="144"/>
      <c r="S345" s="144">
        <v>31.44</v>
      </c>
      <c r="T345" s="144"/>
      <c r="U345" s="144">
        <v>34.92</v>
      </c>
      <c r="V345" s="144">
        <v>153.35</v>
      </c>
      <c r="W345" s="144"/>
      <c r="X345" s="144"/>
      <c r="Y345" s="144"/>
      <c r="Z345" s="51">
        <v>5243.9750000000004</v>
      </c>
      <c r="AA345" s="51">
        <v>1516.925</v>
      </c>
      <c r="AB345" s="51">
        <v>2755.2250000000004</v>
      </c>
      <c r="AC345" s="51">
        <v>3316.2249999999999</v>
      </c>
      <c r="AD345" s="51">
        <v>3345.5749999999998</v>
      </c>
      <c r="AE345" s="51">
        <v>3411.9749999999999</v>
      </c>
      <c r="AF345" s="51">
        <v>4435.7250000000004</v>
      </c>
      <c r="AG345" s="51">
        <v>653.75</v>
      </c>
      <c r="AH345" s="51">
        <v>3627.375</v>
      </c>
    </row>
    <row r="346" spans="1:34" x14ac:dyDescent="0.25">
      <c r="A346" s="50">
        <v>43070</v>
      </c>
      <c r="B346" s="144"/>
      <c r="C346" s="144">
        <v>179.56383999999997</v>
      </c>
      <c r="D346" s="144">
        <v>512.29</v>
      </c>
      <c r="E346" s="144"/>
      <c r="F346" s="144">
        <v>28.48</v>
      </c>
      <c r="G346" s="144"/>
      <c r="H346" s="144">
        <v>313.54000000000002</v>
      </c>
      <c r="I346" s="144">
        <v>150.08000000000001</v>
      </c>
      <c r="J346" s="144"/>
      <c r="K346" s="144">
        <v>151.3981</v>
      </c>
      <c r="L346" s="144">
        <v>117.1451</v>
      </c>
      <c r="M346" s="144">
        <v>162.21833333333333</v>
      </c>
      <c r="N346" s="144"/>
      <c r="O346" s="144"/>
      <c r="P346" s="144">
        <v>175.9633</v>
      </c>
      <c r="Q346" s="144">
        <v>145.429</v>
      </c>
      <c r="R346" s="144"/>
      <c r="S346" s="144">
        <v>30.37</v>
      </c>
      <c r="T346" s="144"/>
      <c r="U346" s="144">
        <v>34.79</v>
      </c>
      <c r="V346" s="144">
        <v>155.33000000000001</v>
      </c>
      <c r="W346" s="144"/>
      <c r="X346" s="144"/>
      <c r="Y346" s="144"/>
      <c r="Z346" s="51">
        <v>4902.6799999999994</v>
      </c>
      <c r="AA346" s="51">
        <v>1468.58</v>
      </c>
      <c r="AB346" s="51">
        <v>2662.84</v>
      </c>
      <c r="AC346" s="51">
        <v>3187.6400000000003</v>
      </c>
      <c r="AD346" s="51">
        <v>3110.6800000000003</v>
      </c>
      <c r="AE346" s="51">
        <v>3255.2</v>
      </c>
      <c r="AF346" s="51">
        <v>4459.8</v>
      </c>
      <c r="AG346" s="51">
        <v>667</v>
      </c>
      <c r="AH346" s="51">
        <v>3503.33</v>
      </c>
    </row>
    <row r="347" spans="1:34" x14ac:dyDescent="0.25">
      <c r="A347" s="50">
        <v>43101</v>
      </c>
      <c r="B347" s="144"/>
      <c r="C347" s="144">
        <v>177.83862000000002</v>
      </c>
      <c r="D347" s="144">
        <v>470.43</v>
      </c>
      <c r="E347" s="144"/>
      <c r="F347" s="144">
        <v>27.73</v>
      </c>
      <c r="G347" s="144"/>
      <c r="H347" s="144">
        <v>308.01</v>
      </c>
      <c r="I347" s="144">
        <v>149.66</v>
      </c>
      <c r="J347" s="144"/>
      <c r="K347" s="144">
        <v>149.57037500000001</v>
      </c>
      <c r="L347" s="144">
        <v>114.58290000000001</v>
      </c>
      <c r="M347" s="144">
        <v>163.87820000000002</v>
      </c>
      <c r="N347" s="144"/>
      <c r="O347" s="144"/>
      <c r="P347" s="144">
        <v>171.39420000000001</v>
      </c>
      <c r="Q347" s="144">
        <v>141.8425</v>
      </c>
      <c r="R347" s="144"/>
      <c r="S347" s="144">
        <v>30.81</v>
      </c>
      <c r="T347" s="144"/>
      <c r="U347" s="144">
        <v>33.35</v>
      </c>
      <c r="V347" s="144">
        <v>140.80000000000001</v>
      </c>
      <c r="W347" s="144"/>
      <c r="X347" s="144"/>
      <c r="Y347" s="144"/>
      <c r="Z347" s="51">
        <v>4456.25</v>
      </c>
      <c r="AA347" s="51">
        <v>1408.0250000000001</v>
      </c>
      <c r="AB347" s="51">
        <v>2588.75</v>
      </c>
      <c r="AC347" s="51">
        <v>3122.5749999999998</v>
      </c>
      <c r="AD347" s="51">
        <v>2863.3249999999998</v>
      </c>
      <c r="AE347" s="51">
        <v>3051.6750000000002</v>
      </c>
      <c r="AF347" s="51">
        <v>4474.3999999999996</v>
      </c>
      <c r="AG347" s="51">
        <v>667.5</v>
      </c>
      <c r="AH347" s="51">
        <v>3377.9937500000001</v>
      </c>
    </row>
    <row r="348" spans="1:34" x14ac:dyDescent="0.25">
      <c r="A348" s="50">
        <v>43132</v>
      </c>
      <c r="B348" s="144"/>
      <c r="C348" s="144">
        <v>177.07390000000001</v>
      </c>
      <c r="D348" s="144">
        <v>437.75</v>
      </c>
      <c r="E348" s="144"/>
      <c r="F348" s="144">
        <v>28.3</v>
      </c>
      <c r="G348" s="144"/>
      <c r="H348" s="144">
        <v>318.55</v>
      </c>
      <c r="I348" s="144">
        <v>149.9</v>
      </c>
      <c r="J348" s="144"/>
      <c r="K348" s="144">
        <v>154.75434000000001</v>
      </c>
      <c r="L348" s="144">
        <v>120.16130000000001</v>
      </c>
      <c r="M348" s="144">
        <v>164.9730142857143</v>
      </c>
      <c r="N348" s="144"/>
      <c r="O348" s="144"/>
      <c r="P348" s="144">
        <v>173.22790000000001</v>
      </c>
      <c r="Q348" s="144">
        <v>141.95610000000002</v>
      </c>
      <c r="R348" s="144"/>
      <c r="S348" s="144">
        <v>37.74</v>
      </c>
      <c r="T348" s="144"/>
      <c r="U348" s="144">
        <v>32.31</v>
      </c>
      <c r="V348" s="144">
        <v>138.66999999999999</v>
      </c>
      <c r="W348" s="144"/>
      <c r="X348" s="144"/>
      <c r="Y348" s="144"/>
      <c r="Z348" s="51">
        <v>4535.1000000000004</v>
      </c>
      <c r="AA348" s="51">
        <v>1384.2250000000001</v>
      </c>
      <c r="AB348" s="51">
        <v>2581.1750000000002</v>
      </c>
      <c r="AC348" s="51">
        <v>3189.8749999999995</v>
      </c>
      <c r="AD348" s="51">
        <v>2770.55</v>
      </c>
      <c r="AE348" s="51">
        <v>2962.3250000000003</v>
      </c>
      <c r="AF348" s="51">
        <v>4366.3250000000007</v>
      </c>
      <c r="AG348" s="51">
        <v>685</v>
      </c>
      <c r="AH348" s="51">
        <v>3322.2687500000002</v>
      </c>
    </row>
    <row r="349" spans="1:34" x14ac:dyDescent="0.25">
      <c r="A349" s="50">
        <v>43160</v>
      </c>
      <c r="B349" s="144"/>
      <c r="C349" s="144">
        <v>176.81325999999999</v>
      </c>
      <c r="D349" s="144">
        <v>461.26</v>
      </c>
      <c r="E349" s="144"/>
      <c r="F349" s="144">
        <v>31.23</v>
      </c>
      <c r="G349" s="144"/>
      <c r="H349" s="144">
        <v>321.91000000000003</v>
      </c>
      <c r="I349" s="144">
        <v>150.08000000000001</v>
      </c>
      <c r="J349" s="144"/>
      <c r="K349" s="144">
        <v>159.57242500000001</v>
      </c>
      <c r="L349" s="144"/>
      <c r="M349" s="144">
        <v>169.64230000000001</v>
      </c>
      <c r="N349" s="144"/>
      <c r="O349" s="144"/>
      <c r="P349" s="144">
        <v>176.0985</v>
      </c>
      <c r="Q349" s="144">
        <v>143.4324</v>
      </c>
      <c r="R349" s="144"/>
      <c r="S349" s="144">
        <v>36.24</v>
      </c>
      <c r="T349" s="144"/>
      <c r="U349" s="144">
        <v>31.32</v>
      </c>
      <c r="V349" s="144">
        <v>135.29</v>
      </c>
      <c r="W349" s="144"/>
      <c r="X349" s="144"/>
      <c r="Y349" s="144"/>
      <c r="Z349" s="51">
        <v>4803.76</v>
      </c>
      <c r="AA349" s="51">
        <v>1328.94</v>
      </c>
      <c r="AB349" s="51">
        <v>2605.7200000000003</v>
      </c>
      <c r="AC349" s="51">
        <v>3243.8199999999997</v>
      </c>
      <c r="AD349" s="51">
        <v>2805.2599999999993</v>
      </c>
      <c r="AE349" s="51">
        <v>2930.3999999999996</v>
      </c>
      <c r="AF349" s="51">
        <v>4346.5</v>
      </c>
      <c r="AG349" s="51">
        <v>696</v>
      </c>
      <c r="AH349" s="51">
        <v>3331.4949999999999</v>
      </c>
    </row>
    <row r="350" spans="1:34" x14ac:dyDescent="0.25">
      <c r="A350" s="50">
        <v>43191</v>
      </c>
      <c r="B350" s="144"/>
      <c r="C350" s="144">
        <v>183.86748000000003</v>
      </c>
      <c r="D350" s="144">
        <v>484.43</v>
      </c>
      <c r="E350" s="144"/>
      <c r="F350" s="144">
        <v>39.22</v>
      </c>
      <c r="G350" s="144"/>
      <c r="H350" s="144">
        <v>327.35000000000002</v>
      </c>
      <c r="I350" s="144">
        <v>161.69</v>
      </c>
      <c r="J350" s="144"/>
      <c r="K350" s="144">
        <v>163.83153333333334</v>
      </c>
      <c r="L350" s="144">
        <v>125.74760000000001</v>
      </c>
      <c r="M350" s="144">
        <v>176.99218571428568</v>
      </c>
      <c r="N350" s="144"/>
      <c r="O350" s="144"/>
      <c r="P350" s="144">
        <v>178.40130000000002</v>
      </c>
      <c r="Q350" s="144">
        <v>145.9076</v>
      </c>
      <c r="R350" s="144"/>
      <c r="S350" s="144">
        <v>37.19</v>
      </c>
      <c r="T350" s="144"/>
      <c r="U350" s="144">
        <v>30.51</v>
      </c>
      <c r="V350" s="144">
        <v>138.59</v>
      </c>
      <c r="W350" s="144"/>
      <c r="X350" s="144"/>
      <c r="Y350" s="144"/>
      <c r="Z350" s="51">
        <v>5123.9249999999993</v>
      </c>
      <c r="AA350" s="51">
        <v>1349.1499999999999</v>
      </c>
      <c r="AB350" s="51">
        <v>2649.9</v>
      </c>
      <c r="AC350" s="51">
        <v>3205.05</v>
      </c>
      <c r="AD350" s="51">
        <v>2858.6249999999995</v>
      </c>
      <c r="AE350" s="51">
        <v>2961.4749999999999</v>
      </c>
      <c r="AF350" s="51">
        <v>4376.9750000000004</v>
      </c>
      <c r="AG350" s="51">
        <v>696.25</v>
      </c>
      <c r="AH350" s="51">
        <v>3350.53125</v>
      </c>
    </row>
    <row r="351" spans="1:34" x14ac:dyDescent="0.25">
      <c r="A351" s="50">
        <v>43221</v>
      </c>
      <c r="B351" s="144"/>
      <c r="C351" s="144">
        <v>200.19056</v>
      </c>
      <c r="D351" s="144">
        <v>542.88</v>
      </c>
      <c r="E351" s="144"/>
      <c r="F351" s="144">
        <v>47.04</v>
      </c>
      <c r="G351" s="144"/>
      <c r="H351" s="144">
        <v>335.63</v>
      </c>
      <c r="I351" s="144">
        <v>168.76</v>
      </c>
      <c r="J351" s="144"/>
      <c r="K351" s="144">
        <v>162.6465</v>
      </c>
      <c r="L351" s="144">
        <v>134.8792</v>
      </c>
      <c r="M351" s="144">
        <v>184.13815</v>
      </c>
      <c r="N351" s="144"/>
      <c r="O351" s="144">
        <v>71.73</v>
      </c>
      <c r="P351" s="144">
        <v>174.4342</v>
      </c>
      <c r="Q351" s="144">
        <v>144.41920000000002</v>
      </c>
      <c r="R351" s="144"/>
      <c r="S351" s="144">
        <v>42.6</v>
      </c>
      <c r="T351" s="144"/>
      <c r="U351" s="144">
        <v>29.63</v>
      </c>
      <c r="V351" s="144">
        <v>144.63999999999999</v>
      </c>
      <c r="W351" s="144">
        <v>142.82</v>
      </c>
      <c r="X351" s="144"/>
      <c r="Y351" s="144"/>
      <c r="Z351" s="51">
        <v>5647.92</v>
      </c>
      <c r="AA351" s="51">
        <v>1453.6</v>
      </c>
      <c r="AB351" s="51">
        <v>2753.9799999999996</v>
      </c>
      <c r="AC351" s="51">
        <v>3301.2400000000002</v>
      </c>
      <c r="AD351" s="51">
        <v>2916.74</v>
      </c>
      <c r="AE351" s="51">
        <v>2952.4799999999996</v>
      </c>
      <c r="AF351" s="51">
        <v>4376.2</v>
      </c>
      <c r="AG351" s="51">
        <v>732</v>
      </c>
      <c r="AH351" s="51">
        <v>3386.665</v>
      </c>
    </row>
    <row r="352" spans="1:34" x14ac:dyDescent="0.25">
      <c r="A352" s="50">
        <v>43252</v>
      </c>
      <c r="B352" s="144"/>
      <c r="C352" s="144">
        <v>211.63136</v>
      </c>
      <c r="D352" s="144">
        <v>554.44000000000005</v>
      </c>
      <c r="E352" s="144"/>
      <c r="F352" s="144">
        <v>55.64</v>
      </c>
      <c r="G352" s="144"/>
      <c r="H352" s="144">
        <v>341.19</v>
      </c>
      <c r="I352" s="144">
        <v>172.06</v>
      </c>
      <c r="J352" s="144"/>
      <c r="K352" s="144">
        <v>163.14785000000001</v>
      </c>
      <c r="L352" s="144">
        <v>130.55170000000001</v>
      </c>
      <c r="M352" s="144">
        <v>190.13454999999999</v>
      </c>
      <c r="N352" s="144"/>
      <c r="O352" s="144">
        <v>69.11</v>
      </c>
      <c r="P352" s="144">
        <v>177.2149</v>
      </c>
      <c r="Q352" s="144">
        <v>144.26009999999999</v>
      </c>
      <c r="R352" s="144"/>
      <c r="S352" s="144">
        <v>45.14</v>
      </c>
      <c r="T352" s="144"/>
      <c r="U352" s="144">
        <v>30.06</v>
      </c>
      <c r="V352" s="144">
        <v>149.69</v>
      </c>
      <c r="W352" s="144">
        <v>261.74</v>
      </c>
      <c r="X352" s="144"/>
      <c r="Y352" s="144"/>
      <c r="Z352" s="51">
        <v>5792.95</v>
      </c>
      <c r="AA352" s="51">
        <v>1530.7250000000001</v>
      </c>
      <c r="AB352" s="51">
        <v>2822.45</v>
      </c>
      <c r="AC352" s="51">
        <v>3360.7249999999999</v>
      </c>
      <c r="AD352" s="51">
        <v>2970.4500000000003</v>
      </c>
      <c r="AE352" s="51">
        <v>3002.1750000000002</v>
      </c>
      <c r="AF352" s="51">
        <v>4328.3</v>
      </c>
      <c r="AG352" s="51">
        <v>760</v>
      </c>
      <c r="AH352" s="51">
        <v>3415.4125000000004</v>
      </c>
    </row>
    <row r="353" spans="1:34" x14ac:dyDescent="0.25">
      <c r="A353" s="50">
        <v>43282</v>
      </c>
      <c r="B353" s="144"/>
      <c r="C353" s="144">
        <v>214.90222499999999</v>
      </c>
      <c r="D353" s="144">
        <v>570.88</v>
      </c>
      <c r="E353" s="144"/>
      <c r="F353" s="144">
        <v>56.51</v>
      </c>
      <c r="G353" s="144"/>
      <c r="H353" s="144">
        <v>337.89</v>
      </c>
      <c r="I353" s="144">
        <v>171</v>
      </c>
      <c r="J353" s="144"/>
      <c r="K353" s="144">
        <v>158.46674999999999</v>
      </c>
      <c r="L353" s="144">
        <v>139.8289</v>
      </c>
      <c r="M353" s="144">
        <v>193.06062000000003</v>
      </c>
      <c r="N353" s="144"/>
      <c r="O353" s="144">
        <v>91.25</v>
      </c>
      <c r="P353" s="144">
        <v>194.93900000000002</v>
      </c>
      <c r="Q353" s="144"/>
      <c r="R353" s="144"/>
      <c r="S353" s="144">
        <v>48.72</v>
      </c>
      <c r="T353" s="144"/>
      <c r="U353" s="144">
        <v>31.26</v>
      </c>
      <c r="V353" s="144">
        <v>151.88</v>
      </c>
      <c r="W353" s="144">
        <v>217.28</v>
      </c>
      <c r="X353" s="144"/>
      <c r="Y353" s="144"/>
      <c r="Z353" s="51">
        <v>5624.4000000000005</v>
      </c>
      <c r="AA353" s="51">
        <v>1495.6999999999998</v>
      </c>
      <c r="AB353" s="51">
        <v>2785.2999999999997</v>
      </c>
      <c r="AC353" s="51">
        <v>3344.8500000000004</v>
      </c>
      <c r="AD353" s="51">
        <v>3033.8</v>
      </c>
      <c r="AE353" s="51">
        <v>3046.55</v>
      </c>
      <c r="AF353" s="51">
        <v>4298.7</v>
      </c>
      <c r="AG353" s="51">
        <v>776.25</v>
      </c>
      <c r="AH353" s="51">
        <v>3430.9750000000004</v>
      </c>
    </row>
    <row r="354" spans="1:34" x14ac:dyDescent="0.25">
      <c r="A354" s="50">
        <v>43313</v>
      </c>
      <c r="B354" s="144"/>
      <c r="C354" s="144">
        <v>220.00887500000002</v>
      </c>
      <c r="D354" s="144">
        <v>555.83000000000004</v>
      </c>
      <c r="E354" s="144"/>
      <c r="F354" s="144">
        <v>51.33</v>
      </c>
      <c r="G354" s="144"/>
      <c r="H354" s="144">
        <v>339.21</v>
      </c>
      <c r="I354" s="144">
        <v>169.29</v>
      </c>
      <c r="J354" s="144"/>
      <c r="K354" s="144">
        <v>189.55385000000001</v>
      </c>
      <c r="L354" s="144">
        <v>161.4836</v>
      </c>
      <c r="M354" s="144">
        <v>208.66148333333331</v>
      </c>
      <c r="N354" s="144"/>
      <c r="O354" s="144">
        <v>103.15</v>
      </c>
      <c r="P354" s="144">
        <v>222.16230000000002</v>
      </c>
      <c r="Q354" s="144">
        <v>177.1919</v>
      </c>
      <c r="R354" s="144"/>
      <c r="S354" s="144">
        <v>39.08</v>
      </c>
      <c r="T354" s="144"/>
      <c r="U354" s="144">
        <v>33.090000000000003</v>
      </c>
      <c r="V354" s="144">
        <v>155.38</v>
      </c>
      <c r="W354" s="144">
        <v>117.14</v>
      </c>
      <c r="X354" s="144"/>
      <c r="Y354" s="144"/>
      <c r="Z354" s="51">
        <v>5569.2000000000007</v>
      </c>
      <c r="AA354" s="51">
        <v>1553.86</v>
      </c>
      <c r="AB354" s="51">
        <v>2824.08</v>
      </c>
      <c r="AC354" s="51">
        <v>3347.5200000000004</v>
      </c>
      <c r="AD354" s="51">
        <v>3093.26</v>
      </c>
      <c r="AE354" s="51">
        <v>3121.4399999999996</v>
      </c>
      <c r="AF354" s="51">
        <v>4401</v>
      </c>
      <c r="AG354" s="51">
        <v>813</v>
      </c>
      <c r="AH354" s="51">
        <v>3490.8050000000003</v>
      </c>
    </row>
    <row r="355" spans="1:34" x14ac:dyDescent="0.25">
      <c r="A355" s="50">
        <v>43344</v>
      </c>
      <c r="B355" s="144"/>
      <c r="C355" s="144">
        <v>213.89330000000001</v>
      </c>
      <c r="D355" s="144">
        <v>557</v>
      </c>
      <c r="E355" s="144"/>
      <c r="F355" s="144">
        <v>46.71</v>
      </c>
      <c r="G355" s="144"/>
      <c r="H355" s="144">
        <v>341.62</v>
      </c>
      <c r="I355" s="144">
        <v>169.83</v>
      </c>
      <c r="J355" s="144"/>
      <c r="K355" s="144">
        <v>191.50817500000002</v>
      </c>
      <c r="L355" s="144">
        <v>144.0847</v>
      </c>
      <c r="M355" s="144">
        <v>199.68073333333334</v>
      </c>
      <c r="N355" s="144"/>
      <c r="O355" s="144">
        <v>122.37</v>
      </c>
      <c r="P355" s="144">
        <v>236.00630000000001</v>
      </c>
      <c r="Q355" s="144">
        <v>193.30420000000001</v>
      </c>
      <c r="R355" s="144"/>
      <c r="S355" s="144">
        <v>39.44</v>
      </c>
      <c r="T355" s="144"/>
      <c r="U355" s="144">
        <v>34.299999999999997</v>
      </c>
      <c r="V355" s="144">
        <v>157.01</v>
      </c>
      <c r="W355" s="144">
        <v>278.93</v>
      </c>
      <c r="X355" s="144"/>
      <c r="Y355" s="144"/>
      <c r="Z355" s="51">
        <v>5451.4750000000004</v>
      </c>
      <c r="AA355" s="51">
        <v>1591.575</v>
      </c>
      <c r="AB355" s="51">
        <v>2807.7</v>
      </c>
      <c r="AC355" s="51">
        <v>3372.9999999999995</v>
      </c>
      <c r="AD355" s="51">
        <v>3161.9250000000002</v>
      </c>
      <c r="AE355" s="51">
        <v>3175.7500000000005</v>
      </c>
      <c r="AF355" s="51">
        <v>4376.9250000000002</v>
      </c>
      <c r="AG355" s="51">
        <v>826.25</v>
      </c>
      <c r="AH355" s="51">
        <v>3521.8999999999996</v>
      </c>
    </row>
    <row r="356" spans="1:34" x14ac:dyDescent="0.25">
      <c r="A356" s="50">
        <v>43374</v>
      </c>
      <c r="B356" s="144"/>
      <c r="C356" s="144">
        <v>213.186925</v>
      </c>
      <c r="D356" s="144">
        <v>545.29</v>
      </c>
      <c r="E356" s="144"/>
      <c r="F356" s="144">
        <v>46.38</v>
      </c>
      <c r="G356" s="144"/>
      <c r="H356" s="144">
        <v>336.42</v>
      </c>
      <c r="I356" s="144">
        <v>172.04</v>
      </c>
      <c r="J356" s="144"/>
      <c r="K356" s="144">
        <v>196.2011</v>
      </c>
      <c r="L356" s="144"/>
      <c r="M356" s="144">
        <v>200.23288333333335</v>
      </c>
      <c r="N356" s="144"/>
      <c r="O356" s="144">
        <v>72.790000000000006</v>
      </c>
      <c r="P356" s="144">
        <v>236.06320000000002</v>
      </c>
      <c r="Q356" s="144">
        <v>207.1414</v>
      </c>
      <c r="R356" s="144"/>
      <c r="S356" s="144">
        <v>37.49</v>
      </c>
      <c r="T356" s="144"/>
      <c r="U356" s="144">
        <v>34.6</v>
      </c>
      <c r="V356" s="144">
        <v>160.05000000000001</v>
      </c>
      <c r="W356" s="144">
        <v>166.16</v>
      </c>
      <c r="X356" s="144"/>
      <c r="Y356" s="144"/>
      <c r="Z356" s="51">
        <v>5016.75</v>
      </c>
      <c r="AA356" s="51">
        <v>1551.5250000000001</v>
      </c>
      <c r="AB356" s="51">
        <v>2724.1000000000004</v>
      </c>
      <c r="AC356" s="51">
        <v>3316.9</v>
      </c>
      <c r="AD356" s="51">
        <v>3215.3250000000003</v>
      </c>
      <c r="AE356" s="51">
        <v>3209.6000000000004</v>
      </c>
      <c r="AF356" s="51">
        <v>4349.0250000000005</v>
      </c>
      <c r="AG356" s="51">
        <v>815</v>
      </c>
      <c r="AH356" s="51">
        <v>3522.7125000000005</v>
      </c>
    </row>
    <row r="357" spans="1:34" x14ac:dyDescent="0.25">
      <c r="A357" s="50">
        <v>43405</v>
      </c>
      <c r="B357" s="144"/>
      <c r="C357" s="144">
        <v>207.23477500000001</v>
      </c>
      <c r="D357" s="144">
        <v>506.59</v>
      </c>
      <c r="E357" s="144"/>
      <c r="F357" s="144">
        <v>48.02</v>
      </c>
      <c r="G357" s="144"/>
      <c r="H357" s="144">
        <v>321.49</v>
      </c>
      <c r="I357" s="144">
        <v>172.17</v>
      </c>
      <c r="J357" s="144"/>
      <c r="K357" s="144">
        <v>191.92265</v>
      </c>
      <c r="L357" s="144"/>
      <c r="M357" s="144">
        <v>196.00559999999999</v>
      </c>
      <c r="N357" s="144"/>
      <c r="O357" s="144">
        <v>64.680000000000007</v>
      </c>
      <c r="P357" s="144">
        <v>221.21550000000002</v>
      </c>
      <c r="Q357" s="144">
        <v>214.50380000000001</v>
      </c>
      <c r="R357" s="144"/>
      <c r="S357" s="144">
        <v>43.53</v>
      </c>
      <c r="T357" s="144"/>
      <c r="U357" s="144">
        <v>34.799999999999997</v>
      </c>
      <c r="V357" s="144">
        <v>159.33000000000001</v>
      </c>
      <c r="W357" s="144"/>
      <c r="X357" s="144"/>
      <c r="Y357" s="144"/>
      <c r="Z357" s="51">
        <v>4746.5200000000004</v>
      </c>
      <c r="AA357" s="51">
        <v>1593.36</v>
      </c>
      <c r="AB357" s="51">
        <v>2733.5200000000004</v>
      </c>
      <c r="AC357" s="51">
        <v>3183.5200000000004</v>
      </c>
      <c r="AD357" s="51">
        <v>3194.9400000000005</v>
      </c>
      <c r="AE357" s="51">
        <v>3200.34</v>
      </c>
      <c r="AF357" s="51">
        <v>4368.92</v>
      </c>
      <c r="AG357" s="51">
        <v>833</v>
      </c>
      <c r="AH357" s="51">
        <v>3486.9300000000003</v>
      </c>
    </row>
    <row r="358" spans="1:34" x14ac:dyDescent="0.25">
      <c r="A358" s="50">
        <v>43435</v>
      </c>
      <c r="B358" s="144"/>
      <c r="C358" s="144">
        <v>206.39490000000001</v>
      </c>
      <c r="D358" s="144">
        <v>455.1</v>
      </c>
      <c r="E358" s="144"/>
      <c r="F358" s="144">
        <v>47.1</v>
      </c>
      <c r="G358" s="144"/>
      <c r="H358" s="144">
        <v>308.31</v>
      </c>
      <c r="I358" s="144">
        <v>169.11</v>
      </c>
      <c r="J358" s="144"/>
      <c r="K358" s="144">
        <v>192.29297500000001</v>
      </c>
      <c r="L358" s="144"/>
      <c r="M358" s="144">
        <v>198.80825714285717</v>
      </c>
      <c r="N358" s="144"/>
      <c r="O358" s="144"/>
      <c r="P358" s="144">
        <v>219.52070000000001</v>
      </c>
      <c r="Q358" s="144">
        <v>209.7997</v>
      </c>
      <c r="R358" s="144"/>
      <c r="S358" s="144">
        <v>47.68</v>
      </c>
      <c r="T358" s="144"/>
      <c r="U358" s="144">
        <v>32.9</v>
      </c>
      <c r="V358" s="144">
        <v>166.2</v>
      </c>
      <c r="W358" s="144"/>
      <c r="X358" s="144"/>
      <c r="Y358" s="144"/>
      <c r="Z358" s="51">
        <v>4536.7250000000004</v>
      </c>
      <c r="AA358" s="51">
        <v>1696.45</v>
      </c>
      <c r="AB358" s="51">
        <v>2717.3500000000004</v>
      </c>
      <c r="AC358" s="51">
        <v>3048.4000000000005</v>
      </c>
      <c r="AD358" s="51">
        <v>3123.8</v>
      </c>
      <c r="AE358" s="51">
        <v>3155.8500000000004</v>
      </c>
      <c r="AF358" s="51">
        <v>4449.7000000000007</v>
      </c>
      <c r="AG358" s="51">
        <v>838.33333333333326</v>
      </c>
      <c r="AH358" s="51">
        <v>3444.4375000000005</v>
      </c>
    </row>
    <row r="359" spans="1:34" x14ac:dyDescent="0.25">
      <c r="A359" s="50">
        <v>43466</v>
      </c>
      <c r="B359" s="144"/>
      <c r="C359" s="144">
        <v>212.85300000000001</v>
      </c>
      <c r="D359" s="144">
        <v>396.14</v>
      </c>
      <c r="E359" s="144"/>
      <c r="F359" s="144">
        <v>45.65</v>
      </c>
      <c r="G359" s="144"/>
      <c r="H359" s="144">
        <v>320.89999999999998</v>
      </c>
      <c r="I359" s="144">
        <v>170.94</v>
      </c>
      <c r="J359" s="144"/>
      <c r="K359" s="144">
        <v>188.86359999999999</v>
      </c>
      <c r="L359" s="144"/>
      <c r="M359" s="144">
        <v>201.03487142857145</v>
      </c>
      <c r="N359" s="144"/>
      <c r="O359" s="144"/>
      <c r="P359" s="144">
        <v>217.34920000000002</v>
      </c>
      <c r="Q359" s="144">
        <v>206.9734</v>
      </c>
      <c r="R359" s="144"/>
      <c r="S359" s="144">
        <v>54.7</v>
      </c>
      <c r="T359" s="144"/>
      <c r="U359" s="144">
        <v>32.51</v>
      </c>
      <c r="V359" s="144">
        <v>177.42</v>
      </c>
      <c r="W359" s="144"/>
      <c r="X359" s="144"/>
      <c r="Y359" s="144"/>
      <c r="Z359" s="51">
        <v>4406.38</v>
      </c>
      <c r="AA359" s="51">
        <v>1819.8400000000001</v>
      </c>
      <c r="AB359" s="51">
        <v>2772.38</v>
      </c>
      <c r="AC359" s="51">
        <v>3153.5600000000004</v>
      </c>
      <c r="AD359" s="51">
        <v>3098.3599999999997</v>
      </c>
      <c r="AE359" s="51">
        <v>3135.68</v>
      </c>
      <c r="AF359" s="51">
        <v>4487.2999999999993</v>
      </c>
      <c r="AG359" s="51">
        <v>873</v>
      </c>
      <c r="AH359" s="51">
        <v>3468.7249999999999</v>
      </c>
    </row>
    <row r="360" spans="1:34" x14ac:dyDescent="0.25">
      <c r="A360" s="50">
        <v>43497</v>
      </c>
      <c r="B360" s="144"/>
      <c r="C360" s="144">
        <v>215.460375</v>
      </c>
      <c r="D360" s="144">
        <v>440.68</v>
      </c>
      <c r="E360" s="144"/>
      <c r="F360" s="144">
        <v>44.79</v>
      </c>
      <c r="G360" s="144"/>
      <c r="H360" s="144">
        <v>327.85</v>
      </c>
      <c r="I360" s="144">
        <v>173.7</v>
      </c>
      <c r="J360" s="144"/>
      <c r="K360" s="144">
        <v>172.93003333333331</v>
      </c>
      <c r="L360" s="144"/>
      <c r="M360" s="144">
        <v>199.7640142857143</v>
      </c>
      <c r="N360" s="144"/>
      <c r="O360" s="144"/>
      <c r="P360" s="144">
        <v>216.52860000000001</v>
      </c>
      <c r="Q360" s="144">
        <v>215.83770000000001</v>
      </c>
      <c r="R360" s="144"/>
      <c r="S360" s="144">
        <v>55.52</v>
      </c>
      <c r="T360" s="144"/>
      <c r="U360" s="144">
        <v>32.520000000000003</v>
      </c>
      <c r="V360" s="144">
        <v>181.13</v>
      </c>
      <c r="W360" s="144"/>
      <c r="X360" s="144"/>
      <c r="Y360" s="144"/>
      <c r="Z360" s="51">
        <v>4379.625</v>
      </c>
      <c r="AA360" s="51">
        <v>1893.6249999999998</v>
      </c>
      <c r="AB360" s="51">
        <v>2851.3249999999998</v>
      </c>
      <c r="AC360" s="51">
        <v>3219.9249999999993</v>
      </c>
      <c r="AD360" s="51">
        <v>3046.1750000000002</v>
      </c>
      <c r="AE360" s="51">
        <v>3076.2750000000001</v>
      </c>
      <c r="AF360" s="51">
        <v>4406.05</v>
      </c>
      <c r="AG360" s="51">
        <v>868.125</v>
      </c>
      <c r="AH360" s="51">
        <v>3437.1062499999998</v>
      </c>
    </row>
    <row r="361" spans="1:34" x14ac:dyDescent="0.25">
      <c r="A361" s="50">
        <v>43525</v>
      </c>
      <c r="B361" s="144"/>
      <c r="C361" s="144">
        <v>219.98602500000001</v>
      </c>
      <c r="D361" s="144">
        <v>430.83</v>
      </c>
      <c r="E361" s="144"/>
      <c r="F361" s="144">
        <v>44.05</v>
      </c>
      <c r="G361" s="144"/>
      <c r="H361" s="144">
        <v>336.5</v>
      </c>
      <c r="I361" s="144">
        <v>176.74</v>
      </c>
      <c r="J361" s="144"/>
      <c r="K361" s="144">
        <v>159.52869999999999</v>
      </c>
      <c r="L361" s="144">
        <v>147.1514</v>
      </c>
      <c r="M361" s="144">
        <v>196.60755000000003</v>
      </c>
      <c r="N361" s="144"/>
      <c r="O361" s="144"/>
      <c r="P361" s="144">
        <v>195.07740000000001</v>
      </c>
      <c r="Q361" s="144">
        <v>214.96800000000002</v>
      </c>
      <c r="R361" s="144"/>
      <c r="S361" s="144">
        <v>57.26</v>
      </c>
      <c r="T361" s="144"/>
      <c r="U361" s="144">
        <v>32.76</v>
      </c>
      <c r="V361" s="144">
        <v>181.42</v>
      </c>
      <c r="W361" s="144"/>
      <c r="X361" s="144"/>
      <c r="Y361" s="144"/>
      <c r="Z361" s="51">
        <v>4218.55</v>
      </c>
      <c r="AA361" s="51">
        <v>1902</v>
      </c>
      <c r="AB361" s="51">
        <v>2869.875</v>
      </c>
      <c r="AC361" s="51">
        <v>3292.4250000000002</v>
      </c>
      <c r="AD361" s="51">
        <v>3054.9250000000002</v>
      </c>
      <c r="AE361" s="51">
        <v>3081.7</v>
      </c>
      <c r="AF361" s="51">
        <v>4516.8999999999996</v>
      </c>
      <c r="AG361" s="51">
        <v>857.5</v>
      </c>
      <c r="AH361" s="51">
        <v>3486.4874999999997</v>
      </c>
    </row>
    <row r="362" spans="1:34" x14ac:dyDescent="0.25">
      <c r="A362" s="50">
        <v>43556</v>
      </c>
      <c r="B362" s="144"/>
      <c r="C362" s="144">
        <v>220.48022500000002</v>
      </c>
      <c r="D362" s="144">
        <v>415.52</v>
      </c>
      <c r="E362" s="144"/>
      <c r="F362" s="144">
        <v>44.39</v>
      </c>
      <c r="G362" s="144"/>
      <c r="H362" s="144">
        <v>328.19</v>
      </c>
      <c r="I362" s="144">
        <v>176.18</v>
      </c>
      <c r="J362" s="144"/>
      <c r="K362" s="144">
        <v>161.04864000000001</v>
      </c>
      <c r="L362" s="144"/>
      <c r="M362" s="144">
        <v>198.30456666666669</v>
      </c>
      <c r="N362" s="144"/>
      <c r="O362" s="144"/>
      <c r="P362" s="144"/>
      <c r="Q362" s="144">
        <v>214.0772</v>
      </c>
      <c r="R362" s="144"/>
      <c r="S362" s="144">
        <v>61.18</v>
      </c>
      <c r="T362" s="144"/>
      <c r="U362" s="144">
        <v>32.24</v>
      </c>
      <c r="V362" s="144">
        <v>182.34</v>
      </c>
      <c r="W362" s="144"/>
      <c r="X362" s="144"/>
      <c r="Y362" s="144"/>
      <c r="Z362" s="51">
        <v>4204.8</v>
      </c>
      <c r="AA362" s="51">
        <v>1907.175</v>
      </c>
      <c r="AB362" s="51">
        <v>2894.0750000000003</v>
      </c>
      <c r="AC362" s="51">
        <v>3225.1</v>
      </c>
      <c r="AD362" s="51">
        <v>3061.25</v>
      </c>
      <c r="AE362" s="51">
        <v>3087.0249999999996</v>
      </c>
      <c r="AF362" s="51">
        <v>4414.625</v>
      </c>
      <c r="AG362" s="51">
        <v>836.25</v>
      </c>
      <c r="AH362" s="51">
        <v>3447</v>
      </c>
    </row>
  </sheetData>
  <phoneticPr fontId="7" type="noConversion"/>
  <conditionalFormatting sqref="B15:AH15">
    <cfRule type="iconSet" priority="1">
      <iconSet iconSet="3Arrows">
        <cfvo type="percent" val="0"/>
        <cfvo type="percent" val="33"/>
        <cfvo type="percent" val="67"/>
      </iconSet>
    </cfRule>
  </conditionalFormatting>
  <hyperlinks>
    <hyperlink ref="B12" r:id="rId1" xr:uid="{F3B0F1C7-4DAF-4A97-84CF-9FE292BE91CA}"/>
    <hyperlink ref="C12:AH12" r:id="rId2" display="https://ec.europa.eu/agriculture/markets-and-prices/price-monitoring_en" xr:uid="{E0ED4B59-00A6-43C0-AEB4-4380670B7DE9}"/>
  </hyperlinks>
  <pageMargins left="0.7" right="0.7" top="0.75" bottom="0.75" header="0.3" footer="0.3"/>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B6746B5D-8CCE-4BAB-90E4-9E27557FA205}">
          <x14:formula1>
            <xm:f>Grade!$J$3:$J$23</xm:f>
          </x14:formula1>
          <xm:sqref>B3:AH3</xm:sqref>
        </x14:dataValidation>
        <x14:dataValidation type="list" allowBlank="1" showInputMessage="1" showErrorMessage="1" xr:uid="{331087D8-447C-4634-B338-A4F80D7EEAF7}">
          <x14:formula1>
            <xm:f>Grade!$L$3:$L$7</xm:f>
          </x14:formula1>
          <xm:sqref>B2:AH2</xm:sqref>
        </x14:dataValidation>
        <x14:dataValidation type="list" allowBlank="1" showInputMessage="1" showErrorMessage="1" xr:uid="{8BCDEE04-663E-4DF3-8B76-47937F2097CB}">
          <x14:formula1>
            <xm:f>Grade!$N$12:$N$25</xm:f>
          </x14:formula1>
          <xm:sqref>B13:AH13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E947-E3AD-449A-BE0B-71F6F423437F}">
  <dimension ref="A1:BL194"/>
  <sheetViews>
    <sheetView zoomScale="80" zoomScaleNormal="80" workbookViewId="0">
      <pane xSplit="1" ySplit="21" topLeftCell="B22" activePane="bottomRight" state="frozen"/>
      <selection activeCell="D30" sqref="D30"/>
      <selection pane="topRight" activeCell="D30" sqref="D30"/>
      <selection pane="bottomLeft" activeCell="D30" sqref="D30"/>
      <selection pane="bottomRight" activeCell="N27" sqref="N27"/>
    </sheetView>
  </sheetViews>
  <sheetFormatPr defaultColWidth="9.140625" defaultRowHeight="11.25" x14ac:dyDescent="0.2"/>
  <cols>
    <col min="1" max="1" width="19.85546875" style="49" customWidth="1"/>
    <col min="2" max="17" width="8.7109375" style="49" customWidth="1"/>
    <col min="18" max="18" width="14" style="49" customWidth="1"/>
    <col min="19" max="48" width="8.7109375" style="49" customWidth="1"/>
    <col min="49" max="49" width="14" style="49" customWidth="1"/>
    <col min="50" max="50" width="12" style="49" customWidth="1"/>
    <col min="51" max="51" width="8.7109375" style="49" customWidth="1"/>
    <col min="52" max="52" width="15.42578125" style="49" customWidth="1"/>
    <col min="53" max="63" width="8.7109375" style="49" customWidth="1"/>
    <col min="64" max="16384" width="9.140625" style="49"/>
  </cols>
  <sheetData>
    <row r="1" spans="1:64" ht="12.75" x14ac:dyDescent="0.2">
      <c r="A1" s="62" t="s">
        <v>127</v>
      </c>
      <c r="B1" s="53" t="s">
        <v>1117</v>
      </c>
      <c r="C1" s="53" t="s">
        <v>1118</v>
      </c>
      <c r="D1" s="53" t="s">
        <v>1119</v>
      </c>
      <c r="E1" s="53" t="s">
        <v>1120</v>
      </c>
      <c r="F1" s="53" t="s">
        <v>1121</v>
      </c>
      <c r="G1" s="53" t="s">
        <v>1122</v>
      </c>
      <c r="H1" s="53" t="s">
        <v>1123</v>
      </c>
      <c r="I1" s="53" t="s">
        <v>1124</v>
      </c>
      <c r="J1" s="53" t="s">
        <v>1125</v>
      </c>
      <c r="K1" s="53" t="s">
        <v>1126</v>
      </c>
      <c r="L1" s="53" t="s">
        <v>1127</v>
      </c>
      <c r="M1" s="53" t="s">
        <v>1128</v>
      </c>
      <c r="N1" s="53" t="s">
        <v>1129</v>
      </c>
      <c r="O1" s="53" t="s">
        <v>1130</v>
      </c>
      <c r="P1" s="53" t="s">
        <v>1131</v>
      </c>
      <c r="Q1" s="53" t="s">
        <v>1132</v>
      </c>
      <c r="R1" s="53" t="s">
        <v>1133</v>
      </c>
      <c r="S1" s="53" t="s">
        <v>1134</v>
      </c>
      <c r="T1" s="53" t="s">
        <v>1135</v>
      </c>
      <c r="U1" s="53" t="s">
        <v>1136</v>
      </c>
      <c r="V1" s="53" t="s">
        <v>1137</v>
      </c>
      <c r="W1" s="53" t="s">
        <v>1138</v>
      </c>
      <c r="X1" s="53" t="s">
        <v>1139</v>
      </c>
      <c r="Y1" s="53" t="s">
        <v>1140</v>
      </c>
      <c r="Z1" s="53" t="s">
        <v>1141</v>
      </c>
      <c r="AA1" s="53" t="s">
        <v>1142</v>
      </c>
      <c r="AB1" s="53" t="s">
        <v>1143</v>
      </c>
      <c r="AC1" s="53" t="s">
        <v>1144</v>
      </c>
      <c r="AD1" s="53" t="s">
        <v>1145</v>
      </c>
      <c r="AE1" s="53" t="s">
        <v>1146</v>
      </c>
      <c r="AF1" s="53" t="s">
        <v>1147</v>
      </c>
      <c r="AG1" s="53" t="s">
        <v>1148</v>
      </c>
      <c r="AH1" s="53" t="s">
        <v>1149</v>
      </c>
      <c r="AI1" s="53" t="s">
        <v>1150</v>
      </c>
      <c r="AJ1" s="53" t="s">
        <v>1151</v>
      </c>
      <c r="AK1" s="53" t="s">
        <v>1152</v>
      </c>
      <c r="AL1" s="53" t="s">
        <v>1153</v>
      </c>
      <c r="AM1" s="53" t="s">
        <v>1154</v>
      </c>
      <c r="AN1" s="53" t="s">
        <v>1155</v>
      </c>
      <c r="AO1" s="53" t="s">
        <v>1156</v>
      </c>
      <c r="AP1" s="53" t="s">
        <v>1157</v>
      </c>
      <c r="AQ1" s="53" t="s">
        <v>1158</v>
      </c>
      <c r="AR1" s="53" t="s">
        <v>1159</v>
      </c>
      <c r="AS1" s="53" t="s">
        <v>1160</v>
      </c>
      <c r="AT1" s="53" t="s">
        <v>1161</v>
      </c>
      <c r="AU1" s="53" t="s">
        <v>1162</v>
      </c>
      <c r="AV1" s="53" t="s">
        <v>1163</v>
      </c>
      <c r="AW1" s="53" t="s">
        <v>1164</v>
      </c>
      <c r="AX1" s="53" t="s">
        <v>1165</v>
      </c>
      <c r="AY1" s="53" t="s">
        <v>1166</v>
      </c>
      <c r="AZ1" s="53" t="s">
        <v>1167</v>
      </c>
      <c r="BA1" s="53" t="s">
        <v>1168</v>
      </c>
      <c r="BB1" s="53" t="s">
        <v>1169</v>
      </c>
      <c r="BC1" s="53" t="s">
        <v>1170</v>
      </c>
      <c r="BD1" s="53" t="s">
        <v>1171</v>
      </c>
      <c r="BE1" s="53" t="s">
        <v>1172</v>
      </c>
      <c r="BF1" s="53" t="s">
        <v>1173</v>
      </c>
      <c r="BG1" s="53" t="s">
        <v>1174</v>
      </c>
      <c r="BH1" s="53" t="s">
        <v>1175</v>
      </c>
      <c r="BI1" s="53" t="s">
        <v>1176</v>
      </c>
      <c r="BJ1" s="53" t="s">
        <v>1177</v>
      </c>
      <c r="BK1" s="53" t="s">
        <v>1178</v>
      </c>
      <c r="BL1" s="53"/>
    </row>
    <row r="2" spans="1:64" ht="12.75" x14ac:dyDescent="0.2">
      <c r="A2" s="55" t="s">
        <v>80</v>
      </c>
      <c r="B2" s="54" t="s">
        <v>81</v>
      </c>
      <c r="C2" s="54" t="s">
        <v>81</v>
      </c>
      <c r="D2" s="54" t="s">
        <v>81</v>
      </c>
      <c r="E2" s="54" t="s">
        <v>81</v>
      </c>
      <c r="F2" s="54" t="s">
        <v>81</v>
      </c>
      <c r="G2" s="54" t="s">
        <v>81</v>
      </c>
      <c r="H2" s="54" t="s">
        <v>81</v>
      </c>
      <c r="I2" s="54" t="s">
        <v>81</v>
      </c>
      <c r="J2" s="54" t="s">
        <v>81</v>
      </c>
      <c r="K2" s="54" t="s">
        <v>81</v>
      </c>
      <c r="L2" s="54" t="s">
        <v>81</v>
      </c>
      <c r="M2" s="54" t="s">
        <v>81</v>
      </c>
      <c r="N2" s="54" t="s">
        <v>81</v>
      </c>
      <c r="O2" s="54" t="s">
        <v>81</v>
      </c>
      <c r="P2" s="54" t="s">
        <v>81</v>
      </c>
      <c r="Q2" s="54" t="s">
        <v>81</v>
      </c>
      <c r="R2" s="54" t="s">
        <v>81</v>
      </c>
      <c r="S2" s="54" t="s">
        <v>81</v>
      </c>
      <c r="T2" s="54" t="s">
        <v>81</v>
      </c>
      <c r="U2" s="54" t="s">
        <v>81</v>
      </c>
      <c r="V2" s="54" t="s">
        <v>81</v>
      </c>
      <c r="W2" s="54" t="s">
        <v>81</v>
      </c>
      <c r="X2" s="54" t="s">
        <v>81</v>
      </c>
      <c r="Y2" s="54" t="s">
        <v>81</v>
      </c>
      <c r="Z2" s="54" t="s">
        <v>81</v>
      </c>
      <c r="AA2" s="54" t="s">
        <v>81</v>
      </c>
      <c r="AB2" s="54" t="s">
        <v>81</v>
      </c>
      <c r="AC2" s="54" t="s">
        <v>81</v>
      </c>
      <c r="AD2" s="54" t="s">
        <v>81</v>
      </c>
      <c r="AE2" s="54" t="s">
        <v>81</v>
      </c>
      <c r="AF2" s="54" t="s">
        <v>81</v>
      </c>
      <c r="AG2" s="54" t="s">
        <v>81</v>
      </c>
      <c r="AH2" s="54" t="s">
        <v>81</v>
      </c>
      <c r="AI2" s="54" t="s">
        <v>81</v>
      </c>
      <c r="AJ2" s="54" t="s">
        <v>81</v>
      </c>
      <c r="AK2" s="54" t="s">
        <v>81</v>
      </c>
      <c r="AL2" s="54" t="s">
        <v>81</v>
      </c>
      <c r="AM2" s="54" t="s">
        <v>81</v>
      </c>
      <c r="AN2" s="54" t="s">
        <v>81</v>
      </c>
      <c r="AO2" s="54" t="s">
        <v>81</v>
      </c>
      <c r="AP2" s="54" t="s">
        <v>81</v>
      </c>
      <c r="AQ2" s="54" t="s">
        <v>81</v>
      </c>
      <c r="AR2" s="54" t="s">
        <v>81</v>
      </c>
      <c r="AS2" s="54" t="s">
        <v>81</v>
      </c>
      <c r="AT2" s="54" t="s">
        <v>81</v>
      </c>
      <c r="AU2" s="54" t="s">
        <v>81</v>
      </c>
      <c r="AV2" s="54" t="s">
        <v>81</v>
      </c>
      <c r="AW2" s="54" t="s">
        <v>81</v>
      </c>
      <c r="AX2" s="54" t="s">
        <v>81</v>
      </c>
      <c r="AY2" s="54" t="s">
        <v>81</v>
      </c>
      <c r="AZ2" s="54" t="s">
        <v>81</v>
      </c>
      <c r="BA2" s="54" t="s">
        <v>81</v>
      </c>
      <c r="BB2" s="54" t="s">
        <v>81</v>
      </c>
      <c r="BC2" s="54" t="s">
        <v>81</v>
      </c>
      <c r="BD2" s="54" t="s">
        <v>81</v>
      </c>
      <c r="BE2" s="54" t="s">
        <v>81</v>
      </c>
      <c r="BF2" s="54" t="s">
        <v>81</v>
      </c>
      <c r="BG2" s="54" t="s">
        <v>81</v>
      </c>
      <c r="BH2" s="54" t="s">
        <v>81</v>
      </c>
      <c r="BI2" s="54" t="s">
        <v>81</v>
      </c>
      <c r="BJ2" s="54" t="s">
        <v>81</v>
      </c>
      <c r="BK2" s="54" t="s">
        <v>81</v>
      </c>
      <c r="BL2" s="54"/>
    </row>
    <row r="3" spans="1:64" ht="12.75" x14ac:dyDescent="0.2">
      <c r="A3" s="56" t="s">
        <v>83</v>
      </c>
      <c r="B3" s="54" t="s">
        <v>159</v>
      </c>
      <c r="C3" s="54" t="s">
        <v>159</v>
      </c>
      <c r="D3" s="54" t="s">
        <v>159</v>
      </c>
      <c r="E3" s="54" t="s">
        <v>86</v>
      </c>
      <c r="F3" s="54" t="s">
        <v>86</v>
      </c>
      <c r="G3" s="54" t="s">
        <v>159</v>
      </c>
      <c r="H3" s="54" t="s">
        <v>159</v>
      </c>
      <c r="I3" s="54" t="s">
        <v>89</v>
      </c>
      <c r="J3" s="54" t="s">
        <v>159</v>
      </c>
      <c r="K3" s="54" t="s">
        <v>166</v>
      </c>
      <c r="L3" s="54" t="s">
        <v>166</v>
      </c>
      <c r="M3" s="54" t="s">
        <v>87</v>
      </c>
      <c r="N3" s="54" t="s">
        <v>162</v>
      </c>
      <c r="O3" s="54" t="s">
        <v>159</v>
      </c>
      <c r="P3" s="54" t="s">
        <v>159</v>
      </c>
      <c r="Q3" s="54" t="s">
        <v>87</v>
      </c>
      <c r="R3" s="54" t="s">
        <v>173</v>
      </c>
      <c r="S3" s="54" t="s">
        <v>170</v>
      </c>
      <c r="T3" s="54" t="s">
        <v>170</v>
      </c>
      <c r="U3" s="54" t="s">
        <v>158</v>
      </c>
      <c r="V3" s="54" t="s">
        <v>158</v>
      </c>
      <c r="W3" s="54" t="s">
        <v>158</v>
      </c>
      <c r="X3" s="54" t="s">
        <v>87</v>
      </c>
      <c r="Y3" s="54" t="s">
        <v>162</v>
      </c>
      <c r="Z3" s="54" t="s">
        <v>158</v>
      </c>
      <c r="AA3" s="54" t="s">
        <v>159</v>
      </c>
      <c r="AB3" s="54" t="s">
        <v>159</v>
      </c>
      <c r="AC3" s="54" t="s">
        <v>159</v>
      </c>
      <c r="AD3" s="54" t="s">
        <v>159</v>
      </c>
      <c r="AE3" s="54" t="s">
        <v>159</v>
      </c>
      <c r="AF3" s="54" t="s">
        <v>159</v>
      </c>
      <c r="AG3" s="54" t="s">
        <v>159</v>
      </c>
      <c r="AH3" s="54" t="s">
        <v>159</v>
      </c>
      <c r="AI3" s="54" t="s">
        <v>159</v>
      </c>
      <c r="AJ3" s="54" t="s">
        <v>159</v>
      </c>
      <c r="AK3" s="54" t="s">
        <v>159</v>
      </c>
      <c r="AL3" s="54" t="s">
        <v>162</v>
      </c>
      <c r="AM3" s="54" t="s">
        <v>159</v>
      </c>
      <c r="AN3" s="54" t="s">
        <v>158</v>
      </c>
      <c r="AO3" s="54" t="s">
        <v>158</v>
      </c>
      <c r="AP3" s="54" t="s">
        <v>159</v>
      </c>
      <c r="AQ3" s="54" t="s">
        <v>159</v>
      </c>
      <c r="AR3" s="54" t="s">
        <v>159</v>
      </c>
      <c r="AS3" s="54" t="s">
        <v>86</v>
      </c>
      <c r="AT3" s="54" t="s">
        <v>86</v>
      </c>
      <c r="AU3" s="54" t="s">
        <v>86</v>
      </c>
      <c r="AV3" s="54" t="s">
        <v>86</v>
      </c>
      <c r="AW3" s="54" t="s">
        <v>86</v>
      </c>
      <c r="AX3" s="54" t="s">
        <v>172</v>
      </c>
      <c r="AY3" s="54" t="s">
        <v>159</v>
      </c>
      <c r="AZ3" s="54" t="s">
        <v>90</v>
      </c>
      <c r="BA3" s="54" t="s">
        <v>159</v>
      </c>
      <c r="BB3" s="54" t="s">
        <v>159</v>
      </c>
      <c r="BC3" s="54" t="s">
        <v>159</v>
      </c>
      <c r="BD3" s="54" t="s">
        <v>159</v>
      </c>
      <c r="BE3" s="54" t="s">
        <v>166</v>
      </c>
      <c r="BF3" s="54" t="s">
        <v>166</v>
      </c>
      <c r="BG3" s="54" t="s">
        <v>87</v>
      </c>
      <c r="BH3" s="54" t="s">
        <v>87</v>
      </c>
      <c r="BI3" s="54" t="s">
        <v>159</v>
      </c>
      <c r="BJ3" s="54" t="s">
        <v>169</v>
      </c>
      <c r="BK3" s="54" t="s">
        <v>159</v>
      </c>
      <c r="BL3" s="54"/>
    </row>
    <row r="4" spans="1:64" ht="12.75" x14ac:dyDescent="0.2">
      <c r="A4" s="56" t="s">
        <v>73</v>
      </c>
      <c r="B4" s="54" t="s">
        <v>174</v>
      </c>
      <c r="C4" s="54" t="s">
        <v>632</v>
      </c>
      <c r="D4" s="54" t="s">
        <v>633</v>
      </c>
      <c r="E4" s="54" t="s">
        <v>638</v>
      </c>
      <c r="F4" s="54" t="s">
        <v>635</v>
      </c>
      <c r="G4" s="54" t="s">
        <v>639</v>
      </c>
      <c r="H4" s="54" t="s">
        <v>467</v>
      </c>
      <c r="I4" s="54" t="s">
        <v>651</v>
      </c>
      <c r="J4" s="54" t="s">
        <v>652</v>
      </c>
      <c r="K4" s="54" t="s">
        <v>653</v>
      </c>
      <c r="L4" s="54" t="s">
        <v>654</v>
      </c>
      <c r="M4" s="54" t="s">
        <v>333</v>
      </c>
      <c r="N4" s="54" t="s">
        <v>655</v>
      </c>
      <c r="O4" s="54" t="s">
        <v>486</v>
      </c>
      <c r="P4" s="54" t="s">
        <v>420</v>
      </c>
      <c r="Q4" s="54" t="s">
        <v>657</v>
      </c>
      <c r="R4" s="54" t="s">
        <v>658</v>
      </c>
      <c r="S4" s="54" t="s">
        <v>659</v>
      </c>
      <c r="T4" s="54" t="s">
        <v>659</v>
      </c>
      <c r="U4" s="54" t="s">
        <v>662</v>
      </c>
      <c r="V4" s="54" t="s">
        <v>662</v>
      </c>
      <c r="W4" s="54" t="s">
        <v>665</v>
      </c>
      <c r="X4" s="54" t="s">
        <v>667</v>
      </c>
      <c r="Y4" s="54" t="s">
        <v>669</v>
      </c>
      <c r="Z4" s="54" t="s">
        <v>671</v>
      </c>
      <c r="AA4" s="54" t="s">
        <v>673</v>
      </c>
      <c r="AB4" s="54" t="s">
        <v>474</v>
      </c>
      <c r="AC4" s="54" t="s">
        <v>676</v>
      </c>
      <c r="AD4" s="54" t="s">
        <v>675</v>
      </c>
      <c r="AE4" s="54" t="s">
        <v>679</v>
      </c>
      <c r="AF4" s="54" t="s">
        <v>680</v>
      </c>
      <c r="AG4" s="54" t="s">
        <v>422</v>
      </c>
      <c r="AH4" s="54" t="s">
        <v>148</v>
      </c>
      <c r="AI4" s="54" t="s">
        <v>149</v>
      </c>
      <c r="AJ4" s="54" t="s">
        <v>682</v>
      </c>
      <c r="AK4" s="54" t="s">
        <v>420</v>
      </c>
      <c r="AL4" s="54" t="s">
        <v>683</v>
      </c>
      <c r="AM4" s="54" t="s">
        <v>684</v>
      </c>
      <c r="AN4" s="54" t="s">
        <v>144</v>
      </c>
      <c r="AO4" s="54" t="s">
        <v>685</v>
      </c>
      <c r="AP4" s="54" t="s">
        <v>687</v>
      </c>
      <c r="AQ4" s="54" t="s">
        <v>689</v>
      </c>
      <c r="AR4" s="54" t="s">
        <v>690</v>
      </c>
      <c r="AS4" s="54" t="s">
        <v>691</v>
      </c>
      <c r="AT4" s="54" t="s">
        <v>691</v>
      </c>
      <c r="AU4" s="54" t="s">
        <v>694</v>
      </c>
      <c r="AV4" s="54" t="s">
        <v>88</v>
      </c>
      <c r="AW4" s="54" t="s">
        <v>691</v>
      </c>
      <c r="AX4" s="54" t="s">
        <v>698</v>
      </c>
      <c r="AY4" s="54" t="s">
        <v>700</v>
      </c>
      <c r="AZ4" s="54" t="s">
        <v>701</v>
      </c>
      <c r="BA4" s="54" t="s">
        <v>150</v>
      </c>
      <c r="BB4" s="54" t="s">
        <v>703</v>
      </c>
      <c r="BC4" s="54" t="s">
        <v>704</v>
      </c>
      <c r="BD4" s="54" t="s">
        <v>427</v>
      </c>
      <c r="BE4" s="54" t="s">
        <v>654</v>
      </c>
      <c r="BF4" s="54" t="s">
        <v>654</v>
      </c>
      <c r="BG4" s="54" t="s">
        <v>100</v>
      </c>
      <c r="BH4" s="54" t="s">
        <v>177</v>
      </c>
      <c r="BI4" s="54" t="s">
        <v>152</v>
      </c>
      <c r="BJ4" s="54" t="s">
        <v>710</v>
      </c>
      <c r="BK4" s="54" t="s">
        <v>712</v>
      </c>
      <c r="BL4" s="54"/>
    </row>
    <row r="5" spans="1:64" ht="12.75" x14ac:dyDescent="0.2">
      <c r="A5" s="56" t="s">
        <v>74</v>
      </c>
      <c r="B5" s="54" t="s">
        <v>630</v>
      </c>
      <c r="C5" s="54" t="s">
        <v>631</v>
      </c>
      <c r="D5" s="54" t="s">
        <v>634</v>
      </c>
      <c r="E5" s="54" t="s">
        <v>637</v>
      </c>
      <c r="F5" s="54" t="s">
        <v>636</v>
      </c>
      <c r="G5" s="54" t="s">
        <v>640</v>
      </c>
      <c r="H5" s="54" t="s">
        <v>641</v>
      </c>
      <c r="I5" s="54" t="s">
        <v>641</v>
      </c>
      <c r="J5" s="54" t="s">
        <v>641</v>
      </c>
      <c r="K5" s="54" t="s">
        <v>641</v>
      </c>
      <c r="L5" s="54" t="s">
        <v>641</v>
      </c>
      <c r="M5" s="54" t="s">
        <v>641</v>
      </c>
      <c r="N5" s="54" t="s">
        <v>656</v>
      </c>
      <c r="O5" s="54" t="s">
        <v>656</v>
      </c>
      <c r="P5" s="54" t="s">
        <v>641</v>
      </c>
      <c r="Q5" s="54" t="s">
        <v>641</v>
      </c>
      <c r="R5" s="54" t="s">
        <v>641</v>
      </c>
      <c r="S5" s="54" t="s">
        <v>660</v>
      </c>
      <c r="T5" s="54" t="s">
        <v>661</v>
      </c>
      <c r="U5" s="54" t="s">
        <v>663</v>
      </c>
      <c r="V5" s="54" t="s">
        <v>664</v>
      </c>
      <c r="W5" s="54" t="s">
        <v>666</v>
      </c>
      <c r="X5" s="54" t="s">
        <v>641</v>
      </c>
      <c r="Y5" s="54" t="s">
        <v>670</v>
      </c>
      <c r="Z5" s="54" t="s">
        <v>672</v>
      </c>
      <c r="AA5" s="54" t="s">
        <v>674</v>
      </c>
      <c r="AB5" s="54" t="s">
        <v>674</v>
      </c>
      <c r="AC5" s="54" t="s">
        <v>674</v>
      </c>
      <c r="AD5" s="54" t="s">
        <v>674</v>
      </c>
      <c r="AE5" s="54" t="s">
        <v>674</v>
      </c>
      <c r="AF5" s="54" t="s">
        <v>674</v>
      </c>
      <c r="AG5" s="54" t="s">
        <v>681</v>
      </c>
      <c r="AH5" s="54" t="s">
        <v>674</v>
      </c>
      <c r="AI5" s="54" t="s">
        <v>674</v>
      </c>
      <c r="AJ5" s="54" t="s">
        <v>674</v>
      </c>
      <c r="AK5" s="54" t="s">
        <v>674</v>
      </c>
      <c r="AL5" s="54" t="s">
        <v>670</v>
      </c>
      <c r="AM5" s="54" t="s">
        <v>674</v>
      </c>
      <c r="AN5" s="54" t="s">
        <v>674</v>
      </c>
      <c r="AO5" s="54" t="s">
        <v>686</v>
      </c>
      <c r="AP5" s="54" t="s">
        <v>688</v>
      </c>
      <c r="AQ5" s="54" t="s">
        <v>641</v>
      </c>
      <c r="AR5" s="54" t="s">
        <v>641</v>
      </c>
      <c r="AS5" s="54" t="s">
        <v>692</v>
      </c>
      <c r="AT5" s="54" t="s">
        <v>693</v>
      </c>
      <c r="AU5" s="54" t="s">
        <v>695</v>
      </c>
      <c r="AV5" s="54" t="s">
        <v>696</v>
      </c>
      <c r="AW5" s="54" t="s">
        <v>697</v>
      </c>
      <c r="AX5" s="54" t="s">
        <v>641</v>
      </c>
      <c r="AY5" s="54" t="s">
        <v>641</v>
      </c>
      <c r="AZ5" s="54" t="s">
        <v>641</v>
      </c>
      <c r="BA5" s="54" t="s">
        <v>702</v>
      </c>
      <c r="BB5" s="54" t="s">
        <v>641</v>
      </c>
      <c r="BC5" s="54" t="s">
        <v>641</v>
      </c>
      <c r="BD5" s="54" t="s">
        <v>641</v>
      </c>
      <c r="BE5" s="54" t="s">
        <v>705</v>
      </c>
      <c r="BF5" s="54" t="s">
        <v>706</v>
      </c>
      <c r="BG5" s="54" t="s">
        <v>707</v>
      </c>
      <c r="BH5" s="54" t="s">
        <v>709</v>
      </c>
      <c r="BI5" s="54" t="s">
        <v>641</v>
      </c>
      <c r="BJ5" s="54" t="s">
        <v>711</v>
      </c>
      <c r="BK5" s="54" t="s">
        <v>641</v>
      </c>
      <c r="BL5" s="54"/>
    </row>
    <row r="6" spans="1:64" ht="12.75" x14ac:dyDescent="0.2">
      <c r="A6" s="56" t="s">
        <v>77</v>
      </c>
      <c r="B6" s="54" t="s">
        <v>629</v>
      </c>
      <c r="C6" s="54" t="s">
        <v>629</v>
      </c>
      <c r="D6" s="54" t="s">
        <v>629</v>
      </c>
      <c r="E6" s="54" t="s">
        <v>629</v>
      </c>
      <c r="F6" s="54" t="s">
        <v>629</v>
      </c>
      <c r="G6" s="54" t="s">
        <v>629</v>
      </c>
      <c r="H6" s="54" t="s">
        <v>629</v>
      </c>
      <c r="I6" s="54" t="s">
        <v>629</v>
      </c>
      <c r="J6" s="54" t="s">
        <v>629</v>
      </c>
      <c r="K6" s="54" t="s">
        <v>629</v>
      </c>
      <c r="L6" s="54" t="s">
        <v>629</v>
      </c>
      <c r="M6" s="54" t="s">
        <v>629</v>
      </c>
      <c r="N6" s="54" t="s">
        <v>629</v>
      </c>
      <c r="O6" s="54" t="s">
        <v>629</v>
      </c>
      <c r="P6" s="54" t="s">
        <v>629</v>
      </c>
      <c r="Q6" s="54" t="s">
        <v>629</v>
      </c>
      <c r="R6" s="54" t="s">
        <v>629</v>
      </c>
      <c r="S6" s="54" t="s">
        <v>629</v>
      </c>
      <c r="T6" s="54" t="s">
        <v>629</v>
      </c>
      <c r="U6" s="54" t="s">
        <v>629</v>
      </c>
      <c r="V6" s="54" t="s">
        <v>629</v>
      </c>
      <c r="W6" s="54" t="s">
        <v>629</v>
      </c>
      <c r="X6" s="54" t="s">
        <v>629</v>
      </c>
      <c r="Y6" s="54" t="s">
        <v>629</v>
      </c>
      <c r="Z6" s="54" t="s">
        <v>629</v>
      </c>
      <c r="AA6" s="54" t="s">
        <v>629</v>
      </c>
      <c r="AB6" s="54" t="s">
        <v>629</v>
      </c>
      <c r="AC6" s="54" t="s">
        <v>629</v>
      </c>
      <c r="AD6" s="54" t="s">
        <v>629</v>
      </c>
      <c r="AE6" s="54" t="s">
        <v>629</v>
      </c>
      <c r="AF6" s="54" t="s">
        <v>629</v>
      </c>
      <c r="AG6" s="54" t="s">
        <v>629</v>
      </c>
      <c r="AH6" s="54" t="s">
        <v>629</v>
      </c>
      <c r="AI6" s="54" t="s">
        <v>629</v>
      </c>
      <c r="AJ6" s="54" t="s">
        <v>629</v>
      </c>
      <c r="AK6" s="54" t="s">
        <v>629</v>
      </c>
      <c r="AL6" s="54" t="s">
        <v>629</v>
      </c>
      <c r="AM6" s="54" t="s">
        <v>629</v>
      </c>
      <c r="AN6" s="54" t="s">
        <v>629</v>
      </c>
      <c r="AO6" s="54" t="s">
        <v>629</v>
      </c>
      <c r="AP6" s="54" t="s">
        <v>629</v>
      </c>
      <c r="AQ6" s="54" t="s">
        <v>629</v>
      </c>
      <c r="AR6" s="54" t="s">
        <v>629</v>
      </c>
      <c r="AS6" s="54" t="s">
        <v>629</v>
      </c>
      <c r="AT6" s="54" t="s">
        <v>629</v>
      </c>
      <c r="AU6" s="54" t="s">
        <v>629</v>
      </c>
      <c r="AV6" s="54" t="s">
        <v>629</v>
      </c>
      <c r="AW6" s="54" t="s">
        <v>629</v>
      </c>
      <c r="AX6" s="54" t="s">
        <v>629</v>
      </c>
      <c r="AY6" s="54" t="s">
        <v>629</v>
      </c>
      <c r="AZ6" s="54" t="s">
        <v>629</v>
      </c>
      <c r="BA6" s="54" t="s">
        <v>629</v>
      </c>
      <c r="BB6" s="54" t="s">
        <v>629</v>
      </c>
      <c r="BC6" s="54" t="s">
        <v>629</v>
      </c>
      <c r="BD6" s="54" t="s">
        <v>629</v>
      </c>
      <c r="BE6" s="54" t="s">
        <v>629</v>
      </c>
      <c r="BF6" s="54" t="s">
        <v>629</v>
      </c>
      <c r="BG6" s="54" t="s">
        <v>629</v>
      </c>
      <c r="BH6" s="54" t="s">
        <v>629</v>
      </c>
      <c r="BI6" s="54" t="s">
        <v>629</v>
      </c>
      <c r="BJ6" s="54" t="s">
        <v>629</v>
      </c>
      <c r="BK6" s="54" t="s">
        <v>629</v>
      </c>
      <c r="BL6" s="54"/>
    </row>
    <row r="7" spans="1:64" ht="12.75" x14ac:dyDescent="0.2">
      <c r="A7" s="56" t="s">
        <v>76</v>
      </c>
      <c r="B7" s="54" t="s">
        <v>92</v>
      </c>
      <c r="C7" s="54" t="s">
        <v>92</v>
      </c>
      <c r="D7" s="54" t="s">
        <v>92</v>
      </c>
      <c r="E7" s="54" t="s">
        <v>92</v>
      </c>
      <c r="F7" s="54" t="s">
        <v>92</v>
      </c>
      <c r="G7" s="54" t="s">
        <v>92</v>
      </c>
      <c r="H7" s="54" t="s">
        <v>92</v>
      </c>
      <c r="I7" s="54" t="s">
        <v>92</v>
      </c>
      <c r="J7" s="54" t="s">
        <v>92</v>
      </c>
      <c r="K7" s="54" t="s">
        <v>92</v>
      </c>
      <c r="L7" s="54" t="s">
        <v>92</v>
      </c>
      <c r="M7" s="54" t="s">
        <v>92</v>
      </c>
      <c r="N7" s="54" t="s">
        <v>92</v>
      </c>
      <c r="O7" s="54" t="s">
        <v>92</v>
      </c>
      <c r="P7" s="54" t="s">
        <v>92</v>
      </c>
      <c r="Q7" s="54" t="s">
        <v>92</v>
      </c>
      <c r="R7" s="54" t="s">
        <v>92</v>
      </c>
      <c r="S7" s="54" t="s">
        <v>92</v>
      </c>
      <c r="T7" s="54" t="s">
        <v>92</v>
      </c>
      <c r="U7" s="54" t="s">
        <v>92</v>
      </c>
      <c r="V7" s="54" t="s">
        <v>92</v>
      </c>
      <c r="W7" s="54" t="s">
        <v>92</v>
      </c>
      <c r="X7" s="54" t="s">
        <v>92</v>
      </c>
      <c r="Y7" s="54" t="s">
        <v>92</v>
      </c>
      <c r="Z7" s="54" t="s">
        <v>92</v>
      </c>
      <c r="AA7" s="54" t="s">
        <v>92</v>
      </c>
      <c r="AB7" s="54" t="s">
        <v>92</v>
      </c>
      <c r="AC7" s="54" t="s">
        <v>92</v>
      </c>
      <c r="AD7" s="54" t="s">
        <v>92</v>
      </c>
      <c r="AE7" s="54" t="s">
        <v>92</v>
      </c>
      <c r="AF7" s="54" t="s">
        <v>92</v>
      </c>
      <c r="AG7" s="54" t="s">
        <v>92</v>
      </c>
      <c r="AH7" s="54" t="s">
        <v>92</v>
      </c>
      <c r="AI7" s="54" t="s">
        <v>92</v>
      </c>
      <c r="AJ7" s="54" t="s">
        <v>92</v>
      </c>
      <c r="AK7" s="54" t="s">
        <v>92</v>
      </c>
      <c r="AL7" s="54" t="s">
        <v>92</v>
      </c>
      <c r="AM7" s="54" t="s">
        <v>92</v>
      </c>
      <c r="AN7" s="54" t="s">
        <v>92</v>
      </c>
      <c r="AO7" s="54" t="s">
        <v>92</v>
      </c>
      <c r="AP7" s="54" t="s">
        <v>92</v>
      </c>
      <c r="AQ7" s="54" t="s">
        <v>92</v>
      </c>
      <c r="AR7" s="54" t="s">
        <v>92</v>
      </c>
      <c r="AS7" s="54" t="s">
        <v>92</v>
      </c>
      <c r="AT7" s="54" t="s">
        <v>92</v>
      </c>
      <c r="AU7" s="54" t="s">
        <v>92</v>
      </c>
      <c r="AV7" s="54" t="s">
        <v>92</v>
      </c>
      <c r="AW7" s="54" t="s">
        <v>92</v>
      </c>
      <c r="AX7" s="54" t="s">
        <v>92</v>
      </c>
      <c r="AY7" s="54" t="s">
        <v>92</v>
      </c>
      <c r="AZ7" s="54" t="s">
        <v>92</v>
      </c>
      <c r="BA7" s="54" t="s">
        <v>92</v>
      </c>
      <c r="BB7" s="54" t="s">
        <v>92</v>
      </c>
      <c r="BC7" s="54" t="s">
        <v>92</v>
      </c>
      <c r="BD7" s="54" t="s">
        <v>92</v>
      </c>
      <c r="BE7" s="54" t="s">
        <v>92</v>
      </c>
      <c r="BF7" s="54" t="s">
        <v>92</v>
      </c>
      <c r="BG7" s="54" t="s">
        <v>92</v>
      </c>
      <c r="BH7" s="54" t="s">
        <v>92</v>
      </c>
      <c r="BI7" s="54" t="s">
        <v>92</v>
      </c>
      <c r="BJ7" s="54" t="s">
        <v>92</v>
      </c>
      <c r="BK7" s="54" t="s">
        <v>92</v>
      </c>
      <c r="BL7" s="54"/>
    </row>
    <row r="8" spans="1:64" ht="12.75" x14ac:dyDescent="0.2">
      <c r="A8" s="56" t="s">
        <v>79</v>
      </c>
      <c r="B8" s="54" t="s">
        <v>111</v>
      </c>
      <c r="C8" s="54" t="s">
        <v>111</v>
      </c>
      <c r="D8" s="54" t="s">
        <v>111</v>
      </c>
      <c r="E8" s="54" t="s">
        <v>111</v>
      </c>
      <c r="F8" s="54" t="s">
        <v>111</v>
      </c>
      <c r="G8" s="54" t="s">
        <v>111</v>
      </c>
      <c r="H8" s="54" t="s">
        <v>111</v>
      </c>
      <c r="I8" s="54" t="s">
        <v>111</v>
      </c>
      <c r="J8" s="54" t="s">
        <v>111</v>
      </c>
      <c r="K8" s="54" t="s">
        <v>111</v>
      </c>
      <c r="L8" s="54" t="s">
        <v>111</v>
      </c>
      <c r="M8" s="54" t="s">
        <v>111</v>
      </c>
      <c r="N8" s="54" t="s">
        <v>111</v>
      </c>
      <c r="O8" s="54" t="s">
        <v>111</v>
      </c>
      <c r="P8" s="54" t="s">
        <v>111</v>
      </c>
      <c r="Q8" s="54" t="s">
        <v>111</v>
      </c>
      <c r="R8" s="54" t="s">
        <v>111</v>
      </c>
      <c r="S8" s="54" t="s">
        <v>111</v>
      </c>
      <c r="T8" s="54" t="s">
        <v>111</v>
      </c>
      <c r="U8" s="54" t="s">
        <v>111</v>
      </c>
      <c r="V8" s="54" t="s">
        <v>111</v>
      </c>
      <c r="W8" s="54" t="s">
        <v>111</v>
      </c>
      <c r="X8" s="54" t="s">
        <v>111</v>
      </c>
      <c r="Y8" s="54" t="s">
        <v>111</v>
      </c>
      <c r="Z8" s="54" t="s">
        <v>111</v>
      </c>
      <c r="AA8" s="54" t="s">
        <v>111</v>
      </c>
      <c r="AB8" s="54" t="s">
        <v>111</v>
      </c>
      <c r="AC8" s="54" t="s">
        <v>111</v>
      </c>
      <c r="AD8" s="54" t="s">
        <v>111</v>
      </c>
      <c r="AE8" s="54" t="s">
        <v>111</v>
      </c>
      <c r="AF8" s="54" t="s">
        <v>111</v>
      </c>
      <c r="AG8" s="54" t="s">
        <v>111</v>
      </c>
      <c r="AH8" s="54" t="s">
        <v>111</v>
      </c>
      <c r="AI8" s="54" t="s">
        <v>111</v>
      </c>
      <c r="AJ8" s="54" t="s">
        <v>111</v>
      </c>
      <c r="AK8" s="54" t="s">
        <v>111</v>
      </c>
      <c r="AL8" s="54" t="s">
        <v>111</v>
      </c>
      <c r="AM8" s="54" t="s">
        <v>111</v>
      </c>
      <c r="AN8" s="54" t="s">
        <v>111</v>
      </c>
      <c r="AO8" s="54" t="s">
        <v>111</v>
      </c>
      <c r="AP8" s="54" t="s">
        <v>111</v>
      </c>
      <c r="AQ8" s="54" t="s">
        <v>111</v>
      </c>
      <c r="AR8" s="54" t="s">
        <v>111</v>
      </c>
      <c r="AS8" s="54" t="s">
        <v>111</v>
      </c>
      <c r="AT8" s="54" t="s">
        <v>111</v>
      </c>
      <c r="AU8" s="54" t="s">
        <v>111</v>
      </c>
      <c r="AV8" s="54" t="s">
        <v>111</v>
      </c>
      <c r="AW8" s="54" t="s">
        <v>111</v>
      </c>
      <c r="AX8" s="54" t="s">
        <v>111</v>
      </c>
      <c r="AY8" s="54" t="s">
        <v>111</v>
      </c>
      <c r="AZ8" s="54" t="s">
        <v>111</v>
      </c>
      <c r="BA8" s="54" t="s">
        <v>111</v>
      </c>
      <c r="BB8" s="54" t="s">
        <v>111</v>
      </c>
      <c r="BC8" s="54" t="s">
        <v>111</v>
      </c>
      <c r="BD8" s="54" t="s">
        <v>111</v>
      </c>
      <c r="BE8" s="54" t="s">
        <v>111</v>
      </c>
      <c r="BF8" s="54" t="s">
        <v>111</v>
      </c>
      <c r="BG8" s="54" t="s">
        <v>111</v>
      </c>
      <c r="BH8" s="54" t="s">
        <v>111</v>
      </c>
      <c r="BI8" s="54" t="s">
        <v>111</v>
      </c>
      <c r="BJ8" s="54" t="s">
        <v>111</v>
      </c>
      <c r="BK8" s="54" t="s">
        <v>111</v>
      </c>
      <c r="BL8" s="54"/>
    </row>
    <row r="9" spans="1:64" ht="12.75" x14ac:dyDescent="0.2">
      <c r="A9" s="56" t="s">
        <v>84</v>
      </c>
      <c r="B9" s="54" t="s">
        <v>85</v>
      </c>
      <c r="C9" s="54" t="s">
        <v>85</v>
      </c>
      <c r="D9" s="54" t="s">
        <v>85</v>
      </c>
      <c r="E9" s="54" t="s">
        <v>85</v>
      </c>
      <c r="F9" s="54" t="s">
        <v>85</v>
      </c>
      <c r="G9" s="54" t="s">
        <v>85</v>
      </c>
      <c r="H9" s="54" t="s">
        <v>85</v>
      </c>
      <c r="I9" s="54" t="s">
        <v>85</v>
      </c>
      <c r="J9" s="54" t="s">
        <v>85</v>
      </c>
      <c r="K9" s="54" t="s">
        <v>85</v>
      </c>
      <c r="L9" s="54" t="s">
        <v>85</v>
      </c>
      <c r="M9" s="54" t="s">
        <v>85</v>
      </c>
      <c r="N9" s="54" t="s">
        <v>85</v>
      </c>
      <c r="O9" s="54" t="s">
        <v>85</v>
      </c>
      <c r="P9" s="54" t="s">
        <v>85</v>
      </c>
      <c r="Q9" s="54" t="s">
        <v>85</v>
      </c>
      <c r="R9" s="54" t="s">
        <v>85</v>
      </c>
      <c r="S9" s="54" t="s">
        <v>85</v>
      </c>
      <c r="T9" s="54" t="s">
        <v>85</v>
      </c>
      <c r="U9" s="54" t="s">
        <v>85</v>
      </c>
      <c r="V9" s="54" t="s">
        <v>85</v>
      </c>
      <c r="W9" s="54" t="s">
        <v>85</v>
      </c>
      <c r="X9" s="54" t="s">
        <v>85</v>
      </c>
      <c r="Y9" s="54" t="s">
        <v>85</v>
      </c>
      <c r="Z9" s="54" t="s">
        <v>85</v>
      </c>
      <c r="AA9" s="54" t="s">
        <v>85</v>
      </c>
      <c r="AB9" s="54" t="s">
        <v>85</v>
      </c>
      <c r="AC9" s="54" t="s">
        <v>85</v>
      </c>
      <c r="AD9" s="54" t="s">
        <v>85</v>
      </c>
      <c r="AE9" s="54" t="s">
        <v>85</v>
      </c>
      <c r="AF9" s="54" t="s">
        <v>85</v>
      </c>
      <c r="AG9" s="54" t="s">
        <v>85</v>
      </c>
      <c r="AH9" s="54" t="s">
        <v>85</v>
      </c>
      <c r="AI9" s="54" t="s">
        <v>85</v>
      </c>
      <c r="AJ9" s="54" t="s">
        <v>85</v>
      </c>
      <c r="AK9" s="54" t="s">
        <v>85</v>
      </c>
      <c r="AL9" s="54" t="s">
        <v>85</v>
      </c>
      <c r="AM9" s="54" t="s">
        <v>85</v>
      </c>
      <c r="AN9" s="54" t="s">
        <v>85</v>
      </c>
      <c r="AO9" s="54" t="s">
        <v>85</v>
      </c>
      <c r="AP9" s="54" t="s">
        <v>85</v>
      </c>
      <c r="AQ9" s="54" t="s">
        <v>85</v>
      </c>
      <c r="AR9" s="54" t="s">
        <v>85</v>
      </c>
      <c r="AS9" s="54" t="s">
        <v>85</v>
      </c>
      <c r="AT9" s="54" t="s">
        <v>85</v>
      </c>
      <c r="AU9" s="54" t="s">
        <v>85</v>
      </c>
      <c r="AV9" s="54" t="s">
        <v>85</v>
      </c>
      <c r="AW9" s="54" t="s">
        <v>85</v>
      </c>
      <c r="AX9" s="54" t="s">
        <v>85</v>
      </c>
      <c r="AY9" s="54" t="s">
        <v>85</v>
      </c>
      <c r="AZ9" s="54" t="s">
        <v>85</v>
      </c>
      <c r="BA9" s="54" t="s">
        <v>85</v>
      </c>
      <c r="BB9" s="54" t="s">
        <v>85</v>
      </c>
      <c r="BC9" s="54" t="s">
        <v>85</v>
      </c>
      <c r="BD9" s="54" t="s">
        <v>85</v>
      </c>
      <c r="BE9" s="54" t="s">
        <v>85</v>
      </c>
      <c r="BF9" s="54" t="s">
        <v>85</v>
      </c>
      <c r="BG9" s="54" t="s">
        <v>85</v>
      </c>
      <c r="BH9" s="54" t="s">
        <v>85</v>
      </c>
      <c r="BI9" s="54" t="s">
        <v>85</v>
      </c>
      <c r="BJ9" s="54" t="s">
        <v>85</v>
      </c>
      <c r="BK9" s="54" t="s">
        <v>85</v>
      </c>
      <c r="BL9" s="54"/>
    </row>
    <row r="10" spans="1:64" ht="12.75" x14ac:dyDescent="0.2">
      <c r="A10" s="56" t="s">
        <v>75</v>
      </c>
      <c r="B10" s="54" t="s">
        <v>470</v>
      </c>
      <c r="C10" s="54" t="s">
        <v>470</v>
      </c>
      <c r="D10" s="54" t="s">
        <v>541</v>
      </c>
      <c r="E10" s="54" t="s">
        <v>470</v>
      </c>
      <c r="F10" s="54" t="s">
        <v>470</v>
      </c>
      <c r="G10" s="54" t="s">
        <v>642</v>
      </c>
      <c r="H10" s="54" t="s">
        <v>470</v>
      </c>
      <c r="I10" s="54" t="s">
        <v>643</v>
      </c>
      <c r="J10" s="54" t="s">
        <v>644</v>
      </c>
      <c r="K10" s="54" t="s">
        <v>645</v>
      </c>
      <c r="L10" s="54" t="s">
        <v>645</v>
      </c>
      <c r="M10" s="54" t="s">
        <v>646</v>
      </c>
      <c r="N10" s="54" t="s">
        <v>647</v>
      </c>
      <c r="O10" s="54" t="s">
        <v>648</v>
      </c>
      <c r="P10" s="54" t="s">
        <v>649</v>
      </c>
      <c r="Q10" s="54" t="s">
        <v>470</v>
      </c>
      <c r="R10" s="54" t="s">
        <v>470</v>
      </c>
      <c r="S10" s="54" t="s">
        <v>470</v>
      </c>
      <c r="T10" s="54" t="s">
        <v>650</v>
      </c>
      <c r="U10" s="54" t="s">
        <v>1333</v>
      </c>
      <c r="V10" s="54" t="s">
        <v>1333</v>
      </c>
      <c r="W10" s="54" t="s">
        <v>541</v>
      </c>
      <c r="X10" s="54" t="s">
        <v>668</v>
      </c>
      <c r="Y10" s="54" t="s">
        <v>470</v>
      </c>
      <c r="Z10" s="54" t="s">
        <v>470</v>
      </c>
      <c r="AA10" s="54" t="s">
        <v>470</v>
      </c>
      <c r="AB10" s="54" t="s">
        <v>470</v>
      </c>
      <c r="AC10" s="54" t="s">
        <v>470</v>
      </c>
      <c r="AD10" s="54" t="s">
        <v>541</v>
      </c>
      <c r="AE10" s="54" t="s">
        <v>470</v>
      </c>
      <c r="AF10" s="54" t="s">
        <v>677</v>
      </c>
      <c r="AG10" s="54" t="s">
        <v>541</v>
      </c>
      <c r="AH10" s="54" t="s">
        <v>470</v>
      </c>
      <c r="AI10" s="54" t="s">
        <v>470</v>
      </c>
      <c r="AJ10" s="54" t="s">
        <v>470</v>
      </c>
      <c r="AK10" s="54" t="s">
        <v>470</v>
      </c>
      <c r="AL10" s="54" t="s">
        <v>470</v>
      </c>
      <c r="AM10" s="54" t="s">
        <v>678</v>
      </c>
      <c r="AN10" s="54" t="s">
        <v>470</v>
      </c>
      <c r="AO10" s="54" t="s">
        <v>541</v>
      </c>
      <c r="AP10" s="54" t="s">
        <v>470</v>
      </c>
      <c r="AQ10" s="54" t="s">
        <v>541</v>
      </c>
      <c r="AR10" s="54" t="s">
        <v>470</v>
      </c>
      <c r="AS10" s="54" t="s">
        <v>470</v>
      </c>
      <c r="AT10" s="54" t="s">
        <v>470</v>
      </c>
      <c r="AU10" s="54" t="s">
        <v>470</v>
      </c>
      <c r="AV10" s="54" t="s">
        <v>470</v>
      </c>
      <c r="AW10" s="54" t="s">
        <v>470</v>
      </c>
      <c r="AX10" s="54" t="s">
        <v>699</v>
      </c>
      <c r="AY10" s="54" t="s">
        <v>541</v>
      </c>
      <c r="AZ10" s="54" t="s">
        <v>1329</v>
      </c>
      <c r="BA10" s="54" t="s">
        <v>470</v>
      </c>
      <c r="BB10" s="54" t="s">
        <v>541</v>
      </c>
      <c r="BC10" s="54" t="s">
        <v>470</v>
      </c>
      <c r="BD10" s="54" t="s">
        <v>470</v>
      </c>
      <c r="BE10" s="54" t="s">
        <v>470</v>
      </c>
      <c r="BF10" s="54" t="s">
        <v>470</v>
      </c>
      <c r="BG10" s="54" t="s">
        <v>708</v>
      </c>
      <c r="BH10" s="54" t="s">
        <v>470</v>
      </c>
      <c r="BI10" s="54" t="s">
        <v>470</v>
      </c>
      <c r="BJ10" s="54" t="s">
        <v>470</v>
      </c>
      <c r="BK10" s="54" t="s">
        <v>470</v>
      </c>
      <c r="BL10" s="54"/>
    </row>
    <row r="11" spans="1:64" ht="12.75" x14ac:dyDescent="0.2">
      <c r="A11" s="56" t="s">
        <v>78</v>
      </c>
      <c r="B11" s="54" t="s">
        <v>1352</v>
      </c>
      <c r="C11" s="54" t="s">
        <v>1352</v>
      </c>
      <c r="D11" s="54" t="s">
        <v>1352</v>
      </c>
      <c r="E11" s="54" t="s">
        <v>1352</v>
      </c>
      <c r="F11" s="54" t="s">
        <v>1352</v>
      </c>
      <c r="G11" s="54" t="s">
        <v>1352</v>
      </c>
      <c r="H11" s="54" t="s">
        <v>1352</v>
      </c>
      <c r="I11" s="54" t="s">
        <v>1352</v>
      </c>
      <c r="J11" s="54" t="s">
        <v>1352</v>
      </c>
      <c r="K11" s="54" t="s">
        <v>1352</v>
      </c>
      <c r="L11" s="54" t="s">
        <v>1352</v>
      </c>
      <c r="M11" s="54" t="s">
        <v>1352</v>
      </c>
      <c r="N11" s="54" t="s">
        <v>1352</v>
      </c>
      <c r="O11" s="54" t="s">
        <v>1352</v>
      </c>
      <c r="P11" s="54" t="s">
        <v>1352</v>
      </c>
      <c r="Q11" s="54" t="s">
        <v>1352</v>
      </c>
      <c r="R11" s="54" t="s">
        <v>1352</v>
      </c>
      <c r="S11" s="54" t="s">
        <v>1352</v>
      </c>
      <c r="T11" s="54" t="s">
        <v>1352</v>
      </c>
      <c r="U11" s="54" t="s">
        <v>1352</v>
      </c>
      <c r="V11" s="54" t="s">
        <v>1352</v>
      </c>
      <c r="W11" s="54" t="s">
        <v>1352</v>
      </c>
      <c r="X11" s="54" t="s">
        <v>1352</v>
      </c>
      <c r="Y11" s="54" t="s">
        <v>1352</v>
      </c>
      <c r="Z11" s="54" t="s">
        <v>1352</v>
      </c>
      <c r="AA11" s="54" t="s">
        <v>1352</v>
      </c>
      <c r="AB11" s="54" t="s">
        <v>1352</v>
      </c>
      <c r="AC11" s="54" t="s">
        <v>1352</v>
      </c>
      <c r="AD11" s="54" t="s">
        <v>1352</v>
      </c>
      <c r="AE11" s="54" t="s">
        <v>1352</v>
      </c>
      <c r="AF11" s="54" t="s">
        <v>1352</v>
      </c>
      <c r="AG11" s="54" t="s">
        <v>1352</v>
      </c>
      <c r="AH11" s="54" t="s">
        <v>1352</v>
      </c>
      <c r="AI11" s="54" t="s">
        <v>1352</v>
      </c>
      <c r="AJ11" s="54" t="s">
        <v>1352</v>
      </c>
      <c r="AK11" s="54" t="s">
        <v>1352</v>
      </c>
      <c r="AL11" s="54" t="s">
        <v>1352</v>
      </c>
      <c r="AM11" s="54" t="s">
        <v>1352</v>
      </c>
      <c r="AN11" s="54" t="s">
        <v>1352</v>
      </c>
      <c r="AO11" s="54" t="s">
        <v>1352</v>
      </c>
      <c r="AP11" s="54" t="s">
        <v>1352</v>
      </c>
      <c r="AQ11" s="54" t="s">
        <v>1352</v>
      </c>
      <c r="AR11" s="54" t="s">
        <v>1352</v>
      </c>
      <c r="AS11" s="54" t="s">
        <v>1352</v>
      </c>
      <c r="AT11" s="54" t="s">
        <v>1352</v>
      </c>
      <c r="AU11" s="54" t="s">
        <v>1352</v>
      </c>
      <c r="AV11" s="54" t="s">
        <v>1352</v>
      </c>
      <c r="AW11" s="54" t="s">
        <v>1352</v>
      </c>
      <c r="AX11" s="54" t="s">
        <v>1352</v>
      </c>
      <c r="AY11" s="54" t="s">
        <v>1352</v>
      </c>
      <c r="AZ11" s="54" t="s">
        <v>1352</v>
      </c>
      <c r="BA11" s="54" t="s">
        <v>1352</v>
      </c>
      <c r="BB11" s="54" t="s">
        <v>1352</v>
      </c>
      <c r="BC11" s="54" t="s">
        <v>1352</v>
      </c>
      <c r="BD11" s="54" t="s">
        <v>1352</v>
      </c>
      <c r="BE11" s="54" t="s">
        <v>1352</v>
      </c>
      <c r="BF11" s="54" t="s">
        <v>1352</v>
      </c>
      <c r="BG11" s="54" t="s">
        <v>1352</v>
      </c>
      <c r="BH11" s="54" t="s">
        <v>1352</v>
      </c>
      <c r="BI11" s="54" t="s">
        <v>1352</v>
      </c>
      <c r="BJ11" s="54" t="s">
        <v>1352</v>
      </c>
      <c r="BK11" s="54" t="s">
        <v>1352</v>
      </c>
      <c r="BL11" s="54" t="s">
        <v>1352</v>
      </c>
    </row>
    <row r="12" spans="1:64" ht="12.75" x14ac:dyDescent="0.2">
      <c r="A12" s="56" t="s">
        <v>713</v>
      </c>
      <c r="B12" s="54" t="s">
        <v>724</v>
      </c>
      <c r="C12" s="54" t="s">
        <v>724</v>
      </c>
      <c r="D12" s="54" t="s">
        <v>724</v>
      </c>
      <c r="E12" s="54" t="s">
        <v>724</v>
      </c>
      <c r="F12" s="54" t="s">
        <v>724</v>
      </c>
      <c r="G12" s="54" t="s">
        <v>724</v>
      </c>
      <c r="H12" s="54" t="s">
        <v>724</v>
      </c>
      <c r="I12" s="54" t="s">
        <v>724</v>
      </c>
      <c r="J12" s="54" t="s">
        <v>724</v>
      </c>
      <c r="K12" s="54" t="s">
        <v>724</v>
      </c>
      <c r="L12" s="54" t="s">
        <v>724</v>
      </c>
      <c r="M12" s="54" t="s">
        <v>724</v>
      </c>
      <c r="N12" s="54" t="s">
        <v>724</v>
      </c>
      <c r="O12" s="54" t="s">
        <v>724</v>
      </c>
      <c r="P12" s="54" t="s">
        <v>724</v>
      </c>
      <c r="Q12" s="54" t="s">
        <v>724</v>
      </c>
      <c r="R12" s="54" t="s">
        <v>724</v>
      </c>
      <c r="S12" s="54" t="s">
        <v>724</v>
      </c>
      <c r="T12" s="54" t="s">
        <v>724</v>
      </c>
      <c r="U12" s="54" t="s">
        <v>724</v>
      </c>
      <c r="V12" s="54" t="s">
        <v>724</v>
      </c>
      <c r="W12" s="54" t="s">
        <v>724</v>
      </c>
      <c r="X12" s="54" t="s">
        <v>724</v>
      </c>
      <c r="Y12" s="54" t="s">
        <v>724</v>
      </c>
      <c r="Z12" s="54" t="s">
        <v>724</v>
      </c>
      <c r="AA12" s="54" t="s">
        <v>724</v>
      </c>
      <c r="AB12" s="54" t="s">
        <v>724</v>
      </c>
      <c r="AC12" s="54" t="s">
        <v>724</v>
      </c>
      <c r="AD12" s="54" t="s">
        <v>724</v>
      </c>
      <c r="AE12" s="54" t="s">
        <v>724</v>
      </c>
      <c r="AF12" s="54" t="s">
        <v>724</v>
      </c>
      <c r="AG12" s="54" t="s">
        <v>724</v>
      </c>
      <c r="AH12" s="54" t="s">
        <v>724</v>
      </c>
      <c r="AI12" s="54" t="s">
        <v>724</v>
      </c>
      <c r="AJ12" s="54" t="s">
        <v>724</v>
      </c>
      <c r="AK12" s="54" t="s">
        <v>724</v>
      </c>
      <c r="AL12" s="54" t="s">
        <v>724</v>
      </c>
      <c r="AM12" s="54" t="s">
        <v>724</v>
      </c>
      <c r="AN12" s="54" t="s">
        <v>724</v>
      </c>
      <c r="AO12" s="54" t="s">
        <v>724</v>
      </c>
      <c r="AP12" s="54" t="s">
        <v>724</v>
      </c>
      <c r="AQ12" s="54" t="s">
        <v>724</v>
      </c>
      <c r="AR12" s="54" t="s">
        <v>724</v>
      </c>
      <c r="AS12" s="54" t="s">
        <v>724</v>
      </c>
      <c r="AT12" s="54" t="s">
        <v>724</v>
      </c>
      <c r="AU12" s="54" t="s">
        <v>724</v>
      </c>
      <c r="AV12" s="54" t="s">
        <v>724</v>
      </c>
      <c r="AW12" s="54" t="s">
        <v>724</v>
      </c>
      <c r="AX12" s="54" t="s">
        <v>724</v>
      </c>
      <c r="AY12" s="54" t="s">
        <v>724</v>
      </c>
      <c r="AZ12" s="54" t="s">
        <v>724</v>
      </c>
      <c r="BA12" s="54" t="s">
        <v>724</v>
      </c>
      <c r="BB12" s="54" t="s">
        <v>724</v>
      </c>
      <c r="BC12" s="54" t="s">
        <v>724</v>
      </c>
      <c r="BD12" s="54" t="s">
        <v>724</v>
      </c>
      <c r="BE12" s="54" t="s">
        <v>724</v>
      </c>
      <c r="BF12" s="54" t="s">
        <v>724</v>
      </c>
      <c r="BG12" s="54" t="s">
        <v>724</v>
      </c>
      <c r="BH12" s="54" t="s">
        <v>724</v>
      </c>
      <c r="BI12" s="54" t="s">
        <v>724</v>
      </c>
      <c r="BJ12" s="54" t="s">
        <v>724</v>
      </c>
      <c r="BK12" s="54" t="s">
        <v>724</v>
      </c>
      <c r="BL12" s="54"/>
    </row>
    <row r="13" spans="1:64" ht="12.75" x14ac:dyDescent="0.2">
      <c r="A13" s="56" t="s">
        <v>1321</v>
      </c>
      <c r="B13" s="54" t="s">
        <v>1336</v>
      </c>
      <c r="C13" s="54" t="s">
        <v>1336</v>
      </c>
      <c r="D13" s="54" t="s">
        <v>1336</v>
      </c>
      <c r="E13" s="54" t="s">
        <v>1336</v>
      </c>
      <c r="F13" s="54" t="s">
        <v>1336</v>
      </c>
      <c r="G13" s="54" t="s">
        <v>1336</v>
      </c>
      <c r="H13" s="54" t="s">
        <v>1336</v>
      </c>
      <c r="I13" s="54" t="s">
        <v>1336</v>
      </c>
      <c r="J13" s="54" t="s">
        <v>1336</v>
      </c>
      <c r="K13" s="54" t="s">
        <v>1336</v>
      </c>
      <c r="L13" s="54" t="s">
        <v>1336</v>
      </c>
      <c r="M13" s="54" t="s">
        <v>1336</v>
      </c>
      <c r="N13" s="54" t="s">
        <v>1336</v>
      </c>
      <c r="O13" s="54" t="s">
        <v>1336</v>
      </c>
      <c r="P13" s="54" t="s">
        <v>1336</v>
      </c>
      <c r="Q13" s="54" t="s">
        <v>1336</v>
      </c>
      <c r="R13" s="54" t="s">
        <v>1336</v>
      </c>
      <c r="S13" s="54" t="s">
        <v>1336</v>
      </c>
      <c r="T13" s="54" t="s">
        <v>1336</v>
      </c>
      <c r="U13" s="54" t="s">
        <v>1336</v>
      </c>
      <c r="V13" s="54" t="s">
        <v>1336</v>
      </c>
      <c r="W13" s="54" t="s">
        <v>1336</v>
      </c>
      <c r="X13" s="54" t="s">
        <v>1336</v>
      </c>
      <c r="Y13" s="54" t="s">
        <v>1336</v>
      </c>
      <c r="Z13" s="54" t="s">
        <v>1336</v>
      </c>
      <c r="AA13" s="54" t="s">
        <v>1336</v>
      </c>
      <c r="AB13" s="54" t="s">
        <v>1336</v>
      </c>
      <c r="AC13" s="54" t="s">
        <v>1336</v>
      </c>
      <c r="AD13" s="54" t="s">
        <v>1336</v>
      </c>
      <c r="AE13" s="54" t="s">
        <v>1336</v>
      </c>
      <c r="AF13" s="54" t="s">
        <v>1336</v>
      </c>
      <c r="AG13" s="54" t="s">
        <v>1336</v>
      </c>
      <c r="AH13" s="54" t="s">
        <v>1336</v>
      </c>
      <c r="AI13" s="54" t="s">
        <v>1336</v>
      </c>
      <c r="AJ13" s="54" t="s">
        <v>1336</v>
      </c>
      <c r="AK13" s="54" t="s">
        <v>1336</v>
      </c>
      <c r="AL13" s="54" t="s">
        <v>1336</v>
      </c>
      <c r="AM13" s="54" t="s">
        <v>1336</v>
      </c>
      <c r="AN13" s="54" t="s">
        <v>1336</v>
      </c>
      <c r="AO13" s="54" t="s">
        <v>1336</v>
      </c>
      <c r="AP13" s="54" t="s">
        <v>1336</v>
      </c>
      <c r="AQ13" s="54" t="s">
        <v>1336</v>
      </c>
      <c r="AR13" s="54" t="s">
        <v>1336</v>
      </c>
      <c r="AS13" s="54" t="s">
        <v>1336</v>
      </c>
      <c r="AT13" s="54" t="s">
        <v>1336</v>
      </c>
      <c r="AU13" s="54" t="s">
        <v>1336</v>
      </c>
      <c r="AV13" s="54" t="s">
        <v>1336</v>
      </c>
      <c r="AW13" s="54" t="s">
        <v>1336</v>
      </c>
      <c r="AX13" s="54" t="s">
        <v>1336</v>
      </c>
      <c r="AY13" s="54" t="s">
        <v>1336</v>
      </c>
      <c r="AZ13" s="54" t="s">
        <v>1336</v>
      </c>
      <c r="BA13" s="54" t="s">
        <v>1336</v>
      </c>
      <c r="BB13" s="54" t="s">
        <v>1336</v>
      </c>
      <c r="BC13" s="54" t="s">
        <v>1336</v>
      </c>
      <c r="BD13" s="54" t="s">
        <v>1336</v>
      </c>
      <c r="BE13" s="54" t="s">
        <v>1336</v>
      </c>
      <c r="BF13" s="54" t="s">
        <v>1336</v>
      </c>
      <c r="BG13" s="54" t="s">
        <v>1336</v>
      </c>
      <c r="BH13" s="54" t="s">
        <v>1336</v>
      </c>
      <c r="BI13" s="54" t="s">
        <v>1336</v>
      </c>
      <c r="BJ13" s="54" t="s">
        <v>1336</v>
      </c>
      <c r="BK13" s="54" t="s">
        <v>1336</v>
      </c>
      <c r="BL13" s="54"/>
    </row>
    <row r="14" spans="1:64" ht="12.75" x14ac:dyDescent="0.2">
      <c r="A14" s="56" t="s">
        <v>192</v>
      </c>
      <c r="B14" s="54" t="s">
        <v>197</v>
      </c>
      <c r="C14" s="54" t="s">
        <v>197</v>
      </c>
      <c r="D14" s="54" t="s">
        <v>197</v>
      </c>
      <c r="E14" s="54" t="s">
        <v>197</v>
      </c>
      <c r="F14" s="54" t="s">
        <v>197</v>
      </c>
      <c r="G14" s="54" t="s">
        <v>197</v>
      </c>
      <c r="H14" s="54" t="s">
        <v>197</v>
      </c>
      <c r="I14" s="54" t="s">
        <v>197</v>
      </c>
      <c r="J14" s="54" t="s">
        <v>197</v>
      </c>
      <c r="K14" s="54" t="s">
        <v>197</v>
      </c>
      <c r="L14" s="54" t="s">
        <v>197</v>
      </c>
      <c r="M14" s="54" t="s">
        <v>197</v>
      </c>
      <c r="N14" s="54" t="s">
        <v>197</v>
      </c>
      <c r="O14" s="54" t="s">
        <v>197</v>
      </c>
      <c r="P14" s="54" t="s">
        <v>197</v>
      </c>
      <c r="Q14" s="54" t="s">
        <v>197</v>
      </c>
      <c r="R14" s="54" t="s">
        <v>197</v>
      </c>
      <c r="S14" s="54" t="s">
        <v>197</v>
      </c>
      <c r="T14" s="54" t="s">
        <v>197</v>
      </c>
      <c r="U14" s="54" t="s">
        <v>197</v>
      </c>
      <c r="V14" s="54" t="s">
        <v>197</v>
      </c>
      <c r="W14" s="54" t="s">
        <v>197</v>
      </c>
      <c r="X14" s="54" t="s">
        <v>197</v>
      </c>
      <c r="Y14" s="54" t="s">
        <v>197</v>
      </c>
      <c r="Z14" s="54" t="s">
        <v>197</v>
      </c>
      <c r="AA14" s="54" t="s">
        <v>197</v>
      </c>
      <c r="AB14" s="54" t="s">
        <v>197</v>
      </c>
      <c r="AC14" s="54" t="s">
        <v>197</v>
      </c>
      <c r="AD14" s="54" t="s">
        <v>197</v>
      </c>
      <c r="AE14" s="54" t="s">
        <v>197</v>
      </c>
      <c r="AF14" s="54" t="s">
        <v>197</v>
      </c>
      <c r="AG14" s="54" t="s">
        <v>197</v>
      </c>
      <c r="AH14" s="54" t="s">
        <v>197</v>
      </c>
      <c r="AI14" s="54" t="s">
        <v>197</v>
      </c>
      <c r="AJ14" s="54" t="s">
        <v>197</v>
      </c>
      <c r="AK14" s="54" t="s">
        <v>197</v>
      </c>
      <c r="AL14" s="54" t="s">
        <v>197</v>
      </c>
      <c r="AM14" s="54" t="s">
        <v>197</v>
      </c>
      <c r="AN14" s="54" t="s">
        <v>197</v>
      </c>
      <c r="AO14" s="54" t="s">
        <v>197</v>
      </c>
      <c r="AP14" s="54" t="s">
        <v>197</v>
      </c>
      <c r="AQ14" s="54" t="s">
        <v>197</v>
      </c>
      <c r="AR14" s="54" t="s">
        <v>197</v>
      </c>
      <c r="AS14" s="54" t="s">
        <v>197</v>
      </c>
      <c r="AT14" s="54" t="s">
        <v>197</v>
      </c>
      <c r="AU14" s="54" t="s">
        <v>197</v>
      </c>
      <c r="AV14" s="54" t="s">
        <v>197</v>
      </c>
      <c r="AW14" s="54" t="s">
        <v>197</v>
      </c>
      <c r="AX14" s="54" t="s">
        <v>197</v>
      </c>
      <c r="AY14" s="54" t="s">
        <v>197</v>
      </c>
      <c r="AZ14" s="54" t="s">
        <v>197</v>
      </c>
      <c r="BA14" s="54" t="s">
        <v>197</v>
      </c>
      <c r="BB14" s="54" t="s">
        <v>197</v>
      </c>
      <c r="BC14" s="54" t="s">
        <v>197</v>
      </c>
      <c r="BD14" s="54" t="s">
        <v>197</v>
      </c>
      <c r="BE14" s="54" t="s">
        <v>197</v>
      </c>
      <c r="BF14" s="54" t="s">
        <v>197</v>
      </c>
      <c r="BG14" s="54" t="s">
        <v>197</v>
      </c>
      <c r="BH14" s="54" t="s">
        <v>197</v>
      </c>
      <c r="BI14" s="54" t="s">
        <v>197</v>
      </c>
      <c r="BJ14" s="54" t="s">
        <v>197</v>
      </c>
      <c r="BK14" s="54" t="s">
        <v>197</v>
      </c>
      <c r="BL14" s="54"/>
    </row>
    <row r="15" spans="1:64" ht="12.75" x14ac:dyDescent="0.2">
      <c r="A15" s="57" t="s">
        <v>120</v>
      </c>
      <c r="B15" s="133" t="s">
        <v>197</v>
      </c>
      <c r="C15" s="133" t="s">
        <v>197</v>
      </c>
      <c r="D15" s="133" t="s">
        <v>197</v>
      </c>
      <c r="E15" s="133" t="s">
        <v>197</v>
      </c>
      <c r="F15" s="133" t="s">
        <v>197</v>
      </c>
      <c r="G15" s="133" t="s">
        <v>197</v>
      </c>
      <c r="H15" s="133" t="s">
        <v>197</v>
      </c>
      <c r="I15" s="133" t="s">
        <v>197</v>
      </c>
      <c r="J15" s="133" t="s">
        <v>197</v>
      </c>
      <c r="K15" s="133" t="s">
        <v>197</v>
      </c>
      <c r="L15" s="133" t="s">
        <v>197</v>
      </c>
      <c r="M15" s="133" t="s">
        <v>197</v>
      </c>
      <c r="N15" s="133" t="s">
        <v>197</v>
      </c>
      <c r="O15" s="133" t="s">
        <v>197</v>
      </c>
      <c r="P15" s="133" t="s">
        <v>197</v>
      </c>
      <c r="Q15" s="133" t="s">
        <v>197</v>
      </c>
      <c r="R15" s="133" t="s">
        <v>197</v>
      </c>
      <c r="S15" s="133" t="s">
        <v>197</v>
      </c>
      <c r="T15" s="133" t="s">
        <v>197</v>
      </c>
      <c r="U15" s="133" t="s">
        <v>197</v>
      </c>
      <c r="V15" s="133" t="s">
        <v>197</v>
      </c>
      <c r="W15" s="133" t="s">
        <v>197</v>
      </c>
      <c r="X15" s="133" t="s">
        <v>197</v>
      </c>
      <c r="Y15" s="133" t="s">
        <v>197</v>
      </c>
      <c r="Z15" s="133" t="s">
        <v>197</v>
      </c>
      <c r="AA15" s="133" t="s">
        <v>197</v>
      </c>
      <c r="AB15" s="133" t="s">
        <v>197</v>
      </c>
      <c r="AC15" s="133" t="s">
        <v>197</v>
      </c>
      <c r="AD15" s="133" t="s">
        <v>197</v>
      </c>
      <c r="AE15" s="133" t="s">
        <v>197</v>
      </c>
      <c r="AF15" s="133" t="s">
        <v>197</v>
      </c>
      <c r="AG15" s="133" t="s">
        <v>197</v>
      </c>
      <c r="AH15" s="133" t="s">
        <v>197</v>
      </c>
      <c r="AI15" s="133" t="s">
        <v>197</v>
      </c>
      <c r="AJ15" s="133" t="s">
        <v>197</v>
      </c>
      <c r="AK15" s="133" t="s">
        <v>197</v>
      </c>
      <c r="AL15" s="133" t="s">
        <v>197</v>
      </c>
      <c r="AM15" s="133" t="s">
        <v>197</v>
      </c>
      <c r="AN15" s="133" t="s">
        <v>197</v>
      </c>
      <c r="AO15" s="133" t="s">
        <v>197</v>
      </c>
      <c r="AP15" s="133" t="s">
        <v>197</v>
      </c>
      <c r="AQ15" s="133" t="s">
        <v>197</v>
      </c>
      <c r="AR15" s="133" t="s">
        <v>197</v>
      </c>
      <c r="AS15" s="133" t="s">
        <v>197</v>
      </c>
      <c r="AT15" s="133" t="s">
        <v>197</v>
      </c>
      <c r="AU15" s="133" t="s">
        <v>197</v>
      </c>
      <c r="AV15" s="133" t="s">
        <v>197</v>
      </c>
      <c r="AW15" s="133" t="s">
        <v>197</v>
      </c>
      <c r="AX15" s="133" t="s">
        <v>197</v>
      </c>
      <c r="AY15" s="133" t="s">
        <v>197</v>
      </c>
      <c r="AZ15" s="133" t="s">
        <v>197</v>
      </c>
      <c r="BA15" s="133" t="s">
        <v>197</v>
      </c>
      <c r="BB15" s="133" t="s">
        <v>197</v>
      </c>
      <c r="BC15" s="133" t="s">
        <v>197</v>
      </c>
      <c r="BD15" s="133" t="s">
        <v>197</v>
      </c>
      <c r="BE15" s="133" t="s">
        <v>197</v>
      </c>
      <c r="BF15" s="133" t="s">
        <v>197</v>
      </c>
      <c r="BG15" s="133" t="s">
        <v>197</v>
      </c>
      <c r="BH15" s="133" t="s">
        <v>197</v>
      </c>
      <c r="BI15" s="133" t="s">
        <v>197</v>
      </c>
      <c r="BJ15" s="133" t="s">
        <v>197</v>
      </c>
      <c r="BK15" s="133" t="s">
        <v>197</v>
      </c>
      <c r="BL15" s="58"/>
    </row>
    <row r="16" spans="1:64" ht="12.75" x14ac:dyDescent="0.2">
      <c r="A16" s="59" t="str">
        <f>Grade!A2</f>
        <v xml:space="preserve">Availability </v>
      </c>
      <c r="B16" s="109">
        <v>10</v>
      </c>
      <c r="C16" s="109">
        <v>10</v>
      </c>
      <c r="D16" s="109">
        <v>10</v>
      </c>
      <c r="E16" s="109">
        <v>10</v>
      </c>
      <c r="F16" s="109">
        <v>10</v>
      </c>
      <c r="G16" s="109">
        <v>10</v>
      </c>
      <c r="H16" s="109">
        <v>10</v>
      </c>
      <c r="I16" s="109">
        <v>10</v>
      </c>
      <c r="J16" s="109">
        <v>10</v>
      </c>
      <c r="K16" s="109">
        <v>10</v>
      </c>
      <c r="L16" s="109">
        <v>10</v>
      </c>
      <c r="M16" s="109">
        <v>10</v>
      </c>
      <c r="N16" s="109">
        <v>10</v>
      </c>
      <c r="O16" s="109">
        <v>10</v>
      </c>
      <c r="P16" s="109">
        <v>10</v>
      </c>
      <c r="Q16" s="109">
        <v>10</v>
      </c>
      <c r="R16" s="109">
        <v>10</v>
      </c>
      <c r="S16" s="109">
        <v>10</v>
      </c>
      <c r="T16" s="109">
        <v>10</v>
      </c>
      <c r="U16" s="109">
        <v>10</v>
      </c>
      <c r="V16" s="109">
        <v>10</v>
      </c>
      <c r="W16" s="109">
        <v>10</v>
      </c>
      <c r="X16" s="109">
        <v>10</v>
      </c>
      <c r="Y16" s="109">
        <v>10</v>
      </c>
      <c r="Z16" s="109">
        <v>10</v>
      </c>
      <c r="AA16" s="109">
        <v>10</v>
      </c>
      <c r="AB16" s="109">
        <v>10</v>
      </c>
      <c r="AC16" s="109">
        <v>10</v>
      </c>
      <c r="AD16" s="109">
        <v>10</v>
      </c>
      <c r="AE16" s="109">
        <v>10</v>
      </c>
      <c r="AF16" s="109">
        <v>10</v>
      </c>
      <c r="AG16" s="109">
        <v>10</v>
      </c>
      <c r="AH16" s="109">
        <v>10</v>
      </c>
      <c r="AI16" s="109">
        <v>10</v>
      </c>
      <c r="AJ16" s="109">
        <v>10</v>
      </c>
      <c r="AK16" s="109">
        <v>10</v>
      </c>
      <c r="AL16" s="109">
        <v>10</v>
      </c>
      <c r="AM16" s="109">
        <v>10</v>
      </c>
      <c r="AN16" s="109">
        <v>10</v>
      </c>
      <c r="AO16" s="109">
        <v>10</v>
      </c>
      <c r="AP16" s="109">
        <v>10</v>
      </c>
      <c r="AQ16" s="109">
        <v>10</v>
      </c>
      <c r="AR16" s="109">
        <v>10</v>
      </c>
      <c r="AS16" s="109">
        <v>10</v>
      </c>
      <c r="AT16" s="109">
        <v>10</v>
      </c>
      <c r="AU16" s="109">
        <v>10</v>
      </c>
      <c r="AV16" s="109">
        <v>10</v>
      </c>
      <c r="AW16" s="109">
        <v>10</v>
      </c>
      <c r="AX16" s="109">
        <v>10</v>
      </c>
      <c r="AY16" s="109">
        <v>10</v>
      </c>
      <c r="AZ16" s="109">
        <v>10</v>
      </c>
      <c r="BA16" s="109">
        <v>10</v>
      </c>
      <c r="BB16" s="109">
        <v>10</v>
      </c>
      <c r="BC16" s="109">
        <v>10</v>
      </c>
      <c r="BD16" s="109">
        <v>10</v>
      </c>
      <c r="BE16" s="109">
        <v>10</v>
      </c>
      <c r="BF16" s="109">
        <v>10</v>
      </c>
      <c r="BG16" s="109">
        <v>10</v>
      </c>
      <c r="BH16" s="109">
        <v>10</v>
      </c>
      <c r="BI16" s="109">
        <v>10</v>
      </c>
      <c r="BJ16" s="109">
        <v>10</v>
      </c>
      <c r="BK16" s="109">
        <v>10</v>
      </c>
      <c r="BL16" s="52"/>
    </row>
    <row r="17" spans="1:64" ht="12.75" x14ac:dyDescent="0.2">
      <c r="A17" s="59" t="str">
        <f>Grade!A15</f>
        <v>Relevance</v>
      </c>
      <c r="B17" s="109">
        <f>14+8</f>
        <v>22</v>
      </c>
      <c r="C17" s="109">
        <f t="shared" ref="C17:BK17" si="0">14+8</f>
        <v>22</v>
      </c>
      <c r="D17" s="109">
        <f t="shared" si="0"/>
        <v>22</v>
      </c>
      <c r="E17" s="109">
        <f t="shared" si="0"/>
        <v>22</v>
      </c>
      <c r="F17" s="109">
        <f t="shared" si="0"/>
        <v>22</v>
      </c>
      <c r="G17" s="109">
        <f t="shared" si="0"/>
        <v>22</v>
      </c>
      <c r="H17" s="109">
        <f t="shared" si="0"/>
        <v>22</v>
      </c>
      <c r="I17" s="109">
        <f t="shared" si="0"/>
        <v>22</v>
      </c>
      <c r="J17" s="109">
        <f t="shared" si="0"/>
        <v>22</v>
      </c>
      <c r="K17" s="109">
        <f t="shared" si="0"/>
        <v>22</v>
      </c>
      <c r="L17" s="109">
        <f t="shared" si="0"/>
        <v>22</v>
      </c>
      <c r="M17" s="109">
        <f t="shared" si="0"/>
        <v>22</v>
      </c>
      <c r="N17" s="109">
        <f t="shared" si="0"/>
        <v>22</v>
      </c>
      <c r="O17" s="109">
        <f t="shared" si="0"/>
        <v>22</v>
      </c>
      <c r="P17" s="109">
        <f t="shared" si="0"/>
        <v>22</v>
      </c>
      <c r="Q17" s="109">
        <f t="shared" si="0"/>
        <v>22</v>
      </c>
      <c r="R17" s="109">
        <f t="shared" si="0"/>
        <v>22</v>
      </c>
      <c r="S17" s="109">
        <f t="shared" si="0"/>
        <v>22</v>
      </c>
      <c r="T17" s="109">
        <f t="shared" si="0"/>
        <v>22</v>
      </c>
      <c r="U17" s="109">
        <f t="shared" si="0"/>
        <v>22</v>
      </c>
      <c r="V17" s="109">
        <f t="shared" si="0"/>
        <v>22</v>
      </c>
      <c r="W17" s="109">
        <f t="shared" si="0"/>
        <v>22</v>
      </c>
      <c r="X17" s="109">
        <f t="shared" si="0"/>
        <v>22</v>
      </c>
      <c r="Y17" s="109">
        <f t="shared" si="0"/>
        <v>22</v>
      </c>
      <c r="Z17" s="109">
        <f t="shared" si="0"/>
        <v>22</v>
      </c>
      <c r="AA17" s="109">
        <f t="shared" si="0"/>
        <v>22</v>
      </c>
      <c r="AB17" s="109">
        <f t="shared" si="0"/>
        <v>22</v>
      </c>
      <c r="AC17" s="109">
        <f t="shared" si="0"/>
        <v>22</v>
      </c>
      <c r="AD17" s="109">
        <f t="shared" si="0"/>
        <v>22</v>
      </c>
      <c r="AE17" s="109">
        <f t="shared" si="0"/>
        <v>22</v>
      </c>
      <c r="AF17" s="109">
        <f t="shared" si="0"/>
        <v>22</v>
      </c>
      <c r="AG17" s="109">
        <f t="shared" si="0"/>
        <v>22</v>
      </c>
      <c r="AH17" s="109">
        <f t="shared" si="0"/>
        <v>22</v>
      </c>
      <c r="AI17" s="109">
        <f t="shared" si="0"/>
        <v>22</v>
      </c>
      <c r="AJ17" s="109">
        <f t="shared" si="0"/>
        <v>22</v>
      </c>
      <c r="AK17" s="109">
        <f t="shared" si="0"/>
        <v>22</v>
      </c>
      <c r="AL17" s="109">
        <f t="shared" si="0"/>
        <v>22</v>
      </c>
      <c r="AM17" s="109">
        <f t="shared" si="0"/>
        <v>22</v>
      </c>
      <c r="AN17" s="109">
        <f t="shared" si="0"/>
        <v>22</v>
      </c>
      <c r="AO17" s="109">
        <f t="shared" si="0"/>
        <v>22</v>
      </c>
      <c r="AP17" s="109">
        <f t="shared" si="0"/>
        <v>22</v>
      </c>
      <c r="AQ17" s="109">
        <f t="shared" si="0"/>
        <v>22</v>
      </c>
      <c r="AR17" s="109">
        <f t="shared" si="0"/>
        <v>22</v>
      </c>
      <c r="AS17" s="109">
        <f t="shared" si="0"/>
        <v>22</v>
      </c>
      <c r="AT17" s="109">
        <f t="shared" si="0"/>
        <v>22</v>
      </c>
      <c r="AU17" s="109">
        <f t="shared" si="0"/>
        <v>22</v>
      </c>
      <c r="AV17" s="109">
        <f t="shared" si="0"/>
        <v>22</v>
      </c>
      <c r="AW17" s="109">
        <f t="shared" si="0"/>
        <v>22</v>
      </c>
      <c r="AX17" s="109">
        <f t="shared" si="0"/>
        <v>22</v>
      </c>
      <c r="AY17" s="109">
        <f t="shared" si="0"/>
        <v>22</v>
      </c>
      <c r="AZ17" s="109">
        <f t="shared" si="0"/>
        <v>22</v>
      </c>
      <c r="BA17" s="109">
        <f t="shared" si="0"/>
        <v>22</v>
      </c>
      <c r="BB17" s="109">
        <f t="shared" si="0"/>
        <v>22</v>
      </c>
      <c r="BC17" s="109">
        <f t="shared" si="0"/>
        <v>22</v>
      </c>
      <c r="BD17" s="109">
        <f t="shared" si="0"/>
        <v>22</v>
      </c>
      <c r="BE17" s="109">
        <f t="shared" si="0"/>
        <v>22</v>
      </c>
      <c r="BF17" s="109">
        <f t="shared" si="0"/>
        <v>22</v>
      </c>
      <c r="BG17" s="109">
        <f t="shared" si="0"/>
        <v>22</v>
      </c>
      <c r="BH17" s="109">
        <f t="shared" si="0"/>
        <v>22</v>
      </c>
      <c r="BI17" s="109">
        <f t="shared" si="0"/>
        <v>22</v>
      </c>
      <c r="BJ17" s="109">
        <f t="shared" si="0"/>
        <v>22</v>
      </c>
      <c r="BK17" s="109">
        <f t="shared" si="0"/>
        <v>22</v>
      </c>
      <c r="BL17" s="52"/>
    </row>
    <row r="18" spans="1:64" ht="12.75" x14ac:dyDescent="0.2">
      <c r="A18" s="59" t="str">
        <f>Grade!A40</f>
        <v>Robustness</v>
      </c>
      <c r="B18" s="109">
        <f>16+12</f>
        <v>28</v>
      </c>
      <c r="C18" s="109">
        <f t="shared" ref="C18:BK18" si="1">16+12</f>
        <v>28</v>
      </c>
      <c r="D18" s="109">
        <f t="shared" si="1"/>
        <v>28</v>
      </c>
      <c r="E18" s="109">
        <f t="shared" si="1"/>
        <v>28</v>
      </c>
      <c r="F18" s="109">
        <f t="shared" si="1"/>
        <v>28</v>
      </c>
      <c r="G18" s="109">
        <f t="shared" si="1"/>
        <v>28</v>
      </c>
      <c r="H18" s="109">
        <f t="shared" si="1"/>
        <v>28</v>
      </c>
      <c r="I18" s="109">
        <f t="shared" si="1"/>
        <v>28</v>
      </c>
      <c r="J18" s="109">
        <f t="shared" si="1"/>
        <v>28</v>
      </c>
      <c r="K18" s="109">
        <f t="shared" si="1"/>
        <v>28</v>
      </c>
      <c r="L18" s="109">
        <f t="shared" si="1"/>
        <v>28</v>
      </c>
      <c r="M18" s="109">
        <f t="shared" si="1"/>
        <v>28</v>
      </c>
      <c r="N18" s="109">
        <f t="shared" si="1"/>
        <v>28</v>
      </c>
      <c r="O18" s="109">
        <f t="shared" si="1"/>
        <v>28</v>
      </c>
      <c r="P18" s="109">
        <f t="shared" si="1"/>
        <v>28</v>
      </c>
      <c r="Q18" s="109">
        <f t="shared" si="1"/>
        <v>28</v>
      </c>
      <c r="R18" s="109">
        <f t="shared" si="1"/>
        <v>28</v>
      </c>
      <c r="S18" s="109">
        <f t="shared" si="1"/>
        <v>28</v>
      </c>
      <c r="T18" s="109">
        <f t="shared" si="1"/>
        <v>28</v>
      </c>
      <c r="U18" s="109">
        <f t="shared" si="1"/>
        <v>28</v>
      </c>
      <c r="V18" s="109">
        <f t="shared" si="1"/>
        <v>28</v>
      </c>
      <c r="W18" s="109">
        <f t="shared" si="1"/>
        <v>28</v>
      </c>
      <c r="X18" s="109">
        <f t="shared" si="1"/>
        <v>28</v>
      </c>
      <c r="Y18" s="109">
        <f t="shared" si="1"/>
        <v>28</v>
      </c>
      <c r="Z18" s="109">
        <f t="shared" si="1"/>
        <v>28</v>
      </c>
      <c r="AA18" s="109">
        <f t="shared" si="1"/>
        <v>28</v>
      </c>
      <c r="AB18" s="109">
        <f t="shared" si="1"/>
        <v>28</v>
      </c>
      <c r="AC18" s="109">
        <f t="shared" si="1"/>
        <v>28</v>
      </c>
      <c r="AD18" s="109">
        <f t="shared" si="1"/>
        <v>28</v>
      </c>
      <c r="AE18" s="109">
        <f t="shared" si="1"/>
        <v>28</v>
      </c>
      <c r="AF18" s="109">
        <f t="shared" si="1"/>
        <v>28</v>
      </c>
      <c r="AG18" s="109">
        <f t="shared" si="1"/>
        <v>28</v>
      </c>
      <c r="AH18" s="109">
        <f t="shared" si="1"/>
        <v>28</v>
      </c>
      <c r="AI18" s="109">
        <f t="shared" si="1"/>
        <v>28</v>
      </c>
      <c r="AJ18" s="109">
        <f t="shared" si="1"/>
        <v>28</v>
      </c>
      <c r="AK18" s="109">
        <f t="shared" si="1"/>
        <v>28</v>
      </c>
      <c r="AL18" s="109">
        <f t="shared" si="1"/>
        <v>28</v>
      </c>
      <c r="AM18" s="109">
        <f t="shared" si="1"/>
        <v>28</v>
      </c>
      <c r="AN18" s="109">
        <f t="shared" si="1"/>
        <v>28</v>
      </c>
      <c r="AO18" s="109">
        <f t="shared" si="1"/>
        <v>28</v>
      </c>
      <c r="AP18" s="109">
        <f t="shared" si="1"/>
        <v>28</v>
      </c>
      <c r="AQ18" s="109">
        <f t="shared" si="1"/>
        <v>28</v>
      </c>
      <c r="AR18" s="109">
        <f t="shared" si="1"/>
        <v>28</v>
      </c>
      <c r="AS18" s="109">
        <f t="shared" si="1"/>
        <v>28</v>
      </c>
      <c r="AT18" s="109">
        <f t="shared" si="1"/>
        <v>28</v>
      </c>
      <c r="AU18" s="109">
        <f t="shared" si="1"/>
        <v>28</v>
      </c>
      <c r="AV18" s="109">
        <f t="shared" si="1"/>
        <v>28</v>
      </c>
      <c r="AW18" s="109">
        <f t="shared" si="1"/>
        <v>28</v>
      </c>
      <c r="AX18" s="109">
        <f t="shared" si="1"/>
        <v>28</v>
      </c>
      <c r="AY18" s="109">
        <f t="shared" si="1"/>
        <v>28</v>
      </c>
      <c r="AZ18" s="109">
        <f t="shared" si="1"/>
        <v>28</v>
      </c>
      <c r="BA18" s="109">
        <f t="shared" si="1"/>
        <v>28</v>
      </c>
      <c r="BB18" s="109">
        <f t="shared" si="1"/>
        <v>28</v>
      </c>
      <c r="BC18" s="109">
        <f t="shared" si="1"/>
        <v>28</v>
      </c>
      <c r="BD18" s="109">
        <f t="shared" si="1"/>
        <v>28</v>
      </c>
      <c r="BE18" s="109">
        <f t="shared" si="1"/>
        <v>28</v>
      </c>
      <c r="BF18" s="109">
        <f t="shared" si="1"/>
        <v>28</v>
      </c>
      <c r="BG18" s="109">
        <f t="shared" si="1"/>
        <v>28</v>
      </c>
      <c r="BH18" s="109">
        <f t="shared" si="1"/>
        <v>28</v>
      </c>
      <c r="BI18" s="109">
        <f t="shared" si="1"/>
        <v>28</v>
      </c>
      <c r="BJ18" s="109">
        <f t="shared" si="1"/>
        <v>28</v>
      </c>
      <c r="BK18" s="109">
        <f t="shared" si="1"/>
        <v>28</v>
      </c>
      <c r="BL18" s="52"/>
    </row>
    <row r="19" spans="1:64" ht="12.75" x14ac:dyDescent="0.2">
      <c r="A19" s="59" t="str">
        <f>Grade!A65</f>
        <v>Continuity</v>
      </c>
      <c r="B19" s="109">
        <v>10</v>
      </c>
      <c r="C19" s="109">
        <v>10</v>
      </c>
      <c r="D19" s="109">
        <v>10</v>
      </c>
      <c r="E19" s="109">
        <v>10</v>
      </c>
      <c r="F19" s="109">
        <v>10</v>
      </c>
      <c r="G19" s="109">
        <v>10</v>
      </c>
      <c r="H19" s="109">
        <v>10</v>
      </c>
      <c r="I19" s="109">
        <v>10</v>
      </c>
      <c r="J19" s="109">
        <v>10</v>
      </c>
      <c r="K19" s="109">
        <v>10</v>
      </c>
      <c r="L19" s="109">
        <v>10</v>
      </c>
      <c r="M19" s="109">
        <v>10</v>
      </c>
      <c r="N19" s="109">
        <v>10</v>
      </c>
      <c r="O19" s="109">
        <v>10</v>
      </c>
      <c r="P19" s="109">
        <v>10</v>
      </c>
      <c r="Q19" s="109">
        <v>10</v>
      </c>
      <c r="R19" s="109">
        <v>10</v>
      </c>
      <c r="S19" s="109">
        <v>10</v>
      </c>
      <c r="T19" s="109">
        <v>10</v>
      </c>
      <c r="U19" s="109">
        <v>10</v>
      </c>
      <c r="V19" s="109">
        <v>10</v>
      </c>
      <c r="W19" s="109">
        <v>10</v>
      </c>
      <c r="X19" s="109">
        <v>10</v>
      </c>
      <c r="Y19" s="109">
        <v>10</v>
      </c>
      <c r="Z19" s="109">
        <v>10</v>
      </c>
      <c r="AA19" s="109">
        <v>10</v>
      </c>
      <c r="AB19" s="109">
        <v>10</v>
      </c>
      <c r="AC19" s="109">
        <v>10</v>
      </c>
      <c r="AD19" s="109">
        <v>10</v>
      </c>
      <c r="AE19" s="109">
        <v>10</v>
      </c>
      <c r="AF19" s="109">
        <v>10</v>
      </c>
      <c r="AG19" s="109">
        <v>10</v>
      </c>
      <c r="AH19" s="109">
        <v>10</v>
      </c>
      <c r="AI19" s="109">
        <v>10</v>
      </c>
      <c r="AJ19" s="109">
        <v>10</v>
      </c>
      <c r="AK19" s="109">
        <v>10</v>
      </c>
      <c r="AL19" s="109">
        <v>10</v>
      </c>
      <c r="AM19" s="109">
        <v>10</v>
      </c>
      <c r="AN19" s="109">
        <v>10</v>
      </c>
      <c r="AO19" s="109">
        <v>10</v>
      </c>
      <c r="AP19" s="109">
        <v>10</v>
      </c>
      <c r="AQ19" s="109">
        <v>10</v>
      </c>
      <c r="AR19" s="109">
        <v>10</v>
      </c>
      <c r="AS19" s="109">
        <v>10</v>
      </c>
      <c r="AT19" s="109">
        <v>10</v>
      </c>
      <c r="AU19" s="109">
        <v>10</v>
      </c>
      <c r="AV19" s="109">
        <v>10</v>
      </c>
      <c r="AW19" s="109">
        <v>10</v>
      </c>
      <c r="AX19" s="109">
        <v>10</v>
      </c>
      <c r="AY19" s="109">
        <v>10</v>
      </c>
      <c r="AZ19" s="109">
        <v>10</v>
      </c>
      <c r="BA19" s="109">
        <v>10</v>
      </c>
      <c r="BB19" s="109">
        <v>10</v>
      </c>
      <c r="BC19" s="109">
        <v>10</v>
      </c>
      <c r="BD19" s="109">
        <v>10</v>
      </c>
      <c r="BE19" s="109">
        <v>10</v>
      </c>
      <c r="BF19" s="109">
        <v>10</v>
      </c>
      <c r="BG19" s="109">
        <v>10</v>
      </c>
      <c r="BH19" s="109">
        <v>10</v>
      </c>
      <c r="BI19" s="109">
        <v>10</v>
      </c>
      <c r="BJ19" s="109">
        <v>10</v>
      </c>
      <c r="BK19" s="109">
        <v>10</v>
      </c>
      <c r="BL19" s="52"/>
    </row>
    <row r="20" spans="1:64" ht="12.75" x14ac:dyDescent="0.2">
      <c r="A20" s="60" t="s">
        <v>82</v>
      </c>
      <c r="B20" s="110">
        <f t="shared" ref="B20" si="2">SUM(B16:B19)</f>
        <v>70</v>
      </c>
      <c r="C20" s="110">
        <f t="shared" ref="C20:BK20" si="3">SUM(C16:C19)</f>
        <v>70</v>
      </c>
      <c r="D20" s="110">
        <f t="shared" si="3"/>
        <v>70</v>
      </c>
      <c r="E20" s="110">
        <f t="shared" si="3"/>
        <v>70</v>
      </c>
      <c r="F20" s="110">
        <f t="shared" si="3"/>
        <v>70</v>
      </c>
      <c r="G20" s="110">
        <f t="shared" si="3"/>
        <v>70</v>
      </c>
      <c r="H20" s="110">
        <f t="shared" si="3"/>
        <v>70</v>
      </c>
      <c r="I20" s="110">
        <f t="shared" si="3"/>
        <v>70</v>
      </c>
      <c r="J20" s="110">
        <f t="shared" si="3"/>
        <v>70</v>
      </c>
      <c r="K20" s="110">
        <f t="shared" si="3"/>
        <v>70</v>
      </c>
      <c r="L20" s="110">
        <f t="shared" si="3"/>
        <v>70</v>
      </c>
      <c r="M20" s="110">
        <f t="shared" si="3"/>
        <v>70</v>
      </c>
      <c r="N20" s="110">
        <f t="shared" si="3"/>
        <v>70</v>
      </c>
      <c r="O20" s="110">
        <f t="shared" si="3"/>
        <v>70</v>
      </c>
      <c r="P20" s="110">
        <f t="shared" si="3"/>
        <v>70</v>
      </c>
      <c r="Q20" s="110">
        <f t="shared" si="3"/>
        <v>70</v>
      </c>
      <c r="R20" s="110">
        <f t="shared" si="3"/>
        <v>70</v>
      </c>
      <c r="S20" s="110">
        <f t="shared" si="3"/>
        <v>70</v>
      </c>
      <c r="T20" s="110">
        <f t="shared" si="3"/>
        <v>70</v>
      </c>
      <c r="U20" s="110">
        <f t="shared" si="3"/>
        <v>70</v>
      </c>
      <c r="V20" s="110">
        <f t="shared" si="3"/>
        <v>70</v>
      </c>
      <c r="W20" s="110">
        <f t="shared" si="3"/>
        <v>70</v>
      </c>
      <c r="X20" s="110">
        <f t="shared" si="3"/>
        <v>70</v>
      </c>
      <c r="Y20" s="110">
        <f t="shared" si="3"/>
        <v>70</v>
      </c>
      <c r="Z20" s="110">
        <f t="shared" si="3"/>
        <v>70</v>
      </c>
      <c r="AA20" s="110">
        <f t="shared" si="3"/>
        <v>70</v>
      </c>
      <c r="AB20" s="110">
        <f t="shared" si="3"/>
        <v>70</v>
      </c>
      <c r="AC20" s="110">
        <f t="shared" si="3"/>
        <v>70</v>
      </c>
      <c r="AD20" s="110">
        <f t="shared" si="3"/>
        <v>70</v>
      </c>
      <c r="AE20" s="110">
        <f t="shared" si="3"/>
        <v>70</v>
      </c>
      <c r="AF20" s="110">
        <f t="shared" si="3"/>
        <v>70</v>
      </c>
      <c r="AG20" s="110">
        <f t="shared" si="3"/>
        <v>70</v>
      </c>
      <c r="AH20" s="110">
        <f t="shared" si="3"/>
        <v>70</v>
      </c>
      <c r="AI20" s="110">
        <f t="shared" si="3"/>
        <v>70</v>
      </c>
      <c r="AJ20" s="110">
        <f t="shared" si="3"/>
        <v>70</v>
      </c>
      <c r="AK20" s="110">
        <f t="shared" si="3"/>
        <v>70</v>
      </c>
      <c r="AL20" s="110">
        <f t="shared" si="3"/>
        <v>70</v>
      </c>
      <c r="AM20" s="110">
        <f t="shared" si="3"/>
        <v>70</v>
      </c>
      <c r="AN20" s="110">
        <f t="shared" si="3"/>
        <v>70</v>
      </c>
      <c r="AO20" s="110">
        <f t="shared" si="3"/>
        <v>70</v>
      </c>
      <c r="AP20" s="110">
        <f t="shared" si="3"/>
        <v>70</v>
      </c>
      <c r="AQ20" s="110">
        <f t="shared" si="3"/>
        <v>70</v>
      </c>
      <c r="AR20" s="110">
        <f t="shared" si="3"/>
        <v>70</v>
      </c>
      <c r="AS20" s="110">
        <f t="shared" si="3"/>
        <v>70</v>
      </c>
      <c r="AT20" s="110">
        <f t="shared" si="3"/>
        <v>70</v>
      </c>
      <c r="AU20" s="110">
        <f t="shared" si="3"/>
        <v>70</v>
      </c>
      <c r="AV20" s="110">
        <f t="shared" si="3"/>
        <v>70</v>
      </c>
      <c r="AW20" s="110">
        <f t="shared" si="3"/>
        <v>70</v>
      </c>
      <c r="AX20" s="110">
        <f t="shared" si="3"/>
        <v>70</v>
      </c>
      <c r="AY20" s="110">
        <f t="shared" si="3"/>
        <v>70</v>
      </c>
      <c r="AZ20" s="110">
        <f t="shared" si="3"/>
        <v>70</v>
      </c>
      <c r="BA20" s="110">
        <f t="shared" si="3"/>
        <v>70</v>
      </c>
      <c r="BB20" s="110">
        <f t="shared" si="3"/>
        <v>70</v>
      </c>
      <c r="BC20" s="110">
        <f t="shared" si="3"/>
        <v>70</v>
      </c>
      <c r="BD20" s="110">
        <f t="shared" si="3"/>
        <v>70</v>
      </c>
      <c r="BE20" s="110">
        <f t="shared" si="3"/>
        <v>70</v>
      </c>
      <c r="BF20" s="110">
        <f t="shared" si="3"/>
        <v>70</v>
      </c>
      <c r="BG20" s="110">
        <f t="shared" si="3"/>
        <v>70</v>
      </c>
      <c r="BH20" s="110">
        <f t="shared" si="3"/>
        <v>70</v>
      </c>
      <c r="BI20" s="110">
        <f t="shared" si="3"/>
        <v>70</v>
      </c>
      <c r="BJ20" s="110">
        <f t="shared" si="3"/>
        <v>70</v>
      </c>
      <c r="BK20" s="110">
        <f t="shared" si="3"/>
        <v>70</v>
      </c>
      <c r="BL20" s="61"/>
    </row>
    <row r="21" spans="1:64" ht="12.75" x14ac:dyDescent="0.2">
      <c r="A21" s="49">
        <f>COUNT(B20:ZS20)</f>
        <v>62</v>
      </c>
      <c r="B21" s="48"/>
      <c r="C21" s="48"/>
      <c r="D21" s="48"/>
      <c r="E21" s="48"/>
      <c r="F21" s="48"/>
      <c r="G21" s="48"/>
      <c r="H21" s="48"/>
      <c r="I21" s="48"/>
      <c r="J21" s="48"/>
      <c r="K21" s="48"/>
    </row>
    <row r="22" spans="1:64" ht="12.75" x14ac:dyDescent="0.2">
      <c r="A22" s="50"/>
      <c r="B22" s="51"/>
      <c r="C22" s="51"/>
      <c r="D22" s="51"/>
      <c r="E22" s="51"/>
      <c r="F22" s="51"/>
      <c r="G22" s="51"/>
      <c r="H22" s="51"/>
      <c r="I22" s="51"/>
      <c r="J22" s="51"/>
      <c r="K22" s="51"/>
    </row>
    <row r="23" spans="1:64" s="136" customFormat="1" ht="15" customHeight="1" x14ac:dyDescent="0.25">
      <c r="A23" s="134"/>
      <c r="B23" s="135" t="s">
        <v>567</v>
      </c>
      <c r="C23" s="135" t="s">
        <v>568</v>
      </c>
      <c r="D23" s="135" t="s">
        <v>569</v>
      </c>
      <c r="E23" s="135" t="s">
        <v>570</v>
      </c>
      <c r="F23" s="135" t="s">
        <v>571</v>
      </c>
      <c r="G23" s="135" t="s">
        <v>572</v>
      </c>
      <c r="H23" s="135" t="s">
        <v>573</v>
      </c>
      <c r="I23" s="135" t="s">
        <v>574</v>
      </c>
      <c r="J23" s="135" t="s">
        <v>575</v>
      </c>
      <c r="K23" s="135" t="s">
        <v>576</v>
      </c>
      <c r="L23" s="135" t="s">
        <v>577</v>
      </c>
      <c r="M23" s="135" t="s">
        <v>578</v>
      </c>
      <c r="N23" s="135" t="s">
        <v>579</v>
      </c>
      <c r="O23" s="135" t="s">
        <v>580</v>
      </c>
      <c r="P23" s="135" t="s">
        <v>581</v>
      </c>
      <c r="Q23" s="135" t="s">
        <v>582</v>
      </c>
      <c r="R23" s="135" t="s">
        <v>583</v>
      </c>
      <c r="S23" s="135" t="s">
        <v>584</v>
      </c>
      <c r="T23" s="135" t="s">
        <v>585</v>
      </c>
      <c r="U23" s="135" t="s">
        <v>586</v>
      </c>
      <c r="V23" s="135" t="s">
        <v>587</v>
      </c>
      <c r="W23" s="135" t="s">
        <v>588</v>
      </c>
      <c r="X23" s="135" t="s">
        <v>589</v>
      </c>
      <c r="Y23" s="135" t="s">
        <v>590</v>
      </c>
      <c r="Z23" s="135" t="s">
        <v>591</v>
      </c>
      <c r="AA23" s="135" t="s">
        <v>592</v>
      </c>
      <c r="AB23" s="135" t="s">
        <v>593</v>
      </c>
      <c r="AC23" s="135" t="s">
        <v>594</v>
      </c>
      <c r="AD23" s="135" t="s">
        <v>595</v>
      </c>
      <c r="AE23" s="135" t="s">
        <v>596</v>
      </c>
      <c r="AF23" s="135" t="s">
        <v>597</v>
      </c>
      <c r="AG23" s="135" t="s">
        <v>598</v>
      </c>
      <c r="AH23" s="135" t="s">
        <v>599</v>
      </c>
      <c r="AI23" s="135" t="s">
        <v>600</v>
      </c>
      <c r="AJ23" s="135" t="s">
        <v>601</v>
      </c>
      <c r="AK23" s="135" t="s">
        <v>602</v>
      </c>
      <c r="AL23" s="135" t="s">
        <v>603</v>
      </c>
      <c r="AM23" s="135" t="s">
        <v>604</v>
      </c>
      <c r="AN23" s="135" t="s">
        <v>605</v>
      </c>
      <c r="AO23" s="135" t="s">
        <v>606</v>
      </c>
      <c r="AP23" s="135" t="s">
        <v>607</v>
      </c>
      <c r="AQ23" s="135" t="s">
        <v>608</v>
      </c>
      <c r="AR23" s="135" t="s">
        <v>609</v>
      </c>
      <c r="AS23" s="135" t="s">
        <v>610</v>
      </c>
      <c r="AT23" s="135" t="s">
        <v>611</v>
      </c>
      <c r="AU23" s="135" t="s">
        <v>612</v>
      </c>
      <c r="AV23" s="135" t="s">
        <v>613</v>
      </c>
      <c r="AW23" s="135" t="s">
        <v>614</v>
      </c>
      <c r="AX23" s="135" t="s">
        <v>615</v>
      </c>
      <c r="AY23" s="135" t="s">
        <v>616</v>
      </c>
      <c r="AZ23" s="135" t="s">
        <v>617</v>
      </c>
      <c r="BA23" s="135" t="s">
        <v>618</v>
      </c>
      <c r="BB23" s="135" t="s">
        <v>619</v>
      </c>
      <c r="BC23" s="135" t="s">
        <v>620</v>
      </c>
      <c r="BD23" s="135" t="s">
        <v>621</v>
      </c>
      <c r="BE23" s="135" t="s">
        <v>622</v>
      </c>
      <c r="BF23" s="135" t="s">
        <v>623</v>
      </c>
      <c r="BG23" s="135" t="s">
        <v>624</v>
      </c>
      <c r="BH23" s="135" t="s">
        <v>625</v>
      </c>
      <c r="BI23" s="135" t="s">
        <v>626</v>
      </c>
      <c r="BJ23" s="135" t="s">
        <v>627</v>
      </c>
      <c r="BK23" s="135" t="s">
        <v>628</v>
      </c>
      <c r="BL23" s="136" t="s">
        <v>202</v>
      </c>
    </row>
    <row r="24" spans="1:64" ht="12.75" x14ac:dyDescent="0.2">
      <c r="A24" s="50"/>
      <c r="B24" s="51"/>
      <c r="C24" s="51"/>
      <c r="D24" s="51"/>
      <c r="E24" s="51"/>
      <c r="F24" s="51"/>
      <c r="G24" s="51"/>
      <c r="H24" s="51"/>
      <c r="I24" s="51"/>
      <c r="J24" s="51"/>
      <c r="K24" s="51"/>
    </row>
    <row r="25" spans="1:64" ht="12.75" x14ac:dyDescent="0.2">
      <c r="A25" s="50"/>
      <c r="B25" s="51"/>
      <c r="C25" s="51"/>
      <c r="D25" s="51"/>
      <c r="E25" s="51"/>
      <c r="F25" s="51"/>
      <c r="G25" s="51"/>
      <c r="H25" s="51"/>
      <c r="I25" s="51"/>
      <c r="J25" s="51"/>
      <c r="K25" s="51"/>
    </row>
    <row r="26" spans="1:64" ht="12.75" x14ac:dyDescent="0.2">
      <c r="A26" s="50"/>
      <c r="B26" s="51"/>
      <c r="C26" s="51"/>
      <c r="D26" s="51"/>
      <c r="E26" s="51"/>
      <c r="F26" s="51"/>
      <c r="G26" s="51"/>
      <c r="H26" s="51"/>
      <c r="I26" s="51"/>
      <c r="J26" s="51"/>
      <c r="K26" s="51"/>
    </row>
    <row r="27" spans="1:64" ht="12.75" x14ac:dyDescent="0.2">
      <c r="A27" s="50"/>
      <c r="B27" s="51"/>
      <c r="C27" s="51"/>
      <c r="D27" s="51"/>
      <c r="E27" s="51"/>
      <c r="F27" s="51"/>
      <c r="G27" s="51"/>
      <c r="H27" s="51"/>
      <c r="I27" s="51"/>
      <c r="J27" s="51"/>
      <c r="K27" s="51"/>
    </row>
    <row r="28" spans="1:64" ht="12.75" x14ac:dyDescent="0.2">
      <c r="A28" s="50"/>
      <c r="B28" s="51"/>
      <c r="C28" s="51"/>
      <c r="D28" s="51"/>
      <c r="E28" s="51"/>
      <c r="F28" s="51"/>
      <c r="G28" s="51"/>
      <c r="H28" s="51"/>
      <c r="I28" s="51"/>
      <c r="J28" s="51"/>
      <c r="K28" s="51"/>
    </row>
    <row r="29" spans="1:64" ht="12.75" x14ac:dyDescent="0.2">
      <c r="A29" s="50"/>
      <c r="B29" s="51"/>
      <c r="C29" s="51"/>
      <c r="D29" s="51"/>
      <c r="E29" s="51"/>
      <c r="F29" s="51"/>
      <c r="G29" s="51"/>
      <c r="H29" s="51"/>
      <c r="I29" s="51"/>
      <c r="J29" s="51"/>
      <c r="K29" s="51"/>
    </row>
    <row r="30" spans="1:64" ht="12.75" x14ac:dyDescent="0.2">
      <c r="A30" s="50"/>
      <c r="B30" s="51"/>
      <c r="C30" s="51"/>
      <c r="D30" s="51"/>
      <c r="E30" s="51"/>
      <c r="F30" s="51"/>
      <c r="G30" s="51"/>
      <c r="H30" s="51"/>
      <c r="I30" s="51"/>
      <c r="J30" s="51"/>
      <c r="K30" s="51"/>
    </row>
    <row r="31" spans="1:64" ht="12.75" x14ac:dyDescent="0.2">
      <c r="A31" s="50"/>
      <c r="B31" s="51"/>
      <c r="C31" s="51"/>
      <c r="D31" s="51"/>
      <c r="E31" s="51"/>
      <c r="F31" s="51"/>
      <c r="G31" s="51"/>
      <c r="H31" s="51"/>
      <c r="I31" s="51"/>
      <c r="J31" s="51"/>
      <c r="K31" s="51"/>
    </row>
    <row r="32" spans="1:64" ht="12.75" x14ac:dyDescent="0.2">
      <c r="A32" s="50"/>
      <c r="B32" s="51"/>
      <c r="C32" s="51"/>
      <c r="D32" s="51"/>
      <c r="E32" s="51"/>
      <c r="F32" s="51"/>
      <c r="G32" s="51"/>
      <c r="H32" s="51"/>
      <c r="I32" s="51"/>
      <c r="J32" s="51"/>
      <c r="K32" s="51"/>
    </row>
    <row r="33" spans="1:11" ht="12.75" x14ac:dyDescent="0.2">
      <c r="A33" s="50"/>
      <c r="B33" s="51"/>
      <c r="C33" s="51"/>
      <c r="D33" s="51"/>
      <c r="E33" s="51"/>
      <c r="F33" s="51"/>
      <c r="G33" s="51"/>
      <c r="H33" s="51"/>
      <c r="I33" s="51"/>
      <c r="J33" s="51"/>
      <c r="K33" s="51"/>
    </row>
    <row r="34" spans="1:11" ht="12.75" x14ac:dyDescent="0.2">
      <c r="A34" s="50"/>
      <c r="B34" s="51"/>
      <c r="C34" s="51"/>
      <c r="D34" s="51"/>
      <c r="E34" s="51"/>
      <c r="F34" s="51"/>
      <c r="G34" s="51"/>
      <c r="H34" s="51"/>
      <c r="I34" s="51"/>
      <c r="J34" s="51"/>
      <c r="K34" s="51"/>
    </row>
    <row r="35" spans="1:11" ht="12.75" x14ac:dyDescent="0.2">
      <c r="A35" s="50"/>
      <c r="B35" s="51"/>
      <c r="C35" s="51"/>
      <c r="D35" s="51"/>
      <c r="E35" s="51"/>
      <c r="F35" s="51"/>
      <c r="G35" s="51"/>
      <c r="H35" s="51"/>
      <c r="I35" s="51"/>
      <c r="J35" s="51"/>
      <c r="K35" s="51"/>
    </row>
    <row r="36" spans="1:11" ht="12.75" x14ac:dyDescent="0.2">
      <c r="A36" s="50"/>
      <c r="B36" s="51"/>
      <c r="C36" s="51"/>
      <c r="D36" s="51"/>
      <c r="E36" s="51"/>
      <c r="F36" s="51"/>
      <c r="G36" s="51"/>
      <c r="H36" s="51"/>
      <c r="I36" s="51"/>
      <c r="J36" s="51"/>
      <c r="K36" s="51"/>
    </row>
    <row r="37" spans="1:11" ht="12.75" x14ac:dyDescent="0.2">
      <c r="A37" s="50"/>
      <c r="B37" s="51"/>
      <c r="C37" s="51"/>
      <c r="D37" s="51"/>
      <c r="E37" s="51"/>
      <c r="F37" s="51"/>
      <c r="G37" s="51"/>
      <c r="H37" s="51"/>
      <c r="I37" s="51"/>
      <c r="J37" s="51"/>
      <c r="K37" s="51"/>
    </row>
    <row r="38" spans="1:11" ht="12.75" x14ac:dyDescent="0.2">
      <c r="A38" s="50"/>
    </row>
    <row r="39" spans="1:11" ht="12.75" x14ac:dyDescent="0.2">
      <c r="A39" s="50"/>
      <c r="B39" s="51"/>
      <c r="C39" s="51"/>
      <c r="D39" s="51"/>
      <c r="E39" s="51"/>
      <c r="F39" s="51"/>
      <c r="G39" s="51"/>
      <c r="H39" s="51"/>
      <c r="I39" s="51"/>
      <c r="J39" s="51"/>
      <c r="K39" s="51"/>
    </row>
    <row r="40" spans="1:11" ht="12.75" x14ac:dyDescent="0.2">
      <c r="A40" s="50"/>
      <c r="B40" s="51"/>
      <c r="C40" s="51"/>
      <c r="D40" s="51"/>
      <c r="E40" s="51"/>
      <c r="F40" s="51"/>
      <c r="G40" s="51"/>
      <c r="H40" s="51"/>
      <c r="I40" s="51"/>
      <c r="J40" s="51"/>
      <c r="K40" s="51"/>
    </row>
    <row r="41" spans="1:11" ht="12.75" x14ac:dyDescent="0.2">
      <c r="A41" s="50"/>
      <c r="B41" s="51"/>
      <c r="C41" s="51"/>
      <c r="D41" s="51"/>
      <c r="E41" s="51"/>
      <c r="F41" s="51"/>
      <c r="G41" s="51"/>
      <c r="H41" s="51"/>
      <c r="I41" s="51"/>
      <c r="J41" s="51"/>
      <c r="K41" s="51"/>
    </row>
    <row r="42" spans="1:11" ht="12.75" x14ac:dyDescent="0.2">
      <c r="A42" s="50"/>
      <c r="B42" s="51"/>
      <c r="C42" s="51"/>
      <c r="D42" s="51"/>
      <c r="E42" s="51"/>
      <c r="F42" s="51"/>
      <c r="G42" s="51"/>
      <c r="H42" s="51"/>
      <c r="I42" s="51"/>
      <c r="J42" s="51"/>
      <c r="K42" s="51"/>
    </row>
    <row r="43" spans="1:11" ht="12.75" x14ac:dyDescent="0.2">
      <c r="A43" s="50"/>
      <c r="B43" s="51"/>
      <c r="C43" s="51"/>
      <c r="D43" s="51"/>
      <c r="E43" s="51"/>
      <c r="F43" s="51"/>
      <c r="G43" s="51"/>
      <c r="H43" s="51"/>
      <c r="I43" s="51"/>
      <c r="J43" s="51"/>
      <c r="K43" s="51"/>
    </row>
    <row r="44" spans="1:11" ht="12.75" x14ac:dyDescent="0.2">
      <c r="A44" s="50"/>
      <c r="B44" s="51"/>
      <c r="C44" s="51"/>
      <c r="D44" s="51"/>
      <c r="E44" s="51"/>
      <c r="F44" s="51"/>
      <c r="G44" s="51"/>
      <c r="H44" s="51"/>
      <c r="I44" s="51"/>
      <c r="J44" s="51"/>
      <c r="K44" s="51"/>
    </row>
    <row r="45" spans="1:11" ht="12.75" x14ac:dyDescent="0.2">
      <c r="A45" s="50"/>
      <c r="B45" s="51"/>
      <c r="C45" s="51"/>
      <c r="D45" s="51"/>
      <c r="E45" s="51"/>
      <c r="F45" s="51"/>
      <c r="G45" s="51"/>
      <c r="H45" s="51"/>
      <c r="I45" s="51"/>
      <c r="J45" s="51"/>
      <c r="K45" s="51"/>
    </row>
    <row r="46" spans="1:11" ht="12.75" x14ac:dyDescent="0.2">
      <c r="A46" s="50"/>
      <c r="B46" s="51"/>
      <c r="C46" s="51"/>
      <c r="D46" s="51"/>
      <c r="E46" s="51"/>
      <c r="F46" s="51"/>
      <c r="G46" s="51"/>
      <c r="H46" s="51"/>
      <c r="I46" s="51"/>
      <c r="J46" s="51"/>
      <c r="K46" s="51"/>
    </row>
    <row r="47" spans="1:11" ht="12.75" x14ac:dyDescent="0.2">
      <c r="A47" s="50"/>
      <c r="B47" s="51"/>
      <c r="C47" s="51"/>
      <c r="D47" s="51"/>
      <c r="E47" s="51"/>
      <c r="F47" s="51"/>
      <c r="G47" s="51"/>
      <c r="H47" s="51"/>
      <c r="I47" s="51"/>
      <c r="J47" s="51"/>
      <c r="K47" s="51"/>
    </row>
    <row r="48" spans="1:11" ht="12.75" x14ac:dyDescent="0.2">
      <c r="A48" s="50"/>
      <c r="B48" s="51"/>
      <c r="C48" s="51"/>
      <c r="D48" s="51"/>
      <c r="E48" s="51"/>
      <c r="F48" s="51"/>
      <c r="G48" s="51"/>
      <c r="H48" s="51"/>
      <c r="I48" s="51"/>
      <c r="J48" s="51"/>
      <c r="K48" s="51"/>
    </row>
    <row r="49" spans="1:11" ht="12.75" x14ac:dyDescent="0.2">
      <c r="A49" s="50"/>
      <c r="B49" s="51"/>
      <c r="C49" s="51"/>
      <c r="D49" s="51"/>
      <c r="E49" s="51"/>
      <c r="F49" s="51"/>
      <c r="G49" s="51"/>
      <c r="H49" s="51"/>
      <c r="I49" s="51"/>
      <c r="J49" s="51"/>
      <c r="K49" s="51"/>
    </row>
    <row r="50" spans="1:11" ht="12.75" x14ac:dyDescent="0.2">
      <c r="A50" s="50"/>
      <c r="B50" s="51"/>
      <c r="C50" s="51"/>
      <c r="D50" s="51"/>
      <c r="E50" s="51"/>
      <c r="F50" s="51"/>
      <c r="G50" s="51"/>
      <c r="H50" s="51"/>
      <c r="I50" s="51"/>
      <c r="J50" s="51"/>
      <c r="K50" s="51"/>
    </row>
    <row r="51" spans="1:11" ht="12.75" x14ac:dyDescent="0.2">
      <c r="A51" s="50"/>
      <c r="B51" s="51"/>
      <c r="C51" s="51"/>
      <c r="D51" s="51"/>
      <c r="E51" s="51"/>
      <c r="F51" s="51"/>
      <c r="G51" s="51"/>
      <c r="H51" s="51"/>
      <c r="I51" s="51"/>
      <c r="J51" s="51"/>
      <c r="K51" s="51"/>
    </row>
    <row r="52" spans="1:11" ht="12.75" x14ac:dyDescent="0.2">
      <c r="A52" s="50"/>
      <c r="B52" s="51"/>
      <c r="C52" s="51"/>
      <c r="D52" s="51"/>
      <c r="E52" s="51"/>
      <c r="F52" s="51"/>
      <c r="G52" s="51"/>
      <c r="H52" s="51"/>
      <c r="I52" s="51"/>
      <c r="J52" s="51"/>
      <c r="K52" s="51"/>
    </row>
    <row r="53" spans="1:11" ht="12.75" x14ac:dyDescent="0.2">
      <c r="A53" s="50"/>
      <c r="B53" s="51"/>
      <c r="C53" s="51"/>
      <c r="D53" s="51"/>
      <c r="E53" s="51"/>
      <c r="F53" s="51"/>
      <c r="G53" s="51"/>
      <c r="H53" s="51"/>
      <c r="I53" s="51"/>
      <c r="J53" s="51"/>
      <c r="K53" s="51"/>
    </row>
    <row r="54" spans="1:11" ht="12.75" x14ac:dyDescent="0.2">
      <c r="A54" s="50"/>
      <c r="B54" s="51"/>
      <c r="C54" s="51"/>
      <c r="D54" s="51"/>
      <c r="E54" s="51"/>
      <c r="F54" s="51"/>
      <c r="G54" s="51"/>
      <c r="H54" s="51"/>
      <c r="I54" s="51"/>
      <c r="J54" s="51"/>
      <c r="K54" s="51"/>
    </row>
    <row r="55" spans="1:11" ht="12.75" x14ac:dyDescent="0.2">
      <c r="A55" s="50"/>
      <c r="B55" s="51"/>
      <c r="C55" s="51"/>
      <c r="D55" s="51"/>
      <c r="E55" s="51"/>
      <c r="F55" s="51"/>
      <c r="G55" s="51"/>
      <c r="H55" s="51"/>
      <c r="I55" s="51"/>
      <c r="J55" s="51"/>
      <c r="K55" s="51"/>
    </row>
    <row r="56" spans="1:11" ht="12.75" x14ac:dyDescent="0.2">
      <c r="A56" s="50"/>
      <c r="B56" s="51"/>
      <c r="C56" s="51"/>
      <c r="D56" s="51"/>
      <c r="E56" s="51"/>
      <c r="F56" s="51"/>
      <c r="G56" s="51"/>
      <c r="H56" s="51"/>
      <c r="I56" s="51"/>
      <c r="J56" s="51"/>
      <c r="K56" s="51"/>
    </row>
    <row r="57" spans="1:11" ht="12.75" x14ac:dyDescent="0.2">
      <c r="A57" s="50"/>
      <c r="B57" s="51"/>
      <c r="C57" s="51"/>
      <c r="D57" s="51"/>
      <c r="E57" s="51"/>
      <c r="F57" s="51"/>
      <c r="G57" s="51"/>
      <c r="H57" s="51"/>
      <c r="I57" s="51"/>
      <c r="J57" s="51"/>
      <c r="K57" s="51"/>
    </row>
    <row r="58" spans="1:11" ht="12.75" x14ac:dyDescent="0.2">
      <c r="A58" s="50"/>
      <c r="B58" s="51"/>
      <c r="C58" s="51"/>
      <c r="D58" s="51"/>
      <c r="E58" s="51"/>
      <c r="F58" s="51"/>
      <c r="G58" s="51"/>
      <c r="H58" s="51"/>
      <c r="I58" s="51"/>
      <c r="J58" s="51"/>
      <c r="K58" s="51"/>
    </row>
    <row r="59" spans="1:11" ht="12.75" x14ac:dyDescent="0.2">
      <c r="A59" s="50"/>
      <c r="B59" s="51"/>
      <c r="C59" s="51"/>
      <c r="D59" s="51"/>
      <c r="E59" s="51"/>
      <c r="F59" s="51"/>
      <c r="G59" s="51"/>
      <c r="H59" s="51"/>
      <c r="I59" s="51"/>
      <c r="J59" s="51"/>
      <c r="K59" s="51"/>
    </row>
    <row r="60" spans="1:11" ht="12.75" x14ac:dyDescent="0.2">
      <c r="A60" s="50"/>
      <c r="B60" s="51"/>
      <c r="C60" s="51"/>
      <c r="D60" s="51"/>
      <c r="E60" s="51"/>
      <c r="F60" s="51"/>
      <c r="G60" s="51"/>
      <c r="H60" s="51"/>
      <c r="I60" s="51"/>
      <c r="J60" s="51"/>
      <c r="K60" s="51"/>
    </row>
    <row r="61" spans="1:11" ht="12.75" x14ac:dyDescent="0.2">
      <c r="A61" s="50"/>
      <c r="B61" s="51"/>
      <c r="C61" s="51"/>
      <c r="D61" s="51"/>
      <c r="E61" s="51"/>
      <c r="F61" s="51"/>
      <c r="G61" s="51"/>
      <c r="H61" s="51"/>
      <c r="I61" s="51"/>
      <c r="J61" s="51"/>
      <c r="K61" s="51"/>
    </row>
    <row r="62" spans="1:11" ht="12.75" x14ac:dyDescent="0.2">
      <c r="A62" s="50"/>
      <c r="B62" s="51"/>
      <c r="C62" s="51"/>
      <c r="D62" s="51"/>
      <c r="E62" s="51"/>
      <c r="F62" s="51"/>
      <c r="G62" s="51"/>
      <c r="H62" s="51"/>
      <c r="I62" s="51"/>
      <c r="J62" s="51"/>
      <c r="K62" s="51"/>
    </row>
    <row r="63" spans="1:11" ht="12.75" x14ac:dyDescent="0.2">
      <c r="A63" s="50"/>
      <c r="B63" s="51"/>
      <c r="C63" s="51"/>
      <c r="D63" s="51"/>
      <c r="E63" s="51"/>
      <c r="F63" s="51"/>
      <c r="G63" s="51"/>
      <c r="H63" s="51"/>
      <c r="I63" s="51"/>
      <c r="J63" s="51"/>
      <c r="K63" s="51"/>
    </row>
    <row r="64" spans="1:11" ht="12.75" x14ac:dyDescent="0.2">
      <c r="A64" s="50"/>
      <c r="B64" s="51"/>
      <c r="C64" s="51"/>
      <c r="D64" s="51"/>
      <c r="E64" s="51"/>
      <c r="F64" s="51"/>
      <c r="G64" s="51"/>
      <c r="H64" s="51"/>
      <c r="I64" s="51"/>
      <c r="J64" s="51"/>
      <c r="K64" s="51"/>
    </row>
    <row r="65" spans="1:11" ht="12.75" x14ac:dyDescent="0.2">
      <c r="A65" s="50"/>
      <c r="B65" s="51"/>
      <c r="C65" s="51"/>
      <c r="D65" s="51"/>
      <c r="E65" s="51"/>
      <c r="F65" s="51"/>
      <c r="G65" s="51"/>
      <c r="H65" s="51"/>
      <c r="I65" s="51"/>
      <c r="J65" s="51"/>
      <c r="K65" s="51"/>
    </row>
    <row r="66" spans="1:11" ht="12.75" x14ac:dyDescent="0.2">
      <c r="A66" s="50"/>
      <c r="B66" s="51"/>
      <c r="C66" s="51"/>
      <c r="D66" s="51"/>
      <c r="E66" s="51"/>
      <c r="F66" s="51"/>
      <c r="G66" s="51"/>
      <c r="H66" s="51"/>
      <c r="I66" s="51"/>
      <c r="J66" s="51"/>
      <c r="K66" s="51"/>
    </row>
    <row r="67" spans="1:11" ht="12.75" x14ac:dyDescent="0.2">
      <c r="A67" s="50"/>
      <c r="B67" s="51"/>
      <c r="C67" s="51"/>
      <c r="D67" s="51"/>
      <c r="E67" s="51"/>
      <c r="F67" s="51"/>
      <c r="G67" s="51"/>
      <c r="H67" s="51"/>
      <c r="I67" s="51"/>
      <c r="J67" s="51"/>
      <c r="K67" s="51"/>
    </row>
    <row r="68" spans="1:11" ht="12.75" x14ac:dyDescent="0.2">
      <c r="A68" s="50"/>
      <c r="B68" s="51"/>
      <c r="C68" s="51"/>
      <c r="D68" s="51"/>
      <c r="E68" s="51"/>
      <c r="F68" s="51"/>
      <c r="G68" s="51"/>
      <c r="H68" s="51"/>
      <c r="I68" s="51"/>
      <c r="J68" s="51"/>
      <c r="K68" s="51"/>
    </row>
    <row r="69" spans="1:11" ht="12.75" x14ac:dyDescent="0.2">
      <c r="A69" s="50"/>
      <c r="B69" s="51"/>
      <c r="C69" s="51"/>
      <c r="D69" s="51"/>
      <c r="E69" s="51"/>
      <c r="F69" s="51"/>
      <c r="G69" s="51"/>
      <c r="H69" s="51"/>
      <c r="I69" s="51"/>
      <c r="J69" s="51"/>
      <c r="K69" s="51"/>
    </row>
    <row r="70" spans="1:11" ht="12.75" x14ac:dyDescent="0.2">
      <c r="A70" s="50"/>
      <c r="B70" s="51"/>
      <c r="C70" s="51"/>
      <c r="D70" s="51"/>
      <c r="E70" s="51"/>
      <c r="F70" s="51"/>
      <c r="G70" s="51"/>
      <c r="H70" s="51"/>
      <c r="I70" s="51"/>
      <c r="J70" s="51"/>
      <c r="K70" s="51"/>
    </row>
    <row r="71" spans="1:11" ht="12.75" x14ac:dyDescent="0.2">
      <c r="A71" s="50"/>
      <c r="B71" s="51"/>
      <c r="C71" s="51"/>
      <c r="D71" s="51"/>
      <c r="E71" s="51"/>
      <c r="F71" s="51"/>
      <c r="G71" s="51"/>
      <c r="H71" s="51"/>
      <c r="I71" s="51"/>
      <c r="J71" s="51"/>
      <c r="K71" s="51"/>
    </row>
    <row r="72" spans="1:11" ht="12.75" x14ac:dyDescent="0.2">
      <c r="A72" s="50"/>
      <c r="B72" s="51"/>
      <c r="C72" s="51"/>
      <c r="D72" s="51"/>
      <c r="E72" s="51"/>
      <c r="F72" s="51"/>
      <c r="G72" s="51"/>
      <c r="H72" s="51"/>
      <c r="I72" s="51"/>
      <c r="J72" s="51"/>
      <c r="K72" s="51"/>
    </row>
    <row r="73" spans="1:11" ht="12.75" x14ac:dyDescent="0.2">
      <c r="A73" s="50"/>
      <c r="B73" s="51"/>
      <c r="C73" s="51"/>
      <c r="D73" s="51"/>
      <c r="E73" s="51"/>
      <c r="F73" s="51"/>
      <c r="G73" s="51"/>
      <c r="H73" s="51"/>
      <c r="I73" s="51"/>
      <c r="J73" s="51"/>
      <c r="K73" s="51"/>
    </row>
    <row r="74" spans="1:11" ht="12.75" x14ac:dyDescent="0.2">
      <c r="A74" s="50"/>
      <c r="B74" s="51"/>
      <c r="C74" s="51"/>
      <c r="D74" s="51"/>
      <c r="E74" s="51"/>
      <c r="F74" s="51"/>
      <c r="G74" s="51"/>
      <c r="H74" s="51"/>
      <c r="I74" s="51"/>
      <c r="J74" s="51"/>
      <c r="K74" s="51"/>
    </row>
    <row r="75" spans="1:11" ht="12.75" x14ac:dyDescent="0.2">
      <c r="A75" s="50"/>
      <c r="B75" s="51"/>
      <c r="C75" s="51"/>
      <c r="D75" s="51"/>
      <c r="E75" s="51"/>
      <c r="F75" s="51"/>
      <c r="G75" s="51"/>
      <c r="H75" s="51"/>
      <c r="I75" s="51"/>
      <c r="J75" s="51"/>
      <c r="K75" s="51"/>
    </row>
    <row r="76" spans="1:11" ht="12.75" x14ac:dyDescent="0.2">
      <c r="A76" s="50"/>
      <c r="B76" s="51"/>
      <c r="C76" s="51"/>
      <c r="D76" s="51"/>
      <c r="E76" s="51"/>
      <c r="F76" s="51"/>
      <c r="G76" s="51"/>
      <c r="H76" s="51"/>
      <c r="I76" s="51"/>
      <c r="J76" s="51"/>
      <c r="K76" s="51"/>
    </row>
    <row r="77" spans="1:11" ht="12.75" x14ac:dyDescent="0.2">
      <c r="A77" s="50"/>
      <c r="B77" s="51"/>
      <c r="C77" s="51"/>
      <c r="D77" s="51"/>
      <c r="E77" s="51"/>
      <c r="F77" s="51"/>
      <c r="G77" s="51"/>
      <c r="H77" s="51"/>
      <c r="I77" s="51"/>
      <c r="J77" s="51"/>
      <c r="K77" s="51"/>
    </row>
    <row r="78" spans="1:11" ht="12.75" x14ac:dyDescent="0.2">
      <c r="A78" s="50"/>
      <c r="B78" s="51"/>
      <c r="C78" s="51"/>
      <c r="D78" s="51"/>
      <c r="E78" s="51"/>
      <c r="F78" s="51"/>
      <c r="G78" s="51"/>
      <c r="H78" s="51"/>
      <c r="I78" s="51"/>
      <c r="J78" s="51"/>
      <c r="K78" s="51"/>
    </row>
    <row r="79" spans="1:11" ht="12.75" x14ac:dyDescent="0.2">
      <c r="A79" s="50"/>
      <c r="B79" s="51"/>
      <c r="C79" s="51"/>
      <c r="D79" s="51"/>
      <c r="E79" s="51"/>
      <c r="F79" s="51"/>
      <c r="G79" s="51"/>
      <c r="H79" s="51"/>
      <c r="I79" s="51"/>
      <c r="J79" s="51"/>
      <c r="K79" s="51"/>
    </row>
    <row r="80" spans="1:11" ht="12.75" x14ac:dyDescent="0.2">
      <c r="A80" s="50"/>
      <c r="B80" s="51"/>
      <c r="C80" s="51"/>
      <c r="D80" s="51"/>
      <c r="E80" s="51"/>
      <c r="F80" s="51"/>
      <c r="G80" s="51"/>
      <c r="H80" s="51"/>
      <c r="I80" s="51"/>
      <c r="J80" s="51"/>
      <c r="K80" s="51"/>
    </row>
    <row r="81" spans="1:11" ht="12.75" x14ac:dyDescent="0.2">
      <c r="A81" s="50"/>
      <c r="B81" s="51"/>
      <c r="C81" s="51"/>
      <c r="D81" s="51"/>
      <c r="E81" s="51"/>
      <c r="F81" s="51"/>
      <c r="G81" s="51"/>
      <c r="H81" s="51"/>
      <c r="I81" s="51"/>
      <c r="J81" s="51"/>
      <c r="K81" s="51"/>
    </row>
    <row r="82" spans="1:11" ht="12.75" x14ac:dyDescent="0.2">
      <c r="A82" s="50"/>
      <c r="B82" s="51"/>
      <c r="C82" s="51"/>
      <c r="D82" s="51"/>
      <c r="E82" s="51"/>
      <c r="F82" s="51"/>
      <c r="G82" s="51"/>
      <c r="H82" s="51"/>
      <c r="I82" s="51"/>
      <c r="J82" s="51"/>
      <c r="K82" s="51"/>
    </row>
    <row r="83" spans="1:11" ht="12.75" x14ac:dyDescent="0.2">
      <c r="A83" s="50"/>
      <c r="B83" s="51"/>
      <c r="C83" s="51"/>
      <c r="D83" s="51"/>
      <c r="E83" s="51"/>
      <c r="F83" s="51"/>
      <c r="G83" s="51"/>
      <c r="H83" s="51"/>
      <c r="I83" s="51"/>
      <c r="J83" s="51"/>
      <c r="K83" s="51"/>
    </row>
    <row r="84" spans="1:11" ht="12.75" x14ac:dyDescent="0.2">
      <c r="A84" s="50"/>
      <c r="B84" s="51"/>
      <c r="C84" s="51"/>
      <c r="D84" s="51"/>
      <c r="E84" s="51"/>
      <c r="F84" s="51"/>
      <c r="G84" s="51"/>
      <c r="H84" s="51"/>
      <c r="I84" s="51"/>
      <c r="J84" s="51"/>
      <c r="K84" s="51"/>
    </row>
    <row r="85" spans="1:11" ht="12.75" x14ac:dyDescent="0.2">
      <c r="A85" s="50"/>
      <c r="B85" s="51"/>
      <c r="C85" s="51"/>
      <c r="D85" s="51"/>
      <c r="E85" s="51"/>
      <c r="F85" s="51"/>
      <c r="G85" s="51"/>
      <c r="H85" s="51"/>
      <c r="I85" s="51"/>
      <c r="J85" s="51"/>
      <c r="K85" s="51"/>
    </row>
    <row r="86" spans="1:11" ht="12.75" x14ac:dyDescent="0.2">
      <c r="A86" s="50"/>
      <c r="B86" s="51"/>
      <c r="C86" s="51"/>
      <c r="D86" s="51"/>
      <c r="E86" s="51"/>
      <c r="F86" s="51"/>
      <c r="G86" s="51"/>
      <c r="H86" s="51"/>
      <c r="I86" s="51"/>
      <c r="J86" s="51"/>
      <c r="K86" s="51"/>
    </row>
    <row r="87" spans="1:11" ht="12.75" x14ac:dyDescent="0.2">
      <c r="A87" s="50"/>
      <c r="B87" s="51"/>
      <c r="C87" s="51"/>
      <c r="D87" s="51"/>
      <c r="E87" s="51"/>
      <c r="F87" s="51"/>
      <c r="G87" s="51"/>
      <c r="H87" s="51"/>
      <c r="I87" s="51"/>
      <c r="J87" s="51"/>
      <c r="K87" s="51"/>
    </row>
    <row r="88" spans="1:11" ht="12.75" x14ac:dyDescent="0.2">
      <c r="A88" s="50"/>
      <c r="B88" s="51"/>
      <c r="C88" s="51"/>
      <c r="D88" s="51"/>
      <c r="E88" s="51"/>
      <c r="F88" s="51"/>
      <c r="G88" s="51"/>
      <c r="H88" s="51"/>
      <c r="I88" s="51"/>
      <c r="J88" s="51"/>
      <c r="K88" s="51"/>
    </row>
    <row r="89" spans="1:11" ht="12.75" x14ac:dyDescent="0.2">
      <c r="A89" s="50"/>
      <c r="B89" s="51"/>
      <c r="C89" s="51"/>
      <c r="D89" s="51"/>
      <c r="E89" s="51"/>
      <c r="F89" s="51"/>
      <c r="G89" s="51"/>
      <c r="H89" s="51"/>
      <c r="I89" s="51"/>
      <c r="J89" s="51"/>
      <c r="K89" s="51"/>
    </row>
    <row r="90" spans="1:11" ht="12.75" x14ac:dyDescent="0.2">
      <c r="A90" s="50"/>
      <c r="B90" s="51"/>
      <c r="C90" s="51"/>
      <c r="D90" s="51"/>
      <c r="E90" s="51"/>
      <c r="F90" s="51"/>
      <c r="G90" s="51"/>
      <c r="H90" s="51"/>
      <c r="I90" s="51"/>
      <c r="J90" s="51"/>
      <c r="K90" s="51"/>
    </row>
    <row r="91" spans="1:11" ht="12.75" x14ac:dyDescent="0.2">
      <c r="A91" s="50"/>
      <c r="B91" s="51"/>
      <c r="C91" s="51"/>
      <c r="D91" s="51"/>
      <c r="E91" s="51"/>
      <c r="F91" s="51"/>
      <c r="G91" s="51"/>
      <c r="H91" s="51"/>
      <c r="I91" s="51"/>
      <c r="J91" s="51"/>
      <c r="K91" s="51"/>
    </row>
    <row r="92" spans="1:11" ht="12.75" x14ac:dyDescent="0.2">
      <c r="A92" s="50"/>
      <c r="B92" s="51"/>
      <c r="C92" s="51"/>
      <c r="D92" s="51"/>
      <c r="E92" s="51"/>
      <c r="F92" s="51"/>
      <c r="G92" s="51"/>
      <c r="H92" s="51"/>
      <c r="I92" s="51"/>
      <c r="J92" s="51"/>
      <c r="K92" s="51"/>
    </row>
    <row r="93" spans="1:11" ht="12.75" x14ac:dyDescent="0.2">
      <c r="A93" s="50"/>
      <c r="B93" s="51"/>
      <c r="C93" s="51"/>
      <c r="D93" s="51"/>
      <c r="E93" s="51"/>
      <c r="F93" s="51"/>
      <c r="G93" s="51"/>
      <c r="H93" s="51"/>
      <c r="I93" s="51"/>
      <c r="J93" s="51"/>
      <c r="K93" s="51"/>
    </row>
    <row r="94" spans="1:11" ht="12.75" x14ac:dyDescent="0.2">
      <c r="A94" s="50"/>
      <c r="B94" s="51"/>
      <c r="C94" s="51"/>
      <c r="D94" s="51"/>
      <c r="E94" s="51"/>
      <c r="F94" s="51"/>
      <c r="G94" s="51"/>
      <c r="H94" s="51"/>
      <c r="I94" s="51"/>
      <c r="J94" s="51"/>
      <c r="K94" s="51"/>
    </row>
    <row r="95" spans="1:11" ht="12.75" x14ac:dyDescent="0.2">
      <c r="A95" s="50"/>
      <c r="B95" s="51"/>
      <c r="C95" s="51"/>
      <c r="D95" s="51"/>
      <c r="E95" s="51"/>
      <c r="F95" s="51"/>
      <c r="G95" s="51"/>
      <c r="H95" s="51"/>
      <c r="I95" s="51"/>
      <c r="J95" s="51"/>
      <c r="K95" s="51"/>
    </row>
    <row r="96" spans="1:11" ht="12.75" x14ac:dyDescent="0.2">
      <c r="A96" s="50"/>
      <c r="B96" s="51"/>
      <c r="C96" s="51"/>
      <c r="D96" s="51"/>
      <c r="E96" s="51"/>
      <c r="F96" s="51"/>
      <c r="G96" s="51"/>
      <c r="H96" s="51"/>
      <c r="I96" s="51"/>
      <c r="J96" s="51"/>
      <c r="K96" s="51"/>
    </row>
    <row r="97" spans="1:11" ht="12.75" x14ac:dyDescent="0.2">
      <c r="A97" s="50"/>
      <c r="B97" s="51"/>
      <c r="C97" s="51"/>
      <c r="D97" s="51"/>
      <c r="E97" s="51"/>
      <c r="F97" s="51"/>
      <c r="G97" s="51"/>
      <c r="H97" s="51"/>
      <c r="I97" s="51"/>
      <c r="J97" s="51"/>
      <c r="K97" s="51"/>
    </row>
    <row r="98" spans="1:11" ht="12.75" x14ac:dyDescent="0.2">
      <c r="A98" s="50"/>
      <c r="B98" s="51"/>
      <c r="C98" s="51"/>
      <c r="D98" s="51"/>
      <c r="E98" s="51"/>
      <c r="F98" s="51"/>
      <c r="G98" s="51"/>
      <c r="H98" s="51"/>
      <c r="I98" s="51"/>
      <c r="J98" s="51"/>
      <c r="K98" s="51"/>
    </row>
    <row r="99" spans="1:11" ht="12.75" x14ac:dyDescent="0.2">
      <c r="A99" s="50"/>
      <c r="B99" s="51"/>
      <c r="C99" s="51"/>
      <c r="D99" s="51"/>
      <c r="E99" s="51"/>
      <c r="F99" s="51"/>
      <c r="G99" s="51"/>
      <c r="H99" s="51"/>
      <c r="I99" s="51"/>
      <c r="J99" s="51"/>
      <c r="K99" s="51"/>
    </row>
    <row r="100" spans="1:11" ht="12.75" x14ac:dyDescent="0.2">
      <c r="A100" s="50"/>
      <c r="B100" s="51"/>
      <c r="C100" s="51"/>
      <c r="D100" s="51"/>
      <c r="E100" s="51"/>
      <c r="F100" s="51"/>
      <c r="G100" s="51"/>
      <c r="H100" s="51"/>
      <c r="I100" s="51"/>
      <c r="J100" s="51"/>
      <c r="K100" s="51"/>
    </row>
    <row r="101" spans="1:11" ht="12.75" x14ac:dyDescent="0.2">
      <c r="A101" s="50"/>
      <c r="B101" s="51"/>
      <c r="C101" s="51"/>
      <c r="D101" s="51"/>
      <c r="E101" s="51"/>
      <c r="F101" s="51"/>
      <c r="G101" s="51"/>
      <c r="H101" s="51"/>
      <c r="I101" s="51"/>
      <c r="J101" s="51"/>
      <c r="K101" s="51"/>
    </row>
    <row r="102" spans="1:11" ht="12.75" x14ac:dyDescent="0.2">
      <c r="A102" s="50"/>
      <c r="B102" s="51"/>
      <c r="C102" s="51"/>
      <c r="D102" s="51"/>
      <c r="E102" s="51"/>
      <c r="F102" s="51"/>
      <c r="G102" s="51"/>
      <c r="H102" s="51"/>
      <c r="I102" s="51"/>
      <c r="J102" s="51"/>
      <c r="K102" s="51"/>
    </row>
    <row r="103" spans="1:11" ht="12.75" x14ac:dyDescent="0.2">
      <c r="A103" s="50"/>
      <c r="B103" s="51"/>
      <c r="C103" s="51"/>
      <c r="D103" s="51"/>
      <c r="E103" s="51"/>
      <c r="F103" s="51"/>
      <c r="G103" s="51"/>
      <c r="H103" s="51"/>
      <c r="I103" s="51"/>
      <c r="J103" s="51"/>
      <c r="K103" s="51"/>
    </row>
    <row r="104" spans="1:11" ht="12.75" x14ac:dyDescent="0.2">
      <c r="A104" s="50"/>
      <c r="B104" s="51"/>
      <c r="C104" s="51"/>
      <c r="D104" s="51"/>
      <c r="E104" s="51"/>
      <c r="F104" s="51"/>
      <c r="G104" s="51"/>
      <c r="H104" s="51"/>
      <c r="I104" s="51"/>
      <c r="J104" s="51"/>
      <c r="K104" s="51"/>
    </row>
    <row r="105" spans="1:11" ht="12.75" x14ac:dyDescent="0.2">
      <c r="A105" s="50"/>
      <c r="B105" s="51"/>
      <c r="C105" s="51"/>
      <c r="D105" s="51"/>
      <c r="E105" s="51"/>
      <c r="F105" s="51"/>
      <c r="G105" s="51"/>
      <c r="H105" s="51"/>
      <c r="I105" s="51"/>
      <c r="J105" s="51"/>
      <c r="K105" s="51"/>
    </row>
    <row r="106" spans="1:11" ht="12.75" x14ac:dyDescent="0.2">
      <c r="A106" s="50"/>
      <c r="B106" s="51"/>
      <c r="C106" s="51"/>
      <c r="D106" s="51"/>
      <c r="E106" s="51"/>
      <c r="F106" s="51"/>
      <c r="G106" s="51"/>
      <c r="H106" s="51"/>
      <c r="I106" s="51"/>
      <c r="J106" s="51"/>
      <c r="K106" s="51"/>
    </row>
    <row r="107" spans="1:11" ht="12.75" x14ac:dyDescent="0.2">
      <c r="A107" s="50"/>
      <c r="B107" s="51"/>
      <c r="C107" s="51"/>
      <c r="D107" s="51"/>
      <c r="E107" s="51"/>
      <c r="F107" s="51"/>
      <c r="G107" s="51"/>
      <c r="H107" s="51"/>
      <c r="I107" s="51"/>
      <c r="J107" s="51"/>
      <c r="K107" s="51"/>
    </row>
    <row r="108" spans="1:11" ht="12.75" x14ac:dyDescent="0.2">
      <c r="A108" s="50"/>
      <c r="B108" s="51"/>
      <c r="C108" s="51"/>
      <c r="D108" s="51"/>
      <c r="E108" s="51"/>
      <c r="F108" s="51"/>
      <c r="G108" s="51"/>
      <c r="H108" s="51"/>
      <c r="I108" s="51"/>
      <c r="J108" s="51"/>
      <c r="K108" s="51"/>
    </row>
    <row r="109" spans="1:11" ht="12.75" x14ac:dyDescent="0.2">
      <c r="A109" s="50"/>
      <c r="B109" s="51"/>
      <c r="C109" s="51"/>
      <c r="D109" s="51"/>
      <c r="E109" s="51"/>
      <c r="F109" s="51"/>
      <c r="G109" s="51"/>
      <c r="H109" s="51"/>
      <c r="I109" s="51"/>
      <c r="J109" s="51"/>
      <c r="K109" s="51"/>
    </row>
    <row r="110" spans="1:11" ht="12.75" x14ac:dyDescent="0.2">
      <c r="A110" s="50"/>
      <c r="B110" s="51"/>
      <c r="C110" s="51"/>
      <c r="D110" s="51"/>
      <c r="E110" s="51"/>
      <c r="F110" s="51"/>
      <c r="G110" s="51"/>
      <c r="H110" s="51"/>
      <c r="I110" s="51"/>
      <c r="J110" s="51"/>
      <c r="K110" s="51"/>
    </row>
    <row r="111" spans="1:11" ht="12.75" x14ac:dyDescent="0.2">
      <c r="A111" s="50"/>
      <c r="B111" s="51"/>
      <c r="C111" s="51"/>
      <c r="D111" s="51"/>
      <c r="E111" s="51"/>
      <c r="F111" s="51"/>
      <c r="G111" s="51"/>
      <c r="H111" s="51"/>
      <c r="I111" s="51"/>
      <c r="J111" s="51"/>
      <c r="K111" s="51"/>
    </row>
    <row r="112" spans="1:11" ht="12.75" x14ac:dyDescent="0.2">
      <c r="A112" s="50"/>
      <c r="B112" s="51"/>
      <c r="C112" s="51"/>
      <c r="D112" s="51"/>
      <c r="E112" s="51"/>
      <c r="F112" s="51"/>
      <c r="G112" s="51"/>
      <c r="H112" s="51"/>
      <c r="I112" s="51"/>
      <c r="J112" s="51"/>
      <c r="K112" s="51"/>
    </row>
    <row r="113" spans="1:11" ht="12.75" x14ac:dyDescent="0.2">
      <c r="A113" s="50"/>
      <c r="B113" s="51"/>
      <c r="C113" s="51"/>
      <c r="D113" s="51"/>
      <c r="E113" s="51"/>
      <c r="F113" s="51"/>
      <c r="G113" s="51"/>
      <c r="H113" s="51"/>
      <c r="I113" s="51"/>
      <c r="J113" s="51"/>
      <c r="K113" s="51"/>
    </row>
    <row r="114" spans="1:11" ht="12.75" x14ac:dyDescent="0.2">
      <c r="A114" s="50"/>
      <c r="B114" s="51"/>
      <c r="C114" s="51"/>
      <c r="D114" s="51"/>
      <c r="E114" s="51"/>
      <c r="F114" s="51"/>
      <c r="G114" s="51"/>
      <c r="H114" s="51"/>
      <c r="I114" s="51"/>
      <c r="J114" s="51"/>
      <c r="K114" s="51"/>
    </row>
    <row r="115" spans="1:11" ht="12.75" x14ac:dyDescent="0.2">
      <c r="A115" s="50"/>
      <c r="B115" s="51"/>
      <c r="C115" s="51"/>
      <c r="D115" s="51"/>
      <c r="E115" s="51"/>
      <c r="F115" s="51"/>
      <c r="G115" s="51"/>
      <c r="H115" s="51"/>
      <c r="I115" s="51"/>
      <c r="J115" s="51"/>
      <c r="K115" s="51"/>
    </row>
    <row r="116" spans="1:11" ht="12.75" x14ac:dyDescent="0.2">
      <c r="A116" s="50"/>
      <c r="B116" s="51"/>
      <c r="C116" s="51"/>
      <c r="D116" s="51"/>
      <c r="E116" s="51"/>
      <c r="F116" s="51"/>
      <c r="G116" s="51"/>
      <c r="H116" s="51"/>
      <c r="I116" s="51"/>
      <c r="J116" s="51"/>
      <c r="K116" s="51"/>
    </row>
    <row r="117" spans="1:11" ht="12.75" x14ac:dyDescent="0.2">
      <c r="A117" s="50"/>
      <c r="B117" s="51"/>
      <c r="C117" s="51"/>
      <c r="D117" s="51"/>
      <c r="E117" s="51"/>
      <c r="F117" s="51"/>
      <c r="G117" s="51"/>
      <c r="H117" s="51"/>
      <c r="I117" s="51"/>
      <c r="J117" s="51"/>
      <c r="K117" s="51"/>
    </row>
    <row r="118" spans="1:11" ht="12.75" x14ac:dyDescent="0.2">
      <c r="A118" s="50"/>
      <c r="B118" s="51"/>
      <c r="C118" s="51"/>
      <c r="D118" s="51"/>
      <c r="E118" s="51"/>
      <c r="F118" s="51"/>
      <c r="G118" s="51"/>
      <c r="H118" s="51"/>
      <c r="I118" s="51"/>
      <c r="J118" s="51"/>
      <c r="K118" s="51"/>
    </row>
    <row r="119" spans="1:11" ht="12.75" x14ac:dyDescent="0.2">
      <c r="A119" s="50"/>
      <c r="B119" s="51"/>
      <c r="C119" s="51"/>
      <c r="D119" s="51"/>
      <c r="E119" s="51"/>
      <c r="F119" s="51"/>
      <c r="G119" s="51"/>
      <c r="H119" s="51"/>
      <c r="I119" s="51"/>
      <c r="J119" s="51"/>
      <c r="K119" s="51"/>
    </row>
    <row r="120" spans="1:11" ht="12.75" x14ac:dyDescent="0.2">
      <c r="A120" s="50"/>
      <c r="B120" s="51"/>
      <c r="C120" s="51"/>
      <c r="D120" s="51"/>
      <c r="E120" s="51"/>
      <c r="F120" s="51"/>
      <c r="G120" s="51"/>
      <c r="H120" s="51"/>
      <c r="I120" s="51"/>
      <c r="J120" s="51"/>
      <c r="K120" s="51"/>
    </row>
    <row r="121" spans="1:11" ht="12.75" x14ac:dyDescent="0.2">
      <c r="A121" s="50"/>
      <c r="B121" s="51"/>
      <c r="C121" s="51"/>
      <c r="D121" s="51"/>
      <c r="E121" s="51"/>
      <c r="F121" s="51"/>
      <c r="G121" s="51"/>
      <c r="H121" s="51"/>
      <c r="I121" s="51"/>
      <c r="J121" s="51"/>
      <c r="K121" s="51"/>
    </row>
    <row r="122" spans="1:11" ht="12.75" x14ac:dyDescent="0.2">
      <c r="A122" s="50"/>
      <c r="B122" s="51"/>
      <c r="C122" s="51"/>
      <c r="D122" s="51"/>
      <c r="E122" s="51"/>
      <c r="F122" s="51"/>
      <c r="G122" s="51"/>
      <c r="H122" s="51"/>
      <c r="I122" s="51"/>
      <c r="J122" s="51"/>
      <c r="K122" s="51"/>
    </row>
    <row r="123" spans="1:11" ht="12.75" x14ac:dyDescent="0.2">
      <c r="A123" s="50"/>
      <c r="B123" s="51"/>
      <c r="C123" s="51"/>
      <c r="D123" s="51"/>
      <c r="E123" s="51"/>
      <c r="F123" s="51"/>
      <c r="G123" s="51"/>
      <c r="H123" s="51"/>
      <c r="I123" s="51"/>
      <c r="J123" s="51"/>
      <c r="K123" s="51"/>
    </row>
    <row r="124" spans="1:11" ht="12.75" x14ac:dyDescent="0.2">
      <c r="A124" s="50"/>
      <c r="B124" s="51"/>
      <c r="C124" s="51"/>
      <c r="D124" s="51"/>
      <c r="E124" s="51"/>
      <c r="F124" s="51"/>
      <c r="G124" s="51"/>
      <c r="H124" s="51"/>
      <c r="I124" s="51"/>
      <c r="J124" s="51"/>
      <c r="K124" s="51"/>
    </row>
    <row r="125" spans="1:11" ht="12.75" x14ac:dyDescent="0.2">
      <c r="A125" s="50"/>
      <c r="B125" s="51"/>
      <c r="C125" s="51"/>
      <c r="D125" s="51"/>
      <c r="E125" s="51"/>
      <c r="F125" s="51"/>
      <c r="G125" s="51"/>
      <c r="H125" s="51"/>
      <c r="I125" s="51"/>
      <c r="J125" s="51"/>
      <c r="K125" s="51"/>
    </row>
    <row r="126" spans="1:11" ht="12.75" x14ac:dyDescent="0.2">
      <c r="A126" s="50"/>
      <c r="B126" s="51"/>
      <c r="C126" s="51"/>
      <c r="D126" s="51"/>
      <c r="E126" s="51"/>
      <c r="F126" s="51"/>
      <c r="G126" s="51"/>
      <c r="H126" s="51"/>
      <c r="I126" s="51"/>
      <c r="J126" s="51"/>
      <c r="K126" s="51"/>
    </row>
    <row r="127" spans="1:11" ht="12.75" x14ac:dyDescent="0.2">
      <c r="A127" s="50"/>
      <c r="B127" s="51"/>
      <c r="C127" s="51"/>
      <c r="D127" s="51"/>
      <c r="E127" s="51"/>
      <c r="F127" s="51"/>
      <c r="G127" s="51"/>
      <c r="H127" s="51"/>
      <c r="I127" s="51"/>
      <c r="J127" s="51"/>
      <c r="K127" s="51"/>
    </row>
    <row r="128" spans="1:11" ht="12.75" x14ac:dyDescent="0.2">
      <c r="A128" s="50"/>
      <c r="B128" s="51"/>
      <c r="C128" s="51"/>
      <c r="D128" s="51"/>
      <c r="E128" s="51"/>
      <c r="F128" s="51"/>
      <c r="G128" s="51"/>
      <c r="H128" s="51"/>
      <c r="I128" s="51"/>
      <c r="J128" s="51"/>
      <c r="K128" s="51"/>
    </row>
    <row r="129" spans="1:11" ht="12.75" x14ac:dyDescent="0.2">
      <c r="A129" s="50"/>
      <c r="B129" s="51"/>
      <c r="C129" s="51"/>
      <c r="D129" s="51"/>
      <c r="E129" s="51"/>
      <c r="F129" s="51"/>
      <c r="G129" s="51"/>
      <c r="H129" s="51"/>
      <c r="I129" s="51"/>
      <c r="J129" s="51"/>
      <c r="K129" s="51"/>
    </row>
    <row r="130" spans="1:11" ht="12.75" x14ac:dyDescent="0.2">
      <c r="A130" s="50"/>
      <c r="B130" s="51"/>
      <c r="C130" s="51"/>
      <c r="D130" s="51"/>
      <c r="E130" s="51"/>
      <c r="F130" s="51"/>
      <c r="G130" s="51"/>
      <c r="H130" s="51"/>
      <c r="I130" s="51"/>
      <c r="J130" s="51"/>
      <c r="K130" s="51"/>
    </row>
    <row r="131" spans="1:11" ht="12.75" x14ac:dyDescent="0.2">
      <c r="A131" s="50"/>
      <c r="B131" s="51"/>
      <c r="C131" s="51"/>
      <c r="D131" s="51"/>
      <c r="E131" s="51"/>
      <c r="F131" s="51"/>
      <c r="G131" s="51"/>
      <c r="H131" s="51"/>
      <c r="I131" s="51"/>
      <c r="J131" s="51"/>
      <c r="K131" s="51"/>
    </row>
    <row r="132" spans="1:11" ht="12.75" x14ac:dyDescent="0.2">
      <c r="A132" s="50"/>
      <c r="B132" s="51"/>
      <c r="C132" s="51"/>
      <c r="D132" s="51"/>
      <c r="E132" s="51"/>
      <c r="F132" s="51"/>
      <c r="G132" s="51"/>
      <c r="H132" s="51"/>
      <c r="I132" s="51"/>
      <c r="J132" s="51"/>
      <c r="K132" s="51"/>
    </row>
    <row r="133" spans="1:11" ht="12.75" x14ac:dyDescent="0.2">
      <c r="A133" s="50"/>
      <c r="B133" s="51"/>
      <c r="C133" s="51"/>
      <c r="D133" s="51"/>
      <c r="E133" s="51"/>
      <c r="F133" s="51"/>
      <c r="G133" s="51"/>
      <c r="H133" s="51"/>
      <c r="I133" s="51"/>
      <c r="J133" s="51"/>
      <c r="K133" s="51"/>
    </row>
    <row r="134" spans="1:11" ht="12.75" x14ac:dyDescent="0.2">
      <c r="A134" s="50"/>
      <c r="B134" s="51"/>
      <c r="C134" s="51"/>
      <c r="D134" s="51"/>
      <c r="E134" s="51"/>
      <c r="F134" s="51"/>
      <c r="G134" s="51"/>
      <c r="H134" s="51"/>
      <c r="I134" s="51"/>
      <c r="J134" s="51"/>
      <c r="K134" s="51"/>
    </row>
    <row r="135" spans="1:11" ht="12.75" x14ac:dyDescent="0.2">
      <c r="A135" s="50"/>
      <c r="B135" s="51"/>
      <c r="C135" s="51"/>
      <c r="D135" s="51"/>
      <c r="E135" s="51"/>
      <c r="F135" s="51"/>
      <c r="G135" s="51"/>
      <c r="H135" s="51"/>
      <c r="I135" s="51"/>
      <c r="J135" s="51"/>
      <c r="K135" s="51"/>
    </row>
    <row r="136" spans="1:11" ht="12.75" x14ac:dyDescent="0.2">
      <c r="A136" s="50"/>
      <c r="B136" s="51"/>
      <c r="C136" s="51"/>
      <c r="D136" s="51"/>
      <c r="E136" s="51"/>
      <c r="F136" s="51"/>
      <c r="G136" s="51"/>
      <c r="H136" s="51"/>
      <c r="I136" s="51"/>
      <c r="J136" s="51"/>
      <c r="K136" s="51"/>
    </row>
    <row r="137" spans="1:11" ht="12.75" x14ac:dyDescent="0.2">
      <c r="A137" s="50"/>
      <c r="B137" s="51"/>
      <c r="C137" s="51"/>
      <c r="D137" s="51"/>
      <c r="E137" s="51"/>
      <c r="F137" s="51"/>
      <c r="G137" s="51"/>
      <c r="H137" s="51"/>
      <c r="I137" s="51"/>
      <c r="J137" s="51"/>
      <c r="K137" s="51"/>
    </row>
    <row r="138" spans="1:11" ht="12.75" x14ac:dyDescent="0.2">
      <c r="A138" s="50"/>
      <c r="B138" s="51"/>
      <c r="C138" s="51"/>
      <c r="D138" s="51"/>
      <c r="E138" s="51"/>
      <c r="F138" s="51"/>
      <c r="G138" s="51"/>
      <c r="H138" s="51"/>
      <c r="I138" s="51"/>
      <c r="J138" s="51"/>
      <c r="K138" s="51"/>
    </row>
    <row r="139" spans="1:11" ht="12.75" x14ac:dyDescent="0.2">
      <c r="A139" s="50"/>
      <c r="B139" s="51"/>
      <c r="C139" s="51"/>
      <c r="D139" s="51"/>
      <c r="E139" s="51"/>
      <c r="F139" s="51"/>
      <c r="G139" s="51"/>
      <c r="H139" s="51"/>
      <c r="I139" s="51"/>
      <c r="J139" s="51"/>
      <c r="K139" s="51"/>
    </row>
    <row r="140" spans="1:11" ht="12.75" x14ac:dyDescent="0.2">
      <c r="A140" s="50"/>
      <c r="B140" s="51"/>
      <c r="C140" s="51"/>
      <c r="D140" s="51"/>
      <c r="E140" s="51"/>
      <c r="F140" s="51"/>
      <c r="G140" s="51"/>
      <c r="H140" s="51"/>
      <c r="I140" s="51"/>
      <c r="J140" s="51"/>
      <c r="K140" s="51"/>
    </row>
    <row r="141" spans="1:11" ht="12.75" x14ac:dyDescent="0.2">
      <c r="A141" s="50"/>
      <c r="B141" s="51"/>
      <c r="C141" s="51"/>
      <c r="D141" s="51"/>
      <c r="E141" s="51"/>
      <c r="F141" s="51"/>
      <c r="G141" s="51"/>
      <c r="H141" s="51"/>
      <c r="I141" s="51"/>
      <c r="J141" s="51"/>
      <c r="K141" s="51"/>
    </row>
    <row r="142" spans="1:11" ht="12.75" x14ac:dyDescent="0.2">
      <c r="A142" s="50"/>
      <c r="B142" s="51"/>
      <c r="C142" s="51"/>
      <c r="D142" s="51"/>
      <c r="E142" s="51"/>
      <c r="F142" s="51"/>
      <c r="G142" s="51"/>
      <c r="H142" s="51"/>
      <c r="I142" s="51"/>
      <c r="J142" s="51"/>
      <c r="K142" s="51"/>
    </row>
    <row r="143" spans="1:11" ht="12.75" x14ac:dyDescent="0.2">
      <c r="A143" s="50"/>
      <c r="B143" s="51"/>
      <c r="C143" s="51"/>
      <c r="D143" s="51"/>
      <c r="E143" s="51"/>
      <c r="F143" s="51"/>
      <c r="G143" s="51"/>
      <c r="H143" s="51"/>
      <c r="I143" s="51"/>
      <c r="J143" s="51"/>
      <c r="K143" s="51"/>
    </row>
    <row r="144" spans="1:11" ht="12.75" x14ac:dyDescent="0.2">
      <c r="A144" s="50"/>
      <c r="B144" s="51"/>
      <c r="C144" s="51"/>
      <c r="D144" s="51"/>
      <c r="E144" s="51"/>
      <c r="F144" s="51"/>
      <c r="G144" s="51"/>
      <c r="H144" s="51"/>
      <c r="I144" s="51"/>
      <c r="J144" s="51"/>
      <c r="K144" s="51"/>
    </row>
    <row r="145" spans="1:11" ht="12.75" x14ac:dyDescent="0.2">
      <c r="A145" s="50"/>
      <c r="B145" s="51"/>
      <c r="C145" s="51"/>
      <c r="D145" s="51"/>
      <c r="E145" s="51"/>
      <c r="F145" s="51"/>
      <c r="G145" s="51"/>
      <c r="H145" s="51"/>
      <c r="I145" s="51"/>
      <c r="J145" s="51"/>
      <c r="K145" s="51"/>
    </row>
    <row r="146" spans="1:11" ht="12.75" x14ac:dyDescent="0.2">
      <c r="A146" s="50"/>
      <c r="B146" s="51"/>
      <c r="C146" s="51"/>
      <c r="D146" s="51"/>
      <c r="E146" s="51"/>
      <c r="F146" s="51"/>
      <c r="G146" s="51"/>
      <c r="H146" s="51"/>
      <c r="I146" s="51"/>
      <c r="J146" s="51"/>
      <c r="K146" s="51"/>
    </row>
    <row r="147" spans="1:11" ht="12.75" x14ac:dyDescent="0.2">
      <c r="A147" s="50"/>
      <c r="B147" s="51"/>
      <c r="C147" s="51"/>
      <c r="D147" s="51"/>
      <c r="E147" s="51"/>
      <c r="F147" s="51"/>
      <c r="G147" s="51"/>
      <c r="H147" s="51"/>
      <c r="I147" s="51"/>
      <c r="J147" s="51"/>
      <c r="K147" s="51"/>
    </row>
    <row r="148" spans="1:11" ht="12.75" x14ac:dyDescent="0.2">
      <c r="A148" s="50"/>
      <c r="B148" s="51"/>
      <c r="C148" s="51"/>
      <c r="D148" s="51"/>
      <c r="E148" s="51"/>
      <c r="F148" s="51"/>
      <c r="G148" s="51"/>
      <c r="H148" s="51"/>
      <c r="I148" s="51"/>
      <c r="J148" s="51"/>
      <c r="K148" s="51"/>
    </row>
    <row r="149" spans="1:11" ht="12.75" x14ac:dyDescent="0.2">
      <c r="A149" s="50"/>
      <c r="B149" s="51"/>
      <c r="C149" s="51"/>
      <c r="D149" s="51"/>
      <c r="E149" s="51"/>
      <c r="F149" s="51"/>
      <c r="G149" s="51"/>
      <c r="H149" s="51"/>
      <c r="I149" s="51"/>
      <c r="J149" s="51"/>
      <c r="K149" s="51"/>
    </row>
    <row r="150" spans="1:11" ht="12.75" x14ac:dyDescent="0.2">
      <c r="A150" s="50"/>
      <c r="B150" s="51"/>
      <c r="C150" s="51"/>
      <c r="D150" s="51"/>
      <c r="E150" s="51"/>
      <c r="F150" s="51"/>
      <c r="G150" s="51"/>
      <c r="H150" s="51"/>
      <c r="I150" s="51"/>
      <c r="J150" s="51"/>
      <c r="K150" s="51"/>
    </row>
    <row r="151" spans="1:11" ht="12.75" x14ac:dyDescent="0.2">
      <c r="A151" s="50"/>
      <c r="B151" s="51"/>
      <c r="C151" s="51"/>
      <c r="D151" s="51"/>
      <c r="E151" s="51"/>
      <c r="F151" s="51"/>
      <c r="G151" s="51"/>
      <c r="H151" s="51"/>
      <c r="I151" s="51"/>
      <c r="J151" s="51"/>
      <c r="K151" s="51"/>
    </row>
    <row r="152" spans="1:11" ht="12.75" x14ac:dyDescent="0.2">
      <c r="A152" s="50"/>
      <c r="B152" s="51"/>
      <c r="C152" s="51"/>
      <c r="D152" s="51"/>
      <c r="E152" s="51"/>
      <c r="F152" s="51"/>
      <c r="G152" s="51"/>
      <c r="H152" s="51"/>
      <c r="I152" s="51"/>
      <c r="J152" s="51"/>
      <c r="K152" s="51"/>
    </row>
    <row r="153" spans="1:11" ht="12.75" x14ac:dyDescent="0.2">
      <c r="A153" s="50"/>
      <c r="B153" s="51"/>
      <c r="C153" s="51"/>
      <c r="D153" s="51"/>
      <c r="E153" s="51"/>
      <c r="F153" s="51"/>
      <c r="G153" s="51"/>
      <c r="H153" s="51"/>
      <c r="I153" s="51"/>
      <c r="J153" s="51"/>
      <c r="K153" s="51"/>
    </row>
    <row r="154" spans="1:11" ht="12.75" x14ac:dyDescent="0.2">
      <c r="A154" s="50"/>
      <c r="B154" s="51"/>
      <c r="C154" s="51"/>
      <c r="D154" s="51"/>
      <c r="E154" s="51"/>
      <c r="F154" s="51"/>
      <c r="G154" s="51"/>
      <c r="H154" s="51"/>
      <c r="I154" s="51"/>
      <c r="J154" s="51"/>
      <c r="K154" s="51"/>
    </row>
    <row r="155" spans="1:11" ht="12.75" x14ac:dyDescent="0.2">
      <c r="A155" s="50"/>
      <c r="B155" s="51"/>
      <c r="C155" s="51"/>
      <c r="D155" s="51"/>
      <c r="E155" s="51"/>
      <c r="F155" s="51"/>
      <c r="G155" s="51"/>
      <c r="H155" s="51"/>
      <c r="I155" s="51"/>
      <c r="J155" s="51"/>
      <c r="K155" s="51"/>
    </row>
    <row r="156" spans="1:11" ht="12.75" x14ac:dyDescent="0.2">
      <c r="A156" s="50"/>
      <c r="B156" s="51"/>
      <c r="C156" s="51"/>
      <c r="D156" s="51"/>
      <c r="E156" s="51"/>
      <c r="F156" s="51"/>
      <c r="G156" s="51"/>
      <c r="H156" s="51"/>
      <c r="I156" s="51"/>
      <c r="J156" s="51"/>
      <c r="K156" s="51"/>
    </row>
    <row r="157" spans="1:11" ht="12.75" x14ac:dyDescent="0.2">
      <c r="A157" s="50"/>
      <c r="B157" s="51"/>
      <c r="C157" s="51"/>
      <c r="D157" s="51"/>
      <c r="E157" s="51"/>
      <c r="F157" s="51"/>
      <c r="G157" s="51"/>
      <c r="H157" s="51"/>
      <c r="I157" s="51"/>
      <c r="J157" s="51"/>
      <c r="K157" s="51"/>
    </row>
    <row r="158" spans="1:11" ht="12.75" x14ac:dyDescent="0.2">
      <c r="A158" s="50"/>
      <c r="B158" s="51"/>
      <c r="C158" s="51"/>
      <c r="D158" s="51"/>
      <c r="E158" s="51"/>
      <c r="F158" s="51"/>
      <c r="G158" s="51"/>
      <c r="H158" s="51"/>
      <c r="I158" s="51"/>
      <c r="J158" s="51"/>
      <c r="K158" s="51"/>
    </row>
    <row r="159" spans="1:11" ht="12.75" x14ac:dyDescent="0.2">
      <c r="A159" s="50"/>
      <c r="B159" s="51"/>
      <c r="C159" s="51"/>
      <c r="D159" s="51"/>
      <c r="E159" s="51"/>
      <c r="F159" s="51"/>
      <c r="G159" s="51"/>
      <c r="H159" s="51"/>
      <c r="I159" s="51"/>
      <c r="J159" s="51"/>
      <c r="K159" s="51"/>
    </row>
    <row r="160" spans="1:11" ht="12.75" x14ac:dyDescent="0.2">
      <c r="A160" s="50"/>
      <c r="B160" s="51"/>
      <c r="C160" s="51"/>
      <c r="D160" s="51"/>
      <c r="E160" s="51"/>
      <c r="F160" s="51"/>
      <c r="G160" s="51"/>
      <c r="H160" s="51"/>
      <c r="I160" s="51"/>
      <c r="J160" s="51"/>
      <c r="K160" s="51"/>
    </row>
    <row r="161" spans="1:11" ht="12.75" x14ac:dyDescent="0.2">
      <c r="A161" s="50"/>
      <c r="B161" s="51"/>
      <c r="C161" s="51"/>
      <c r="D161" s="51"/>
      <c r="E161" s="51"/>
      <c r="F161" s="51"/>
      <c r="G161" s="51"/>
      <c r="H161" s="51"/>
      <c r="I161" s="51"/>
      <c r="J161" s="51"/>
      <c r="K161" s="51"/>
    </row>
    <row r="162" spans="1:11" ht="12.75" x14ac:dyDescent="0.2">
      <c r="A162" s="50"/>
      <c r="B162" s="51"/>
      <c r="C162" s="51"/>
      <c r="D162" s="51"/>
      <c r="E162" s="51"/>
      <c r="F162" s="51"/>
      <c r="G162" s="51"/>
      <c r="H162" s="51"/>
      <c r="I162" s="51"/>
      <c r="J162" s="51"/>
      <c r="K162" s="51"/>
    </row>
    <row r="163" spans="1:11" ht="12.75" x14ac:dyDescent="0.2">
      <c r="A163" s="50"/>
      <c r="B163" s="51"/>
      <c r="C163" s="51"/>
      <c r="D163" s="51"/>
      <c r="E163" s="51"/>
      <c r="F163" s="51"/>
      <c r="G163" s="51"/>
      <c r="H163" s="51"/>
      <c r="I163" s="51"/>
      <c r="J163" s="51"/>
      <c r="K163" s="51"/>
    </row>
    <row r="164" spans="1:11" ht="12.75" x14ac:dyDescent="0.2">
      <c r="A164" s="50"/>
      <c r="B164" s="51"/>
      <c r="C164" s="51"/>
      <c r="D164" s="51"/>
      <c r="E164" s="51"/>
      <c r="F164" s="51"/>
      <c r="G164" s="51"/>
      <c r="H164" s="51"/>
      <c r="I164" s="51"/>
      <c r="J164" s="51"/>
      <c r="K164" s="51"/>
    </row>
    <row r="165" spans="1:11" ht="12.75" x14ac:dyDescent="0.2">
      <c r="A165" s="50"/>
      <c r="B165" s="51"/>
      <c r="C165" s="51"/>
      <c r="D165" s="51"/>
      <c r="E165" s="51"/>
      <c r="F165" s="51"/>
      <c r="G165" s="51"/>
      <c r="H165" s="51"/>
      <c r="I165" s="51"/>
      <c r="J165" s="51"/>
      <c r="K165" s="51"/>
    </row>
    <row r="166" spans="1:11" ht="12.75" x14ac:dyDescent="0.2">
      <c r="A166" s="50"/>
      <c r="B166" s="51"/>
      <c r="C166" s="51"/>
      <c r="D166" s="51"/>
      <c r="E166" s="51"/>
      <c r="F166" s="51"/>
      <c r="G166" s="51"/>
      <c r="H166" s="51"/>
      <c r="I166" s="51"/>
      <c r="J166" s="51"/>
      <c r="K166" s="51"/>
    </row>
    <row r="167" spans="1:11" ht="12.75" x14ac:dyDescent="0.2">
      <c r="A167" s="50"/>
      <c r="B167" s="51"/>
      <c r="C167" s="51"/>
      <c r="D167" s="51"/>
      <c r="E167" s="51"/>
      <c r="F167" s="51"/>
      <c r="G167" s="51"/>
      <c r="H167" s="51"/>
      <c r="I167" s="51"/>
      <c r="J167" s="51"/>
      <c r="K167" s="51"/>
    </row>
    <row r="168" spans="1:11" ht="12.75" x14ac:dyDescent="0.2">
      <c r="A168" s="50"/>
      <c r="B168" s="51"/>
      <c r="C168" s="51"/>
      <c r="D168" s="51"/>
      <c r="E168" s="51"/>
      <c r="F168" s="51"/>
      <c r="G168" s="51"/>
      <c r="H168" s="51"/>
      <c r="I168" s="51"/>
      <c r="J168" s="51"/>
      <c r="K168" s="51"/>
    </row>
    <row r="169" spans="1:11" ht="12.75" x14ac:dyDescent="0.2">
      <c r="A169" s="50"/>
      <c r="B169" s="51"/>
      <c r="C169" s="51"/>
      <c r="D169" s="51"/>
      <c r="E169" s="51"/>
      <c r="F169" s="51"/>
      <c r="G169" s="51"/>
      <c r="H169" s="51"/>
      <c r="I169" s="51"/>
      <c r="J169" s="51"/>
      <c r="K169" s="51"/>
    </row>
    <row r="170" spans="1:11" ht="12.75" x14ac:dyDescent="0.2">
      <c r="A170" s="50"/>
      <c r="B170" s="51"/>
      <c r="C170" s="51"/>
      <c r="D170" s="51"/>
      <c r="E170" s="51"/>
      <c r="F170" s="51"/>
      <c r="G170" s="51"/>
      <c r="H170" s="51"/>
      <c r="I170" s="51"/>
      <c r="J170" s="51"/>
      <c r="K170" s="51"/>
    </row>
    <row r="171" spans="1:11" ht="12.75" x14ac:dyDescent="0.2">
      <c r="A171" s="50"/>
      <c r="B171" s="51"/>
      <c r="C171" s="51"/>
      <c r="D171" s="51"/>
      <c r="E171" s="51"/>
      <c r="F171" s="51"/>
      <c r="G171" s="51"/>
      <c r="H171" s="51"/>
      <c r="I171" s="51"/>
      <c r="J171" s="51"/>
      <c r="K171" s="51"/>
    </row>
    <row r="172" spans="1:11" ht="12.75" x14ac:dyDescent="0.2">
      <c r="A172" s="50"/>
      <c r="B172" s="51"/>
      <c r="C172" s="51"/>
      <c r="D172" s="51"/>
      <c r="E172" s="51"/>
      <c r="F172" s="51"/>
      <c r="G172" s="51"/>
      <c r="H172" s="51"/>
      <c r="I172" s="51"/>
      <c r="J172" s="51"/>
      <c r="K172" s="51"/>
    </row>
    <row r="173" spans="1:11" ht="12.75" x14ac:dyDescent="0.2">
      <c r="A173" s="50"/>
      <c r="B173" s="51"/>
      <c r="C173" s="51"/>
      <c r="D173" s="51"/>
      <c r="E173" s="51"/>
      <c r="F173" s="51"/>
      <c r="G173" s="51"/>
      <c r="H173" s="51"/>
      <c r="I173" s="51"/>
      <c r="J173" s="51"/>
      <c r="K173" s="51"/>
    </row>
    <row r="174" spans="1:11" ht="12.75" x14ac:dyDescent="0.2">
      <c r="A174" s="50"/>
      <c r="B174" s="51"/>
      <c r="C174" s="51"/>
      <c r="D174" s="51"/>
      <c r="E174" s="51"/>
      <c r="F174" s="51"/>
      <c r="G174" s="51"/>
      <c r="H174" s="51"/>
      <c r="I174" s="51"/>
      <c r="J174" s="51"/>
      <c r="K174" s="51"/>
    </row>
    <row r="175" spans="1:11" ht="12.75" x14ac:dyDescent="0.2">
      <c r="A175" s="50"/>
      <c r="B175" s="51"/>
      <c r="C175" s="51"/>
      <c r="D175" s="51"/>
      <c r="E175" s="51"/>
      <c r="F175" s="51"/>
      <c r="G175" s="51"/>
      <c r="H175" s="51"/>
      <c r="I175" s="51"/>
      <c r="J175" s="51"/>
      <c r="K175" s="51"/>
    </row>
    <row r="176" spans="1:11" ht="12.75" x14ac:dyDescent="0.2">
      <c r="A176" s="50"/>
      <c r="B176" s="51"/>
      <c r="C176" s="51"/>
      <c r="D176" s="51"/>
      <c r="E176" s="51"/>
      <c r="F176" s="51"/>
      <c r="G176" s="51"/>
      <c r="H176" s="51"/>
      <c r="I176" s="51"/>
      <c r="J176" s="51"/>
      <c r="K176" s="51"/>
    </row>
    <row r="177" spans="1:12" ht="12.75" x14ac:dyDescent="0.2">
      <c r="A177" s="50"/>
      <c r="B177" s="51"/>
      <c r="C177" s="51"/>
      <c r="D177" s="51"/>
      <c r="E177" s="51"/>
      <c r="F177" s="51"/>
      <c r="G177" s="51"/>
      <c r="H177" s="51"/>
      <c r="I177" s="51"/>
      <c r="J177" s="51"/>
      <c r="K177" s="51"/>
    </row>
    <row r="178" spans="1:12" ht="12.75" x14ac:dyDescent="0.2">
      <c r="A178" s="50"/>
      <c r="B178" s="51"/>
      <c r="C178" s="51"/>
      <c r="D178" s="51"/>
      <c r="E178" s="51"/>
      <c r="F178" s="51"/>
      <c r="G178" s="51"/>
      <c r="H178" s="51"/>
      <c r="I178" s="51"/>
      <c r="J178" s="51"/>
      <c r="K178" s="51"/>
    </row>
    <row r="179" spans="1:12" ht="12.75" x14ac:dyDescent="0.2">
      <c r="A179" s="50"/>
      <c r="B179" s="51"/>
      <c r="C179" s="51"/>
      <c r="D179" s="51"/>
      <c r="E179" s="51"/>
      <c r="F179" s="51"/>
      <c r="G179" s="51"/>
      <c r="H179" s="51"/>
      <c r="I179" s="51"/>
      <c r="J179" s="51"/>
      <c r="K179" s="51"/>
    </row>
    <row r="180" spans="1:12" ht="12.75" x14ac:dyDescent="0.2">
      <c r="A180" s="50"/>
      <c r="B180" s="51"/>
      <c r="C180" s="51"/>
      <c r="D180" s="51"/>
      <c r="E180" s="51"/>
      <c r="F180" s="51"/>
      <c r="G180" s="51"/>
      <c r="H180" s="51"/>
      <c r="I180" s="51"/>
      <c r="J180" s="51"/>
      <c r="K180" s="51"/>
    </row>
    <row r="181" spans="1:12" ht="12.75" x14ac:dyDescent="0.2">
      <c r="A181" s="50"/>
      <c r="B181" s="51"/>
      <c r="C181" s="51"/>
      <c r="D181" s="51"/>
      <c r="E181" s="51"/>
      <c r="F181" s="51"/>
      <c r="G181" s="51"/>
      <c r="H181" s="51"/>
      <c r="I181" s="51"/>
      <c r="J181" s="51"/>
      <c r="K181" s="51"/>
    </row>
    <row r="182" spans="1:12" ht="12.75" x14ac:dyDescent="0.2">
      <c r="A182" s="50"/>
      <c r="B182" s="51"/>
      <c r="C182" s="51"/>
      <c r="D182" s="51"/>
      <c r="E182" s="51"/>
      <c r="F182" s="51"/>
      <c r="G182" s="51"/>
      <c r="H182" s="51"/>
      <c r="I182" s="51"/>
      <c r="J182" s="51"/>
      <c r="K182" s="51"/>
    </row>
    <row r="183" spans="1:12" ht="12.75" x14ac:dyDescent="0.2">
      <c r="A183" s="50"/>
      <c r="B183" s="51"/>
      <c r="C183" s="51"/>
      <c r="D183" s="51"/>
      <c r="E183" s="51"/>
      <c r="F183" s="51"/>
      <c r="G183" s="51"/>
      <c r="H183" s="51"/>
      <c r="I183" s="51"/>
      <c r="J183" s="51"/>
      <c r="K183" s="51"/>
    </row>
    <row r="184" spans="1:12" ht="12.75" x14ac:dyDescent="0.2">
      <c r="A184" s="50"/>
      <c r="B184" s="51"/>
      <c r="C184" s="51"/>
      <c r="D184" s="51"/>
      <c r="E184" s="51"/>
      <c r="F184" s="51"/>
      <c r="G184" s="51"/>
      <c r="H184" s="51"/>
      <c r="I184" s="51"/>
      <c r="J184" s="51"/>
      <c r="K184" s="51"/>
    </row>
    <row r="185" spans="1:12" ht="12.75" x14ac:dyDescent="0.2">
      <c r="A185" s="50"/>
      <c r="B185" s="51"/>
      <c r="C185" s="51"/>
      <c r="D185" s="51"/>
      <c r="E185" s="51"/>
      <c r="F185" s="51"/>
      <c r="G185" s="51"/>
      <c r="H185" s="51"/>
      <c r="I185" s="51"/>
      <c r="J185" s="51"/>
      <c r="K185" s="51"/>
    </row>
    <row r="186" spans="1:12" ht="12.75" x14ac:dyDescent="0.2">
      <c r="A186" s="50"/>
      <c r="B186" s="51"/>
      <c r="C186" s="51"/>
      <c r="D186" s="51"/>
      <c r="E186" s="51"/>
      <c r="F186" s="51"/>
      <c r="G186" s="51"/>
      <c r="H186" s="51"/>
      <c r="I186" s="51"/>
      <c r="J186" s="51"/>
      <c r="K186" s="51"/>
    </row>
    <row r="187" spans="1:12" ht="12.75" x14ac:dyDescent="0.2">
      <c r="A187" s="50"/>
      <c r="B187" s="51"/>
      <c r="C187" s="51"/>
      <c r="D187" s="51"/>
      <c r="E187" s="51"/>
      <c r="F187" s="51"/>
      <c r="G187" s="51"/>
      <c r="H187" s="51"/>
      <c r="I187" s="51"/>
      <c r="J187" s="51"/>
      <c r="K187" s="51"/>
    </row>
    <row r="188" spans="1:12" ht="12.75" x14ac:dyDescent="0.2">
      <c r="A188" s="50"/>
      <c r="B188" s="51"/>
      <c r="C188" s="51"/>
      <c r="D188" s="51"/>
      <c r="E188" s="51"/>
      <c r="F188" s="51"/>
      <c r="G188" s="51"/>
      <c r="H188" s="51"/>
      <c r="I188" s="51"/>
      <c r="J188" s="51"/>
      <c r="K188" s="51"/>
    </row>
    <row r="189" spans="1:12" ht="12.75" x14ac:dyDescent="0.2">
      <c r="A189" s="50"/>
      <c r="B189" s="51"/>
      <c r="C189" s="51"/>
      <c r="D189" s="51"/>
      <c r="E189" s="51"/>
      <c r="F189" s="51"/>
      <c r="G189" s="51"/>
      <c r="H189" s="51"/>
      <c r="I189" s="51"/>
      <c r="J189" s="51"/>
      <c r="K189" s="51"/>
      <c r="L189" s="51"/>
    </row>
    <row r="190" spans="1:12" ht="12.75" x14ac:dyDescent="0.2">
      <c r="A190" s="50"/>
      <c r="B190" s="51"/>
      <c r="C190" s="51"/>
      <c r="D190" s="51"/>
      <c r="E190" s="51"/>
      <c r="F190" s="51"/>
      <c r="G190" s="51"/>
      <c r="H190" s="51"/>
      <c r="I190" s="51"/>
      <c r="J190" s="51"/>
      <c r="K190" s="51"/>
      <c r="L190" s="51"/>
    </row>
    <row r="191" spans="1:12" ht="12.75" x14ac:dyDescent="0.2">
      <c r="A191" s="50"/>
      <c r="B191" s="51"/>
      <c r="C191" s="51"/>
      <c r="D191" s="51"/>
      <c r="E191" s="51"/>
      <c r="F191" s="51"/>
      <c r="G191" s="51"/>
      <c r="H191" s="51"/>
      <c r="I191" s="51"/>
      <c r="J191" s="51"/>
      <c r="K191" s="51"/>
      <c r="L191" s="51"/>
    </row>
    <row r="192" spans="1:12" ht="12.75" x14ac:dyDescent="0.2">
      <c r="A192" s="50"/>
      <c r="B192" s="51"/>
      <c r="C192" s="51"/>
      <c r="D192" s="51"/>
      <c r="E192" s="51"/>
      <c r="F192" s="51"/>
      <c r="G192" s="51"/>
      <c r="H192" s="51"/>
      <c r="I192" s="51"/>
      <c r="J192" s="51"/>
      <c r="K192" s="51"/>
      <c r="L192" s="51"/>
    </row>
    <row r="193" spans="1:12" ht="12.75" x14ac:dyDescent="0.2">
      <c r="A193" s="50"/>
      <c r="B193" s="51"/>
      <c r="C193" s="51"/>
      <c r="D193" s="51"/>
      <c r="E193" s="51"/>
      <c r="F193" s="51"/>
      <c r="G193" s="51"/>
      <c r="H193" s="51"/>
      <c r="I193" s="51"/>
      <c r="J193" s="51"/>
      <c r="K193" s="51"/>
      <c r="L193" s="51"/>
    </row>
    <row r="194" spans="1:12" ht="12.75" x14ac:dyDescent="0.2">
      <c r="B194" s="51"/>
      <c r="C194" s="51"/>
      <c r="D194" s="51"/>
      <c r="E194" s="51"/>
      <c r="F194" s="51"/>
      <c r="G194" s="51"/>
      <c r="H194" s="51"/>
      <c r="I194" s="51"/>
      <c r="J194" s="51"/>
      <c r="K194" s="51"/>
      <c r="L194" s="51"/>
    </row>
  </sheetData>
  <phoneticPr fontId="7" type="noConversion"/>
  <conditionalFormatting sqref="B15:BK15">
    <cfRule type="iconSet" priority="1">
      <iconSet iconSet="3Arrows">
        <cfvo type="percent" val="0"/>
        <cfvo type="percent" val="33"/>
        <cfvo type="percent" val="67"/>
      </iconSet>
    </cfRule>
  </conditionalFormatting>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3B928EE3-108C-4AFB-BF75-76C4EA21F510}">
          <x14:formula1>
            <xm:f>Grade!$J$3:$J$23</xm:f>
          </x14:formula1>
          <xm:sqref>B3:BK3</xm:sqref>
        </x14:dataValidation>
        <x14:dataValidation type="list" allowBlank="1" showInputMessage="1" showErrorMessage="1" xr:uid="{F77E759E-355D-4C3A-9CB9-F40B6CF5434C}">
          <x14:formula1>
            <xm:f>Grade!$L$3:$L$7</xm:f>
          </x14:formula1>
          <xm:sqref>B2:BK2</xm:sqref>
        </x14:dataValidation>
        <x14:dataValidation type="list" allowBlank="1" showInputMessage="1" showErrorMessage="1" xr:uid="{8EF6BCAC-260B-4212-9394-A67DF54BD09E}">
          <x14:formula1>
            <xm:f>Grade!$N$12:$N$25</xm:f>
          </x14:formula1>
          <xm:sqref>B13:BK13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DF46C-33B0-486E-B907-CF38B7EE0A7E}">
  <dimension ref="A1:CX194"/>
  <sheetViews>
    <sheetView zoomScale="70" zoomScaleNormal="70" workbookViewId="0">
      <pane xSplit="1" ySplit="21" topLeftCell="BP22" activePane="bottomRight" state="frozen"/>
      <selection activeCell="D30" sqref="D30"/>
      <selection pane="topRight" activeCell="D30" sqref="D30"/>
      <selection pane="bottomLeft" activeCell="D30" sqref="D30"/>
      <selection pane="bottomRight" activeCell="B1" sqref="B1:CX14"/>
    </sheetView>
  </sheetViews>
  <sheetFormatPr defaultColWidth="9.140625" defaultRowHeight="11.25" x14ac:dyDescent="0.2"/>
  <cols>
    <col min="1" max="1" width="22.42578125" style="49" bestFit="1" customWidth="1"/>
    <col min="2" max="13" width="9.85546875" style="49" customWidth="1"/>
    <col min="14" max="16384" width="9.140625" style="49"/>
  </cols>
  <sheetData>
    <row r="1" spans="1:102" ht="12.75" x14ac:dyDescent="0.2">
      <c r="A1" s="62" t="s">
        <v>127</v>
      </c>
      <c r="B1" s="145" t="s">
        <v>1179</v>
      </c>
      <c r="C1" s="145" t="s">
        <v>1180</v>
      </c>
      <c r="D1" s="145" t="s">
        <v>1181</v>
      </c>
      <c r="E1" s="145" t="s">
        <v>1182</v>
      </c>
      <c r="F1" s="145" t="s">
        <v>1183</v>
      </c>
      <c r="G1" s="145" t="s">
        <v>1184</v>
      </c>
      <c r="H1" s="145" t="s">
        <v>1185</v>
      </c>
      <c r="I1" s="145" t="s">
        <v>1186</v>
      </c>
      <c r="J1" s="145" t="s">
        <v>1187</v>
      </c>
      <c r="K1" s="145" t="s">
        <v>1188</v>
      </c>
      <c r="L1" s="145" t="s">
        <v>1189</v>
      </c>
      <c r="M1" s="145" t="s">
        <v>1190</v>
      </c>
      <c r="N1" s="145" t="s">
        <v>1191</v>
      </c>
      <c r="O1" s="145" t="s">
        <v>1192</v>
      </c>
      <c r="P1" s="145" t="s">
        <v>1193</v>
      </c>
      <c r="Q1" s="145" t="s">
        <v>1194</v>
      </c>
      <c r="R1" s="145" t="s">
        <v>1195</v>
      </c>
      <c r="S1" s="145" t="s">
        <v>1196</v>
      </c>
      <c r="T1" s="145" t="s">
        <v>1197</v>
      </c>
      <c r="U1" s="145" t="s">
        <v>1198</v>
      </c>
      <c r="V1" s="145" t="s">
        <v>1199</v>
      </c>
      <c r="W1" s="145" t="s">
        <v>1200</v>
      </c>
      <c r="X1" s="145" t="s">
        <v>1201</v>
      </c>
      <c r="Y1" s="145" t="s">
        <v>1202</v>
      </c>
      <c r="Z1" s="145" t="s">
        <v>1203</v>
      </c>
      <c r="AA1" s="145" t="s">
        <v>1204</v>
      </c>
      <c r="AB1" s="145" t="s">
        <v>1205</v>
      </c>
      <c r="AC1" s="145" t="s">
        <v>1206</v>
      </c>
      <c r="AD1" s="145" t="s">
        <v>1207</v>
      </c>
      <c r="AE1" s="145" t="s">
        <v>1208</v>
      </c>
      <c r="AF1" s="145" t="s">
        <v>1209</v>
      </c>
      <c r="AG1" s="145" t="s">
        <v>1210</v>
      </c>
      <c r="AH1" s="145" t="s">
        <v>1211</v>
      </c>
      <c r="AI1" s="145" t="s">
        <v>1212</v>
      </c>
      <c r="AJ1" s="145" t="s">
        <v>1213</v>
      </c>
      <c r="AK1" s="145" t="s">
        <v>1214</v>
      </c>
      <c r="AL1" s="145" t="s">
        <v>1215</v>
      </c>
      <c r="AM1" s="145" t="s">
        <v>1216</v>
      </c>
      <c r="AN1" s="145" t="s">
        <v>1217</v>
      </c>
      <c r="AO1" s="145" t="s">
        <v>1218</v>
      </c>
      <c r="AP1" s="145" t="s">
        <v>1219</v>
      </c>
      <c r="AQ1" s="145" t="s">
        <v>1220</v>
      </c>
      <c r="AR1" s="145" t="s">
        <v>1221</v>
      </c>
      <c r="AS1" s="145" t="s">
        <v>1222</v>
      </c>
      <c r="AT1" s="145" t="s">
        <v>1223</v>
      </c>
      <c r="AU1" s="145" t="s">
        <v>1224</v>
      </c>
      <c r="AV1" s="145" t="s">
        <v>1225</v>
      </c>
      <c r="AW1" s="145" t="s">
        <v>1226</v>
      </c>
      <c r="AX1" s="145" t="s">
        <v>1227</v>
      </c>
      <c r="AY1" s="145" t="s">
        <v>1228</v>
      </c>
      <c r="AZ1" s="145" t="s">
        <v>1229</v>
      </c>
      <c r="BA1" s="145" t="s">
        <v>1230</v>
      </c>
      <c r="BB1" s="145" t="s">
        <v>1231</v>
      </c>
      <c r="BC1" s="145" t="s">
        <v>1232</v>
      </c>
      <c r="BD1" s="145" t="s">
        <v>1233</v>
      </c>
      <c r="BE1" s="145" t="s">
        <v>1234</v>
      </c>
      <c r="BF1" s="145" t="s">
        <v>1235</v>
      </c>
      <c r="BG1" s="145" t="s">
        <v>1236</v>
      </c>
      <c r="BH1" s="145" t="s">
        <v>1237</v>
      </c>
      <c r="BI1" s="145" t="s">
        <v>1238</v>
      </c>
      <c r="BJ1" s="145" t="s">
        <v>1239</v>
      </c>
      <c r="BK1" s="145" t="s">
        <v>1240</v>
      </c>
      <c r="BL1" s="145" t="s">
        <v>1241</v>
      </c>
      <c r="BM1" s="145" t="s">
        <v>1242</v>
      </c>
      <c r="BN1" s="145" t="s">
        <v>1243</v>
      </c>
      <c r="BO1" s="145" t="s">
        <v>1244</v>
      </c>
      <c r="BP1" s="145" t="s">
        <v>1245</v>
      </c>
      <c r="BQ1" s="145" t="s">
        <v>1246</v>
      </c>
      <c r="BR1" s="145" t="s">
        <v>1247</v>
      </c>
      <c r="BS1" s="145" t="s">
        <v>1248</v>
      </c>
      <c r="BT1" s="145" t="s">
        <v>1249</v>
      </c>
      <c r="BU1" s="145" t="s">
        <v>1250</v>
      </c>
      <c r="BV1" s="145" t="s">
        <v>1251</v>
      </c>
      <c r="BW1" s="145" t="s">
        <v>1252</v>
      </c>
      <c r="BX1" s="145" t="s">
        <v>1253</v>
      </c>
      <c r="BY1" s="145" t="s">
        <v>1254</v>
      </c>
      <c r="BZ1" s="145" t="s">
        <v>1255</v>
      </c>
      <c r="CA1" s="145" t="s">
        <v>1256</v>
      </c>
      <c r="CB1" s="145" t="s">
        <v>1257</v>
      </c>
      <c r="CC1" s="145" t="s">
        <v>1258</v>
      </c>
      <c r="CD1" s="145" t="s">
        <v>1259</v>
      </c>
      <c r="CE1" s="145" t="s">
        <v>1260</v>
      </c>
      <c r="CF1" s="145" t="s">
        <v>1261</v>
      </c>
      <c r="CG1" s="145" t="s">
        <v>1262</v>
      </c>
      <c r="CH1" s="145" t="s">
        <v>1263</v>
      </c>
      <c r="CI1" s="145" t="s">
        <v>1264</v>
      </c>
      <c r="CJ1" s="145" t="s">
        <v>1265</v>
      </c>
      <c r="CK1" s="145" t="s">
        <v>1266</v>
      </c>
      <c r="CL1" s="145" t="s">
        <v>1267</v>
      </c>
      <c r="CM1" s="145" t="s">
        <v>1268</v>
      </c>
      <c r="CN1" s="145" t="s">
        <v>1269</v>
      </c>
      <c r="CO1" s="145" t="s">
        <v>1270</v>
      </c>
      <c r="CP1" s="145" t="s">
        <v>1271</v>
      </c>
      <c r="CQ1" s="145" t="s">
        <v>1272</v>
      </c>
      <c r="CR1" s="145" t="s">
        <v>1273</v>
      </c>
      <c r="CS1" s="145" t="s">
        <v>1274</v>
      </c>
      <c r="CT1" s="145" t="s">
        <v>1275</v>
      </c>
      <c r="CU1" s="145" t="s">
        <v>1276</v>
      </c>
      <c r="CV1" s="145" t="s">
        <v>1277</v>
      </c>
      <c r="CW1" s="145" t="s">
        <v>1278</v>
      </c>
      <c r="CX1" s="145" t="s">
        <v>1279</v>
      </c>
    </row>
    <row r="2" spans="1:102" ht="12.75" x14ac:dyDescent="0.2">
      <c r="A2" s="55" t="s">
        <v>80</v>
      </c>
      <c r="B2" s="117" t="s">
        <v>81</v>
      </c>
      <c r="C2" s="117" t="s">
        <v>81</v>
      </c>
      <c r="D2" s="117" t="s">
        <v>81</v>
      </c>
      <c r="E2" s="117" t="s">
        <v>81</v>
      </c>
      <c r="F2" s="117" t="s">
        <v>81</v>
      </c>
      <c r="G2" s="117" t="s">
        <v>81</v>
      </c>
      <c r="H2" s="117" t="s">
        <v>81</v>
      </c>
      <c r="I2" s="117" t="s">
        <v>81</v>
      </c>
      <c r="J2" s="117" t="s">
        <v>81</v>
      </c>
      <c r="K2" s="117" t="s">
        <v>81</v>
      </c>
      <c r="L2" s="117" t="s">
        <v>81</v>
      </c>
      <c r="M2" s="117" t="s">
        <v>81</v>
      </c>
      <c r="N2" s="117" t="s">
        <v>81</v>
      </c>
      <c r="O2" s="117" t="s">
        <v>81</v>
      </c>
      <c r="P2" s="117" t="s">
        <v>81</v>
      </c>
      <c r="Q2" s="117" t="s">
        <v>81</v>
      </c>
      <c r="R2" s="117" t="s">
        <v>81</v>
      </c>
      <c r="S2" s="117" t="s">
        <v>81</v>
      </c>
      <c r="T2" s="117" t="s">
        <v>81</v>
      </c>
      <c r="U2" s="117" t="s">
        <v>81</v>
      </c>
      <c r="V2" s="117" t="s">
        <v>81</v>
      </c>
      <c r="W2" s="117" t="s">
        <v>81</v>
      </c>
      <c r="X2" s="117" t="s">
        <v>81</v>
      </c>
      <c r="Y2" s="117" t="s">
        <v>81</v>
      </c>
      <c r="Z2" s="117" t="s">
        <v>81</v>
      </c>
      <c r="AA2" s="117" t="s">
        <v>81</v>
      </c>
      <c r="AB2" s="117" t="s">
        <v>81</v>
      </c>
      <c r="AC2" s="117" t="s">
        <v>81</v>
      </c>
      <c r="AD2" s="117" t="s">
        <v>81</v>
      </c>
      <c r="AE2" s="117" t="s">
        <v>81</v>
      </c>
      <c r="AF2" s="117" t="s">
        <v>81</v>
      </c>
      <c r="AG2" s="117" t="s">
        <v>81</v>
      </c>
      <c r="AH2" s="117" t="s">
        <v>81</v>
      </c>
      <c r="AI2" s="117" t="s">
        <v>81</v>
      </c>
      <c r="AJ2" s="117" t="s">
        <v>81</v>
      </c>
      <c r="AK2" s="117" t="s">
        <v>81</v>
      </c>
      <c r="AL2" s="117" t="s">
        <v>81</v>
      </c>
      <c r="AM2" s="117" t="s">
        <v>81</v>
      </c>
      <c r="AN2" s="117" t="s">
        <v>81</v>
      </c>
      <c r="AO2" s="117" t="s">
        <v>81</v>
      </c>
      <c r="AP2" s="117" t="s">
        <v>81</v>
      </c>
      <c r="AQ2" s="117" t="s">
        <v>81</v>
      </c>
      <c r="AR2" s="117" t="s">
        <v>81</v>
      </c>
      <c r="AS2" s="117" t="s">
        <v>81</v>
      </c>
      <c r="AT2" s="117" t="s">
        <v>81</v>
      </c>
      <c r="AU2" s="117" t="s">
        <v>81</v>
      </c>
      <c r="AV2" s="117" t="s">
        <v>81</v>
      </c>
      <c r="AW2" s="117" t="s">
        <v>81</v>
      </c>
      <c r="AX2" s="117" t="s">
        <v>81</v>
      </c>
      <c r="AY2" s="117" t="s">
        <v>81</v>
      </c>
      <c r="AZ2" s="117" t="s">
        <v>81</v>
      </c>
      <c r="BA2" s="117" t="s">
        <v>81</v>
      </c>
      <c r="BB2" s="117" t="s">
        <v>81</v>
      </c>
      <c r="BC2" s="117" t="s">
        <v>81</v>
      </c>
      <c r="BD2" s="117" t="s">
        <v>81</v>
      </c>
      <c r="BE2" s="117" t="s">
        <v>81</v>
      </c>
      <c r="BF2" s="117" t="s">
        <v>81</v>
      </c>
      <c r="BG2" s="117" t="s">
        <v>81</v>
      </c>
      <c r="BH2" s="117" t="s">
        <v>81</v>
      </c>
      <c r="BI2" s="117" t="s">
        <v>81</v>
      </c>
      <c r="BJ2" s="117" t="s">
        <v>81</v>
      </c>
      <c r="BK2" s="117" t="s">
        <v>81</v>
      </c>
      <c r="BL2" s="117" t="s">
        <v>81</v>
      </c>
      <c r="BM2" s="117" t="s">
        <v>81</v>
      </c>
      <c r="BN2" s="117" t="s">
        <v>81</v>
      </c>
      <c r="BO2" s="117" t="s">
        <v>81</v>
      </c>
      <c r="BP2" s="117" t="s">
        <v>81</v>
      </c>
      <c r="BQ2" s="117" t="s">
        <v>81</v>
      </c>
      <c r="BR2" s="117" t="s">
        <v>81</v>
      </c>
      <c r="BS2" s="117" t="s">
        <v>81</v>
      </c>
      <c r="BT2" s="117" t="s">
        <v>81</v>
      </c>
      <c r="BU2" s="117" t="s">
        <v>81</v>
      </c>
      <c r="BV2" s="117" t="s">
        <v>81</v>
      </c>
      <c r="BW2" s="117" t="s">
        <v>81</v>
      </c>
      <c r="BX2" s="117" t="s">
        <v>81</v>
      </c>
      <c r="BY2" s="117" t="s">
        <v>81</v>
      </c>
      <c r="BZ2" s="117" t="s">
        <v>81</v>
      </c>
      <c r="CA2" s="117" t="s">
        <v>81</v>
      </c>
      <c r="CB2" s="117" t="s">
        <v>81</v>
      </c>
      <c r="CC2" s="117" t="s">
        <v>81</v>
      </c>
      <c r="CD2" s="117" t="s">
        <v>81</v>
      </c>
      <c r="CE2" s="117" t="s">
        <v>81</v>
      </c>
      <c r="CF2" s="117" t="s">
        <v>81</v>
      </c>
      <c r="CG2" s="117" t="s">
        <v>81</v>
      </c>
      <c r="CH2" s="117" t="s">
        <v>81</v>
      </c>
      <c r="CI2" s="117" t="s">
        <v>81</v>
      </c>
      <c r="CJ2" s="117" t="s">
        <v>81</v>
      </c>
      <c r="CK2" s="117" t="s">
        <v>81</v>
      </c>
      <c r="CL2" s="117" t="s">
        <v>81</v>
      </c>
      <c r="CM2" s="117" t="s">
        <v>81</v>
      </c>
      <c r="CN2" s="117" t="s">
        <v>81</v>
      </c>
      <c r="CO2" s="117" t="s">
        <v>81</v>
      </c>
      <c r="CP2" s="117" t="s">
        <v>81</v>
      </c>
      <c r="CQ2" s="117" t="s">
        <v>81</v>
      </c>
      <c r="CR2" s="117" t="s">
        <v>81</v>
      </c>
      <c r="CS2" s="117" t="s">
        <v>81</v>
      </c>
      <c r="CT2" s="117" t="s">
        <v>81</v>
      </c>
      <c r="CU2" s="117" t="s">
        <v>81</v>
      </c>
      <c r="CV2" s="117" t="s">
        <v>81</v>
      </c>
      <c r="CW2" s="117" t="s">
        <v>81</v>
      </c>
      <c r="CX2" s="117" t="s">
        <v>81</v>
      </c>
    </row>
    <row r="3" spans="1:102" ht="12.75" x14ac:dyDescent="0.2">
      <c r="A3" s="56" t="s">
        <v>83</v>
      </c>
      <c r="B3" s="117" t="s">
        <v>87</v>
      </c>
      <c r="C3" s="117" t="s">
        <v>87</v>
      </c>
      <c r="D3" s="117" t="s">
        <v>87</v>
      </c>
      <c r="E3" s="117" t="s">
        <v>87</v>
      </c>
      <c r="F3" s="117" t="s">
        <v>87</v>
      </c>
      <c r="G3" s="117" t="s">
        <v>87</v>
      </c>
      <c r="H3" s="117" t="s">
        <v>87</v>
      </c>
      <c r="I3" s="117" t="s">
        <v>159</v>
      </c>
      <c r="J3" s="117" t="s">
        <v>159</v>
      </c>
      <c r="K3" s="117" t="s">
        <v>159</v>
      </c>
      <c r="L3" s="117" t="s">
        <v>159</v>
      </c>
      <c r="M3" s="117" t="s">
        <v>159</v>
      </c>
      <c r="N3" s="117" t="s">
        <v>159</v>
      </c>
      <c r="O3" s="117" t="s">
        <v>159</v>
      </c>
      <c r="P3" s="117" t="s">
        <v>159</v>
      </c>
      <c r="Q3" s="117" t="s">
        <v>159</v>
      </c>
      <c r="R3" s="117" t="s">
        <v>163</v>
      </c>
      <c r="S3" s="117" t="s">
        <v>163</v>
      </c>
      <c r="T3" s="117" t="s">
        <v>163</v>
      </c>
      <c r="U3" s="117" t="s">
        <v>163</v>
      </c>
      <c r="V3" s="117" t="s">
        <v>163</v>
      </c>
      <c r="W3" s="117" t="s">
        <v>163</v>
      </c>
      <c r="X3" s="117" t="s">
        <v>163</v>
      </c>
      <c r="Y3" s="117" t="s">
        <v>163</v>
      </c>
      <c r="Z3" s="117" t="s">
        <v>163</v>
      </c>
      <c r="AA3" s="117" t="s">
        <v>163</v>
      </c>
      <c r="AB3" s="117" t="s">
        <v>163</v>
      </c>
      <c r="AC3" s="117" t="s">
        <v>163</v>
      </c>
      <c r="AD3" s="117" t="s">
        <v>163</v>
      </c>
      <c r="AE3" s="117" t="s">
        <v>163</v>
      </c>
      <c r="AF3" s="117" t="s">
        <v>163</v>
      </c>
      <c r="AG3" s="117" t="s">
        <v>163</v>
      </c>
      <c r="AH3" s="117" t="s">
        <v>163</v>
      </c>
      <c r="AI3" s="117" t="s">
        <v>163</v>
      </c>
      <c r="AJ3" s="117" t="s">
        <v>163</v>
      </c>
      <c r="AK3" s="117" t="s">
        <v>163</v>
      </c>
      <c r="AL3" s="117" t="s">
        <v>163</v>
      </c>
      <c r="AM3" s="117" t="s">
        <v>163</v>
      </c>
      <c r="AN3" s="117" t="s">
        <v>163</v>
      </c>
      <c r="AO3" s="117" t="s">
        <v>163</v>
      </c>
      <c r="AP3" s="117" t="s">
        <v>163</v>
      </c>
      <c r="AQ3" s="117" t="s">
        <v>163</v>
      </c>
      <c r="AR3" s="117" t="s">
        <v>163</v>
      </c>
      <c r="AS3" s="117" t="s">
        <v>163</v>
      </c>
      <c r="AT3" s="117" t="s">
        <v>163</v>
      </c>
      <c r="AU3" s="117" t="s">
        <v>163</v>
      </c>
      <c r="AV3" s="117" t="s">
        <v>163</v>
      </c>
      <c r="AW3" s="117" t="s">
        <v>163</v>
      </c>
      <c r="AX3" s="117" t="s">
        <v>163</v>
      </c>
      <c r="AY3" s="117" t="s">
        <v>169</v>
      </c>
      <c r="AZ3" s="117" t="s">
        <v>169</v>
      </c>
      <c r="BA3" s="117" t="s">
        <v>169</v>
      </c>
      <c r="BB3" s="117" t="s">
        <v>169</v>
      </c>
      <c r="BC3" s="117" t="s">
        <v>169</v>
      </c>
      <c r="BD3" s="117" t="s">
        <v>159</v>
      </c>
      <c r="BE3" s="117" t="s">
        <v>159</v>
      </c>
      <c r="BF3" s="117" t="s">
        <v>159</v>
      </c>
      <c r="BG3" s="117" t="s">
        <v>159</v>
      </c>
      <c r="BH3" s="117" t="s">
        <v>159</v>
      </c>
      <c r="BI3" s="117" t="s">
        <v>159</v>
      </c>
      <c r="BJ3" s="117" t="s">
        <v>159</v>
      </c>
      <c r="BK3" s="117" t="s">
        <v>159</v>
      </c>
      <c r="BL3" s="117" t="s">
        <v>159</v>
      </c>
      <c r="BM3" s="117" t="s">
        <v>159</v>
      </c>
      <c r="BN3" s="117" t="s">
        <v>159</v>
      </c>
      <c r="BO3" s="117" t="s">
        <v>159</v>
      </c>
      <c r="BP3" s="117" t="s">
        <v>159</v>
      </c>
      <c r="BQ3" s="117" t="s">
        <v>159</v>
      </c>
      <c r="BR3" s="117" t="s">
        <v>159</v>
      </c>
      <c r="BS3" s="117" t="s">
        <v>159</v>
      </c>
      <c r="BT3" s="117" t="s">
        <v>159</v>
      </c>
      <c r="BU3" s="117" t="s">
        <v>86</v>
      </c>
      <c r="BV3" s="117" t="s">
        <v>86</v>
      </c>
      <c r="BW3" s="117" t="s">
        <v>86</v>
      </c>
      <c r="BX3" s="117" t="s">
        <v>86</v>
      </c>
      <c r="BY3" s="117" t="s">
        <v>86</v>
      </c>
      <c r="BZ3" s="117" t="s">
        <v>170</v>
      </c>
      <c r="CA3" s="117" t="s">
        <v>170</v>
      </c>
      <c r="CB3" s="117" t="s">
        <v>170</v>
      </c>
      <c r="CC3" s="117" t="s">
        <v>170</v>
      </c>
      <c r="CD3" s="117" t="s">
        <v>170</v>
      </c>
      <c r="CE3" s="117" t="s">
        <v>170</v>
      </c>
      <c r="CF3" s="117" t="s">
        <v>170</v>
      </c>
      <c r="CG3" s="117" t="s">
        <v>170</v>
      </c>
      <c r="CH3" s="117" t="s">
        <v>170</v>
      </c>
      <c r="CI3" s="117" t="s">
        <v>170</v>
      </c>
      <c r="CJ3" s="117" t="s">
        <v>170</v>
      </c>
      <c r="CK3" s="117" t="s">
        <v>170</v>
      </c>
      <c r="CL3" s="117" t="s">
        <v>170</v>
      </c>
      <c r="CM3" s="117" t="s">
        <v>170</v>
      </c>
      <c r="CN3" s="117" t="s">
        <v>170</v>
      </c>
      <c r="CO3" s="117" t="s">
        <v>170</v>
      </c>
      <c r="CP3" s="117" t="s">
        <v>170</v>
      </c>
      <c r="CQ3" s="117" t="s">
        <v>170</v>
      </c>
      <c r="CR3" s="117" t="s">
        <v>170</v>
      </c>
      <c r="CS3" s="117" t="s">
        <v>170</v>
      </c>
      <c r="CT3" s="117" t="s">
        <v>170</v>
      </c>
      <c r="CU3" s="117" t="s">
        <v>170</v>
      </c>
      <c r="CV3" s="117" t="s">
        <v>170</v>
      </c>
      <c r="CW3" s="117" t="s">
        <v>170</v>
      </c>
      <c r="CX3" s="117" t="s">
        <v>89</v>
      </c>
    </row>
    <row r="4" spans="1:102" ht="12.75" x14ac:dyDescent="0.2">
      <c r="A4" s="56" t="s">
        <v>73</v>
      </c>
      <c r="B4" s="117" t="s">
        <v>333</v>
      </c>
      <c r="C4" s="117" t="s">
        <v>333</v>
      </c>
      <c r="D4" s="117" t="s">
        <v>333</v>
      </c>
      <c r="E4" s="117" t="s">
        <v>208</v>
      </c>
      <c r="F4" s="117" t="s">
        <v>918</v>
      </c>
      <c r="G4" s="117" t="s">
        <v>918</v>
      </c>
      <c r="H4" s="117" t="s">
        <v>151</v>
      </c>
      <c r="I4" s="117" t="s">
        <v>919</v>
      </c>
      <c r="J4" s="117" t="s">
        <v>919</v>
      </c>
      <c r="K4" s="117" t="s">
        <v>920</v>
      </c>
      <c r="L4" s="117" t="s">
        <v>921</v>
      </c>
      <c r="M4" s="117" t="s">
        <v>921</v>
      </c>
      <c r="N4" s="117" t="s">
        <v>922</v>
      </c>
      <c r="O4" s="117" t="s">
        <v>922</v>
      </c>
      <c r="P4" s="117" t="s">
        <v>922</v>
      </c>
      <c r="Q4" s="117" t="s">
        <v>922</v>
      </c>
      <c r="R4" s="117" t="s">
        <v>923</v>
      </c>
      <c r="S4" s="117" t="s">
        <v>923</v>
      </c>
      <c r="T4" s="117" t="s">
        <v>923</v>
      </c>
      <c r="U4" s="117" t="s">
        <v>924</v>
      </c>
      <c r="V4" s="117" t="s">
        <v>924</v>
      </c>
      <c r="W4" s="117" t="s">
        <v>925</v>
      </c>
      <c r="X4" s="117" t="s">
        <v>925</v>
      </c>
      <c r="Y4" s="117" t="s">
        <v>925</v>
      </c>
      <c r="Z4" s="117" t="s">
        <v>925</v>
      </c>
      <c r="AA4" s="117" t="s">
        <v>925</v>
      </c>
      <c r="AB4" s="117" t="s">
        <v>925</v>
      </c>
      <c r="AC4" s="117" t="s">
        <v>925</v>
      </c>
      <c r="AD4" s="117" t="s">
        <v>925</v>
      </c>
      <c r="AE4" s="117" t="s">
        <v>926</v>
      </c>
      <c r="AF4" s="117" t="s">
        <v>926</v>
      </c>
      <c r="AG4" s="117" t="s">
        <v>927</v>
      </c>
      <c r="AH4" s="117" t="s">
        <v>927</v>
      </c>
      <c r="AI4" s="117" t="s">
        <v>928</v>
      </c>
      <c r="AJ4" s="117" t="s">
        <v>928</v>
      </c>
      <c r="AK4" s="117" t="s">
        <v>928</v>
      </c>
      <c r="AL4" s="117" t="s">
        <v>928</v>
      </c>
      <c r="AM4" s="117" t="s">
        <v>928</v>
      </c>
      <c r="AN4" s="117" t="s">
        <v>928</v>
      </c>
      <c r="AO4" s="117" t="s">
        <v>928</v>
      </c>
      <c r="AP4" s="117" t="s">
        <v>928</v>
      </c>
      <c r="AQ4" s="117" t="s">
        <v>928</v>
      </c>
      <c r="AR4" s="117" t="s">
        <v>929</v>
      </c>
      <c r="AS4" s="117" t="s">
        <v>929</v>
      </c>
      <c r="AT4" s="117" t="s">
        <v>930</v>
      </c>
      <c r="AU4" s="117" t="s">
        <v>930</v>
      </c>
      <c r="AV4" s="117" t="s">
        <v>930</v>
      </c>
      <c r="AW4" s="117" t="s">
        <v>930</v>
      </c>
      <c r="AX4" s="117" t="s">
        <v>930</v>
      </c>
      <c r="AY4" s="117" t="s">
        <v>931</v>
      </c>
      <c r="AZ4" s="117" t="s">
        <v>932</v>
      </c>
      <c r="BA4" s="117" t="s">
        <v>933</v>
      </c>
      <c r="BB4" s="117" t="s">
        <v>934</v>
      </c>
      <c r="BC4" s="117" t="s">
        <v>934</v>
      </c>
      <c r="BD4" s="117" t="s">
        <v>935</v>
      </c>
      <c r="BE4" s="117" t="s">
        <v>935</v>
      </c>
      <c r="BF4" s="117" t="s">
        <v>935</v>
      </c>
      <c r="BG4" s="117" t="s">
        <v>936</v>
      </c>
      <c r="BH4" s="117" t="s">
        <v>936</v>
      </c>
      <c r="BI4" s="117" t="s">
        <v>936</v>
      </c>
      <c r="BJ4" s="117" t="s">
        <v>936</v>
      </c>
      <c r="BK4" s="117" t="s">
        <v>937</v>
      </c>
      <c r="BL4" s="117" t="s">
        <v>937</v>
      </c>
      <c r="BM4" s="117" t="s">
        <v>938</v>
      </c>
      <c r="BN4" s="117" t="s">
        <v>939</v>
      </c>
      <c r="BO4" s="117" t="s">
        <v>939</v>
      </c>
      <c r="BP4" s="117" t="s">
        <v>940</v>
      </c>
      <c r="BQ4" s="117" t="s">
        <v>940</v>
      </c>
      <c r="BR4" s="117" t="s">
        <v>940</v>
      </c>
      <c r="BS4" s="117" t="s">
        <v>940</v>
      </c>
      <c r="BT4" s="117" t="s">
        <v>941</v>
      </c>
      <c r="BU4" s="117" t="s">
        <v>691</v>
      </c>
      <c r="BV4" s="117" t="s">
        <v>144</v>
      </c>
      <c r="BW4" s="117" t="s">
        <v>662</v>
      </c>
      <c r="BX4" s="117" t="s">
        <v>694</v>
      </c>
      <c r="BY4" s="117" t="s">
        <v>88</v>
      </c>
      <c r="BZ4" s="117" t="s">
        <v>942</v>
      </c>
      <c r="CA4" s="117" t="s">
        <v>942</v>
      </c>
      <c r="CB4" s="117" t="s">
        <v>942</v>
      </c>
      <c r="CC4" s="117" t="s">
        <v>943</v>
      </c>
      <c r="CD4" s="117" t="s">
        <v>944</v>
      </c>
      <c r="CE4" s="117" t="s">
        <v>945</v>
      </c>
      <c r="CF4" s="117" t="s">
        <v>946</v>
      </c>
      <c r="CG4" s="117" t="s">
        <v>947</v>
      </c>
      <c r="CH4" s="117" t="s">
        <v>947</v>
      </c>
      <c r="CI4" s="117" t="s">
        <v>948</v>
      </c>
      <c r="CJ4" s="117" t="s">
        <v>948</v>
      </c>
      <c r="CK4" s="117" t="s">
        <v>948</v>
      </c>
      <c r="CL4" s="117" t="s">
        <v>948</v>
      </c>
      <c r="CM4" s="117" t="s">
        <v>948</v>
      </c>
      <c r="CN4" s="117" t="s">
        <v>684</v>
      </c>
      <c r="CO4" s="117" t="s">
        <v>684</v>
      </c>
      <c r="CP4" s="117" t="s">
        <v>684</v>
      </c>
      <c r="CQ4" s="117" t="s">
        <v>949</v>
      </c>
      <c r="CR4" s="117" t="s">
        <v>949</v>
      </c>
      <c r="CS4" s="117" t="s">
        <v>950</v>
      </c>
      <c r="CT4" s="117" t="s">
        <v>950</v>
      </c>
      <c r="CU4" s="117" t="s">
        <v>950</v>
      </c>
      <c r="CV4" s="117" t="s">
        <v>951</v>
      </c>
      <c r="CW4" s="117" t="s">
        <v>952</v>
      </c>
      <c r="CX4" s="117" t="s">
        <v>108</v>
      </c>
    </row>
    <row r="5" spans="1:102" ht="84.75" customHeight="1" x14ac:dyDescent="0.2">
      <c r="A5" s="146" t="s">
        <v>74</v>
      </c>
      <c r="B5" s="147" t="s">
        <v>953</v>
      </c>
      <c r="C5" s="147" t="s">
        <v>954</v>
      </c>
      <c r="D5" s="147" t="s">
        <v>955</v>
      </c>
      <c r="E5" s="147" t="s">
        <v>956</v>
      </c>
      <c r="F5" s="147" t="s">
        <v>957</v>
      </c>
      <c r="G5" s="147" t="s">
        <v>958</v>
      </c>
      <c r="H5" s="147" t="s">
        <v>959</v>
      </c>
      <c r="I5" s="147" t="s">
        <v>960</v>
      </c>
      <c r="J5" s="147" t="s">
        <v>961</v>
      </c>
      <c r="K5" s="147" t="s">
        <v>962</v>
      </c>
      <c r="L5" s="147" t="s">
        <v>963</v>
      </c>
      <c r="M5" s="147" t="s">
        <v>964</v>
      </c>
      <c r="N5" s="147" t="s">
        <v>965</v>
      </c>
      <c r="O5" s="147" t="s">
        <v>966</v>
      </c>
      <c r="P5" s="147" t="s">
        <v>967</v>
      </c>
      <c r="Q5" s="147" t="s">
        <v>968</v>
      </c>
      <c r="R5" s="147" t="s">
        <v>969</v>
      </c>
      <c r="S5" s="147" t="s">
        <v>970</v>
      </c>
      <c r="T5" s="147" t="s">
        <v>971</v>
      </c>
      <c r="U5" s="147" t="s">
        <v>972</v>
      </c>
      <c r="V5" s="147" t="s">
        <v>973</v>
      </c>
      <c r="W5" s="147" t="s">
        <v>974</v>
      </c>
      <c r="X5" s="147" t="s">
        <v>975</v>
      </c>
      <c r="Y5" s="147" t="s">
        <v>976</v>
      </c>
      <c r="Z5" s="147" t="s">
        <v>977</v>
      </c>
      <c r="AA5" s="147" t="s">
        <v>978</v>
      </c>
      <c r="AB5" s="147" t="s">
        <v>974</v>
      </c>
      <c r="AC5" s="147" t="s">
        <v>976</v>
      </c>
      <c r="AD5" s="147" t="s">
        <v>979</v>
      </c>
      <c r="AE5" s="147" t="s">
        <v>980</v>
      </c>
      <c r="AF5" s="147" t="s">
        <v>981</v>
      </c>
      <c r="AG5" s="147" t="s">
        <v>982</v>
      </c>
      <c r="AH5" s="147" t="s">
        <v>983</v>
      </c>
      <c r="AI5" s="147" t="s">
        <v>984</v>
      </c>
      <c r="AJ5" s="147" t="s">
        <v>985</v>
      </c>
      <c r="AK5" s="147" t="s">
        <v>986</v>
      </c>
      <c r="AL5" s="147" t="s">
        <v>987</v>
      </c>
      <c r="AM5" s="147" t="s">
        <v>988</v>
      </c>
      <c r="AN5" s="147" t="s">
        <v>989</v>
      </c>
      <c r="AO5" s="147" t="s">
        <v>990</v>
      </c>
      <c r="AP5" s="147" t="s">
        <v>991</v>
      </c>
      <c r="AQ5" s="147" t="s">
        <v>992</v>
      </c>
      <c r="AR5" s="147" t="s">
        <v>993</v>
      </c>
      <c r="AS5" s="147" t="s">
        <v>994</v>
      </c>
      <c r="AT5" s="147" t="s">
        <v>995</v>
      </c>
      <c r="AU5" s="147" t="s">
        <v>996</v>
      </c>
      <c r="AV5" s="147" t="s">
        <v>997</v>
      </c>
      <c r="AW5" s="147" t="s">
        <v>998</v>
      </c>
      <c r="AX5" s="147" t="s">
        <v>999</v>
      </c>
      <c r="AY5" s="147" t="s">
        <v>1000</v>
      </c>
      <c r="AZ5" s="147" t="s">
        <v>1001</v>
      </c>
      <c r="BA5" s="147" t="s">
        <v>1002</v>
      </c>
      <c r="BB5" s="147" t="s">
        <v>1003</v>
      </c>
      <c r="BC5" s="147" t="s">
        <v>1004</v>
      </c>
      <c r="BD5" s="147" t="s">
        <v>1005</v>
      </c>
      <c r="BE5" s="147" t="s">
        <v>1006</v>
      </c>
      <c r="BF5" s="147" t="s">
        <v>1007</v>
      </c>
      <c r="BG5" s="147" t="s">
        <v>1008</v>
      </c>
      <c r="BH5" s="147" t="s">
        <v>1009</v>
      </c>
      <c r="BI5" s="147" t="s">
        <v>1010</v>
      </c>
      <c r="BJ5" s="147" t="s">
        <v>1011</v>
      </c>
      <c r="BK5" s="147" t="s">
        <v>1012</v>
      </c>
      <c r="BL5" s="147" t="s">
        <v>1013</v>
      </c>
      <c r="BM5" s="147" t="s">
        <v>1014</v>
      </c>
      <c r="BN5" s="147" t="s">
        <v>1015</v>
      </c>
      <c r="BO5" s="147" t="s">
        <v>1016</v>
      </c>
      <c r="BP5" s="147" t="s">
        <v>1017</v>
      </c>
      <c r="BQ5" s="147" t="s">
        <v>1018</v>
      </c>
      <c r="BR5" s="147" t="s">
        <v>1019</v>
      </c>
      <c r="BS5" s="147" t="s">
        <v>1020</v>
      </c>
      <c r="BT5" s="147" t="s">
        <v>1021</v>
      </c>
      <c r="BU5" s="147" t="s">
        <v>1022</v>
      </c>
      <c r="BV5" s="147" t="s">
        <v>1023</v>
      </c>
      <c r="BW5" s="147" t="s">
        <v>1024</v>
      </c>
      <c r="BX5" s="147" t="s">
        <v>1025</v>
      </c>
      <c r="BY5" s="147" t="s">
        <v>1026</v>
      </c>
      <c r="BZ5" s="147" t="s">
        <v>1027</v>
      </c>
      <c r="CA5" s="147" t="s">
        <v>1028</v>
      </c>
      <c r="CB5" s="147" t="s">
        <v>1029</v>
      </c>
      <c r="CC5" s="147" t="s">
        <v>1030</v>
      </c>
      <c r="CD5" s="147" t="s">
        <v>1031</v>
      </c>
      <c r="CE5" s="147" t="s">
        <v>1032</v>
      </c>
      <c r="CF5" s="147" t="s">
        <v>1033</v>
      </c>
      <c r="CG5" s="147" t="s">
        <v>1034</v>
      </c>
      <c r="CH5" s="147" t="s">
        <v>1035</v>
      </c>
      <c r="CI5" s="147" t="s">
        <v>1036</v>
      </c>
      <c r="CJ5" s="147" t="s">
        <v>1037</v>
      </c>
      <c r="CK5" s="147" t="s">
        <v>1038</v>
      </c>
      <c r="CL5" s="147" t="s">
        <v>1039</v>
      </c>
      <c r="CM5" s="147" t="s">
        <v>1040</v>
      </c>
      <c r="CN5" s="147" t="s">
        <v>1041</v>
      </c>
      <c r="CO5" s="147" t="s">
        <v>1042</v>
      </c>
      <c r="CP5" s="147" t="s">
        <v>1043</v>
      </c>
      <c r="CQ5" s="147" t="s">
        <v>1044</v>
      </c>
      <c r="CR5" s="147" t="s">
        <v>1045</v>
      </c>
      <c r="CS5" s="147" t="s">
        <v>1046</v>
      </c>
      <c r="CT5" s="147" t="s">
        <v>1047</v>
      </c>
      <c r="CU5" s="147" t="s">
        <v>1048</v>
      </c>
      <c r="CV5" s="147" t="s">
        <v>1049</v>
      </c>
      <c r="CW5" s="147" t="s">
        <v>1050</v>
      </c>
      <c r="CX5" s="147" t="s">
        <v>1051</v>
      </c>
    </row>
    <row r="6" spans="1:102" ht="12.75" x14ac:dyDescent="0.2">
      <c r="A6" s="56" t="s">
        <v>77</v>
      </c>
      <c r="B6" s="117" t="s">
        <v>1052</v>
      </c>
      <c r="C6" s="117" t="s">
        <v>1052</v>
      </c>
      <c r="D6" s="117" t="s">
        <v>1052</v>
      </c>
      <c r="E6" s="117" t="s">
        <v>1052</v>
      </c>
      <c r="F6" s="117" t="s">
        <v>1052</v>
      </c>
      <c r="G6" s="117" t="s">
        <v>1052</v>
      </c>
      <c r="H6" s="117" t="s">
        <v>1052</v>
      </c>
      <c r="I6" s="117" t="s">
        <v>1052</v>
      </c>
      <c r="J6" s="117" t="s">
        <v>1052</v>
      </c>
      <c r="K6" s="117" t="s">
        <v>1052</v>
      </c>
      <c r="L6" s="117" t="s">
        <v>1052</v>
      </c>
      <c r="M6" s="117" t="s">
        <v>1052</v>
      </c>
      <c r="N6" s="117" t="s">
        <v>1052</v>
      </c>
      <c r="O6" s="117" t="s">
        <v>1052</v>
      </c>
      <c r="P6" s="117" t="s">
        <v>1052</v>
      </c>
      <c r="Q6" s="117" t="s">
        <v>1052</v>
      </c>
      <c r="R6" s="117" t="s">
        <v>1052</v>
      </c>
      <c r="S6" s="117" t="s">
        <v>1052</v>
      </c>
      <c r="T6" s="117" t="s">
        <v>1052</v>
      </c>
      <c r="U6" s="117" t="s">
        <v>1052</v>
      </c>
      <c r="V6" s="117" t="s">
        <v>1052</v>
      </c>
      <c r="W6" s="117" t="s">
        <v>1052</v>
      </c>
      <c r="X6" s="117" t="s">
        <v>1052</v>
      </c>
      <c r="Y6" s="117" t="s">
        <v>1052</v>
      </c>
      <c r="Z6" s="117" t="s">
        <v>1052</v>
      </c>
      <c r="AA6" s="117" t="s">
        <v>1052</v>
      </c>
      <c r="AB6" s="117" t="s">
        <v>1052</v>
      </c>
      <c r="AC6" s="117" t="s">
        <v>1052</v>
      </c>
      <c r="AD6" s="117" t="s">
        <v>1052</v>
      </c>
      <c r="AE6" s="117" t="s">
        <v>1052</v>
      </c>
      <c r="AF6" s="117" t="s">
        <v>1052</v>
      </c>
      <c r="AG6" s="117" t="s">
        <v>1052</v>
      </c>
      <c r="AH6" s="117" t="s">
        <v>1052</v>
      </c>
      <c r="AI6" s="117" t="s">
        <v>1052</v>
      </c>
      <c r="AJ6" s="117" t="s">
        <v>1052</v>
      </c>
      <c r="AK6" s="117" t="s">
        <v>1052</v>
      </c>
      <c r="AL6" s="117" t="s">
        <v>1052</v>
      </c>
      <c r="AM6" s="117" t="s">
        <v>1052</v>
      </c>
      <c r="AN6" s="117" t="s">
        <v>1052</v>
      </c>
      <c r="AO6" s="117" t="s">
        <v>1052</v>
      </c>
      <c r="AP6" s="117" t="s">
        <v>1052</v>
      </c>
      <c r="AQ6" s="117" t="s">
        <v>1052</v>
      </c>
      <c r="AR6" s="117" t="s">
        <v>1052</v>
      </c>
      <c r="AS6" s="117" t="s">
        <v>1052</v>
      </c>
      <c r="AT6" s="117" t="s">
        <v>1052</v>
      </c>
      <c r="AU6" s="117" t="s">
        <v>1052</v>
      </c>
      <c r="AV6" s="117" t="s">
        <v>1052</v>
      </c>
      <c r="AW6" s="117" t="s">
        <v>1052</v>
      </c>
      <c r="AX6" s="117" t="s">
        <v>1052</v>
      </c>
      <c r="AY6" s="117" t="s">
        <v>1052</v>
      </c>
      <c r="AZ6" s="117" t="s">
        <v>1052</v>
      </c>
      <c r="BA6" s="117" t="s">
        <v>1052</v>
      </c>
      <c r="BB6" s="117" t="s">
        <v>1052</v>
      </c>
      <c r="BC6" s="117" t="s">
        <v>1052</v>
      </c>
      <c r="BD6" s="117" t="s">
        <v>1052</v>
      </c>
      <c r="BE6" s="117" t="s">
        <v>1052</v>
      </c>
      <c r="BF6" s="117" t="s">
        <v>1052</v>
      </c>
      <c r="BG6" s="117" t="s">
        <v>1052</v>
      </c>
      <c r="BH6" s="117" t="s">
        <v>1052</v>
      </c>
      <c r="BI6" s="117" t="s">
        <v>1052</v>
      </c>
      <c r="BJ6" s="117" t="s">
        <v>1052</v>
      </c>
      <c r="BK6" s="117" t="s">
        <v>1052</v>
      </c>
      <c r="BL6" s="117" t="s">
        <v>1052</v>
      </c>
      <c r="BM6" s="117" t="s">
        <v>1052</v>
      </c>
      <c r="BN6" s="117" t="s">
        <v>1052</v>
      </c>
      <c r="BO6" s="117" t="s">
        <v>1052</v>
      </c>
      <c r="BP6" s="117" t="s">
        <v>1052</v>
      </c>
      <c r="BQ6" s="117" t="s">
        <v>1052</v>
      </c>
      <c r="BR6" s="117" t="s">
        <v>1052</v>
      </c>
      <c r="BS6" s="117" t="s">
        <v>1052</v>
      </c>
      <c r="BT6" s="117" t="s">
        <v>1052</v>
      </c>
      <c r="BU6" s="117" t="s">
        <v>1052</v>
      </c>
      <c r="BV6" s="117" t="s">
        <v>1052</v>
      </c>
      <c r="BW6" s="117" t="s">
        <v>1052</v>
      </c>
      <c r="BX6" s="117" t="s">
        <v>1052</v>
      </c>
      <c r="BY6" s="117" t="s">
        <v>1052</v>
      </c>
      <c r="BZ6" s="117" t="s">
        <v>1052</v>
      </c>
      <c r="CA6" s="117" t="s">
        <v>1052</v>
      </c>
      <c r="CB6" s="117" t="s">
        <v>1052</v>
      </c>
      <c r="CC6" s="117" t="s">
        <v>1052</v>
      </c>
      <c r="CD6" s="117" t="s">
        <v>1052</v>
      </c>
      <c r="CE6" s="117" t="s">
        <v>1052</v>
      </c>
      <c r="CF6" s="117" t="s">
        <v>1052</v>
      </c>
      <c r="CG6" s="117" t="s">
        <v>1052</v>
      </c>
      <c r="CH6" s="117" t="s">
        <v>1052</v>
      </c>
      <c r="CI6" s="117" t="s">
        <v>1052</v>
      </c>
      <c r="CJ6" s="117" t="s">
        <v>1052</v>
      </c>
      <c r="CK6" s="117" t="s">
        <v>1052</v>
      </c>
      <c r="CL6" s="117" t="s">
        <v>1052</v>
      </c>
      <c r="CM6" s="117" t="s">
        <v>1052</v>
      </c>
      <c r="CN6" s="117" t="s">
        <v>1052</v>
      </c>
      <c r="CO6" s="117" t="s">
        <v>1052</v>
      </c>
      <c r="CP6" s="117" t="s">
        <v>1052</v>
      </c>
      <c r="CQ6" s="117" t="s">
        <v>1052</v>
      </c>
      <c r="CR6" s="117" t="s">
        <v>1052</v>
      </c>
      <c r="CS6" s="117" t="s">
        <v>1052</v>
      </c>
      <c r="CT6" s="117" t="s">
        <v>1052</v>
      </c>
      <c r="CU6" s="117" t="s">
        <v>1052</v>
      </c>
      <c r="CV6" s="117" t="s">
        <v>1052</v>
      </c>
      <c r="CW6" s="117" t="s">
        <v>1052</v>
      </c>
      <c r="CX6" s="117" t="s">
        <v>1052</v>
      </c>
    </row>
    <row r="7" spans="1:102" ht="12.75" x14ac:dyDescent="0.2">
      <c r="A7" s="56" t="s">
        <v>76</v>
      </c>
      <c r="B7" s="117" t="s">
        <v>92</v>
      </c>
      <c r="C7" s="117" t="s">
        <v>92</v>
      </c>
      <c r="D7" s="117" t="s">
        <v>92</v>
      </c>
      <c r="E7" s="117" t="s">
        <v>92</v>
      </c>
      <c r="F7" s="117" t="s">
        <v>92</v>
      </c>
      <c r="G7" s="117" t="s">
        <v>92</v>
      </c>
      <c r="H7" s="117" t="s">
        <v>92</v>
      </c>
      <c r="I7" s="117" t="s">
        <v>92</v>
      </c>
      <c r="J7" s="117" t="s">
        <v>92</v>
      </c>
      <c r="K7" s="117" t="s">
        <v>92</v>
      </c>
      <c r="L7" s="117" t="s">
        <v>92</v>
      </c>
      <c r="M7" s="117" t="s">
        <v>92</v>
      </c>
      <c r="N7" s="117" t="s">
        <v>92</v>
      </c>
      <c r="O7" s="117" t="s">
        <v>92</v>
      </c>
      <c r="P7" s="117" t="s">
        <v>92</v>
      </c>
      <c r="Q7" s="117" t="s">
        <v>92</v>
      </c>
      <c r="R7" s="117" t="s">
        <v>92</v>
      </c>
      <c r="S7" s="117" t="s">
        <v>92</v>
      </c>
      <c r="T7" s="117" t="s">
        <v>92</v>
      </c>
      <c r="U7" s="117" t="s">
        <v>1053</v>
      </c>
      <c r="V7" s="117" t="s">
        <v>1053</v>
      </c>
      <c r="W7" s="117" t="s">
        <v>92</v>
      </c>
      <c r="X7" s="117" t="s">
        <v>1053</v>
      </c>
      <c r="Y7" s="117" t="s">
        <v>92</v>
      </c>
      <c r="Z7" s="117" t="s">
        <v>1053</v>
      </c>
      <c r="AA7" s="117" t="s">
        <v>1053</v>
      </c>
      <c r="AB7" s="117" t="s">
        <v>1053</v>
      </c>
      <c r="AC7" s="117" t="s">
        <v>1053</v>
      </c>
      <c r="AD7" s="117" t="s">
        <v>1053</v>
      </c>
      <c r="AE7" s="117" t="s">
        <v>92</v>
      </c>
      <c r="AF7" s="117" t="s">
        <v>92</v>
      </c>
      <c r="AG7" s="117" t="s">
        <v>92</v>
      </c>
      <c r="AH7" s="117" t="s">
        <v>92</v>
      </c>
      <c r="AI7" s="117" t="s">
        <v>92</v>
      </c>
      <c r="AJ7" s="117" t="s">
        <v>92</v>
      </c>
      <c r="AK7" s="117" t="s">
        <v>92</v>
      </c>
      <c r="AL7" s="117" t="s">
        <v>92</v>
      </c>
      <c r="AM7" s="117" t="s">
        <v>92</v>
      </c>
      <c r="AN7" s="117" t="s">
        <v>92</v>
      </c>
      <c r="AO7" s="117" t="s">
        <v>92</v>
      </c>
      <c r="AP7" s="117" t="s">
        <v>92</v>
      </c>
      <c r="AQ7" s="117" t="s">
        <v>92</v>
      </c>
      <c r="AR7" s="117" t="s">
        <v>92</v>
      </c>
      <c r="AS7" s="117" t="s">
        <v>92</v>
      </c>
      <c r="AT7" s="117" t="s">
        <v>92</v>
      </c>
      <c r="AU7" s="117" t="s">
        <v>92</v>
      </c>
      <c r="AV7" s="117" t="s">
        <v>92</v>
      </c>
      <c r="AW7" s="117" t="s">
        <v>92</v>
      </c>
      <c r="AX7" s="117" t="s">
        <v>92</v>
      </c>
      <c r="AY7" s="117" t="s">
        <v>92</v>
      </c>
      <c r="AZ7" s="117" t="s">
        <v>92</v>
      </c>
      <c r="BA7" s="117" t="s">
        <v>92</v>
      </c>
      <c r="BB7" s="117" t="s">
        <v>92</v>
      </c>
      <c r="BC7" s="117" t="s">
        <v>92</v>
      </c>
      <c r="BD7" s="117" t="s">
        <v>1053</v>
      </c>
      <c r="BE7" s="117" t="s">
        <v>1053</v>
      </c>
      <c r="BF7" s="117" t="s">
        <v>1053</v>
      </c>
      <c r="BG7" s="117" t="s">
        <v>1053</v>
      </c>
      <c r="BH7" s="117" t="s">
        <v>1053</v>
      </c>
      <c r="BI7" s="117" t="s">
        <v>1053</v>
      </c>
      <c r="BJ7" s="117" t="s">
        <v>1053</v>
      </c>
      <c r="BK7" s="117" t="s">
        <v>1053</v>
      </c>
      <c r="BL7" s="117" t="s">
        <v>1053</v>
      </c>
      <c r="BM7" s="117" t="s">
        <v>1053</v>
      </c>
      <c r="BN7" s="117" t="s">
        <v>1053</v>
      </c>
      <c r="BO7" s="117" t="s">
        <v>1053</v>
      </c>
      <c r="BP7" s="117" t="s">
        <v>1053</v>
      </c>
      <c r="BQ7" s="117" t="s">
        <v>1053</v>
      </c>
      <c r="BR7" s="117" t="s">
        <v>1053</v>
      </c>
      <c r="BS7" s="117" t="s">
        <v>1053</v>
      </c>
      <c r="BT7" s="117" t="s">
        <v>92</v>
      </c>
      <c r="BU7" s="117" t="s">
        <v>157</v>
      </c>
      <c r="BV7" s="117" t="s">
        <v>157</v>
      </c>
      <c r="BW7" s="117" t="s">
        <v>157</v>
      </c>
      <c r="BX7" s="117" t="s">
        <v>157</v>
      </c>
      <c r="BY7" s="117" t="s">
        <v>157</v>
      </c>
      <c r="BZ7" s="117" t="s">
        <v>157</v>
      </c>
      <c r="CA7" s="117" t="s">
        <v>157</v>
      </c>
      <c r="CB7" s="117" t="s">
        <v>1053</v>
      </c>
      <c r="CC7" s="117" t="s">
        <v>157</v>
      </c>
      <c r="CD7" s="117" t="s">
        <v>1053</v>
      </c>
      <c r="CE7" s="117" t="s">
        <v>157</v>
      </c>
      <c r="CF7" s="117" t="s">
        <v>1053</v>
      </c>
      <c r="CG7" s="117" t="s">
        <v>1053</v>
      </c>
      <c r="CH7" s="117" t="s">
        <v>1053</v>
      </c>
      <c r="CI7" s="117" t="s">
        <v>157</v>
      </c>
      <c r="CJ7" s="117" t="s">
        <v>1053</v>
      </c>
      <c r="CK7" s="117" t="s">
        <v>1053</v>
      </c>
      <c r="CL7" s="117" t="s">
        <v>1053</v>
      </c>
      <c r="CM7" s="117" t="s">
        <v>1053</v>
      </c>
      <c r="CN7" s="117" t="s">
        <v>1053</v>
      </c>
      <c r="CO7" s="117" t="s">
        <v>1053</v>
      </c>
      <c r="CP7" s="117" t="s">
        <v>157</v>
      </c>
      <c r="CQ7" s="117" t="s">
        <v>1053</v>
      </c>
      <c r="CR7" s="117" t="s">
        <v>1053</v>
      </c>
      <c r="CS7" s="117" t="s">
        <v>1053</v>
      </c>
      <c r="CT7" s="117" t="s">
        <v>1053</v>
      </c>
      <c r="CU7" s="117" t="s">
        <v>1053</v>
      </c>
      <c r="CV7" s="117" t="s">
        <v>157</v>
      </c>
      <c r="CW7" s="117" t="s">
        <v>157</v>
      </c>
      <c r="CX7" s="117" t="s">
        <v>157</v>
      </c>
    </row>
    <row r="8" spans="1:102" ht="12.75" x14ac:dyDescent="0.2">
      <c r="A8" s="56" t="s">
        <v>79</v>
      </c>
      <c r="B8" s="117" t="s">
        <v>1054</v>
      </c>
      <c r="C8" s="117" t="s">
        <v>1054</v>
      </c>
      <c r="D8" s="117" t="s">
        <v>111</v>
      </c>
      <c r="E8" s="117" t="s">
        <v>1054</v>
      </c>
      <c r="F8" s="117" t="s">
        <v>1055</v>
      </c>
      <c r="G8" s="117" t="s">
        <v>111</v>
      </c>
      <c r="H8" s="117" t="s">
        <v>1056</v>
      </c>
      <c r="I8" s="117" t="s">
        <v>1057</v>
      </c>
      <c r="J8" s="117" t="s">
        <v>1057</v>
      </c>
      <c r="K8" s="117" t="s">
        <v>1057</v>
      </c>
      <c r="L8" s="117" t="s">
        <v>1057</v>
      </c>
      <c r="M8" s="117" t="s">
        <v>1057</v>
      </c>
      <c r="N8" s="117" t="s">
        <v>1057</v>
      </c>
      <c r="O8" s="117" t="s">
        <v>1057</v>
      </c>
      <c r="P8" s="117" t="s">
        <v>1058</v>
      </c>
      <c r="Q8" s="117" t="s">
        <v>1057</v>
      </c>
      <c r="R8" s="117" t="s">
        <v>1059</v>
      </c>
      <c r="S8" s="117" t="s">
        <v>1059</v>
      </c>
      <c r="T8" s="117" t="s">
        <v>1059</v>
      </c>
      <c r="U8" s="117" t="s">
        <v>1059</v>
      </c>
      <c r="V8" s="117" t="s">
        <v>1059</v>
      </c>
      <c r="W8" s="117" t="s">
        <v>1059</v>
      </c>
      <c r="X8" s="117" t="s">
        <v>1059</v>
      </c>
      <c r="Y8" s="117" t="s">
        <v>1059</v>
      </c>
      <c r="Z8" s="117" t="s">
        <v>1059</v>
      </c>
      <c r="AA8" s="117" t="s">
        <v>1059</v>
      </c>
      <c r="AB8" s="117" t="s">
        <v>1059</v>
      </c>
      <c r="AC8" s="117" t="s">
        <v>1059</v>
      </c>
      <c r="AD8" s="117" t="s">
        <v>1059</v>
      </c>
      <c r="AE8" s="117" t="s">
        <v>1059</v>
      </c>
      <c r="AF8" s="117" t="s">
        <v>1059</v>
      </c>
      <c r="AG8" s="117" t="s">
        <v>1059</v>
      </c>
      <c r="AH8" s="117" t="s">
        <v>1059</v>
      </c>
      <c r="AI8" s="117" t="s">
        <v>1059</v>
      </c>
      <c r="AJ8" s="117" t="s">
        <v>1059</v>
      </c>
      <c r="AK8" s="117" t="s">
        <v>1059</v>
      </c>
      <c r="AL8" s="117" t="s">
        <v>1059</v>
      </c>
      <c r="AM8" s="117" t="s">
        <v>1059</v>
      </c>
      <c r="AN8" s="117" t="s">
        <v>1059</v>
      </c>
      <c r="AO8" s="117" t="s">
        <v>1059</v>
      </c>
      <c r="AP8" s="117" t="s">
        <v>1059</v>
      </c>
      <c r="AQ8" s="117" t="s">
        <v>1059</v>
      </c>
      <c r="AR8" s="117" t="s">
        <v>1059</v>
      </c>
      <c r="AS8" s="117" t="s">
        <v>1059</v>
      </c>
      <c r="AT8" s="117" t="s">
        <v>1059</v>
      </c>
      <c r="AU8" s="117" t="s">
        <v>1059</v>
      </c>
      <c r="AV8" s="117" t="s">
        <v>1059</v>
      </c>
      <c r="AW8" s="117" t="s">
        <v>1059</v>
      </c>
      <c r="AX8" s="117" t="s">
        <v>1059</v>
      </c>
      <c r="AY8" s="117" t="s">
        <v>1060</v>
      </c>
      <c r="AZ8" s="117" t="s">
        <v>1060</v>
      </c>
      <c r="BA8" s="117" t="s">
        <v>1061</v>
      </c>
      <c r="BB8" s="117" t="s">
        <v>1062</v>
      </c>
      <c r="BC8" s="117" t="s">
        <v>1063</v>
      </c>
      <c r="BD8" s="117" t="s">
        <v>1064</v>
      </c>
      <c r="BE8" s="117" t="s">
        <v>1064</v>
      </c>
      <c r="BF8" s="117" t="s">
        <v>1064</v>
      </c>
      <c r="BG8" s="117" t="s">
        <v>1064</v>
      </c>
      <c r="BH8" s="117" t="s">
        <v>1064</v>
      </c>
      <c r="BI8" s="117" t="s">
        <v>1064</v>
      </c>
      <c r="BJ8" s="117" t="s">
        <v>1064</v>
      </c>
      <c r="BK8" s="117" t="s">
        <v>1064</v>
      </c>
      <c r="BL8" s="117" t="s">
        <v>1064</v>
      </c>
      <c r="BM8" s="117" t="s">
        <v>1064</v>
      </c>
      <c r="BN8" s="117" t="s">
        <v>1064</v>
      </c>
      <c r="BO8" s="117" t="s">
        <v>1064</v>
      </c>
      <c r="BP8" s="117" t="s">
        <v>1064</v>
      </c>
      <c r="BQ8" s="117" t="s">
        <v>1064</v>
      </c>
      <c r="BR8" s="117" t="s">
        <v>1064</v>
      </c>
      <c r="BS8" s="117" t="s">
        <v>1064</v>
      </c>
      <c r="BT8" s="117" t="s">
        <v>1065</v>
      </c>
      <c r="BU8" s="117" t="s">
        <v>111</v>
      </c>
      <c r="BV8" s="117" t="s">
        <v>111</v>
      </c>
      <c r="BW8" s="117" t="s">
        <v>111</v>
      </c>
      <c r="BX8" s="117" t="s">
        <v>111</v>
      </c>
      <c r="BY8" s="117" t="s">
        <v>111</v>
      </c>
      <c r="BZ8" s="117" t="s">
        <v>1066</v>
      </c>
      <c r="CA8" s="117" t="s">
        <v>1067</v>
      </c>
      <c r="CB8" s="117" t="s">
        <v>1068</v>
      </c>
      <c r="CC8" s="117"/>
      <c r="CD8" s="117" t="s">
        <v>1069</v>
      </c>
      <c r="CE8" s="117" t="s">
        <v>1070</v>
      </c>
      <c r="CF8" s="117" t="s">
        <v>1071</v>
      </c>
      <c r="CG8" s="117" t="s">
        <v>1072</v>
      </c>
      <c r="CH8" s="117" t="s">
        <v>1072</v>
      </c>
      <c r="CI8" s="117" t="s">
        <v>1073</v>
      </c>
      <c r="CJ8" s="117"/>
      <c r="CK8" s="117"/>
      <c r="CL8" s="117"/>
      <c r="CM8" s="117"/>
      <c r="CN8" s="117" t="s">
        <v>1071</v>
      </c>
      <c r="CO8" s="117" t="s">
        <v>1071</v>
      </c>
      <c r="CP8" s="117" t="s">
        <v>1074</v>
      </c>
      <c r="CQ8" s="117" t="s">
        <v>1075</v>
      </c>
      <c r="CR8" s="117" t="s">
        <v>1075</v>
      </c>
      <c r="CS8" s="117" t="s">
        <v>1076</v>
      </c>
      <c r="CT8" s="117" t="s">
        <v>1076</v>
      </c>
      <c r="CU8" s="117" t="s">
        <v>1077</v>
      </c>
      <c r="CV8" s="117" t="s">
        <v>1074</v>
      </c>
      <c r="CW8" s="117" t="s">
        <v>1074</v>
      </c>
      <c r="CX8" s="117" t="s">
        <v>1078</v>
      </c>
    </row>
    <row r="9" spans="1:102" ht="12.75" x14ac:dyDescent="0.2">
      <c r="A9" s="56" t="s">
        <v>84</v>
      </c>
      <c r="B9" s="117" t="s">
        <v>85</v>
      </c>
      <c r="C9" s="117" t="s">
        <v>85</v>
      </c>
      <c r="D9" s="117" t="s">
        <v>85</v>
      </c>
      <c r="E9" s="117" t="s">
        <v>85</v>
      </c>
      <c r="F9" s="117" t="s">
        <v>85</v>
      </c>
      <c r="G9" s="117" t="s">
        <v>85</v>
      </c>
      <c r="H9" s="117" t="s">
        <v>85</v>
      </c>
      <c r="I9" s="117" t="s">
        <v>1079</v>
      </c>
      <c r="J9" s="117" t="s">
        <v>1079</v>
      </c>
      <c r="K9" s="117" t="s">
        <v>1080</v>
      </c>
      <c r="L9" s="117" t="s">
        <v>1081</v>
      </c>
      <c r="M9" s="117" t="s">
        <v>1082</v>
      </c>
      <c r="N9" s="117" t="s">
        <v>1080</v>
      </c>
      <c r="O9" s="117" t="s">
        <v>1082</v>
      </c>
      <c r="P9" s="117" t="s">
        <v>1083</v>
      </c>
      <c r="Q9" s="117" t="s">
        <v>1084</v>
      </c>
      <c r="R9" s="117" t="s">
        <v>1081</v>
      </c>
      <c r="S9" s="117" t="s">
        <v>1081</v>
      </c>
      <c r="T9" s="117" t="s">
        <v>1081</v>
      </c>
      <c r="U9" s="117" t="s">
        <v>1085</v>
      </c>
      <c r="V9" s="117" t="s">
        <v>1085</v>
      </c>
      <c r="W9" s="117" t="s">
        <v>1086</v>
      </c>
      <c r="X9" s="117" t="s">
        <v>1086</v>
      </c>
      <c r="Y9" s="117" t="s">
        <v>1087</v>
      </c>
      <c r="Z9" s="117" t="s">
        <v>1087</v>
      </c>
      <c r="AA9" s="117" t="s">
        <v>1086</v>
      </c>
      <c r="AB9" s="117" t="s">
        <v>1086</v>
      </c>
      <c r="AC9" s="117" t="s">
        <v>1087</v>
      </c>
      <c r="AD9" s="117" t="s">
        <v>1087</v>
      </c>
      <c r="AE9" s="117" t="s">
        <v>1088</v>
      </c>
      <c r="AF9" s="117" t="s">
        <v>1088</v>
      </c>
      <c r="AG9" s="117" t="s">
        <v>1083</v>
      </c>
      <c r="AH9" s="117" t="s">
        <v>1083</v>
      </c>
      <c r="AI9" s="117" t="s">
        <v>1084</v>
      </c>
      <c r="AJ9" s="117" t="s">
        <v>1084</v>
      </c>
      <c r="AK9" s="117" t="s">
        <v>1082</v>
      </c>
      <c r="AL9" s="117" t="s">
        <v>1082</v>
      </c>
      <c r="AM9" s="117" t="s">
        <v>1082</v>
      </c>
      <c r="AN9" s="117" t="s">
        <v>1082</v>
      </c>
      <c r="AO9" s="117" t="s">
        <v>1084</v>
      </c>
      <c r="AP9" s="117" t="s">
        <v>1082</v>
      </c>
      <c r="AQ9" s="117" t="s">
        <v>1082</v>
      </c>
      <c r="AR9" s="117" t="s">
        <v>1081</v>
      </c>
      <c r="AS9" s="117" t="s">
        <v>1081</v>
      </c>
      <c r="AT9" s="117" t="s">
        <v>1081</v>
      </c>
      <c r="AU9" s="117" t="s">
        <v>1089</v>
      </c>
      <c r="AV9" s="117" t="s">
        <v>1089</v>
      </c>
      <c r="AW9" s="117" t="s">
        <v>1086</v>
      </c>
      <c r="AX9" s="117" t="s">
        <v>1086</v>
      </c>
      <c r="AY9" s="117" t="s">
        <v>85</v>
      </c>
      <c r="AZ9" s="117" t="s">
        <v>85</v>
      </c>
      <c r="BA9" s="117" t="s">
        <v>85</v>
      </c>
      <c r="BB9" s="117" t="s">
        <v>1090</v>
      </c>
      <c r="BC9" s="117" t="s">
        <v>85</v>
      </c>
      <c r="BD9" s="117" t="s">
        <v>1091</v>
      </c>
      <c r="BE9" s="117" t="s">
        <v>1083</v>
      </c>
      <c r="BF9" s="117" t="s">
        <v>1092</v>
      </c>
      <c r="BG9" s="117" t="s">
        <v>1093</v>
      </c>
      <c r="BH9" s="117" t="s">
        <v>1093</v>
      </c>
      <c r="BI9" s="117" t="s">
        <v>1091</v>
      </c>
      <c r="BJ9" s="117" t="s">
        <v>1094</v>
      </c>
      <c r="BK9" s="117" t="s">
        <v>1093</v>
      </c>
      <c r="BL9" s="117" t="s">
        <v>1095</v>
      </c>
      <c r="BM9" s="117" t="s">
        <v>1082</v>
      </c>
      <c r="BN9" s="117" t="s">
        <v>1091</v>
      </c>
      <c r="BO9" s="117" t="s">
        <v>1096</v>
      </c>
      <c r="BP9" s="117" t="s">
        <v>1093</v>
      </c>
      <c r="BQ9" s="117" t="s">
        <v>1093</v>
      </c>
      <c r="BR9" s="117" t="s">
        <v>1091</v>
      </c>
      <c r="BS9" s="117" t="s">
        <v>1094</v>
      </c>
      <c r="BT9" s="117" t="s">
        <v>85</v>
      </c>
      <c r="BU9" s="117" t="s">
        <v>85</v>
      </c>
      <c r="BV9" s="117" t="s">
        <v>85</v>
      </c>
      <c r="BW9" s="117" t="s">
        <v>85</v>
      </c>
      <c r="BX9" s="117" t="s">
        <v>85</v>
      </c>
      <c r="BY9" s="117" t="s">
        <v>85</v>
      </c>
      <c r="BZ9" s="117" t="s">
        <v>1097</v>
      </c>
      <c r="CA9" s="117" t="s">
        <v>1083</v>
      </c>
      <c r="CB9" s="117" t="s">
        <v>1089</v>
      </c>
      <c r="CC9" s="117" t="s">
        <v>721</v>
      </c>
      <c r="CD9" s="117"/>
      <c r="CE9" s="117" t="s">
        <v>1091</v>
      </c>
      <c r="CF9" s="117" t="s">
        <v>1093</v>
      </c>
      <c r="CG9" s="117" t="s">
        <v>1090</v>
      </c>
      <c r="CH9" s="117" t="s">
        <v>1090</v>
      </c>
      <c r="CI9" s="117" t="s">
        <v>1079</v>
      </c>
      <c r="CJ9" s="117" t="s">
        <v>1086</v>
      </c>
      <c r="CK9" s="117" t="s">
        <v>1098</v>
      </c>
      <c r="CL9" s="117" t="s">
        <v>1086</v>
      </c>
      <c r="CM9" s="117" t="s">
        <v>1086</v>
      </c>
      <c r="CN9" s="117" t="s">
        <v>1099</v>
      </c>
      <c r="CO9" s="117" t="s">
        <v>1099</v>
      </c>
      <c r="CP9" s="117" t="s">
        <v>1091</v>
      </c>
      <c r="CQ9" s="117" t="s">
        <v>1100</v>
      </c>
      <c r="CR9" s="117" t="s">
        <v>1100</v>
      </c>
      <c r="CS9" s="117" t="s">
        <v>1101</v>
      </c>
      <c r="CT9" s="117" t="s">
        <v>1101</v>
      </c>
      <c r="CU9" s="117" t="s">
        <v>1102</v>
      </c>
      <c r="CV9" s="117" t="s">
        <v>1103</v>
      </c>
      <c r="CW9" s="117" t="s">
        <v>1097</v>
      </c>
      <c r="CX9" s="117" t="s">
        <v>1092</v>
      </c>
    </row>
    <row r="10" spans="1:102" ht="12.75" x14ac:dyDescent="0.2">
      <c r="A10" s="56" t="s">
        <v>75</v>
      </c>
      <c r="B10" s="117" t="s">
        <v>93</v>
      </c>
      <c r="C10" s="117" t="s">
        <v>93</v>
      </c>
      <c r="D10" s="117" t="s">
        <v>93</v>
      </c>
      <c r="E10" s="117" t="s">
        <v>93</v>
      </c>
      <c r="F10" s="117" t="s">
        <v>1329</v>
      </c>
      <c r="G10" s="117" t="s">
        <v>1354</v>
      </c>
      <c r="H10" s="117" t="s">
        <v>93</v>
      </c>
      <c r="I10" s="117" t="s">
        <v>93</v>
      </c>
      <c r="J10" s="117" t="s">
        <v>93</v>
      </c>
      <c r="K10" s="117" t="s">
        <v>93</v>
      </c>
      <c r="L10" s="117" t="s">
        <v>93</v>
      </c>
      <c r="M10" s="117" t="s">
        <v>93</v>
      </c>
      <c r="N10" s="117" t="s">
        <v>93</v>
      </c>
      <c r="O10" s="117" t="s">
        <v>93</v>
      </c>
      <c r="P10" s="117" t="s">
        <v>93</v>
      </c>
      <c r="Q10" s="117" t="s">
        <v>93</v>
      </c>
      <c r="R10" s="117" t="s">
        <v>93</v>
      </c>
      <c r="S10" s="117" t="s">
        <v>93</v>
      </c>
      <c r="T10" s="117" t="s">
        <v>93</v>
      </c>
      <c r="U10" s="117" t="s">
        <v>1104</v>
      </c>
      <c r="V10" s="117" t="s">
        <v>1104</v>
      </c>
      <c r="W10" s="117" t="s">
        <v>93</v>
      </c>
      <c r="X10" s="117" t="s">
        <v>1104</v>
      </c>
      <c r="Y10" s="117" t="s">
        <v>93</v>
      </c>
      <c r="Z10" s="117" t="s">
        <v>1104</v>
      </c>
      <c r="AA10" s="117" t="s">
        <v>1104</v>
      </c>
      <c r="AB10" s="117" t="s">
        <v>1104</v>
      </c>
      <c r="AC10" s="117" t="s">
        <v>1104</v>
      </c>
      <c r="AD10" s="117" t="s">
        <v>1104</v>
      </c>
      <c r="AE10" s="117" t="s">
        <v>93</v>
      </c>
      <c r="AF10" s="117" t="s">
        <v>93</v>
      </c>
      <c r="AG10" s="117" t="s">
        <v>93</v>
      </c>
      <c r="AH10" s="117" t="s">
        <v>93</v>
      </c>
      <c r="AI10" s="117" t="s">
        <v>93</v>
      </c>
      <c r="AJ10" s="117" t="s">
        <v>93</v>
      </c>
      <c r="AK10" s="117" t="s">
        <v>93</v>
      </c>
      <c r="AL10" s="117" t="s">
        <v>93</v>
      </c>
      <c r="AM10" s="117" t="s">
        <v>93</v>
      </c>
      <c r="AN10" s="117" t="s">
        <v>93</v>
      </c>
      <c r="AO10" s="117" t="s">
        <v>93</v>
      </c>
      <c r="AP10" s="117" t="s">
        <v>93</v>
      </c>
      <c r="AQ10" s="117" t="s">
        <v>93</v>
      </c>
      <c r="AR10" s="117" t="s">
        <v>93</v>
      </c>
      <c r="AS10" s="117" t="s">
        <v>93</v>
      </c>
      <c r="AT10" s="117" t="s">
        <v>93</v>
      </c>
      <c r="AU10" s="117" t="s">
        <v>93</v>
      </c>
      <c r="AV10" s="117" t="s">
        <v>93</v>
      </c>
      <c r="AW10" s="117" t="s">
        <v>93</v>
      </c>
      <c r="AX10" s="117" t="s">
        <v>93</v>
      </c>
      <c r="AY10" s="117" t="s">
        <v>93</v>
      </c>
      <c r="AZ10" s="117" t="s">
        <v>93</v>
      </c>
      <c r="BA10" s="117" t="s">
        <v>93</v>
      </c>
      <c r="BB10" s="117" t="s">
        <v>93</v>
      </c>
      <c r="BC10" s="117" t="s">
        <v>93</v>
      </c>
      <c r="BD10" s="117" t="s">
        <v>1105</v>
      </c>
      <c r="BE10" s="117" t="s">
        <v>1105</v>
      </c>
      <c r="BF10" s="117" t="s">
        <v>1105</v>
      </c>
      <c r="BG10" s="117" t="s">
        <v>1105</v>
      </c>
      <c r="BH10" s="117" t="s">
        <v>1105</v>
      </c>
      <c r="BI10" s="117" t="s">
        <v>1105</v>
      </c>
      <c r="BJ10" s="117" t="s">
        <v>1105</v>
      </c>
      <c r="BK10" s="117" t="s">
        <v>1358</v>
      </c>
      <c r="BL10" s="117" t="s">
        <v>1358</v>
      </c>
      <c r="BM10" s="117" t="s">
        <v>1355</v>
      </c>
      <c r="BN10" s="117" t="s">
        <v>1356</v>
      </c>
      <c r="BO10" s="117" t="s">
        <v>1356</v>
      </c>
      <c r="BP10" s="117" t="s">
        <v>1105</v>
      </c>
      <c r="BQ10" s="117" t="s">
        <v>1357</v>
      </c>
      <c r="BR10" s="117" t="s">
        <v>1357</v>
      </c>
      <c r="BS10" s="117" t="s">
        <v>1105</v>
      </c>
      <c r="BT10" s="117" t="s">
        <v>93</v>
      </c>
      <c r="BU10" s="117" t="s">
        <v>1354</v>
      </c>
      <c r="BV10" s="117" t="s">
        <v>1354</v>
      </c>
      <c r="BW10" s="117" t="s">
        <v>1354</v>
      </c>
      <c r="BX10" s="117" t="s">
        <v>1354</v>
      </c>
      <c r="BY10" s="117" t="s">
        <v>1354</v>
      </c>
      <c r="BZ10" s="117" t="s">
        <v>470</v>
      </c>
      <c r="CA10" s="117" t="s">
        <v>93</v>
      </c>
      <c r="CB10" s="117" t="s">
        <v>93</v>
      </c>
      <c r="CC10" s="117" t="s">
        <v>470</v>
      </c>
      <c r="CD10" s="117" t="s">
        <v>1353</v>
      </c>
      <c r="CE10" s="117" t="s">
        <v>470</v>
      </c>
      <c r="CF10" s="117" t="s">
        <v>93</v>
      </c>
      <c r="CG10" s="117" t="s">
        <v>93</v>
      </c>
      <c r="CH10" s="117" t="s">
        <v>93</v>
      </c>
      <c r="CI10" s="117" t="s">
        <v>93</v>
      </c>
      <c r="CJ10" s="117" t="s">
        <v>93</v>
      </c>
      <c r="CK10" s="117" t="s">
        <v>93</v>
      </c>
      <c r="CL10" s="117" t="s">
        <v>93</v>
      </c>
      <c r="CM10" s="117" t="s">
        <v>93</v>
      </c>
      <c r="CN10" s="117" t="s">
        <v>93</v>
      </c>
      <c r="CO10" s="117" t="s">
        <v>93</v>
      </c>
      <c r="CP10" s="117" t="s">
        <v>93</v>
      </c>
      <c r="CQ10" s="117" t="s">
        <v>470</v>
      </c>
      <c r="CR10" s="117" t="s">
        <v>93</v>
      </c>
      <c r="CS10" s="117" t="s">
        <v>93</v>
      </c>
      <c r="CT10" s="117" t="s">
        <v>93</v>
      </c>
      <c r="CU10" s="117" t="s">
        <v>93</v>
      </c>
      <c r="CV10" s="117" t="s">
        <v>93</v>
      </c>
      <c r="CW10" s="117" t="s">
        <v>470</v>
      </c>
      <c r="CX10" s="117" t="s">
        <v>93</v>
      </c>
    </row>
    <row r="11" spans="1:102" ht="12.75" x14ac:dyDescent="0.2">
      <c r="A11" s="56" t="s">
        <v>78</v>
      </c>
      <c r="B11" s="117" t="s">
        <v>216</v>
      </c>
      <c r="C11" s="117" t="s">
        <v>1106</v>
      </c>
      <c r="D11" s="117" t="s">
        <v>1107</v>
      </c>
      <c r="E11" s="117" t="s">
        <v>1108</v>
      </c>
      <c r="F11" s="117" t="s">
        <v>1109</v>
      </c>
      <c r="G11" s="117" t="s">
        <v>1110</v>
      </c>
      <c r="H11" s="117" t="s">
        <v>1111</v>
      </c>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c r="AT11" s="117"/>
      <c r="AU11" s="117"/>
      <c r="AV11" s="117"/>
      <c r="AW11" s="117"/>
      <c r="AX11" s="117"/>
      <c r="AY11" s="117"/>
      <c r="AZ11" s="117"/>
      <c r="BA11" s="117"/>
      <c r="BB11" s="117"/>
      <c r="BC11" s="117"/>
      <c r="BD11" s="117"/>
      <c r="BE11" s="117"/>
      <c r="BF11" s="117"/>
      <c r="BG11" s="117"/>
      <c r="BH11" s="117"/>
      <c r="BI11" s="117"/>
      <c r="BJ11" s="117"/>
      <c r="BK11" s="117"/>
      <c r="BL11" s="117"/>
      <c r="BM11" s="117"/>
      <c r="BN11" s="117"/>
      <c r="BO11" s="117"/>
      <c r="BP11" s="117"/>
      <c r="BQ11" s="117"/>
      <c r="BR11" s="117"/>
      <c r="BS11" s="117"/>
      <c r="BT11" s="117"/>
      <c r="BU11" s="117" t="s">
        <v>1112</v>
      </c>
      <c r="BV11" s="117"/>
      <c r="BW11" s="117"/>
      <c r="BX11" s="117"/>
      <c r="BY11" s="117" t="s">
        <v>1113</v>
      </c>
      <c r="BZ11" s="117"/>
      <c r="CA11" s="117"/>
      <c r="CB11" s="117"/>
      <c r="CC11" s="117"/>
      <c r="CD11" s="117"/>
      <c r="CE11" s="117"/>
      <c r="CF11" s="117"/>
      <c r="CG11" s="117"/>
      <c r="CH11" s="117"/>
      <c r="CI11" s="117"/>
      <c r="CJ11" s="117"/>
      <c r="CK11" s="117"/>
      <c r="CL11" s="117"/>
      <c r="CM11" s="117"/>
      <c r="CN11" s="117" t="s">
        <v>1114</v>
      </c>
      <c r="CO11" s="117" t="s">
        <v>1114</v>
      </c>
      <c r="CP11" s="117" t="s">
        <v>1114</v>
      </c>
      <c r="CQ11" s="117"/>
      <c r="CR11" s="117"/>
      <c r="CS11" s="117"/>
      <c r="CT11" s="117"/>
      <c r="CU11" s="117"/>
      <c r="CV11" s="117"/>
      <c r="CW11" s="117"/>
      <c r="CX11" s="117" t="s">
        <v>1115</v>
      </c>
    </row>
    <row r="12" spans="1:102" ht="12.75" x14ac:dyDescent="0.2">
      <c r="A12" s="56" t="s">
        <v>713</v>
      </c>
      <c r="B12" s="117" t="s">
        <v>1116</v>
      </c>
      <c r="C12" s="117" t="s">
        <v>1116</v>
      </c>
      <c r="D12" s="117" t="s">
        <v>1116</v>
      </c>
      <c r="E12" s="117" t="s">
        <v>1116</v>
      </c>
      <c r="F12" s="117" t="s">
        <v>1116</v>
      </c>
      <c r="G12" s="117" t="s">
        <v>1116</v>
      </c>
      <c r="H12" s="117" t="s">
        <v>1116</v>
      </c>
      <c r="I12" s="117" t="s">
        <v>1116</v>
      </c>
      <c r="J12" s="117" t="s">
        <v>1116</v>
      </c>
      <c r="K12" s="117" t="s">
        <v>1116</v>
      </c>
      <c r="L12" s="117" t="s">
        <v>1116</v>
      </c>
      <c r="M12" s="117" t="s">
        <v>1116</v>
      </c>
      <c r="N12" s="117" t="s">
        <v>1116</v>
      </c>
      <c r="O12" s="117" t="s">
        <v>1116</v>
      </c>
      <c r="P12" s="117" t="s">
        <v>1116</v>
      </c>
      <c r="Q12" s="117" t="s">
        <v>1116</v>
      </c>
      <c r="R12" s="117" t="s">
        <v>1116</v>
      </c>
      <c r="S12" s="117" t="s">
        <v>1116</v>
      </c>
      <c r="T12" s="117" t="s">
        <v>1116</v>
      </c>
      <c r="U12" s="117" t="s">
        <v>1116</v>
      </c>
      <c r="V12" s="117" t="s">
        <v>1116</v>
      </c>
      <c r="W12" s="117" t="s">
        <v>1116</v>
      </c>
      <c r="X12" s="117" t="s">
        <v>1116</v>
      </c>
      <c r="Y12" s="117" t="s">
        <v>1116</v>
      </c>
      <c r="Z12" s="117" t="s">
        <v>1116</v>
      </c>
      <c r="AA12" s="117" t="s">
        <v>1116</v>
      </c>
      <c r="AB12" s="117" t="s">
        <v>1116</v>
      </c>
      <c r="AC12" s="117" t="s">
        <v>1116</v>
      </c>
      <c r="AD12" s="117" t="s">
        <v>1116</v>
      </c>
      <c r="AE12" s="117" t="s">
        <v>1116</v>
      </c>
      <c r="AF12" s="117" t="s">
        <v>1116</v>
      </c>
      <c r="AG12" s="117" t="s">
        <v>1116</v>
      </c>
      <c r="AH12" s="117" t="s">
        <v>1116</v>
      </c>
      <c r="AI12" s="117" t="s">
        <v>1116</v>
      </c>
      <c r="AJ12" s="117" t="s">
        <v>1116</v>
      </c>
      <c r="AK12" s="117" t="s">
        <v>1116</v>
      </c>
      <c r="AL12" s="117" t="s">
        <v>1116</v>
      </c>
      <c r="AM12" s="117" t="s">
        <v>1116</v>
      </c>
      <c r="AN12" s="117" t="s">
        <v>1116</v>
      </c>
      <c r="AO12" s="117" t="s">
        <v>1116</v>
      </c>
      <c r="AP12" s="117" t="s">
        <v>1116</v>
      </c>
      <c r="AQ12" s="117" t="s">
        <v>1116</v>
      </c>
      <c r="AR12" s="117" t="s">
        <v>1116</v>
      </c>
      <c r="AS12" s="117" t="s">
        <v>1116</v>
      </c>
      <c r="AT12" s="117" t="s">
        <v>1116</v>
      </c>
      <c r="AU12" s="117" t="s">
        <v>1116</v>
      </c>
      <c r="AV12" s="117" t="s">
        <v>1116</v>
      </c>
      <c r="AW12" s="117" t="s">
        <v>1116</v>
      </c>
      <c r="AX12" s="117" t="s">
        <v>1116</v>
      </c>
      <c r="AY12" s="117" t="s">
        <v>1116</v>
      </c>
      <c r="AZ12" s="117" t="s">
        <v>1116</v>
      </c>
      <c r="BA12" s="117" t="s">
        <v>1116</v>
      </c>
      <c r="BB12" s="117" t="s">
        <v>1116</v>
      </c>
      <c r="BC12" s="117" t="s">
        <v>1116</v>
      </c>
      <c r="BD12" s="117" t="s">
        <v>1116</v>
      </c>
      <c r="BE12" s="117" t="s">
        <v>1116</v>
      </c>
      <c r="BF12" s="117" t="s">
        <v>1116</v>
      </c>
      <c r="BG12" s="117" t="s">
        <v>1116</v>
      </c>
      <c r="BH12" s="117" t="s">
        <v>1116</v>
      </c>
      <c r="BI12" s="117" t="s">
        <v>1116</v>
      </c>
      <c r="BJ12" s="117" t="s">
        <v>1116</v>
      </c>
      <c r="BK12" s="117" t="s">
        <v>1116</v>
      </c>
      <c r="BL12" s="117" t="s">
        <v>1116</v>
      </c>
      <c r="BM12" s="117" t="s">
        <v>1116</v>
      </c>
      <c r="BN12" s="117" t="s">
        <v>1116</v>
      </c>
      <c r="BO12" s="117" t="s">
        <v>1116</v>
      </c>
      <c r="BP12" s="117" t="s">
        <v>1116</v>
      </c>
      <c r="BQ12" s="117" t="s">
        <v>1116</v>
      </c>
      <c r="BR12" s="117" t="s">
        <v>1116</v>
      </c>
      <c r="BS12" s="117" t="s">
        <v>1116</v>
      </c>
      <c r="BT12" s="117" t="s">
        <v>1116</v>
      </c>
      <c r="BU12" s="117" t="s">
        <v>1116</v>
      </c>
      <c r="BV12" s="117" t="s">
        <v>1116</v>
      </c>
      <c r="BW12" s="117" t="s">
        <v>1116</v>
      </c>
      <c r="BX12" s="117" t="s">
        <v>1116</v>
      </c>
      <c r="BY12" s="117" t="s">
        <v>1116</v>
      </c>
      <c r="BZ12" s="117" t="s">
        <v>1116</v>
      </c>
      <c r="CA12" s="117" t="s">
        <v>1116</v>
      </c>
      <c r="CB12" s="117" t="s">
        <v>1116</v>
      </c>
      <c r="CC12" s="117" t="s">
        <v>1116</v>
      </c>
      <c r="CD12" s="117" t="s">
        <v>1116</v>
      </c>
      <c r="CE12" s="117" t="s">
        <v>1116</v>
      </c>
      <c r="CF12" s="117" t="s">
        <v>1116</v>
      </c>
      <c r="CG12" s="117" t="s">
        <v>1116</v>
      </c>
      <c r="CH12" s="117" t="s">
        <v>1116</v>
      </c>
      <c r="CI12" s="117" t="s">
        <v>1116</v>
      </c>
      <c r="CJ12" s="117" t="s">
        <v>1116</v>
      </c>
      <c r="CK12" s="117" t="s">
        <v>1116</v>
      </c>
      <c r="CL12" s="117" t="s">
        <v>1116</v>
      </c>
      <c r="CM12" s="117" t="s">
        <v>1116</v>
      </c>
      <c r="CN12" s="117" t="s">
        <v>1116</v>
      </c>
      <c r="CO12" s="117" t="s">
        <v>1116</v>
      </c>
      <c r="CP12" s="117" t="s">
        <v>1116</v>
      </c>
      <c r="CQ12" s="117" t="s">
        <v>1116</v>
      </c>
      <c r="CR12" s="117" t="s">
        <v>1116</v>
      </c>
      <c r="CS12" s="117" t="s">
        <v>1116</v>
      </c>
      <c r="CT12" s="117" t="s">
        <v>1116</v>
      </c>
      <c r="CU12" s="117" t="s">
        <v>1116</v>
      </c>
      <c r="CV12" s="117" t="s">
        <v>1116</v>
      </c>
      <c r="CW12" s="117" t="s">
        <v>1116</v>
      </c>
      <c r="CX12" s="117" t="s">
        <v>1116</v>
      </c>
    </row>
    <row r="13" spans="1:102" ht="12.75" x14ac:dyDescent="0.2">
      <c r="A13" s="56" t="s">
        <v>1321</v>
      </c>
      <c r="B13" s="54" t="s">
        <v>1336</v>
      </c>
      <c r="C13" s="54" t="s">
        <v>1336</v>
      </c>
      <c r="D13" s="54" t="s">
        <v>1336</v>
      </c>
      <c r="E13" s="54" t="s">
        <v>1336</v>
      </c>
      <c r="F13" s="54" t="s">
        <v>1336</v>
      </c>
      <c r="G13" s="54" t="s">
        <v>1336</v>
      </c>
      <c r="H13" s="54" t="s">
        <v>1336</v>
      </c>
      <c r="I13" s="54" t="s">
        <v>1336</v>
      </c>
      <c r="J13" s="54" t="s">
        <v>1336</v>
      </c>
      <c r="K13" s="54" t="s">
        <v>1336</v>
      </c>
      <c r="L13" s="54" t="s">
        <v>1336</v>
      </c>
      <c r="M13" s="54" t="s">
        <v>1336</v>
      </c>
      <c r="N13" s="54" t="s">
        <v>1336</v>
      </c>
      <c r="O13" s="54" t="s">
        <v>1336</v>
      </c>
      <c r="P13" s="54" t="s">
        <v>1336</v>
      </c>
      <c r="Q13" s="54" t="s">
        <v>1336</v>
      </c>
      <c r="R13" s="54" t="s">
        <v>1336</v>
      </c>
      <c r="S13" s="54" t="s">
        <v>1336</v>
      </c>
      <c r="T13" s="54" t="s">
        <v>1336</v>
      </c>
      <c r="U13" s="54" t="s">
        <v>1336</v>
      </c>
      <c r="V13" s="54" t="s">
        <v>1336</v>
      </c>
      <c r="W13" s="54" t="s">
        <v>1336</v>
      </c>
      <c r="X13" s="54" t="s">
        <v>1336</v>
      </c>
      <c r="Y13" s="54" t="s">
        <v>1336</v>
      </c>
      <c r="Z13" s="54" t="s">
        <v>1336</v>
      </c>
      <c r="AA13" s="54" t="s">
        <v>1336</v>
      </c>
      <c r="AB13" s="54" t="s">
        <v>1336</v>
      </c>
      <c r="AC13" s="54" t="s">
        <v>1336</v>
      </c>
      <c r="AD13" s="54" t="s">
        <v>1336</v>
      </c>
      <c r="AE13" s="54" t="s">
        <v>1336</v>
      </c>
      <c r="AF13" s="54" t="s">
        <v>1336</v>
      </c>
      <c r="AG13" s="54" t="s">
        <v>1336</v>
      </c>
      <c r="AH13" s="54" t="s">
        <v>1336</v>
      </c>
      <c r="AI13" s="54" t="s">
        <v>1336</v>
      </c>
      <c r="AJ13" s="54" t="s">
        <v>1336</v>
      </c>
      <c r="AK13" s="54" t="s">
        <v>1336</v>
      </c>
      <c r="AL13" s="54" t="s">
        <v>1336</v>
      </c>
      <c r="AM13" s="54" t="s">
        <v>1336</v>
      </c>
      <c r="AN13" s="54" t="s">
        <v>1336</v>
      </c>
      <c r="AO13" s="54" t="s">
        <v>1336</v>
      </c>
      <c r="AP13" s="54" t="s">
        <v>1336</v>
      </c>
      <c r="AQ13" s="54" t="s">
        <v>1336</v>
      </c>
      <c r="AR13" s="54" t="s">
        <v>1336</v>
      </c>
      <c r="AS13" s="54" t="s">
        <v>1336</v>
      </c>
      <c r="AT13" s="54" t="s">
        <v>1336</v>
      </c>
      <c r="AU13" s="54" t="s">
        <v>1336</v>
      </c>
      <c r="AV13" s="54" t="s">
        <v>1336</v>
      </c>
      <c r="AW13" s="54" t="s">
        <v>1336</v>
      </c>
      <c r="AX13" s="54" t="s">
        <v>1336</v>
      </c>
      <c r="AY13" s="54" t="s">
        <v>1336</v>
      </c>
      <c r="AZ13" s="54" t="s">
        <v>1336</v>
      </c>
      <c r="BA13" s="54" t="s">
        <v>1336</v>
      </c>
      <c r="BB13" s="54" t="s">
        <v>1336</v>
      </c>
      <c r="BC13" s="54" t="s">
        <v>1336</v>
      </c>
      <c r="BD13" s="54" t="s">
        <v>1336</v>
      </c>
      <c r="BE13" s="54" t="s">
        <v>1336</v>
      </c>
      <c r="BF13" s="54" t="s">
        <v>1336</v>
      </c>
      <c r="BG13" s="54" t="s">
        <v>1336</v>
      </c>
      <c r="BH13" s="54" t="s">
        <v>1336</v>
      </c>
      <c r="BI13" s="54" t="s">
        <v>1336</v>
      </c>
      <c r="BJ13" s="54" t="s">
        <v>1336</v>
      </c>
      <c r="BK13" s="54" t="s">
        <v>1336</v>
      </c>
      <c r="BL13" s="54" t="s">
        <v>1336</v>
      </c>
      <c r="BM13" s="54" t="s">
        <v>1336</v>
      </c>
      <c r="BN13" s="54" t="s">
        <v>1336</v>
      </c>
      <c r="BO13" s="54" t="s">
        <v>1336</v>
      </c>
      <c r="BP13" s="54" t="s">
        <v>1336</v>
      </c>
      <c r="BQ13" s="54" t="s">
        <v>1336</v>
      </c>
      <c r="BR13" s="54" t="s">
        <v>1336</v>
      </c>
      <c r="BS13" s="54" t="s">
        <v>1336</v>
      </c>
      <c r="BT13" s="54" t="s">
        <v>1336</v>
      </c>
      <c r="BU13" s="54" t="s">
        <v>1336</v>
      </c>
      <c r="BV13" s="54" t="s">
        <v>1336</v>
      </c>
      <c r="BW13" s="54" t="s">
        <v>1336</v>
      </c>
      <c r="BX13" s="54" t="s">
        <v>1336</v>
      </c>
      <c r="BY13" s="54" t="s">
        <v>1336</v>
      </c>
      <c r="BZ13" s="54" t="s">
        <v>1336</v>
      </c>
      <c r="CA13" s="54" t="s">
        <v>1336</v>
      </c>
      <c r="CB13" s="54" t="s">
        <v>1336</v>
      </c>
      <c r="CC13" s="54" t="s">
        <v>1336</v>
      </c>
      <c r="CD13" s="54" t="s">
        <v>1336</v>
      </c>
      <c r="CE13" s="54" t="s">
        <v>1336</v>
      </c>
      <c r="CF13" s="54" t="s">
        <v>1336</v>
      </c>
      <c r="CG13" s="54" t="s">
        <v>1336</v>
      </c>
      <c r="CH13" s="54" t="s">
        <v>1336</v>
      </c>
      <c r="CI13" s="54" t="s">
        <v>1336</v>
      </c>
      <c r="CJ13" s="54" t="s">
        <v>1336</v>
      </c>
      <c r="CK13" s="54" t="s">
        <v>1336</v>
      </c>
      <c r="CL13" s="54" t="s">
        <v>1336</v>
      </c>
      <c r="CM13" s="54" t="s">
        <v>1336</v>
      </c>
      <c r="CN13" s="54" t="s">
        <v>1336</v>
      </c>
      <c r="CO13" s="54" t="s">
        <v>1336</v>
      </c>
      <c r="CP13" s="54" t="s">
        <v>1336</v>
      </c>
      <c r="CQ13" s="54" t="s">
        <v>1336</v>
      </c>
      <c r="CR13" s="54" t="s">
        <v>1336</v>
      </c>
      <c r="CS13" s="54" t="s">
        <v>1336</v>
      </c>
      <c r="CT13" s="54" t="s">
        <v>1336</v>
      </c>
      <c r="CU13" s="54" t="s">
        <v>1336</v>
      </c>
      <c r="CV13" s="54" t="s">
        <v>1336</v>
      </c>
      <c r="CW13" s="54" t="s">
        <v>1336</v>
      </c>
      <c r="CX13" s="54" t="s">
        <v>1336</v>
      </c>
    </row>
    <row r="14" spans="1:102" ht="12.75" x14ac:dyDescent="0.2">
      <c r="A14" s="148" t="s">
        <v>192</v>
      </c>
      <c r="B14" s="149" t="s">
        <v>197</v>
      </c>
      <c r="C14" s="149" t="s">
        <v>197</v>
      </c>
      <c r="D14" s="149" t="s">
        <v>197</v>
      </c>
      <c r="E14" s="149" t="s">
        <v>197</v>
      </c>
      <c r="F14" s="149" t="s">
        <v>197</v>
      </c>
      <c r="G14" s="149" t="s">
        <v>197</v>
      </c>
      <c r="H14" s="149" t="s">
        <v>197</v>
      </c>
      <c r="I14" s="149" t="s">
        <v>197</v>
      </c>
      <c r="J14" s="149" t="s">
        <v>197</v>
      </c>
      <c r="K14" s="149" t="s">
        <v>197</v>
      </c>
      <c r="L14" s="149" t="s">
        <v>197</v>
      </c>
      <c r="M14" s="149" t="s">
        <v>197</v>
      </c>
      <c r="N14" s="149" t="s">
        <v>197</v>
      </c>
      <c r="O14" s="149" t="s">
        <v>197</v>
      </c>
      <c r="P14" s="149" t="s">
        <v>197</v>
      </c>
      <c r="Q14" s="149" t="s">
        <v>197</v>
      </c>
      <c r="R14" s="149" t="s">
        <v>197</v>
      </c>
      <c r="S14" s="149" t="s">
        <v>197</v>
      </c>
      <c r="T14" s="149" t="s">
        <v>197</v>
      </c>
      <c r="U14" s="149" t="s">
        <v>197</v>
      </c>
      <c r="V14" s="149" t="s">
        <v>197</v>
      </c>
      <c r="W14" s="149" t="s">
        <v>197</v>
      </c>
      <c r="X14" s="149" t="s">
        <v>197</v>
      </c>
      <c r="Y14" s="149" t="s">
        <v>197</v>
      </c>
      <c r="Z14" s="149" t="s">
        <v>197</v>
      </c>
      <c r="AA14" s="149" t="s">
        <v>197</v>
      </c>
      <c r="AB14" s="149" t="s">
        <v>197</v>
      </c>
      <c r="AC14" s="149" t="s">
        <v>197</v>
      </c>
      <c r="AD14" s="149" t="s">
        <v>197</v>
      </c>
      <c r="AE14" s="149" t="s">
        <v>197</v>
      </c>
      <c r="AF14" s="149" t="s">
        <v>197</v>
      </c>
      <c r="AG14" s="149" t="s">
        <v>197</v>
      </c>
      <c r="AH14" s="149" t="s">
        <v>197</v>
      </c>
      <c r="AI14" s="149" t="s">
        <v>197</v>
      </c>
      <c r="AJ14" s="149" t="s">
        <v>197</v>
      </c>
      <c r="AK14" s="149" t="s">
        <v>197</v>
      </c>
      <c r="AL14" s="149" t="s">
        <v>197</v>
      </c>
      <c r="AM14" s="149" t="s">
        <v>197</v>
      </c>
      <c r="AN14" s="149" t="s">
        <v>197</v>
      </c>
      <c r="AO14" s="149" t="s">
        <v>197</v>
      </c>
      <c r="AP14" s="149" t="s">
        <v>197</v>
      </c>
      <c r="AQ14" s="149" t="s">
        <v>197</v>
      </c>
      <c r="AR14" s="149" t="s">
        <v>197</v>
      </c>
      <c r="AS14" s="149" t="s">
        <v>197</v>
      </c>
      <c r="AT14" s="149" t="s">
        <v>197</v>
      </c>
      <c r="AU14" s="149" t="s">
        <v>197</v>
      </c>
      <c r="AV14" s="149" t="s">
        <v>197</v>
      </c>
      <c r="AW14" s="149" t="s">
        <v>197</v>
      </c>
      <c r="AX14" s="149" t="s">
        <v>197</v>
      </c>
      <c r="AY14" s="149" t="s">
        <v>197</v>
      </c>
      <c r="AZ14" s="149" t="s">
        <v>197</v>
      </c>
      <c r="BA14" s="149" t="s">
        <v>197</v>
      </c>
      <c r="BB14" s="149" t="s">
        <v>197</v>
      </c>
      <c r="BC14" s="149" t="s">
        <v>197</v>
      </c>
      <c r="BD14" s="149" t="s">
        <v>197</v>
      </c>
      <c r="BE14" s="149" t="s">
        <v>197</v>
      </c>
      <c r="BF14" s="149" t="s">
        <v>197</v>
      </c>
      <c r="BG14" s="149" t="s">
        <v>197</v>
      </c>
      <c r="BH14" s="149" t="s">
        <v>197</v>
      </c>
      <c r="BI14" s="149" t="s">
        <v>197</v>
      </c>
      <c r="BJ14" s="149" t="s">
        <v>197</v>
      </c>
      <c r="BK14" s="149" t="s">
        <v>197</v>
      </c>
      <c r="BL14" s="149" t="s">
        <v>197</v>
      </c>
      <c r="BM14" s="149" t="s">
        <v>197</v>
      </c>
      <c r="BN14" s="149" t="s">
        <v>197</v>
      </c>
      <c r="BO14" s="149" t="s">
        <v>197</v>
      </c>
      <c r="BP14" s="149" t="s">
        <v>197</v>
      </c>
      <c r="BQ14" s="149" t="s">
        <v>197</v>
      </c>
      <c r="BR14" s="149" t="s">
        <v>197</v>
      </c>
      <c r="BS14" s="149" t="s">
        <v>197</v>
      </c>
      <c r="BT14" s="149" t="s">
        <v>197</v>
      </c>
      <c r="BU14" s="149" t="s">
        <v>197</v>
      </c>
      <c r="BV14" s="149" t="s">
        <v>197</v>
      </c>
      <c r="BW14" s="149" t="s">
        <v>197</v>
      </c>
      <c r="BX14" s="149" t="s">
        <v>197</v>
      </c>
      <c r="BY14" s="149" t="s">
        <v>197</v>
      </c>
      <c r="BZ14" s="149" t="s">
        <v>197</v>
      </c>
      <c r="CA14" s="149" t="s">
        <v>197</v>
      </c>
      <c r="CB14" s="149" t="s">
        <v>197</v>
      </c>
      <c r="CC14" s="149" t="s">
        <v>197</v>
      </c>
      <c r="CD14" s="149" t="s">
        <v>197</v>
      </c>
      <c r="CE14" s="149" t="s">
        <v>197</v>
      </c>
      <c r="CF14" s="149" t="s">
        <v>197</v>
      </c>
      <c r="CG14" s="149" t="s">
        <v>197</v>
      </c>
      <c r="CH14" s="149" t="s">
        <v>197</v>
      </c>
      <c r="CI14" s="149" t="s">
        <v>197</v>
      </c>
      <c r="CJ14" s="149" t="s">
        <v>197</v>
      </c>
      <c r="CK14" s="149" t="s">
        <v>197</v>
      </c>
      <c r="CL14" s="149" t="s">
        <v>197</v>
      </c>
      <c r="CM14" s="149" t="s">
        <v>197</v>
      </c>
      <c r="CN14" s="149" t="s">
        <v>197</v>
      </c>
      <c r="CO14" s="149" t="s">
        <v>197</v>
      </c>
      <c r="CP14" s="149" t="s">
        <v>197</v>
      </c>
      <c r="CQ14" s="149" t="s">
        <v>197</v>
      </c>
      <c r="CR14" s="149" t="s">
        <v>197</v>
      </c>
      <c r="CS14" s="149" t="s">
        <v>197</v>
      </c>
      <c r="CT14" s="149" t="s">
        <v>197</v>
      </c>
      <c r="CU14" s="149" t="s">
        <v>197</v>
      </c>
      <c r="CV14" s="149" t="s">
        <v>197</v>
      </c>
      <c r="CW14" s="149" t="s">
        <v>197</v>
      </c>
      <c r="CX14" s="149" t="s">
        <v>197</v>
      </c>
    </row>
    <row r="15" spans="1:102" ht="12.75" x14ac:dyDescent="0.2">
      <c r="A15" s="57" t="s">
        <v>120</v>
      </c>
      <c r="B15" s="63" t="s">
        <v>197</v>
      </c>
      <c r="C15" s="63" t="s">
        <v>197</v>
      </c>
      <c r="D15" s="63" t="s">
        <v>197</v>
      </c>
      <c r="E15" s="63" t="s">
        <v>197</v>
      </c>
      <c r="F15" s="63" t="s">
        <v>197</v>
      </c>
      <c r="G15" s="63" t="s">
        <v>197</v>
      </c>
      <c r="H15" s="63" t="s">
        <v>197</v>
      </c>
      <c r="I15" s="63" t="s">
        <v>197</v>
      </c>
      <c r="J15" s="63" t="s">
        <v>197</v>
      </c>
      <c r="K15" s="63" t="s">
        <v>197</v>
      </c>
      <c r="L15" s="63" t="s">
        <v>197</v>
      </c>
      <c r="M15" s="63" t="s">
        <v>197</v>
      </c>
      <c r="N15" s="63" t="s">
        <v>197</v>
      </c>
      <c r="O15" s="63" t="s">
        <v>197</v>
      </c>
      <c r="P15" s="63" t="s">
        <v>197</v>
      </c>
      <c r="Q15" s="63" t="s">
        <v>197</v>
      </c>
      <c r="R15" s="63" t="s">
        <v>197</v>
      </c>
      <c r="S15" s="63" t="s">
        <v>197</v>
      </c>
      <c r="T15" s="63" t="s">
        <v>197</v>
      </c>
      <c r="U15" s="63" t="s">
        <v>197</v>
      </c>
      <c r="V15" s="63" t="s">
        <v>197</v>
      </c>
      <c r="W15" s="63" t="s">
        <v>197</v>
      </c>
      <c r="X15" s="63" t="s">
        <v>197</v>
      </c>
      <c r="Y15" s="63" t="s">
        <v>197</v>
      </c>
      <c r="Z15" s="63" t="s">
        <v>197</v>
      </c>
      <c r="AA15" s="63" t="s">
        <v>197</v>
      </c>
      <c r="AB15" s="63" t="s">
        <v>197</v>
      </c>
      <c r="AC15" s="63" t="s">
        <v>197</v>
      </c>
      <c r="AD15" s="63" t="s">
        <v>197</v>
      </c>
      <c r="AE15" s="63" t="s">
        <v>197</v>
      </c>
      <c r="AF15" s="63" t="s">
        <v>197</v>
      </c>
      <c r="AG15" s="63" t="s">
        <v>197</v>
      </c>
      <c r="AH15" s="63" t="s">
        <v>197</v>
      </c>
      <c r="AI15" s="63" t="s">
        <v>197</v>
      </c>
      <c r="AJ15" s="63" t="s">
        <v>197</v>
      </c>
      <c r="AK15" s="63" t="s">
        <v>197</v>
      </c>
      <c r="AL15" s="63" t="s">
        <v>197</v>
      </c>
      <c r="AM15" s="63" t="s">
        <v>197</v>
      </c>
      <c r="AN15" s="63" t="s">
        <v>197</v>
      </c>
      <c r="AO15" s="63" t="s">
        <v>197</v>
      </c>
      <c r="AP15" s="63" t="s">
        <v>197</v>
      </c>
      <c r="AQ15" s="63" t="s">
        <v>197</v>
      </c>
      <c r="AR15" s="63" t="s">
        <v>197</v>
      </c>
      <c r="AS15" s="63" t="s">
        <v>197</v>
      </c>
      <c r="AT15" s="63" t="s">
        <v>197</v>
      </c>
      <c r="AU15" s="63" t="s">
        <v>197</v>
      </c>
      <c r="AV15" s="63" t="s">
        <v>197</v>
      </c>
      <c r="AW15" s="63" t="s">
        <v>197</v>
      </c>
      <c r="AX15" s="63" t="s">
        <v>197</v>
      </c>
      <c r="AY15" s="63" t="s">
        <v>197</v>
      </c>
      <c r="AZ15" s="63" t="s">
        <v>197</v>
      </c>
      <c r="BA15" s="63" t="s">
        <v>197</v>
      </c>
      <c r="BB15" s="63" t="s">
        <v>197</v>
      </c>
      <c r="BC15" s="63" t="s">
        <v>197</v>
      </c>
      <c r="BD15" s="63" t="s">
        <v>197</v>
      </c>
      <c r="BE15" s="63" t="s">
        <v>197</v>
      </c>
      <c r="BF15" s="63" t="s">
        <v>197</v>
      </c>
      <c r="BG15" s="63" t="s">
        <v>197</v>
      </c>
      <c r="BH15" s="63" t="s">
        <v>197</v>
      </c>
      <c r="BI15" s="63" t="s">
        <v>197</v>
      </c>
      <c r="BJ15" s="63" t="s">
        <v>197</v>
      </c>
      <c r="BK15" s="63" t="s">
        <v>197</v>
      </c>
      <c r="BL15" s="63" t="s">
        <v>197</v>
      </c>
      <c r="BM15" s="63" t="s">
        <v>197</v>
      </c>
      <c r="BN15" s="63" t="s">
        <v>197</v>
      </c>
      <c r="BO15" s="63" t="s">
        <v>197</v>
      </c>
      <c r="BP15" s="63" t="s">
        <v>197</v>
      </c>
      <c r="BQ15" s="63" t="s">
        <v>197</v>
      </c>
      <c r="BR15" s="63" t="s">
        <v>197</v>
      </c>
      <c r="BS15" s="63" t="s">
        <v>197</v>
      </c>
      <c r="BT15" s="63" t="s">
        <v>197</v>
      </c>
      <c r="BU15" s="63" t="s">
        <v>197</v>
      </c>
      <c r="BV15" s="63" t="s">
        <v>197</v>
      </c>
      <c r="BW15" s="63" t="s">
        <v>197</v>
      </c>
      <c r="BX15" s="63" t="s">
        <v>197</v>
      </c>
      <c r="BY15" s="63" t="s">
        <v>197</v>
      </c>
      <c r="BZ15" s="63" t="s">
        <v>197</v>
      </c>
      <c r="CA15" s="63" t="s">
        <v>197</v>
      </c>
      <c r="CB15" s="63" t="s">
        <v>197</v>
      </c>
      <c r="CC15" s="63" t="s">
        <v>197</v>
      </c>
      <c r="CD15" s="63" t="s">
        <v>197</v>
      </c>
      <c r="CE15" s="63" t="s">
        <v>197</v>
      </c>
      <c r="CF15" s="63" t="s">
        <v>197</v>
      </c>
      <c r="CG15" s="63" t="s">
        <v>197</v>
      </c>
      <c r="CH15" s="63" t="s">
        <v>197</v>
      </c>
      <c r="CI15" s="63" t="s">
        <v>197</v>
      </c>
      <c r="CJ15" s="63" t="s">
        <v>197</v>
      </c>
      <c r="CK15" s="63" t="s">
        <v>197</v>
      </c>
      <c r="CL15" s="63" t="s">
        <v>197</v>
      </c>
      <c r="CM15" s="63" t="s">
        <v>197</v>
      </c>
      <c r="CN15" s="63" t="s">
        <v>197</v>
      </c>
      <c r="CO15" s="63" t="s">
        <v>197</v>
      </c>
      <c r="CP15" s="63" t="s">
        <v>197</v>
      </c>
      <c r="CQ15" s="63" t="s">
        <v>197</v>
      </c>
      <c r="CR15" s="63" t="s">
        <v>197</v>
      </c>
      <c r="CS15" s="63" t="s">
        <v>197</v>
      </c>
      <c r="CT15" s="63" t="s">
        <v>197</v>
      </c>
      <c r="CU15" s="63" t="s">
        <v>197</v>
      </c>
      <c r="CV15" s="63" t="s">
        <v>197</v>
      </c>
      <c r="CW15" s="63" t="s">
        <v>197</v>
      </c>
      <c r="CX15" s="63" t="s">
        <v>197</v>
      </c>
    </row>
    <row r="16" spans="1:102" ht="12.75" x14ac:dyDescent="0.2">
      <c r="A16" s="59" t="str">
        <f>[3]Grade!A2</f>
        <v xml:space="preserve">Availability </v>
      </c>
      <c r="B16" s="118">
        <v>10</v>
      </c>
      <c r="C16" s="118">
        <v>10</v>
      </c>
      <c r="D16" s="118">
        <v>10</v>
      </c>
      <c r="E16" s="118">
        <v>10</v>
      </c>
      <c r="F16" s="118">
        <v>10</v>
      </c>
      <c r="G16" s="118">
        <v>10</v>
      </c>
      <c r="H16" s="118">
        <v>10</v>
      </c>
      <c r="I16" s="118">
        <v>6</v>
      </c>
      <c r="J16" s="118">
        <v>6</v>
      </c>
      <c r="K16" s="118">
        <v>6</v>
      </c>
      <c r="L16" s="118">
        <v>6</v>
      </c>
      <c r="M16" s="118">
        <v>6</v>
      </c>
      <c r="N16" s="118">
        <v>6</v>
      </c>
      <c r="O16" s="118">
        <v>6</v>
      </c>
      <c r="P16" s="118">
        <v>6</v>
      </c>
      <c r="Q16" s="118">
        <v>6</v>
      </c>
      <c r="R16" s="118">
        <v>6</v>
      </c>
      <c r="S16" s="118">
        <v>6</v>
      </c>
      <c r="T16" s="118">
        <v>6</v>
      </c>
      <c r="U16" s="118">
        <v>6</v>
      </c>
      <c r="V16" s="118">
        <v>6</v>
      </c>
      <c r="W16" s="118">
        <v>6</v>
      </c>
      <c r="X16" s="118">
        <v>6</v>
      </c>
      <c r="Y16" s="118">
        <v>6</v>
      </c>
      <c r="Z16" s="118">
        <v>6</v>
      </c>
      <c r="AA16" s="118">
        <v>6</v>
      </c>
      <c r="AB16" s="118">
        <v>6</v>
      </c>
      <c r="AC16" s="118">
        <v>6</v>
      </c>
      <c r="AD16" s="118">
        <v>6</v>
      </c>
      <c r="AE16" s="118">
        <v>6</v>
      </c>
      <c r="AF16" s="118">
        <v>6</v>
      </c>
      <c r="AG16" s="118">
        <v>6</v>
      </c>
      <c r="AH16" s="118">
        <v>6</v>
      </c>
      <c r="AI16" s="118">
        <v>6</v>
      </c>
      <c r="AJ16" s="118">
        <v>6</v>
      </c>
      <c r="AK16" s="118">
        <v>6</v>
      </c>
      <c r="AL16" s="118">
        <v>6</v>
      </c>
      <c r="AM16" s="118">
        <v>6</v>
      </c>
      <c r="AN16" s="118">
        <v>6</v>
      </c>
      <c r="AO16" s="118">
        <v>6</v>
      </c>
      <c r="AP16" s="118">
        <v>6</v>
      </c>
      <c r="AQ16" s="118">
        <v>6</v>
      </c>
      <c r="AR16" s="118">
        <v>6</v>
      </c>
      <c r="AS16" s="118">
        <v>6</v>
      </c>
      <c r="AT16" s="118">
        <v>6</v>
      </c>
      <c r="AU16" s="118">
        <v>6</v>
      </c>
      <c r="AV16" s="118">
        <v>6</v>
      </c>
      <c r="AW16" s="118">
        <v>6</v>
      </c>
      <c r="AX16" s="118">
        <v>6</v>
      </c>
      <c r="AY16" s="118">
        <v>6</v>
      </c>
      <c r="AZ16" s="118">
        <v>6</v>
      </c>
      <c r="BA16" s="118">
        <v>6</v>
      </c>
      <c r="BB16" s="118">
        <v>6</v>
      </c>
      <c r="BC16" s="118">
        <v>6</v>
      </c>
      <c r="BD16" s="118">
        <v>7</v>
      </c>
      <c r="BE16" s="118">
        <v>7</v>
      </c>
      <c r="BF16" s="118">
        <v>7</v>
      </c>
      <c r="BG16" s="118">
        <v>7</v>
      </c>
      <c r="BH16" s="118">
        <v>7</v>
      </c>
      <c r="BI16" s="118">
        <v>7</v>
      </c>
      <c r="BJ16" s="118">
        <v>7</v>
      </c>
      <c r="BK16" s="118">
        <v>7</v>
      </c>
      <c r="BL16" s="118">
        <v>7</v>
      </c>
      <c r="BM16" s="118">
        <v>7</v>
      </c>
      <c r="BN16" s="118">
        <v>7</v>
      </c>
      <c r="BO16" s="118">
        <v>7</v>
      </c>
      <c r="BP16" s="118">
        <v>7</v>
      </c>
      <c r="BQ16" s="118">
        <v>7</v>
      </c>
      <c r="BR16" s="118">
        <v>7</v>
      </c>
      <c r="BS16" s="118">
        <v>7</v>
      </c>
      <c r="BT16" s="118">
        <v>7</v>
      </c>
      <c r="BU16" s="118">
        <v>10</v>
      </c>
      <c r="BV16" s="118">
        <v>10</v>
      </c>
      <c r="BW16" s="118">
        <v>10</v>
      </c>
      <c r="BX16" s="118">
        <v>10</v>
      </c>
      <c r="BY16" s="118">
        <v>10</v>
      </c>
      <c r="BZ16" s="118">
        <v>8</v>
      </c>
      <c r="CA16" s="118">
        <v>8</v>
      </c>
      <c r="CB16" s="118">
        <v>8</v>
      </c>
      <c r="CC16" s="118">
        <v>8</v>
      </c>
      <c r="CD16" s="118">
        <v>8</v>
      </c>
      <c r="CE16" s="118">
        <v>8</v>
      </c>
      <c r="CF16" s="118">
        <v>8</v>
      </c>
      <c r="CG16" s="118">
        <v>8</v>
      </c>
      <c r="CH16" s="118">
        <v>8</v>
      </c>
      <c r="CI16" s="118">
        <v>8</v>
      </c>
      <c r="CJ16" s="118">
        <v>8</v>
      </c>
      <c r="CK16" s="118">
        <v>8</v>
      </c>
      <c r="CL16" s="118">
        <v>8</v>
      </c>
      <c r="CM16" s="118">
        <v>8</v>
      </c>
      <c r="CN16" s="118">
        <v>8</v>
      </c>
      <c r="CO16" s="118">
        <v>8</v>
      </c>
      <c r="CP16" s="118">
        <v>8</v>
      </c>
      <c r="CQ16" s="118">
        <v>8</v>
      </c>
      <c r="CR16" s="118">
        <v>8</v>
      </c>
      <c r="CS16" s="118">
        <v>8</v>
      </c>
      <c r="CT16" s="118">
        <v>8</v>
      </c>
      <c r="CU16" s="118">
        <v>8</v>
      </c>
      <c r="CV16" s="118">
        <v>8</v>
      </c>
      <c r="CW16" s="118">
        <v>8</v>
      </c>
      <c r="CX16" s="118">
        <v>8</v>
      </c>
    </row>
    <row r="17" spans="1:102" ht="12.75" x14ac:dyDescent="0.2">
      <c r="A17" s="59" t="str">
        <f>[3]Grade!A15</f>
        <v>Relevance</v>
      </c>
      <c r="B17" s="118">
        <v>25</v>
      </c>
      <c r="C17" s="118">
        <v>25</v>
      </c>
      <c r="D17" s="118">
        <v>25</v>
      </c>
      <c r="E17" s="118">
        <v>25</v>
      </c>
      <c r="F17" s="118">
        <v>25</v>
      </c>
      <c r="G17" s="118">
        <v>25</v>
      </c>
      <c r="H17" s="118">
        <v>25</v>
      </c>
      <c r="I17" s="118">
        <v>30</v>
      </c>
      <c r="J17" s="118">
        <v>30</v>
      </c>
      <c r="K17" s="118">
        <v>30</v>
      </c>
      <c r="L17" s="118">
        <v>30</v>
      </c>
      <c r="M17" s="118">
        <v>30</v>
      </c>
      <c r="N17" s="118">
        <v>30</v>
      </c>
      <c r="O17" s="118">
        <v>30</v>
      </c>
      <c r="P17" s="118">
        <v>30</v>
      </c>
      <c r="Q17" s="118">
        <v>30</v>
      </c>
      <c r="R17" s="118">
        <v>30</v>
      </c>
      <c r="S17" s="118">
        <v>30</v>
      </c>
      <c r="T17" s="118">
        <v>30</v>
      </c>
      <c r="U17" s="118">
        <v>30</v>
      </c>
      <c r="V17" s="118">
        <v>30</v>
      </c>
      <c r="W17" s="118">
        <v>30</v>
      </c>
      <c r="X17" s="118">
        <v>30</v>
      </c>
      <c r="Y17" s="118">
        <v>30</v>
      </c>
      <c r="Z17" s="118">
        <v>30</v>
      </c>
      <c r="AA17" s="118">
        <v>30</v>
      </c>
      <c r="AB17" s="118">
        <v>30</v>
      </c>
      <c r="AC17" s="118">
        <v>30</v>
      </c>
      <c r="AD17" s="118">
        <v>30</v>
      </c>
      <c r="AE17" s="118">
        <v>30</v>
      </c>
      <c r="AF17" s="118">
        <v>30</v>
      </c>
      <c r="AG17" s="118">
        <v>30</v>
      </c>
      <c r="AH17" s="118">
        <v>30</v>
      </c>
      <c r="AI17" s="118">
        <v>30</v>
      </c>
      <c r="AJ17" s="118">
        <v>30</v>
      </c>
      <c r="AK17" s="118">
        <v>30</v>
      </c>
      <c r="AL17" s="118">
        <v>30</v>
      </c>
      <c r="AM17" s="118">
        <v>30</v>
      </c>
      <c r="AN17" s="118">
        <v>30</v>
      </c>
      <c r="AO17" s="118">
        <v>30</v>
      </c>
      <c r="AP17" s="118">
        <v>30</v>
      </c>
      <c r="AQ17" s="118">
        <v>30</v>
      </c>
      <c r="AR17" s="118">
        <v>30</v>
      </c>
      <c r="AS17" s="118">
        <v>30</v>
      </c>
      <c r="AT17" s="118">
        <v>30</v>
      </c>
      <c r="AU17" s="118">
        <v>30</v>
      </c>
      <c r="AV17" s="118">
        <v>30</v>
      </c>
      <c r="AW17" s="118">
        <v>30</v>
      </c>
      <c r="AX17" s="118">
        <v>30</v>
      </c>
      <c r="AY17" s="118">
        <v>30</v>
      </c>
      <c r="AZ17" s="118">
        <v>30</v>
      </c>
      <c r="BA17" s="118">
        <v>30</v>
      </c>
      <c r="BB17" s="118">
        <v>30</v>
      </c>
      <c r="BC17" s="118">
        <v>30</v>
      </c>
      <c r="BD17" s="118">
        <v>34</v>
      </c>
      <c r="BE17" s="118">
        <v>34</v>
      </c>
      <c r="BF17" s="118">
        <v>34</v>
      </c>
      <c r="BG17" s="118">
        <v>34</v>
      </c>
      <c r="BH17" s="118">
        <v>34</v>
      </c>
      <c r="BI17" s="118">
        <v>34</v>
      </c>
      <c r="BJ17" s="118">
        <v>34</v>
      </c>
      <c r="BK17" s="118">
        <v>34</v>
      </c>
      <c r="BL17" s="118">
        <v>34</v>
      </c>
      <c r="BM17" s="118">
        <v>34</v>
      </c>
      <c r="BN17" s="118">
        <v>34</v>
      </c>
      <c r="BO17" s="118">
        <v>34</v>
      </c>
      <c r="BP17" s="118">
        <v>34</v>
      </c>
      <c r="BQ17" s="118">
        <v>34</v>
      </c>
      <c r="BR17" s="118">
        <v>34</v>
      </c>
      <c r="BS17" s="118">
        <v>34</v>
      </c>
      <c r="BT17" s="118">
        <v>34</v>
      </c>
      <c r="BU17" s="118">
        <v>26</v>
      </c>
      <c r="BV17" s="118">
        <v>26</v>
      </c>
      <c r="BW17" s="118">
        <v>26</v>
      </c>
      <c r="BX17" s="118">
        <v>26</v>
      </c>
      <c r="BY17" s="118">
        <v>26</v>
      </c>
      <c r="BZ17" s="118">
        <v>30</v>
      </c>
      <c r="CA17" s="118">
        <v>30</v>
      </c>
      <c r="CB17" s="118">
        <v>30</v>
      </c>
      <c r="CC17" s="118">
        <v>30</v>
      </c>
      <c r="CD17" s="118">
        <v>30</v>
      </c>
      <c r="CE17" s="118">
        <v>30</v>
      </c>
      <c r="CF17" s="118">
        <v>30</v>
      </c>
      <c r="CG17" s="118">
        <v>30</v>
      </c>
      <c r="CH17" s="118">
        <v>30</v>
      </c>
      <c r="CI17" s="118">
        <v>30</v>
      </c>
      <c r="CJ17" s="118">
        <v>30</v>
      </c>
      <c r="CK17" s="118">
        <v>30</v>
      </c>
      <c r="CL17" s="118">
        <v>30</v>
      </c>
      <c r="CM17" s="118">
        <v>30</v>
      </c>
      <c r="CN17" s="118">
        <v>30</v>
      </c>
      <c r="CO17" s="118">
        <v>30</v>
      </c>
      <c r="CP17" s="118">
        <v>30</v>
      </c>
      <c r="CQ17" s="118">
        <v>30</v>
      </c>
      <c r="CR17" s="118">
        <v>30</v>
      </c>
      <c r="CS17" s="118">
        <v>30</v>
      </c>
      <c r="CT17" s="118">
        <v>30</v>
      </c>
      <c r="CU17" s="118">
        <v>30</v>
      </c>
      <c r="CV17" s="118">
        <v>30</v>
      </c>
      <c r="CW17" s="118">
        <v>30</v>
      </c>
      <c r="CX17" s="118">
        <v>35</v>
      </c>
    </row>
    <row r="18" spans="1:102" ht="12.75" x14ac:dyDescent="0.2">
      <c r="A18" s="59" t="str">
        <f>[3]Grade!A40</f>
        <v>Robustness</v>
      </c>
      <c r="B18" s="118">
        <v>35</v>
      </c>
      <c r="C18" s="118">
        <v>35</v>
      </c>
      <c r="D18" s="118">
        <v>35</v>
      </c>
      <c r="E18" s="118">
        <v>35</v>
      </c>
      <c r="F18" s="118">
        <v>35</v>
      </c>
      <c r="G18" s="118">
        <v>35</v>
      </c>
      <c r="H18" s="118">
        <v>35</v>
      </c>
      <c r="I18" s="118">
        <v>30</v>
      </c>
      <c r="J18" s="118">
        <v>30</v>
      </c>
      <c r="K18" s="118">
        <v>30</v>
      </c>
      <c r="L18" s="118">
        <v>30</v>
      </c>
      <c r="M18" s="118">
        <v>30</v>
      </c>
      <c r="N18" s="118">
        <v>30</v>
      </c>
      <c r="O18" s="118">
        <v>30</v>
      </c>
      <c r="P18" s="118">
        <v>30</v>
      </c>
      <c r="Q18" s="118">
        <v>30</v>
      </c>
      <c r="R18" s="118">
        <v>30</v>
      </c>
      <c r="S18" s="118">
        <v>30</v>
      </c>
      <c r="T18" s="118">
        <v>30</v>
      </c>
      <c r="U18" s="118">
        <v>30</v>
      </c>
      <c r="V18" s="118">
        <v>30</v>
      </c>
      <c r="W18" s="118">
        <v>30</v>
      </c>
      <c r="X18" s="118">
        <v>30</v>
      </c>
      <c r="Y18" s="118">
        <v>30</v>
      </c>
      <c r="Z18" s="118">
        <v>30</v>
      </c>
      <c r="AA18" s="118">
        <v>30</v>
      </c>
      <c r="AB18" s="118">
        <v>30</v>
      </c>
      <c r="AC18" s="118">
        <v>30</v>
      </c>
      <c r="AD18" s="118">
        <v>30</v>
      </c>
      <c r="AE18" s="118">
        <v>30</v>
      </c>
      <c r="AF18" s="118">
        <v>30</v>
      </c>
      <c r="AG18" s="118">
        <v>30</v>
      </c>
      <c r="AH18" s="118">
        <v>30</v>
      </c>
      <c r="AI18" s="118">
        <v>30</v>
      </c>
      <c r="AJ18" s="118">
        <v>30</v>
      </c>
      <c r="AK18" s="118">
        <v>30</v>
      </c>
      <c r="AL18" s="118">
        <v>30</v>
      </c>
      <c r="AM18" s="118">
        <v>30</v>
      </c>
      <c r="AN18" s="118">
        <v>30</v>
      </c>
      <c r="AO18" s="118">
        <v>30</v>
      </c>
      <c r="AP18" s="118">
        <v>30</v>
      </c>
      <c r="AQ18" s="118">
        <v>30</v>
      </c>
      <c r="AR18" s="118">
        <v>30</v>
      </c>
      <c r="AS18" s="118">
        <v>30</v>
      </c>
      <c r="AT18" s="118">
        <v>30</v>
      </c>
      <c r="AU18" s="118">
        <v>30</v>
      </c>
      <c r="AV18" s="118">
        <v>30</v>
      </c>
      <c r="AW18" s="118">
        <v>30</v>
      </c>
      <c r="AX18" s="118">
        <v>30</v>
      </c>
      <c r="AY18" s="118">
        <v>30</v>
      </c>
      <c r="AZ18" s="118">
        <v>30</v>
      </c>
      <c r="BA18" s="118">
        <v>30</v>
      </c>
      <c r="BB18" s="118">
        <v>30</v>
      </c>
      <c r="BC18" s="118">
        <v>30</v>
      </c>
      <c r="BD18" s="118">
        <v>34</v>
      </c>
      <c r="BE18" s="118">
        <v>34</v>
      </c>
      <c r="BF18" s="118">
        <v>34</v>
      </c>
      <c r="BG18" s="118">
        <v>34</v>
      </c>
      <c r="BH18" s="118">
        <v>34</v>
      </c>
      <c r="BI18" s="118">
        <v>34</v>
      </c>
      <c r="BJ18" s="118">
        <v>34</v>
      </c>
      <c r="BK18" s="118">
        <v>34</v>
      </c>
      <c r="BL18" s="118">
        <v>34</v>
      </c>
      <c r="BM18" s="118">
        <v>34</v>
      </c>
      <c r="BN18" s="118">
        <v>34</v>
      </c>
      <c r="BO18" s="118">
        <v>34</v>
      </c>
      <c r="BP18" s="118">
        <v>34</v>
      </c>
      <c r="BQ18" s="118">
        <v>34</v>
      </c>
      <c r="BR18" s="118">
        <v>34</v>
      </c>
      <c r="BS18" s="118">
        <v>34</v>
      </c>
      <c r="BT18" s="118">
        <v>34</v>
      </c>
      <c r="BU18" s="118">
        <v>34</v>
      </c>
      <c r="BV18" s="118">
        <v>34</v>
      </c>
      <c r="BW18" s="118">
        <v>34</v>
      </c>
      <c r="BX18" s="118">
        <v>34</v>
      </c>
      <c r="BY18" s="118">
        <v>34</v>
      </c>
      <c r="BZ18" s="118">
        <v>30</v>
      </c>
      <c r="CA18" s="118">
        <v>30</v>
      </c>
      <c r="CB18" s="118">
        <v>30</v>
      </c>
      <c r="CC18" s="118">
        <v>30</v>
      </c>
      <c r="CD18" s="118">
        <v>30</v>
      </c>
      <c r="CE18" s="118">
        <v>30</v>
      </c>
      <c r="CF18" s="118">
        <v>30</v>
      </c>
      <c r="CG18" s="118">
        <v>30</v>
      </c>
      <c r="CH18" s="118">
        <v>30</v>
      </c>
      <c r="CI18" s="118">
        <v>30</v>
      </c>
      <c r="CJ18" s="118">
        <v>30</v>
      </c>
      <c r="CK18" s="118">
        <v>30</v>
      </c>
      <c r="CL18" s="118">
        <v>30</v>
      </c>
      <c r="CM18" s="118">
        <v>30</v>
      </c>
      <c r="CN18" s="118">
        <v>30</v>
      </c>
      <c r="CO18" s="118">
        <v>30</v>
      </c>
      <c r="CP18" s="118">
        <v>30</v>
      </c>
      <c r="CQ18" s="118">
        <v>30</v>
      </c>
      <c r="CR18" s="118">
        <v>30</v>
      </c>
      <c r="CS18" s="118">
        <v>30</v>
      </c>
      <c r="CT18" s="118">
        <v>30</v>
      </c>
      <c r="CU18" s="118">
        <v>30</v>
      </c>
      <c r="CV18" s="118">
        <v>30</v>
      </c>
      <c r="CW18" s="118">
        <v>30</v>
      </c>
      <c r="CX18" s="118">
        <v>36</v>
      </c>
    </row>
    <row r="19" spans="1:102" ht="12.75" x14ac:dyDescent="0.2">
      <c r="A19" s="59" t="str">
        <f>[3]Grade!A65</f>
        <v>Continuity</v>
      </c>
      <c r="B19" s="118">
        <v>10</v>
      </c>
      <c r="C19" s="118">
        <v>10</v>
      </c>
      <c r="D19" s="118">
        <v>10</v>
      </c>
      <c r="E19" s="118">
        <v>10</v>
      </c>
      <c r="F19" s="118">
        <v>10</v>
      </c>
      <c r="G19" s="118">
        <v>10</v>
      </c>
      <c r="H19" s="118">
        <v>10</v>
      </c>
      <c r="I19" s="118">
        <v>8</v>
      </c>
      <c r="J19" s="118">
        <v>8</v>
      </c>
      <c r="K19" s="118">
        <v>8</v>
      </c>
      <c r="L19" s="118">
        <v>8</v>
      </c>
      <c r="M19" s="118">
        <v>8</v>
      </c>
      <c r="N19" s="118">
        <v>8</v>
      </c>
      <c r="O19" s="118">
        <v>8</v>
      </c>
      <c r="P19" s="118">
        <v>8</v>
      </c>
      <c r="Q19" s="118">
        <v>8</v>
      </c>
      <c r="R19" s="118">
        <v>8</v>
      </c>
      <c r="S19" s="118">
        <v>8</v>
      </c>
      <c r="T19" s="118">
        <v>8</v>
      </c>
      <c r="U19" s="118">
        <v>8</v>
      </c>
      <c r="V19" s="118">
        <v>8</v>
      </c>
      <c r="W19" s="118">
        <v>8</v>
      </c>
      <c r="X19" s="118">
        <v>8</v>
      </c>
      <c r="Y19" s="118">
        <v>8</v>
      </c>
      <c r="Z19" s="118">
        <v>8</v>
      </c>
      <c r="AA19" s="118">
        <v>8</v>
      </c>
      <c r="AB19" s="118">
        <v>8</v>
      </c>
      <c r="AC19" s="118">
        <v>8</v>
      </c>
      <c r="AD19" s="118">
        <v>8</v>
      </c>
      <c r="AE19" s="118">
        <v>8</v>
      </c>
      <c r="AF19" s="118">
        <v>8</v>
      </c>
      <c r="AG19" s="118">
        <v>8</v>
      </c>
      <c r="AH19" s="118">
        <v>8</v>
      </c>
      <c r="AI19" s="118">
        <v>8</v>
      </c>
      <c r="AJ19" s="118">
        <v>8</v>
      </c>
      <c r="AK19" s="118">
        <v>8</v>
      </c>
      <c r="AL19" s="118">
        <v>8</v>
      </c>
      <c r="AM19" s="118">
        <v>8</v>
      </c>
      <c r="AN19" s="118">
        <v>8</v>
      </c>
      <c r="AO19" s="118">
        <v>8</v>
      </c>
      <c r="AP19" s="118">
        <v>8</v>
      </c>
      <c r="AQ19" s="118">
        <v>8</v>
      </c>
      <c r="AR19" s="118">
        <v>8</v>
      </c>
      <c r="AS19" s="118">
        <v>8</v>
      </c>
      <c r="AT19" s="118">
        <v>8</v>
      </c>
      <c r="AU19" s="118">
        <v>8</v>
      </c>
      <c r="AV19" s="118">
        <v>8</v>
      </c>
      <c r="AW19" s="118">
        <v>8</v>
      </c>
      <c r="AX19" s="118">
        <v>8</v>
      </c>
      <c r="AY19" s="118">
        <v>8</v>
      </c>
      <c r="AZ19" s="118">
        <v>8</v>
      </c>
      <c r="BA19" s="118">
        <v>8</v>
      </c>
      <c r="BB19" s="118">
        <v>8</v>
      </c>
      <c r="BC19" s="118">
        <v>8</v>
      </c>
      <c r="BD19" s="118">
        <v>7</v>
      </c>
      <c r="BE19" s="118">
        <v>7</v>
      </c>
      <c r="BF19" s="118">
        <v>7</v>
      </c>
      <c r="BG19" s="118">
        <v>7</v>
      </c>
      <c r="BH19" s="118">
        <v>7</v>
      </c>
      <c r="BI19" s="118">
        <v>7</v>
      </c>
      <c r="BJ19" s="118">
        <v>7</v>
      </c>
      <c r="BK19" s="118">
        <v>7</v>
      </c>
      <c r="BL19" s="118">
        <v>7</v>
      </c>
      <c r="BM19" s="118">
        <v>7</v>
      </c>
      <c r="BN19" s="118">
        <v>7</v>
      </c>
      <c r="BO19" s="118">
        <v>7</v>
      </c>
      <c r="BP19" s="118">
        <v>7</v>
      </c>
      <c r="BQ19" s="118">
        <v>7</v>
      </c>
      <c r="BR19" s="118">
        <v>7</v>
      </c>
      <c r="BS19" s="118">
        <v>7</v>
      </c>
      <c r="BT19" s="118">
        <v>7</v>
      </c>
      <c r="BU19" s="118">
        <v>10</v>
      </c>
      <c r="BV19" s="118">
        <v>10</v>
      </c>
      <c r="BW19" s="118">
        <v>10</v>
      </c>
      <c r="BX19" s="118">
        <v>10</v>
      </c>
      <c r="BY19" s="118">
        <v>10</v>
      </c>
      <c r="BZ19" s="118">
        <v>10</v>
      </c>
      <c r="CA19" s="118">
        <v>10</v>
      </c>
      <c r="CB19" s="118">
        <v>10</v>
      </c>
      <c r="CC19" s="118">
        <v>10</v>
      </c>
      <c r="CD19" s="118">
        <v>10</v>
      </c>
      <c r="CE19" s="118">
        <v>10</v>
      </c>
      <c r="CF19" s="118">
        <v>10</v>
      </c>
      <c r="CG19" s="118">
        <v>10</v>
      </c>
      <c r="CH19" s="118">
        <v>10</v>
      </c>
      <c r="CI19" s="118">
        <v>10</v>
      </c>
      <c r="CJ19" s="118">
        <v>10</v>
      </c>
      <c r="CK19" s="118">
        <v>10</v>
      </c>
      <c r="CL19" s="118">
        <v>10</v>
      </c>
      <c r="CM19" s="118">
        <v>10</v>
      </c>
      <c r="CN19" s="118">
        <v>10</v>
      </c>
      <c r="CO19" s="118">
        <v>10</v>
      </c>
      <c r="CP19" s="118">
        <v>10</v>
      </c>
      <c r="CQ19" s="118">
        <v>10</v>
      </c>
      <c r="CR19" s="118">
        <v>10</v>
      </c>
      <c r="CS19" s="118">
        <v>10</v>
      </c>
      <c r="CT19" s="118">
        <v>10</v>
      </c>
      <c r="CU19" s="118">
        <v>10</v>
      </c>
      <c r="CV19" s="118">
        <v>10</v>
      </c>
      <c r="CW19" s="118">
        <v>10</v>
      </c>
      <c r="CX19" s="118">
        <v>8</v>
      </c>
    </row>
    <row r="20" spans="1:102" ht="12.75" x14ac:dyDescent="0.2">
      <c r="A20" s="60" t="s">
        <v>82</v>
      </c>
      <c r="B20" s="61">
        <f>SUM(B16:B19)</f>
        <v>80</v>
      </c>
      <c r="C20" s="61">
        <f t="shared" ref="C20:BN20" si="0">SUM(C16:C19)</f>
        <v>80</v>
      </c>
      <c r="D20" s="61">
        <f t="shared" si="0"/>
        <v>80</v>
      </c>
      <c r="E20" s="61">
        <f t="shared" si="0"/>
        <v>80</v>
      </c>
      <c r="F20" s="61">
        <f t="shared" si="0"/>
        <v>80</v>
      </c>
      <c r="G20" s="61">
        <f t="shared" si="0"/>
        <v>80</v>
      </c>
      <c r="H20" s="61">
        <f t="shared" si="0"/>
        <v>80</v>
      </c>
      <c r="I20" s="61">
        <f t="shared" si="0"/>
        <v>74</v>
      </c>
      <c r="J20" s="61">
        <f t="shared" si="0"/>
        <v>74</v>
      </c>
      <c r="K20" s="61">
        <f t="shared" si="0"/>
        <v>74</v>
      </c>
      <c r="L20" s="61">
        <f t="shared" si="0"/>
        <v>74</v>
      </c>
      <c r="M20" s="61">
        <f t="shared" si="0"/>
        <v>74</v>
      </c>
      <c r="N20" s="61">
        <f t="shared" si="0"/>
        <v>74</v>
      </c>
      <c r="O20" s="61">
        <f t="shared" si="0"/>
        <v>74</v>
      </c>
      <c r="P20" s="61">
        <f t="shared" si="0"/>
        <v>74</v>
      </c>
      <c r="Q20" s="61">
        <f t="shared" si="0"/>
        <v>74</v>
      </c>
      <c r="R20" s="61">
        <f t="shared" si="0"/>
        <v>74</v>
      </c>
      <c r="S20" s="61">
        <f t="shared" si="0"/>
        <v>74</v>
      </c>
      <c r="T20" s="61">
        <f t="shared" si="0"/>
        <v>74</v>
      </c>
      <c r="U20" s="61">
        <f t="shared" si="0"/>
        <v>74</v>
      </c>
      <c r="V20" s="61">
        <f t="shared" si="0"/>
        <v>74</v>
      </c>
      <c r="W20" s="61">
        <f t="shared" si="0"/>
        <v>74</v>
      </c>
      <c r="X20" s="61">
        <f t="shared" si="0"/>
        <v>74</v>
      </c>
      <c r="Y20" s="61">
        <f t="shared" si="0"/>
        <v>74</v>
      </c>
      <c r="Z20" s="61">
        <f t="shared" si="0"/>
        <v>74</v>
      </c>
      <c r="AA20" s="61">
        <f t="shared" si="0"/>
        <v>74</v>
      </c>
      <c r="AB20" s="61">
        <f t="shared" si="0"/>
        <v>74</v>
      </c>
      <c r="AC20" s="61">
        <f t="shared" si="0"/>
        <v>74</v>
      </c>
      <c r="AD20" s="61">
        <f t="shared" si="0"/>
        <v>74</v>
      </c>
      <c r="AE20" s="61">
        <f t="shared" si="0"/>
        <v>74</v>
      </c>
      <c r="AF20" s="61">
        <f t="shared" si="0"/>
        <v>74</v>
      </c>
      <c r="AG20" s="61">
        <f t="shared" si="0"/>
        <v>74</v>
      </c>
      <c r="AH20" s="61">
        <f t="shared" si="0"/>
        <v>74</v>
      </c>
      <c r="AI20" s="61">
        <f t="shared" si="0"/>
        <v>74</v>
      </c>
      <c r="AJ20" s="61">
        <f t="shared" si="0"/>
        <v>74</v>
      </c>
      <c r="AK20" s="61">
        <f t="shared" si="0"/>
        <v>74</v>
      </c>
      <c r="AL20" s="61">
        <f t="shared" si="0"/>
        <v>74</v>
      </c>
      <c r="AM20" s="61">
        <f t="shared" si="0"/>
        <v>74</v>
      </c>
      <c r="AN20" s="61">
        <f t="shared" si="0"/>
        <v>74</v>
      </c>
      <c r="AO20" s="61">
        <f t="shared" si="0"/>
        <v>74</v>
      </c>
      <c r="AP20" s="61">
        <f t="shared" si="0"/>
        <v>74</v>
      </c>
      <c r="AQ20" s="61">
        <f t="shared" si="0"/>
        <v>74</v>
      </c>
      <c r="AR20" s="61">
        <f t="shared" si="0"/>
        <v>74</v>
      </c>
      <c r="AS20" s="61">
        <f t="shared" si="0"/>
        <v>74</v>
      </c>
      <c r="AT20" s="61">
        <f t="shared" si="0"/>
        <v>74</v>
      </c>
      <c r="AU20" s="61">
        <f t="shared" si="0"/>
        <v>74</v>
      </c>
      <c r="AV20" s="61">
        <f t="shared" si="0"/>
        <v>74</v>
      </c>
      <c r="AW20" s="61">
        <f t="shared" si="0"/>
        <v>74</v>
      </c>
      <c r="AX20" s="61">
        <f t="shared" si="0"/>
        <v>74</v>
      </c>
      <c r="AY20" s="61">
        <f t="shared" si="0"/>
        <v>74</v>
      </c>
      <c r="AZ20" s="61">
        <f t="shared" si="0"/>
        <v>74</v>
      </c>
      <c r="BA20" s="61">
        <f t="shared" si="0"/>
        <v>74</v>
      </c>
      <c r="BB20" s="61">
        <f t="shared" si="0"/>
        <v>74</v>
      </c>
      <c r="BC20" s="61">
        <f t="shared" si="0"/>
        <v>74</v>
      </c>
      <c r="BD20" s="61">
        <f t="shared" si="0"/>
        <v>82</v>
      </c>
      <c r="BE20" s="61">
        <f t="shared" si="0"/>
        <v>82</v>
      </c>
      <c r="BF20" s="61">
        <f t="shared" si="0"/>
        <v>82</v>
      </c>
      <c r="BG20" s="61">
        <f t="shared" si="0"/>
        <v>82</v>
      </c>
      <c r="BH20" s="61">
        <f t="shared" si="0"/>
        <v>82</v>
      </c>
      <c r="BI20" s="61">
        <f t="shared" si="0"/>
        <v>82</v>
      </c>
      <c r="BJ20" s="61">
        <f t="shared" si="0"/>
        <v>82</v>
      </c>
      <c r="BK20" s="61">
        <f t="shared" si="0"/>
        <v>82</v>
      </c>
      <c r="BL20" s="61">
        <f t="shared" si="0"/>
        <v>82</v>
      </c>
      <c r="BM20" s="61">
        <f t="shared" si="0"/>
        <v>82</v>
      </c>
      <c r="BN20" s="61">
        <f t="shared" si="0"/>
        <v>82</v>
      </c>
      <c r="BO20" s="61">
        <f t="shared" ref="BO20:CX20" si="1">SUM(BO16:BO19)</f>
        <v>82</v>
      </c>
      <c r="BP20" s="61">
        <f t="shared" si="1"/>
        <v>82</v>
      </c>
      <c r="BQ20" s="61">
        <f t="shared" si="1"/>
        <v>82</v>
      </c>
      <c r="BR20" s="61">
        <f t="shared" si="1"/>
        <v>82</v>
      </c>
      <c r="BS20" s="61">
        <f t="shared" si="1"/>
        <v>82</v>
      </c>
      <c r="BT20" s="61">
        <f t="shared" si="1"/>
        <v>82</v>
      </c>
      <c r="BU20" s="61">
        <f t="shared" si="1"/>
        <v>80</v>
      </c>
      <c r="BV20" s="61">
        <f t="shared" si="1"/>
        <v>80</v>
      </c>
      <c r="BW20" s="61">
        <f t="shared" si="1"/>
        <v>80</v>
      </c>
      <c r="BX20" s="61">
        <f t="shared" si="1"/>
        <v>80</v>
      </c>
      <c r="BY20" s="61">
        <f t="shared" si="1"/>
        <v>80</v>
      </c>
      <c r="BZ20" s="61">
        <f t="shared" si="1"/>
        <v>78</v>
      </c>
      <c r="CA20" s="61">
        <f t="shared" si="1"/>
        <v>78</v>
      </c>
      <c r="CB20" s="61">
        <f t="shared" si="1"/>
        <v>78</v>
      </c>
      <c r="CC20" s="61">
        <f t="shared" si="1"/>
        <v>78</v>
      </c>
      <c r="CD20" s="61">
        <f t="shared" si="1"/>
        <v>78</v>
      </c>
      <c r="CE20" s="61">
        <f t="shared" si="1"/>
        <v>78</v>
      </c>
      <c r="CF20" s="61">
        <f t="shared" si="1"/>
        <v>78</v>
      </c>
      <c r="CG20" s="61">
        <f t="shared" si="1"/>
        <v>78</v>
      </c>
      <c r="CH20" s="61">
        <f t="shared" si="1"/>
        <v>78</v>
      </c>
      <c r="CI20" s="61">
        <f t="shared" si="1"/>
        <v>78</v>
      </c>
      <c r="CJ20" s="61">
        <f t="shared" si="1"/>
        <v>78</v>
      </c>
      <c r="CK20" s="61">
        <f t="shared" si="1"/>
        <v>78</v>
      </c>
      <c r="CL20" s="61">
        <f t="shared" si="1"/>
        <v>78</v>
      </c>
      <c r="CM20" s="61">
        <f t="shared" si="1"/>
        <v>78</v>
      </c>
      <c r="CN20" s="61">
        <f t="shared" si="1"/>
        <v>78</v>
      </c>
      <c r="CO20" s="61">
        <f t="shared" si="1"/>
        <v>78</v>
      </c>
      <c r="CP20" s="61">
        <f t="shared" si="1"/>
        <v>78</v>
      </c>
      <c r="CQ20" s="61">
        <f t="shared" si="1"/>
        <v>78</v>
      </c>
      <c r="CR20" s="61">
        <f t="shared" si="1"/>
        <v>78</v>
      </c>
      <c r="CS20" s="61">
        <f t="shared" si="1"/>
        <v>78</v>
      </c>
      <c r="CT20" s="61">
        <f t="shared" si="1"/>
        <v>78</v>
      </c>
      <c r="CU20" s="61">
        <f t="shared" si="1"/>
        <v>78</v>
      </c>
      <c r="CV20" s="61">
        <f t="shared" si="1"/>
        <v>78</v>
      </c>
      <c r="CW20" s="61">
        <f t="shared" si="1"/>
        <v>78</v>
      </c>
      <c r="CX20" s="61">
        <f t="shared" si="1"/>
        <v>87</v>
      </c>
    </row>
    <row r="21" spans="1:102" ht="12.75" x14ac:dyDescent="0.2">
      <c r="A21" s="49">
        <f>COUNT(B20:ZY20)</f>
        <v>101</v>
      </c>
      <c r="B21" s="48"/>
      <c r="C21" s="48"/>
      <c r="D21" s="48"/>
      <c r="E21" s="48"/>
      <c r="F21" s="48"/>
      <c r="G21" s="48"/>
      <c r="H21" s="48"/>
      <c r="I21" s="48"/>
      <c r="J21" s="48"/>
      <c r="K21" s="48"/>
    </row>
    <row r="22" spans="1:102" ht="12.75" x14ac:dyDescent="0.2">
      <c r="A22" s="50"/>
      <c r="B22" s="51"/>
      <c r="C22" s="51"/>
      <c r="D22" s="51"/>
      <c r="E22" s="51"/>
      <c r="F22" s="51"/>
      <c r="G22" s="51"/>
      <c r="H22" s="51"/>
      <c r="I22" s="51"/>
      <c r="J22" s="51"/>
      <c r="K22" s="51"/>
    </row>
    <row r="23" spans="1:102" ht="12.75" x14ac:dyDescent="0.2">
      <c r="A23" s="50"/>
      <c r="B23" s="51"/>
      <c r="C23" s="51"/>
      <c r="D23" s="51"/>
      <c r="E23" s="51"/>
      <c r="F23" s="51"/>
      <c r="G23" s="51"/>
      <c r="H23" s="51"/>
      <c r="I23" s="51"/>
      <c r="J23" s="51"/>
      <c r="K23" s="51"/>
    </row>
    <row r="24" spans="1:102" ht="12.75" x14ac:dyDescent="0.2">
      <c r="A24" s="50"/>
      <c r="B24" s="51"/>
      <c r="C24" s="51"/>
      <c r="D24" s="51"/>
      <c r="E24" s="51"/>
      <c r="F24" s="51"/>
      <c r="G24" s="51"/>
      <c r="H24" s="51"/>
      <c r="I24" s="51"/>
      <c r="J24" s="51"/>
      <c r="K24" s="51"/>
    </row>
    <row r="25" spans="1:102" ht="12.75" x14ac:dyDescent="0.2">
      <c r="A25" s="50"/>
      <c r="B25" s="51"/>
      <c r="C25" s="51"/>
      <c r="D25" s="51"/>
      <c r="E25" s="51"/>
      <c r="F25" s="51"/>
      <c r="G25" s="51"/>
      <c r="H25" s="51"/>
      <c r="I25" s="51"/>
      <c r="J25" s="51"/>
      <c r="K25" s="51"/>
    </row>
    <row r="26" spans="1:102" ht="12.75" x14ac:dyDescent="0.2">
      <c r="A26" s="50"/>
      <c r="B26" s="51"/>
      <c r="C26" s="51"/>
      <c r="D26" s="51"/>
      <c r="E26" s="51"/>
      <c r="F26" s="51"/>
      <c r="G26" s="51"/>
      <c r="H26" s="51"/>
      <c r="I26" s="51"/>
      <c r="J26" s="51"/>
      <c r="K26" s="51"/>
    </row>
    <row r="27" spans="1:102" ht="12.75" x14ac:dyDescent="0.2">
      <c r="A27" s="50"/>
      <c r="B27" s="51"/>
      <c r="C27" s="51"/>
      <c r="D27" s="51"/>
      <c r="E27" s="51"/>
      <c r="F27" s="51"/>
      <c r="G27" s="51"/>
      <c r="H27" s="51"/>
      <c r="I27" s="51"/>
      <c r="J27" s="51"/>
      <c r="K27" s="51"/>
    </row>
    <row r="28" spans="1:102" ht="12.75" x14ac:dyDescent="0.2">
      <c r="A28" s="50"/>
      <c r="B28" s="51"/>
      <c r="C28" s="51"/>
      <c r="D28" s="51"/>
      <c r="E28" s="51"/>
      <c r="F28" s="51"/>
      <c r="G28" s="51"/>
      <c r="H28" s="51"/>
      <c r="I28" s="51"/>
      <c r="J28" s="51"/>
      <c r="K28" s="51"/>
    </row>
    <row r="29" spans="1:102" ht="12.75" x14ac:dyDescent="0.2">
      <c r="A29" s="50"/>
      <c r="B29" s="51"/>
      <c r="C29" s="51"/>
      <c r="D29" s="51"/>
      <c r="E29" s="51"/>
      <c r="F29" s="51"/>
      <c r="G29" s="51"/>
      <c r="H29" s="51"/>
      <c r="I29" s="51"/>
      <c r="J29" s="51"/>
      <c r="K29" s="51"/>
    </row>
    <row r="30" spans="1:102" ht="12.75" x14ac:dyDescent="0.2">
      <c r="A30" s="50"/>
      <c r="B30" s="51"/>
      <c r="C30" s="51"/>
      <c r="D30" s="51"/>
      <c r="E30" s="51"/>
      <c r="F30" s="51"/>
      <c r="G30" s="51"/>
      <c r="H30" s="51"/>
      <c r="I30" s="51"/>
      <c r="J30" s="51"/>
      <c r="K30" s="51"/>
    </row>
    <row r="31" spans="1:102" ht="12.75" x14ac:dyDescent="0.2">
      <c r="A31" s="50"/>
      <c r="B31" s="51"/>
      <c r="C31" s="51"/>
      <c r="D31" s="51"/>
      <c r="E31" s="51"/>
      <c r="F31" s="51"/>
      <c r="G31" s="51"/>
      <c r="H31" s="51"/>
      <c r="I31" s="51"/>
      <c r="J31" s="51"/>
      <c r="K31" s="51"/>
    </row>
    <row r="32" spans="1:102" ht="12.75" x14ac:dyDescent="0.2">
      <c r="A32" s="50"/>
      <c r="B32" s="51"/>
      <c r="C32" s="51"/>
      <c r="D32" s="51"/>
      <c r="E32" s="51"/>
      <c r="F32" s="51"/>
      <c r="G32" s="51"/>
      <c r="H32" s="51"/>
      <c r="I32" s="51"/>
      <c r="J32" s="51"/>
      <c r="K32" s="51"/>
    </row>
    <row r="33" spans="1:11" ht="12.75" x14ac:dyDescent="0.2">
      <c r="A33" s="50"/>
      <c r="B33" s="51"/>
      <c r="C33" s="51"/>
      <c r="D33" s="51"/>
      <c r="E33" s="51"/>
      <c r="F33" s="51"/>
      <c r="G33" s="51"/>
      <c r="H33" s="51"/>
      <c r="I33" s="51"/>
      <c r="J33" s="51"/>
      <c r="K33" s="51"/>
    </row>
    <row r="34" spans="1:11" ht="12.75" x14ac:dyDescent="0.2">
      <c r="A34" s="50"/>
      <c r="B34" s="51"/>
      <c r="C34" s="51"/>
      <c r="D34" s="51"/>
      <c r="E34" s="51"/>
      <c r="F34" s="51"/>
      <c r="G34" s="51"/>
      <c r="H34" s="51"/>
      <c r="I34" s="51"/>
      <c r="J34" s="51"/>
      <c r="K34" s="51"/>
    </row>
    <row r="35" spans="1:11" ht="12.75" x14ac:dyDescent="0.2">
      <c r="A35" s="50"/>
      <c r="B35" s="51"/>
      <c r="C35" s="51"/>
      <c r="D35" s="51"/>
      <c r="E35" s="51"/>
      <c r="F35" s="51"/>
      <c r="G35" s="51"/>
      <c r="H35" s="51"/>
      <c r="I35" s="51"/>
      <c r="J35" s="51"/>
      <c r="K35" s="51"/>
    </row>
    <row r="36" spans="1:11" ht="12.75" x14ac:dyDescent="0.2">
      <c r="A36" s="50"/>
      <c r="B36" s="51"/>
      <c r="C36" s="51"/>
      <c r="D36" s="51"/>
      <c r="E36" s="51"/>
      <c r="F36" s="51"/>
      <c r="G36" s="51"/>
      <c r="H36" s="51"/>
      <c r="I36" s="51"/>
      <c r="J36" s="51"/>
      <c r="K36" s="51"/>
    </row>
    <row r="37" spans="1:11" ht="12.75" x14ac:dyDescent="0.2">
      <c r="A37" s="50"/>
      <c r="B37" s="51"/>
      <c r="C37" s="51"/>
      <c r="D37" s="51"/>
      <c r="E37" s="51"/>
      <c r="F37" s="51"/>
      <c r="G37" s="51"/>
      <c r="H37" s="51"/>
      <c r="I37" s="51"/>
      <c r="J37" s="51"/>
      <c r="K37" s="51"/>
    </row>
    <row r="38" spans="1:11" ht="12.75" x14ac:dyDescent="0.2">
      <c r="A38" s="50"/>
      <c r="B38" s="51"/>
      <c r="C38" s="51"/>
      <c r="D38" s="51"/>
      <c r="E38" s="51"/>
      <c r="F38" s="51"/>
      <c r="G38" s="51"/>
      <c r="H38" s="51"/>
      <c r="I38" s="51"/>
      <c r="J38" s="51"/>
      <c r="K38" s="51"/>
    </row>
    <row r="39" spans="1:11" ht="12.75" x14ac:dyDescent="0.2">
      <c r="A39" s="50"/>
      <c r="B39" s="51"/>
      <c r="C39" s="51"/>
      <c r="D39" s="51"/>
      <c r="E39" s="51"/>
      <c r="F39" s="51"/>
      <c r="G39" s="51"/>
      <c r="H39" s="51"/>
      <c r="I39" s="51"/>
      <c r="J39" s="51"/>
      <c r="K39" s="51"/>
    </row>
    <row r="40" spans="1:11" ht="12.75" x14ac:dyDescent="0.2">
      <c r="A40" s="50"/>
      <c r="B40" s="51"/>
      <c r="C40" s="51"/>
      <c r="D40" s="51"/>
      <c r="E40" s="51"/>
      <c r="F40" s="51"/>
      <c r="G40" s="51"/>
      <c r="H40" s="51"/>
      <c r="I40" s="51"/>
      <c r="J40" s="51"/>
      <c r="K40" s="51"/>
    </row>
    <row r="41" spans="1:11" ht="12.75" x14ac:dyDescent="0.2">
      <c r="A41" s="50"/>
      <c r="B41" s="51"/>
      <c r="C41" s="51"/>
      <c r="D41" s="51"/>
      <c r="E41" s="51"/>
      <c r="F41" s="51"/>
      <c r="G41" s="51"/>
      <c r="H41" s="51"/>
      <c r="I41" s="51"/>
      <c r="J41" s="51"/>
      <c r="K41" s="51"/>
    </row>
    <row r="42" spans="1:11" ht="12.75" x14ac:dyDescent="0.2">
      <c r="A42" s="50"/>
      <c r="B42" s="51"/>
      <c r="C42" s="51"/>
      <c r="D42" s="51"/>
      <c r="E42" s="51"/>
      <c r="F42" s="51"/>
      <c r="G42" s="51"/>
      <c r="H42" s="51"/>
      <c r="I42" s="51"/>
      <c r="J42" s="51"/>
      <c r="K42" s="51"/>
    </row>
    <row r="43" spans="1:11" ht="12.75" x14ac:dyDescent="0.2">
      <c r="A43" s="50"/>
      <c r="B43" s="51"/>
      <c r="C43" s="51"/>
      <c r="D43" s="51"/>
      <c r="E43" s="51"/>
      <c r="F43" s="51"/>
      <c r="G43" s="51"/>
      <c r="H43" s="51"/>
      <c r="I43" s="51"/>
      <c r="J43" s="51"/>
      <c r="K43" s="51"/>
    </row>
    <row r="44" spans="1:11" ht="12.75" x14ac:dyDescent="0.2">
      <c r="A44" s="50"/>
      <c r="B44" s="51"/>
      <c r="C44" s="51"/>
      <c r="D44" s="51"/>
      <c r="E44" s="51"/>
      <c r="F44" s="51"/>
      <c r="G44" s="51"/>
      <c r="H44" s="51"/>
      <c r="I44" s="51"/>
      <c r="J44" s="51"/>
      <c r="K44" s="51"/>
    </row>
    <row r="45" spans="1:11" ht="12.75" x14ac:dyDescent="0.2">
      <c r="A45" s="50"/>
      <c r="B45" s="51"/>
      <c r="C45" s="51"/>
      <c r="D45" s="51"/>
      <c r="E45" s="51"/>
      <c r="F45" s="51"/>
      <c r="G45" s="51"/>
      <c r="H45" s="51"/>
      <c r="I45" s="51"/>
      <c r="J45" s="51"/>
      <c r="K45" s="51"/>
    </row>
    <row r="46" spans="1:11" ht="12.75" x14ac:dyDescent="0.2">
      <c r="A46" s="50"/>
      <c r="B46" s="51"/>
      <c r="C46" s="51"/>
      <c r="D46" s="51"/>
      <c r="E46" s="51"/>
      <c r="F46" s="51"/>
      <c r="G46" s="51"/>
      <c r="H46" s="51"/>
      <c r="I46" s="51"/>
      <c r="J46" s="51"/>
      <c r="K46" s="51"/>
    </row>
    <row r="47" spans="1:11" ht="12.75" x14ac:dyDescent="0.2">
      <c r="A47" s="50"/>
      <c r="B47" s="51"/>
      <c r="C47" s="51"/>
      <c r="D47" s="51"/>
      <c r="E47" s="51"/>
      <c r="F47" s="51"/>
      <c r="G47" s="51"/>
      <c r="H47" s="51"/>
      <c r="I47" s="51"/>
      <c r="J47" s="51"/>
      <c r="K47" s="51"/>
    </row>
    <row r="48" spans="1:11" ht="12.75" x14ac:dyDescent="0.2">
      <c r="A48" s="50"/>
      <c r="B48" s="51"/>
      <c r="C48" s="51"/>
      <c r="D48" s="51"/>
      <c r="E48" s="51"/>
      <c r="F48" s="51"/>
      <c r="G48" s="51"/>
      <c r="H48" s="51"/>
      <c r="I48" s="51"/>
      <c r="J48" s="51"/>
      <c r="K48" s="51"/>
    </row>
    <row r="49" spans="1:11" ht="12.75" x14ac:dyDescent="0.2">
      <c r="A49" s="50"/>
      <c r="B49" s="51"/>
      <c r="C49" s="51"/>
      <c r="D49" s="51"/>
      <c r="E49" s="51"/>
      <c r="F49" s="51"/>
      <c r="G49" s="51"/>
      <c r="H49" s="51"/>
      <c r="I49" s="51"/>
      <c r="J49" s="51"/>
      <c r="K49" s="51"/>
    </row>
    <row r="50" spans="1:11" ht="12.75" x14ac:dyDescent="0.2">
      <c r="A50" s="50"/>
      <c r="B50" s="51"/>
      <c r="C50" s="51"/>
      <c r="D50" s="51"/>
      <c r="E50" s="51"/>
      <c r="F50" s="51"/>
      <c r="G50" s="51"/>
      <c r="H50" s="51"/>
      <c r="I50" s="51"/>
      <c r="J50" s="51"/>
      <c r="K50" s="51"/>
    </row>
    <row r="51" spans="1:11" ht="12.75" x14ac:dyDescent="0.2">
      <c r="A51" s="50"/>
      <c r="B51" s="51"/>
      <c r="C51" s="51"/>
      <c r="D51" s="51"/>
      <c r="E51" s="51"/>
      <c r="F51" s="51"/>
      <c r="G51" s="51"/>
      <c r="H51" s="51"/>
      <c r="I51" s="51"/>
      <c r="J51" s="51"/>
      <c r="K51" s="51"/>
    </row>
    <row r="52" spans="1:11" ht="12.75" x14ac:dyDescent="0.2">
      <c r="A52" s="50"/>
      <c r="B52" s="51"/>
      <c r="C52" s="51"/>
      <c r="D52" s="51"/>
      <c r="E52" s="51"/>
      <c r="F52" s="51"/>
      <c r="G52" s="51"/>
      <c r="H52" s="51"/>
      <c r="I52" s="51"/>
      <c r="J52" s="51"/>
      <c r="K52" s="51"/>
    </row>
    <row r="53" spans="1:11" ht="12.75" x14ac:dyDescent="0.2">
      <c r="A53" s="50"/>
      <c r="B53" s="51"/>
      <c r="C53" s="51"/>
      <c r="D53" s="51"/>
      <c r="E53" s="51"/>
      <c r="F53" s="51"/>
      <c r="G53" s="51"/>
      <c r="H53" s="51"/>
      <c r="I53" s="51"/>
      <c r="J53" s="51"/>
      <c r="K53" s="51"/>
    </row>
    <row r="54" spans="1:11" ht="12.75" x14ac:dyDescent="0.2">
      <c r="A54" s="50"/>
      <c r="B54" s="51"/>
      <c r="C54" s="51"/>
      <c r="D54" s="51"/>
      <c r="E54" s="51"/>
      <c r="F54" s="51"/>
      <c r="G54" s="51"/>
      <c r="H54" s="51"/>
      <c r="I54" s="51"/>
      <c r="J54" s="51"/>
      <c r="K54" s="51"/>
    </row>
    <row r="55" spans="1:11" ht="12.75" x14ac:dyDescent="0.2">
      <c r="A55" s="50"/>
      <c r="B55" s="51"/>
      <c r="C55" s="51"/>
      <c r="D55" s="51"/>
      <c r="E55" s="51"/>
      <c r="F55" s="51"/>
      <c r="G55" s="51"/>
      <c r="H55" s="51"/>
      <c r="I55" s="51"/>
      <c r="J55" s="51"/>
      <c r="K55" s="51"/>
    </row>
    <row r="56" spans="1:11" ht="12.75" x14ac:dyDescent="0.2">
      <c r="A56" s="50"/>
      <c r="B56" s="51"/>
      <c r="C56" s="51"/>
      <c r="D56" s="51"/>
      <c r="E56" s="51"/>
      <c r="F56" s="51"/>
      <c r="G56" s="51"/>
      <c r="H56" s="51"/>
      <c r="I56" s="51"/>
      <c r="J56" s="51"/>
      <c r="K56" s="51"/>
    </row>
    <row r="57" spans="1:11" ht="12.75" x14ac:dyDescent="0.2">
      <c r="A57" s="50"/>
      <c r="B57" s="51"/>
      <c r="C57" s="51"/>
      <c r="D57" s="51"/>
      <c r="E57" s="51"/>
      <c r="F57" s="51"/>
      <c r="G57" s="51"/>
      <c r="H57" s="51"/>
      <c r="I57" s="51"/>
      <c r="J57" s="51"/>
      <c r="K57" s="51"/>
    </row>
    <row r="58" spans="1:11" ht="12.75" x14ac:dyDescent="0.2">
      <c r="A58" s="50"/>
      <c r="B58" s="51"/>
      <c r="C58" s="51"/>
      <c r="D58" s="51"/>
      <c r="E58" s="51"/>
      <c r="F58" s="51"/>
      <c r="G58" s="51"/>
      <c r="H58" s="51"/>
      <c r="I58" s="51"/>
      <c r="J58" s="51"/>
      <c r="K58" s="51"/>
    </row>
    <row r="59" spans="1:11" ht="12.75" x14ac:dyDescent="0.2">
      <c r="A59" s="50"/>
      <c r="B59" s="51"/>
      <c r="C59" s="51"/>
      <c r="D59" s="51"/>
      <c r="E59" s="51"/>
      <c r="F59" s="51"/>
      <c r="G59" s="51"/>
      <c r="H59" s="51"/>
      <c r="I59" s="51"/>
      <c r="J59" s="51"/>
      <c r="K59" s="51"/>
    </row>
    <row r="60" spans="1:11" ht="12.75" x14ac:dyDescent="0.2">
      <c r="A60" s="50"/>
      <c r="B60" s="51"/>
      <c r="C60" s="51"/>
      <c r="D60" s="51"/>
      <c r="E60" s="51"/>
      <c r="F60" s="51"/>
      <c r="G60" s="51"/>
      <c r="H60" s="51"/>
      <c r="I60" s="51"/>
      <c r="J60" s="51"/>
      <c r="K60" s="51"/>
    </row>
    <row r="61" spans="1:11" ht="12.75" x14ac:dyDescent="0.2">
      <c r="A61" s="50"/>
      <c r="B61" s="51"/>
      <c r="C61" s="51"/>
      <c r="D61" s="51"/>
      <c r="E61" s="51"/>
      <c r="F61" s="51"/>
      <c r="G61" s="51"/>
      <c r="H61" s="51"/>
      <c r="I61" s="51"/>
      <c r="J61" s="51"/>
      <c r="K61" s="51"/>
    </row>
    <row r="62" spans="1:11" ht="12.75" x14ac:dyDescent="0.2">
      <c r="A62" s="50"/>
      <c r="B62" s="51"/>
      <c r="C62" s="51"/>
      <c r="D62" s="51"/>
      <c r="E62" s="51"/>
      <c r="F62" s="51"/>
      <c r="G62" s="51"/>
      <c r="H62" s="51"/>
      <c r="I62" s="51"/>
      <c r="J62" s="51"/>
      <c r="K62" s="51"/>
    </row>
    <row r="63" spans="1:11" ht="12.75" x14ac:dyDescent="0.2">
      <c r="A63" s="50"/>
      <c r="B63" s="51"/>
      <c r="C63" s="51"/>
      <c r="D63" s="51"/>
      <c r="E63" s="51"/>
      <c r="F63" s="51"/>
      <c r="G63" s="51"/>
      <c r="H63" s="51"/>
      <c r="I63" s="51"/>
      <c r="J63" s="51"/>
      <c r="K63" s="51"/>
    </row>
    <row r="64" spans="1:11" ht="12.75" x14ac:dyDescent="0.2">
      <c r="A64" s="50"/>
      <c r="B64" s="51"/>
      <c r="C64" s="51"/>
      <c r="D64" s="51"/>
      <c r="E64" s="51"/>
      <c r="F64" s="51"/>
      <c r="G64" s="51"/>
      <c r="H64" s="51"/>
      <c r="I64" s="51"/>
      <c r="J64" s="51"/>
      <c r="K64" s="51"/>
    </row>
    <row r="65" spans="1:11" ht="12.75" x14ac:dyDescent="0.2">
      <c r="A65" s="50"/>
      <c r="B65" s="51"/>
      <c r="C65" s="51"/>
      <c r="D65" s="51"/>
      <c r="E65" s="51"/>
      <c r="F65" s="51"/>
      <c r="G65" s="51"/>
      <c r="H65" s="51"/>
      <c r="I65" s="51"/>
      <c r="J65" s="51"/>
      <c r="K65" s="51"/>
    </row>
    <row r="66" spans="1:11" ht="12.75" x14ac:dyDescent="0.2">
      <c r="A66" s="50"/>
      <c r="B66" s="51"/>
      <c r="C66" s="51"/>
      <c r="D66" s="51"/>
      <c r="E66" s="51"/>
      <c r="F66" s="51"/>
      <c r="G66" s="51"/>
      <c r="H66" s="51"/>
      <c r="I66" s="51"/>
      <c r="J66" s="51"/>
      <c r="K66" s="51"/>
    </row>
    <row r="67" spans="1:11" ht="12.75" x14ac:dyDescent="0.2">
      <c r="A67" s="50"/>
      <c r="B67" s="51"/>
      <c r="C67" s="51"/>
      <c r="D67" s="51"/>
      <c r="E67" s="51"/>
      <c r="F67" s="51"/>
      <c r="G67" s="51"/>
      <c r="H67" s="51"/>
      <c r="I67" s="51"/>
      <c r="J67" s="51"/>
      <c r="K67" s="51"/>
    </row>
    <row r="68" spans="1:11" ht="12.75" x14ac:dyDescent="0.2">
      <c r="A68" s="50"/>
      <c r="B68" s="51"/>
      <c r="C68" s="51"/>
      <c r="D68" s="51"/>
      <c r="E68" s="51"/>
      <c r="F68" s="51"/>
      <c r="G68" s="51"/>
      <c r="H68" s="51"/>
      <c r="I68" s="51"/>
      <c r="J68" s="51"/>
      <c r="K68" s="51"/>
    </row>
    <row r="69" spans="1:11" ht="12.75" x14ac:dyDescent="0.2">
      <c r="A69" s="50"/>
      <c r="B69" s="51"/>
      <c r="C69" s="51"/>
      <c r="D69" s="51"/>
      <c r="E69" s="51"/>
      <c r="F69" s="51"/>
      <c r="G69" s="51"/>
      <c r="H69" s="51"/>
      <c r="I69" s="51"/>
      <c r="J69" s="51"/>
      <c r="K69" s="51"/>
    </row>
    <row r="70" spans="1:11" ht="12.75" x14ac:dyDescent="0.2">
      <c r="A70" s="50"/>
      <c r="B70" s="51"/>
      <c r="C70" s="51"/>
      <c r="D70" s="51"/>
      <c r="E70" s="51"/>
      <c r="F70" s="51"/>
      <c r="G70" s="51"/>
      <c r="H70" s="51"/>
      <c r="I70" s="51"/>
      <c r="J70" s="51"/>
      <c r="K70" s="51"/>
    </row>
    <row r="71" spans="1:11" ht="12.75" x14ac:dyDescent="0.2">
      <c r="A71" s="50"/>
      <c r="B71" s="51"/>
      <c r="C71" s="51"/>
      <c r="D71" s="51"/>
      <c r="E71" s="51"/>
      <c r="F71" s="51"/>
      <c r="G71" s="51"/>
      <c r="H71" s="51"/>
      <c r="I71" s="51"/>
      <c r="J71" s="51"/>
      <c r="K71" s="51"/>
    </row>
    <row r="72" spans="1:11" ht="12.75" x14ac:dyDescent="0.2">
      <c r="A72" s="50"/>
      <c r="B72" s="51"/>
      <c r="C72" s="51"/>
      <c r="D72" s="51"/>
      <c r="E72" s="51"/>
      <c r="F72" s="51"/>
      <c r="G72" s="51"/>
      <c r="H72" s="51"/>
      <c r="I72" s="51"/>
      <c r="J72" s="51"/>
      <c r="K72" s="51"/>
    </row>
    <row r="73" spans="1:11" ht="12.75" x14ac:dyDescent="0.2">
      <c r="A73" s="50"/>
      <c r="B73" s="51"/>
      <c r="C73" s="51"/>
      <c r="D73" s="51"/>
      <c r="E73" s="51"/>
      <c r="F73" s="51"/>
      <c r="G73" s="51"/>
      <c r="H73" s="51"/>
      <c r="I73" s="51"/>
      <c r="J73" s="51"/>
      <c r="K73" s="51"/>
    </row>
    <row r="74" spans="1:11" ht="12.75" x14ac:dyDescent="0.2">
      <c r="A74" s="50"/>
      <c r="B74" s="51"/>
      <c r="C74" s="51"/>
      <c r="D74" s="51"/>
      <c r="E74" s="51"/>
      <c r="F74" s="51"/>
      <c r="G74" s="51"/>
      <c r="H74" s="51"/>
      <c r="I74" s="51"/>
      <c r="J74" s="51"/>
      <c r="K74" s="51"/>
    </row>
    <row r="75" spans="1:11" ht="12.75" x14ac:dyDescent="0.2">
      <c r="A75" s="50"/>
      <c r="B75" s="51"/>
      <c r="C75" s="51"/>
      <c r="D75" s="51"/>
      <c r="E75" s="51"/>
      <c r="F75" s="51"/>
      <c r="G75" s="51"/>
      <c r="H75" s="51"/>
      <c r="I75" s="51"/>
      <c r="J75" s="51"/>
      <c r="K75" s="51"/>
    </row>
    <row r="76" spans="1:11" ht="12.75" x14ac:dyDescent="0.2">
      <c r="A76" s="50"/>
      <c r="B76" s="51"/>
      <c r="C76" s="51"/>
      <c r="D76" s="51"/>
      <c r="E76" s="51"/>
      <c r="F76" s="51"/>
      <c r="G76" s="51"/>
      <c r="H76" s="51"/>
      <c r="I76" s="51"/>
      <c r="J76" s="51"/>
      <c r="K76" s="51"/>
    </row>
    <row r="77" spans="1:11" ht="12.75" x14ac:dyDescent="0.2">
      <c r="A77" s="50"/>
      <c r="B77" s="51"/>
      <c r="C77" s="51"/>
      <c r="D77" s="51"/>
      <c r="E77" s="51"/>
      <c r="F77" s="51"/>
      <c r="G77" s="51"/>
      <c r="H77" s="51"/>
      <c r="I77" s="51"/>
      <c r="J77" s="51"/>
      <c r="K77" s="51"/>
    </row>
    <row r="78" spans="1:11" ht="12.75" x14ac:dyDescent="0.2">
      <c r="A78" s="50"/>
      <c r="B78" s="51"/>
      <c r="C78" s="51"/>
      <c r="D78" s="51"/>
      <c r="E78" s="51"/>
      <c r="F78" s="51"/>
      <c r="G78" s="51"/>
      <c r="H78" s="51"/>
      <c r="I78" s="51"/>
      <c r="J78" s="51"/>
      <c r="K78" s="51"/>
    </row>
    <row r="79" spans="1:11" ht="12.75" x14ac:dyDescent="0.2">
      <c r="A79" s="50"/>
      <c r="B79" s="51"/>
      <c r="C79" s="51"/>
      <c r="D79" s="51"/>
      <c r="E79" s="51"/>
      <c r="F79" s="51"/>
      <c r="G79" s="51"/>
      <c r="H79" s="51"/>
      <c r="I79" s="51"/>
      <c r="J79" s="51"/>
      <c r="K79" s="51"/>
    </row>
    <row r="80" spans="1:11" ht="12.75" x14ac:dyDescent="0.2">
      <c r="A80" s="50"/>
      <c r="B80" s="51"/>
      <c r="C80" s="51"/>
      <c r="D80" s="51"/>
      <c r="E80" s="51"/>
      <c r="F80" s="51"/>
      <c r="G80" s="51"/>
      <c r="H80" s="51"/>
      <c r="I80" s="51"/>
      <c r="J80" s="51"/>
      <c r="K80" s="51"/>
    </row>
    <row r="81" spans="1:11" ht="12.75" x14ac:dyDescent="0.2">
      <c r="A81" s="50"/>
      <c r="B81" s="51"/>
      <c r="C81" s="51"/>
      <c r="D81" s="51"/>
      <c r="E81" s="51"/>
      <c r="F81" s="51"/>
      <c r="G81" s="51"/>
      <c r="H81" s="51"/>
      <c r="I81" s="51"/>
      <c r="J81" s="51"/>
      <c r="K81" s="51"/>
    </row>
    <row r="82" spans="1:11" ht="12.75" x14ac:dyDescent="0.2">
      <c r="A82" s="50"/>
      <c r="B82" s="51"/>
      <c r="C82" s="51"/>
      <c r="D82" s="51"/>
      <c r="E82" s="51"/>
      <c r="F82" s="51"/>
      <c r="G82" s="51"/>
      <c r="H82" s="51"/>
      <c r="I82" s="51"/>
      <c r="J82" s="51"/>
      <c r="K82" s="51"/>
    </row>
    <row r="83" spans="1:11" ht="12.75" x14ac:dyDescent="0.2">
      <c r="A83" s="50"/>
      <c r="B83" s="51"/>
      <c r="C83" s="51"/>
      <c r="D83" s="51"/>
      <c r="E83" s="51"/>
      <c r="F83" s="51"/>
      <c r="G83" s="51"/>
      <c r="H83" s="51"/>
      <c r="I83" s="51"/>
      <c r="J83" s="51"/>
      <c r="K83" s="51"/>
    </row>
    <row r="84" spans="1:11" ht="12.75" x14ac:dyDescent="0.2">
      <c r="A84" s="50"/>
      <c r="B84" s="51"/>
      <c r="C84" s="51"/>
      <c r="D84" s="51"/>
      <c r="E84" s="51"/>
      <c r="F84" s="51"/>
      <c r="G84" s="51"/>
      <c r="H84" s="51"/>
      <c r="I84" s="51"/>
      <c r="J84" s="51"/>
      <c r="K84" s="51"/>
    </row>
    <row r="85" spans="1:11" ht="12.75" x14ac:dyDescent="0.2">
      <c r="A85" s="50"/>
      <c r="B85" s="51"/>
      <c r="C85" s="51"/>
      <c r="D85" s="51"/>
      <c r="E85" s="51"/>
      <c r="F85" s="51"/>
      <c r="G85" s="51"/>
      <c r="H85" s="51"/>
      <c r="I85" s="51"/>
      <c r="J85" s="51"/>
      <c r="K85" s="51"/>
    </row>
    <row r="86" spans="1:11" ht="12.75" x14ac:dyDescent="0.2">
      <c r="A86" s="50"/>
      <c r="B86" s="51"/>
      <c r="C86" s="51"/>
      <c r="D86" s="51"/>
      <c r="E86" s="51"/>
      <c r="F86" s="51"/>
      <c r="G86" s="51"/>
      <c r="H86" s="51"/>
      <c r="I86" s="51"/>
      <c r="J86" s="51"/>
      <c r="K86" s="51"/>
    </row>
    <row r="87" spans="1:11" ht="12.75" x14ac:dyDescent="0.2">
      <c r="A87" s="50"/>
      <c r="B87" s="51"/>
      <c r="C87" s="51"/>
      <c r="D87" s="51"/>
      <c r="E87" s="51"/>
      <c r="F87" s="51"/>
      <c r="G87" s="51"/>
      <c r="H87" s="51"/>
      <c r="I87" s="51"/>
      <c r="J87" s="51"/>
      <c r="K87" s="51"/>
    </row>
    <row r="88" spans="1:11" ht="12.75" x14ac:dyDescent="0.2">
      <c r="A88" s="50"/>
      <c r="B88" s="51"/>
      <c r="C88" s="51"/>
      <c r="D88" s="51"/>
      <c r="E88" s="51"/>
      <c r="F88" s="51"/>
      <c r="G88" s="51"/>
      <c r="H88" s="51"/>
      <c r="I88" s="51"/>
      <c r="J88" s="51"/>
      <c r="K88" s="51"/>
    </row>
    <row r="89" spans="1:11" ht="12.75" x14ac:dyDescent="0.2">
      <c r="A89" s="50"/>
      <c r="B89" s="51"/>
      <c r="C89" s="51"/>
      <c r="D89" s="51"/>
      <c r="E89" s="51"/>
      <c r="F89" s="51"/>
      <c r="G89" s="51"/>
      <c r="H89" s="51"/>
      <c r="I89" s="51"/>
      <c r="J89" s="51"/>
      <c r="K89" s="51"/>
    </row>
    <row r="90" spans="1:11" ht="12.75" x14ac:dyDescent="0.2">
      <c r="A90" s="50"/>
      <c r="B90" s="51"/>
      <c r="C90" s="51"/>
      <c r="D90" s="51"/>
      <c r="E90" s="51"/>
      <c r="F90" s="51"/>
      <c r="G90" s="51"/>
      <c r="H90" s="51"/>
      <c r="I90" s="51"/>
      <c r="J90" s="51"/>
      <c r="K90" s="51"/>
    </row>
    <row r="91" spans="1:11" ht="12.75" x14ac:dyDescent="0.2">
      <c r="A91" s="50"/>
      <c r="B91" s="51"/>
      <c r="C91" s="51"/>
      <c r="D91" s="51"/>
      <c r="E91" s="51"/>
      <c r="F91" s="51"/>
      <c r="G91" s="51"/>
      <c r="H91" s="51"/>
      <c r="I91" s="51"/>
      <c r="J91" s="51"/>
      <c r="K91" s="51"/>
    </row>
    <row r="92" spans="1:11" ht="12.75" x14ac:dyDescent="0.2">
      <c r="A92" s="50"/>
      <c r="B92" s="51"/>
      <c r="C92" s="51"/>
      <c r="D92" s="51"/>
      <c r="E92" s="51"/>
      <c r="F92" s="51"/>
      <c r="G92" s="51"/>
      <c r="H92" s="51"/>
      <c r="I92" s="51"/>
      <c r="J92" s="51"/>
      <c r="K92" s="51"/>
    </row>
    <row r="93" spans="1:11" ht="12.75" x14ac:dyDescent="0.2">
      <c r="A93" s="50"/>
      <c r="B93" s="51"/>
      <c r="C93" s="51"/>
      <c r="D93" s="51"/>
      <c r="E93" s="51"/>
      <c r="F93" s="51"/>
      <c r="G93" s="51"/>
      <c r="H93" s="51"/>
      <c r="I93" s="51"/>
      <c r="J93" s="51"/>
      <c r="K93" s="51"/>
    </row>
    <row r="94" spans="1:11" ht="12.75" x14ac:dyDescent="0.2">
      <c r="A94" s="50"/>
      <c r="B94" s="51"/>
      <c r="C94" s="51"/>
      <c r="D94" s="51"/>
      <c r="E94" s="51"/>
      <c r="F94" s="51"/>
      <c r="G94" s="51"/>
      <c r="H94" s="51"/>
      <c r="I94" s="51"/>
      <c r="J94" s="51"/>
      <c r="K94" s="51"/>
    </row>
    <row r="95" spans="1:11" ht="12.75" x14ac:dyDescent="0.2">
      <c r="A95" s="50"/>
      <c r="B95" s="51"/>
      <c r="C95" s="51"/>
      <c r="D95" s="51"/>
      <c r="E95" s="51"/>
      <c r="F95" s="51"/>
      <c r="G95" s="51"/>
      <c r="H95" s="51"/>
      <c r="I95" s="51"/>
      <c r="J95" s="51"/>
      <c r="K95" s="51"/>
    </row>
    <row r="96" spans="1:11" ht="12.75" x14ac:dyDescent="0.2">
      <c r="A96" s="50"/>
      <c r="B96" s="51"/>
      <c r="C96" s="51"/>
      <c r="D96" s="51"/>
      <c r="E96" s="51"/>
      <c r="F96" s="51"/>
      <c r="G96" s="51"/>
      <c r="H96" s="51"/>
      <c r="I96" s="51"/>
      <c r="J96" s="51"/>
      <c r="K96" s="51"/>
    </row>
    <row r="97" spans="1:11" ht="12.75" x14ac:dyDescent="0.2">
      <c r="A97" s="50"/>
      <c r="B97" s="51"/>
      <c r="C97" s="51"/>
      <c r="D97" s="51"/>
      <c r="E97" s="51"/>
      <c r="F97" s="51"/>
      <c r="G97" s="51"/>
      <c r="H97" s="51"/>
      <c r="I97" s="51"/>
      <c r="J97" s="51"/>
      <c r="K97" s="51"/>
    </row>
    <row r="98" spans="1:11" ht="12.75" x14ac:dyDescent="0.2">
      <c r="A98" s="50"/>
      <c r="B98" s="51"/>
      <c r="C98" s="51"/>
      <c r="D98" s="51"/>
      <c r="E98" s="51"/>
      <c r="F98" s="51"/>
      <c r="G98" s="51"/>
      <c r="H98" s="51"/>
      <c r="I98" s="51"/>
      <c r="J98" s="51"/>
      <c r="K98" s="51"/>
    </row>
    <row r="99" spans="1:11" ht="12.75" x14ac:dyDescent="0.2">
      <c r="A99" s="50"/>
      <c r="B99" s="51"/>
      <c r="C99" s="51"/>
      <c r="D99" s="51"/>
      <c r="E99" s="51"/>
      <c r="F99" s="51"/>
      <c r="G99" s="51"/>
      <c r="H99" s="51"/>
      <c r="I99" s="51"/>
      <c r="J99" s="51"/>
      <c r="K99" s="51"/>
    </row>
    <row r="100" spans="1:11" ht="12.75" x14ac:dyDescent="0.2">
      <c r="A100" s="50"/>
      <c r="B100" s="51"/>
      <c r="C100" s="51"/>
      <c r="D100" s="51"/>
      <c r="E100" s="51"/>
      <c r="F100" s="51"/>
      <c r="G100" s="51"/>
      <c r="H100" s="51"/>
      <c r="I100" s="51"/>
      <c r="J100" s="51"/>
      <c r="K100" s="51"/>
    </row>
    <row r="101" spans="1:11" ht="12.75" x14ac:dyDescent="0.2">
      <c r="A101" s="50"/>
      <c r="B101" s="51"/>
      <c r="C101" s="51"/>
      <c r="D101" s="51"/>
      <c r="E101" s="51"/>
      <c r="F101" s="51"/>
      <c r="G101" s="51"/>
      <c r="H101" s="51"/>
      <c r="I101" s="51"/>
      <c r="J101" s="51"/>
      <c r="K101" s="51"/>
    </row>
    <row r="102" spans="1:11" ht="12.75" x14ac:dyDescent="0.2">
      <c r="A102" s="50"/>
      <c r="B102" s="51"/>
      <c r="C102" s="51"/>
      <c r="D102" s="51"/>
      <c r="E102" s="51"/>
      <c r="F102" s="51"/>
      <c r="G102" s="51"/>
      <c r="H102" s="51"/>
      <c r="I102" s="51"/>
      <c r="J102" s="51"/>
      <c r="K102" s="51"/>
    </row>
    <row r="103" spans="1:11" ht="12.75" x14ac:dyDescent="0.2">
      <c r="A103" s="50"/>
      <c r="B103" s="51"/>
      <c r="C103" s="51"/>
      <c r="D103" s="51"/>
      <c r="E103" s="51"/>
      <c r="F103" s="51"/>
      <c r="G103" s="51"/>
      <c r="H103" s="51"/>
      <c r="I103" s="51"/>
      <c r="J103" s="51"/>
      <c r="K103" s="51"/>
    </row>
    <row r="104" spans="1:11" ht="12.75" x14ac:dyDescent="0.2">
      <c r="A104" s="50"/>
      <c r="B104" s="51"/>
      <c r="C104" s="51"/>
      <c r="D104" s="51"/>
      <c r="E104" s="51"/>
      <c r="F104" s="51"/>
      <c r="G104" s="51"/>
      <c r="H104" s="51"/>
      <c r="I104" s="51"/>
      <c r="J104" s="51"/>
      <c r="K104" s="51"/>
    </row>
    <row r="105" spans="1:11" ht="12.75" x14ac:dyDescent="0.2">
      <c r="A105" s="50"/>
      <c r="B105" s="51"/>
      <c r="C105" s="51"/>
      <c r="D105" s="51"/>
      <c r="E105" s="51"/>
      <c r="F105" s="51"/>
      <c r="G105" s="51"/>
      <c r="H105" s="51"/>
      <c r="I105" s="51"/>
      <c r="J105" s="51"/>
      <c r="K105" s="51"/>
    </row>
    <row r="106" spans="1:11" ht="12.75" x14ac:dyDescent="0.2">
      <c r="A106" s="50"/>
      <c r="B106" s="51"/>
      <c r="C106" s="51"/>
      <c r="D106" s="51"/>
      <c r="E106" s="51"/>
      <c r="F106" s="51"/>
      <c r="G106" s="51"/>
      <c r="H106" s="51"/>
      <c r="I106" s="51"/>
      <c r="J106" s="51"/>
      <c r="K106" s="51"/>
    </row>
    <row r="107" spans="1:11" ht="12.75" x14ac:dyDescent="0.2">
      <c r="A107" s="50"/>
      <c r="B107" s="51"/>
      <c r="C107" s="51"/>
      <c r="D107" s="51"/>
      <c r="E107" s="51"/>
      <c r="F107" s="51"/>
      <c r="G107" s="51"/>
      <c r="H107" s="51"/>
      <c r="I107" s="51"/>
      <c r="J107" s="51"/>
      <c r="K107" s="51"/>
    </row>
    <row r="108" spans="1:11" ht="12.75" x14ac:dyDescent="0.2">
      <c r="A108" s="50"/>
      <c r="B108" s="51"/>
      <c r="C108" s="51"/>
      <c r="D108" s="51"/>
      <c r="E108" s="51"/>
      <c r="F108" s="51"/>
      <c r="G108" s="51"/>
      <c r="H108" s="51"/>
      <c r="I108" s="51"/>
      <c r="J108" s="51"/>
      <c r="K108" s="51"/>
    </row>
    <row r="109" spans="1:11" ht="12.75" x14ac:dyDescent="0.2">
      <c r="A109" s="50"/>
      <c r="B109" s="51"/>
      <c r="C109" s="51"/>
      <c r="D109" s="51"/>
      <c r="E109" s="51"/>
      <c r="F109" s="51"/>
      <c r="G109" s="51"/>
      <c r="H109" s="51"/>
      <c r="I109" s="51"/>
      <c r="J109" s="51"/>
      <c r="K109" s="51"/>
    </row>
    <row r="110" spans="1:11" ht="12.75" x14ac:dyDescent="0.2">
      <c r="A110" s="50"/>
      <c r="B110" s="51"/>
      <c r="C110" s="51"/>
      <c r="D110" s="51"/>
      <c r="E110" s="51"/>
      <c r="F110" s="51"/>
      <c r="G110" s="51"/>
      <c r="H110" s="51"/>
      <c r="I110" s="51"/>
      <c r="J110" s="51"/>
      <c r="K110" s="51"/>
    </row>
    <row r="111" spans="1:11" ht="12.75" x14ac:dyDescent="0.2">
      <c r="A111" s="50"/>
      <c r="B111" s="51"/>
      <c r="C111" s="51"/>
      <c r="D111" s="51"/>
      <c r="E111" s="51"/>
      <c r="F111" s="51"/>
      <c r="G111" s="51"/>
      <c r="H111" s="51"/>
      <c r="I111" s="51"/>
      <c r="J111" s="51"/>
      <c r="K111" s="51"/>
    </row>
    <row r="112" spans="1:11" ht="12.75" x14ac:dyDescent="0.2">
      <c r="A112" s="50"/>
      <c r="B112" s="51"/>
      <c r="C112" s="51"/>
      <c r="D112" s="51"/>
      <c r="E112" s="51"/>
      <c r="F112" s="51"/>
      <c r="G112" s="51"/>
      <c r="H112" s="51"/>
      <c r="I112" s="51"/>
      <c r="J112" s="51"/>
      <c r="K112" s="51"/>
    </row>
    <row r="113" spans="1:11" ht="12.75" x14ac:dyDescent="0.2">
      <c r="A113" s="50"/>
      <c r="B113" s="51"/>
      <c r="C113" s="51"/>
      <c r="D113" s="51"/>
      <c r="E113" s="51"/>
      <c r="F113" s="51"/>
      <c r="G113" s="51"/>
      <c r="H113" s="51"/>
      <c r="I113" s="51"/>
      <c r="J113" s="51"/>
      <c r="K113" s="51"/>
    </row>
    <row r="114" spans="1:11" ht="12.75" x14ac:dyDescent="0.2">
      <c r="A114" s="50"/>
      <c r="B114" s="51"/>
      <c r="C114" s="51"/>
      <c r="D114" s="51"/>
      <c r="E114" s="51"/>
      <c r="F114" s="51"/>
      <c r="G114" s="51"/>
      <c r="H114" s="51"/>
      <c r="I114" s="51"/>
      <c r="J114" s="51"/>
      <c r="K114" s="51"/>
    </row>
    <row r="115" spans="1:11" ht="12.75" x14ac:dyDescent="0.2">
      <c r="A115" s="50"/>
      <c r="B115" s="51"/>
      <c r="C115" s="51"/>
      <c r="D115" s="51"/>
      <c r="E115" s="51"/>
      <c r="F115" s="51"/>
      <c r="G115" s="51"/>
      <c r="H115" s="51"/>
      <c r="I115" s="51"/>
      <c r="J115" s="51"/>
      <c r="K115" s="51"/>
    </row>
    <row r="116" spans="1:11" ht="12.75" x14ac:dyDescent="0.2">
      <c r="A116" s="50"/>
      <c r="B116" s="51"/>
      <c r="C116" s="51"/>
      <c r="D116" s="51"/>
      <c r="E116" s="51"/>
      <c r="F116" s="51"/>
      <c r="G116" s="51"/>
      <c r="H116" s="51"/>
      <c r="I116" s="51"/>
      <c r="J116" s="51"/>
      <c r="K116" s="51"/>
    </row>
    <row r="117" spans="1:11" ht="12.75" x14ac:dyDescent="0.2">
      <c r="A117" s="50"/>
      <c r="B117" s="51"/>
      <c r="C117" s="51"/>
      <c r="D117" s="51"/>
      <c r="E117" s="51"/>
      <c r="F117" s="51"/>
      <c r="G117" s="51"/>
      <c r="H117" s="51"/>
      <c r="I117" s="51"/>
      <c r="J117" s="51"/>
      <c r="K117" s="51"/>
    </row>
    <row r="118" spans="1:11" ht="12.75" x14ac:dyDescent="0.2">
      <c r="A118" s="50"/>
      <c r="B118" s="51"/>
      <c r="C118" s="51"/>
      <c r="D118" s="51"/>
      <c r="E118" s="51"/>
      <c r="F118" s="51"/>
      <c r="G118" s="51"/>
      <c r="H118" s="51"/>
      <c r="I118" s="51"/>
      <c r="J118" s="51"/>
      <c r="K118" s="51"/>
    </row>
    <row r="119" spans="1:11" ht="12.75" x14ac:dyDescent="0.2">
      <c r="A119" s="50"/>
      <c r="B119" s="51"/>
      <c r="C119" s="51"/>
      <c r="D119" s="51"/>
      <c r="E119" s="51"/>
      <c r="F119" s="51"/>
      <c r="G119" s="51"/>
      <c r="H119" s="51"/>
      <c r="I119" s="51"/>
      <c r="J119" s="51"/>
      <c r="K119" s="51"/>
    </row>
    <row r="120" spans="1:11" ht="12.75" x14ac:dyDescent="0.2">
      <c r="A120" s="50"/>
      <c r="B120" s="51"/>
      <c r="C120" s="51"/>
      <c r="D120" s="51"/>
      <c r="E120" s="51"/>
      <c r="F120" s="51"/>
      <c r="G120" s="51"/>
      <c r="H120" s="51"/>
      <c r="I120" s="51"/>
      <c r="J120" s="51"/>
      <c r="K120" s="51"/>
    </row>
    <row r="121" spans="1:11" ht="12.75" x14ac:dyDescent="0.2">
      <c r="A121" s="50"/>
      <c r="B121" s="51"/>
      <c r="C121" s="51"/>
      <c r="D121" s="51"/>
      <c r="E121" s="51"/>
      <c r="F121" s="51"/>
      <c r="G121" s="51"/>
      <c r="H121" s="51"/>
      <c r="I121" s="51"/>
      <c r="J121" s="51"/>
      <c r="K121" s="51"/>
    </row>
    <row r="122" spans="1:11" ht="12.75" x14ac:dyDescent="0.2">
      <c r="A122" s="50"/>
      <c r="B122" s="51"/>
      <c r="C122" s="51"/>
      <c r="D122" s="51"/>
      <c r="E122" s="51"/>
      <c r="F122" s="51"/>
      <c r="G122" s="51"/>
      <c r="H122" s="51"/>
      <c r="I122" s="51"/>
      <c r="J122" s="51"/>
      <c r="K122" s="51"/>
    </row>
    <row r="123" spans="1:11" ht="12.75" x14ac:dyDescent="0.2">
      <c r="A123" s="50"/>
      <c r="B123" s="51"/>
      <c r="C123" s="51"/>
      <c r="D123" s="51"/>
      <c r="E123" s="51"/>
      <c r="F123" s="51"/>
      <c r="G123" s="51"/>
      <c r="H123" s="51"/>
      <c r="I123" s="51"/>
      <c r="J123" s="51"/>
      <c r="K123" s="51"/>
    </row>
    <row r="124" spans="1:11" ht="12.75" x14ac:dyDescent="0.2">
      <c r="A124" s="50"/>
      <c r="B124" s="51"/>
      <c r="C124" s="51"/>
      <c r="D124" s="51"/>
      <c r="E124" s="51"/>
      <c r="F124" s="51"/>
      <c r="G124" s="51"/>
      <c r="H124" s="51"/>
      <c r="I124" s="51"/>
      <c r="J124" s="51"/>
      <c r="K124" s="51"/>
    </row>
    <row r="125" spans="1:11" ht="12.75" x14ac:dyDescent="0.2">
      <c r="A125" s="50"/>
      <c r="B125" s="51"/>
      <c r="C125" s="51"/>
      <c r="D125" s="51"/>
      <c r="E125" s="51"/>
      <c r="F125" s="51"/>
      <c r="G125" s="51"/>
      <c r="H125" s="51"/>
      <c r="I125" s="51"/>
      <c r="J125" s="51"/>
      <c r="K125" s="51"/>
    </row>
    <row r="126" spans="1:11" ht="12.75" x14ac:dyDescent="0.2">
      <c r="A126" s="50"/>
      <c r="B126" s="51"/>
      <c r="C126" s="51"/>
      <c r="D126" s="51"/>
      <c r="E126" s="51"/>
      <c r="F126" s="51"/>
      <c r="G126" s="51"/>
      <c r="H126" s="51"/>
      <c r="I126" s="51"/>
      <c r="J126" s="51"/>
      <c r="K126" s="51"/>
    </row>
    <row r="127" spans="1:11" ht="12.75" x14ac:dyDescent="0.2">
      <c r="A127" s="50"/>
      <c r="B127" s="51"/>
      <c r="C127" s="51"/>
      <c r="D127" s="51"/>
      <c r="E127" s="51"/>
      <c r="F127" s="51"/>
      <c r="G127" s="51"/>
      <c r="H127" s="51"/>
      <c r="I127" s="51"/>
      <c r="J127" s="51"/>
      <c r="K127" s="51"/>
    </row>
    <row r="128" spans="1:11" ht="12.75" x14ac:dyDescent="0.2">
      <c r="A128" s="50"/>
      <c r="B128" s="51"/>
      <c r="C128" s="51"/>
      <c r="D128" s="51"/>
      <c r="E128" s="51"/>
      <c r="F128" s="51"/>
      <c r="G128" s="51"/>
      <c r="H128" s="51"/>
      <c r="I128" s="51"/>
      <c r="J128" s="51"/>
      <c r="K128" s="51"/>
    </row>
    <row r="129" spans="1:11" ht="12.75" x14ac:dyDescent="0.2">
      <c r="A129" s="50"/>
      <c r="B129" s="51"/>
      <c r="C129" s="51"/>
      <c r="D129" s="51"/>
      <c r="E129" s="51"/>
      <c r="F129" s="51"/>
      <c r="G129" s="51"/>
      <c r="H129" s="51"/>
      <c r="I129" s="51"/>
      <c r="J129" s="51"/>
      <c r="K129" s="51"/>
    </row>
    <row r="130" spans="1:11" ht="12.75" x14ac:dyDescent="0.2">
      <c r="A130" s="50"/>
      <c r="B130" s="51"/>
      <c r="C130" s="51"/>
      <c r="D130" s="51"/>
      <c r="E130" s="51"/>
      <c r="F130" s="51"/>
      <c r="G130" s="51"/>
      <c r="H130" s="51"/>
      <c r="I130" s="51"/>
      <c r="J130" s="51"/>
      <c r="K130" s="51"/>
    </row>
    <row r="131" spans="1:11" ht="12.75" x14ac:dyDescent="0.2">
      <c r="A131" s="50"/>
      <c r="B131" s="51"/>
      <c r="C131" s="51"/>
      <c r="D131" s="51"/>
      <c r="E131" s="51"/>
      <c r="F131" s="51"/>
      <c r="G131" s="51"/>
      <c r="H131" s="51"/>
      <c r="I131" s="51"/>
      <c r="J131" s="51"/>
      <c r="K131" s="51"/>
    </row>
    <row r="132" spans="1:11" ht="12.75" x14ac:dyDescent="0.2">
      <c r="A132" s="50"/>
      <c r="B132" s="51"/>
      <c r="C132" s="51"/>
      <c r="D132" s="51"/>
      <c r="E132" s="51"/>
      <c r="F132" s="51"/>
      <c r="G132" s="51"/>
      <c r="H132" s="51"/>
      <c r="I132" s="51"/>
      <c r="J132" s="51"/>
      <c r="K132" s="51"/>
    </row>
    <row r="133" spans="1:11" ht="12.75" x14ac:dyDescent="0.2">
      <c r="A133" s="50"/>
      <c r="B133" s="51"/>
      <c r="C133" s="51"/>
      <c r="D133" s="51"/>
      <c r="E133" s="51"/>
      <c r="F133" s="51"/>
      <c r="G133" s="51"/>
      <c r="H133" s="51"/>
      <c r="I133" s="51"/>
      <c r="J133" s="51"/>
      <c r="K133" s="51"/>
    </row>
    <row r="134" spans="1:11" ht="12.75" x14ac:dyDescent="0.2">
      <c r="A134" s="50"/>
      <c r="B134" s="51"/>
      <c r="C134" s="51"/>
      <c r="D134" s="51"/>
      <c r="E134" s="51"/>
      <c r="F134" s="51"/>
      <c r="G134" s="51"/>
      <c r="H134" s="51"/>
      <c r="I134" s="51"/>
      <c r="J134" s="51"/>
      <c r="K134" s="51"/>
    </row>
    <row r="135" spans="1:11" ht="12.75" x14ac:dyDescent="0.2">
      <c r="A135" s="50"/>
      <c r="B135" s="51"/>
      <c r="C135" s="51"/>
      <c r="D135" s="51"/>
      <c r="E135" s="51"/>
      <c r="F135" s="51"/>
      <c r="G135" s="51"/>
      <c r="H135" s="51"/>
      <c r="I135" s="51"/>
      <c r="J135" s="51"/>
      <c r="K135" s="51"/>
    </row>
    <row r="136" spans="1:11" ht="12.75" x14ac:dyDescent="0.2">
      <c r="A136" s="50"/>
      <c r="B136" s="51"/>
      <c r="C136" s="51"/>
      <c r="D136" s="51"/>
      <c r="E136" s="51"/>
      <c r="F136" s="51"/>
      <c r="G136" s="51"/>
      <c r="H136" s="51"/>
      <c r="I136" s="51"/>
      <c r="J136" s="51"/>
      <c r="K136" s="51"/>
    </row>
    <row r="137" spans="1:11" ht="12.75" x14ac:dyDescent="0.2">
      <c r="A137" s="50"/>
      <c r="B137" s="51"/>
      <c r="C137" s="51"/>
      <c r="D137" s="51"/>
      <c r="E137" s="51"/>
      <c r="F137" s="51"/>
      <c r="G137" s="51"/>
      <c r="H137" s="51"/>
      <c r="I137" s="51"/>
      <c r="J137" s="51"/>
      <c r="K137" s="51"/>
    </row>
    <row r="138" spans="1:11" ht="12.75" x14ac:dyDescent="0.2">
      <c r="A138" s="50"/>
      <c r="B138" s="51"/>
      <c r="C138" s="51"/>
      <c r="D138" s="51"/>
      <c r="E138" s="51"/>
      <c r="F138" s="51"/>
      <c r="G138" s="51"/>
      <c r="H138" s="51"/>
      <c r="I138" s="51"/>
      <c r="J138" s="51"/>
      <c r="K138" s="51"/>
    </row>
    <row r="139" spans="1:11" ht="12.75" x14ac:dyDescent="0.2">
      <c r="A139" s="50"/>
      <c r="B139" s="51"/>
      <c r="C139" s="51"/>
      <c r="D139" s="51"/>
      <c r="E139" s="51"/>
      <c r="F139" s="51"/>
      <c r="G139" s="51"/>
      <c r="H139" s="51"/>
      <c r="I139" s="51"/>
      <c r="J139" s="51"/>
      <c r="K139" s="51"/>
    </row>
    <row r="140" spans="1:11" ht="12.75" x14ac:dyDescent="0.2">
      <c r="A140" s="50"/>
      <c r="B140" s="51"/>
      <c r="C140" s="51"/>
      <c r="D140" s="51"/>
      <c r="E140" s="51"/>
      <c r="F140" s="51"/>
      <c r="G140" s="51"/>
      <c r="H140" s="51"/>
      <c r="I140" s="51"/>
      <c r="J140" s="51"/>
      <c r="K140" s="51"/>
    </row>
    <row r="141" spans="1:11" ht="12.75" x14ac:dyDescent="0.2">
      <c r="A141" s="50"/>
      <c r="B141" s="51"/>
      <c r="C141" s="51"/>
      <c r="D141" s="51"/>
      <c r="E141" s="51"/>
      <c r="F141" s="51"/>
      <c r="G141" s="51"/>
      <c r="H141" s="51"/>
      <c r="I141" s="51"/>
      <c r="J141" s="51"/>
      <c r="K141" s="51"/>
    </row>
    <row r="142" spans="1:11" ht="12.75" x14ac:dyDescent="0.2">
      <c r="A142" s="50"/>
      <c r="B142" s="51"/>
      <c r="C142" s="51"/>
      <c r="D142" s="51"/>
      <c r="E142" s="51"/>
      <c r="F142" s="51"/>
      <c r="G142" s="51"/>
      <c r="H142" s="51"/>
      <c r="I142" s="51"/>
      <c r="J142" s="51"/>
      <c r="K142" s="51"/>
    </row>
    <row r="143" spans="1:11" ht="12.75" x14ac:dyDescent="0.2">
      <c r="A143" s="50"/>
      <c r="B143" s="51"/>
      <c r="C143" s="51"/>
      <c r="D143" s="51"/>
      <c r="E143" s="51"/>
      <c r="F143" s="51"/>
      <c r="G143" s="51"/>
      <c r="H143" s="51"/>
      <c r="I143" s="51"/>
      <c r="J143" s="51"/>
      <c r="K143" s="51"/>
    </row>
    <row r="144" spans="1:11" ht="12.75" x14ac:dyDescent="0.2">
      <c r="A144" s="50"/>
      <c r="B144" s="51"/>
      <c r="C144" s="51"/>
      <c r="D144" s="51"/>
      <c r="E144" s="51"/>
      <c r="F144" s="51"/>
      <c r="G144" s="51"/>
      <c r="H144" s="51"/>
      <c r="I144" s="51"/>
      <c r="J144" s="51"/>
      <c r="K144" s="51"/>
    </row>
    <row r="145" spans="1:11" ht="12.75" x14ac:dyDescent="0.2">
      <c r="A145" s="50"/>
      <c r="B145" s="51"/>
      <c r="C145" s="51"/>
      <c r="D145" s="51"/>
      <c r="E145" s="51"/>
      <c r="F145" s="51"/>
      <c r="G145" s="51"/>
      <c r="H145" s="51"/>
      <c r="I145" s="51"/>
      <c r="J145" s="51"/>
      <c r="K145" s="51"/>
    </row>
    <row r="146" spans="1:11" ht="12.75" x14ac:dyDescent="0.2">
      <c r="A146" s="50"/>
      <c r="B146" s="51"/>
      <c r="C146" s="51"/>
      <c r="D146" s="51"/>
      <c r="E146" s="51"/>
      <c r="F146" s="51"/>
      <c r="G146" s="51"/>
      <c r="H146" s="51"/>
      <c r="I146" s="51"/>
      <c r="J146" s="51"/>
      <c r="K146" s="51"/>
    </row>
    <row r="147" spans="1:11" ht="12.75" x14ac:dyDescent="0.2">
      <c r="A147" s="50"/>
      <c r="B147" s="51"/>
      <c r="C147" s="51"/>
      <c r="D147" s="51"/>
      <c r="E147" s="51"/>
      <c r="F147" s="51"/>
      <c r="G147" s="51"/>
      <c r="H147" s="51"/>
      <c r="I147" s="51"/>
      <c r="J147" s="51"/>
      <c r="K147" s="51"/>
    </row>
    <row r="148" spans="1:11" ht="12.75" x14ac:dyDescent="0.2">
      <c r="A148" s="50"/>
      <c r="B148" s="51"/>
      <c r="C148" s="51"/>
      <c r="D148" s="51"/>
      <c r="E148" s="51"/>
      <c r="F148" s="51"/>
      <c r="G148" s="51"/>
      <c r="H148" s="51"/>
      <c r="I148" s="51"/>
      <c r="J148" s="51"/>
      <c r="K148" s="51"/>
    </row>
    <row r="149" spans="1:11" ht="12.75" x14ac:dyDescent="0.2">
      <c r="A149" s="50"/>
      <c r="B149" s="51"/>
      <c r="C149" s="51"/>
      <c r="D149" s="51"/>
      <c r="E149" s="51"/>
      <c r="F149" s="51"/>
      <c r="G149" s="51"/>
      <c r="H149" s="51"/>
      <c r="I149" s="51"/>
      <c r="J149" s="51"/>
      <c r="K149" s="51"/>
    </row>
    <row r="150" spans="1:11" ht="12.75" x14ac:dyDescent="0.2">
      <c r="A150" s="50"/>
      <c r="B150" s="51"/>
      <c r="C150" s="51"/>
      <c r="D150" s="51"/>
      <c r="E150" s="51"/>
      <c r="F150" s="51"/>
      <c r="G150" s="51"/>
      <c r="H150" s="51"/>
      <c r="I150" s="51"/>
      <c r="J150" s="51"/>
      <c r="K150" s="51"/>
    </row>
    <row r="151" spans="1:11" ht="12.75" x14ac:dyDescent="0.2">
      <c r="A151" s="50"/>
      <c r="B151" s="51"/>
      <c r="C151" s="51"/>
      <c r="D151" s="51"/>
      <c r="E151" s="51"/>
      <c r="F151" s="51"/>
      <c r="G151" s="51"/>
      <c r="H151" s="51"/>
      <c r="I151" s="51"/>
      <c r="J151" s="51"/>
      <c r="K151" s="51"/>
    </row>
    <row r="152" spans="1:11" ht="12.75" x14ac:dyDescent="0.2">
      <c r="A152" s="50"/>
      <c r="B152" s="51"/>
      <c r="C152" s="51"/>
      <c r="D152" s="51"/>
      <c r="E152" s="51"/>
      <c r="F152" s="51"/>
      <c r="G152" s="51"/>
      <c r="H152" s="51"/>
      <c r="I152" s="51"/>
      <c r="J152" s="51"/>
      <c r="K152" s="51"/>
    </row>
    <row r="153" spans="1:11" ht="12.75" x14ac:dyDescent="0.2">
      <c r="A153" s="50"/>
      <c r="B153" s="51"/>
      <c r="C153" s="51"/>
      <c r="D153" s="51"/>
      <c r="E153" s="51"/>
      <c r="F153" s="51"/>
      <c r="G153" s="51"/>
      <c r="H153" s="51"/>
      <c r="I153" s="51"/>
      <c r="J153" s="51"/>
      <c r="K153" s="51"/>
    </row>
    <row r="154" spans="1:11" ht="12.75" x14ac:dyDescent="0.2">
      <c r="A154" s="50"/>
      <c r="B154" s="51"/>
      <c r="C154" s="51"/>
      <c r="D154" s="51"/>
      <c r="E154" s="51"/>
      <c r="F154" s="51"/>
      <c r="G154" s="51"/>
      <c r="H154" s="51"/>
      <c r="I154" s="51"/>
      <c r="J154" s="51"/>
      <c r="K154" s="51"/>
    </row>
    <row r="155" spans="1:11" ht="12.75" x14ac:dyDescent="0.2">
      <c r="A155" s="50"/>
      <c r="B155" s="51"/>
      <c r="C155" s="51"/>
      <c r="D155" s="51"/>
      <c r="E155" s="51"/>
      <c r="F155" s="51"/>
      <c r="G155" s="51"/>
      <c r="H155" s="51"/>
      <c r="I155" s="51"/>
      <c r="J155" s="51"/>
      <c r="K155" s="51"/>
    </row>
    <row r="156" spans="1:11" ht="12.75" x14ac:dyDescent="0.2">
      <c r="A156" s="50"/>
      <c r="B156" s="51"/>
      <c r="C156" s="51"/>
      <c r="D156" s="51"/>
      <c r="E156" s="51"/>
      <c r="F156" s="51"/>
      <c r="G156" s="51"/>
      <c r="H156" s="51"/>
      <c r="I156" s="51"/>
      <c r="J156" s="51"/>
      <c r="K156" s="51"/>
    </row>
    <row r="157" spans="1:11" ht="12.75" x14ac:dyDescent="0.2">
      <c r="A157" s="50"/>
      <c r="B157" s="51"/>
      <c r="C157" s="51"/>
      <c r="D157" s="51"/>
      <c r="E157" s="51"/>
      <c r="F157" s="51"/>
      <c r="G157" s="51"/>
      <c r="H157" s="51"/>
      <c r="I157" s="51"/>
      <c r="J157" s="51"/>
      <c r="K157" s="51"/>
    </row>
    <row r="158" spans="1:11" ht="12.75" x14ac:dyDescent="0.2">
      <c r="A158" s="50"/>
      <c r="B158" s="51"/>
      <c r="C158" s="51"/>
      <c r="D158" s="51"/>
      <c r="E158" s="51"/>
      <c r="F158" s="51"/>
      <c r="G158" s="51"/>
      <c r="H158" s="51"/>
      <c r="I158" s="51"/>
      <c r="J158" s="51"/>
      <c r="K158" s="51"/>
    </row>
    <row r="159" spans="1:11" ht="12.75" x14ac:dyDescent="0.2">
      <c r="A159" s="50"/>
      <c r="B159" s="51"/>
      <c r="C159" s="51"/>
      <c r="D159" s="51"/>
      <c r="E159" s="51"/>
      <c r="F159" s="51"/>
      <c r="G159" s="51"/>
      <c r="H159" s="51"/>
      <c r="I159" s="51"/>
      <c r="J159" s="51"/>
      <c r="K159" s="51"/>
    </row>
    <row r="160" spans="1:11" ht="12.75" x14ac:dyDescent="0.2">
      <c r="A160" s="50"/>
      <c r="B160" s="51"/>
      <c r="C160" s="51"/>
      <c r="D160" s="51"/>
      <c r="E160" s="51"/>
      <c r="F160" s="51"/>
      <c r="G160" s="51"/>
      <c r="H160" s="51"/>
      <c r="I160" s="51"/>
      <c r="J160" s="51"/>
      <c r="K160" s="51"/>
    </row>
    <row r="161" spans="1:11" ht="12.75" x14ac:dyDescent="0.2">
      <c r="A161" s="50"/>
      <c r="B161" s="51"/>
      <c r="C161" s="51"/>
      <c r="D161" s="51"/>
      <c r="E161" s="51"/>
      <c r="F161" s="51"/>
      <c r="G161" s="51"/>
      <c r="H161" s="51"/>
      <c r="I161" s="51"/>
      <c r="J161" s="51"/>
      <c r="K161" s="51"/>
    </row>
    <row r="162" spans="1:11" ht="12.75" x14ac:dyDescent="0.2">
      <c r="A162" s="50"/>
      <c r="B162" s="51"/>
      <c r="C162" s="51"/>
      <c r="D162" s="51"/>
      <c r="E162" s="51"/>
      <c r="F162" s="51"/>
      <c r="G162" s="51"/>
      <c r="H162" s="51"/>
      <c r="I162" s="51"/>
      <c r="J162" s="51"/>
      <c r="K162" s="51"/>
    </row>
    <row r="163" spans="1:11" ht="12.75" x14ac:dyDescent="0.2">
      <c r="A163" s="50"/>
      <c r="B163" s="51"/>
      <c r="C163" s="51"/>
      <c r="D163" s="51"/>
      <c r="E163" s="51"/>
      <c r="F163" s="51"/>
      <c r="G163" s="51"/>
      <c r="H163" s="51"/>
      <c r="I163" s="51"/>
      <c r="J163" s="51"/>
      <c r="K163" s="51"/>
    </row>
    <row r="164" spans="1:11" ht="12.75" x14ac:dyDescent="0.2">
      <c r="A164" s="50"/>
      <c r="B164" s="51"/>
      <c r="C164" s="51"/>
      <c r="D164" s="51"/>
      <c r="E164" s="51"/>
      <c r="F164" s="51"/>
      <c r="G164" s="51"/>
      <c r="H164" s="51"/>
      <c r="I164" s="51"/>
      <c r="J164" s="51"/>
      <c r="K164" s="51"/>
    </row>
    <row r="165" spans="1:11" ht="12.75" x14ac:dyDescent="0.2">
      <c r="A165" s="50"/>
      <c r="B165" s="51"/>
      <c r="C165" s="51"/>
      <c r="D165" s="51"/>
      <c r="E165" s="51"/>
      <c r="F165" s="51"/>
      <c r="G165" s="51"/>
      <c r="H165" s="51"/>
      <c r="I165" s="51"/>
      <c r="J165" s="51"/>
      <c r="K165" s="51"/>
    </row>
    <row r="166" spans="1:11" ht="12.75" x14ac:dyDescent="0.2">
      <c r="A166" s="50"/>
      <c r="B166" s="51"/>
      <c r="C166" s="51"/>
      <c r="D166" s="51"/>
      <c r="E166" s="51"/>
      <c r="F166" s="51"/>
      <c r="G166" s="51"/>
      <c r="H166" s="51"/>
      <c r="I166" s="51"/>
      <c r="J166" s="51"/>
      <c r="K166" s="51"/>
    </row>
    <row r="167" spans="1:11" ht="12.75" x14ac:dyDescent="0.2">
      <c r="A167" s="50"/>
      <c r="B167" s="51"/>
      <c r="C167" s="51"/>
      <c r="D167" s="51"/>
      <c r="E167" s="51"/>
      <c r="F167" s="51"/>
      <c r="G167" s="51"/>
      <c r="H167" s="51"/>
      <c r="I167" s="51"/>
      <c r="J167" s="51"/>
      <c r="K167" s="51"/>
    </row>
    <row r="168" spans="1:11" ht="12.75" x14ac:dyDescent="0.2">
      <c r="A168" s="50"/>
      <c r="B168" s="51"/>
      <c r="C168" s="51"/>
      <c r="D168" s="51"/>
      <c r="E168" s="51"/>
      <c r="F168" s="51"/>
      <c r="G168" s="51"/>
      <c r="H168" s="51"/>
      <c r="I168" s="51"/>
      <c r="J168" s="51"/>
      <c r="K168" s="51"/>
    </row>
    <row r="169" spans="1:11" ht="12.75" x14ac:dyDescent="0.2">
      <c r="A169" s="50"/>
      <c r="B169" s="51"/>
      <c r="C169" s="51"/>
      <c r="D169" s="51"/>
      <c r="E169" s="51"/>
      <c r="F169" s="51"/>
      <c r="G169" s="51"/>
      <c r="H169" s="51"/>
      <c r="I169" s="51"/>
      <c r="J169" s="51"/>
      <c r="K169" s="51"/>
    </row>
    <row r="170" spans="1:11" ht="12.75" x14ac:dyDescent="0.2">
      <c r="A170" s="50"/>
      <c r="B170" s="51"/>
      <c r="C170" s="51"/>
      <c r="D170" s="51"/>
      <c r="E170" s="51"/>
      <c r="F170" s="51"/>
      <c r="G170" s="51"/>
      <c r="H170" s="51"/>
      <c r="I170" s="51"/>
      <c r="J170" s="51"/>
      <c r="K170" s="51"/>
    </row>
    <row r="171" spans="1:11" ht="12.75" x14ac:dyDescent="0.2">
      <c r="A171" s="50"/>
      <c r="B171" s="51"/>
      <c r="C171" s="51"/>
      <c r="D171" s="51"/>
      <c r="E171" s="51"/>
      <c r="F171" s="51"/>
      <c r="G171" s="51"/>
      <c r="H171" s="51"/>
      <c r="I171" s="51"/>
      <c r="J171" s="51"/>
      <c r="K171" s="51"/>
    </row>
    <row r="172" spans="1:11" ht="12.75" x14ac:dyDescent="0.2">
      <c r="A172" s="50"/>
      <c r="B172" s="51"/>
      <c r="C172" s="51"/>
      <c r="D172" s="51"/>
      <c r="E172" s="51"/>
      <c r="F172" s="51"/>
      <c r="G172" s="51"/>
      <c r="H172" s="51"/>
      <c r="I172" s="51"/>
      <c r="J172" s="51"/>
      <c r="K172" s="51"/>
    </row>
    <row r="173" spans="1:11" ht="12.75" x14ac:dyDescent="0.2">
      <c r="A173" s="50"/>
      <c r="B173" s="51"/>
      <c r="C173" s="51"/>
      <c r="D173" s="51"/>
      <c r="E173" s="51"/>
      <c r="F173" s="51"/>
      <c r="G173" s="51"/>
      <c r="H173" s="51"/>
      <c r="I173" s="51"/>
      <c r="J173" s="51"/>
      <c r="K173" s="51"/>
    </row>
    <row r="174" spans="1:11" ht="12.75" x14ac:dyDescent="0.2">
      <c r="A174" s="50"/>
      <c r="B174" s="51"/>
      <c r="C174" s="51"/>
      <c r="D174" s="51"/>
      <c r="E174" s="51"/>
      <c r="F174" s="51"/>
      <c r="G174" s="51"/>
      <c r="H174" s="51"/>
      <c r="I174" s="51"/>
      <c r="J174" s="51"/>
      <c r="K174" s="51"/>
    </row>
    <row r="175" spans="1:11" ht="12.75" x14ac:dyDescent="0.2">
      <c r="A175" s="50"/>
      <c r="B175" s="51"/>
      <c r="C175" s="51"/>
      <c r="D175" s="51"/>
      <c r="E175" s="51"/>
      <c r="F175" s="51"/>
      <c r="G175" s="51"/>
      <c r="H175" s="51"/>
      <c r="I175" s="51"/>
      <c r="J175" s="51"/>
      <c r="K175" s="51"/>
    </row>
    <row r="176" spans="1:11" ht="12.75" x14ac:dyDescent="0.2">
      <c r="A176" s="50"/>
      <c r="B176" s="51"/>
      <c r="C176" s="51"/>
      <c r="D176" s="51"/>
      <c r="E176" s="51"/>
      <c r="F176" s="51"/>
      <c r="G176" s="51"/>
      <c r="H176" s="51"/>
      <c r="I176" s="51"/>
      <c r="J176" s="51"/>
      <c r="K176" s="51"/>
    </row>
    <row r="177" spans="1:12" ht="12.75" x14ac:dyDescent="0.2">
      <c r="A177" s="50"/>
      <c r="B177" s="51"/>
      <c r="C177" s="51"/>
      <c r="D177" s="51"/>
      <c r="E177" s="51"/>
      <c r="F177" s="51"/>
      <c r="G177" s="51"/>
      <c r="H177" s="51"/>
      <c r="I177" s="51"/>
      <c r="J177" s="51"/>
      <c r="K177" s="51"/>
    </row>
    <row r="178" spans="1:12" ht="12.75" x14ac:dyDescent="0.2">
      <c r="A178" s="50"/>
      <c r="B178" s="51"/>
      <c r="C178" s="51"/>
      <c r="D178" s="51"/>
      <c r="E178" s="51"/>
      <c r="F178" s="51"/>
      <c r="G178" s="51"/>
      <c r="H178" s="51"/>
      <c r="I178" s="51"/>
      <c r="J178" s="51"/>
      <c r="K178" s="51"/>
    </row>
    <row r="179" spans="1:12" ht="12.75" x14ac:dyDescent="0.2">
      <c r="A179" s="50"/>
      <c r="B179" s="51"/>
      <c r="C179" s="51"/>
      <c r="D179" s="51"/>
      <c r="E179" s="51"/>
      <c r="F179" s="51"/>
      <c r="G179" s="51"/>
      <c r="H179" s="51"/>
      <c r="I179" s="51"/>
      <c r="J179" s="51"/>
      <c r="K179" s="51"/>
    </row>
    <row r="180" spans="1:12" ht="12.75" x14ac:dyDescent="0.2">
      <c r="A180" s="50"/>
      <c r="B180" s="51"/>
      <c r="C180" s="51"/>
      <c r="D180" s="51"/>
      <c r="E180" s="51"/>
      <c r="F180" s="51"/>
      <c r="G180" s="51"/>
      <c r="H180" s="51"/>
      <c r="I180" s="51"/>
      <c r="J180" s="51"/>
      <c r="K180" s="51"/>
    </row>
    <row r="181" spans="1:12" ht="12.75" x14ac:dyDescent="0.2">
      <c r="A181" s="50"/>
      <c r="B181" s="51"/>
      <c r="C181" s="51"/>
      <c r="D181" s="51"/>
      <c r="E181" s="51"/>
      <c r="F181" s="51"/>
      <c r="G181" s="51"/>
      <c r="H181" s="51"/>
      <c r="I181" s="51"/>
      <c r="J181" s="51"/>
      <c r="K181" s="51"/>
    </row>
    <row r="182" spans="1:12" ht="12.75" x14ac:dyDescent="0.2">
      <c r="A182" s="50"/>
      <c r="B182" s="51"/>
      <c r="C182" s="51"/>
      <c r="D182" s="51"/>
      <c r="E182" s="51"/>
      <c r="F182" s="51"/>
      <c r="G182" s="51"/>
      <c r="H182" s="51"/>
      <c r="I182" s="51"/>
      <c r="J182" s="51"/>
      <c r="K182" s="51"/>
    </row>
    <row r="183" spans="1:12" ht="12.75" x14ac:dyDescent="0.2">
      <c r="A183" s="50"/>
      <c r="B183" s="51"/>
      <c r="C183" s="51"/>
      <c r="D183" s="51"/>
      <c r="E183" s="51"/>
      <c r="F183" s="51"/>
      <c r="G183" s="51"/>
      <c r="H183" s="51"/>
      <c r="I183" s="51"/>
      <c r="J183" s="51"/>
      <c r="K183" s="51"/>
    </row>
    <row r="184" spans="1:12" ht="12.75" x14ac:dyDescent="0.2">
      <c r="A184" s="50"/>
      <c r="B184" s="51"/>
      <c r="C184" s="51"/>
      <c r="D184" s="51"/>
      <c r="E184" s="51"/>
      <c r="F184" s="51"/>
      <c r="G184" s="51"/>
      <c r="H184" s="51"/>
      <c r="I184" s="51"/>
      <c r="J184" s="51"/>
      <c r="K184" s="51"/>
    </row>
    <row r="185" spans="1:12" ht="12.75" x14ac:dyDescent="0.2">
      <c r="A185" s="50"/>
      <c r="B185" s="51"/>
      <c r="C185" s="51"/>
      <c r="D185" s="51"/>
      <c r="E185" s="51"/>
      <c r="F185" s="51"/>
      <c r="G185" s="51"/>
      <c r="H185" s="51"/>
      <c r="I185" s="51"/>
      <c r="J185" s="51"/>
      <c r="K185" s="51"/>
    </row>
    <row r="186" spans="1:12" ht="12.75" x14ac:dyDescent="0.2">
      <c r="A186" s="50"/>
      <c r="B186" s="51"/>
      <c r="C186" s="51"/>
      <c r="D186" s="51"/>
      <c r="E186" s="51"/>
      <c r="F186" s="51"/>
      <c r="G186" s="51"/>
      <c r="H186" s="51"/>
      <c r="I186" s="51"/>
      <c r="J186" s="51"/>
      <c r="K186" s="51"/>
    </row>
    <row r="187" spans="1:12" ht="12.75" x14ac:dyDescent="0.2">
      <c r="A187" s="50"/>
      <c r="B187" s="51"/>
      <c r="C187" s="51"/>
      <c r="D187" s="51"/>
      <c r="E187" s="51"/>
      <c r="F187" s="51"/>
      <c r="G187" s="51"/>
      <c r="H187" s="51"/>
      <c r="I187" s="51"/>
      <c r="J187" s="51"/>
      <c r="K187" s="51"/>
    </row>
    <row r="188" spans="1:12" ht="12.75" x14ac:dyDescent="0.2">
      <c r="A188" s="50"/>
      <c r="B188" s="51"/>
      <c r="C188" s="51"/>
      <c r="D188" s="51"/>
      <c r="E188" s="51"/>
      <c r="F188" s="51"/>
      <c r="G188" s="51"/>
      <c r="H188" s="51"/>
      <c r="I188" s="51"/>
      <c r="J188" s="51"/>
      <c r="K188" s="51"/>
    </row>
    <row r="189" spans="1:12" ht="12.75" x14ac:dyDescent="0.2">
      <c r="A189" s="50"/>
      <c r="B189" s="51"/>
      <c r="C189" s="51"/>
      <c r="D189" s="51"/>
      <c r="E189" s="51"/>
      <c r="F189" s="51"/>
      <c r="G189" s="51"/>
      <c r="H189" s="51"/>
      <c r="I189" s="51"/>
      <c r="J189" s="51"/>
      <c r="K189" s="51"/>
      <c r="L189" s="51"/>
    </row>
    <row r="190" spans="1:12" ht="12.75" x14ac:dyDescent="0.2">
      <c r="A190" s="50"/>
      <c r="B190" s="51"/>
      <c r="C190" s="51"/>
      <c r="D190" s="51"/>
      <c r="E190" s="51"/>
      <c r="F190" s="51"/>
      <c r="G190" s="51"/>
      <c r="H190" s="51"/>
      <c r="I190" s="51"/>
      <c r="J190" s="51"/>
      <c r="K190" s="51"/>
      <c r="L190" s="51"/>
    </row>
    <row r="191" spans="1:12" ht="12.75" x14ac:dyDescent="0.2">
      <c r="A191" s="50"/>
      <c r="B191" s="51"/>
      <c r="C191" s="51"/>
      <c r="D191" s="51"/>
      <c r="E191" s="51"/>
      <c r="F191" s="51"/>
      <c r="G191" s="51"/>
      <c r="H191" s="51"/>
      <c r="I191" s="51"/>
      <c r="J191" s="51"/>
      <c r="K191" s="51"/>
      <c r="L191" s="51"/>
    </row>
    <row r="192" spans="1:12" ht="12.75" x14ac:dyDescent="0.2">
      <c r="A192" s="50"/>
      <c r="B192" s="51"/>
      <c r="C192" s="51"/>
      <c r="D192" s="51"/>
      <c r="E192" s="51"/>
      <c r="F192" s="51"/>
      <c r="G192" s="51"/>
      <c r="H192" s="51"/>
      <c r="I192" s="51"/>
      <c r="J192" s="51"/>
      <c r="K192" s="51"/>
      <c r="L192" s="51"/>
    </row>
    <row r="193" spans="1:12" ht="12.75" x14ac:dyDescent="0.2">
      <c r="A193" s="50"/>
      <c r="B193" s="51"/>
      <c r="C193" s="51"/>
      <c r="D193" s="51"/>
      <c r="E193" s="51"/>
      <c r="F193" s="51"/>
      <c r="G193" s="51"/>
      <c r="H193" s="51"/>
      <c r="I193" s="51"/>
      <c r="J193" s="51"/>
      <c r="K193" s="51"/>
      <c r="L193" s="51"/>
    </row>
    <row r="194" spans="1:12" ht="12.75" x14ac:dyDescent="0.2">
      <c r="B194" s="51"/>
      <c r="C194" s="51"/>
      <c r="D194" s="51"/>
      <c r="E194" s="51"/>
      <c r="F194" s="51"/>
      <c r="G194" s="51"/>
      <c r="H194" s="51"/>
      <c r="I194" s="51"/>
      <c r="J194" s="51"/>
      <c r="K194" s="51"/>
      <c r="L194" s="51"/>
    </row>
  </sheetData>
  <phoneticPr fontId="7" type="noConversion"/>
  <conditionalFormatting sqref="B15:CX15">
    <cfRule type="iconSet" priority="1">
      <iconSet iconSet="3Arrows">
        <cfvo type="percent" val="0"/>
        <cfvo type="percent" val="33"/>
        <cfvo type="percent" val="67"/>
      </iconSet>
    </cfRule>
  </conditionalFormatting>
  <hyperlinks>
    <hyperlink ref="B12" r:id="rId1" xr:uid="{D6DA592B-4B43-46AC-BC97-11CC05C0C6E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8B81443C-5EC8-467C-9D69-BC804194E963}">
          <x14:formula1>
            <xm:f>'/Users/rachelqian/Documents/StableCloud/SSH_Cloud/Pricing_Server/Aug19_UK/Files/Inputs/C:\Users\lgbna\Stable Dropbox\Indexes\GB\[UKGrading (Joe Brooker''s conflicted copy 2019-06-18).xlsx]Grade'!#REF!</xm:f>
          </x14:formula1>
          <xm:sqref>B2</xm:sqref>
        </x14:dataValidation>
        <x14:dataValidation type="list" allowBlank="1" showInputMessage="1" showErrorMessage="1" xr:uid="{7C6EA0D0-28F2-4C77-9069-A9EF25346A22}">
          <x14:formula1>
            <xm:f>'/Users/rachelqian/Documents/StableCloud/SSH_Cloud/Pricing_Server/Aug19_UK/Files/Inputs/C:\Users\lgbna\Stable Dropbox\Indexes\GB\[UKGrading (Joe Brooker''s conflicted copy 2019-06-18).xlsx]Grade'!#REF!</xm:f>
          </x14:formula1>
          <xm:sqref>B3</xm:sqref>
        </x14:dataValidation>
        <x14:dataValidation type="list" allowBlank="1" showInputMessage="1" showErrorMessage="1" xr:uid="{59165835-2580-4348-BDCC-C795E10BC2E1}">
          <x14:formula1>
            <xm:f>Grade!$N$12:$N$25</xm:f>
          </x14:formula1>
          <xm:sqref>B13:CX13</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3E4F1-F8DC-4B7E-80D1-668512FE9397}">
  <dimension ref="A1:S194"/>
  <sheetViews>
    <sheetView zoomScale="70" zoomScaleNormal="70" workbookViewId="0">
      <pane xSplit="1" ySplit="21" topLeftCell="B22" activePane="bottomRight" state="frozen"/>
      <selection activeCell="D30" sqref="D30"/>
      <selection pane="topRight" activeCell="D30" sqref="D30"/>
      <selection pane="bottomLeft" activeCell="D30" sqref="D30"/>
      <selection pane="bottomRight" activeCell="B1" sqref="B1:L14"/>
    </sheetView>
  </sheetViews>
  <sheetFormatPr defaultColWidth="9.140625" defaultRowHeight="11.25" x14ac:dyDescent="0.2"/>
  <cols>
    <col min="1" max="1" width="19.85546875" style="49" customWidth="1"/>
    <col min="2" max="12" width="18.42578125" style="49" customWidth="1"/>
    <col min="13" max="16" width="28.85546875" style="49" bestFit="1" customWidth="1"/>
    <col min="17" max="16384" width="9.140625" style="49"/>
  </cols>
  <sheetData>
    <row r="1" spans="1:19" ht="12.75" x14ac:dyDescent="0.2">
      <c r="A1" s="62" t="s">
        <v>127</v>
      </c>
      <c r="B1" s="145" t="s">
        <v>1310</v>
      </c>
      <c r="C1" s="145" t="s">
        <v>1311</v>
      </c>
      <c r="D1" s="145" t="s">
        <v>1312</v>
      </c>
      <c r="E1" s="145" t="s">
        <v>1313</v>
      </c>
      <c r="F1" s="145" t="s">
        <v>1314</v>
      </c>
      <c r="G1" s="145" t="s">
        <v>1315</v>
      </c>
      <c r="H1" s="145" t="s">
        <v>1316</v>
      </c>
      <c r="I1" s="145" t="s">
        <v>1317</v>
      </c>
      <c r="J1" s="145" t="s">
        <v>1318</v>
      </c>
      <c r="K1" s="145" t="s">
        <v>1319</v>
      </c>
      <c r="L1" s="145" t="s">
        <v>1320</v>
      </c>
      <c r="M1" s="145"/>
      <c r="N1" s="145"/>
      <c r="O1" s="145"/>
      <c r="P1" s="145"/>
      <c r="Q1" s="145"/>
      <c r="R1" s="145"/>
      <c r="S1" s="145"/>
    </row>
    <row r="2" spans="1:19" ht="12.75" x14ac:dyDescent="0.2">
      <c r="A2" s="55" t="s">
        <v>80</v>
      </c>
      <c r="B2" s="117" t="s">
        <v>81</v>
      </c>
      <c r="C2" s="117" t="s">
        <v>81</v>
      </c>
      <c r="D2" s="117" t="s">
        <v>81</v>
      </c>
      <c r="E2" s="117" t="s">
        <v>81</v>
      </c>
      <c r="F2" s="117" t="s">
        <v>81</v>
      </c>
      <c r="G2" s="117" t="s">
        <v>81</v>
      </c>
      <c r="H2" s="117" t="s">
        <v>81</v>
      </c>
      <c r="I2" s="117" t="s">
        <v>81</v>
      </c>
      <c r="J2" s="117" t="s">
        <v>81</v>
      </c>
      <c r="K2" s="117" t="s">
        <v>81</v>
      </c>
      <c r="L2" s="117" t="s">
        <v>81</v>
      </c>
      <c r="M2" s="117"/>
      <c r="N2" s="117"/>
      <c r="O2" s="117"/>
      <c r="P2" s="117"/>
      <c r="Q2" s="117"/>
      <c r="R2" s="117"/>
      <c r="S2" s="117"/>
    </row>
    <row r="3" spans="1:19" ht="12.75" x14ac:dyDescent="0.2">
      <c r="A3" s="56" t="s">
        <v>83</v>
      </c>
      <c r="B3" s="117" t="s">
        <v>158</v>
      </c>
      <c r="C3" s="117" t="s">
        <v>158</v>
      </c>
      <c r="D3" s="117" t="s">
        <v>158</v>
      </c>
      <c r="E3" s="117" t="s">
        <v>158</v>
      </c>
      <c r="F3" s="117" t="s">
        <v>170</v>
      </c>
      <c r="G3" s="117" t="s">
        <v>170</v>
      </c>
      <c r="H3" s="117" t="s">
        <v>170</v>
      </c>
      <c r="I3" s="117" t="s">
        <v>170</v>
      </c>
      <c r="J3" s="117" t="s">
        <v>170</v>
      </c>
      <c r="K3" s="117" t="s">
        <v>170</v>
      </c>
      <c r="L3" s="117" t="s">
        <v>170</v>
      </c>
      <c r="M3" s="117"/>
      <c r="N3" s="117"/>
      <c r="O3" s="117"/>
      <c r="P3" s="117"/>
      <c r="Q3" s="117"/>
      <c r="R3" s="117"/>
      <c r="S3" s="117"/>
    </row>
    <row r="4" spans="1:19" ht="12.75" x14ac:dyDescent="0.2">
      <c r="A4" s="56" t="s">
        <v>73</v>
      </c>
      <c r="B4" s="117" t="s">
        <v>662</v>
      </c>
      <c r="C4" s="117" t="s">
        <v>662</v>
      </c>
      <c r="D4" s="117" t="s">
        <v>144</v>
      </c>
      <c r="E4" s="117" t="s">
        <v>662</v>
      </c>
      <c r="F4" s="117" t="s">
        <v>684</v>
      </c>
      <c r="G4" s="117" t="s">
        <v>942</v>
      </c>
      <c r="H4" s="117" t="s">
        <v>942</v>
      </c>
      <c r="I4" s="117" t="s">
        <v>1280</v>
      </c>
      <c r="J4" s="117" t="s">
        <v>1281</v>
      </c>
      <c r="K4" s="117" t="s">
        <v>950</v>
      </c>
      <c r="L4" s="117" t="s">
        <v>1282</v>
      </c>
      <c r="M4" s="117"/>
      <c r="N4" s="117"/>
      <c r="O4" s="117"/>
      <c r="P4" s="117"/>
      <c r="Q4" s="117"/>
      <c r="R4" s="117"/>
      <c r="S4" s="117"/>
    </row>
    <row r="5" spans="1:19" ht="45.75" customHeight="1" x14ac:dyDescent="0.2">
      <c r="A5" s="56" t="s">
        <v>74</v>
      </c>
      <c r="B5" s="147" t="s">
        <v>1283</v>
      </c>
      <c r="C5" s="147" t="s">
        <v>1284</v>
      </c>
      <c r="D5" s="147" t="s">
        <v>1309</v>
      </c>
      <c r="E5" s="147" t="s">
        <v>1285</v>
      </c>
      <c r="F5" s="147" t="s">
        <v>1286</v>
      </c>
      <c r="G5" s="147" t="s">
        <v>1287</v>
      </c>
      <c r="H5" s="147" t="s">
        <v>1287</v>
      </c>
      <c r="I5" s="147" t="s">
        <v>1288</v>
      </c>
      <c r="J5" s="147" t="s">
        <v>1289</v>
      </c>
      <c r="K5" s="147" t="s">
        <v>1290</v>
      </c>
      <c r="L5" s="147" t="s">
        <v>1291</v>
      </c>
      <c r="M5" s="147"/>
      <c r="N5" s="147"/>
      <c r="O5" s="147"/>
      <c r="P5" s="147"/>
      <c r="Q5" s="117"/>
      <c r="R5" s="117"/>
      <c r="S5" s="117"/>
    </row>
    <row r="6" spans="1:19" ht="12.75" x14ac:dyDescent="0.2">
      <c r="A6" s="56" t="s">
        <v>77</v>
      </c>
      <c r="B6" s="117" t="s">
        <v>1292</v>
      </c>
      <c r="C6" s="117" t="s">
        <v>1292</v>
      </c>
      <c r="D6" s="117" t="s">
        <v>1292</v>
      </c>
      <c r="E6" s="117" t="s">
        <v>1293</v>
      </c>
      <c r="F6" s="117" t="s">
        <v>1294</v>
      </c>
      <c r="G6" s="117" t="s">
        <v>1294</v>
      </c>
      <c r="H6" s="117" t="s">
        <v>1294</v>
      </c>
      <c r="I6" s="117" t="s">
        <v>1294</v>
      </c>
      <c r="J6" s="117" t="s">
        <v>1294</v>
      </c>
      <c r="K6" s="117" t="s">
        <v>1294</v>
      </c>
      <c r="L6" s="117" t="s">
        <v>1294</v>
      </c>
      <c r="M6" s="117"/>
      <c r="N6" s="117"/>
      <c r="O6" s="117"/>
      <c r="P6" s="117"/>
      <c r="Q6" s="117"/>
      <c r="R6" s="117"/>
      <c r="S6" s="117"/>
    </row>
    <row r="7" spans="1:19" ht="12.75" x14ac:dyDescent="0.2">
      <c r="A7" s="56" t="s">
        <v>76</v>
      </c>
      <c r="B7" s="117" t="s">
        <v>137</v>
      </c>
      <c r="C7" s="117" t="s">
        <v>137</v>
      </c>
      <c r="D7" s="117" t="s">
        <v>137</v>
      </c>
      <c r="E7" s="117" t="s">
        <v>92</v>
      </c>
      <c r="F7" s="117" t="s">
        <v>1053</v>
      </c>
      <c r="G7" s="117" t="s">
        <v>1053</v>
      </c>
      <c r="H7" s="117" t="s">
        <v>1053</v>
      </c>
      <c r="I7" s="117" t="s">
        <v>1053</v>
      </c>
      <c r="J7" s="117" t="s">
        <v>1053</v>
      </c>
      <c r="K7" s="117" t="s">
        <v>1295</v>
      </c>
      <c r="L7" s="117" t="s">
        <v>1053</v>
      </c>
      <c r="M7" s="117"/>
      <c r="N7" s="117"/>
      <c r="O7" s="117"/>
      <c r="P7" s="117"/>
      <c r="Q7" s="117"/>
      <c r="R7" s="117"/>
      <c r="S7" s="117"/>
    </row>
    <row r="8" spans="1:19" ht="12.75" x14ac:dyDescent="0.2">
      <c r="A8" s="56" t="s">
        <v>79</v>
      </c>
      <c r="B8" s="117" t="s">
        <v>1054</v>
      </c>
      <c r="C8" s="117" t="s">
        <v>1054</v>
      </c>
      <c r="D8" s="117" t="s">
        <v>1054</v>
      </c>
      <c r="E8" s="117" t="s">
        <v>1054</v>
      </c>
      <c r="F8" s="117" t="s">
        <v>1296</v>
      </c>
      <c r="G8" s="117" t="s">
        <v>1297</v>
      </c>
      <c r="H8" s="117" t="s">
        <v>1298</v>
      </c>
      <c r="I8" s="117" t="s">
        <v>1299</v>
      </c>
      <c r="J8" s="117" t="s">
        <v>1300</v>
      </c>
      <c r="K8" s="117" t="s">
        <v>1300</v>
      </c>
      <c r="L8" s="117" t="s">
        <v>1301</v>
      </c>
      <c r="M8" s="117"/>
      <c r="N8" s="117"/>
      <c r="O8" s="117"/>
      <c r="P8" s="117"/>
      <c r="Q8" s="117"/>
      <c r="R8" s="117"/>
      <c r="S8" s="117"/>
    </row>
    <row r="9" spans="1:19" ht="12.75" x14ac:dyDescent="0.2">
      <c r="A9" s="56" t="s">
        <v>84</v>
      </c>
      <c r="B9" s="117" t="s">
        <v>85</v>
      </c>
      <c r="C9" s="117" t="s">
        <v>85</v>
      </c>
      <c r="D9" s="117" t="s">
        <v>85</v>
      </c>
      <c r="E9" s="117" t="s">
        <v>85</v>
      </c>
      <c r="F9" s="117" t="s">
        <v>1099</v>
      </c>
      <c r="G9" s="117" t="s">
        <v>1097</v>
      </c>
      <c r="H9" s="117" t="s">
        <v>1089</v>
      </c>
      <c r="I9" s="117" t="s">
        <v>1302</v>
      </c>
      <c r="J9" s="117" t="s">
        <v>1102</v>
      </c>
      <c r="K9" s="117" t="s">
        <v>1102</v>
      </c>
      <c r="L9" s="117" t="s">
        <v>1086</v>
      </c>
      <c r="M9" s="117"/>
      <c r="N9" s="117"/>
      <c r="O9" s="117"/>
      <c r="P9" s="117"/>
      <c r="Q9" s="117"/>
      <c r="R9" s="117"/>
      <c r="S9" s="117"/>
    </row>
    <row r="10" spans="1:19" ht="12.75" x14ac:dyDescent="0.2">
      <c r="A10" s="56" t="s">
        <v>75</v>
      </c>
      <c r="B10" s="117" t="s">
        <v>1308</v>
      </c>
      <c r="C10" s="117" t="s">
        <v>1308</v>
      </c>
      <c r="D10" s="117" t="s">
        <v>1308</v>
      </c>
      <c r="E10" s="117" t="s">
        <v>1333</v>
      </c>
      <c r="F10" s="117" t="s">
        <v>93</v>
      </c>
      <c r="G10" s="117" t="s">
        <v>93</v>
      </c>
      <c r="H10" s="117" t="s">
        <v>93</v>
      </c>
      <c r="I10" s="117" t="s">
        <v>93</v>
      </c>
      <c r="J10" s="117" t="s">
        <v>93</v>
      </c>
      <c r="K10" s="117" t="s">
        <v>470</v>
      </c>
      <c r="L10" s="117" t="s">
        <v>93</v>
      </c>
      <c r="M10" s="117"/>
      <c r="N10" s="117"/>
      <c r="O10" s="117"/>
      <c r="P10" s="117"/>
      <c r="Q10" s="117"/>
      <c r="R10" s="117"/>
      <c r="S10" s="117"/>
    </row>
    <row r="11" spans="1:19" ht="12.75" x14ac:dyDescent="0.2">
      <c r="A11" s="56" t="s">
        <v>78</v>
      </c>
      <c r="B11" s="117" t="s">
        <v>1303</v>
      </c>
      <c r="C11" s="117" t="s">
        <v>1303</v>
      </c>
      <c r="D11" s="117" t="s">
        <v>1304</v>
      </c>
      <c r="E11" s="117" t="s">
        <v>1303</v>
      </c>
      <c r="F11" s="117" t="s">
        <v>1305</v>
      </c>
      <c r="G11" s="117" t="s">
        <v>1052</v>
      </c>
      <c r="H11" s="117" t="s">
        <v>1052</v>
      </c>
      <c r="I11" s="117" t="s">
        <v>1052</v>
      </c>
      <c r="J11" s="117" t="s">
        <v>1052</v>
      </c>
      <c r="K11" s="117" t="s">
        <v>1052</v>
      </c>
      <c r="L11" s="117" t="s">
        <v>1305</v>
      </c>
      <c r="M11" s="117"/>
      <c r="N11" s="117"/>
      <c r="O11" s="117"/>
      <c r="P11" s="117"/>
      <c r="Q11" s="117"/>
      <c r="R11" s="117"/>
      <c r="S11" s="117"/>
    </row>
    <row r="12" spans="1:19" ht="15" x14ac:dyDescent="0.25">
      <c r="A12" s="56" t="s">
        <v>713</v>
      </c>
      <c r="B12" s="150" t="s">
        <v>1306</v>
      </c>
      <c r="C12" s="150" t="s">
        <v>1306</v>
      </c>
      <c r="D12" s="150" t="s">
        <v>1306</v>
      </c>
      <c r="E12" s="150" t="s">
        <v>1306</v>
      </c>
      <c r="F12" s="150" t="s">
        <v>1307</v>
      </c>
      <c r="G12" s="150" t="s">
        <v>1307</v>
      </c>
      <c r="H12" s="150" t="s">
        <v>1307</v>
      </c>
      <c r="I12" s="150" t="s">
        <v>1307</v>
      </c>
      <c r="J12" s="150" t="s">
        <v>1307</v>
      </c>
      <c r="K12" s="150" t="s">
        <v>1307</v>
      </c>
      <c r="L12" s="150" t="s">
        <v>1307</v>
      </c>
      <c r="M12" s="150"/>
      <c r="N12" s="150"/>
      <c r="O12" s="150"/>
      <c r="P12" s="150"/>
      <c r="Q12" s="117"/>
      <c r="R12" s="117"/>
      <c r="S12" s="117"/>
    </row>
    <row r="13" spans="1:19" ht="15" x14ac:dyDescent="0.25">
      <c r="A13" s="56" t="s">
        <v>1321</v>
      </c>
      <c r="B13" s="54" t="s">
        <v>1336</v>
      </c>
      <c r="C13" s="54" t="s">
        <v>1336</v>
      </c>
      <c r="D13" s="54" t="s">
        <v>1336</v>
      </c>
      <c r="E13" s="54" t="s">
        <v>1336</v>
      </c>
      <c r="F13" s="54" t="s">
        <v>1336</v>
      </c>
      <c r="G13" s="54" t="s">
        <v>1336</v>
      </c>
      <c r="H13" s="54" t="s">
        <v>1336</v>
      </c>
      <c r="I13" s="54" t="s">
        <v>1336</v>
      </c>
      <c r="J13" s="54" t="s">
        <v>1336</v>
      </c>
      <c r="K13" s="54" t="s">
        <v>1336</v>
      </c>
      <c r="L13" s="54" t="s">
        <v>1336</v>
      </c>
      <c r="M13" s="150"/>
      <c r="N13" s="150"/>
      <c r="O13" s="150"/>
      <c r="P13" s="150"/>
      <c r="Q13" s="117"/>
      <c r="R13" s="117"/>
      <c r="S13" s="117"/>
    </row>
    <row r="14" spans="1:19" ht="12.75" x14ac:dyDescent="0.2">
      <c r="A14" s="56" t="s">
        <v>192</v>
      </c>
      <c r="B14" s="149" t="s">
        <v>197</v>
      </c>
      <c r="C14" s="149" t="s">
        <v>197</v>
      </c>
      <c r="D14" s="149" t="s">
        <v>197</v>
      </c>
      <c r="E14" s="149" t="s">
        <v>197</v>
      </c>
      <c r="F14" s="149" t="s">
        <v>197</v>
      </c>
      <c r="G14" s="149" t="s">
        <v>197</v>
      </c>
      <c r="H14" s="149" t="s">
        <v>197</v>
      </c>
      <c r="I14" s="149" t="s">
        <v>197</v>
      </c>
      <c r="J14" s="149" t="s">
        <v>197</v>
      </c>
      <c r="K14" s="149" t="s">
        <v>197</v>
      </c>
      <c r="L14" s="149" t="s">
        <v>197</v>
      </c>
      <c r="M14" s="117"/>
      <c r="N14" s="117"/>
      <c r="O14" s="117"/>
      <c r="P14" s="117"/>
      <c r="Q14" s="117"/>
      <c r="R14" s="117"/>
      <c r="S14" s="117"/>
    </row>
    <row r="15" spans="1:19" ht="12.75" x14ac:dyDescent="0.2">
      <c r="A15" s="57" t="s">
        <v>120</v>
      </c>
      <c r="B15" s="63" t="s">
        <v>197</v>
      </c>
      <c r="C15" s="63" t="s">
        <v>197</v>
      </c>
      <c r="D15" s="63" t="s">
        <v>197</v>
      </c>
      <c r="E15" s="63" t="s">
        <v>197</v>
      </c>
      <c r="F15" s="63" t="s">
        <v>197</v>
      </c>
      <c r="G15" s="63" t="s">
        <v>197</v>
      </c>
      <c r="H15" s="63" t="s">
        <v>197</v>
      </c>
      <c r="I15" s="63" t="s">
        <v>197</v>
      </c>
      <c r="J15" s="63" t="s">
        <v>197</v>
      </c>
      <c r="K15" s="63" t="s">
        <v>197</v>
      </c>
      <c r="L15" s="63" t="s">
        <v>197</v>
      </c>
      <c r="M15" s="58"/>
      <c r="N15" s="58"/>
      <c r="O15" s="58"/>
      <c r="P15" s="58"/>
      <c r="Q15" s="58"/>
      <c r="R15" s="58"/>
      <c r="S15" s="58"/>
    </row>
    <row r="16" spans="1:19" ht="12.75" x14ac:dyDescent="0.2">
      <c r="A16" s="59" t="str">
        <f>[4]Grade!A2</f>
        <v xml:space="preserve">Availability </v>
      </c>
      <c r="B16" s="118">
        <v>7</v>
      </c>
      <c r="C16" s="118">
        <v>7</v>
      </c>
      <c r="D16" s="118">
        <v>7</v>
      </c>
      <c r="E16" s="118">
        <v>7</v>
      </c>
      <c r="F16" s="118">
        <v>7</v>
      </c>
      <c r="G16" s="118">
        <v>7</v>
      </c>
      <c r="H16" s="118">
        <v>7</v>
      </c>
      <c r="I16" s="118">
        <v>7</v>
      </c>
      <c r="J16" s="118">
        <v>7</v>
      </c>
      <c r="K16" s="118">
        <v>7</v>
      </c>
      <c r="L16" s="118">
        <v>7</v>
      </c>
      <c r="M16" s="118"/>
      <c r="N16" s="118"/>
      <c r="O16" s="118"/>
      <c r="P16" s="118"/>
      <c r="Q16" s="118"/>
      <c r="R16" s="118"/>
      <c r="S16" s="118"/>
    </row>
    <row r="17" spans="1:19" ht="12.75" x14ac:dyDescent="0.2">
      <c r="A17" s="59" t="str">
        <f>[4]Grade!A15</f>
        <v>Relevance</v>
      </c>
      <c r="B17" s="118">
        <v>35</v>
      </c>
      <c r="C17" s="118">
        <v>35</v>
      </c>
      <c r="D17" s="118">
        <v>35</v>
      </c>
      <c r="E17" s="118">
        <v>32</v>
      </c>
      <c r="F17" s="118">
        <v>35</v>
      </c>
      <c r="G17" s="118">
        <v>35</v>
      </c>
      <c r="H17" s="118">
        <v>35</v>
      </c>
      <c r="I17" s="118">
        <v>35</v>
      </c>
      <c r="J17" s="118">
        <v>35</v>
      </c>
      <c r="K17" s="118">
        <v>35</v>
      </c>
      <c r="L17" s="118">
        <v>35</v>
      </c>
      <c r="M17" s="118"/>
      <c r="N17" s="118"/>
      <c r="O17" s="118"/>
      <c r="P17" s="118"/>
      <c r="Q17" s="118"/>
      <c r="R17" s="118"/>
      <c r="S17" s="118"/>
    </row>
    <row r="18" spans="1:19" ht="12.75" x14ac:dyDescent="0.2">
      <c r="A18" s="59" t="str">
        <f>[4]Grade!A40</f>
        <v>Robustness</v>
      </c>
      <c r="B18" s="118">
        <v>32</v>
      </c>
      <c r="C18" s="118">
        <v>32</v>
      </c>
      <c r="D18" s="118">
        <v>32</v>
      </c>
      <c r="E18" s="118">
        <v>30</v>
      </c>
      <c r="F18" s="118">
        <v>32</v>
      </c>
      <c r="G18" s="118">
        <v>32</v>
      </c>
      <c r="H18" s="118">
        <v>32</v>
      </c>
      <c r="I18" s="118">
        <v>32</v>
      </c>
      <c r="J18" s="118">
        <v>32</v>
      </c>
      <c r="K18" s="118">
        <v>32</v>
      </c>
      <c r="L18" s="118">
        <v>32</v>
      </c>
      <c r="M18" s="118"/>
      <c r="N18" s="118"/>
      <c r="O18" s="118"/>
      <c r="P18" s="118"/>
      <c r="Q18" s="118"/>
      <c r="R18" s="118"/>
      <c r="S18" s="118"/>
    </row>
    <row r="19" spans="1:19" ht="12.75" x14ac:dyDescent="0.2">
      <c r="A19" s="59" t="str">
        <f>[4]Grade!A65</f>
        <v>Continuity</v>
      </c>
      <c r="B19" s="118">
        <v>6</v>
      </c>
      <c r="C19" s="118">
        <v>6</v>
      </c>
      <c r="D19" s="118">
        <v>6</v>
      </c>
      <c r="E19" s="118">
        <v>6</v>
      </c>
      <c r="F19" s="118">
        <v>6</v>
      </c>
      <c r="G19" s="118">
        <v>6</v>
      </c>
      <c r="H19" s="118">
        <v>6</v>
      </c>
      <c r="I19" s="118">
        <v>6</v>
      </c>
      <c r="J19" s="118">
        <v>6</v>
      </c>
      <c r="K19" s="118">
        <v>6</v>
      </c>
      <c r="L19" s="118">
        <v>6</v>
      </c>
      <c r="M19" s="118"/>
      <c r="N19" s="118"/>
      <c r="O19" s="118"/>
      <c r="P19" s="118"/>
      <c r="Q19" s="118"/>
      <c r="R19" s="118"/>
      <c r="S19" s="118"/>
    </row>
    <row r="20" spans="1:19" ht="12.75" x14ac:dyDescent="0.2">
      <c r="A20" s="60" t="s">
        <v>82</v>
      </c>
      <c r="B20" s="61">
        <f>SUM(B16:B19)</f>
        <v>80</v>
      </c>
      <c r="C20" s="61">
        <f t="shared" ref="C20:L20" si="0">SUM(C16:C19)</f>
        <v>80</v>
      </c>
      <c r="D20" s="61">
        <f t="shared" si="0"/>
        <v>80</v>
      </c>
      <c r="E20" s="61">
        <f t="shared" si="0"/>
        <v>75</v>
      </c>
      <c r="F20" s="61">
        <f t="shared" si="0"/>
        <v>80</v>
      </c>
      <c r="G20" s="61">
        <f t="shared" si="0"/>
        <v>80</v>
      </c>
      <c r="H20" s="61">
        <f t="shared" si="0"/>
        <v>80</v>
      </c>
      <c r="I20" s="61">
        <f t="shared" si="0"/>
        <v>80</v>
      </c>
      <c r="J20" s="61">
        <f t="shared" si="0"/>
        <v>80</v>
      </c>
      <c r="K20" s="61">
        <f t="shared" si="0"/>
        <v>80</v>
      </c>
      <c r="L20" s="61">
        <f t="shared" si="0"/>
        <v>80</v>
      </c>
      <c r="M20" s="61"/>
      <c r="N20" s="61"/>
      <c r="O20" s="61"/>
      <c r="P20" s="61"/>
      <c r="Q20" s="61"/>
      <c r="R20" s="61"/>
      <c r="S20" s="61"/>
    </row>
    <row r="21" spans="1:19" ht="12.75" x14ac:dyDescent="0.2">
      <c r="A21" s="49">
        <f>COUNT(B20:AAB20)</f>
        <v>11</v>
      </c>
      <c r="B21" s="48"/>
      <c r="C21" s="48"/>
      <c r="D21" s="48"/>
      <c r="E21" s="48"/>
      <c r="F21" s="48"/>
      <c r="G21" s="48"/>
      <c r="H21" s="48"/>
      <c r="I21" s="48"/>
      <c r="J21" s="48"/>
      <c r="K21" s="48"/>
      <c r="L21" s="48"/>
    </row>
    <row r="22" spans="1:19" ht="12.75" x14ac:dyDescent="0.2">
      <c r="A22" s="50"/>
      <c r="B22" s="51"/>
      <c r="C22" s="51"/>
      <c r="D22" s="51"/>
      <c r="E22" s="51"/>
      <c r="F22" s="51"/>
      <c r="G22" s="51"/>
      <c r="H22" s="51"/>
      <c r="I22" s="51"/>
      <c r="J22" s="51"/>
      <c r="K22" s="51"/>
      <c r="L22" s="51"/>
    </row>
    <row r="23" spans="1:19" ht="12.75" x14ac:dyDescent="0.2">
      <c r="A23" s="50"/>
      <c r="B23" s="51"/>
      <c r="C23" s="51"/>
      <c r="D23" s="51"/>
      <c r="E23" s="51"/>
      <c r="F23" s="51"/>
      <c r="G23" s="51"/>
      <c r="H23" s="51"/>
      <c r="I23" s="51"/>
      <c r="J23" s="51"/>
      <c r="K23" s="51"/>
      <c r="L23" s="51"/>
    </row>
    <row r="24" spans="1:19" ht="12.75" x14ac:dyDescent="0.2">
      <c r="A24" s="50"/>
      <c r="B24" s="51"/>
      <c r="C24" s="51"/>
      <c r="D24" s="51"/>
      <c r="E24" s="51"/>
      <c r="F24" s="51"/>
      <c r="G24" s="51"/>
      <c r="H24" s="51"/>
      <c r="I24" s="51"/>
      <c r="J24" s="51"/>
      <c r="K24" s="51"/>
      <c r="L24" s="51"/>
    </row>
    <row r="25" spans="1:19" ht="12.75" x14ac:dyDescent="0.2">
      <c r="A25" s="50"/>
      <c r="B25" s="51"/>
      <c r="C25" s="51"/>
      <c r="D25" s="51"/>
      <c r="E25" s="51"/>
      <c r="F25" s="51"/>
      <c r="G25" s="51"/>
      <c r="H25" s="51"/>
      <c r="I25" s="51"/>
      <c r="J25" s="51"/>
      <c r="K25" s="51"/>
      <c r="L25" s="51"/>
    </row>
    <row r="26" spans="1:19" ht="12.75" x14ac:dyDescent="0.2">
      <c r="A26" s="50"/>
      <c r="B26" s="51"/>
      <c r="C26" s="51"/>
      <c r="D26" s="51"/>
      <c r="E26" s="51"/>
      <c r="F26" s="51"/>
      <c r="G26" s="51"/>
      <c r="H26" s="51"/>
      <c r="I26" s="51"/>
      <c r="J26" s="51"/>
      <c r="K26" s="51"/>
      <c r="L26" s="51"/>
    </row>
    <row r="27" spans="1:19" ht="12.75" x14ac:dyDescent="0.2">
      <c r="A27" s="50"/>
      <c r="B27" s="51"/>
      <c r="C27" s="51"/>
      <c r="D27" s="51"/>
      <c r="E27" s="51"/>
      <c r="F27" s="51"/>
      <c r="G27" s="51"/>
      <c r="H27" s="51"/>
      <c r="I27" s="51"/>
      <c r="J27" s="51"/>
      <c r="K27" s="51"/>
      <c r="L27" s="51"/>
    </row>
    <row r="28" spans="1:19" ht="12.75" x14ac:dyDescent="0.2">
      <c r="A28" s="50"/>
      <c r="B28" s="51"/>
      <c r="C28" s="51"/>
      <c r="D28" s="51"/>
      <c r="E28" s="51"/>
      <c r="F28" s="51"/>
      <c r="G28" s="51"/>
      <c r="H28" s="51"/>
      <c r="I28" s="51"/>
      <c r="J28" s="51"/>
      <c r="K28" s="51"/>
      <c r="L28" s="51"/>
    </row>
    <row r="29" spans="1:19" ht="12.75" x14ac:dyDescent="0.2">
      <c r="A29" s="50"/>
      <c r="B29" s="51"/>
      <c r="C29" s="51"/>
      <c r="D29" s="51"/>
      <c r="E29" s="51"/>
      <c r="F29" s="51"/>
      <c r="G29" s="51"/>
      <c r="H29" s="51"/>
      <c r="I29" s="51"/>
      <c r="J29" s="51"/>
      <c r="K29" s="51"/>
      <c r="L29" s="51"/>
    </row>
    <row r="30" spans="1:19" ht="12.75" x14ac:dyDescent="0.2">
      <c r="A30" s="50"/>
      <c r="B30" s="51"/>
      <c r="C30" s="51"/>
      <c r="D30" s="51"/>
      <c r="E30" s="51"/>
      <c r="F30" s="51"/>
      <c r="G30" s="51"/>
      <c r="H30" s="51"/>
      <c r="I30" s="51"/>
      <c r="J30" s="51"/>
      <c r="K30" s="51"/>
      <c r="L30" s="51"/>
    </row>
    <row r="31" spans="1:19" ht="12.75" x14ac:dyDescent="0.2">
      <c r="A31" s="50"/>
      <c r="B31" s="51"/>
      <c r="C31" s="51"/>
      <c r="D31" s="51"/>
      <c r="E31" s="51"/>
      <c r="F31" s="51"/>
      <c r="G31" s="51"/>
      <c r="H31" s="51"/>
      <c r="I31" s="51"/>
      <c r="J31" s="51"/>
      <c r="K31" s="51"/>
      <c r="L31" s="51"/>
    </row>
    <row r="32" spans="1:19" ht="12.75" x14ac:dyDescent="0.2">
      <c r="A32" s="50"/>
      <c r="B32" s="51"/>
      <c r="C32" s="51"/>
      <c r="D32" s="51"/>
      <c r="E32" s="51"/>
      <c r="F32" s="51"/>
      <c r="G32" s="51"/>
      <c r="H32" s="51"/>
      <c r="I32" s="51"/>
      <c r="J32" s="51"/>
      <c r="K32" s="51"/>
      <c r="L32" s="51"/>
    </row>
    <row r="33" spans="1:12" ht="12.75" x14ac:dyDescent="0.2">
      <c r="A33" s="50"/>
      <c r="B33" s="51"/>
      <c r="C33" s="51"/>
      <c r="D33" s="51"/>
      <c r="E33" s="51"/>
      <c r="F33" s="51"/>
      <c r="G33" s="51"/>
      <c r="H33" s="51"/>
      <c r="I33" s="51"/>
      <c r="J33" s="51"/>
      <c r="K33" s="51"/>
      <c r="L33" s="51"/>
    </row>
    <row r="34" spans="1:12" ht="12.75" x14ac:dyDescent="0.2">
      <c r="A34" s="50"/>
      <c r="B34" s="51"/>
      <c r="C34" s="51"/>
      <c r="D34" s="51"/>
      <c r="E34" s="51"/>
      <c r="F34" s="51"/>
      <c r="G34" s="51"/>
      <c r="H34" s="51"/>
      <c r="I34" s="51"/>
      <c r="J34" s="51"/>
      <c r="K34" s="51"/>
      <c r="L34" s="51"/>
    </row>
    <row r="35" spans="1:12" ht="12.75" x14ac:dyDescent="0.2">
      <c r="A35" s="50"/>
      <c r="B35" s="51"/>
      <c r="C35" s="51"/>
      <c r="D35" s="51"/>
      <c r="E35" s="51"/>
      <c r="F35" s="51"/>
      <c r="G35" s="51"/>
      <c r="H35" s="51"/>
      <c r="I35" s="51"/>
      <c r="J35" s="51"/>
      <c r="K35" s="51"/>
      <c r="L35" s="51"/>
    </row>
    <row r="36" spans="1:12" ht="12.75" x14ac:dyDescent="0.2">
      <c r="A36" s="50"/>
      <c r="B36" s="51"/>
      <c r="C36" s="51"/>
      <c r="D36" s="51"/>
      <c r="E36" s="51"/>
      <c r="F36" s="51"/>
      <c r="G36" s="51"/>
      <c r="H36" s="51"/>
      <c r="I36" s="51"/>
      <c r="J36" s="51"/>
      <c r="K36" s="51"/>
      <c r="L36" s="51"/>
    </row>
    <row r="37" spans="1:12" ht="12.75" x14ac:dyDescent="0.2">
      <c r="A37" s="50"/>
      <c r="B37" s="51"/>
      <c r="C37" s="51"/>
      <c r="D37" s="51"/>
      <c r="E37" s="51"/>
      <c r="F37" s="51"/>
      <c r="G37" s="51"/>
      <c r="H37" s="51"/>
      <c r="I37" s="51"/>
      <c r="J37" s="51"/>
      <c r="K37" s="51"/>
      <c r="L37" s="51"/>
    </row>
    <row r="38" spans="1:12" ht="12.75" x14ac:dyDescent="0.2">
      <c r="A38" s="50"/>
      <c r="B38" s="51"/>
      <c r="C38" s="51"/>
      <c r="D38" s="51"/>
      <c r="E38" s="51"/>
      <c r="F38" s="51"/>
      <c r="G38" s="51"/>
      <c r="H38" s="51"/>
      <c r="I38" s="51"/>
      <c r="J38" s="51"/>
      <c r="K38" s="51"/>
      <c r="L38" s="51"/>
    </row>
    <row r="39" spans="1:12" ht="12.75" x14ac:dyDescent="0.2">
      <c r="A39" s="50"/>
      <c r="B39" s="51"/>
      <c r="C39" s="51"/>
      <c r="D39" s="51"/>
      <c r="E39" s="51"/>
      <c r="F39" s="51"/>
      <c r="G39" s="51"/>
      <c r="H39" s="51"/>
      <c r="I39" s="51"/>
      <c r="J39" s="51"/>
      <c r="K39" s="51"/>
      <c r="L39" s="51"/>
    </row>
    <row r="40" spans="1:12" ht="12.75" x14ac:dyDescent="0.2">
      <c r="A40" s="50"/>
      <c r="B40" s="51"/>
      <c r="C40" s="51"/>
      <c r="D40" s="51"/>
      <c r="E40" s="51"/>
      <c r="F40" s="51"/>
      <c r="G40" s="51"/>
      <c r="H40" s="51"/>
      <c r="I40" s="51"/>
      <c r="J40" s="51"/>
      <c r="K40" s="51"/>
      <c r="L40" s="51"/>
    </row>
    <row r="41" spans="1:12" ht="12.75" x14ac:dyDescent="0.2">
      <c r="A41" s="50"/>
      <c r="B41" s="51"/>
      <c r="C41" s="51"/>
      <c r="D41" s="51"/>
      <c r="E41" s="51"/>
      <c r="F41" s="51"/>
      <c r="G41" s="51"/>
      <c r="H41" s="51"/>
      <c r="I41" s="51"/>
      <c r="J41" s="51"/>
      <c r="K41" s="51"/>
      <c r="L41" s="51"/>
    </row>
    <row r="42" spans="1:12" ht="12.75" x14ac:dyDescent="0.2">
      <c r="A42" s="50"/>
      <c r="B42" s="51"/>
      <c r="C42" s="51"/>
      <c r="D42" s="51"/>
      <c r="E42" s="51"/>
      <c r="F42" s="51"/>
      <c r="G42" s="51"/>
      <c r="H42" s="51"/>
      <c r="I42" s="51"/>
      <c r="J42" s="51"/>
      <c r="K42" s="51"/>
      <c r="L42" s="51"/>
    </row>
    <row r="43" spans="1:12" ht="12.75" x14ac:dyDescent="0.2">
      <c r="A43" s="50"/>
      <c r="B43" s="51"/>
      <c r="C43" s="51"/>
      <c r="D43" s="51"/>
      <c r="E43" s="51"/>
      <c r="F43" s="51"/>
      <c r="G43" s="51"/>
      <c r="H43" s="51"/>
      <c r="I43" s="51"/>
      <c r="J43" s="51"/>
      <c r="K43" s="51"/>
      <c r="L43" s="51"/>
    </row>
    <row r="44" spans="1:12" ht="12.75" x14ac:dyDescent="0.2">
      <c r="A44" s="50"/>
      <c r="B44" s="51"/>
      <c r="C44" s="51"/>
      <c r="D44" s="51"/>
      <c r="E44" s="51"/>
      <c r="F44" s="51"/>
      <c r="G44" s="51"/>
      <c r="H44" s="51"/>
      <c r="I44" s="51"/>
      <c r="J44" s="51"/>
      <c r="K44" s="51"/>
      <c r="L44" s="51"/>
    </row>
    <row r="45" spans="1:12" ht="12.75" x14ac:dyDescent="0.2">
      <c r="A45" s="50"/>
      <c r="B45" s="51"/>
      <c r="C45" s="51"/>
      <c r="D45" s="51"/>
      <c r="E45" s="51"/>
      <c r="F45" s="51"/>
      <c r="G45" s="51"/>
      <c r="H45" s="51"/>
      <c r="I45" s="51"/>
      <c r="J45" s="51"/>
      <c r="K45" s="51"/>
      <c r="L45" s="51"/>
    </row>
    <row r="46" spans="1:12" ht="12.75" x14ac:dyDescent="0.2">
      <c r="A46" s="50"/>
      <c r="B46" s="51"/>
      <c r="C46" s="51"/>
      <c r="D46" s="51"/>
      <c r="E46" s="51"/>
      <c r="F46" s="51"/>
      <c r="G46" s="51"/>
      <c r="H46" s="51"/>
      <c r="I46" s="51"/>
      <c r="J46" s="51"/>
      <c r="K46" s="51"/>
      <c r="L46" s="51"/>
    </row>
    <row r="47" spans="1:12" ht="12.75" x14ac:dyDescent="0.2">
      <c r="A47" s="50"/>
      <c r="B47" s="51"/>
      <c r="C47" s="51"/>
      <c r="D47" s="51"/>
      <c r="E47" s="51"/>
      <c r="F47" s="51"/>
      <c r="G47" s="51"/>
      <c r="H47" s="51"/>
      <c r="I47" s="51"/>
      <c r="J47" s="51"/>
      <c r="K47" s="51"/>
      <c r="L47" s="51"/>
    </row>
    <row r="48" spans="1:12" ht="12.75" x14ac:dyDescent="0.2">
      <c r="A48" s="50"/>
      <c r="B48" s="51"/>
      <c r="C48" s="51"/>
      <c r="D48" s="51"/>
      <c r="E48" s="51"/>
      <c r="F48" s="51"/>
      <c r="G48" s="51"/>
      <c r="H48" s="51"/>
      <c r="I48" s="51"/>
      <c r="J48" s="51"/>
      <c r="K48" s="51"/>
      <c r="L48" s="51"/>
    </row>
    <row r="49" spans="1:12" ht="12.75" x14ac:dyDescent="0.2">
      <c r="A49" s="50"/>
      <c r="B49" s="51"/>
      <c r="C49" s="51"/>
      <c r="D49" s="51"/>
      <c r="E49" s="51"/>
      <c r="F49" s="51"/>
      <c r="G49" s="51"/>
      <c r="H49" s="51"/>
      <c r="I49" s="51"/>
      <c r="J49" s="51"/>
      <c r="K49" s="51"/>
      <c r="L49" s="51"/>
    </row>
    <row r="50" spans="1:12" ht="12.75" x14ac:dyDescent="0.2">
      <c r="A50" s="50"/>
      <c r="B50" s="51"/>
      <c r="C50" s="51"/>
      <c r="D50" s="51"/>
      <c r="E50" s="51"/>
      <c r="F50" s="51"/>
      <c r="G50" s="51"/>
      <c r="H50" s="51"/>
      <c r="I50" s="51"/>
      <c r="J50" s="51"/>
      <c r="K50" s="51"/>
      <c r="L50" s="51"/>
    </row>
    <row r="51" spans="1:12" ht="12.75" x14ac:dyDescent="0.2">
      <c r="A51" s="50"/>
      <c r="B51" s="51"/>
      <c r="C51" s="51"/>
      <c r="D51" s="51"/>
      <c r="E51" s="51"/>
      <c r="F51" s="51"/>
      <c r="G51" s="51"/>
      <c r="H51" s="51"/>
      <c r="I51" s="51"/>
      <c r="J51" s="51"/>
      <c r="K51" s="51"/>
      <c r="L51" s="51"/>
    </row>
    <row r="52" spans="1:12" ht="12.75" x14ac:dyDescent="0.2">
      <c r="A52" s="50"/>
      <c r="B52" s="51"/>
      <c r="C52" s="51"/>
      <c r="D52" s="51"/>
      <c r="E52" s="51"/>
      <c r="F52" s="51"/>
      <c r="G52" s="51"/>
      <c r="H52" s="51"/>
      <c r="I52" s="51"/>
      <c r="J52" s="51"/>
      <c r="K52" s="51"/>
      <c r="L52" s="51"/>
    </row>
    <row r="53" spans="1:12" ht="12.75" x14ac:dyDescent="0.2">
      <c r="A53" s="50"/>
      <c r="B53" s="51"/>
      <c r="C53" s="51"/>
      <c r="D53" s="51"/>
      <c r="E53" s="51"/>
      <c r="F53" s="51"/>
      <c r="G53" s="51"/>
      <c r="H53" s="51"/>
      <c r="I53" s="51"/>
      <c r="J53" s="51"/>
      <c r="K53" s="51"/>
      <c r="L53" s="51"/>
    </row>
    <row r="54" spans="1:12" ht="12.75" x14ac:dyDescent="0.2">
      <c r="A54" s="50"/>
      <c r="B54" s="51"/>
      <c r="C54" s="51"/>
      <c r="D54" s="51"/>
      <c r="E54" s="51"/>
      <c r="F54" s="51"/>
      <c r="G54" s="51"/>
      <c r="H54" s="51"/>
      <c r="I54" s="51"/>
      <c r="J54" s="51"/>
      <c r="K54" s="51"/>
      <c r="L54" s="51"/>
    </row>
    <row r="55" spans="1:12" ht="12.75" x14ac:dyDescent="0.2">
      <c r="A55" s="50"/>
      <c r="B55" s="51"/>
      <c r="C55" s="51"/>
      <c r="D55" s="51"/>
      <c r="E55" s="51"/>
      <c r="F55" s="51"/>
      <c r="G55" s="51"/>
      <c r="H55" s="51"/>
      <c r="I55" s="51"/>
      <c r="J55" s="51"/>
      <c r="K55" s="51"/>
      <c r="L55" s="51"/>
    </row>
    <row r="56" spans="1:12" ht="12.75" x14ac:dyDescent="0.2">
      <c r="A56" s="50"/>
      <c r="B56" s="51"/>
      <c r="C56" s="51"/>
      <c r="D56" s="51"/>
      <c r="E56" s="51"/>
      <c r="F56" s="51"/>
      <c r="G56" s="51"/>
      <c r="H56" s="51"/>
      <c r="I56" s="51"/>
      <c r="J56" s="51"/>
      <c r="K56" s="51"/>
      <c r="L56" s="51"/>
    </row>
    <row r="57" spans="1:12" ht="12.75" x14ac:dyDescent="0.2">
      <c r="A57" s="50"/>
      <c r="B57" s="51"/>
      <c r="C57" s="51"/>
      <c r="D57" s="51"/>
      <c r="E57" s="51"/>
      <c r="F57" s="51"/>
      <c r="G57" s="51"/>
      <c r="H57" s="51"/>
      <c r="I57" s="51"/>
      <c r="J57" s="51"/>
      <c r="K57" s="51"/>
      <c r="L57" s="51"/>
    </row>
    <row r="58" spans="1:12" ht="12.75" x14ac:dyDescent="0.2">
      <c r="A58" s="50"/>
      <c r="B58" s="51"/>
      <c r="C58" s="51"/>
      <c r="D58" s="51"/>
      <c r="E58" s="51"/>
      <c r="F58" s="51"/>
      <c r="G58" s="51"/>
      <c r="H58" s="51"/>
      <c r="I58" s="51"/>
      <c r="J58" s="51"/>
      <c r="K58" s="51"/>
      <c r="L58" s="51"/>
    </row>
    <row r="59" spans="1:12" ht="12.75" x14ac:dyDescent="0.2">
      <c r="A59" s="50"/>
      <c r="B59" s="51"/>
      <c r="C59" s="51"/>
      <c r="D59" s="51"/>
      <c r="E59" s="51"/>
      <c r="F59" s="51"/>
      <c r="G59" s="51"/>
      <c r="H59" s="51"/>
      <c r="I59" s="51"/>
      <c r="J59" s="51"/>
      <c r="K59" s="51"/>
      <c r="L59" s="51"/>
    </row>
    <row r="60" spans="1:12" ht="12.75" x14ac:dyDescent="0.2">
      <c r="A60" s="50"/>
      <c r="B60" s="51"/>
      <c r="C60" s="51"/>
      <c r="D60" s="51"/>
      <c r="E60" s="51"/>
      <c r="F60" s="51"/>
      <c r="G60" s="51"/>
      <c r="H60" s="51"/>
      <c r="I60" s="51"/>
      <c r="J60" s="51"/>
      <c r="K60" s="51"/>
      <c r="L60" s="51"/>
    </row>
    <row r="61" spans="1:12" ht="12.75" x14ac:dyDescent="0.2">
      <c r="A61" s="50"/>
      <c r="B61" s="51"/>
      <c r="C61" s="51"/>
      <c r="D61" s="51"/>
      <c r="E61" s="51"/>
      <c r="F61" s="51"/>
      <c r="G61" s="51"/>
      <c r="H61" s="51"/>
      <c r="I61" s="51"/>
      <c r="J61" s="51"/>
      <c r="K61" s="51"/>
      <c r="L61" s="51"/>
    </row>
    <row r="62" spans="1:12" ht="12.75" x14ac:dyDescent="0.2">
      <c r="A62" s="50"/>
      <c r="B62" s="51"/>
      <c r="C62" s="51"/>
      <c r="D62" s="51"/>
      <c r="E62" s="51"/>
      <c r="F62" s="51"/>
      <c r="G62" s="51"/>
      <c r="H62" s="51"/>
      <c r="I62" s="51"/>
      <c r="J62" s="51"/>
      <c r="K62" s="51"/>
      <c r="L62" s="51"/>
    </row>
    <row r="63" spans="1:12" ht="12.75" x14ac:dyDescent="0.2">
      <c r="A63" s="50"/>
      <c r="B63" s="51"/>
      <c r="C63" s="51"/>
      <c r="D63" s="51"/>
      <c r="E63" s="51"/>
      <c r="F63" s="51"/>
      <c r="G63" s="51"/>
      <c r="H63" s="51"/>
      <c r="I63" s="51"/>
      <c r="J63" s="51"/>
      <c r="K63" s="51"/>
      <c r="L63" s="51"/>
    </row>
    <row r="64" spans="1:12" ht="12.75" x14ac:dyDescent="0.2">
      <c r="A64" s="50"/>
      <c r="B64" s="51"/>
      <c r="C64" s="51"/>
      <c r="D64" s="51"/>
      <c r="E64" s="51"/>
      <c r="F64" s="51"/>
      <c r="G64" s="51"/>
      <c r="H64" s="51"/>
      <c r="I64" s="51"/>
      <c r="J64" s="51"/>
      <c r="K64" s="51"/>
      <c r="L64" s="51"/>
    </row>
    <row r="65" spans="1:12" ht="12.75" x14ac:dyDescent="0.2">
      <c r="A65" s="50"/>
      <c r="B65" s="51"/>
      <c r="C65" s="51"/>
      <c r="D65" s="51"/>
      <c r="E65" s="51"/>
      <c r="F65" s="51"/>
      <c r="G65" s="51"/>
      <c r="H65" s="51"/>
      <c r="I65" s="51"/>
      <c r="J65" s="51"/>
      <c r="K65" s="51"/>
      <c r="L65" s="51"/>
    </row>
    <row r="66" spans="1:12" ht="12.75" x14ac:dyDescent="0.2">
      <c r="A66" s="50"/>
      <c r="B66" s="51"/>
      <c r="C66" s="51"/>
      <c r="D66" s="51"/>
      <c r="E66" s="51"/>
      <c r="F66" s="51"/>
      <c r="G66" s="51"/>
      <c r="H66" s="51"/>
      <c r="I66" s="51"/>
      <c r="J66" s="51"/>
      <c r="K66" s="51"/>
      <c r="L66" s="51"/>
    </row>
    <row r="67" spans="1:12" ht="12.75" x14ac:dyDescent="0.2">
      <c r="A67" s="50"/>
      <c r="B67" s="51"/>
      <c r="C67" s="51"/>
      <c r="D67" s="51"/>
      <c r="E67" s="51"/>
      <c r="F67" s="51"/>
      <c r="G67" s="51"/>
      <c r="H67" s="51"/>
      <c r="I67" s="51"/>
      <c r="J67" s="51"/>
      <c r="K67" s="51"/>
      <c r="L67" s="51"/>
    </row>
    <row r="68" spans="1:12" ht="12.75" x14ac:dyDescent="0.2">
      <c r="A68" s="50"/>
      <c r="B68" s="51"/>
      <c r="C68" s="51"/>
      <c r="D68" s="51"/>
      <c r="E68" s="51"/>
      <c r="F68" s="51"/>
      <c r="G68" s="51"/>
      <c r="H68" s="51"/>
      <c r="I68" s="51"/>
      <c r="J68" s="51"/>
      <c r="K68" s="51"/>
      <c r="L68" s="51"/>
    </row>
    <row r="69" spans="1:12" ht="12.75" x14ac:dyDescent="0.2">
      <c r="A69" s="50"/>
      <c r="B69" s="51"/>
      <c r="C69" s="51"/>
      <c r="D69" s="51"/>
      <c r="E69" s="51"/>
      <c r="F69" s="51"/>
      <c r="G69" s="51"/>
      <c r="H69" s="51"/>
      <c r="I69" s="51"/>
      <c r="J69" s="51"/>
      <c r="K69" s="51"/>
      <c r="L69" s="51"/>
    </row>
    <row r="70" spans="1:12" ht="12.75" x14ac:dyDescent="0.2">
      <c r="A70" s="50"/>
      <c r="B70" s="51"/>
      <c r="C70" s="51"/>
      <c r="D70" s="51"/>
      <c r="E70" s="51"/>
      <c r="F70" s="51"/>
      <c r="G70" s="51"/>
      <c r="H70" s="51"/>
      <c r="I70" s="51"/>
      <c r="J70" s="51"/>
      <c r="K70" s="51"/>
      <c r="L70" s="51"/>
    </row>
    <row r="71" spans="1:12" ht="12.75" x14ac:dyDescent="0.2">
      <c r="A71" s="50"/>
      <c r="B71" s="51"/>
      <c r="C71" s="51"/>
      <c r="D71" s="51"/>
      <c r="E71" s="51"/>
      <c r="F71" s="51"/>
      <c r="G71" s="51"/>
      <c r="H71" s="51"/>
      <c r="I71" s="51"/>
      <c r="J71" s="51"/>
      <c r="K71" s="51"/>
      <c r="L71" s="51"/>
    </row>
    <row r="72" spans="1:12" ht="12.75" x14ac:dyDescent="0.2">
      <c r="A72" s="50"/>
      <c r="B72" s="51"/>
      <c r="C72" s="51"/>
      <c r="D72" s="51"/>
      <c r="E72" s="51"/>
      <c r="F72" s="51"/>
      <c r="G72" s="51"/>
      <c r="H72" s="51"/>
      <c r="I72" s="51"/>
      <c r="J72" s="51"/>
      <c r="K72" s="51"/>
      <c r="L72" s="51"/>
    </row>
    <row r="73" spans="1:12" ht="12.75" x14ac:dyDescent="0.2">
      <c r="A73" s="50"/>
      <c r="B73" s="51"/>
      <c r="C73" s="51"/>
      <c r="D73" s="51"/>
      <c r="E73" s="51"/>
      <c r="F73" s="51"/>
      <c r="G73" s="51"/>
      <c r="H73" s="51"/>
      <c r="I73" s="51"/>
      <c r="J73" s="51"/>
      <c r="K73" s="51"/>
      <c r="L73" s="51"/>
    </row>
    <row r="74" spans="1:12" ht="12.75" x14ac:dyDescent="0.2">
      <c r="A74" s="50"/>
      <c r="B74" s="51"/>
      <c r="C74" s="51"/>
      <c r="D74" s="51"/>
      <c r="E74" s="51"/>
      <c r="F74" s="51"/>
      <c r="G74" s="51"/>
      <c r="H74" s="51"/>
      <c r="I74" s="51"/>
      <c r="J74" s="51"/>
      <c r="K74" s="51"/>
      <c r="L74" s="51"/>
    </row>
    <row r="75" spans="1:12" ht="12.75" x14ac:dyDescent="0.2">
      <c r="A75" s="50"/>
      <c r="B75" s="51"/>
      <c r="C75" s="51"/>
      <c r="D75" s="51"/>
      <c r="E75" s="51"/>
      <c r="F75" s="51"/>
      <c r="G75" s="51"/>
      <c r="H75" s="51"/>
      <c r="I75" s="51"/>
      <c r="J75" s="51"/>
      <c r="K75" s="51"/>
      <c r="L75" s="51"/>
    </row>
    <row r="76" spans="1:12" ht="12.75" x14ac:dyDescent="0.2">
      <c r="A76" s="50"/>
      <c r="B76" s="51"/>
      <c r="C76" s="51"/>
      <c r="D76" s="51"/>
      <c r="E76" s="51"/>
      <c r="F76" s="51"/>
      <c r="G76" s="51"/>
      <c r="H76" s="51"/>
      <c r="I76" s="51"/>
      <c r="J76" s="51"/>
      <c r="K76" s="51"/>
      <c r="L76" s="51"/>
    </row>
    <row r="77" spans="1:12" ht="12.75" x14ac:dyDescent="0.2">
      <c r="A77" s="50"/>
      <c r="B77" s="51"/>
      <c r="C77" s="51"/>
      <c r="D77" s="51"/>
      <c r="E77" s="51"/>
      <c r="F77" s="51"/>
      <c r="G77" s="51"/>
      <c r="H77" s="51"/>
      <c r="I77" s="51"/>
      <c r="J77" s="51"/>
      <c r="K77" s="51"/>
      <c r="L77" s="51"/>
    </row>
    <row r="78" spans="1:12" ht="12.75" x14ac:dyDescent="0.2">
      <c r="A78" s="50"/>
      <c r="B78" s="51"/>
      <c r="C78" s="51"/>
      <c r="D78" s="51"/>
      <c r="E78" s="51"/>
      <c r="F78" s="51"/>
      <c r="G78" s="51"/>
      <c r="H78" s="51"/>
      <c r="I78" s="51"/>
      <c r="J78" s="51"/>
      <c r="K78" s="51"/>
      <c r="L78" s="51"/>
    </row>
    <row r="79" spans="1:12" ht="12.75" x14ac:dyDescent="0.2">
      <c r="A79" s="50"/>
      <c r="B79" s="51"/>
      <c r="C79" s="51"/>
      <c r="D79" s="51"/>
      <c r="E79" s="51"/>
      <c r="F79" s="51"/>
      <c r="G79" s="51"/>
      <c r="H79" s="51"/>
      <c r="I79" s="51"/>
      <c r="J79" s="51"/>
      <c r="K79" s="51"/>
      <c r="L79" s="51"/>
    </row>
    <row r="80" spans="1:12" ht="12.75" x14ac:dyDescent="0.2">
      <c r="A80" s="50"/>
      <c r="B80" s="51"/>
      <c r="C80" s="51"/>
      <c r="D80" s="51"/>
      <c r="E80" s="51"/>
      <c r="F80" s="51"/>
      <c r="G80" s="51"/>
      <c r="H80" s="51"/>
      <c r="I80" s="51"/>
      <c r="J80" s="51"/>
      <c r="K80" s="51"/>
      <c r="L80" s="51"/>
    </row>
    <row r="81" spans="1:12" ht="12.75" x14ac:dyDescent="0.2">
      <c r="A81" s="50"/>
      <c r="B81" s="51"/>
      <c r="C81" s="51"/>
      <c r="D81" s="51"/>
      <c r="E81" s="51"/>
      <c r="F81" s="51"/>
      <c r="G81" s="51"/>
      <c r="H81" s="51"/>
      <c r="I81" s="51"/>
      <c r="J81" s="51"/>
      <c r="K81" s="51"/>
      <c r="L81" s="51"/>
    </row>
    <row r="82" spans="1:12" ht="12.75" x14ac:dyDescent="0.2">
      <c r="A82" s="50"/>
      <c r="B82" s="51"/>
      <c r="C82" s="51"/>
      <c r="D82" s="51"/>
      <c r="E82" s="51"/>
      <c r="F82" s="51"/>
      <c r="G82" s="51"/>
      <c r="H82" s="51"/>
      <c r="I82" s="51"/>
      <c r="J82" s="51"/>
      <c r="K82" s="51"/>
      <c r="L82" s="51"/>
    </row>
    <row r="83" spans="1:12" ht="12.75" x14ac:dyDescent="0.2">
      <c r="A83" s="50"/>
      <c r="B83" s="51"/>
      <c r="C83" s="51"/>
      <c r="D83" s="51"/>
      <c r="E83" s="51"/>
      <c r="F83" s="51"/>
      <c r="G83" s="51"/>
      <c r="H83" s="51"/>
      <c r="I83" s="51"/>
      <c r="J83" s="51"/>
      <c r="K83" s="51"/>
      <c r="L83" s="51"/>
    </row>
    <row r="84" spans="1:12" ht="12.75" x14ac:dyDescent="0.2">
      <c r="A84" s="50"/>
      <c r="B84" s="51"/>
      <c r="C84" s="51"/>
      <c r="D84" s="51"/>
      <c r="E84" s="51"/>
      <c r="F84" s="51"/>
      <c r="G84" s="51"/>
      <c r="H84" s="51"/>
      <c r="I84" s="51"/>
      <c r="J84" s="51"/>
      <c r="K84" s="51"/>
      <c r="L84" s="51"/>
    </row>
    <row r="85" spans="1:12" ht="12.75" x14ac:dyDescent="0.2">
      <c r="A85" s="50"/>
      <c r="B85" s="51"/>
      <c r="C85" s="51"/>
      <c r="D85" s="51"/>
      <c r="E85" s="51"/>
      <c r="F85" s="51"/>
      <c r="G85" s="51"/>
      <c r="H85" s="51"/>
      <c r="I85" s="51"/>
      <c r="J85" s="51"/>
      <c r="K85" s="51"/>
      <c r="L85" s="51"/>
    </row>
    <row r="86" spans="1:12" ht="12.75" x14ac:dyDescent="0.2">
      <c r="A86" s="50"/>
      <c r="B86" s="51"/>
      <c r="C86" s="51"/>
      <c r="D86" s="51"/>
      <c r="E86" s="51"/>
      <c r="F86" s="51"/>
      <c r="G86" s="51"/>
      <c r="H86" s="51"/>
      <c r="I86" s="51"/>
      <c r="J86" s="51"/>
      <c r="K86" s="51"/>
      <c r="L86" s="51"/>
    </row>
    <row r="87" spans="1:12" ht="12.75" x14ac:dyDescent="0.2">
      <c r="A87" s="50"/>
      <c r="B87" s="51"/>
      <c r="C87" s="51"/>
      <c r="D87" s="51"/>
      <c r="E87" s="51"/>
      <c r="F87" s="51"/>
      <c r="G87" s="51"/>
      <c r="H87" s="51"/>
      <c r="I87" s="51"/>
      <c r="J87" s="51"/>
      <c r="K87" s="51"/>
      <c r="L87" s="51"/>
    </row>
    <row r="88" spans="1:12" ht="12.75" x14ac:dyDescent="0.2">
      <c r="A88" s="50"/>
      <c r="B88" s="51"/>
      <c r="C88" s="51"/>
      <c r="D88" s="51"/>
      <c r="E88" s="51"/>
      <c r="F88" s="51"/>
      <c r="G88" s="51"/>
      <c r="H88" s="51"/>
      <c r="I88" s="51"/>
      <c r="J88" s="51"/>
      <c r="K88" s="51"/>
      <c r="L88" s="51"/>
    </row>
    <row r="89" spans="1:12" ht="12.75" x14ac:dyDescent="0.2">
      <c r="A89" s="50"/>
      <c r="B89" s="51"/>
      <c r="C89" s="51"/>
      <c r="D89" s="51"/>
      <c r="E89" s="51"/>
      <c r="F89" s="51"/>
      <c r="G89" s="51"/>
      <c r="H89" s="51"/>
      <c r="I89" s="51"/>
      <c r="J89" s="51"/>
      <c r="K89" s="51"/>
      <c r="L89" s="51"/>
    </row>
    <row r="90" spans="1:12" ht="12.75" x14ac:dyDescent="0.2">
      <c r="A90" s="50"/>
      <c r="B90" s="51"/>
      <c r="C90" s="51"/>
      <c r="D90" s="51"/>
      <c r="E90" s="51"/>
      <c r="F90" s="51"/>
      <c r="G90" s="51"/>
      <c r="H90" s="51"/>
      <c r="I90" s="51"/>
      <c r="J90" s="51"/>
      <c r="K90" s="51"/>
      <c r="L90" s="51"/>
    </row>
    <row r="91" spans="1:12" ht="12.75" x14ac:dyDescent="0.2">
      <c r="A91" s="50"/>
      <c r="B91" s="51"/>
      <c r="C91" s="51"/>
      <c r="D91" s="51"/>
      <c r="E91" s="51"/>
      <c r="F91" s="51"/>
      <c r="G91" s="51"/>
      <c r="H91" s="51"/>
      <c r="I91" s="51"/>
      <c r="J91" s="51"/>
      <c r="K91" s="51"/>
      <c r="L91" s="51"/>
    </row>
    <row r="92" spans="1:12" ht="12.75" x14ac:dyDescent="0.2">
      <c r="A92" s="50"/>
      <c r="B92" s="51"/>
      <c r="C92" s="51"/>
      <c r="D92" s="51"/>
      <c r="E92" s="51"/>
      <c r="F92" s="51"/>
      <c r="G92" s="51"/>
      <c r="H92" s="51"/>
      <c r="I92" s="51"/>
      <c r="J92" s="51"/>
      <c r="K92" s="51"/>
      <c r="L92" s="51"/>
    </row>
    <row r="93" spans="1:12" ht="12.75" x14ac:dyDescent="0.2">
      <c r="A93" s="50"/>
      <c r="B93" s="51"/>
      <c r="C93" s="51"/>
      <c r="D93" s="51"/>
      <c r="E93" s="51"/>
      <c r="F93" s="51"/>
      <c r="G93" s="51"/>
      <c r="H93" s="51"/>
      <c r="I93" s="51"/>
      <c r="J93" s="51"/>
      <c r="K93" s="51"/>
      <c r="L93" s="51"/>
    </row>
    <row r="94" spans="1:12" ht="12.75" x14ac:dyDescent="0.2">
      <c r="A94" s="50"/>
      <c r="B94" s="51"/>
      <c r="C94" s="51"/>
      <c r="D94" s="51"/>
      <c r="E94" s="51"/>
      <c r="F94" s="51"/>
      <c r="G94" s="51"/>
      <c r="H94" s="51"/>
      <c r="I94" s="51"/>
      <c r="J94" s="51"/>
      <c r="K94" s="51"/>
      <c r="L94" s="51"/>
    </row>
    <row r="95" spans="1:12" ht="12.75" x14ac:dyDescent="0.2">
      <c r="A95" s="50"/>
      <c r="B95" s="51"/>
      <c r="C95" s="51"/>
      <c r="D95" s="51"/>
      <c r="E95" s="51"/>
      <c r="F95" s="51"/>
      <c r="G95" s="51"/>
      <c r="H95" s="51"/>
      <c r="I95" s="51"/>
      <c r="J95" s="51"/>
      <c r="K95" s="51"/>
      <c r="L95" s="51"/>
    </row>
    <row r="96" spans="1:12" ht="12.75" x14ac:dyDescent="0.2">
      <c r="A96" s="50"/>
      <c r="B96" s="51"/>
      <c r="C96" s="51"/>
      <c r="D96" s="51"/>
      <c r="E96" s="51"/>
      <c r="F96" s="51"/>
      <c r="G96" s="51"/>
      <c r="H96" s="51"/>
      <c r="I96" s="51"/>
      <c r="J96" s="51"/>
      <c r="K96" s="51"/>
      <c r="L96" s="51"/>
    </row>
    <row r="97" spans="1:12" ht="12.75" x14ac:dyDescent="0.2">
      <c r="A97" s="50"/>
      <c r="B97" s="51"/>
      <c r="C97" s="51"/>
      <c r="D97" s="51"/>
      <c r="E97" s="51"/>
      <c r="F97" s="51"/>
      <c r="G97" s="51"/>
      <c r="H97" s="51"/>
      <c r="I97" s="51"/>
      <c r="J97" s="51"/>
      <c r="K97" s="51"/>
      <c r="L97" s="51"/>
    </row>
    <row r="98" spans="1:12" ht="12.75" x14ac:dyDescent="0.2">
      <c r="A98" s="50"/>
      <c r="B98" s="51"/>
      <c r="C98" s="51"/>
      <c r="D98" s="51"/>
      <c r="E98" s="51"/>
      <c r="F98" s="51"/>
      <c r="G98" s="51"/>
      <c r="H98" s="51"/>
      <c r="I98" s="51"/>
      <c r="J98" s="51"/>
      <c r="K98" s="51"/>
      <c r="L98" s="51"/>
    </row>
    <row r="99" spans="1:12" ht="12.75" x14ac:dyDescent="0.2">
      <c r="A99" s="50"/>
      <c r="B99" s="51"/>
      <c r="C99" s="51"/>
      <c r="D99" s="51"/>
      <c r="E99" s="51"/>
      <c r="F99" s="51"/>
      <c r="G99" s="51"/>
      <c r="H99" s="51"/>
      <c r="I99" s="51"/>
      <c r="J99" s="51"/>
      <c r="K99" s="51"/>
      <c r="L99" s="51"/>
    </row>
    <row r="100" spans="1:12" ht="12.75" x14ac:dyDescent="0.2">
      <c r="A100" s="50"/>
      <c r="B100" s="51"/>
      <c r="C100" s="51"/>
      <c r="D100" s="51"/>
      <c r="E100" s="51"/>
      <c r="F100" s="51"/>
      <c r="G100" s="51"/>
      <c r="H100" s="51"/>
      <c r="I100" s="51"/>
      <c r="J100" s="51"/>
      <c r="K100" s="51"/>
      <c r="L100" s="51"/>
    </row>
    <row r="101" spans="1:12" ht="12.75" x14ac:dyDescent="0.2">
      <c r="A101" s="50"/>
      <c r="B101" s="51"/>
      <c r="C101" s="51"/>
      <c r="D101" s="51"/>
      <c r="E101" s="51"/>
      <c r="F101" s="51"/>
      <c r="G101" s="51"/>
      <c r="H101" s="51"/>
      <c r="I101" s="51"/>
      <c r="J101" s="51"/>
      <c r="K101" s="51"/>
      <c r="L101" s="51"/>
    </row>
    <row r="102" spans="1:12" ht="12.75" x14ac:dyDescent="0.2">
      <c r="A102" s="50"/>
      <c r="B102" s="51"/>
      <c r="C102" s="51"/>
      <c r="D102" s="51"/>
      <c r="E102" s="51"/>
      <c r="F102" s="51"/>
      <c r="G102" s="51"/>
      <c r="H102" s="51"/>
      <c r="I102" s="51"/>
      <c r="J102" s="51"/>
      <c r="K102" s="51"/>
      <c r="L102" s="51"/>
    </row>
    <row r="103" spans="1:12" ht="12.75" x14ac:dyDescent="0.2">
      <c r="A103" s="50"/>
      <c r="B103" s="51"/>
      <c r="C103" s="51"/>
      <c r="D103" s="51"/>
      <c r="E103" s="51"/>
      <c r="F103" s="51"/>
      <c r="G103" s="51"/>
      <c r="H103" s="51"/>
      <c r="I103" s="51"/>
      <c r="J103" s="51"/>
      <c r="K103" s="51"/>
      <c r="L103" s="51"/>
    </row>
    <row r="104" spans="1:12" ht="12.75" x14ac:dyDescent="0.2">
      <c r="A104" s="50"/>
      <c r="B104" s="51"/>
      <c r="C104" s="51"/>
      <c r="D104" s="51"/>
      <c r="E104" s="51"/>
      <c r="F104" s="51"/>
      <c r="G104" s="51"/>
      <c r="H104" s="51"/>
      <c r="I104" s="51"/>
      <c r="J104" s="51"/>
      <c r="K104" s="51"/>
      <c r="L104" s="51"/>
    </row>
    <row r="105" spans="1:12" ht="12.75" x14ac:dyDescent="0.2">
      <c r="A105" s="50"/>
      <c r="B105" s="51"/>
      <c r="C105" s="51"/>
      <c r="D105" s="51"/>
      <c r="E105" s="51"/>
      <c r="F105" s="51"/>
      <c r="G105" s="51"/>
      <c r="H105" s="51"/>
      <c r="I105" s="51"/>
      <c r="J105" s="51"/>
      <c r="K105" s="51"/>
      <c r="L105" s="51"/>
    </row>
    <row r="106" spans="1:12" ht="12.75" x14ac:dyDescent="0.2">
      <c r="A106" s="50"/>
      <c r="B106" s="51"/>
      <c r="C106" s="51"/>
      <c r="D106" s="51"/>
      <c r="E106" s="51"/>
      <c r="F106" s="51"/>
      <c r="G106" s="51"/>
      <c r="H106" s="51"/>
      <c r="I106" s="51"/>
      <c r="J106" s="51"/>
      <c r="K106" s="51"/>
      <c r="L106" s="51"/>
    </row>
    <row r="107" spans="1:12" ht="12.75" x14ac:dyDescent="0.2">
      <c r="A107" s="50"/>
      <c r="B107" s="51"/>
      <c r="C107" s="51"/>
      <c r="D107" s="51"/>
      <c r="E107" s="51"/>
      <c r="F107" s="51"/>
      <c r="G107" s="51"/>
      <c r="H107" s="51"/>
      <c r="I107" s="51"/>
      <c r="J107" s="51"/>
      <c r="K107" s="51"/>
      <c r="L107" s="51"/>
    </row>
    <row r="108" spans="1:12" ht="12.75" x14ac:dyDescent="0.2">
      <c r="A108" s="50"/>
      <c r="B108" s="51"/>
      <c r="C108" s="51"/>
      <c r="D108" s="51"/>
      <c r="E108" s="51"/>
      <c r="F108" s="51"/>
      <c r="G108" s="51"/>
      <c r="H108" s="51"/>
      <c r="I108" s="51"/>
      <c r="J108" s="51"/>
      <c r="K108" s="51"/>
      <c r="L108" s="51"/>
    </row>
    <row r="109" spans="1:12" ht="12.75" x14ac:dyDescent="0.2">
      <c r="A109" s="50"/>
      <c r="B109" s="51"/>
      <c r="C109" s="51"/>
      <c r="D109" s="51"/>
      <c r="E109" s="51"/>
      <c r="F109" s="51"/>
      <c r="G109" s="51"/>
      <c r="H109" s="51"/>
      <c r="I109" s="51"/>
      <c r="J109" s="51"/>
      <c r="K109" s="51"/>
      <c r="L109" s="51"/>
    </row>
    <row r="110" spans="1:12" ht="12.75" x14ac:dyDescent="0.2">
      <c r="A110" s="50"/>
      <c r="B110" s="51"/>
      <c r="C110" s="51"/>
      <c r="D110" s="51"/>
      <c r="E110" s="51"/>
      <c r="F110" s="51"/>
      <c r="G110" s="51"/>
      <c r="H110" s="51"/>
      <c r="I110" s="51"/>
      <c r="J110" s="51"/>
      <c r="K110" s="51"/>
      <c r="L110" s="51"/>
    </row>
    <row r="111" spans="1:12" ht="12.75" x14ac:dyDescent="0.2">
      <c r="A111" s="50"/>
      <c r="B111" s="51"/>
      <c r="C111" s="51"/>
      <c r="D111" s="51"/>
      <c r="E111" s="51"/>
      <c r="F111" s="51"/>
      <c r="G111" s="51"/>
      <c r="H111" s="51"/>
      <c r="I111" s="51"/>
      <c r="J111" s="51"/>
      <c r="K111" s="51"/>
      <c r="L111" s="51"/>
    </row>
    <row r="112" spans="1:12" ht="12.75" x14ac:dyDescent="0.2">
      <c r="A112" s="50"/>
      <c r="B112" s="51"/>
      <c r="C112" s="51"/>
      <c r="D112" s="51"/>
      <c r="E112" s="51"/>
      <c r="F112" s="51"/>
      <c r="G112" s="51"/>
      <c r="H112" s="51"/>
      <c r="I112" s="51"/>
      <c r="J112" s="51"/>
      <c r="K112" s="51"/>
      <c r="L112" s="51"/>
    </row>
    <row r="113" spans="1:12" ht="12.75" x14ac:dyDescent="0.2">
      <c r="A113" s="50"/>
      <c r="B113" s="51"/>
      <c r="C113" s="51"/>
      <c r="D113" s="51"/>
      <c r="E113" s="51"/>
      <c r="F113" s="51"/>
      <c r="G113" s="51"/>
      <c r="H113" s="51"/>
      <c r="I113" s="51"/>
      <c r="J113" s="51"/>
      <c r="K113" s="51"/>
      <c r="L113" s="51"/>
    </row>
    <row r="114" spans="1:12" ht="12.75" x14ac:dyDescent="0.2">
      <c r="A114" s="50"/>
      <c r="B114" s="51"/>
      <c r="C114" s="51"/>
      <c r="D114" s="51"/>
      <c r="E114" s="51"/>
      <c r="F114" s="51"/>
      <c r="G114" s="51"/>
      <c r="H114" s="51"/>
      <c r="I114" s="51"/>
      <c r="J114" s="51"/>
      <c r="K114" s="51"/>
      <c r="L114" s="51"/>
    </row>
    <row r="115" spans="1:12" ht="12.75" x14ac:dyDescent="0.2">
      <c r="A115" s="50"/>
      <c r="B115" s="51"/>
      <c r="C115" s="51"/>
      <c r="D115" s="51"/>
      <c r="E115" s="51"/>
      <c r="F115" s="51"/>
      <c r="G115" s="51"/>
      <c r="H115" s="51"/>
      <c r="I115" s="51"/>
      <c r="J115" s="51"/>
      <c r="K115" s="51"/>
      <c r="L115" s="51"/>
    </row>
    <row r="116" spans="1:12" ht="12.75" x14ac:dyDescent="0.2">
      <c r="A116" s="50"/>
      <c r="B116" s="51"/>
      <c r="C116" s="51"/>
      <c r="D116" s="51"/>
      <c r="E116" s="51"/>
      <c r="F116" s="51"/>
      <c r="G116" s="51"/>
      <c r="H116" s="51"/>
      <c r="I116" s="51"/>
      <c r="J116" s="51"/>
      <c r="K116" s="51"/>
      <c r="L116" s="51"/>
    </row>
    <row r="117" spans="1:12" ht="12.75" x14ac:dyDescent="0.2">
      <c r="A117" s="50"/>
      <c r="B117" s="51"/>
      <c r="C117" s="51"/>
      <c r="D117" s="51"/>
      <c r="E117" s="51"/>
      <c r="F117" s="51"/>
      <c r="G117" s="51"/>
      <c r="H117" s="51"/>
      <c r="I117" s="51"/>
      <c r="J117" s="51"/>
      <c r="K117" s="51"/>
      <c r="L117" s="51"/>
    </row>
    <row r="118" spans="1:12" ht="12.75" x14ac:dyDescent="0.2">
      <c r="A118" s="50"/>
      <c r="B118" s="51"/>
      <c r="C118" s="51"/>
      <c r="D118" s="51"/>
      <c r="E118" s="51"/>
      <c r="F118" s="51"/>
      <c r="G118" s="51"/>
      <c r="H118" s="51"/>
      <c r="I118" s="51"/>
      <c r="J118" s="51"/>
      <c r="K118" s="51"/>
      <c r="L118" s="51"/>
    </row>
    <row r="119" spans="1:12" ht="12.75" x14ac:dyDescent="0.2">
      <c r="A119" s="50"/>
      <c r="B119" s="51"/>
      <c r="C119" s="51"/>
      <c r="D119" s="51"/>
      <c r="E119" s="51"/>
      <c r="F119" s="51"/>
      <c r="G119" s="51"/>
      <c r="H119" s="51"/>
      <c r="I119" s="51"/>
      <c r="J119" s="51"/>
      <c r="K119" s="51"/>
      <c r="L119" s="51"/>
    </row>
    <row r="120" spans="1:12" ht="12.75" x14ac:dyDescent="0.2">
      <c r="A120" s="50"/>
      <c r="B120" s="51"/>
      <c r="C120" s="51"/>
      <c r="D120" s="51"/>
      <c r="E120" s="51"/>
      <c r="F120" s="51"/>
      <c r="G120" s="51"/>
      <c r="H120" s="51"/>
      <c r="I120" s="51"/>
      <c r="J120" s="51"/>
      <c r="K120" s="51"/>
      <c r="L120" s="51"/>
    </row>
    <row r="121" spans="1:12" ht="12.75" x14ac:dyDescent="0.2">
      <c r="A121" s="50"/>
      <c r="B121" s="51"/>
      <c r="C121" s="51"/>
      <c r="D121" s="51"/>
      <c r="E121" s="51"/>
      <c r="F121" s="51"/>
      <c r="G121" s="51"/>
      <c r="H121" s="51"/>
      <c r="I121" s="51"/>
      <c r="J121" s="51"/>
      <c r="K121" s="51"/>
      <c r="L121" s="51"/>
    </row>
    <row r="122" spans="1:12" ht="12.75" x14ac:dyDescent="0.2">
      <c r="A122" s="50"/>
      <c r="B122" s="51"/>
      <c r="C122" s="51"/>
      <c r="D122" s="51"/>
      <c r="E122" s="51"/>
      <c r="F122" s="51"/>
      <c r="G122" s="51"/>
      <c r="H122" s="51"/>
      <c r="I122" s="51"/>
      <c r="J122" s="51"/>
      <c r="K122" s="51"/>
      <c r="L122" s="51"/>
    </row>
    <row r="123" spans="1:12" ht="12.75" x14ac:dyDescent="0.2">
      <c r="A123" s="50"/>
      <c r="B123" s="51"/>
      <c r="C123" s="51"/>
      <c r="D123" s="51"/>
      <c r="E123" s="51"/>
      <c r="F123" s="51"/>
      <c r="G123" s="51"/>
      <c r="H123" s="51"/>
      <c r="I123" s="51"/>
      <c r="J123" s="51"/>
      <c r="K123" s="51"/>
      <c r="L123" s="51"/>
    </row>
    <row r="124" spans="1:12" ht="12.75" x14ac:dyDescent="0.2">
      <c r="A124" s="50"/>
      <c r="B124" s="51"/>
      <c r="C124" s="51"/>
      <c r="D124" s="51"/>
      <c r="E124" s="51"/>
      <c r="F124" s="51"/>
      <c r="G124" s="51"/>
      <c r="H124" s="51"/>
      <c r="I124" s="51"/>
      <c r="J124" s="51"/>
      <c r="K124" s="51"/>
      <c r="L124" s="51"/>
    </row>
    <row r="125" spans="1:12" ht="12.75" x14ac:dyDescent="0.2">
      <c r="A125" s="50"/>
      <c r="B125" s="51"/>
      <c r="C125" s="51"/>
      <c r="D125" s="51"/>
      <c r="E125" s="51"/>
      <c r="F125" s="51"/>
      <c r="G125" s="51"/>
      <c r="H125" s="51"/>
      <c r="I125" s="51"/>
      <c r="J125" s="51"/>
      <c r="K125" s="51"/>
      <c r="L125" s="51"/>
    </row>
    <row r="126" spans="1:12" ht="12.75" x14ac:dyDescent="0.2">
      <c r="A126" s="50"/>
      <c r="B126" s="51"/>
      <c r="C126" s="51"/>
      <c r="D126" s="51"/>
      <c r="E126" s="51"/>
      <c r="F126" s="51"/>
      <c r="G126" s="51"/>
      <c r="H126" s="51"/>
      <c r="I126" s="51"/>
      <c r="J126" s="51"/>
      <c r="K126" s="51"/>
      <c r="L126" s="51"/>
    </row>
    <row r="127" spans="1:12" ht="12.75" x14ac:dyDescent="0.2">
      <c r="A127" s="50"/>
      <c r="B127" s="51"/>
      <c r="C127" s="51"/>
      <c r="D127" s="51"/>
      <c r="E127" s="51"/>
      <c r="F127" s="51"/>
      <c r="G127" s="51"/>
      <c r="H127" s="51"/>
      <c r="I127" s="51"/>
      <c r="J127" s="51"/>
      <c r="K127" s="51"/>
      <c r="L127" s="51"/>
    </row>
    <row r="128" spans="1:12" ht="12.75" x14ac:dyDescent="0.2">
      <c r="A128" s="50"/>
      <c r="B128" s="51"/>
      <c r="C128" s="51"/>
      <c r="D128" s="51"/>
      <c r="E128" s="51"/>
      <c r="F128" s="51"/>
      <c r="G128" s="51"/>
      <c r="H128" s="51"/>
      <c r="I128" s="51"/>
      <c r="J128" s="51"/>
      <c r="K128" s="51"/>
      <c r="L128" s="51"/>
    </row>
    <row r="129" spans="1:12" ht="12.75" x14ac:dyDescent="0.2">
      <c r="A129" s="50"/>
      <c r="B129" s="51"/>
      <c r="C129" s="51"/>
      <c r="D129" s="51"/>
      <c r="E129" s="51"/>
      <c r="F129" s="51"/>
      <c r="G129" s="51"/>
      <c r="H129" s="51"/>
      <c r="I129" s="51"/>
      <c r="J129" s="51"/>
      <c r="K129" s="51"/>
      <c r="L129" s="51"/>
    </row>
    <row r="130" spans="1:12" ht="12.75" x14ac:dyDescent="0.2">
      <c r="A130" s="50"/>
      <c r="B130" s="51"/>
      <c r="C130" s="51"/>
      <c r="D130" s="51"/>
      <c r="E130" s="51"/>
      <c r="F130" s="51"/>
      <c r="G130" s="51"/>
      <c r="H130" s="51"/>
      <c r="I130" s="51"/>
      <c r="J130" s="51"/>
      <c r="K130" s="51"/>
      <c r="L130" s="51"/>
    </row>
    <row r="131" spans="1:12" ht="12.75" x14ac:dyDescent="0.2">
      <c r="A131" s="50"/>
      <c r="B131" s="51"/>
      <c r="C131" s="51"/>
      <c r="D131" s="51"/>
      <c r="E131" s="51"/>
      <c r="F131" s="51"/>
      <c r="G131" s="51"/>
      <c r="H131" s="51"/>
      <c r="I131" s="51"/>
      <c r="J131" s="51"/>
      <c r="K131" s="51"/>
      <c r="L131" s="51"/>
    </row>
    <row r="132" spans="1:12" ht="12.75" x14ac:dyDescent="0.2">
      <c r="A132" s="50"/>
      <c r="B132" s="51"/>
      <c r="C132" s="51"/>
      <c r="D132" s="51"/>
      <c r="E132" s="51"/>
      <c r="F132" s="51"/>
      <c r="G132" s="51"/>
      <c r="H132" s="51"/>
      <c r="I132" s="51"/>
      <c r="J132" s="51"/>
      <c r="K132" s="51"/>
      <c r="L132" s="51"/>
    </row>
    <row r="133" spans="1:12" ht="12.75" x14ac:dyDescent="0.2">
      <c r="A133" s="50"/>
      <c r="B133" s="51"/>
      <c r="C133" s="51"/>
      <c r="D133" s="51"/>
      <c r="E133" s="51"/>
      <c r="F133" s="51"/>
      <c r="G133" s="51"/>
      <c r="H133" s="51"/>
      <c r="I133" s="51"/>
      <c r="J133" s="51"/>
      <c r="K133" s="51"/>
      <c r="L133" s="51"/>
    </row>
    <row r="134" spans="1:12" ht="12.75" x14ac:dyDescent="0.2">
      <c r="A134" s="50"/>
      <c r="B134" s="51"/>
      <c r="C134" s="51"/>
      <c r="D134" s="51"/>
      <c r="E134" s="51"/>
      <c r="F134" s="51"/>
      <c r="G134" s="51"/>
      <c r="H134" s="51"/>
      <c r="I134" s="51"/>
      <c r="J134" s="51"/>
      <c r="K134" s="51"/>
      <c r="L134" s="51"/>
    </row>
    <row r="135" spans="1:12" ht="12.75" x14ac:dyDescent="0.2">
      <c r="A135" s="50"/>
      <c r="B135" s="51"/>
      <c r="C135" s="51"/>
      <c r="D135" s="51"/>
      <c r="E135" s="51"/>
      <c r="F135" s="51"/>
      <c r="G135" s="51"/>
      <c r="H135" s="51"/>
      <c r="I135" s="51"/>
      <c r="J135" s="51"/>
      <c r="K135" s="51"/>
      <c r="L135" s="51"/>
    </row>
    <row r="136" spans="1:12" ht="12.75" x14ac:dyDescent="0.2">
      <c r="A136" s="50"/>
      <c r="B136" s="51"/>
      <c r="C136" s="51"/>
      <c r="D136" s="51"/>
      <c r="E136" s="51"/>
      <c r="F136" s="51"/>
      <c r="G136" s="51"/>
      <c r="H136" s="51"/>
      <c r="I136" s="51"/>
      <c r="J136" s="51"/>
      <c r="K136" s="51"/>
      <c r="L136" s="51"/>
    </row>
    <row r="137" spans="1:12" ht="12.75" x14ac:dyDescent="0.2">
      <c r="A137" s="50"/>
      <c r="B137" s="51"/>
      <c r="C137" s="51"/>
      <c r="D137" s="51"/>
      <c r="E137" s="51"/>
      <c r="F137" s="51"/>
      <c r="G137" s="51"/>
      <c r="H137" s="51"/>
      <c r="I137" s="51"/>
      <c r="J137" s="51"/>
      <c r="K137" s="51"/>
      <c r="L137" s="51"/>
    </row>
    <row r="138" spans="1:12" ht="12.75" x14ac:dyDescent="0.2">
      <c r="A138" s="50"/>
      <c r="B138" s="51"/>
      <c r="C138" s="51"/>
      <c r="D138" s="51"/>
      <c r="E138" s="51"/>
      <c r="F138" s="51"/>
      <c r="G138" s="51"/>
      <c r="H138" s="51"/>
      <c r="I138" s="51"/>
      <c r="J138" s="51"/>
      <c r="K138" s="51"/>
      <c r="L138" s="51"/>
    </row>
    <row r="139" spans="1:12" ht="12.75" x14ac:dyDescent="0.2">
      <c r="A139" s="50"/>
      <c r="B139" s="51"/>
      <c r="C139" s="51"/>
      <c r="D139" s="51"/>
      <c r="E139" s="51"/>
      <c r="F139" s="51"/>
      <c r="G139" s="51"/>
      <c r="H139" s="51"/>
      <c r="I139" s="51"/>
      <c r="J139" s="51"/>
      <c r="K139" s="51"/>
      <c r="L139" s="51"/>
    </row>
    <row r="140" spans="1:12" ht="12.75" x14ac:dyDescent="0.2">
      <c r="A140" s="50"/>
      <c r="B140" s="51"/>
      <c r="C140" s="51"/>
      <c r="D140" s="51"/>
      <c r="E140" s="51"/>
      <c r="F140" s="51"/>
      <c r="G140" s="51"/>
      <c r="H140" s="51"/>
      <c r="I140" s="51"/>
      <c r="J140" s="51"/>
      <c r="K140" s="51"/>
      <c r="L140" s="51"/>
    </row>
    <row r="141" spans="1:12" ht="12.75" x14ac:dyDescent="0.2">
      <c r="A141" s="50"/>
      <c r="B141" s="51"/>
      <c r="C141" s="51"/>
      <c r="D141" s="51"/>
      <c r="E141" s="51"/>
      <c r="F141" s="51"/>
      <c r="G141" s="51"/>
      <c r="H141" s="51"/>
      <c r="I141" s="51"/>
      <c r="J141" s="51"/>
      <c r="K141" s="51"/>
      <c r="L141" s="51"/>
    </row>
    <row r="142" spans="1:12" ht="12.75" x14ac:dyDescent="0.2">
      <c r="A142" s="50"/>
      <c r="B142" s="51"/>
      <c r="C142" s="51"/>
      <c r="D142" s="51"/>
      <c r="E142" s="51"/>
      <c r="F142" s="51"/>
      <c r="G142" s="51"/>
      <c r="H142" s="51"/>
      <c r="I142" s="51"/>
      <c r="J142" s="51"/>
      <c r="K142" s="51"/>
      <c r="L142" s="51"/>
    </row>
    <row r="143" spans="1:12" ht="12.75" x14ac:dyDescent="0.2">
      <c r="A143" s="50"/>
      <c r="B143" s="51"/>
      <c r="C143" s="51"/>
      <c r="D143" s="51"/>
      <c r="E143" s="51"/>
      <c r="F143" s="51"/>
      <c r="G143" s="51"/>
      <c r="H143" s="51"/>
      <c r="I143" s="51"/>
      <c r="J143" s="51"/>
      <c r="K143" s="51"/>
      <c r="L143" s="51"/>
    </row>
    <row r="144" spans="1:12" ht="12.75" x14ac:dyDescent="0.2">
      <c r="A144" s="50"/>
      <c r="B144" s="51"/>
      <c r="C144" s="51"/>
      <c r="D144" s="51"/>
      <c r="E144" s="51"/>
      <c r="F144" s="51"/>
      <c r="G144" s="51"/>
      <c r="H144" s="51"/>
      <c r="I144" s="51"/>
      <c r="J144" s="51"/>
      <c r="K144" s="51"/>
      <c r="L144" s="51"/>
    </row>
    <row r="145" spans="1:12" ht="12.75" x14ac:dyDescent="0.2">
      <c r="A145" s="50"/>
      <c r="B145" s="51"/>
      <c r="C145" s="51"/>
      <c r="D145" s="51"/>
      <c r="E145" s="51"/>
      <c r="F145" s="51"/>
      <c r="G145" s="51"/>
      <c r="H145" s="51"/>
      <c r="I145" s="51"/>
      <c r="J145" s="51"/>
      <c r="K145" s="51"/>
      <c r="L145" s="51"/>
    </row>
    <row r="146" spans="1:12" ht="12.75" x14ac:dyDescent="0.2">
      <c r="A146" s="50"/>
      <c r="B146" s="51"/>
      <c r="C146" s="51"/>
      <c r="D146" s="51"/>
      <c r="E146" s="51"/>
      <c r="F146" s="51"/>
      <c r="G146" s="51"/>
      <c r="H146" s="51"/>
      <c r="I146" s="51"/>
      <c r="J146" s="51"/>
      <c r="K146" s="51"/>
      <c r="L146" s="51"/>
    </row>
    <row r="147" spans="1:12" ht="12.75" x14ac:dyDescent="0.2">
      <c r="A147" s="50"/>
      <c r="B147" s="51"/>
      <c r="C147" s="51"/>
      <c r="D147" s="51"/>
      <c r="E147" s="51"/>
      <c r="F147" s="51"/>
      <c r="G147" s="51"/>
      <c r="H147" s="51"/>
      <c r="I147" s="51"/>
      <c r="J147" s="51"/>
      <c r="K147" s="51"/>
      <c r="L147" s="51"/>
    </row>
    <row r="148" spans="1:12" ht="12.75" x14ac:dyDescent="0.2">
      <c r="A148" s="50"/>
      <c r="B148" s="51"/>
      <c r="C148" s="51"/>
      <c r="D148" s="51"/>
      <c r="E148" s="51"/>
      <c r="F148" s="51"/>
      <c r="G148" s="51"/>
      <c r="H148" s="51"/>
      <c r="I148" s="51"/>
      <c r="J148" s="51"/>
      <c r="K148" s="51"/>
      <c r="L148" s="51"/>
    </row>
    <row r="149" spans="1:12" ht="12.75" x14ac:dyDescent="0.2">
      <c r="A149" s="50"/>
      <c r="B149" s="51"/>
      <c r="C149" s="51"/>
      <c r="D149" s="51"/>
      <c r="E149" s="51"/>
      <c r="F149" s="51"/>
      <c r="G149" s="51"/>
      <c r="H149" s="51"/>
      <c r="I149" s="51"/>
      <c r="J149" s="51"/>
      <c r="K149" s="51"/>
      <c r="L149" s="51"/>
    </row>
    <row r="150" spans="1:12" ht="12.75" x14ac:dyDescent="0.2">
      <c r="A150" s="50"/>
      <c r="B150" s="51"/>
      <c r="C150" s="51"/>
      <c r="D150" s="51"/>
      <c r="E150" s="51"/>
      <c r="F150" s="51"/>
      <c r="G150" s="51"/>
      <c r="H150" s="51"/>
      <c r="I150" s="51"/>
      <c r="J150" s="51"/>
      <c r="K150" s="51"/>
      <c r="L150" s="51"/>
    </row>
    <row r="151" spans="1:12" ht="12.75" x14ac:dyDescent="0.2">
      <c r="A151" s="50"/>
      <c r="B151" s="51"/>
      <c r="C151" s="51"/>
      <c r="D151" s="51"/>
      <c r="E151" s="51"/>
      <c r="F151" s="51"/>
      <c r="G151" s="51"/>
      <c r="H151" s="51"/>
      <c r="I151" s="51"/>
      <c r="J151" s="51"/>
      <c r="K151" s="51"/>
      <c r="L151" s="51"/>
    </row>
    <row r="152" spans="1:12" ht="12.75" x14ac:dyDescent="0.2">
      <c r="A152" s="50"/>
      <c r="B152" s="51"/>
      <c r="C152" s="51"/>
      <c r="D152" s="51"/>
      <c r="E152" s="51"/>
      <c r="F152" s="51"/>
      <c r="G152" s="51"/>
      <c r="H152" s="51"/>
      <c r="I152" s="51"/>
      <c r="J152" s="51"/>
      <c r="K152" s="51"/>
      <c r="L152" s="51"/>
    </row>
    <row r="153" spans="1:12" ht="12.75" x14ac:dyDescent="0.2">
      <c r="A153" s="50"/>
      <c r="B153" s="51"/>
      <c r="C153" s="51"/>
      <c r="D153" s="51"/>
      <c r="E153" s="51"/>
      <c r="F153" s="51"/>
      <c r="G153" s="51"/>
      <c r="H153" s="51"/>
      <c r="I153" s="51"/>
      <c r="J153" s="51"/>
      <c r="K153" s="51"/>
      <c r="L153" s="51"/>
    </row>
    <row r="154" spans="1:12" ht="12.75" x14ac:dyDescent="0.2">
      <c r="A154" s="50"/>
      <c r="B154" s="51"/>
      <c r="C154" s="51"/>
      <c r="D154" s="51"/>
      <c r="E154" s="51"/>
      <c r="F154" s="51"/>
      <c r="G154" s="51"/>
      <c r="H154" s="51"/>
      <c r="I154" s="51"/>
      <c r="J154" s="51"/>
      <c r="K154" s="51"/>
      <c r="L154" s="51"/>
    </row>
    <row r="155" spans="1:12" ht="12.75" x14ac:dyDescent="0.2">
      <c r="A155" s="50"/>
      <c r="B155" s="51"/>
      <c r="C155" s="51"/>
      <c r="D155" s="51"/>
      <c r="E155" s="51"/>
      <c r="F155" s="51"/>
      <c r="G155" s="51"/>
      <c r="H155" s="51"/>
      <c r="I155" s="51"/>
      <c r="J155" s="51"/>
      <c r="K155" s="51"/>
      <c r="L155" s="51"/>
    </row>
    <row r="156" spans="1:12" ht="12.75" x14ac:dyDescent="0.2">
      <c r="A156" s="50"/>
      <c r="B156" s="51"/>
      <c r="C156" s="51"/>
      <c r="D156" s="51"/>
      <c r="E156" s="51"/>
      <c r="F156" s="51"/>
      <c r="G156" s="51"/>
      <c r="H156" s="51"/>
      <c r="I156" s="51"/>
      <c r="J156" s="51"/>
      <c r="K156" s="51"/>
      <c r="L156" s="51"/>
    </row>
    <row r="157" spans="1:12" ht="12.75" x14ac:dyDescent="0.2">
      <c r="A157" s="50"/>
      <c r="B157" s="51"/>
      <c r="C157" s="51"/>
      <c r="D157" s="51"/>
      <c r="E157" s="51"/>
      <c r="F157" s="51"/>
      <c r="G157" s="51"/>
      <c r="H157" s="51"/>
      <c r="I157" s="51"/>
      <c r="J157" s="51"/>
      <c r="K157" s="51"/>
      <c r="L157" s="51"/>
    </row>
    <row r="158" spans="1:12" ht="12.75" x14ac:dyDescent="0.2">
      <c r="A158" s="50"/>
      <c r="B158" s="51"/>
      <c r="C158" s="51"/>
      <c r="D158" s="51"/>
      <c r="E158" s="51"/>
      <c r="F158" s="51"/>
      <c r="G158" s="51"/>
      <c r="H158" s="51"/>
      <c r="I158" s="51"/>
      <c r="J158" s="51"/>
      <c r="K158" s="51"/>
      <c r="L158" s="51"/>
    </row>
    <row r="159" spans="1:12" ht="12.75" x14ac:dyDescent="0.2">
      <c r="A159" s="50"/>
      <c r="B159" s="51"/>
      <c r="C159" s="51"/>
      <c r="D159" s="51"/>
      <c r="E159" s="51"/>
      <c r="F159" s="51"/>
      <c r="G159" s="51"/>
      <c r="H159" s="51"/>
      <c r="I159" s="51"/>
      <c r="J159" s="51"/>
      <c r="K159" s="51"/>
      <c r="L159" s="51"/>
    </row>
    <row r="160" spans="1:12" ht="12.75" x14ac:dyDescent="0.2">
      <c r="A160" s="50"/>
      <c r="B160" s="51"/>
      <c r="C160" s="51"/>
      <c r="D160" s="51"/>
      <c r="E160" s="51"/>
      <c r="F160" s="51"/>
      <c r="G160" s="51"/>
      <c r="H160" s="51"/>
      <c r="I160" s="51"/>
      <c r="J160" s="51"/>
      <c r="K160" s="51"/>
      <c r="L160" s="51"/>
    </row>
    <row r="161" spans="1:12" ht="12.75" x14ac:dyDescent="0.2">
      <c r="A161" s="50"/>
      <c r="B161" s="51"/>
      <c r="C161" s="51"/>
      <c r="D161" s="51"/>
      <c r="E161" s="51"/>
      <c r="F161" s="51"/>
      <c r="G161" s="51"/>
      <c r="H161" s="51"/>
      <c r="I161" s="51"/>
      <c r="J161" s="51"/>
      <c r="K161" s="51"/>
      <c r="L161" s="51"/>
    </row>
    <row r="162" spans="1:12" ht="12.75" x14ac:dyDescent="0.2">
      <c r="A162" s="50"/>
      <c r="B162" s="51"/>
      <c r="C162" s="51"/>
      <c r="D162" s="51"/>
      <c r="E162" s="51"/>
      <c r="F162" s="51"/>
      <c r="G162" s="51"/>
      <c r="H162" s="51"/>
      <c r="I162" s="51"/>
      <c r="J162" s="51"/>
      <c r="K162" s="51"/>
      <c r="L162" s="51"/>
    </row>
    <row r="163" spans="1:12" ht="12.75" x14ac:dyDescent="0.2">
      <c r="A163" s="50"/>
      <c r="B163" s="51"/>
      <c r="C163" s="51"/>
      <c r="D163" s="51"/>
      <c r="E163" s="51"/>
      <c r="F163" s="51"/>
      <c r="G163" s="51"/>
      <c r="H163" s="51"/>
      <c r="I163" s="51"/>
      <c r="J163" s="51"/>
      <c r="K163" s="51"/>
      <c r="L163" s="51"/>
    </row>
    <row r="164" spans="1:12" ht="12.75" x14ac:dyDescent="0.2">
      <c r="A164" s="50"/>
      <c r="B164" s="51"/>
      <c r="C164" s="51"/>
      <c r="D164" s="51"/>
      <c r="E164" s="51"/>
      <c r="F164" s="51"/>
      <c r="G164" s="51"/>
      <c r="H164" s="51"/>
      <c r="I164" s="51"/>
      <c r="J164" s="51"/>
      <c r="K164" s="51"/>
      <c r="L164" s="51"/>
    </row>
    <row r="165" spans="1:12" ht="12.75" x14ac:dyDescent="0.2">
      <c r="A165" s="50"/>
      <c r="B165" s="51"/>
      <c r="C165" s="51"/>
      <c r="D165" s="51"/>
      <c r="E165" s="51"/>
      <c r="F165" s="51"/>
      <c r="G165" s="51"/>
      <c r="H165" s="51"/>
      <c r="I165" s="51"/>
      <c r="J165" s="51"/>
      <c r="K165" s="51"/>
      <c r="L165" s="51"/>
    </row>
    <row r="166" spans="1:12" ht="12.75" x14ac:dyDescent="0.2">
      <c r="A166" s="50"/>
      <c r="B166" s="51"/>
      <c r="C166" s="51"/>
      <c r="D166" s="51"/>
      <c r="E166" s="51"/>
      <c r="F166" s="51"/>
      <c r="G166" s="51"/>
      <c r="H166" s="51"/>
      <c r="I166" s="51"/>
      <c r="J166" s="51"/>
      <c r="K166" s="51"/>
      <c r="L166" s="51"/>
    </row>
    <row r="167" spans="1:12" ht="12.75" x14ac:dyDescent="0.2">
      <c r="A167" s="50"/>
      <c r="B167" s="51"/>
      <c r="C167" s="51"/>
      <c r="D167" s="51"/>
      <c r="E167" s="51"/>
      <c r="F167" s="51"/>
      <c r="G167" s="51"/>
      <c r="H167" s="51"/>
      <c r="I167" s="51"/>
      <c r="J167" s="51"/>
      <c r="K167" s="51"/>
      <c r="L167" s="51"/>
    </row>
    <row r="168" spans="1:12" ht="12.75" x14ac:dyDescent="0.2">
      <c r="A168" s="50"/>
      <c r="B168" s="51"/>
      <c r="C168" s="51"/>
      <c r="D168" s="51"/>
      <c r="E168" s="51"/>
      <c r="F168" s="51"/>
      <c r="G168" s="51"/>
      <c r="H168" s="51"/>
      <c r="I168" s="51"/>
      <c r="J168" s="51"/>
      <c r="K168" s="51"/>
      <c r="L168" s="51"/>
    </row>
    <row r="169" spans="1:12" ht="12.75" x14ac:dyDescent="0.2">
      <c r="A169" s="50"/>
      <c r="B169" s="51"/>
      <c r="C169" s="51"/>
      <c r="D169" s="51"/>
      <c r="E169" s="51"/>
      <c r="F169" s="51"/>
      <c r="G169" s="51"/>
      <c r="H169" s="51"/>
      <c r="I169" s="51"/>
      <c r="J169" s="51"/>
      <c r="K169" s="51"/>
      <c r="L169" s="51"/>
    </row>
    <row r="170" spans="1:12" ht="12.75" x14ac:dyDescent="0.2">
      <c r="A170" s="50"/>
      <c r="B170" s="51"/>
      <c r="C170" s="51"/>
      <c r="D170" s="51"/>
      <c r="E170" s="51"/>
      <c r="F170" s="51"/>
      <c r="G170" s="51"/>
      <c r="H170" s="51"/>
      <c r="I170" s="51"/>
      <c r="J170" s="51"/>
      <c r="K170" s="51"/>
      <c r="L170" s="51"/>
    </row>
    <row r="171" spans="1:12" ht="12.75" x14ac:dyDescent="0.2">
      <c r="A171" s="50"/>
      <c r="B171" s="51"/>
      <c r="C171" s="51"/>
      <c r="D171" s="51"/>
      <c r="E171" s="51"/>
      <c r="F171" s="51"/>
      <c r="G171" s="51"/>
      <c r="H171" s="51"/>
      <c r="I171" s="51"/>
      <c r="J171" s="51"/>
      <c r="K171" s="51"/>
      <c r="L171" s="51"/>
    </row>
    <row r="172" spans="1:12" ht="12.75" x14ac:dyDescent="0.2">
      <c r="A172" s="50"/>
      <c r="B172" s="51"/>
      <c r="C172" s="51"/>
      <c r="D172" s="51"/>
      <c r="E172" s="51"/>
      <c r="F172" s="51"/>
      <c r="G172" s="51"/>
      <c r="H172" s="51"/>
      <c r="I172" s="51"/>
      <c r="J172" s="51"/>
      <c r="K172" s="51"/>
      <c r="L172" s="51"/>
    </row>
    <row r="173" spans="1:12" ht="12.75" x14ac:dyDescent="0.2">
      <c r="A173" s="50"/>
      <c r="B173" s="51"/>
      <c r="C173" s="51"/>
      <c r="D173" s="51"/>
      <c r="E173" s="51"/>
      <c r="F173" s="51"/>
      <c r="G173" s="51"/>
      <c r="H173" s="51"/>
      <c r="I173" s="51"/>
      <c r="J173" s="51"/>
      <c r="K173" s="51"/>
      <c r="L173" s="51"/>
    </row>
    <row r="174" spans="1:12" ht="12.75" x14ac:dyDescent="0.2">
      <c r="A174" s="50"/>
      <c r="B174" s="51"/>
      <c r="C174" s="51"/>
      <c r="D174" s="51"/>
      <c r="E174" s="51"/>
      <c r="F174" s="51"/>
      <c r="G174" s="51"/>
      <c r="H174" s="51"/>
      <c r="I174" s="51"/>
      <c r="J174" s="51"/>
      <c r="K174" s="51"/>
      <c r="L174" s="51"/>
    </row>
    <row r="175" spans="1:12" ht="12.75" x14ac:dyDescent="0.2">
      <c r="A175" s="50"/>
      <c r="B175" s="51"/>
      <c r="C175" s="51"/>
      <c r="D175" s="51"/>
      <c r="E175" s="51"/>
      <c r="F175" s="51"/>
      <c r="G175" s="51"/>
      <c r="H175" s="51"/>
      <c r="I175" s="51"/>
      <c r="J175" s="51"/>
      <c r="K175" s="51"/>
      <c r="L175" s="51"/>
    </row>
    <row r="176" spans="1:12" ht="12.75" x14ac:dyDescent="0.2">
      <c r="A176" s="50"/>
      <c r="B176" s="51"/>
      <c r="C176" s="51"/>
      <c r="D176" s="51"/>
      <c r="E176" s="51"/>
      <c r="F176" s="51"/>
      <c r="G176" s="51"/>
      <c r="H176" s="51"/>
      <c r="I176" s="51"/>
      <c r="J176" s="51"/>
      <c r="K176" s="51"/>
      <c r="L176" s="51"/>
    </row>
    <row r="177" spans="1:13" ht="12.75" x14ac:dyDescent="0.2">
      <c r="A177" s="50"/>
      <c r="B177" s="51"/>
      <c r="C177" s="51"/>
      <c r="D177" s="51"/>
      <c r="E177" s="51"/>
      <c r="F177" s="51"/>
      <c r="G177" s="51"/>
      <c r="H177" s="51"/>
      <c r="I177" s="51"/>
      <c r="J177" s="51"/>
      <c r="K177" s="51"/>
      <c r="L177" s="51"/>
    </row>
    <row r="178" spans="1:13" ht="12.75" x14ac:dyDescent="0.2">
      <c r="A178" s="50"/>
      <c r="B178" s="51"/>
      <c r="C178" s="51"/>
      <c r="D178" s="51"/>
      <c r="E178" s="51"/>
      <c r="F178" s="51"/>
      <c r="G178" s="51"/>
      <c r="H178" s="51"/>
      <c r="I178" s="51"/>
      <c r="J178" s="51"/>
      <c r="K178" s="51"/>
      <c r="L178" s="51"/>
    </row>
    <row r="179" spans="1:13" ht="12.75" x14ac:dyDescent="0.2">
      <c r="A179" s="50"/>
      <c r="B179" s="51"/>
      <c r="C179" s="51"/>
      <c r="D179" s="51"/>
      <c r="E179" s="51"/>
      <c r="F179" s="51"/>
      <c r="G179" s="51"/>
      <c r="H179" s="51"/>
      <c r="I179" s="51"/>
      <c r="J179" s="51"/>
      <c r="K179" s="51"/>
      <c r="L179" s="51"/>
    </row>
    <row r="180" spans="1:13" ht="12.75" x14ac:dyDescent="0.2">
      <c r="A180" s="50"/>
      <c r="B180" s="51"/>
      <c r="C180" s="51"/>
      <c r="D180" s="51"/>
      <c r="E180" s="51"/>
      <c r="F180" s="51"/>
      <c r="G180" s="51"/>
      <c r="H180" s="51"/>
      <c r="I180" s="51"/>
      <c r="J180" s="51"/>
      <c r="K180" s="51"/>
      <c r="L180" s="51"/>
    </row>
    <row r="181" spans="1:13" ht="12.75" x14ac:dyDescent="0.2">
      <c r="A181" s="50"/>
      <c r="B181" s="51"/>
      <c r="C181" s="51"/>
      <c r="D181" s="51"/>
      <c r="E181" s="51"/>
      <c r="F181" s="51"/>
      <c r="G181" s="51"/>
      <c r="H181" s="51"/>
      <c r="I181" s="51"/>
      <c r="J181" s="51"/>
      <c r="K181" s="51"/>
      <c r="L181" s="51"/>
    </row>
    <row r="182" spans="1:13" ht="12.75" x14ac:dyDescent="0.2">
      <c r="A182" s="50"/>
      <c r="B182" s="51"/>
      <c r="C182" s="51"/>
      <c r="D182" s="51"/>
      <c r="E182" s="51"/>
      <c r="F182" s="51"/>
      <c r="G182" s="51"/>
      <c r="H182" s="51"/>
      <c r="I182" s="51"/>
      <c r="J182" s="51"/>
      <c r="K182" s="51"/>
      <c r="L182" s="51"/>
    </row>
    <row r="183" spans="1:13" ht="12.75" x14ac:dyDescent="0.2">
      <c r="A183" s="50"/>
      <c r="B183" s="51"/>
      <c r="C183" s="51"/>
      <c r="D183" s="51"/>
      <c r="E183" s="51"/>
      <c r="F183" s="51"/>
      <c r="G183" s="51"/>
      <c r="H183" s="51"/>
      <c r="I183" s="51"/>
      <c r="J183" s="51"/>
      <c r="K183" s="51"/>
      <c r="L183" s="51"/>
    </row>
    <row r="184" spans="1:13" ht="12.75" x14ac:dyDescent="0.2">
      <c r="A184" s="50"/>
      <c r="B184" s="51"/>
      <c r="C184" s="51"/>
      <c r="D184" s="51"/>
      <c r="E184" s="51"/>
      <c r="F184" s="51"/>
      <c r="G184" s="51"/>
      <c r="H184" s="51"/>
      <c r="I184" s="51"/>
      <c r="J184" s="51"/>
      <c r="K184" s="51"/>
      <c r="L184" s="51"/>
    </row>
    <row r="185" spans="1:13" ht="12.75" x14ac:dyDescent="0.2">
      <c r="A185" s="50"/>
      <c r="B185" s="51"/>
      <c r="C185" s="51"/>
      <c r="D185" s="51"/>
      <c r="E185" s="51"/>
      <c r="F185" s="51"/>
      <c r="G185" s="51"/>
      <c r="H185" s="51"/>
      <c r="I185" s="51"/>
      <c r="J185" s="51"/>
      <c r="K185" s="51"/>
      <c r="L185" s="51"/>
    </row>
    <row r="186" spans="1:13" ht="12.75" x14ac:dyDescent="0.2">
      <c r="A186" s="50"/>
      <c r="B186" s="51"/>
      <c r="C186" s="51"/>
      <c r="D186" s="51"/>
      <c r="E186" s="51"/>
      <c r="F186" s="51"/>
      <c r="G186" s="51"/>
      <c r="H186" s="51"/>
      <c r="I186" s="51"/>
      <c r="J186" s="51"/>
      <c r="K186" s="51"/>
      <c r="L186" s="51"/>
    </row>
    <row r="187" spans="1:13" ht="12.75" x14ac:dyDescent="0.2">
      <c r="A187" s="50"/>
      <c r="B187" s="51"/>
      <c r="C187" s="51"/>
      <c r="D187" s="51"/>
      <c r="E187" s="51"/>
      <c r="F187" s="51"/>
      <c r="G187" s="51"/>
      <c r="H187" s="51"/>
      <c r="I187" s="51"/>
      <c r="J187" s="51"/>
      <c r="K187" s="51"/>
      <c r="L187" s="51"/>
    </row>
    <row r="188" spans="1:13" ht="12.75" x14ac:dyDescent="0.2">
      <c r="A188" s="50"/>
      <c r="B188" s="51"/>
      <c r="C188" s="51"/>
      <c r="D188" s="51"/>
      <c r="E188" s="51"/>
      <c r="F188" s="51"/>
      <c r="G188" s="51"/>
      <c r="H188" s="51"/>
      <c r="I188" s="51"/>
      <c r="J188" s="51"/>
      <c r="K188" s="51"/>
      <c r="L188" s="51"/>
    </row>
    <row r="189" spans="1:13" ht="12.75" x14ac:dyDescent="0.2">
      <c r="A189" s="50"/>
      <c r="B189" s="51"/>
      <c r="C189" s="51"/>
      <c r="D189" s="51"/>
      <c r="E189" s="51"/>
      <c r="F189" s="51"/>
      <c r="G189" s="51"/>
      <c r="H189" s="51"/>
      <c r="I189" s="51"/>
      <c r="J189" s="51"/>
      <c r="K189" s="51"/>
      <c r="L189" s="51"/>
      <c r="M189" s="51"/>
    </row>
    <row r="190" spans="1:13" ht="12.75" x14ac:dyDescent="0.2">
      <c r="A190" s="50"/>
      <c r="B190" s="51"/>
      <c r="C190" s="51"/>
      <c r="D190" s="51"/>
      <c r="E190" s="51"/>
      <c r="F190" s="51"/>
      <c r="G190" s="51"/>
      <c r="H190" s="51"/>
      <c r="I190" s="51"/>
      <c r="J190" s="51"/>
      <c r="K190" s="51"/>
      <c r="L190" s="51"/>
      <c r="M190" s="51"/>
    </row>
    <row r="191" spans="1:13" ht="12.75" x14ac:dyDescent="0.2">
      <c r="A191" s="50"/>
      <c r="B191" s="51"/>
      <c r="C191" s="51"/>
      <c r="D191" s="51"/>
      <c r="E191" s="51"/>
      <c r="F191" s="51"/>
      <c r="G191" s="51"/>
      <c r="H191" s="51"/>
      <c r="I191" s="51"/>
      <c r="J191" s="51"/>
      <c r="K191" s="51"/>
      <c r="L191" s="51"/>
      <c r="M191" s="51"/>
    </row>
    <row r="192" spans="1:13" ht="12.75" x14ac:dyDescent="0.2">
      <c r="A192" s="50"/>
      <c r="B192" s="51"/>
      <c r="C192" s="51"/>
      <c r="D192" s="51"/>
      <c r="E192" s="51"/>
      <c r="F192" s="51"/>
      <c r="G192" s="51"/>
      <c r="H192" s="51"/>
      <c r="I192" s="51"/>
      <c r="J192" s="51"/>
      <c r="K192" s="51"/>
      <c r="L192" s="51"/>
      <c r="M192" s="51"/>
    </row>
    <row r="193" spans="1:13" ht="12.75" x14ac:dyDescent="0.2">
      <c r="A193" s="50"/>
      <c r="B193" s="51"/>
      <c r="C193" s="51"/>
      <c r="D193" s="51"/>
      <c r="E193" s="51"/>
      <c r="F193" s="51"/>
      <c r="G193" s="51"/>
      <c r="H193" s="51"/>
      <c r="I193" s="51"/>
      <c r="J193" s="51"/>
      <c r="K193" s="51"/>
      <c r="L193" s="51"/>
      <c r="M193" s="51"/>
    </row>
    <row r="194" spans="1:13" ht="12.75" x14ac:dyDescent="0.2">
      <c r="B194" s="51"/>
      <c r="C194" s="51"/>
      <c r="D194" s="51"/>
      <c r="E194" s="51"/>
      <c r="F194" s="51"/>
      <c r="G194" s="51"/>
      <c r="H194" s="51"/>
      <c r="I194" s="51"/>
      <c r="J194" s="51"/>
      <c r="K194" s="51"/>
      <c r="L194" s="51"/>
      <c r="M194" s="51"/>
    </row>
  </sheetData>
  <phoneticPr fontId="7" type="noConversion"/>
  <conditionalFormatting sqref="B15:L15">
    <cfRule type="iconSet" priority="1">
      <iconSet iconSet="3Arrows">
        <cfvo type="percent" val="0"/>
        <cfvo type="percent" val="33"/>
        <cfvo type="percent" val="67"/>
      </iconSet>
    </cfRule>
  </conditionalFormatting>
  <hyperlinks>
    <hyperlink ref="B12" r:id="rId1" xr:uid="{052C0737-E921-4474-A3B9-A52560314F0E}"/>
    <hyperlink ref="C12" r:id="rId2" xr:uid="{C475022A-2EB8-4D7E-9C63-27C2E80C806D}"/>
    <hyperlink ref="D12" r:id="rId3" xr:uid="{41A9D4F5-0C31-4DBF-B3C0-1D78B64242DE}"/>
    <hyperlink ref="E12" r:id="rId4" xr:uid="{99D918F6-E65D-4CC1-823E-17AFF84E39FC}"/>
    <hyperlink ref="F12" r:id="rId5" xr:uid="{ABB7FD9C-F952-4E5C-A0D0-03208AC24604}"/>
    <hyperlink ref="G12" r:id="rId6" xr:uid="{1BBBD429-8C06-45E6-BC6D-FE531857FE8E}"/>
    <hyperlink ref="J12" r:id="rId7" xr:uid="{3690C081-13C1-47DA-8BCE-B5FA8C3C66FE}"/>
    <hyperlink ref="L12" r:id="rId8" xr:uid="{A80367DB-B287-45B6-A44C-18CF80207139}"/>
    <hyperlink ref="I12" r:id="rId9" xr:uid="{9AC819B7-2616-47C9-81E9-CA77BBCA99F3}"/>
    <hyperlink ref="H12" r:id="rId10" xr:uid="{41B682AA-F402-4C26-945A-976812A7DA09}"/>
    <hyperlink ref="K12" r:id="rId11" xr:uid="{98485E8E-331A-4721-870A-722434A06BDF}"/>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999BCEF0-D7FE-49C7-9C44-F5ADB3011F74}">
          <x14:formula1>
            <xm:f>'/Users/rachelqian/Documents/StableCloud/SSH_Cloud/Pricing_Server/Aug19_UK/Files/Inputs/C:\Users\lgbna\Stable Dropbox\Indexes\GB\[UKGrading (Joe Brooker''s conflicted copy 2019-06-18).xlsx]Grade'!#REF!</xm:f>
          </x14:formula1>
          <xm:sqref>B3:P3</xm:sqref>
        </x14:dataValidation>
        <x14:dataValidation type="list" allowBlank="1" showInputMessage="1" showErrorMessage="1" xr:uid="{71FB2231-9BF9-4D2D-8B56-C938D8B7876A}">
          <x14:formula1>
            <xm:f>'/Users/rachelqian/Documents/StableCloud/SSH_Cloud/Pricing_Server/Aug19_UK/Files/Inputs/C:\Users\lgbna\Stable Dropbox\Indexes\GB\[UKGrading (Joe Brooker''s conflicted copy 2019-06-18).xlsx]Grade'!#REF!</xm:f>
          </x14:formula1>
          <xm:sqref>B2:P2</xm:sqref>
        </x14:dataValidation>
        <x14:dataValidation type="list" allowBlank="1" showInputMessage="1" showErrorMessage="1" xr:uid="{0F15CDAC-D82B-435B-B626-82C79AD089F4}">
          <x14:formula1>
            <xm:f>Grade!$N$12:$N$25</xm:f>
          </x14:formula1>
          <xm:sqref>B13:L13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84F07-B447-4E92-AD70-76FED4B6CF31}">
  <dimension ref="A1:S21"/>
  <sheetViews>
    <sheetView zoomScale="70" zoomScaleNormal="70" workbookViewId="0">
      <pane xSplit="2" ySplit="21" topLeftCell="C22" activePane="bottomRight" state="frozen"/>
      <selection activeCell="D30" sqref="D30"/>
      <selection pane="topRight" activeCell="D30" sqref="D30"/>
      <selection pane="bottomLeft" activeCell="D30" sqref="D30"/>
      <selection pane="bottomRight" activeCell="D30" sqref="D30"/>
    </sheetView>
  </sheetViews>
  <sheetFormatPr defaultColWidth="8.85546875" defaultRowHeight="15" x14ac:dyDescent="0.25"/>
  <cols>
    <col min="1" max="1" width="22.42578125" customWidth="1"/>
  </cols>
  <sheetData>
    <row r="1" spans="1:19" x14ac:dyDescent="0.25">
      <c r="A1" s="62" t="s">
        <v>127</v>
      </c>
      <c r="B1" s="53"/>
      <c r="C1" s="53"/>
      <c r="D1" s="53"/>
      <c r="E1" s="53"/>
      <c r="F1" s="53"/>
      <c r="G1" s="53"/>
      <c r="H1" s="53"/>
      <c r="I1" s="53"/>
      <c r="J1" s="53"/>
      <c r="K1" s="53"/>
      <c r="L1" s="53"/>
      <c r="M1" s="53"/>
      <c r="N1" s="53"/>
      <c r="O1" s="53"/>
      <c r="P1" s="53"/>
      <c r="Q1" s="53"/>
      <c r="R1" s="53"/>
      <c r="S1" s="49"/>
    </row>
    <row r="2" spans="1:19" x14ac:dyDescent="0.25">
      <c r="A2" s="55" t="s">
        <v>80</v>
      </c>
      <c r="B2" s="54"/>
      <c r="C2" s="54"/>
      <c r="D2" s="54"/>
      <c r="E2" s="54"/>
      <c r="F2" s="54"/>
      <c r="G2" s="54"/>
      <c r="H2" s="54"/>
      <c r="I2" s="54"/>
      <c r="J2" s="54"/>
      <c r="K2" s="54"/>
      <c r="L2" s="54"/>
      <c r="M2" s="54"/>
      <c r="N2" s="54"/>
      <c r="O2" s="54"/>
      <c r="P2" s="54"/>
      <c r="Q2" s="54"/>
      <c r="R2" s="54"/>
      <c r="S2" s="49"/>
    </row>
    <row r="3" spans="1:19" x14ac:dyDescent="0.25">
      <c r="A3" s="56" t="s">
        <v>83</v>
      </c>
      <c r="B3" s="54"/>
      <c r="C3" s="54"/>
      <c r="D3" s="54"/>
      <c r="E3" s="54"/>
      <c r="F3" s="54"/>
      <c r="G3" s="54"/>
      <c r="H3" s="54"/>
      <c r="I3" s="54"/>
      <c r="J3" s="54"/>
      <c r="K3" s="54"/>
      <c r="L3" s="54"/>
      <c r="M3" s="54"/>
      <c r="N3" s="54"/>
      <c r="O3" s="54"/>
      <c r="P3" s="54"/>
      <c r="Q3" s="54"/>
      <c r="R3" s="54"/>
      <c r="S3" s="49"/>
    </row>
    <row r="4" spans="1:19" x14ac:dyDescent="0.25">
      <c r="A4" s="56" t="s">
        <v>73</v>
      </c>
      <c r="B4" s="54"/>
      <c r="C4" s="54"/>
      <c r="D4" s="54"/>
      <c r="E4" s="54"/>
      <c r="F4" s="54"/>
      <c r="G4" s="54"/>
      <c r="H4" s="54"/>
      <c r="I4" s="54"/>
      <c r="J4" s="54"/>
      <c r="K4" s="54"/>
      <c r="L4" s="54"/>
      <c r="M4" s="54"/>
      <c r="N4" s="54"/>
      <c r="O4" s="54"/>
      <c r="P4" s="54"/>
      <c r="Q4" s="54"/>
      <c r="R4" s="54"/>
      <c r="S4" s="49"/>
    </row>
    <row r="5" spans="1:19" x14ac:dyDescent="0.25">
      <c r="A5" s="56" t="s">
        <v>74</v>
      </c>
      <c r="B5" s="54"/>
      <c r="C5" s="54"/>
      <c r="D5" s="54"/>
      <c r="E5" s="54"/>
      <c r="F5" s="54"/>
      <c r="G5" s="54"/>
      <c r="H5" s="54"/>
      <c r="I5" s="54"/>
      <c r="J5" s="54"/>
      <c r="K5" s="54"/>
      <c r="L5" s="54"/>
      <c r="M5" s="54"/>
      <c r="N5" s="54"/>
      <c r="O5" s="54"/>
      <c r="P5" s="54"/>
      <c r="Q5" s="54"/>
      <c r="R5" s="54"/>
      <c r="S5" s="49"/>
    </row>
    <row r="6" spans="1:19" x14ac:dyDescent="0.25">
      <c r="A6" s="56" t="s">
        <v>77</v>
      </c>
      <c r="B6" s="54"/>
      <c r="C6" s="54"/>
      <c r="D6" s="54"/>
      <c r="E6" s="54"/>
      <c r="F6" s="54"/>
      <c r="G6" s="54"/>
      <c r="H6" s="54"/>
      <c r="I6" s="54"/>
      <c r="J6" s="54"/>
      <c r="K6" s="54"/>
      <c r="L6" s="54"/>
      <c r="M6" s="54"/>
      <c r="N6" s="54"/>
      <c r="O6" s="54"/>
      <c r="P6" s="54"/>
      <c r="Q6" s="54"/>
      <c r="R6" s="54"/>
      <c r="S6" s="49"/>
    </row>
    <row r="7" spans="1:19" x14ac:dyDescent="0.25">
      <c r="A7" s="56" t="s">
        <v>76</v>
      </c>
      <c r="B7" s="54"/>
      <c r="C7" s="54"/>
      <c r="D7" s="54"/>
      <c r="E7" s="54"/>
      <c r="F7" s="54"/>
      <c r="G7" s="54"/>
      <c r="H7" s="54"/>
      <c r="I7" s="54"/>
      <c r="J7" s="54"/>
      <c r="K7" s="54"/>
      <c r="L7" s="54"/>
      <c r="M7" s="54"/>
      <c r="N7" s="54"/>
      <c r="O7" s="54"/>
      <c r="P7" s="54"/>
      <c r="Q7" s="54"/>
      <c r="R7" s="54"/>
      <c r="S7" s="49"/>
    </row>
    <row r="8" spans="1:19" x14ac:dyDescent="0.25">
      <c r="A8" s="56" t="s">
        <v>79</v>
      </c>
      <c r="B8" s="54"/>
      <c r="C8" s="54"/>
      <c r="D8" s="54"/>
      <c r="E8" s="54"/>
      <c r="F8" s="54"/>
      <c r="G8" s="54"/>
      <c r="H8" s="54"/>
      <c r="I8" s="54"/>
      <c r="J8" s="54"/>
      <c r="K8" s="54"/>
      <c r="L8" s="54"/>
      <c r="M8" s="54"/>
      <c r="N8" s="54"/>
      <c r="O8" s="54"/>
      <c r="P8" s="54"/>
      <c r="Q8" s="54"/>
      <c r="R8" s="54"/>
      <c r="S8" s="49"/>
    </row>
    <row r="9" spans="1:19" x14ac:dyDescent="0.25">
      <c r="A9" s="56" t="s">
        <v>84</v>
      </c>
      <c r="B9" s="54"/>
      <c r="C9" s="54"/>
      <c r="D9" s="54"/>
      <c r="E9" s="54"/>
      <c r="F9" s="54"/>
      <c r="G9" s="54"/>
      <c r="H9" s="54"/>
      <c r="I9" s="54"/>
      <c r="J9" s="54"/>
      <c r="K9" s="54"/>
      <c r="L9" s="54"/>
      <c r="M9" s="54"/>
      <c r="N9" s="54"/>
      <c r="O9" s="54"/>
      <c r="P9" s="54"/>
      <c r="Q9" s="54"/>
      <c r="R9" s="54"/>
      <c r="S9" s="49"/>
    </row>
    <row r="10" spans="1:19" x14ac:dyDescent="0.25">
      <c r="A10" s="56" t="s">
        <v>75</v>
      </c>
      <c r="B10" s="54"/>
      <c r="C10" s="54"/>
      <c r="D10" s="54"/>
      <c r="E10" s="54"/>
      <c r="F10" s="54"/>
      <c r="G10" s="54"/>
      <c r="H10" s="54"/>
      <c r="I10" s="54"/>
      <c r="J10" s="54"/>
      <c r="K10" s="54"/>
      <c r="L10" s="54"/>
      <c r="M10" s="54"/>
      <c r="N10" s="54"/>
      <c r="O10" s="54"/>
      <c r="P10" s="54"/>
      <c r="Q10" s="54"/>
      <c r="R10" s="54"/>
      <c r="S10" s="49"/>
    </row>
    <row r="11" spans="1:19" x14ac:dyDescent="0.25">
      <c r="A11" s="56" t="s">
        <v>78</v>
      </c>
      <c r="B11" s="54"/>
      <c r="C11" s="54"/>
      <c r="D11" s="54"/>
      <c r="E11" s="54"/>
      <c r="F11" s="54"/>
      <c r="G11" s="54"/>
      <c r="H11" s="54"/>
      <c r="I11" s="54"/>
      <c r="J11" s="54"/>
      <c r="K11" s="54"/>
      <c r="L11" s="54"/>
      <c r="M11" s="54"/>
      <c r="N11" s="54"/>
      <c r="O11" s="54"/>
      <c r="P11" s="54"/>
      <c r="Q11" s="54"/>
      <c r="R11" s="54"/>
      <c r="S11" s="49"/>
    </row>
    <row r="12" spans="1:19" x14ac:dyDescent="0.25">
      <c r="A12" s="56" t="s">
        <v>713</v>
      </c>
      <c r="B12" s="54"/>
      <c r="C12" s="54"/>
      <c r="D12" s="54"/>
      <c r="E12" s="54"/>
      <c r="F12" s="54"/>
      <c r="G12" s="54"/>
      <c r="H12" s="54"/>
      <c r="I12" s="54"/>
      <c r="J12" s="54"/>
      <c r="K12" s="54"/>
      <c r="L12" s="54"/>
      <c r="M12" s="54"/>
      <c r="N12" s="54"/>
      <c r="O12" s="54"/>
      <c r="P12" s="54"/>
      <c r="Q12" s="54"/>
      <c r="R12" s="54"/>
      <c r="S12" s="49"/>
    </row>
    <row r="13" spans="1:19" x14ac:dyDescent="0.25">
      <c r="A13" s="56" t="s">
        <v>1321</v>
      </c>
      <c r="B13" s="54"/>
      <c r="C13" s="54"/>
      <c r="D13" s="54"/>
      <c r="E13" s="54"/>
      <c r="F13" s="54"/>
      <c r="G13" s="54"/>
      <c r="H13" s="54"/>
      <c r="I13" s="54"/>
      <c r="J13" s="54"/>
      <c r="K13" s="54"/>
      <c r="L13" s="54"/>
      <c r="M13" s="54"/>
      <c r="N13" s="54"/>
      <c r="O13" s="54"/>
      <c r="P13" s="54"/>
      <c r="Q13" s="54"/>
      <c r="R13" s="54"/>
      <c r="S13" s="49"/>
    </row>
    <row r="14" spans="1:19" x14ac:dyDescent="0.25">
      <c r="A14" s="56" t="s">
        <v>192</v>
      </c>
      <c r="B14" s="54"/>
      <c r="C14" s="54"/>
      <c r="D14" s="54"/>
      <c r="E14" s="54"/>
      <c r="F14" s="54"/>
      <c r="G14" s="54"/>
      <c r="H14" s="54"/>
      <c r="I14" s="54"/>
      <c r="J14" s="54"/>
      <c r="K14" s="54"/>
      <c r="L14" s="54"/>
      <c r="M14" s="54"/>
      <c r="N14" s="54"/>
      <c r="O14" s="54"/>
      <c r="P14" s="54"/>
      <c r="Q14" s="54"/>
      <c r="R14" s="54"/>
      <c r="S14" s="49"/>
    </row>
    <row r="15" spans="1:19" x14ac:dyDescent="0.25">
      <c r="A15" s="57" t="s">
        <v>120</v>
      </c>
      <c r="B15" s="63"/>
      <c r="C15" s="58"/>
      <c r="D15" s="58"/>
      <c r="E15" s="58"/>
      <c r="F15" s="58"/>
      <c r="G15" s="58"/>
      <c r="H15" s="58"/>
      <c r="I15" s="58"/>
      <c r="J15" s="58"/>
      <c r="K15" s="58"/>
      <c r="L15" s="58"/>
      <c r="M15" s="58"/>
      <c r="N15" s="58"/>
      <c r="O15" s="58"/>
      <c r="P15" s="58"/>
      <c r="Q15" s="58"/>
      <c r="R15" s="58"/>
      <c r="S15" s="49"/>
    </row>
    <row r="16" spans="1:19" x14ac:dyDescent="0.25">
      <c r="A16" s="59" t="str">
        <f>Grade!A2</f>
        <v xml:space="preserve">Availability </v>
      </c>
      <c r="B16" s="52"/>
      <c r="C16" s="52"/>
      <c r="D16" s="52"/>
      <c r="E16" s="52"/>
      <c r="F16" s="52"/>
      <c r="G16" s="52"/>
      <c r="H16" s="52"/>
      <c r="I16" s="52"/>
      <c r="J16" s="52"/>
      <c r="K16" s="52"/>
      <c r="L16" s="52"/>
      <c r="M16" s="52"/>
      <c r="N16" s="52"/>
      <c r="O16" s="52"/>
      <c r="P16" s="52"/>
      <c r="Q16" s="52"/>
      <c r="R16" s="52"/>
      <c r="S16" s="49"/>
    </row>
    <row r="17" spans="1:19" x14ac:dyDescent="0.25">
      <c r="A17" s="59" t="str">
        <f>Grade!A15</f>
        <v>Relevance</v>
      </c>
      <c r="B17" s="52"/>
      <c r="C17" s="52"/>
      <c r="D17" s="52"/>
      <c r="E17" s="52"/>
      <c r="F17" s="52"/>
      <c r="G17" s="52"/>
      <c r="H17" s="52"/>
      <c r="I17" s="52"/>
      <c r="J17" s="52"/>
      <c r="K17" s="52"/>
      <c r="L17" s="52"/>
      <c r="M17" s="52"/>
      <c r="N17" s="52"/>
      <c r="O17" s="52"/>
      <c r="P17" s="52"/>
      <c r="Q17" s="52"/>
      <c r="R17" s="52"/>
      <c r="S17" s="49"/>
    </row>
    <row r="18" spans="1:19" x14ac:dyDescent="0.25">
      <c r="A18" s="59" t="str">
        <f>Grade!A40</f>
        <v>Robustness</v>
      </c>
      <c r="B18" s="52"/>
      <c r="C18" s="52"/>
      <c r="D18" s="52"/>
      <c r="E18" s="52"/>
      <c r="F18" s="52"/>
      <c r="G18" s="52"/>
      <c r="H18" s="52"/>
      <c r="I18" s="52"/>
      <c r="J18" s="52"/>
      <c r="K18" s="52"/>
      <c r="L18" s="52"/>
      <c r="M18" s="52"/>
      <c r="N18" s="52"/>
      <c r="O18" s="52"/>
      <c r="P18" s="52"/>
      <c r="Q18" s="52"/>
      <c r="R18" s="52"/>
      <c r="S18" s="49"/>
    </row>
    <row r="19" spans="1:19" x14ac:dyDescent="0.25">
      <c r="A19" s="59" t="str">
        <f>Grade!A65</f>
        <v>Continuity</v>
      </c>
      <c r="B19" s="52"/>
      <c r="C19" s="52"/>
      <c r="D19" s="52"/>
      <c r="E19" s="52"/>
      <c r="F19" s="52"/>
      <c r="G19" s="52"/>
      <c r="H19" s="52"/>
      <c r="I19" s="52"/>
      <c r="J19" s="52"/>
      <c r="K19" s="52"/>
      <c r="L19" s="52"/>
      <c r="M19" s="52"/>
      <c r="N19" s="52"/>
      <c r="O19" s="52"/>
      <c r="P19" s="52"/>
      <c r="Q19" s="52"/>
      <c r="R19" s="52"/>
      <c r="S19" s="49"/>
    </row>
    <row r="20" spans="1:19" x14ac:dyDescent="0.25">
      <c r="A20" s="60" t="s">
        <v>82</v>
      </c>
      <c r="B20" s="61"/>
      <c r="C20" s="61"/>
      <c r="D20" s="61"/>
      <c r="E20" s="61"/>
      <c r="F20" s="61"/>
      <c r="G20" s="61"/>
      <c r="H20" s="61"/>
      <c r="I20" s="61"/>
      <c r="J20" s="61"/>
      <c r="K20" s="61"/>
      <c r="L20" s="61"/>
      <c r="M20" s="61"/>
      <c r="N20" s="61"/>
      <c r="O20" s="61"/>
      <c r="P20" s="61"/>
      <c r="Q20" s="61"/>
      <c r="R20" s="61"/>
      <c r="S20" s="49"/>
    </row>
    <row r="21" spans="1:19" x14ac:dyDescent="0.25">
      <c r="A21" s="49">
        <f>COUNT(B20:AAA20)</f>
        <v>0</v>
      </c>
      <c r="B21" s="48"/>
      <c r="C21" s="48"/>
      <c r="D21" s="48"/>
      <c r="E21" s="48"/>
      <c r="F21" s="48"/>
      <c r="G21" s="48"/>
      <c r="H21" s="48"/>
      <c r="I21" s="48"/>
      <c r="J21" s="48"/>
      <c r="K21" s="48"/>
      <c r="L21" s="49"/>
      <c r="M21" s="49"/>
      <c r="N21" s="49"/>
      <c r="O21" s="49"/>
      <c r="P21" s="49"/>
      <c r="Q21" s="49"/>
      <c r="R21" s="49"/>
      <c r="S21" s="49"/>
    </row>
  </sheetData>
  <conditionalFormatting sqref="B15">
    <cfRule type="iconSet" priority="1">
      <iconSet iconSet="3Arrows">
        <cfvo type="percent" val="0"/>
        <cfvo type="percent" val="33"/>
        <cfvo type="percent" val="67"/>
      </iconSet>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D4DCAF2F-A517-4ADB-82D3-73E8EEA8312F}">
          <x14:formula1>
            <xm:f>Grade!$L$3:$L$7</xm:f>
          </x14:formula1>
          <xm:sqref>B2</xm:sqref>
        </x14:dataValidation>
        <x14:dataValidation type="list" allowBlank="1" showInputMessage="1" showErrorMessage="1" xr:uid="{53F5A4BD-0376-449B-BBA2-DD6B96234471}">
          <x14:formula1>
            <xm:f>Grade!$J$3:$J$23</xm:f>
          </x14:formula1>
          <xm:sqref>B3</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9543D-73BF-4B35-BC38-FAABAB8BC23E}">
  <dimension ref="A1:H4183"/>
  <sheetViews>
    <sheetView zoomScale="70" zoomScaleNormal="70" workbookViewId="0">
      <pane xSplit="1" ySplit="23" topLeftCell="B24" activePane="bottomRight" state="frozen"/>
      <selection activeCell="D30" sqref="D30"/>
      <selection pane="topRight" activeCell="D30" sqref="D30"/>
      <selection pane="bottomLeft" activeCell="D30" sqref="D30"/>
      <selection pane="bottomRight" activeCell="K39" sqref="K39"/>
    </sheetView>
  </sheetViews>
  <sheetFormatPr defaultColWidth="9.140625" defaultRowHeight="11.25" x14ac:dyDescent="0.2"/>
  <cols>
    <col min="1" max="1" width="22.42578125" style="49" customWidth="1"/>
    <col min="2" max="2" width="16.85546875" style="49" customWidth="1"/>
    <col min="3" max="10" width="12.7109375" style="49" customWidth="1"/>
    <col min="11" max="11" width="14.7109375" style="49" customWidth="1"/>
    <col min="12" max="12" width="12.7109375" style="49" customWidth="1"/>
    <col min="13" max="16384" width="9.140625" style="49"/>
  </cols>
  <sheetData>
    <row r="1" spans="1:2" ht="12.75" x14ac:dyDescent="0.2">
      <c r="A1" s="62" t="s">
        <v>127</v>
      </c>
      <c r="B1" s="53" t="s">
        <v>1369</v>
      </c>
    </row>
    <row r="2" spans="1:2" ht="12.75" x14ac:dyDescent="0.2">
      <c r="A2" s="55" t="s">
        <v>80</v>
      </c>
      <c r="B2" s="54" t="s">
        <v>81</v>
      </c>
    </row>
    <row r="3" spans="1:2" ht="12.75" x14ac:dyDescent="0.2">
      <c r="A3" s="56" t="s">
        <v>83</v>
      </c>
      <c r="B3" s="54" t="s">
        <v>90</v>
      </c>
    </row>
    <row r="4" spans="1:2" ht="12.75" x14ac:dyDescent="0.2">
      <c r="A4" s="56" t="s">
        <v>73</v>
      </c>
      <c r="B4" s="54" t="s">
        <v>195</v>
      </c>
    </row>
    <row r="5" spans="1:2" ht="12.75" x14ac:dyDescent="0.2">
      <c r="A5" s="56" t="s">
        <v>74</v>
      </c>
      <c r="B5" s="54" t="s">
        <v>196</v>
      </c>
    </row>
    <row r="6" spans="1:2" ht="12.75" x14ac:dyDescent="0.2">
      <c r="A6" s="56" t="s">
        <v>77</v>
      </c>
      <c r="B6" s="54" t="s">
        <v>726</v>
      </c>
    </row>
    <row r="7" spans="1:2" ht="12.75" x14ac:dyDescent="0.2">
      <c r="A7" s="56" t="s">
        <v>76</v>
      </c>
      <c r="B7" s="54" t="s">
        <v>92</v>
      </c>
    </row>
    <row r="8" spans="1:2" ht="12.75" x14ac:dyDescent="0.2">
      <c r="A8" s="56" t="s">
        <v>79</v>
      </c>
      <c r="B8" s="54" t="s">
        <v>200</v>
      </c>
    </row>
    <row r="9" spans="1:2" ht="12.75" x14ac:dyDescent="0.2">
      <c r="A9" s="56" t="s">
        <v>84</v>
      </c>
      <c r="B9" s="54" t="s">
        <v>85</v>
      </c>
    </row>
    <row r="10" spans="1:2" ht="12.75" x14ac:dyDescent="0.2">
      <c r="A10" s="56" t="s">
        <v>75</v>
      </c>
      <c r="B10" s="54" t="s">
        <v>199</v>
      </c>
    </row>
    <row r="11" spans="1:2" ht="12.75" x14ac:dyDescent="0.2">
      <c r="A11" s="56" t="s">
        <v>78</v>
      </c>
      <c r="B11" s="54" t="s">
        <v>198</v>
      </c>
    </row>
    <row r="12" spans="1:2" ht="12.75" x14ac:dyDescent="0.2">
      <c r="A12" s="56" t="s">
        <v>713</v>
      </c>
      <c r="B12" s="54" t="s">
        <v>725</v>
      </c>
    </row>
    <row r="13" spans="1:2" ht="12.75" x14ac:dyDescent="0.2">
      <c r="A13" s="56" t="s">
        <v>1321</v>
      </c>
      <c r="B13" s="54"/>
    </row>
    <row r="14" spans="1:2" ht="12.75" x14ac:dyDescent="0.2">
      <c r="A14" s="56" t="s">
        <v>192</v>
      </c>
      <c r="B14" s="54" t="s">
        <v>197</v>
      </c>
    </row>
    <row r="15" spans="1:2" ht="12.75" x14ac:dyDescent="0.2">
      <c r="A15" s="57" t="s">
        <v>120</v>
      </c>
      <c r="B15" s="63" t="str">
        <f>IF(COUNT(B49:B221)/84&gt;1, "Pass","Fail")</f>
        <v>Pass</v>
      </c>
    </row>
    <row r="16" spans="1:2" ht="12.75" x14ac:dyDescent="0.2">
      <c r="A16" s="59" t="str">
        <f>Grade!A2</f>
        <v xml:space="preserve">Availability </v>
      </c>
      <c r="B16" s="109">
        <v>10</v>
      </c>
    </row>
    <row r="17" spans="1:8" ht="12.75" x14ac:dyDescent="0.2">
      <c r="A17" s="59" t="str">
        <f>Grade!A15</f>
        <v>Relevance</v>
      </c>
      <c r="B17" s="109">
        <f>14+12</f>
        <v>26</v>
      </c>
    </row>
    <row r="18" spans="1:8" ht="12.75" x14ac:dyDescent="0.2">
      <c r="A18" s="59" t="str">
        <f>Grade!A40</f>
        <v>Robustness</v>
      </c>
      <c r="B18" s="109">
        <f>16+14</f>
        <v>30</v>
      </c>
    </row>
    <row r="19" spans="1:8" ht="12.75" x14ac:dyDescent="0.2">
      <c r="A19" s="59" t="str">
        <f>Grade!A65</f>
        <v>Continuity</v>
      </c>
      <c r="B19" s="109">
        <v>6</v>
      </c>
    </row>
    <row r="20" spans="1:8" ht="12.75" x14ac:dyDescent="0.2">
      <c r="A20" s="60" t="s">
        <v>82</v>
      </c>
      <c r="B20" s="110">
        <f t="shared" ref="B20" si="0">SUM(B16:B19)</f>
        <v>72</v>
      </c>
    </row>
    <row r="21" spans="1:8" x14ac:dyDescent="0.2">
      <c r="A21" s="49">
        <f>COUNT(B20:AAA20)</f>
        <v>1</v>
      </c>
    </row>
    <row r="22" spans="1:8" ht="12.75" x14ac:dyDescent="0.2">
      <c r="A22" s="48"/>
      <c r="C22" s="50"/>
      <c r="D22" s="50"/>
      <c r="E22" s="48"/>
      <c r="F22" s="48"/>
      <c r="G22" s="48"/>
      <c r="H22" s="48"/>
    </row>
    <row r="23" spans="1:8" ht="12.75" customHeight="1" x14ac:dyDescent="0.2">
      <c r="A23" s="50"/>
      <c r="B23" s="50" t="s">
        <v>194</v>
      </c>
      <c r="C23" s="51"/>
      <c r="D23" s="51"/>
      <c r="E23" s="51"/>
    </row>
    <row r="24" spans="1:8" ht="12.75" customHeight="1" x14ac:dyDescent="0.2">
      <c r="A24" s="50">
        <v>37621</v>
      </c>
      <c r="B24" s="51">
        <v>187</v>
      </c>
      <c r="C24" s="51"/>
      <c r="D24" s="51"/>
      <c r="E24" s="50"/>
    </row>
    <row r="25" spans="1:8" ht="12.75" customHeight="1" x14ac:dyDescent="0.2">
      <c r="A25" s="50">
        <v>37652</v>
      </c>
      <c r="B25" s="51">
        <v>185</v>
      </c>
      <c r="C25" s="51"/>
      <c r="D25" s="51"/>
      <c r="E25" s="50"/>
    </row>
    <row r="26" spans="1:8" ht="12.75" customHeight="1" x14ac:dyDescent="0.2">
      <c r="A26" s="50">
        <v>37680</v>
      </c>
      <c r="B26" s="51">
        <v>203</v>
      </c>
      <c r="C26" s="51"/>
      <c r="D26" s="51"/>
      <c r="E26" s="50"/>
    </row>
    <row r="27" spans="1:8" ht="12.75" customHeight="1" x14ac:dyDescent="0.2">
      <c r="A27" s="50">
        <v>37711</v>
      </c>
      <c r="B27" s="51">
        <v>195</v>
      </c>
      <c r="D27" s="51"/>
      <c r="E27" s="50"/>
    </row>
    <row r="28" spans="1:8" ht="12.75" customHeight="1" x14ac:dyDescent="0.2">
      <c r="A28" s="50">
        <v>37741</v>
      </c>
      <c r="B28" s="51">
        <v>193</v>
      </c>
      <c r="D28" s="51"/>
      <c r="E28" s="50"/>
    </row>
    <row r="29" spans="1:8" ht="12.75" customHeight="1" x14ac:dyDescent="0.2">
      <c r="A29" s="50">
        <v>37772</v>
      </c>
      <c r="B29" s="51">
        <v>190</v>
      </c>
      <c r="D29" s="51"/>
      <c r="E29" s="50"/>
    </row>
    <row r="30" spans="1:8" ht="12.75" customHeight="1" x14ac:dyDescent="0.2">
      <c r="A30" s="50">
        <v>37802</v>
      </c>
      <c r="B30" s="51">
        <v>194</v>
      </c>
      <c r="D30" s="51"/>
      <c r="E30" s="50"/>
    </row>
    <row r="31" spans="1:8" ht="12.75" customHeight="1" x14ac:dyDescent="0.2">
      <c r="A31" s="50">
        <v>37833</v>
      </c>
      <c r="B31" s="51">
        <v>181</v>
      </c>
      <c r="D31" s="51"/>
      <c r="E31" s="50"/>
    </row>
    <row r="32" spans="1:8" ht="12.75" customHeight="1" x14ac:dyDescent="0.2">
      <c r="A32" s="50">
        <v>37864</v>
      </c>
      <c r="B32" s="51">
        <v>203</v>
      </c>
      <c r="D32" s="51"/>
      <c r="E32" s="50"/>
    </row>
    <row r="33" spans="1:5" ht="12.75" customHeight="1" x14ac:dyDescent="0.2">
      <c r="A33" s="50">
        <v>37894</v>
      </c>
      <c r="B33" s="51">
        <v>214</v>
      </c>
      <c r="D33" s="51"/>
      <c r="E33" s="50"/>
    </row>
    <row r="34" spans="1:5" ht="12.75" customHeight="1" x14ac:dyDescent="0.2">
      <c r="A34" s="50">
        <v>37925</v>
      </c>
      <c r="B34" s="51">
        <v>245</v>
      </c>
      <c r="D34" s="51"/>
      <c r="E34" s="50"/>
    </row>
    <row r="35" spans="1:5" ht="12.75" customHeight="1" x14ac:dyDescent="0.2">
      <c r="A35" s="50">
        <v>37955</v>
      </c>
      <c r="B35" s="51">
        <v>227</v>
      </c>
      <c r="D35" s="51"/>
      <c r="E35" s="50"/>
    </row>
    <row r="36" spans="1:5" ht="12.75" customHeight="1" x14ac:dyDescent="0.2">
      <c r="A36" s="50">
        <v>37986</v>
      </c>
      <c r="B36" s="51">
        <v>228</v>
      </c>
      <c r="D36" s="51"/>
      <c r="E36" s="50"/>
    </row>
    <row r="37" spans="1:5" ht="12.75" customHeight="1" x14ac:dyDescent="0.2">
      <c r="A37" s="50">
        <v>38017</v>
      </c>
      <c r="B37" s="51">
        <v>232</v>
      </c>
      <c r="D37" s="51"/>
      <c r="E37" s="50"/>
    </row>
    <row r="38" spans="1:5" ht="12.75" customHeight="1" x14ac:dyDescent="0.2">
      <c r="A38" s="50">
        <v>38046</v>
      </c>
      <c r="B38" s="51">
        <v>238</v>
      </c>
      <c r="D38" s="51"/>
      <c r="E38" s="50"/>
    </row>
    <row r="39" spans="1:5" ht="12.75" customHeight="1" x14ac:dyDescent="0.2">
      <c r="A39" s="50">
        <v>38077</v>
      </c>
      <c r="B39" s="51">
        <v>251</v>
      </c>
      <c r="D39" s="51"/>
      <c r="E39" s="50"/>
    </row>
    <row r="40" spans="1:5" ht="12.75" customHeight="1" x14ac:dyDescent="0.2">
      <c r="A40" s="50">
        <v>38107</v>
      </c>
      <c r="B40" s="51">
        <v>258</v>
      </c>
      <c r="D40" s="51"/>
      <c r="E40" s="50"/>
    </row>
    <row r="41" spans="1:5" ht="12.75" customHeight="1" x14ac:dyDescent="0.2">
      <c r="A41" s="50">
        <v>38138</v>
      </c>
      <c r="B41" s="51">
        <v>204</v>
      </c>
      <c r="D41" s="51"/>
      <c r="E41" s="50"/>
    </row>
    <row r="42" spans="1:5" ht="12.75" customHeight="1" x14ac:dyDescent="0.2">
      <c r="A42" s="50">
        <v>38168</v>
      </c>
      <c r="B42" s="51">
        <v>211</v>
      </c>
      <c r="D42" s="51"/>
      <c r="E42" s="50"/>
    </row>
    <row r="43" spans="1:5" ht="12.75" customHeight="1" x14ac:dyDescent="0.2">
      <c r="A43" s="50">
        <v>38199</v>
      </c>
      <c r="B43" s="51">
        <v>190</v>
      </c>
      <c r="D43" s="51"/>
      <c r="E43" s="50"/>
    </row>
    <row r="44" spans="1:5" ht="12.75" customHeight="1" x14ac:dyDescent="0.2">
      <c r="A44" s="50">
        <v>38230</v>
      </c>
      <c r="B44" s="51">
        <v>205</v>
      </c>
      <c r="D44" s="51"/>
      <c r="E44" s="50"/>
    </row>
    <row r="45" spans="1:5" ht="12.75" customHeight="1" x14ac:dyDescent="0.2">
      <c r="A45" s="50">
        <v>38260</v>
      </c>
      <c r="B45" s="51">
        <v>185</v>
      </c>
      <c r="D45" s="51"/>
      <c r="E45" s="50"/>
    </row>
    <row r="46" spans="1:5" ht="12.75" customHeight="1" x14ac:dyDescent="0.2">
      <c r="A46" s="50">
        <v>38291</v>
      </c>
      <c r="B46" s="51">
        <v>191</v>
      </c>
      <c r="D46" s="51"/>
      <c r="E46" s="50"/>
    </row>
    <row r="47" spans="1:5" ht="12.75" customHeight="1" x14ac:dyDescent="0.2">
      <c r="A47" s="50">
        <v>38321</v>
      </c>
      <c r="B47" s="51">
        <v>183</v>
      </c>
      <c r="D47" s="51"/>
      <c r="E47" s="50"/>
    </row>
    <row r="48" spans="1:5" ht="12.75" customHeight="1" x14ac:dyDescent="0.2">
      <c r="A48" s="50">
        <v>38352</v>
      </c>
      <c r="B48" s="51">
        <v>179</v>
      </c>
      <c r="D48" s="51"/>
      <c r="E48" s="50"/>
    </row>
    <row r="49" spans="1:5" ht="12.75" customHeight="1" x14ac:dyDescent="0.2">
      <c r="A49" s="50">
        <v>38383</v>
      </c>
      <c r="B49" s="51">
        <v>177</v>
      </c>
      <c r="D49" s="51"/>
      <c r="E49" s="50"/>
    </row>
    <row r="50" spans="1:5" ht="12.75" customHeight="1" x14ac:dyDescent="0.2">
      <c r="A50" s="50">
        <v>38411</v>
      </c>
      <c r="B50" s="51">
        <v>191</v>
      </c>
      <c r="D50" s="51"/>
      <c r="E50" s="50"/>
    </row>
    <row r="51" spans="1:5" ht="12.75" customHeight="1" x14ac:dyDescent="0.2">
      <c r="A51" s="50">
        <v>38442</v>
      </c>
      <c r="B51" s="51">
        <v>195</v>
      </c>
      <c r="D51" s="51"/>
      <c r="E51" s="50"/>
    </row>
    <row r="52" spans="1:5" ht="12.75" customHeight="1" x14ac:dyDescent="0.2">
      <c r="A52" s="50">
        <v>38472</v>
      </c>
      <c r="B52" s="51">
        <v>184</v>
      </c>
      <c r="D52" s="51"/>
      <c r="E52" s="50"/>
    </row>
    <row r="53" spans="1:5" ht="12.75" customHeight="1" x14ac:dyDescent="0.2">
      <c r="A53" s="50">
        <v>38503</v>
      </c>
      <c r="B53" s="51">
        <v>197</v>
      </c>
      <c r="D53" s="51"/>
      <c r="E53" s="50"/>
    </row>
    <row r="54" spans="1:5" ht="12.75" customHeight="1" x14ac:dyDescent="0.2">
      <c r="A54" s="50">
        <v>38533</v>
      </c>
      <c r="B54" s="51">
        <v>190</v>
      </c>
      <c r="D54" s="51"/>
      <c r="E54" s="50"/>
    </row>
    <row r="55" spans="1:5" ht="12.75" customHeight="1" x14ac:dyDescent="0.2">
      <c r="A55" s="50">
        <v>38564</v>
      </c>
      <c r="B55" s="51">
        <v>201</v>
      </c>
      <c r="D55" s="51"/>
      <c r="E55" s="50"/>
    </row>
    <row r="56" spans="1:5" ht="12.75" customHeight="1" x14ac:dyDescent="0.2">
      <c r="A56" s="50">
        <v>38595</v>
      </c>
      <c r="B56" s="51">
        <v>184</v>
      </c>
      <c r="D56" s="51"/>
      <c r="E56" s="50"/>
    </row>
    <row r="57" spans="1:5" ht="12.75" customHeight="1" x14ac:dyDescent="0.2">
      <c r="A57" s="50">
        <v>38625</v>
      </c>
      <c r="B57" s="51">
        <v>187</v>
      </c>
      <c r="D57" s="51"/>
      <c r="E57" s="50"/>
    </row>
    <row r="58" spans="1:5" ht="12.75" customHeight="1" x14ac:dyDescent="0.2">
      <c r="A58" s="50">
        <v>38656</v>
      </c>
      <c r="B58" s="51">
        <v>188</v>
      </c>
      <c r="D58" s="51"/>
      <c r="E58" s="50"/>
    </row>
    <row r="59" spans="1:5" ht="12.75" customHeight="1" x14ac:dyDescent="0.2">
      <c r="A59" s="50">
        <v>38686</v>
      </c>
      <c r="B59" s="51">
        <v>189</v>
      </c>
      <c r="D59" s="51"/>
      <c r="E59" s="50"/>
    </row>
    <row r="60" spans="1:5" ht="12.75" customHeight="1" x14ac:dyDescent="0.2">
      <c r="A60" s="50">
        <v>38717</v>
      </c>
      <c r="B60" s="51">
        <v>199</v>
      </c>
      <c r="D60" s="51"/>
      <c r="E60" s="50"/>
    </row>
    <row r="61" spans="1:5" ht="12.75" customHeight="1" x14ac:dyDescent="0.2">
      <c r="A61" s="50">
        <v>38748</v>
      </c>
      <c r="B61" s="51">
        <v>187</v>
      </c>
      <c r="D61" s="51"/>
      <c r="E61" s="50"/>
    </row>
    <row r="62" spans="1:5" ht="12.75" customHeight="1" x14ac:dyDescent="0.2">
      <c r="A62" s="50">
        <v>38776</v>
      </c>
      <c r="B62" s="51">
        <v>186</v>
      </c>
      <c r="D62" s="51"/>
      <c r="E62" s="50"/>
    </row>
    <row r="63" spans="1:5" ht="12.75" customHeight="1" x14ac:dyDescent="0.2">
      <c r="A63" s="50">
        <v>38807</v>
      </c>
      <c r="B63" s="51">
        <v>186</v>
      </c>
      <c r="D63" s="51"/>
      <c r="E63" s="50"/>
    </row>
    <row r="64" spans="1:5" ht="12.75" customHeight="1" x14ac:dyDescent="0.2">
      <c r="A64" s="50">
        <v>38837</v>
      </c>
      <c r="B64" s="51">
        <v>178</v>
      </c>
      <c r="D64" s="51"/>
      <c r="E64" s="50"/>
    </row>
    <row r="65" spans="1:5" ht="12.75" customHeight="1" x14ac:dyDescent="0.2">
      <c r="A65" s="50">
        <v>38868</v>
      </c>
      <c r="B65" s="51">
        <v>172</v>
      </c>
      <c r="D65" s="51"/>
      <c r="E65" s="50"/>
    </row>
    <row r="66" spans="1:5" ht="12.75" customHeight="1" x14ac:dyDescent="0.2">
      <c r="A66" s="50">
        <v>38898</v>
      </c>
      <c r="B66" s="51">
        <v>181</v>
      </c>
      <c r="D66" s="51"/>
      <c r="E66" s="50"/>
    </row>
    <row r="67" spans="1:5" ht="12.75" customHeight="1" x14ac:dyDescent="0.2">
      <c r="A67" s="50">
        <v>38929</v>
      </c>
      <c r="B67" s="51">
        <v>182</v>
      </c>
      <c r="D67" s="51"/>
      <c r="E67" s="50"/>
    </row>
    <row r="68" spans="1:5" ht="12.75" customHeight="1" x14ac:dyDescent="0.2">
      <c r="A68" s="50">
        <v>38960</v>
      </c>
      <c r="B68" s="51">
        <v>178</v>
      </c>
      <c r="D68" s="51"/>
      <c r="E68" s="50"/>
    </row>
    <row r="69" spans="1:5" ht="12.75" customHeight="1" x14ac:dyDescent="0.2">
      <c r="A69" s="50">
        <v>38990</v>
      </c>
      <c r="B69" s="51">
        <v>183</v>
      </c>
      <c r="D69" s="51"/>
      <c r="E69" s="50"/>
    </row>
    <row r="70" spans="1:5" ht="12.75" customHeight="1" x14ac:dyDescent="0.2">
      <c r="A70" s="50">
        <v>39021</v>
      </c>
      <c r="B70" s="51">
        <v>193</v>
      </c>
      <c r="D70" s="51"/>
      <c r="E70" s="50"/>
    </row>
    <row r="71" spans="1:5" ht="12.75" customHeight="1" x14ac:dyDescent="0.2">
      <c r="A71" s="50">
        <v>39051</v>
      </c>
      <c r="B71" s="51">
        <v>199</v>
      </c>
      <c r="D71" s="51"/>
      <c r="E71" s="50"/>
    </row>
    <row r="72" spans="1:5" ht="12.75" customHeight="1" x14ac:dyDescent="0.2">
      <c r="A72" s="50">
        <v>39082</v>
      </c>
      <c r="B72" s="51">
        <v>196</v>
      </c>
      <c r="D72" s="51"/>
      <c r="E72" s="50"/>
    </row>
    <row r="73" spans="1:5" ht="12.75" customHeight="1" x14ac:dyDescent="0.2">
      <c r="A73" s="50">
        <v>39113</v>
      </c>
      <c r="B73" s="51">
        <v>202</v>
      </c>
      <c r="D73" s="51"/>
      <c r="E73" s="50"/>
    </row>
    <row r="74" spans="1:5" ht="12.75" customHeight="1" x14ac:dyDescent="0.2">
      <c r="A74" s="50">
        <v>39141</v>
      </c>
      <c r="B74" s="51">
        <v>212</v>
      </c>
      <c r="D74" s="51"/>
      <c r="E74" s="50"/>
    </row>
    <row r="75" spans="1:5" ht="12.75" customHeight="1" x14ac:dyDescent="0.2">
      <c r="A75" s="50">
        <v>39172</v>
      </c>
      <c r="B75" s="51">
        <v>209</v>
      </c>
      <c r="D75" s="51"/>
      <c r="E75" s="50"/>
    </row>
    <row r="76" spans="1:5" ht="12.75" customHeight="1" x14ac:dyDescent="0.2">
      <c r="A76" s="50">
        <v>39202</v>
      </c>
      <c r="B76" s="51">
        <v>202</v>
      </c>
      <c r="D76" s="51"/>
      <c r="E76" s="50"/>
    </row>
    <row r="77" spans="1:5" ht="12.75" customHeight="1" x14ac:dyDescent="0.2">
      <c r="A77" s="50">
        <v>39233</v>
      </c>
      <c r="B77" s="51">
        <v>215</v>
      </c>
      <c r="D77" s="51"/>
      <c r="E77" s="50"/>
    </row>
    <row r="78" spans="1:5" ht="12.75" customHeight="1" x14ac:dyDescent="0.2">
      <c r="A78" s="50">
        <v>39263</v>
      </c>
      <c r="B78" s="51">
        <v>216</v>
      </c>
      <c r="D78" s="51"/>
      <c r="E78" s="50"/>
    </row>
    <row r="79" spans="1:5" ht="12.75" customHeight="1" x14ac:dyDescent="0.2">
      <c r="A79" s="50">
        <v>39294</v>
      </c>
      <c r="B79" s="51">
        <v>226</v>
      </c>
      <c r="D79" s="51"/>
      <c r="E79" s="50"/>
    </row>
    <row r="80" spans="1:5" ht="12.75" customHeight="1" x14ac:dyDescent="0.2">
      <c r="A80" s="50">
        <v>39325</v>
      </c>
      <c r="B80" s="51">
        <v>255</v>
      </c>
      <c r="D80" s="51"/>
      <c r="E80" s="50"/>
    </row>
    <row r="81" spans="1:5" ht="12.75" customHeight="1" x14ac:dyDescent="0.2">
      <c r="A81" s="50">
        <v>39355</v>
      </c>
      <c r="B81" s="51">
        <v>279</v>
      </c>
      <c r="D81" s="51"/>
      <c r="E81" s="50"/>
    </row>
    <row r="82" spans="1:5" ht="12.75" customHeight="1" x14ac:dyDescent="0.2">
      <c r="A82" s="50">
        <v>39386</v>
      </c>
      <c r="B82" s="51">
        <v>283</v>
      </c>
      <c r="D82" s="51"/>
      <c r="E82" s="50"/>
    </row>
    <row r="83" spans="1:5" ht="12.75" customHeight="1" x14ac:dyDescent="0.2">
      <c r="A83" s="50">
        <v>39416</v>
      </c>
      <c r="B83" s="51">
        <v>285</v>
      </c>
      <c r="D83" s="51"/>
      <c r="E83" s="50"/>
    </row>
    <row r="84" spans="1:5" ht="12.75" customHeight="1" x14ac:dyDescent="0.2">
      <c r="A84" s="50">
        <v>39447</v>
      </c>
      <c r="B84" s="51">
        <v>313</v>
      </c>
      <c r="D84" s="51"/>
      <c r="E84" s="50"/>
    </row>
    <row r="85" spans="1:5" ht="12.75" customHeight="1" x14ac:dyDescent="0.2">
      <c r="A85" s="50">
        <v>39478</v>
      </c>
      <c r="B85" s="51">
        <v>320</v>
      </c>
      <c r="D85" s="51"/>
      <c r="E85" s="50"/>
    </row>
    <row r="86" spans="1:5" ht="12.75" customHeight="1" x14ac:dyDescent="0.2">
      <c r="A86" s="50">
        <v>39507</v>
      </c>
      <c r="B86" s="51">
        <v>390</v>
      </c>
      <c r="D86" s="51"/>
      <c r="E86" s="50"/>
    </row>
    <row r="87" spans="1:5" ht="12.75" customHeight="1" x14ac:dyDescent="0.2">
      <c r="A87" s="50">
        <v>39538</v>
      </c>
      <c r="B87" s="51">
        <v>338</v>
      </c>
      <c r="D87" s="51"/>
      <c r="E87" s="50"/>
    </row>
    <row r="88" spans="1:5" ht="12.75" customHeight="1" x14ac:dyDescent="0.2">
      <c r="A88" s="50">
        <v>39568</v>
      </c>
      <c r="B88" s="51">
        <v>340</v>
      </c>
      <c r="D88" s="51"/>
      <c r="E88" s="50"/>
    </row>
    <row r="89" spans="1:5" ht="12.75" customHeight="1" x14ac:dyDescent="0.2">
      <c r="A89" s="50">
        <v>39599</v>
      </c>
      <c r="B89" s="51">
        <v>345</v>
      </c>
      <c r="D89" s="51"/>
      <c r="E89" s="50"/>
    </row>
    <row r="90" spans="1:5" ht="12.75" customHeight="1" x14ac:dyDescent="0.2">
      <c r="A90" s="50">
        <v>39629</v>
      </c>
      <c r="B90" s="51">
        <v>395</v>
      </c>
      <c r="D90" s="51"/>
      <c r="E90" s="50"/>
    </row>
    <row r="91" spans="1:5" ht="12.75" customHeight="1" x14ac:dyDescent="0.2">
      <c r="A91" s="50">
        <v>39660</v>
      </c>
      <c r="B91" s="51">
        <v>358</v>
      </c>
      <c r="D91" s="51"/>
      <c r="E91" s="50"/>
    </row>
    <row r="92" spans="1:5" ht="12.75" customHeight="1" x14ac:dyDescent="0.2">
      <c r="A92" s="50">
        <v>39691</v>
      </c>
      <c r="B92" s="51">
        <v>378</v>
      </c>
      <c r="D92" s="51"/>
      <c r="E92" s="50"/>
    </row>
    <row r="93" spans="1:5" ht="12.75" customHeight="1" x14ac:dyDescent="0.2">
      <c r="A93" s="50">
        <v>39721</v>
      </c>
      <c r="B93" s="51">
        <v>320</v>
      </c>
      <c r="D93" s="51"/>
      <c r="E93" s="50"/>
    </row>
    <row r="94" spans="1:5" ht="12.75" customHeight="1" x14ac:dyDescent="0.2">
      <c r="A94" s="50">
        <v>39752</v>
      </c>
      <c r="B94" s="51">
        <v>307</v>
      </c>
      <c r="D94" s="51"/>
      <c r="E94" s="50"/>
    </row>
    <row r="95" spans="1:5" ht="12.75" customHeight="1" x14ac:dyDescent="0.2">
      <c r="A95" s="50">
        <v>39782</v>
      </c>
      <c r="B95" s="51">
        <v>307</v>
      </c>
      <c r="D95" s="51"/>
      <c r="E95" s="50"/>
    </row>
    <row r="96" spans="1:5" ht="12.75" customHeight="1" x14ac:dyDescent="0.2">
      <c r="A96" s="50">
        <v>39813</v>
      </c>
      <c r="B96" s="51">
        <v>341</v>
      </c>
      <c r="D96" s="51"/>
      <c r="E96" s="50"/>
    </row>
    <row r="97" spans="1:5" ht="12.75" customHeight="1" x14ac:dyDescent="0.2">
      <c r="A97" s="50">
        <v>39844</v>
      </c>
      <c r="B97" s="51">
        <v>345</v>
      </c>
      <c r="D97" s="51"/>
      <c r="E97" s="50"/>
    </row>
    <row r="98" spans="1:5" ht="12.75" customHeight="1" x14ac:dyDescent="0.2">
      <c r="A98" s="50">
        <v>39872</v>
      </c>
      <c r="B98" s="51">
        <v>320</v>
      </c>
      <c r="D98" s="51"/>
      <c r="E98" s="50"/>
    </row>
    <row r="99" spans="1:5" ht="12.75" customHeight="1" x14ac:dyDescent="0.2">
      <c r="A99" s="50">
        <v>39903</v>
      </c>
      <c r="B99" s="51">
        <v>330</v>
      </c>
      <c r="D99" s="51"/>
      <c r="E99" s="50"/>
    </row>
    <row r="100" spans="1:5" ht="12.75" customHeight="1" x14ac:dyDescent="0.2">
      <c r="A100" s="50">
        <v>39933</v>
      </c>
      <c r="B100" s="51">
        <v>348</v>
      </c>
      <c r="D100" s="51"/>
      <c r="E100" s="50"/>
    </row>
    <row r="101" spans="1:5" ht="12.75" customHeight="1" x14ac:dyDescent="0.2">
      <c r="A101" s="50">
        <v>39964</v>
      </c>
      <c r="B101" s="51">
        <v>362</v>
      </c>
      <c r="D101" s="51"/>
      <c r="E101" s="50"/>
    </row>
    <row r="102" spans="1:5" ht="12.75" customHeight="1" x14ac:dyDescent="0.2">
      <c r="A102" s="50">
        <v>39994</v>
      </c>
      <c r="B102" s="51">
        <v>370</v>
      </c>
      <c r="D102" s="51"/>
      <c r="E102" s="50"/>
    </row>
    <row r="103" spans="1:5" ht="12.75" customHeight="1" x14ac:dyDescent="0.2">
      <c r="A103" s="50">
        <v>40025</v>
      </c>
      <c r="B103" s="51">
        <v>380</v>
      </c>
      <c r="D103" s="51"/>
      <c r="E103" s="50"/>
    </row>
    <row r="104" spans="1:5" ht="12.75" customHeight="1" x14ac:dyDescent="0.2">
      <c r="A104" s="50">
        <v>40056</v>
      </c>
      <c r="B104" s="51">
        <v>380</v>
      </c>
      <c r="D104" s="51"/>
      <c r="E104" s="50"/>
    </row>
    <row r="105" spans="1:5" ht="12.75" customHeight="1" x14ac:dyDescent="0.2">
      <c r="A105" s="50">
        <v>40086</v>
      </c>
      <c r="B105" s="51">
        <v>350</v>
      </c>
      <c r="D105" s="51"/>
      <c r="E105" s="50"/>
    </row>
    <row r="106" spans="1:5" ht="12.75" customHeight="1" x14ac:dyDescent="0.2">
      <c r="A106" s="50">
        <v>40117</v>
      </c>
      <c r="B106" s="51">
        <v>350</v>
      </c>
      <c r="D106" s="51"/>
      <c r="E106" s="50"/>
    </row>
    <row r="107" spans="1:5" ht="12.75" customHeight="1" x14ac:dyDescent="0.2">
      <c r="A107" s="50">
        <v>40147</v>
      </c>
      <c r="B107" s="51">
        <v>345</v>
      </c>
      <c r="D107" s="51"/>
      <c r="E107" s="50"/>
    </row>
    <row r="108" spans="1:5" ht="12.75" customHeight="1" x14ac:dyDescent="0.2">
      <c r="A108" s="50">
        <v>40178</v>
      </c>
      <c r="B108" s="51">
        <v>360</v>
      </c>
      <c r="D108" s="51"/>
      <c r="E108" s="50"/>
    </row>
    <row r="109" spans="1:5" ht="12.75" customHeight="1" x14ac:dyDescent="0.2">
      <c r="A109" s="50">
        <v>40209</v>
      </c>
      <c r="B109" s="51">
        <v>314</v>
      </c>
      <c r="D109" s="51"/>
      <c r="E109" s="50"/>
    </row>
    <row r="110" spans="1:5" ht="12.75" customHeight="1" x14ac:dyDescent="0.2">
      <c r="A110" s="50">
        <v>40237</v>
      </c>
      <c r="B110" s="51">
        <v>333</v>
      </c>
      <c r="D110" s="51"/>
      <c r="E110" s="50"/>
    </row>
    <row r="111" spans="1:5" ht="12.75" customHeight="1" x14ac:dyDescent="0.2">
      <c r="A111" s="50">
        <v>40268</v>
      </c>
      <c r="B111" s="51">
        <v>340</v>
      </c>
      <c r="D111" s="51"/>
      <c r="E111" s="50"/>
    </row>
    <row r="112" spans="1:5" ht="12.75" customHeight="1" x14ac:dyDescent="0.2">
      <c r="A112" s="50">
        <v>40298</v>
      </c>
      <c r="B112" s="51">
        <v>344</v>
      </c>
      <c r="D112" s="51"/>
      <c r="E112" s="50"/>
    </row>
    <row r="113" spans="1:5" ht="12.75" customHeight="1" x14ac:dyDescent="0.2">
      <c r="A113" s="50">
        <v>40329</v>
      </c>
      <c r="B113" s="51">
        <v>350</v>
      </c>
      <c r="D113" s="51"/>
      <c r="E113" s="50"/>
    </row>
    <row r="114" spans="1:5" ht="12.75" customHeight="1" x14ac:dyDescent="0.2">
      <c r="A114" s="50">
        <v>40359</v>
      </c>
      <c r="B114" s="51">
        <v>344</v>
      </c>
      <c r="D114" s="51"/>
      <c r="E114" s="50"/>
    </row>
    <row r="115" spans="1:5" ht="12.75" customHeight="1" x14ac:dyDescent="0.2">
      <c r="A115" s="50">
        <v>40390</v>
      </c>
      <c r="B115" s="51">
        <v>357</v>
      </c>
      <c r="D115" s="51"/>
      <c r="E115" s="50"/>
    </row>
    <row r="116" spans="1:5" ht="12.75" customHeight="1" x14ac:dyDescent="0.2">
      <c r="A116" s="50">
        <v>40421</v>
      </c>
      <c r="B116" s="51">
        <v>367</v>
      </c>
      <c r="D116" s="51"/>
      <c r="E116" s="50"/>
    </row>
    <row r="117" spans="1:5" ht="12.75" customHeight="1" x14ac:dyDescent="0.2">
      <c r="A117" s="50">
        <v>40451</v>
      </c>
      <c r="B117" s="51">
        <v>384</v>
      </c>
      <c r="D117" s="51"/>
      <c r="E117" s="50"/>
    </row>
    <row r="118" spans="1:5" ht="12.75" customHeight="1" x14ac:dyDescent="0.2">
      <c r="A118" s="50">
        <v>40482</v>
      </c>
      <c r="B118" s="51">
        <v>400</v>
      </c>
      <c r="D118" s="51"/>
      <c r="E118" s="50"/>
    </row>
    <row r="119" spans="1:5" ht="12.75" customHeight="1" x14ac:dyDescent="0.2">
      <c r="A119" s="50">
        <v>40512</v>
      </c>
      <c r="B119" s="51">
        <v>395</v>
      </c>
      <c r="D119" s="51"/>
      <c r="E119" s="50"/>
    </row>
    <row r="120" spans="1:5" ht="12.75" customHeight="1" x14ac:dyDescent="0.2">
      <c r="A120" s="50">
        <v>40543</v>
      </c>
      <c r="B120" s="51">
        <v>430</v>
      </c>
      <c r="D120" s="51"/>
      <c r="E120" s="50"/>
    </row>
    <row r="121" spans="1:5" ht="12.75" customHeight="1" x14ac:dyDescent="0.2">
      <c r="A121" s="50">
        <v>40574</v>
      </c>
      <c r="B121" s="51">
        <v>420</v>
      </c>
      <c r="D121" s="51"/>
      <c r="E121" s="50"/>
    </row>
    <row r="122" spans="1:5" ht="12.75" customHeight="1" x14ac:dyDescent="0.2">
      <c r="A122" s="50">
        <v>40602</v>
      </c>
      <c r="B122" s="51">
        <v>410</v>
      </c>
      <c r="D122" s="51"/>
      <c r="E122" s="50"/>
    </row>
    <row r="123" spans="1:5" ht="12.75" customHeight="1" x14ac:dyDescent="0.2">
      <c r="A123" s="50">
        <v>40633</v>
      </c>
      <c r="B123" s="51">
        <v>410</v>
      </c>
      <c r="D123" s="51"/>
      <c r="E123" s="50"/>
    </row>
    <row r="124" spans="1:5" ht="12.75" customHeight="1" x14ac:dyDescent="0.2">
      <c r="A124" s="50">
        <v>40663</v>
      </c>
      <c r="B124" s="51">
        <v>400</v>
      </c>
      <c r="D124" s="51"/>
      <c r="E124" s="50"/>
    </row>
    <row r="125" spans="1:5" ht="12.75" customHeight="1" x14ac:dyDescent="0.2">
      <c r="A125" s="50">
        <v>40694</v>
      </c>
      <c r="B125" s="51">
        <v>397</v>
      </c>
      <c r="D125" s="51"/>
      <c r="E125" s="50"/>
    </row>
    <row r="126" spans="1:5" ht="12.75" customHeight="1" x14ac:dyDescent="0.2">
      <c r="A126" s="50">
        <v>40724</v>
      </c>
      <c r="B126" s="51">
        <v>405</v>
      </c>
      <c r="D126" s="51"/>
      <c r="E126" s="50"/>
    </row>
    <row r="127" spans="1:5" ht="12.75" customHeight="1" x14ac:dyDescent="0.2">
      <c r="A127" s="50">
        <v>40755</v>
      </c>
      <c r="B127" s="51">
        <v>415</v>
      </c>
      <c r="D127" s="51"/>
      <c r="E127" s="50"/>
    </row>
    <row r="128" spans="1:5" ht="12.75" customHeight="1" x14ac:dyDescent="0.2">
      <c r="A128" s="50">
        <v>40786</v>
      </c>
      <c r="B128" s="51">
        <v>430</v>
      </c>
      <c r="D128" s="51"/>
      <c r="E128" s="50"/>
    </row>
    <row r="129" spans="1:5" ht="12.75" customHeight="1" x14ac:dyDescent="0.2">
      <c r="A129" s="50">
        <v>40816</v>
      </c>
      <c r="B129" s="51">
        <v>400</v>
      </c>
      <c r="D129" s="51"/>
      <c r="E129" s="50"/>
    </row>
    <row r="130" spans="1:5" ht="12.75" customHeight="1" x14ac:dyDescent="0.2">
      <c r="A130" s="50">
        <v>40847</v>
      </c>
      <c r="B130" s="51">
        <v>389</v>
      </c>
      <c r="D130" s="51"/>
      <c r="E130" s="50"/>
    </row>
    <row r="131" spans="1:5" ht="12.75" customHeight="1" x14ac:dyDescent="0.2">
      <c r="A131" s="50">
        <v>40877</v>
      </c>
      <c r="B131" s="51">
        <v>380</v>
      </c>
      <c r="D131" s="51"/>
      <c r="E131" s="50"/>
    </row>
    <row r="132" spans="1:5" ht="12.75" customHeight="1" x14ac:dyDescent="0.2">
      <c r="A132" s="50">
        <v>40908</v>
      </c>
      <c r="B132" s="51">
        <v>385</v>
      </c>
      <c r="D132" s="51"/>
      <c r="E132" s="50"/>
    </row>
    <row r="133" spans="1:5" ht="12.75" customHeight="1" x14ac:dyDescent="0.2">
      <c r="A133" s="50">
        <v>40939</v>
      </c>
      <c r="B133" s="51">
        <v>390</v>
      </c>
      <c r="D133" s="51"/>
      <c r="E133" s="50"/>
    </row>
    <row r="134" spans="1:5" ht="12.75" customHeight="1" x14ac:dyDescent="0.2">
      <c r="A134" s="50">
        <v>40968</v>
      </c>
      <c r="B134" s="51">
        <v>405</v>
      </c>
      <c r="D134" s="51"/>
      <c r="E134" s="50"/>
    </row>
    <row r="135" spans="1:5" ht="12.75" customHeight="1" x14ac:dyDescent="0.2">
      <c r="A135" s="50">
        <v>40999</v>
      </c>
      <c r="B135" s="51">
        <v>435</v>
      </c>
      <c r="D135" s="51"/>
      <c r="E135" s="50"/>
    </row>
    <row r="136" spans="1:5" ht="12.75" customHeight="1" x14ac:dyDescent="0.2">
      <c r="A136" s="50">
        <v>41029</v>
      </c>
      <c r="B136" s="51">
        <v>450</v>
      </c>
      <c r="D136" s="51"/>
      <c r="E136" s="50"/>
    </row>
    <row r="137" spans="1:5" ht="12.75" customHeight="1" x14ac:dyDescent="0.2">
      <c r="A137" s="50">
        <v>41060</v>
      </c>
      <c r="B137" s="51">
        <v>460</v>
      </c>
      <c r="D137" s="51"/>
      <c r="E137" s="50"/>
    </row>
    <row r="138" spans="1:5" ht="12.75" customHeight="1" x14ac:dyDescent="0.2">
      <c r="A138" s="50">
        <v>41090</v>
      </c>
      <c r="B138" s="51">
        <v>475</v>
      </c>
      <c r="D138" s="51"/>
      <c r="E138" s="50"/>
    </row>
    <row r="139" spans="1:5" ht="12.75" customHeight="1" x14ac:dyDescent="0.2">
      <c r="A139" s="50">
        <v>41121</v>
      </c>
      <c r="B139" s="51">
        <v>525</v>
      </c>
      <c r="D139" s="51"/>
      <c r="E139" s="50"/>
    </row>
    <row r="140" spans="1:5" ht="12.75" customHeight="1" x14ac:dyDescent="0.2">
      <c r="A140" s="50">
        <v>41152</v>
      </c>
      <c r="B140" s="51">
        <v>554</v>
      </c>
      <c r="D140" s="51"/>
      <c r="E140" s="50"/>
    </row>
    <row r="141" spans="1:5" ht="12.75" customHeight="1" x14ac:dyDescent="0.2">
      <c r="A141" s="50">
        <v>41182</v>
      </c>
      <c r="B141" s="51">
        <v>500</v>
      </c>
      <c r="D141" s="51"/>
      <c r="E141" s="50"/>
    </row>
    <row r="142" spans="1:5" ht="12.75" customHeight="1" x14ac:dyDescent="0.2">
      <c r="A142" s="50">
        <v>41213</v>
      </c>
      <c r="B142" s="51">
        <v>457</v>
      </c>
      <c r="D142" s="51"/>
      <c r="E142" s="50"/>
    </row>
    <row r="143" spans="1:5" ht="12.75" customHeight="1" x14ac:dyDescent="0.2">
      <c r="A143" s="50">
        <v>41243</v>
      </c>
      <c r="B143" s="51">
        <v>425</v>
      </c>
      <c r="D143" s="51"/>
      <c r="E143" s="50"/>
    </row>
    <row r="144" spans="1:5" ht="12.75" customHeight="1" x14ac:dyDescent="0.2">
      <c r="A144" s="50">
        <v>41274</v>
      </c>
      <c r="B144" s="51">
        <v>430</v>
      </c>
      <c r="D144" s="51"/>
      <c r="E144" s="50"/>
    </row>
    <row r="145" spans="1:5" ht="12.75" customHeight="1" x14ac:dyDescent="0.2">
      <c r="A145" s="50">
        <v>41305</v>
      </c>
      <c r="B145" s="51">
        <v>445</v>
      </c>
      <c r="D145" s="51"/>
      <c r="E145" s="50"/>
    </row>
    <row r="146" spans="1:5" ht="12.75" customHeight="1" x14ac:dyDescent="0.2">
      <c r="A146" s="50">
        <v>41333</v>
      </c>
      <c r="B146" s="51">
        <v>445</v>
      </c>
      <c r="D146" s="51"/>
      <c r="E146" s="50"/>
    </row>
    <row r="147" spans="1:5" ht="12.75" customHeight="1" x14ac:dyDescent="0.2">
      <c r="A147" s="50">
        <v>41364</v>
      </c>
      <c r="B147" s="51">
        <v>455</v>
      </c>
      <c r="D147" s="51"/>
      <c r="E147" s="50"/>
    </row>
    <row r="148" spans="1:5" ht="12.75" customHeight="1" x14ac:dyDescent="0.2">
      <c r="A148" s="50">
        <v>41394</v>
      </c>
      <c r="B148" s="51">
        <v>460</v>
      </c>
      <c r="D148" s="51"/>
      <c r="E148" s="50"/>
    </row>
    <row r="149" spans="1:5" ht="12.75" customHeight="1" x14ac:dyDescent="0.2">
      <c r="A149" s="50">
        <v>41425</v>
      </c>
      <c r="B149" s="51">
        <v>464</v>
      </c>
      <c r="D149" s="51"/>
      <c r="E149" s="50"/>
    </row>
    <row r="150" spans="1:5" ht="12.75" customHeight="1" x14ac:dyDescent="0.2">
      <c r="A150" s="50">
        <v>41455</v>
      </c>
      <c r="B150" s="51">
        <v>465</v>
      </c>
      <c r="D150" s="51"/>
      <c r="E150" s="50"/>
    </row>
    <row r="151" spans="1:5" ht="12.75" customHeight="1" x14ac:dyDescent="0.2">
      <c r="A151" s="50">
        <v>41486</v>
      </c>
      <c r="B151" s="51">
        <v>460</v>
      </c>
      <c r="D151" s="51"/>
      <c r="E151" s="50"/>
    </row>
    <row r="152" spans="1:5" ht="12.75" customHeight="1" x14ac:dyDescent="0.2">
      <c r="A152" s="50">
        <v>41517</v>
      </c>
      <c r="B152" s="51">
        <v>499</v>
      </c>
      <c r="D152" s="51"/>
      <c r="E152" s="50"/>
    </row>
    <row r="153" spans="1:5" ht="12.75" customHeight="1" x14ac:dyDescent="0.2">
      <c r="A153" s="50">
        <v>41547</v>
      </c>
      <c r="B153" s="51">
        <v>445</v>
      </c>
      <c r="D153" s="51"/>
      <c r="E153" s="50"/>
    </row>
    <row r="154" spans="1:5" ht="12.75" customHeight="1" x14ac:dyDescent="0.2">
      <c r="A154" s="50">
        <v>41578</v>
      </c>
      <c r="B154" s="51">
        <v>430</v>
      </c>
      <c r="D154" s="51"/>
      <c r="E154" s="50"/>
    </row>
    <row r="155" spans="1:5" ht="12.75" customHeight="1" x14ac:dyDescent="0.2">
      <c r="A155" s="50">
        <v>41639</v>
      </c>
      <c r="B155" s="51">
        <v>430</v>
      </c>
      <c r="D155" s="51"/>
      <c r="E155" s="50"/>
    </row>
    <row r="156" spans="1:5" ht="12.75" customHeight="1" x14ac:dyDescent="0.2">
      <c r="A156" s="50">
        <v>41670</v>
      </c>
      <c r="B156" s="51">
        <v>415</v>
      </c>
      <c r="D156" s="51"/>
      <c r="E156" s="50"/>
    </row>
    <row r="157" spans="1:5" ht="12.75" customHeight="1" x14ac:dyDescent="0.2">
      <c r="A157" s="50">
        <v>41698</v>
      </c>
      <c r="B157" s="51">
        <v>432</v>
      </c>
      <c r="D157" s="51"/>
      <c r="E157" s="50"/>
    </row>
    <row r="158" spans="1:5" ht="12.75" customHeight="1" x14ac:dyDescent="0.2">
      <c r="A158" s="50">
        <v>41729</v>
      </c>
      <c r="B158" s="51">
        <v>440</v>
      </c>
      <c r="D158" s="51"/>
      <c r="E158" s="50"/>
    </row>
    <row r="159" spans="1:5" ht="12.75" customHeight="1" x14ac:dyDescent="0.2">
      <c r="A159" s="50">
        <v>41759</v>
      </c>
      <c r="B159" s="51">
        <v>437</v>
      </c>
      <c r="D159" s="51"/>
      <c r="E159" s="50"/>
    </row>
    <row r="160" spans="1:5" ht="12.75" customHeight="1" x14ac:dyDescent="0.2">
      <c r="A160" s="50">
        <v>41790</v>
      </c>
      <c r="B160" s="51">
        <v>440</v>
      </c>
      <c r="D160" s="51"/>
      <c r="E160" s="50"/>
    </row>
    <row r="161" spans="1:5" ht="12.75" customHeight="1" x14ac:dyDescent="0.2">
      <c r="A161" s="50">
        <v>41820</v>
      </c>
      <c r="B161" s="51">
        <v>435</v>
      </c>
      <c r="D161" s="51"/>
      <c r="E161" s="50"/>
    </row>
    <row r="162" spans="1:5" ht="12.75" customHeight="1" x14ac:dyDescent="0.2">
      <c r="A162" s="50">
        <v>41851</v>
      </c>
      <c r="B162" s="51">
        <v>400</v>
      </c>
      <c r="D162" s="51"/>
      <c r="E162" s="50"/>
    </row>
    <row r="163" spans="1:5" ht="12.75" customHeight="1" x14ac:dyDescent="0.2">
      <c r="A163" s="50">
        <v>41882</v>
      </c>
      <c r="B163" s="51">
        <v>387</v>
      </c>
      <c r="D163" s="51"/>
      <c r="E163" s="50"/>
    </row>
    <row r="164" spans="1:5" ht="12.75" customHeight="1" x14ac:dyDescent="0.2">
      <c r="A164" s="50">
        <v>41912</v>
      </c>
      <c r="B164" s="51">
        <v>370</v>
      </c>
      <c r="D164" s="51"/>
      <c r="E164" s="50"/>
    </row>
    <row r="165" spans="1:5" ht="12.75" customHeight="1" x14ac:dyDescent="0.2">
      <c r="A165" s="50">
        <v>41943</v>
      </c>
      <c r="B165" s="51">
        <v>390</v>
      </c>
      <c r="D165" s="51"/>
      <c r="E165" s="50"/>
    </row>
    <row r="166" spans="1:5" ht="12.75" customHeight="1" x14ac:dyDescent="0.2">
      <c r="A166" s="50">
        <v>41973</v>
      </c>
      <c r="B166" s="51">
        <v>375</v>
      </c>
      <c r="D166" s="51"/>
      <c r="E166" s="50"/>
    </row>
    <row r="167" spans="1:5" ht="12.75" customHeight="1" x14ac:dyDescent="0.2">
      <c r="A167" s="50">
        <v>42004</v>
      </c>
      <c r="B167" s="51">
        <v>365</v>
      </c>
      <c r="D167" s="51"/>
      <c r="E167" s="50"/>
    </row>
    <row r="168" spans="1:5" ht="12.75" customHeight="1" x14ac:dyDescent="0.2">
      <c r="A168" s="50">
        <v>42035</v>
      </c>
      <c r="B168" s="51">
        <v>355</v>
      </c>
      <c r="D168" s="51"/>
      <c r="E168" s="50"/>
    </row>
    <row r="169" spans="1:5" ht="12.75" customHeight="1" x14ac:dyDescent="0.2">
      <c r="A169" s="50">
        <v>42063</v>
      </c>
      <c r="B169" s="51">
        <v>360</v>
      </c>
      <c r="D169" s="51"/>
      <c r="E169" s="50"/>
    </row>
    <row r="170" spans="1:5" ht="12.75" customHeight="1" x14ac:dyDescent="0.2">
      <c r="A170" s="50">
        <v>42094</v>
      </c>
      <c r="B170" s="51">
        <v>361</v>
      </c>
      <c r="D170" s="51"/>
      <c r="E170" s="50"/>
    </row>
    <row r="171" spans="1:5" ht="12.75" customHeight="1" x14ac:dyDescent="0.2">
      <c r="A171" s="50">
        <v>42124</v>
      </c>
      <c r="B171" s="51">
        <v>355</v>
      </c>
      <c r="D171" s="51"/>
      <c r="E171" s="50"/>
    </row>
    <row r="172" spans="1:5" ht="12.75" customHeight="1" x14ac:dyDescent="0.2">
      <c r="A172" s="50">
        <v>42155</v>
      </c>
      <c r="B172" s="51">
        <v>337</v>
      </c>
      <c r="D172" s="51"/>
      <c r="E172" s="50"/>
    </row>
    <row r="173" spans="1:5" ht="12.75" customHeight="1" x14ac:dyDescent="0.2">
      <c r="A173" s="50">
        <v>42185</v>
      </c>
      <c r="B173" s="51">
        <v>346</v>
      </c>
      <c r="D173" s="51"/>
      <c r="E173" s="50"/>
    </row>
    <row r="174" spans="1:5" ht="12.75" customHeight="1" x14ac:dyDescent="0.2">
      <c r="A174" s="50">
        <v>42216</v>
      </c>
      <c r="B174" s="51">
        <v>340</v>
      </c>
      <c r="D174" s="51"/>
      <c r="E174" s="50"/>
    </row>
    <row r="175" spans="1:5" ht="12.75" customHeight="1" x14ac:dyDescent="0.2">
      <c r="A175" s="50">
        <v>42247</v>
      </c>
      <c r="B175" s="51">
        <v>327</v>
      </c>
      <c r="D175" s="51"/>
      <c r="E175" s="50"/>
    </row>
    <row r="176" spans="1:5" ht="12.75" customHeight="1" x14ac:dyDescent="0.2">
      <c r="A176" s="50">
        <v>42277</v>
      </c>
      <c r="B176" s="51">
        <v>318</v>
      </c>
      <c r="D176" s="51"/>
      <c r="E176" s="50"/>
    </row>
    <row r="177" spans="1:5" ht="12.75" customHeight="1" x14ac:dyDescent="0.2">
      <c r="A177" s="50">
        <v>42308</v>
      </c>
      <c r="B177" s="51">
        <v>320</v>
      </c>
      <c r="D177" s="51"/>
      <c r="E177" s="50"/>
    </row>
    <row r="178" spans="1:5" ht="12.75" customHeight="1" x14ac:dyDescent="0.2">
      <c r="A178" s="50">
        <v>42338</v>
      </c>
      <c r="B178" s="51">
        <v>320</v>
      </c>
      <c r="D178" s="51"/>
      <c r="E178" s="50"/>
    </row>
    <row r="179" spans="1:5" ht="12.75" customHeight="1" x14ac:dyDescent="0.2">
      <c r="A179" s="50">
        <v>42369</v>
      </c>
      <c r="B179" s="51">
        <v>315</v>
      </c>
      <c r="D179" s="51"/>
      <c r="E179" s="50"/>
    </row>
    <row r="180" spans="1:5" ht="12.75" customHeight="1" x14ac:dyDescent="0.2">
      <c r="A180" s="50">
        <v>42400</v>
      </c>
      <c r="B180" s="51">
        <v>328</v>
      </c>
      <c r="D180" s="51"/>
      <c r="E180" s="50"/>
    </row>
    <row r="181" spans="1:5" ht="12.75" customHeight="1" x14ac:dyDescent="0.2">
      <c r="A181" s="50">
        <v>42429</v>
      </c>
      <c r="B181" s="51">
        <v>322</v>
      </c>
      <c r="D181" s="51"/>
      <c r="E181" s="50"/>
    </row>
    <row r="182" spans="1:5" ht="12.75" customHeight="1" x14ac:dyDescent="0.2">
      <c r="A182" s="50">
        <v>42460</v>
      </c>
      <c r="B182" s="51">
        <v>324</v>
      </c>
      <c r="D182" s="51"/>
      <c r="E182" s="50"/>
    </row>
    <row r="183" spans="1:5" ht="12.75" customHeight="1" x14ac:dyDescent="0.2">
      <c r="A183" s="50">
        <v>42490</v>
      </c>
      <c r="B183" s="51">
        <v>350</v>
      </c>
      <c r="D183" s="51"/>
      <c r="E183" s="50"/>
    </row>
    <row r="184" spans="1:5" ht="12.75" customHeight="1" x14ac:dyDescent="0.2">
      <c r="A184" s="50">
        <v>42521</v>
      </c>
      <c r="B184" s="51">
        <v>368</v>
      </c>
      <c r="D184" s="51"/>
      <c r="E184" s="50"/>
    </row>
    <row r="185" spans="1:5" ht="12.75" customHeight="1" x14ac:dyDescent="0.2">
      <c r="A185" s="50">
        <v>42551</v>
      </c>
      <c r="B185" s="51">
        <v>420</v>
      </c>
      <c r="D185" s="51"/>
      <c r="E185" s="50"/>
    </row>
    <row r="186" spans="1:5" ht="12.75" customHeight="1" x14ac:dyDescent="0.2">
      <c r="A186" s="50">
        <v>42582</v>
      </c>
      <c r="B186" s="51">
        <v>405</v>
      </c>
      <c r="D186" s="51"/>
      <c r="E186" s="50"/>
    </row>
    <row r="187" spans="1:5" ht="12.75" customHeight="1" x14ac:dyDescent="0.2">
      <c r="A187" s="50">
        <v>42613</v>
      </c>
      <c r="B187" s="51">
        <v>388</v>
      </c>
      <c r="D187" s="51"/>
      <c r="E187" s="50"/>
    </row>
    <row r="188" spans="1:5" ht="12.75" customHeight="1" x14ac:dyDescent="0.2">
      <c r="A188" s="50">
        <v>42643</v>
      </c>
      <c r="B188" s="51">
        <v>395</v>
      </c>
      <c r="D188" s="51"/>
      <c r="E188" s="50"/>
    </row>
    <row r="189" spans="1:5" ht="12.75" customHeight="1" x14ac:dyDescent="0.2">
      <c r="A189" s="50">
        <v>42674</v>
      </c>
      <c r="B189" s="51">
        <v>422</v>
      </c>
      <c r="D189" s="51"/>
      <c r="E189" s="50"/>
    </row>
    <row r="190" spans="1:5" ht="12.75" customHeight="1" x14ac:dyDescent="0.2">
      <c r="A190" s="50">
        <v>42704</v>
      </c>
      <c r="B190" s="51">
        <v>416</v>
      </c>
      <c r="D190" s="51"/>
      <c r="E190" s="50"/>
    </row>
    <row r="191" spans="1:5" ht="12.75" customHeight="1" x14ac:dyDescent="0.2">
      <c r="A191" s="50">
        <v>42735</v>
      </c>
      <c r="B191" s="51">
        <v>412</v>
      </c>
      <c r="D191" s="51"/>
      <c r="E191" s="50"/>
    </row>
    <row r="192" spans="1:5" ht="12.75" customHeight="1" x14ac:dyDescent="0.2">
      <c r="A192" s="50">
        <v>42766</v>
      </c>
      <c r="B192" s="51">
        <v>410</v>
      </c>
      <c r="D192" s="51"/>
      <c r="E192" s="50"/>
    </row>
    <row r="193" spans="1:5" ht="12.75" customHeight="1" x14ac:dyDescent="0.2">
      <c r="A193" s="50">
        <v>42794</v>
      </c>
      <c r="B193" s="51">
        <v>405</v>
      </c>
      <c r="D193" s="51"/>
      <c r="E193" s="50"/>
    </row>
    <row r="194" spans="1:5" ht="12.75" customHeight="1" x14ac:dyDescent="0.2">
      <c r="A194" s="50">
        <v>42825</v>
      </c>
      <c r="B194" s="51">
        <v>392</v>
      </c>
      <c r="C194" s="51"/>
      <c r="D194" s="51"/>
      <c r="E194" s="50"/>
    </row>
    <row r="195" spans="1:5" ht="12.75" customHeight="1" x14ac:dyDescent="0.2">
      <c r="A195" s="50">
        <v>42855</v>
      </c>
      <c r="B195" s="51">
        <v>379</v>
      </c>
      <c r="C195" s="51"/>
      <c r="D195" s="51"/>
      <c r="E195" s="50"/>
    </row>
    <row r="196" spans="1:5" ht="12.75" customHeight="1" x14ac:dyDescent="0.2">
      <c r="A196" s="50">
        <v>42886</v>
      </c>
      <c r="B196" s="51">
        <v>373</v>
      </c>
      <c r="C196" s="51"/>
      <c r="E196" s="50"/>
    </row>
    <row r="197" spans="1:5" ht="12.75" customHeight="1" x14ac:dyDescent="0.2">
      <c r="A197" s="50">
        <v>42916</v>
      </c>
      <c r="B197" s="51">
        <v>365</v>
      </c>
      <c r="C197" s="51"/>
      <c r="E197" s="50"/>
    </row>
    <row r="198" spans="1:5" ht="12.75" customHeight="1" x14ac:dyDescent="0.2">
      <c r="A198" s="50">
        <v>42947</v>
      </c>
      <c r="B198" s="51">
        <v>387</v>
      </c>
      <c r="C198" s="51"/>
      <c r="E198" s="50"/>
    </row>
    <row r="199" spans="1:5" ht="12.75" customHeight="1" x14ac:dyDescent="0.2">
      <c r="A199" s="50">
        <v>42978</v>
      </c>
      <c r="B199" s="51">
        <v>380</v>
      </c>
      <c r="C199" s="51"/>
      <c r="E199" s="50"/>
    </row>
    <row r="200" spans="1:5" ht="12.75" customHeight="1" x14ac:dyDescent="0.2">
      <c r="A200" s="50">
        <v>43008</v>
      </c>
      <c r="B200" s="51">
        <v>372</v>
      </c>
      <c r="E200" s="50"/>
    </row>
    <row r="201" spans="1:5" ht="12.75" customHeight="1" x14ac:dyDescent="0.2">
      <c r="A201" s="50">
        <v>43039</v>
      </c>
      <c r="B201" s="51">
        <v>380</v>
      </c>
      <c r="E201" s="50"/>
    </row>
    <row r="202" spans="1:5" ht="12.75" customHeight="1" x14ac:dyDescent="0.2">
      <c r="A202" s="50">
        <v>43069</v>
      </c>
      <c r="B202" s="51">
        <v>381</v>
      </c>
      <c r="E202" s="50"/>
    </row>
    <row r="203" spans="1:5" ht="12.75" customHeight="1" x14ac:dyDescent="0.2">
      <c r="A203" s="50">
        <v>43100</v>
      </c>
      <c r="B203" s="51">
        <v>380</v>
      </c>
      <c r="E203" s="50"/>
    </row>
    <row r="204" spans="1:5" ht="12.75" customHeight="1" x14ac:dyDescent="0.2">
      <c r="A204" s="50">
        <v>43131</v>
      </c>
      <c r="B204" s="51">
        <v>372</v>
      </c>
      <c r="E204" s="50"/>
    </row>
    <row r="205" spans="1:5" ht="12.75" customHeight="1" x14ac:dyDescent="0.2">
      <c r="A205" s="50">
        <v>43159</v>
      </c>
      <c r="B205" s="51">
        <v>385</v>
      </c>
      <c r="E205" s="50"/>
    </row>
    <row r="206" spans="1:5" ht="12.75" customHeight="1" x14ac:dyDescent="0.2">
      <c r="A206" s="50">
        <v>43190</v>
      </c>
      <c r="B206" s="51">
        <v>385</v>
      </c>
      <c r="E206" s="50"/>
    </row>
    <row r="207" spans="1:5" ht="12.75" customHeight="1" x14ac:dyDescent="0.2">
      <c r="A207" s="50">
        <v>43220</v>
      </c>
      <c r="B207" s="51">
        <v>395</v>
      </c>
      <c r="E207" s="50"/>
    </row>
    <row r="208" spans="1:5" ht="12.75" customHeight="1" x14ac:dyDescent="0.2">
      <c r="A208" s="50">
        <v>43251</v>
      </c>
      <c r="B208" s="51">
        <v>390</v>
      </c>
      <c r="E208" s="50"/>
    </row>
    <row r="209" spans="1:5" ht="12.75" customHeight="1" x14ac:dyDescent="0.2">
      <c r="A209" s="50">
        <v>43281</v>
      </c>
      <c r="B209" s="51">
        <v>375</v>
      </c>
      <c r="E209" s="50"/>
    </row>
    <row r="210" spans="1:5" ht="12.75" customHeight="1" x14ac:dyDescent="0.2">
      <c r="A210" s="50">
        <v>43312</v>
      </c>
      <c r="B210" s="51">
        <v>370</v>
      </c>
      <c r="E210" s="50"/>
    </row>
    <row r="211" spans="1:5" ht="12.75" customHeight="1" x14ac:dyDescent="0.2">
      <c r="A211" s="50">
        <v>43343</v>
      </c>
      <c r="B211" s="51">
        <v>363</v>
      </c>
      <c r="E211" s="50"/>
    </row>
    <row r="212" spans="1:5" ht="12.75" customHeight="1" x14ac:dyDescent="0.2">
      <c r="A212" s="50">
        <v>43373</v>
      </c>
      <c r="B212" s="51">
        <v>350</v>
      </c>
      <c r="E212" s="50"/>
    </row>
    <row r="213" spans="1:5" ht="12.75" customHeight="1" x14ac:dyDescent="0.2">
      <c r="A213" s="50">
        <v>43404</v>
      </c>
      <c r="B213" s="51">
        <v>350</v>
      </c>
      <c r="E213" s="50"/>
    </row>
    <row r="214" spans="1:5" ht="12.75" customHeight="1" x14ac:dyDescent="0.2">
      <c r="A214" s="50">
        <v>43434</v>
      </c>
      <c r="B214" s="51">
        <v>362</v>
      </c>
      <c r="E214" s="50"/>
    </row>
    <row r="215" spans="1:5" ht="12.75" customHeight="1" x14ac:dyDescent="0.2">
      <c r="A215" s="50">
        <v>43465</v>
      </c>
      <c r="B215" s="51">
        <v>370</v>
      </c>
      <c r="E215" s="50"/>
    </row>
    <row r="216" spans="1:5" ht="12.75" customHeight="1" x14ac:dyDescent="0.2">
      <c r="A216" s="50">
        <v>43496</v>
      </c>
      <c r="B216" s="51">
        <v>365</v>
      </c>
      <c r="E216" s="50"/>
    </row>
    <row r="217" spans="1:5" ht="12.75" customHeight="1" x14ac:dyDescent="0.2">
      <c r="A217" s="50">
        <v>43524</v>
      </c>
      <c r="B217" s="51">
        <v>365</v>
      </c>
      <c r="E217" s="50"/>
    </row>
    <row r="218" spans="1:5" ht="12.75" customHeight="1" x14ac:dyDescent="0.2">
      <c r="A218" s="50">
        <v>43555</v>
      </c>
      <c r="B218" s="51">
        <v>370</v>
      </c>
      <c r="E218" s="50"/>
    </row>
    <row r="219" spans="1:5" ht="12.75" customHeight="1" x14ac:dyDescent="0.2">
      <c r="A219" s="50">
        <v>43585</v>
      </c>
      <c r="B219" s="51">
        <v>370</v>
      </c>
    </row>
    <row r="220" spans="1:5" ht="12.75" customHeight="1" x14ac:dyDescent="0.2">
      <c r="A220" s="50">
        <v>43616</v>
      </c>
      <c r="B220" s="51">
        <v>380</v>
      </c>
    </row>
    <row r="221" spans="1:5" ht="12.75" customHeight="1" x14ac:dyDescent="0.2">
      <c r="A221" s="50">
        <v>43646</v>
      </c>
      <c r="B221" s="51">
        <v>332</v>
      </c>
    </row>
    <row r="222" spans="1:5" ht="12.75" customHeight="1" x14ac:dyDescent="0.2">
      <c r="A222" s="50"/>
      <c r="B222" s="68"/>
      <c r="C222" s="68"/>
      <c r="D222" s="68"/>
    </row>
    <row r="223" spans="1:5" ht="12.75" customHeight="1" x14ac:dyDescent="0.2">
      <c r="A223" s="50"/>
      <c r="B223" s="68"/>
      <c r="C223" s="68"/>
      <c r="D223" s="68"/>
    </row>
    <row r="224" spans="1:5" ht="12.75" customHeight="1" x14ac:dyDescent="0.2">
      <c r="A224" s="50"/>
      <c r="B224" s="68"/>
      <c r="C224" s="68"/>
      <c r="D224" s="68"/>
    </row>
    <row r="225" spans="1:4" ht="12.75" customHeight="1" x14ac:dyDescent="0.2">
      <c r="A225" s="50"/>
      <c r="B225" s="68"/>
      <c r="C225" s="68"/>
      <c r="D225" s="68"/>
    </row>
    <row r="226" spans="1:4" ht="12.75" customHeight="1" x14ac:dyDescent="0.2">
      <c r="A226" s="50"/>
      <c r="B226" s="68"/>
      <c r="C226" s="68"/>
      <c r="D226" s="68"/>
    </row>
    <row r="227" spans="1:4" ht="12.75" customHeight="1" x14ac:dyDescent="0.2">
      <c r="A227" s="50"/>
      <c r="B227" s="68"/>
      <c r="C227" s="68"/>
      <c r="D227" s="68"/>
    </row>
    <row r="228" spans="1:4" ht="12.75" customHeight="1" x14ac:dyDescent="0.2">
      <c r="A228" s="50"/>
      <c r="B228" s="68"/>
      <c r="C228" s="68"/>
      <c r="D228" s="68"/>
    </row>
    <row r="229" spans="1:4" ht="12.75" customHeight="1" x14ac:dyDescent="0.2">
      <c r="A229" s="50"/>
      <c r="B229" s="68"/>
      <c r="C229" s="68"/>
      <c r="D229" s="68"/>
    </row>
    <row r="230" spans="1:4" ht="12.75" customHeight="1" x14ac:dyDescent="0.2">
      <c r="A230" s="50"/>
      <c r="B230" s="68"/>
      <c r="C230" s="68"/>
      <c r="D230" s="68"/>
    </row>
    <row r="231" spans="1:4" ht="12.75" customHeight="1" x14ac:dyDescent="0.2">
      <c r="A231" s="50"/>
      <c r="B231" s="68"/>
      <c r="C231" s="68"/>
      <c r="D231" s="68"/>
    </row>
    <row r="232" spans="1:4" ht="12.75" customHeight="1" x14ac:dyDescent="0.2">
      <c r="A232" s="50"/>
      <c r="B232" s="68"/>
      <c r="C232" s="68"/>
      <c r="D232" s="68"/>
    </row>
    <row r="233" spans="1:4" ht="12.75" customHeight="1" x14ac:dyDescent="0.2">
      <c r="A233" s="50"/>
      <c r="B233" s="68"/>
      <c r="C233" s="68"/>
      <c r="D233" s="68"/>
    </row>
    <row r="234" spans="1:4" ht="12.75" customHeight="1" x14ac:dyDescent="0.2">
      <c r="A234" s="50"/>
      <c r="B234" s="68"/>
      <c r="C234" s="68"/>
      <c r="D234" s="68"/>
    </row>
    <row r="235" spans="1:4" ht="12.75" customHeight="1" x14ac:dyDescent="0.2">
      <c r="A235" s="50"/>
      <c r="B235" s="68"/>
      <c r="C235" s="68"/>
      <c r="D235" s="68"/>
    </row>
    <row r="236" spans="1:4" ht="12.75" customHeight="1" x14ac:dyDescent="0.2">
      <c r="A236" s="50"/>
      <c r="B236" s="68"/>
      <c r="C236" s="68"/>
      <c r="D236" s="68"/>
    </row>
    <row r="237" spans="1:4" ht="12.75" customHeight="1" x14ac:dyDescent="0.2">
      <c r="A237" s="50"/>
      <c r="B237" s="68"/>
      <c r="C237" s="68"/>
      <c r="D237" s="68"/>
    </row>
    <row r="238" spans="1:4" ht="12.75" customHeight="1" x14ac:dyDescent="0.2">
      <c r="A238" s="50"/>
      <c r="B238" s="68"/>
      <c r="C238" s="68"/>
      <c r="D238" s="68"/>
    </row>
    <row r="239" spans="1:4" ht="12.75" customHeight="1" x14ac:dyDescent="0.2">
      <c r="A239" s="50"/>
      <c r="B239" s="68"/>
      <c r="C239" s="68"/>
      <c r="D239" s="68"/>
    </row>
    <row r="240" spans="1:4" ht="12.75" customHeight="1" x14ac:dyDescent="0.2">
      <c r="A240" s="50"/>
      <c r="B240" s="68"/>
      <c r="C240" s="68"/>
      <c r="D240" s="68"/>
    </row>
    <row r="241" spans="1:4" ht="12.75" customHeight="1" x14ac:dyDescent="0.2">
      <c r="A241" s="50"/>
      <c r="B241" s="68"/>
      <c r="C241" s="68"/>
      <c r="D241" s="68"/>
    </row>
    <row r="242" spans="1:4" ht="12.75" customHeight="1" x14ac:dyDescent="0.2">
      <c r="A242" s="50"/>
      <c r="B242" s="68"/>
      <c r="C242" s="68"/>
      <c r="D242" s="68"/>
    </row>
    <row r="243" spans="1:4" ht="12.75" customHeight="1" x14ac:dyDescent="0.2">
      <c r="A243" s="50"/>
      <c r="B243" s="68"/>
      <c r="C243" s="68"/>
      <c r="D243" s="68"/>
    </row>
    <row r="244" spans="1:4" ht="12.75" customHeight="1" x14ac:dyDescent="0.2">
      <c r="A244" s="50"/>
      <c r="B244" s="68"/>
      <c r="C244" s="68"/>
      <c r="D244" s="68"/>
    </row>
    <row r="245" spans="1:4" ht="12.75" customHeight="1" x14ac:dyDescent="0.2">
      <c r="A245" s="50"/>
      <c r="B245" s="68"/>
      <c r="C245" s="68"/>
      <c r="D245" s="68"/>
    </row>
    <row r="246" spans="1:4" ht="12.75" customHeight="1" x14ac:dyDescent="0.2">
      <c r="A246" s="50"/>
      <c r="B246" s="68"/>
      <c r="C246" s="68"/>
      <c r="D246" s="68"/>
    </row>
    <row r="247" spans="1:4" ht="12.75" customHeight="1" x14ac:dyDescent="0.2">
      <c r="A247" s="50"/>
      <c r="B247" s="68"/>
      <c r="C247" s="68"/>
      <c r="D247" s="68"/>
    </row>
    <row r="248" spans="1:4" ht="12.75" customHeight="1" x14ac:dyDescent="0.2">
      <c r="A248" s="50"/>
      <c r="B248" s="68"/>
      <c r="C248" s="68"/>
      <c r="D248" s="68"/>
    </row>
    <row r="249" spans="1:4" ht="12.75" customHeight="1" x14ac:dyDescent="0.2">
      <c r="A249" s="50"/>
      <c r="B249" s="68"/>
      <c r="C249" s="68"/>
      <c r="D249" s="68"/>
    </row>
    <row r="250" spans="1:4" ht="12.75" customHeight="1" x14ac:dyDescent="0.2">
      <c r="A250" s="50"/>
      <c r="B250" s="68"/>
      <c r="C250" s="68"/>
      <c r="D250" s="68"/>
    </row>
    <row r="251" spans="1:4" ht="12.75" customHeight="1" x14ac:dyDescent="0.2">
      <c r="A251" s="50"/>
      <c r="B251" s="68"/>
      <c r="C251" s="68"/>
      <c r="D251" s="68"/>
    </row>
    <row r="252" spans="1:4" ht="12.75" customHeight="1" x14ac:dyDescent="0.2">
      <c r="A252" s="50"/>
      <c r="B252" s="68"/>
      <c r="C252" s="68"/>
      <c r="D252" s="68"/>
    </row>
    <row r="253" spans="1:4" ht="12.75" customHeight="1" x14ac:dyDescent="0.2">
      <c r="A253" s="50"/>
      <c r="B253" s="68"/>
      <c r="C253" s="68"/>
      <c r="D253" s="68"/>
    </row>
    <row r="254" spans="1:4" ht="12.75" customHeight="1" x14ac:dyDescent="0.2">
      <c r="A254" s="50"/>
      <c r="B254" s="68"/>
      <c r="C254" s="68"/>
      <c r="D254" s="68"/>
    </row>
    <row r="255" spans="1:4" ht="12.75" customHeight="1" x14ac:dyDescent="0.2">
      <c r="A255" s="50"/>
      <c r="B255" s="68"/>
      <c r="C255" s="68"/>
      <c r="D255" s="68"/>
    </row>
    <row r="256" spans="1:4" ht="12.75" customHeight="1" x14ac:dyDescent="0.2">
      <c r="A256" s="50"/>
      <c r="B256" s="68"/>
      <c r="C256" s="68"/>
      <c r="D256" s="68"/>
    </row>
    <row r="257" spans="1:4" ht="12.75" customHeight="1" x14ac:dyDescent="0.2">
      <c r="A257" s="50"/>
      <c r="B257" s="68"/>
      <c r="C257" s="68"/>
      <c r="D257" s="68"/>
    </row>
    <row r="258" spans="1:4" ht="12.75" customHeight="1" x14ac:dyDescent="0.2">
      <c r="A258" s="50"/>
      <c r="B258" s="68"/>
      <c r="C258" s="68"/>
      <c r="D258" s="68"/>
    </row>
    <row r="259" spans="1:4" ht="12.75" customHeight="1" x14ac:dyDescent="0.2">
      <c r="A259" s="50"/>
      <c r="B259" s="68"/>
      <c r="C259" s="68"/>
      <c r="D259" s="68"/>
    </row>
    <row r="260" spans="1:4" ht="12.75" customHeight="1" x14ac:dyDescent="0.2">
      <c r="A260" s="50"/>
      <c r="B260" s="68"/>
      <c r="C260" s="68"/>
      <c r="D260" s="68"/>
    </row>
    <row r="261" spans="1:4" ht="12.75" customHeight="1" x14ac:dyDescent="0.2">
      <c r="A261" s="50"/>
      <c r="B261" s="68"/>
      <c r="C261" s="68"/>
      <c r="D261" s="68"/>
    </row>
    <row r="262" spans="1:4" ht="12.75" customHeight="1" x14ac:dyDescent="0.2">
      <c r="A262" s="50"/>
      <c r="B262" s="68"/>
      <c r="C262" s="68"/>
      <c r="D262" s="68"/>
    </row>
    <row r="263" spans="1:4" ht="12.75" customHeight="1" x14ac:dyDescent="0.2">
      <c r="A263" s="50"/>
      <c r="B263" s="68"/>
      <c r="C263" s="68"/>
      <c r="D263" s="68"/>
    </row>
    <row r="264" spans="1:4" ht="12.75" customHeight="1" x14ac:dyDescent="0.2">
      <c r="A264" s="50"/>
      <c r="B264" s="68"/>
      <c r="C264" s="68"/>
      <c r="D264" s="68"/>
    </row>
    <row r="265" spans="1:4" ht="12.75" customHeight="1" x14ac:dyDescent="0.2">
      <c r="A265" s="50"/>
      <c r="B265" s="68"/>
      <c r="C265" s="68"/>
      <c r="D265" s="68"/>
    </row>
    <row r="266" spans="1:4" ht="12.75" customHeight="1" x14ac:dyDescent="0.2">
      <c r="A266" s="50"/>
      <c r="B266" s="68"/>
      <c r="C266" s="68"/>
      <c r="D266" s="68"/>
    </row>
    <row r="267" spans="1:4" ht="12.75" customHeight="1" x14ac:dyDescent="0.2">
      <c r="A267" s="50"/>
      <c r="B267" s="68"/>
      <c r="C267" s="68"/>
      <c r="D267" s="68"/>
    </row>
    <row r="268" spans="1:4" ht="12.75" customHeight="1" x14ac:dyDescent="0.2">
      <c r="A268" s="50"/>
      <c r="B268" s="68"/>
      <c r="C268" s="68"/>
      <c r="D268" s="68"/>
    </row>
    <row r="269" spans="1:4" ht="12.75" customHeight="1" x14ac:dyDescent="0.2">
      <c r="A269" s="50"/>
      <c r="B269" s="68"/>
      <c r="C269" s="68"/>
      <c r="D269" s="68"/>
    </row>
    <row r="270" spans="1:4" ht="12.75" customHeight="1" x14ac:dyDescent="0.2">
      <c r="A270" s="50"/>
      <c r="B270" s="68"/>
      <c r="C270" s="68"/>
      <c r="D270" s="68"/>
    </row>
    <row r="271" spans="1:4" ht="12.75" customHeight="1" x14ac:dyDescent="0.2">
      <c r="A271" s="50"/>
      <c r="B271" s="68"/>
      <c r="C271" s="68"/>
      <c r="D271" s="68"/>
    </row>
    <row r="272" spans="1:4" ht="12.75" customHeight="1" x14ac:dyDescent="0.2">
      <c r="A272" s="50"/>
      <c r="B272" s="68"/>
      <c r="C272" s="68"/>
      <c r="D272" s="68"/>
    </row>
    <row r="273" spans="1:4" ht="12.75" customHeight="1" x14ac:dyDescent="0.2">
      <c r="A273" s="50"/>
      <c r="B273" s="68"/>
      <c r="C273" s="68"/>
      <c r="D273" s="68"/>
    </row>
    <row r="274" spans="1:4" ht="12.75" customHeight="1" x14ac:dyDescent="0.2">
      <c r="A274" s="50"/>
      <c r="B274" s="68"/>
      <c r="C274" s="68"/>
      <c r="D274" s="68"/>
    </row>
    <row r="275" spans="1:4" ht="12.75" customHeight="1" x14ac:dyDescent="0.2">
      <c r="A275" s="50"/>
      <c r="B275" s="68"/>
      <c r="C275" s="68"/>
      <c r="D275" s="68"/>
    </row>
    <row r="276" spans="1:4" ht="12.75" customHeight="1" x14ac:dyDescent="0.2">
      <c r="A276" s="50"/>
      <c r="B276" s="68"/>
      <c r="C276" s="68"/>
      <c r="D276" s="68"/>
    </row>
    <row r="277" spans="1:4" ht="12.75" customHeight="1" x14ac:dyDescent="0.2">
      <c r="A277" s="50"/>
      <c r="B277" s="68"/>
      <c r="C277" s="68"/>
      <c r="D277" s="68"/>
    </row>
    <row r="278" spans="1:4" ht="12.75" customHeight="1" x14ac:dyDescent="0.2">
      <c r="A278" s="50"/>
      <c r="B278" s="68"/>
      <c r="C278" s="68"/>
      <c r="D278" s="68"/>
    </row>
    <row r="279" spans="1:4" ht="12.75" customHeight="1" x14ac:dyDescent="0.2">
      <c r="A279" s="50"/>
      <c r="B279" s="68"/>
      <c r="C279" s="68"/>
      <c r="D279" s="68"/>
    </row>
    <row r="280" spans="1:4" ht="12.75" customHeight="1" x14ac:dyDescent="0.2">
      <c r="A280" s="50"/>
      <c r="B280" s="68"/>
      <c r="C280" s="68"/>
      <c r="D280" s="68"/>
    </row>
    <row r="281" spans="1:4" ht="12.75" customHeight="1" x14ac:dyDescent="0.2">
      <c r="A281" s="50"/>
      <c r="B281" s="68"/>
      <c r="C281" s="68"/>
      <c r="D281" s="68"/>
    </row>
    <row r="282" spans="1:4" ht="12.75" customHeight="1" x14ac:dyDescent="0.2">
      <c r="A282" s="50"/>
      <c r="B282" s="68"/>
      <c r="C282" s="68"/>
      <c r="D282" s="68"/>
    </row>
    <row r="283" spans="1:4" ht="12.75" customHeight="1" x14ac:dyDescent="0.2">
      <c r="A283" s="50"/>
      <c r="B283" s="68"/>
      <c r="C283" s="68"/>
      <c r="D283" s="68"/>
    </row>
    <row r="284" spans="1:4" ht="12.75" customHeight="1" x14ac:dyDescent="0.2">
      <c r="A284" s="50"/>
      <c r="B284" s="68"/>
      <c r="C284" s="68"/>
      <c r="D284" s="68"/>
    </row>
    <row r="285" spans="1:4" ht="12.75" customHeight="1" x14ac:dyDescent="0.2">
      <c r="A285" s="50"/>
      <c r="B285" s="68"/>
      <c r="C285" s="68"/>
      <c r="D285" s="68"/>
    </row>
    <row r="286" spans="1:4" ht="12.75" customHeight="1" x14ac:dyDescent="0.2">
      <c r="A286" s="50"/>
      <c r="B286" s="68"/>
      <c r="C286" s="68"/>
      <c r="D286" s="68"/>
    </row>
    <row r="287" spans="1:4" ht="12.75" customHeight="1" x14ac:dyDescent="0.2">
      <c r="A287" s="50"/>
      <c r="B287" s="68"/>
      <c r="C287" s="68"/>
      <c r="D287" s="68"/>
    </row>
    <row r="288" spans="1:4" ht="12.75" customHeight="1" x14ac:dyDescent="0.2">
      <c r="A288" s="50"/>
      <c r="B288" s="68"/>
      <c r="C288" s="68"/>
      <c r="D288" s="68"/>
    </row>
    <row r="289" spans="1:4" ht="12.75" customHeight="1" x14ac:dyDescent="0.2">
      <c r="A289" s="50"/>
      <c r="B289" s="68"/>
      <c r="C289" s="68"/>
      <c r="D289" s="68"/>
    </row>
    <row r="290" spans="1:4" ht="12.75" customHeight="1" x14ac:dyDescent="0.2">
      <c r="A290" s="50"/>
      <c r="B290" s="68"/>
      <c r="C290" s="68"/>
      <c r="D290" s="68"/>
    </row>
    <row r="291" spans="1:4" ht="12.75" customHeight="1" x14ac:dyDescent="0.2">
      <c r="A291" s="50"/>
      <c r="B291" s="68"/>
      <c r="C291" s="68"/>
      <c r="D291" s="68"/>
    </row>
    <row r="292" spans="1:4" ht="12.75" customHeight="1" x14ac:dyDescent="0.2">
      <c r="A292" s="50"/>
      <c r="B292" s="68"/>
      <c r="C292" s="68"/>
      <c r="D292" s="68"/>
    </row>
    <row r="293" spans="1:4" ht="12.75" customHeight="1" x14ac:dyDescent="0.2">
      <c r="A293" s="50"/>
      <c r="B293" s="68"/>
      <c r="C293" s="68"/>
      <c r="D293" s="68"/>
    </row>
    <row r="294" spans="1:4" ht="12.75" customHeight="1" x14ac:dyDescent="0.2">
      <c r="A294" s="50"/>
      <c r="B294" s="68"/>
      <c r="C294" s="68"/>
      <c r="D294" s="68"/>
    </row>
    <row r="295" spans="1:4" ht="12.75" customHeight="1" x14ac:dyDescent="0.2">
      <c r="A295" s="50"/>
      <c r="B295" s="68"/>
      <c r="C295" s="68"/>
      <c r="D295" s="68"/>
    </row>
    <row r="296" spans="1:4" ht="12.75" customHeight="1" x14ac:dyDescent="0.2">
      <c r="A296" s="50"/>
      <c r="B296" s="68"/>
      <c r="C296" s="68"/>
      <c r="D296" s="68"/>
    </row>
    <row r="297" spans="1:4" ht="12.75" customHeight="1" x14ac:dyDescent="0.2">
      <c r="A297" s="50"/>
      <c r="B297" s="68"/>
      <c r="C297" s="68"/>
      <c r="D297" s="68"/>
    </row>
    <row r="298" spans="1:4" ht="12.75" customHeight="1" x14ac:dyDescent="0.2">
      <c r="A298" s="50"/>
      <c r="B298" s="68"/>
      <c r="C298" s="68"/>
      <c r="D298" s="68"/>
    </row>
    <row r="299" spans="1:4" ht="12.75" customHeight="1" x14ac:dyDescent="0.2">
      <c r="A299" s="50"/>
      <c r="B299" s="68"/>
      <c r="C299" s="68"/>
      <c r="D299" s="68"/>
    </row>
    <row r="300" spans="1:4" ht="12.75" customHeight="1" x14ac:dyDescent="0.2">
      <c r="A300" s="50"/>
      <c r="B300" s="68"/>
      <c r="C300" s="68"/>
      <c r="D300" s="68"/>
    </row>
    <row r="301" spans="1:4" ht="12.75" customHeight="1" x14ac:dyDescent="0.2">
      <c r="A301" s="50"/>
      <c r="B301" s="68"/>
      <c r="C301" s="68"/>
      <c r="D301" s="68"/>
    </row>
    <row r="302" spans="1:4" ht="12.75" customHeight="1" x14ac:dyDescent="0.2">
      <c r="A302" s="50"/>
      <c r="B302" s="68"/>
      <c r="C302" s="68"/>
      <c r="D302" s="68"/>
    </row>
    <row r="303" spans="1:4" ht="12.75" customHeight="1" x14ac:dyDescent="0.2">
      <c r="A303" s="50"/>
      <c r="B303" s="68"/>
      <c r="C303" s="68"/>
      <c r="D303" s="68"/>
    </row>
    <row r="304" spans="1:4" ht="12.75" customHeight="1" x14ac:dyDescent="0.2">
      <c r="A304" s="50"/>
      <c r="B304" s="68"/>
      <c r="C304" s="68"/>
      <c r="D304" s="68"/>
    </row>
    <row r="305" spans="1:4" ht="12.75" customHeight="1" x14ac:dyDescent="0.2">
      <c r="A305" s="50"/>
      <c r="B305" s="68"/>
      <c r="C305" s="68"/>
      <c r="D305" s="68"/>
    </row>
    <row r="306" spans="1:4" ht="12.75" customHeight="1" x14ac:dyDescent="0.2">
      <c r="A306" s="50"/>
      <c r="B306" s="68"/>
      <c r="C306" s="68"/>
      <c r="D306" s="68"/>
    </row>
    <row r="307" spans="1:4" ht="12.75" customHeight="1" x14ac:dyDescent="0.2">
      <c r="A307" s="50"/>
      <c r="B307" s="68"/>
      <c r="C307" s="68"/>
      <c r="D307" s="68"/>
    </row>
    <row r="308" spans="1:4" ht="12.75" customHeight="1" x14ac:dyDescent="0.2">
      <c r="A308" s="50"/>
      <c r="B308" s="68"/>
      <c r="C308" s="68"/>
      <c r="D308" s="68"/>
    </row>
    <row r="309" spans="1:4" ht="12.75" customHeight="1" x14ac:dyDescent="0.2">
      <c r="A309" s="50"/>
      <c r="B309" s="68"/>
      <c r="C309" s="68"/>
      <c r="D309" s="68"/>
    </row>
    <row r="310" spans="1:4" ht="12.75" customHeight="1" x14ac:dyDescent="0.2">
      <c r="A310" s="50"/>
      <c r="B310" s="68"/>
      <c r="C310" s="68"/>
      <c r="D310" s="68"/>
    </row>
    <row r="311" spans="1:4" ht="12.75" customHeight="1" x14ac:dyDescent="0.2">
      <c r="A311" s="50"/>
      <c r="B311" s="68"/>
      <c r="C311" s="68"/>
      <c r="D311" s="68"/>
    </row>
    <row r="312" spans="1:4" ht="12.75" customHeight="1" x14ac:dyDescent="0.2">
      <c r="A312" s="50"/>
      <c r="B312" s="68"/>
      <c r="C312" s="68"/>
      <c r="D312" s="68"/>
    </row>
    <row r="313" spans="1:4" ht="12.75" customHeight="1" x14ac:dyDescent="0.2">
      <c r="A313" s="50"/>
      <c r="B313" s="68"/>
      <c r="C313" s="68"/>
      <c r="D313" s="68"/>
    </row>
    <row r="314" spans="1:4" ht="12.75" customHeight="1" x14ac:dyDescent="0.2">
      <c r="A314" s="50"/>
      <c r="B314" s="68"/>
      <c r="C314" s="68"/>
      <c r="D314" s="68"/>
    </row>
    <row r="315" spans="1:4" ht="12.75" customHeight="1" x14ac:dyDescent="0.2">
      <c r="A315" s="50"/>
      <c r="B315" s="68"/>
      <c r="C315" s="68"/>
      <c r="D315" s="68"/>
    </row>
    <row r="316" spans="1:4" ht="12.75" customHeight="1" x14ac:dyDescent="0.2">
      <c r="A316" s="50"/>
      <c r="B316" s="68"/>
      <c r="C316" s="68"/>
      <c r="D316" s="68"/>
    </row>
    <row r="317" spans="1:4" ht="12.75" customHeight="1" x14ac:dyDescent="0.2">
      <c r="A317" s="50"/>
      <c r="B317" s="68"/>
      <c r="C317" s="68"/>
      <c r="D317" s="68"/>
    </row>
    <row r="318" spans="1:4" ht="12.75" customHeight="1" x14ac:dyDescent="0.2">
      <c r="A318" s="50"/>
      <c r="B318" s="68"/>
      <c r="C318" s="68"/>
      <c r="D318" s="68"/>
    </row>
    <row r="319" spans="1:4" ht="12.75" customHeight="1" x14ac:dyDescent="0.2">
      <c r="A319" s="50"/>
      <c r="B319" s="68"/>
      <c r="C319" s="68"/>
      <c r="D319" s="68"/>
    </row>
    <row r="320" spans="1:4" ht="12.75" customHeight="1" x14ac:dyDescent="0.2">
      <c r="A320" s="50"/>
      <c r="B320" s="68"/>
      <c r="C320" s="68"/>
      <c r="D320" s="68"/>
    </row>
    <row r="321" spans="1:4" ht="12.75" customHeight="1" x14ac:dyDescent="0.2">
      <c r="A321" s="50"/>
      <c r="B321" s="68"/>
      <c r="C321" s="68"/>
      <c r="D321" s="68"/>
    </row>
    <row r="322" spans="1:4" ht="12.75" customHeight="1" x14ac:dyDescent="0.2">
      <c r="A322" s="50"/>
      <c r="B322" s="68"/>
      <c r="C322" s="68"/>
      <c r="D322" s="68"/>
    </row>
    <row r="323" spans="1:4" ht="12.75" customHeight="1" x14ac:dyDescent="0.2">
      <c r="A323" s="50"/>
      <c r="B323" s="68"/>
      <c r="C323" s="68"/>
      <c r="D323" s="68"/>
    </row>
    <row r="324" spans="1:4" ht="12.75" customHeight="1" x14ac:dyDescent="0.2">
      <c r="A324" s="50"/>
      <c r="B324" s="68"/>
      <c r="C324" s="68"/>
      <c r="D324" s="68"/>
    </row>
    <row r="325" spans="1:4" ht="12.75" customHeight="1" x14ac:dyDescent="0.2">
      <c r="A325" s="50"/>
      <c r="B325" s="68"/>
      <c r="C325" s="68"/>
      <c r="D325" s="68"/>
    </row>
    <row r="326" spans="1:4" ht="12.75" customHeight="1" x14ac:dyDescent="0.2">
      <c r="A326" s="50"/>
      <c r="B326" s="68"/>
      <c r="C326" s="68"/>
      <c r="D326" s="68"/>
    </row>
    <row r="327" spans="1:4" ht="12.75" customHeight="1" x14ac:dyDescent="0.2">
      <c r="A327" s="50"/>
      <c r="B327" s="68"/>
      <c r="C327" s="68"/>
      <c r="D327" s="68"/>
    </row>
    <row r="328" spans="1:4" ht="12.75" customHeight="1" x14ac:dyDescent="0.2">
      <c r="A328" s="50"/>
      <c r="B328" s="68"/>
      <c r="C328" s="68"/>
      <c r="D328" s="68"/>
    </row>
    <row r="329" spans="1:4" ht="12.75" customHeight="1" x14ac:dyDescent="0.2">
      <c r="A329" s="50"/>
      <c r="B329" s="68"/>
      <c r="C329" s="68"/>
      <c r="D329" s="68"/>
    </row>
    <row r="330" spans="1:4" ht="12.75" customHeight="1" x14ac:dyDescent="0.2">
      <c r="A330" s="50"/>
      <c r="B330" s="68"/>
      <c r="C330" s="68"/>
      <c r="D330" s="68"/>
    </row>
    <row r="331" spans="1:4" ht="12.75" customHeight="1" x14ac:dyDescent="0.2">
      <c r="A331" s="50"/>
      <c r="B331" s="68"/>
      <c r="C331" s="68"/>
      <c r="D331" s="68"/>
    </row>
    <row r="332" spans="1:4" ht="12.75" customHeight="1" x14ac:dyDescent="0.2">
      <c r="A332" s="50"/>
      <c r="B332" s="68"/>
      <c r="C332" s="68"/>
      <c r="D332" s="68"/>
    </row>
    <row r="333" spans="1:4" ht="12.75" customHeight="1" x14ac:dyDescent="0.2">
      <c r="A333" s="50"/>
      <c r="B333" s="68"/>
      <c r="C333" s="68"/>
      <c r="D333" s="68"/>
    </row>
    <row r="334" spans="1:4" ht="12.75" customHeight="1" x14ac:dyDescent="0.2">
      <c r="A334" s="50"/>
      <c r="B334" s="68"/>
      <c r="C334" s="68"/>
      <c r="D334" s="68"/>
    </row>
    <row r="335" spans="1:4" ht="12.75" customHeight="1" x14ac:dyDescent="0.2">
      <c r="A335" s="50"/>
      <c r="B335" s="68"/>
      <c r="C335" s="68"/>
      <c r="D335" s="68"/>
    </row>
    <row r="336" spans="1:4" ht="12.75" customHeight="1" x14ac:dyDescent="0.2">
      <c r="A336" s="50"/>
      <c r="B336" s="68"/>
      <c r="C336" s="68"/>
      <c r="D336" s="68"/>
    </row>
    <row r="337" spans="1:4" ht="12.75" customHeight="1" x14ac:dyDescent="0.2">
      <c r="A337" s="50"/>
      <c r="B337" s="68"/>
      <c r="C337" s="68"/>
      <c r="D337" s="68"/>
    </row>
    <row r="338" spans="1:4" ht="12.75" customHeight="1" x14ac:dyDescent="0.2">
      <c r="A338" s="50"/>
      <c r="B338" s="68"/>
      <c r="C338" s="68"/>
      <c r="D338" s="68"/>
    </row>
    <row r="339" spans="1:4" ht="12.75" customHeight="1" x14ac:dyDescent="0.2">
      <c r="A339" s="50"/>
      <c r="B339" s="68"/>
      <c r="C339" s="68"/>
      <c r="D339" s="68"/>
    </row>
    <row r="340" spans="1:4" ht="12.75" customHeight="1" x14ac:dyDescent="0.2">
      <c r="A340" s="50"/>
      <c r="B340" s="68"/>
      <c r="C340" s="68"/>
      <c r="D340" s="68"/>
    </row>
    <row r="341" spans="1:4" ht="12.75" customHeight="1" x14ac:dyDescent="0.2">
      <c r="A341" s="50"/>
      <c r="B341" s="68"/>
      <c r="C341" s="68"/>
      <c r="D341" s="68"/>
    </row>
    <row r="342" spans="1:4" ht="12.75" customHeight="1" x14ac:dyDescent="0.2">
      <c r="A342" s="50"/>
      <c r="B342" s="68"/>
      <c r="C342" s="68"/>
      <c r="D342" s="68"/>
    </row>
    <row r="343" spans="1:4" ht="12.75" customHeight="1" x14ac:dyDescent="0.2">
      <c r="A343" s="50"/>
      <c r="B343" s="68"/>
      <c r="C343" s="68"/>
      <c r="D343" s="68"/>
    </row>
    <row r="344" spans="1:4" ht="12.75" customHeight="1" x14ac:dyDescent="0.2">
      <c r="A344" s="50"/>
      <c r="B344" s="68"/>
      <c r="C344" s="68"/>
      <c r="D344" s="68"/>
    </row>
    <row r="345" spans="1:4" ht="12.75" customHeight="1" x14ac:dyDescent="0.2">
      <c r="A345" s="50"/>
      <c r="B345" s="68"/>
      <c r="C345" s="68"/>
      <c r="D345" s="68"/>
    </row>
    <row r="346" spans="1:4" ht="12.75" customHeight="1" x14ac:dyDescent="0.2">
      <c r="A346" s="50"/>
      <c r="B346" s="68"/>
      <c r="C346" s="68"/>
      <c r="D346" s="68"/>
    </row>
    <row r="347" spans="1:4" ht="12.75" customHeight="1" x14ac:dyDescent="0.2">
      <c r="A347" s="50"/>
      <c r="B347" s="68"/>
      <c r="C347" s="68"/>
      <c r="D347" s="68"/>
    </row>
    <row r="348" spans="1:4" ht="12.75" customHeight="1" x14ac:dyDescent="0.2">
      <c r="A348" s="50"/>
      <c r="B348" s="68"/>
      <c r="C348" s="68"/>
      <c r="D348" s="68"/>
    </row>
    <row r="349" spans="1:4" ht="12.75" customHeight="1" x14ac:dyDescent="0.2">
      <c r="A349" s="50"/>
      <c r="B349" s="68"/>
      <c r="C349" s="68"/>
      <c r="D349" s="68"/>
    </row>
    <row r="350" spans="1:4" ht="12.75" customHeight="1" x14ac:dyDescent="0.2">
      <c r="A350" s="50"/>
      <c r="B350" s="68"/>
      <c r="C350" s="68"/>
      <c r="D350" s="68"/>
    </row>
    <row r="351" spans="1:4" ht="12.75" customHeight="1" x14ac:dyDescent="0.2">
      <c r="A351" s="50"/>
      <c r="B351" s="68"/>
      <c r="C351" s="68"/>
      <c r="D351" s="68"/>
    </row>
    <row r="352" spans="1:4" ht="12.75" customHeight="1" x14ac:dyDescent="0.2">
      <c r="A352" s="50"/>
      <c r="B352" s="68"/>
      <c r="C352" s="68"/>
      <c r="D352" s="68"/>
    </row>
    <row r="353" spans="1:4" ht="12.75" customHeight="1" x14ac:dyDescent="0.2">
      <c r="A353" s="50"/>
      <c r="B353" s="68"/>
      <c r="C353" s="68"/>
      <c r="D353" s="68"/>
    </row>
    <row r="354" spans="1:4" ht="12.75" customHeight="1" x14ac:dyDescent="0.2">
      <c r="A354" s="50"/>
      <c r="B354" s="68"/>
      <c r="C354" s="68"/>
      <c r="D354" s="68"/>
    </row>
    <row r="355" spans="1:4" ht="12.75" customHeight="1" x14ac:dyDescent="0.2">
      <c r="A355" s="50"/>
      <c r="B355" s="68"/>
      <c r="C355" s="68"/>
      <c r="D355" s="68"/>
    </row>
    <row r="356" spans="1:4" ht="12.75" customHeight="1" x14ac:dyDescent="0.2">
      <c r="A356" s="50"/>
      <c r="B356" s="68"/>
      <c r="C356" s="68"/>
      <c r="D356" s="68"/>
    </row>
    <row r="357" spans="1:4" ht="12.75" customHeight="1" x14ac:dyDescent="0.2">
      <c r="A357" s="50"/>
      <c r="B357" s="68"/>
      <c r="C357" s="68"/>
      <c r="D357" s="68"/>
    </row>
    <row r="358" spans="1:4" ht="12.75" customHeight="1" x14ac:dyDescent="0.2">
      <c r="A358" s="50"/>
      <c r="B358" s="68"/>
      <c r="C358" s="68"/>
      <c r="D358" s="68"/>
    </row>
    <row r="359" spans="1:4" ht="12.75" customHeight="1" x14ac:dyDescent="0.2">
      <c r="A359" s="50"/>
      <c r="B359" s="68"/>
      <c r="C359" s="68"/>
      <c r="D359" s="68"/>
    </row>
    <row r="360" spans="1:4" ht="12.75" customHeight="1" x14ac:dyDescent="0.2">
      <c r="A360" s="50"/>
      <c r="B360" s="68"/>
      <c r="C360" s="68"/>
      <c r="D360" s="68"/>
    </row>
    <row r="361" spans="1:4" ht="12.75" customHeight="1" x14ac:dyDescent="0.2">
      <c r="A361" s="50"/>
      <c r="B361" s="68"/>
      <c r="C361" s="68"/>
      <c r="D361" s="68"/>
    </row>
    <row r="362" spans="1:4" ht="12.75" customHeight="1" x14ac:dyDescent="0.2">
      <c r="A362" s="50"/>
      <c r="B362" s="68"/>
      <c r="C362" s="68"/>
      <c r="D362" s="68"/>
    </row>
    <row r="363" spans="1:4" ht="12.75" customHeight="1" x14ac:dyDescent="0.2">
      <c r="A363" s="50"/>
      <c r="B363" s="68"/>
      <c r="C363" s="68"/>
      <c r="D363" s="68"/>
    </row>
    <row r="364" spans="1:4" ht="12.75" customHeight="1" x14ac:dyDescent="0.2">
      <c r="A364" s="50"/>
      <c r="B364" s="68"/>
      <c r="C364" s="68"/>
      <c r="D364" s="68"/>
    </row>
    <row r="365" spans="1:4" ht="12.75" customHeight="1" x14ac:dyDescent="0.2">
      <c r="A365" s="50"/>
      <c r="B365" s="68"/>
      <c r="C365" s="68"/>
      <c r="D365" s="68"/>
    </row>
    <row r="366" spans="1:4" ht="12.75" customHeight="1" x14ac:dyDescent="0.2">
      <c r="A366" s="50"/>
      <c r="B366" s="68"/>
      <c r="C366" s="68"/>
      <c r="D366" s="68"/>
    </row>
    <row r="367" spans="1:4" ht="12.75" customHeight="1" x14ac:dyDescent="0.2">
      <c r="A367" s="50"/>
      <c r="B367" s="68"/>
      <c r="C367" s="68"/>
      <c r="D367" s="68"/>
    </row>
    <row r="368" spans="1:4" ht="12.75" customHeight="1" x14ac:dyDescent="0.2">
      <c r="A368" s="50"/>
      <c r="B368" s="68"/>
      <c r="C368" s="68"/>
      <c r="D368" s="68"/>
    </row>
    <row r="369" spans="1:4" ht="12.75" customHeight="1" x14ac:dyDescent="0.2">
      <c r="A369" s="50"/>
      <c r="B369" s="68"/>
      <c r="C369" s="68"/>
      <c r="D369" s="68"/>
    </row>
    <row r="370" spans="1:4" ht="12.75" customHeight="1" x14ac:dyDescent="0.2">
      <c r="A370" s="50"/>
      <c r="B370" s="68"/>
      <c r="C370" s="68"/>
      <c r="D370" s="68"/>
    </row>
    <row r="371" spans="1:4" ht="12.75" customHeight="1" x14ac:dyDescent="0.2">
      <c r="A371" s="50"/>
      <c r="B371" s="68"/>
      <c r="C371" s="68"/>
      <c r="D371" s="68"/>
    </row>
    <row r="372" spans="1:4" ht="12.75" customHeight="1" x14ac:dyDescent="0.2">
      <c r="A372" s="50"/>
      <c r="B372" s="68"/>
      <c r="C372" s="68"/>
      <c r="D372" s="68"/>
    </row>
    <row r="373" spans="1:4" ht="12.75" customHeight="1" x14ac:dyDescent="0.2">
      <c r="A373" s="50"/>
      <c r="B373" s="68"/>
      <c r="C373" s="68"/>
      <c r="D373" s="68"/>
    </row>
    <row r="374" spans="1:4" ht="12.75" customHeight="1" x14ac:dyDescent="0.2">
      <c r="A374" s="50"/>
      <c r="B374" s="68"/>
      <c r="C374" s="68"/>
      <c r="D374" s="68"/>
    </row>
    <row r="375" spans="1:4" ht="12.75" customHeight="1" x14ac:dyDescent="0.2">
      <c r="A375" s="50"/>
      <c r="B375" s="68"/>
      <c r="C375" s="68"/>
      <c r="D375" s="68"/>
    </row>
    <row r="376" spans="1:4" ht="12.75" customHeight="1" x14ac:dyDescent="0.2">
      <c r="A376" s="50"/>
      <c r="B376" s="68"/>
      <c r="C376" s="68"/>
      <c r="D376" s="68"/>
    </row>
    <row r="377" spans="1:4" ht="12.75" customHeight="1" x14ac:dyDescent="0.2">
      <c r="A377" s="50"/>
      <c r="B377" s="68"/>
      <c r="C377" s="68"/>
      <c r="D377" s="68"/>
    </row>
    <row r="378" spans="1:4" ht="12.75" customHeight="1" x14ac:dyDescent="0.2">
      <c r="A378" s="50"/>
      <c r="B378" s="68"/>
      <c r="C378" s="68"/>
      <c r="D378" s="68"/>
    </row>
    <row r="379" spans="1:4" ht="12.75" customHeight="1" x14ac:dyDescent="0.2">
      <c r="A379" s="50"/>
      <c r="B379" s="68"/>
      <c r="C379" s="68"/>
      <c r="D379" s="68"/>
    </row>
    <row r="380" spans="1:4" ht="12.75" customHeight="1" x14ac:dyDescent="0.2">
      <c r="A380" s="50"/>
      <c r="B380" s="68"/>
      <c r="C380" s="68"/>
      <c r="D380" s="68"/>
    </row>
    <row r="381" spans="1:4" ht="12.75" customHeight="1" x14ac:dyDescent="0.2">
      <c r="A381" s="50"/>
      <c r="B381" s="68"/>
      <c r="C381" s="68"/>
      <c r="D381" s="68"/>
    </row>
    <row r="382" spans="1:4" ht="12.75" customHeight="1" x14ac:dyDescent="0.2">
      <c r="A382" s="50"/>
      <c r="B382" s="68"/>
      <c r="C382" s="68"/>
      <c r="D382" s="68"/>
    </row>
    <row r="383" spans="1:4" ht="12.75" customHeight="1" x14ac:dyDescent="0.2">
      <c r="A383" s="50"/>
      <c r="B383" s="68"/>
      <c r="C383" s="68"/>
      <c r="D383" s="68"/>
    </row>
    <row r="384" spans="1:4" ht="12.75" customHeight="1" x14ac:dyDescent="0.2">
      <c r="A384" s="50"/>
      <c r="B384" s="68"/>
      <c r="C384" s="68"/>
      <c r="D384" s="68"/>
    </row>
    <row r="385" spans="1:4" ht="12.75" customHeight="1" x14ac:dyDescent="0.2">
      <c r="A385" s="50"/>
      <c r="B385" s="68"/>
      <c r="C385" s="68"/>
      <c r="D385" s="68"/>
    </row>
    <row r="386" spans="1:4" ht="12.75" customHeight="1" x14ac:dyDescent="0.2">
      <c r="A386" s="50"/>
      <c r="B386" s="68"/>
      <c r="C386" s="68"/>
      <c r="D386" s="68"/>
    </row>
    <row r="387" spans="1:4" ht="12.75" customHeight="1" x14ac:dyDescent="0.2">
      <c r="A387" s="50"/>
      <c r="B387" s="68"/>
      <c r="C387" s="68"/>
      <c r="D387" s="68"/>
    </row>
    <row r="388" spans="1:4" ht="12.75" customHeight="1" x14ac:dyDescent="0.2">
      <c r="A388" s="50"/>
      <c r="B388" s="68"/>
      <c r="C388" s="68"/>
      <c r="D388" s="68"/>
    </row>
    <row r="389" spans="1:4" ht="12.75" customHeight="1" x14ac:dyDescent="0.2">
      <c r="A389" s="50"/>
      <c r="B389" s="68"/>
      <c r="C389" s="68"/>
      <c r="D389" s="68"/>
    </row>
    <row r="390" spans="1:4" ht="12.75" customHeight="1" x14ac:dyDescent="0.2">
      <c r="A390" s="50"/>
      <c r="B390" s="68"/>
      <c r="C390" s="68"/>
      <c r="D390" s="68"/>
    </row>
    <row r="391" spans="1:4" ht="12.75" customHeight="1" x14ac:dyDescent="0.2">
      <c r="A391" s="50"/>
      <c r="B391" s="68"/>
      <c r="C391" s="68"/>
      <c r="D391" s="68"/>
    </row>
    <row r="392" spans="1:4" ht="12.75" customHeight="1" x14ac:dyDescent="0.2">
      <c r="A392" s="50"/>
      <c r="B392" s="68"/>
      <c r="C392" s="68"/>
      <c r="D392" s="68"/>
    </row>
    <row r="393" spans="1:4" ht="12.75" customHeight="1" x14ac:dyDescent="0.2">
      <c r="A393" s="50"/>
      <c r="B393" s="68"/>
      <c r="C393" s="68"/>
      <c r="D393" s="68"/>
    </row>
    <row r="394" spans="1:4" ht="12.75" customHeight="1" x14ac:dyDescent="0.2">
      <c r="A394" s="50"/>
      <c r="B394" s="68"/>
      <c r="C394" s="68"/>
      <c r="D394" s="68"/>
    </row>
    <row r="395" spans="1:4" ht="12.75" customHeight="1" x14ac:dyDescent="0.2">
      <c r="A395" s="50"/>
      <c r="B395" s="68"/>
      <c r="C395" s="68"/>
      <c r="D395" s="68"/>
    </row>
    <row r="396" spans="1:4" ht="12.75" customHeight="1" x14ac:dyDescent="0.2">
      <c r="A396" s="50"/>
      <c r="B396" s="68"/>
      <c r="C396" s="68"/>
      <c r="D396" s="68"/>
    </row>
    <row r="397" spans="1:4" ht="12.75" customHeight="1" x14ac:dyDescent="0.2">
      <c r="A397" s="50"/>
      <c r="B397" s="68"/>
      <c r="C397" s="68"/>
      <c r="D397" s="68"/>
    </row>
    <row r="398" spans="1:4" ht="12.75" customHeight="1" x14ac:dyDescent="0.2">
      <c r="A398" s="50"/>
      <c r="B398" s="68"/>
      <c r="C398" s="68"/>
      <c r="D398" s="68"/>
    </row>
    <row r="399" spans="1:4" ht="12.75" customHeight="1" x14ac:dyDescent="0.2">
      <c r="A399" s="50"/>
      <c r="B399" s="68"/>
      <c r="C399" s="68"/>
      <c r="D399" s="68"/>
    </row>
    <row r="400" spans="1:4" ht="12.75" customHeight="1" x14ac:dyDescent="0.2">
      <c r="A400" s="50"/>
      <c r="B400" s="68"/>
      <c r="C400" s="68"/>
      <c r="D400" s="68"/>
    </row>
    <row r="401" spans="1:4" ht="12.75" customHeight="1" x14ac:dyDescent="0.2">
      <c r="A401" s="50"/>
      <c r="B401" s="68"/>
      <c r="C401" s="68"/>
      <c r="D401" s="68"/>
    </row>
    <row r="402" spans="1:4" ht="12.75" customHeight="1" x14ac:dyDescent="0.2">
      <c r="A402" s="50"/>
      <c r="B402" s="68"/>
      <c r="C402" s="68"/>
      <c r="D402" s="68"/>
    </row>
    <row r="403" spans="1:4" ht="12.75" customHeight="1" x14ac:dyDescent="0.2">
      <c r="A403" s="50"/>
      <c r="B403" s="68"/>
      <c r="C403" s="68"/>
      <c r="D403" s="68"/>
    </row>
    <row r="404" spans="1:4" ht="12.75" customHeight="1" x14ac:dyDescent="0.2">
      <c r="A404" s="50"/>
      <c r="B404" s="68"/>
      <c r="C404" s="68"/>
      <c r="D404" s="68"/>
    </row>
    <row r="405" spans="1:4" ht="12.75" customHeight="1" x14ac:dyDescent="0.2">
      <c r="A405" s="50"/>
      <c r="B405" s="68"/>
      <c r="C405" s="68"/>
      <c r="D405" s="68"/>
    </row>
    <row r="406" spans="1:4" ht="12.75" customHeight="1" x14ac:dyDescent="0.2">
      <c r="A406" s="50"/>
      <c r="B406" s="68"/>
      <c r="C406" s="68"/>
      <c r="D406" s="68"/>
    </row>
    <row r="407" spans="1:4" ht="12.75" customHeight="1" x14ac:dyDescent="0.2">
      <c r="A407" s="50"/>
      <c r="B407" s="68"/>
      <c r="C407" s="68"/>
      <c r="D407" s="68"/>
    </row>
    <row r="408" spans="1:4" ht="12.75" customHeight="1" x14ac:dyDescent="0.2">
      <c r="A408" s="50"/>
      <c r="B408" s="68"/>
      <c r="C408" s="68"/>
      <c r="D408" s="68"/>
    </row>
    <row r="409" spans="1:4" ht="12.75" customHeight="1" x14ac:dyDescent="0.2">
      <c r="A409" s="50"/>
      <c r="B409" s="68"/>
      <c r="C409" s="68"/>
      <c r="D409" s="68"/>
    </row>
    <row r="410" spans="1:4" ht="12.75" customHeight="1" x14ac:dyDescent="0.2">
      <c r="A410" s="50"/>
      <c r="B410" s="68"/>
      <c r="C410" s="68"/>
      <c r="D410" s="68"/>
    </row>
    <row r="411" spans="1:4" ht="12.75" customHeight="1" x14ac:dyDescent="0.2">
      <c r="A411" s="50"/>
      <c r="B411" s="68"/>
      <c r="C411" s="68"/>
      <c r="D411" s="68"/>
    </row>
    <row r="412" spans="1:4" ht="12.75" customHeight="1" x14ac:dyDescent="0.2">
      <c r="A412" s="50"/>
      <c r="B412" s="68"/>
      <c r="C412" s="68"/>
      <c r="D412" s="68"/>
    </row>
    <row r="413" spans="1:4" ht="12.75" customHeight="1" x14ac:dyDescent="0.2">
      <c r="A413" s="50"/>
      <c r="B413" s="68"/>
      <c r="C413" s="68"/>
      <c r="D413" s="68"/>
    </row>
    <row r="414" spans="1:4" ht="12.75" customHeight="1" x14ac:dyDescent="0.2">
      <c r="A414" s="50"/>
      <c r="B414" s="68"/>
      <c r="C414" s="68"/>
      <c r="D414" s="68"/>
    </row>
    <row r="415" spans="1:4" ht="12.75" customHeight="1" x14ac:dyDescent="0.2">
      <c r="A415" s="50"/>
      <c r="B415" s="68"/>
      <c r="C415" s="68"/>
      <c r="D415" s="68"/>
    </row>
    <row r="416" spans="1:4" ht="12.75" customHeight="1" x14ac:dyDescent="0.2">
      <c r="A416" s="50"/>
      <c r="B416" s="68"/>
      <c r="C416" s="68"/>
      <c r="D416" s="68"/>
    </row>
    <row r="417" spans="1:4" ht="12.75" customHeight="1" x14ac:dyDescent="0.2">
      <c r="A417" s="50"/>
      <c r="B417" s="68"/>
      <c r="C417" s="68"/>
      <c r="D417" s="68"/>
    </row>
    <row r="418" spans="1:4" ht="12.75" customHeight="1" x14ac:dyDescent="0.2">
      <c r="A418" s="50"/>
      <c r="B418" s="68"/>
      <c r="C418" s="68"/>
      <c r="D418" s="68"/>
    </row>
    <row r="419" spans="1:4" ht="12.75" customHeight="1" x14ac:dyDescent="0.2">
      <c r="A419" s="50"/>
      <c r="B419" s="68"/>
      <c r="C419" s="68"/>
      <c r="D419" s="68"/>
    </row>
    <row r="420" spans="1:4" ht="12.75" customHeight="1" x14ac:dyDescent="0.2">
      <c r="A420" s="50"/>
      <c r="B420" s="68"/>
      <c r="C420" s="68"/>
      <c r="D420" s="68"/>
    </row>
    <row r="421" spans="1:4" ht="12.75" customHeight="1" x14ac:dyDescent="0.2">
      <c r="A421" s="50"/>
      <c r="B421" s="68"/>
      <c r="C421" s="68"/>
      <c r="D421" s="68"/>
    </row>
    <row r="422" spans="1:4" ht="12.75" customHeight="1" x14ac:dyDescent="0.2">
      <c r="A422" s="50"/>
      <c r="B422" s="68"/>
      <c r="C422" s="68"/>
      <c r="D422" s="68"/>
    </row>
    <row r="423" spans="1:4" ht="12.75" customHeight="1" x14ac:dyDescent="0.2">
      <c r="A423" s="50"/>
      <c r="B423" s="68"/>
      <c r="C423" s="68"/>
      <c r="D423" s="68"/>
    </row>
    <row r="424" spans="1:4" ht="12.75" customHeight="1" x14ac:dyDescent="0.2">
      <c r="A424" s="50"/>
      <c r="B424" s="68"/>
      <c r="C424" s="68"/>
      <c r="D424" s="68"/>
    </row>
    <row r="425" spans="1:4" ht="12.75" customHeight="1" x14ac:dyDescent="0.2">
      <c r="A425" s="50"/>
      <c r="B425" s="68"/>
      <c r="C425" s="68"/>
      <c r="D425" s="68"/>
    </row>
    <row r="426" spans="1:4" ht="12.75" customHeight="1" x14ac:dyDescent="0.2">
      <c r="A426" s="50"/>
      <c r="B426" s="68"/>
      <c r="C426" s="68"/>
      <c r="D426" s="68"/>
    </row>
    <row r="427" spans="1:4" ht="12.75" customHeight="1" x14ac:dyDescent="0.2">
      <c r="A427" s="50"/>
      <c r="B427" s="68"/>
      <c r="C427" s="68"/>
      <c r="D427" s="68"/>
    </row>
    <row r="428" spans="1:4" ht="12.75" customHeight="1" x14ac:dyDescent="0.2">
      <c r="A428" s="50"/>
      <c r="B428" s="68"/>
      <c r="C428" s="68"/>
      <c r="D428" s="68"/>
    </row>
    <row r="429" spans="1:4" ht="12.75" customHeight="1" x14ac:dyDescent="0.2">
      <c r="A429" s="50"/>
      <c r="B429" s="68"/>
      <c r="C429" s="68"/>
      <c r="D429" s="68"/>
    </row>
    <row r="430" spans="1:4" ht="12.75" customHeight="1" x14ac:dyDescent="0.2">
      <c r="A430" s="50"/>
      <c r="B430" s="68"/>
      <c r="C430" s="68"/>
      <c r="D430" s="68"/>
    </row>
    <row r="431" spans="1:4" ht="12.75" customHeight="1" x14ac:dyDescent="0.2">
      <c r="A431" s="50"/>
      <c r="B431" s="68"/>
      <c r="C431" s="68"/>
      <c r="D431" s="68"/>
    </row>
    <row r="432" spans="1:4" ht="12.75" customHeight="1" x14ac:dyDescent="0.2">
      <c r="A432" s="50"/>
      <c r="B432" s="68"/>
      <c r="C432" s="68"/>
      <c r="D432" s="68"/>
    </row>
    <row r="433" spans="1:4" ht="12.75" customHeight="1" x14ac:dyDescent="0.2">
      <c r="A433" s="50"/>
      <c r="B433" s="68"/>
      <c r="C433" s="68"/>
      <c r="D433" s="68"/>
    </row>
    <row r="434" spans="1:4" ht="12.75" customHeight="1" x14ac:dyDescent="0.2">
      <c r="A434" s="50"/>
      <c r="B434" s="68"/>
      <c r="C434" s="68"/>
      <c r="D434" s="68"/>
    </row>
    <row r="435" spans="1:4" ht="12.75" customHeight="1" x14ac:dyDescent="0.2">
      <c r="A435" s="50"/>
      <c r="B435" s="68"/>
      <c r="C435" s="68"/>
      <c r="D435" s="68"/>
    </row>
    <row r="436" spans="1:4" ht="12.75" customHeight="1" x14ac:dyDescent="0.2">
      <c r="A436" s="50"/>
      <c r="B436" s="68"/>
      <c r="C436" s="68"/>
      <c r="D436" s="68"/>
    </row>
    <row r="437" spans="1:4" ht="12.75" customHeight="1" x14ac:dyDescent="0.2">
      <c r="A437" s="50"/>
      <c r="B437" s="68"/>
      <c r="C437" s="68"/>
      <c r="D437" s="68"/>
    </row>
    <row r="438" spans="1:4" ht="12.75" customHeight="1" x14ac:dyDescent="0.2">
      <c r="A438" s="50"/>
      <c r="B438" s="68"/>
      <c r="C438" s="68"/>
      <c r="D438" s="68"/>
    </row>
    <row r="439" spans="1:4" ht="12.75" customHeight="1" x14ac:dyDescent="0.2">
      <c r="A439" s="50"/>
      <c r="B439" s="68"/>
      <c r="C439" s="68"/>
      <c r="D439" s="68"/>
    </row>
    <row r="440" spans="1:4" ht="12.75" customHeight="1" x14ac:dyDescent="0.2">
      <c r="A440" s="50"/>
      <c r="B440" s="68"/>
      <c r="C440" s="68"/>
      <c r="D440" s="68"/>
    </row>
    <row r="441" spans="1:4" ht="12.75" customHeight="1" x14ac:dyDescent="0.2">
      <c r="A441" s="50"/>
      <c r="B441" s="68"/>
      <c r="C441" s="68"/>
      <c r="D441" s="68"/>
    </row>
    <row r="442" spans="1:4" ht="12.75" customHeight="1" x14ac:dyDescent="0.2">
      <c r="A442" s="50"/>
      <c r="B442" s="68"/>
      <c r="C442" s="68"/>
      <c r="D442" s="68"/>
    </row>
    <row r="443" spans="1:4" ht="12.75" customHeight="1" x14ac:dyDescent="0.2">
      <c r="A443" s="50"/>
      <c r="B443" s="68"/>
      <c r="C443" s="68"/>
      <c r="D443" s="68"/>
    </row>
    <row r="444" spans="1:4" ht="12.75" customHeight="1" x14ac:dyDescent="0.2">
      <c r="A444" s="50"/>
      <c r="B444" s="68"/>
      <c r="C444" s="68"/>
      <c r="D444" s="68"/>
    </row>
    <row r="445" spans="1:4" ht="12.75" customHeight="1" x14ac:dyDescent="0.2">
      <c r="A445" s="50"/>
      <c r="B445" s="68"/>
      <c r="C445" s="68"/>
      <c r="D445" s="68"/>
    </row>
    <row r="446" spans="1:4" ht="12.75" customHeight="1" x14ac:dyDescent="0.2">
      <c r="A446" s="50"/>
      <c r="B446" s="68"/>
      <c r="C446" s="68"/>
      <c r="D446" s="68"/>
    </row>
    <row r="447" spans="1:4" ht="12.75" customHeight="1" x14ac:dyDescent="0.2">
      <c r="A447" s="50"/>
      <c r="B447" s="68"/>
      <c r="C447" s="68"/>
      <c r="D447" s="68"/>
    </row>
    <row r="448" spans="1:4" ht="12.75" customHeight="1" x14ac:dyDescent="0.2">
      <c r="A448" s="50"/>
      <c r="B448" s="68"/>
      <c r="C448" s="68"/>
      <c r="D448" s="68"/>
    </row>
    <row r="449" spans="1:4" ht="12.75" customHeight="1" x14ac:dyDescent="0.2">
      <c r="A449" s="50"/>
      <c r="B449" s="68"/>
      <c r="C449" s="68"/>
      <c r="D449" s="68"/>
    </row>
    <row r="450" spans="1:4" ht="12.75" customHeight="1" x14ac:dyDescent="0.2">
      <c r="A450" s="50"/>
      <c r="B450" s="68"/>
      <c r="C450" s="68"/>
      <c r="D450" s="68"/>
    </row>
    <row r="451" spans="1:4" ht="12.75" customHeight="1" x14ac:dyDescent="0.2">
      <c r="A451" s="50"/>
      <c r="B451" s="68"/>
      <c r="C451" s="68"/>
      <c r="D451" s="68"/>
    </row>
    <row r="452" spans="1:4" ht="12.75" customHeight="1" x14ac:dyDescent="0.2">
      <c r="A452" s="50"/>
      <c r="B452" s="68"/>
      <c r="C452" s="68"/>
      <c r="D452" s="68"/>
    </row>
    <row r="453" spans="1:4" ht="12.75" customHeight="1" x14ac:dyDescent="0.2">
      <c r="A453" s="50"/>
      <c r="B453" s="68"/>
      <c r="C453" s="68"/>
      <c r="D453" s="68"/>
    </row>
    <row r="454" spans="1:4" ht="12.75" customHeight="1" x14ac:dyDescent="0.2">
      <c r="A454" s="50"/>
      <c r="B454" s="68"/>
      <c r="C454" s="68"/>
      <c r="D454" s="68"/>
    </row>
    <row r="455" spans="1:4" ht="12.75" customHeight="1" x14ac:dyDescent="0.2">
      <c r="A455" s="50"/>
      <c r="B455" s="68"/>
      <c r="C455" s="68"/>
      <c r="D455" s="68"/>
    </row>
    <row r="456" spans="1:4" ht="12.75" customHeight="1" x14ac:dyDescent="0.2">
      <c r="A456" s="50"/>
      <c r="B456" s="68"/>
      <c r="C456" s="68"/>
      <c r="D456" s="68"/>
    </row>
    <row r="457" spans="1:4" ht="12.75" customHeight="1" x14ac:dyDescent="0.2">
      <c r="A457" s="50"/>
      <c r="B457" s="68"/>
      <c r="C457" s="68"/>
      <c r="D457" s="68"/>
    </row>
    <row r="458" spans="1:4" ht="12.75" customHeight="1" x14ac:dyDescent="0.2">
      <c r="A458" s="50"/>
      <c r="B458" s="68"/>
      <c r="C458" s="68"/>
      <c r="D458" s="68"/>
    </row>
    <row r="459" spans="1:4" ht="12.75" customHeight="1" x14ac:dyDescent="0.2">
      <c r="A459" s="50"/>
      <c r="B459" s="68"/>
      <c r="C459" s="68"/>
      <c r="D459" s="68"/>
    </row>
    <row r="460" spans="1:4" ht="12.75" customHeight="1" x14ac:dyDescent="0.2">
      <c r="A460" s="50"/>
      <c r="B460" s="68"/>
      <c r="C460" s="68"/>
      <c r="D460" s="68"/>
    </row>
    <row r="461" spans="1:4" ht="12.75" customHeight="1" x14ac:dyDescent="0.2">
      <c r="A461" s="50"/>
      <c r="B461" s="68"/>
      <c r="C461" s="68"/>
      <c r="D461" s="68"/>
    </row>
    <row r="462" spans="1:4" ht="12.75" customHeight="1" x14ac:dyDescent="0.2">
      <c r="A462" s="50"/>
      <c r="B462" s="68"/>
      <c r="C462" s="68"/>
      <c r="D462" s="68"/>
    </row>
    <row r="463" spans="1:4" ht="12.75" customHeight="1" x14ac:dyDescent="0.2">
      <c r="A463" s="50"/>
      <c r="B463" s="68"/>
      <c r="C463" s="68"/>
      <c r="D463" s="68"/>
    </row>
    <row r="464" spans="1:4" ht="12.75" customHeight="1" x14ac:dyDescent="0.2">
      <c r="A464" s="50"/>
      <c r="B464" s="68"/>
      <c r="C464" s="68"/>
      <c r="D464" s="68"/>
    </row>
    <row r="465" spans="1:4" ht="12.75" customHeight="1" x14ac:dyDescent="0.2">
      <c r="A465" s="50"/>
      <c r="B465" s="68"/>
      <c r="C465" s="68"/>
      <c r="D465" s="68"/>
    </row>
    <row r="466" spans="1:4" ht="12.75" customHeight="1" x14ac:dyDescent="0.2">
      <c r="A466" s="50"/>
      <c r="B466" s="68"/>
      <c r="C466" s="68"/>
      <c r="D466" s="68"/>
    </row>
    <row r="467" spans="1:4" ht="12.75" customHeight="1" x14ac:dyDescent="0.2">
      <c r="A467" s="50"/>
      <c r="B467" s="68"/>
      <c r="C467" s="68"/>
      <c r="D467" s="68"/>
    </row>
    <row r="468" spans="1:4" ht="12.75" customHeight="1" x14ac:dyDescent="0.2">
      <c r="A468" s="50"/>
      <c r="B468" s="68"/>
      <c r="C468" s="68"/>
      <c r="D468" s="68"/>
    </row>
    <row r="469" spans="1:4" ht="12.75" customHeight="1" x14ac:dyDescent="0.2">
      <c r="A469" s="50"/>
      <c r="B469" s="68"/>
      <c r="C469" s="68"/>
      <c r="D469" s="68"/>
    </row>
    <row r="470" spans="1:4" ht="12.75" customHeight="1" x14ac:dyDescent="0.2">
      <c r="A470" s="50"/>
      <c r="B470" s="68"/>
      <c r="C470" s="68"/>
      <c r="D470" s="68"/>
    </row>
    <row r="471" spans="1:4" ht="12.75" customHeight="1" x14ac:dyDescent="0.2">
      <c r="A471" s="50"/>
      <c r="B471" s="68"/>
      <c r="C471" s="68"/>
      <c r="D471" s="68"/>
    </row>
    <row r="472" spans="1:4" ht="12.75" customHeight="1" x14ac:dyDescent="0.2">
      <c r="A472" s="50"/>
      <c r="B472" s="68"/>
      <c r="C472" s="68"/>
      <c r="D472" s="68"/>
    </row>
    <row r="473" spans="1:4" ht="12.75" customHeight="1" x14ac:dyDescent="0.2">
      <c r="A473" s="50"/>
      <c r="B473" s="68"/>
      <c r="C473" s="68"/>
      <c r="D473" s="68"/>
    </row>
    <row r="474" spans="1:4" ht="12.75" customHeight="1" x14ac:dyDescent="0.2">
      <c r="A474" s="50"/>
      <c r="B474" s="68"/>
      <c r="C474" s="68"/>
      <c r="D474" s="68"/>
    </row>
    <row r="475" spans="1:4" ht="12.75" customHeight="1" x14ac:dyDescent="0.2">
      <c r="A475" s="50"/>
      <c r="B475" s="68"/>
      <c r="C475" s="68"/>
      <c r="D475" s="68"/>
    </row>
    <row r="476" spans="1:4" ht="12.75" customHeight="1" x14ac:dyDescent="0.2">
      <c r="A476" s="50"/>
      <c r="B476" s="68"/>
      <c r="C476" s="68"/>
      <c r="D476" s="68"/>
    </row>
    <row r="477" spans="1:4" ht="12.75" customHeight="1" x14ac:dyDescent="0.2">
      <c r="A477" s="50"/>
      <c r="B477" s="68"/>
      <c r="C477" s="68"/>
      <c r="D477" s="68"/>
    </row>
    <row r="478" spans="1:4" ht="12.75" customHeight="1" x14ac:dyDescent="0.2">
      <c r="A478" s="50"/>
      <c r="B478" s="68"/>
      <c r="C478" s="68"/>
      <c r="D478" s="68"/>
    </row>
    <row r="479" spans="1:4" ht="12.75" customHeight="1" x14ac:dyDescent="0.2">
      <c r="A479" s="50"/>
      <c r="B479" s="68"/>
      <c r="C479" s="68"/>
      <c r="D479" s="68"/>
    </row>
    <row r="480" spans="1:4" ht="12.75" customHeight="1" x14ac:dyDescent="0.2">
      <c r="A480" s="50"/>
      <c r="B480" s="68"/>
      <c r="C480" s="68"/>
      <c r="D480" s="68"/>
    </row>
    <row r="481" spans="1:4" ht="12.75" customHeight="1" x14ac:dyDescent="0.2">
      <c r="A481" s="50"/>
      <c r="B481" s="68"/>
      <c r="C481" s="68"/>
      <c r="D481" s="68"/>
    </row>
    <row r="482" spans="1:4" ht="12.75" customHeight="1" x14ac:dyDescent="0.2">
      <c r="A482" s="50"/>
      <c r="B482" s="68"/>
      <c r="C482" s="68"/>
      <c r="D482" s="68"/>
    </row>
    <row r="483" spans="1:4" ht="12.75" customHeight="1" x14ac:dyDescent="0.2">
      <c r="A483" s="50"/>
      <c r="B483" s="68"/>
      <c r="C483" s="68"/>
      <c r="D483" s="68"/>
    </row>
    <row r="484" spans="1:4" ht="12.75" customHeight="1" x14ac:dyDescent="0.2">
      <c r="A484" s="50"/>
      <c r="B484" s="68"/>
      <c r="C484" s="68"/>
      <c r="D484" s="68"/>
    </row>
    <row r="485" spans="1:4" ht="12.75" customHeight="1" x14ac:dyDescent="0.2">
      <c r="A485" s="50"/>
      <c r="B485" s="68"/>
      <c r="C485" s="68"/>
      <c r="D485" s="68"/>
    </row>
    <row r="486" spans="1:4" ht="12.75" customHeight="1" x14ac:dyDescent="0.2">
      <c r="A486" s="50"/>
      <c r="B486" s="68"/>
      <c r="C486" s="68"/>
      <c r="D486" s="68"/>
    </row>
    <row r="487" spans="1:4" ht="12.75" customHeight="1" x14ac:dyDescent="0.2">
      <c r="A487" s="50"/>
      <c r="B487" s="68"/>
      <c r="C487" s="68"/>
      <c r="D487" s="68"/>
    </row>
    <row r="488" spans="1:4" ht="12.75" customHeight="1" x14ac:dyDescent="0.2">
      <c r="A488" s="50"/>
      <c r="B488" s="68"/>
      <c r="C488" s="68"/>
      <c r="D488" s="68"/>
    </row>
    <row r="489" spans="1:4" ht="12.75" customHeight="1" x14ac:dyDescent="0.2">
      <c r="A489" s="50"/>
      <c r="B489" s="68"/>
      <c r="C489" s="68"/>
      <c r="D489" s="68"/>
    </row>
    <row r="490" spans="1:4" ht="12.75" customHeight="1" x14ac:dyDescent="0.2">
      <c r="A490" s="50"/>
      <c r="B490" s="68"/>
      <c r="C490" s="68"/>
      <c r="D490" s="68"/>
    </row>
    <row r="491" spans="1:4" ht="12.75" customHeight="1" x14ac:dyDescent="0.2">
      <c r="A491" s="50"/>
      <c r="B491" s="68"/>
      <c r="C491" s="68"/>
      <c r="D491" s="68"/>
    </row>
    <row r="492" spans="1:4" ht="12.75" customHeight="1" x14ac:dyDescent="0.2">
      <c r="A492" s="50"/>
      <c r="B492" s="68"/>
      <c r="C492" s="68"/>
      <c r="D492" s="68"/>
    </row>
    <row r="493" spans="1:4" ht="12.75" customHeight="1" x14ac:dyDescent="0.2">
      <c r="A493" s="50"/>
      <c r="B493" s="68"/>
      <c r="C493" s="68"/>
      <c r="D493" s="68"/>
    </row>
    <row r="494" spans="1:4" ht="12.75" customHeight="1" x14ac:dyDescent="0.2">
      <c r="A494" s="50"/>
      <c r="B494" s="68"/>
      <c r="C494" s="68"/>
      <c r="D494" s="68"/>
    </row>
    <row r="495" spans="1:4" ht="12.75" customHeight="1" x14ac:dyDescent="0.2">
      <c r="A495" s="50"/>
      <c r="B495" s="68"/>
      <c r="C495" s="68"/>
      <c r="D495" s="68"/>
    </row>
    <row r="496" spans="1:4" ht="12.75" customHeight="1" x14ac:dyDescent="0.2">
      <c r="A496" s="50"/>
      <c r="B496" s="68"/>
      <c r="C496" s="68"/>
      <c r="D496" s="68"/>
    </row>
    <row r="497" spans="1:4" ht="12.75" customHeight="1" x14ac:dyDescent="0.2">
      <c r="A497" s="50"/>
      <c r="B497" s="68"/>
      <c r="C497" s="68"/>
      <c r="D497" s="68"/>
    </row>
    <row r="498" spans="1:4" ht="12.75" customHeight="1" x14ac:dyDescent="0.2">
      <c r="A498" s="50"/>
      <c r="B498" s="68"/>
      <c r="C498" s="68"/>
      <c r="D498" s="68"/>
    </row>
    <row r="499" spans="1:4" ht="12.75" customHeight="1" x14ac:dyDescent="0.2">
      <c r="A499" s="50"/>
      <c r="B499" s="68"/>
      <c r="C499" s="68"/>
      <c r="D499" s="68"/>
    </row>
    <row r="500" spans="1:4" ht="12.75" customHeight="1" x14ac:dyDescent="0.2">
      <c r="A500" s="50"/>
      <c r="B500" s="68"/>
      <c r="C500" s="68"/>
      <c r="D500" s="68"/>
    </row>
    <row r="501" spans="1:4" ht="12.75" customHeight="1" x14ac:dyDescent="0.2">
      <c r="A501" s="50"/>
      <c r="B501" s="68"/>
      <c r="C501" s="68"/>
      <c r="D501" s="68"/>
    </row>
    <row r="502" spans="1:4" ht="12.75" customHeight="1" x14ac:dyDescent="0.2">
      <c r="A502" s="50"/>
      <c r="B502" s="68"/>
      <c r="C502" s="68"/>
      <c r="D502" s="68"/>
    </row>
    <row r="503" spans="1:4" ht="12.75" customHeight="1" x14ac:dyDescent="0.2">
      <c r="A503" s="50"/>
      <c r="B503" s="68"/>
      <c r="C503" s="68"/>
      <c r="D503" s="68"/>
    </row>
    <row r="504" spans="1:4" ht="12.75" customHeight="1" x14ac:dyDescent="0.2">
      <c r="A504" s="50"/>
      <c r="B504" s="68"/>
      <c r="C504" s="68"/>
      <c r="D504" s="68"/>
    </row>
    <row r="505" spans="1:4" ht="12.75" customHeight="1" x14ac:dyDescent="0.2">
      <c r="A505" s="50"/>
      <c r="B505" s="68"/>
      <c r="C505" s="68"/>
      <c r="D505" s="68"/>
    </row>
    <row r="506" spans="1:4" ht="12.75" customHeight="1" x14ac:dyDescent="0.2">
      <c r="A506" s="50"/>
      <c r="B506" s="68"/>
      <c r="C506" s="68"/>
      <c r="D506" s="68"/>
    </row>
    <row r="507" spans="1:4" ht="12.75" customHeight="1" x14ac:dyDescent="0.2">
      <c r="A507" s="50"/>
      <c r="B507" s="68"/>
      <c r="C507" s="68"/>
      <c r="D507" s="68"/>
    </row>
    <row r="508" spans="1:4" ht="12.75" customHeight="1" x14ac:dyDescent="0.2">
      <c r="A508" s="50"/>
      <c r="B508" s="68"/>
      <c r="C508" s="68"/>
      <c r="D508" s="68"/>
    </row>
    <row r="509" spans="1:4" ht="12.75" customHeight="1" x14ac:dyDescent="0.2">
      <c r="A509" s="50"/>
      <c r="B509" s="68"/>
      <c r="C509" s="68"/>
      <c r="D509" s="68"/>
    </row>
    <row r="510" spans="1:4" ht="12.75" customHeight="1" x14ac:dyDescent="0.2">
      <c r="A510" s="50"/>
      <c r="B510" s="68"/>
      <c r="C510" s="68"/>
      <c r="D510" s="68"/>
    </row>
    <row r="511" spans="1:4" ht="12.75" customHeight="1" x14ac:dyDescent="0.2">
      <c r="A511" s="50"/>
      <c r="B511" s="68"/>
      <c r="C511" s="68"/>
      <c r="D511" s="68"/>
    </row>
    <row r="512" spans="1:4" ht="12.75" customHeight="1" x14ac:dyDescent="0.2">
      <c r="A512" s="50"/>
      <c r="B512" s="68"/>
      <c r="C512" s="68"/>
      <c r="D512" s="68"/>
    </row>
    <row r="513" spans="1:4" ht="12.75" customHeight="1" x14ac:dyDescent="0.2">
      <c r="A513" s="50"/>
      <c r="B513" s="68"/>
      <c r="C513" s="68"/>
      <c r="D513" s="68"/>
    </row>
    <row r="514" spans="1:4" ht="12.75" customHeight="1" x14ac:dyDescent="0.2">
      <c r="A514" s="50"/>
      <c r="B514" s="68"/>
      <c r="C514" s="68"/>
      <c r="D514" s="68"/>
    </row>
    <row r="515" spans="1:4" ht="12.75" customHeight="1" x14ac:dyDescent="0.2">
      <c r="A515" s="50"/>
      <c r="B515" s="68"/>
      <c r="C515" s="68"/>
      <c r="D515" s="68"/>
    </row>
    <row r="516" spans="1:4" ht="12.75" customHeight="1" x14ac:dyDescent="0.2">
      <c r="A516" s="50"/>
      <c r="B516" s="68"/>
      <c r="C516" s="68"/>
      <c r="D516" s="68"/>
    </row>
    <row r="517" spans="1:4" ht="12.75" customHeight="1" x14ac:dyDescent="0.2">
      <c r="A517" s="50"/>
      <c r="B517" s="68"/>
      <c r="C517" s="68"/>
      <c r="D517" s="68"/>
    </row>
    <row r="518" spans="1:4" ht="12.75" customHeight="1" x14ac:dyDescent="0.2">
      <c r="A518" s="50"/>
      <c r="B518" s="68"/>
      <c r="C518" s="68"/>
      <c r="D518" s="68"/>
    </row>
    <row r="519" spans="1:4" ht="12.75" customHeight="1" x14ac:dyDescent="0.2">
      <c r="A519" s="50"/>
      <c r="B519" s="68"/>
      <c r="C519" s="68"/>
      <c r="D519" s="68"/>
    </row>
    <row r="520" spans="1:4" ht="12.75" customHeight="1" x14ac:dyDescent="0.2">
      <c r="A520" s="50"/>
      <c r="B520" s="68"/>
      <c r="C520" s="68"/>
      <c r="D520" s="68"/>
    </row>
    <row r="521" spans="1:4" ht="12.75" customHeight="1" x14ac:dyDescent="0.2">
      <c r="A521" s="50"/>
      <c r="B521" s="68"/>
      <c r="C521" s="68"/>
      <c r="D521" s="68"/>
    </row>
    <row r="522" spans="1:4" ht="12.75" customHeight="1" x14ac:dyDescent="0.2">
      <c r="A522" s="50"/>
      <c r="B522" s="68"/>
      <c r="C522" s="68"/>
      <c r="D522" s="68"/>
    </row>
    <row r="523" spans="1:4" ht="12.75" customHeight="1" x14ac:dyDescent="0.2">
      <c r="A523" s="50"/>
      <c r="B523" s="68"/>
      <c r="C523" s="68"/>
      <c r="D523" s="68"/>
    </row>
    <row r="524" spans="1:4" ht="12.75" customHeight="1" x14ac:dyDescent="0.2">
      <c r="A524" s="50"/>
      <c r="B524" s="68"/>
      <c r="C524" s="68"/>
      <c r="D524" s="68"/>
    </row>
    <row r="525" spans="1:4" ht="12.75" customHeight="1" x14ac:dyDescent="0.2">
      <c r="A525" s="50"/>
      <c r="B525" s="68"/>
      <c r="C525" s="68"/>
      <c r="D525" s="68"/>
    </row>
    <row r="526" spans="1:4" ht="12.75" customHeight="1" x14ac:dyDescent="0.2">
      <c r="A526" s="50"/>
      <c r="B526" s="68"/>
      <c r="C526" s="68"/>
      <c r="D526" s="68"/>
    </row>
    <row r="527" spans="1:4" ht="12.75" customHeight="1" x14ac:dyDescent="0.2">
      <c r="A527" s="50"/>
      <c r="B527" s="68"/>
      <c r="C527" s="68"/>
      <c r="D527" s="68"/>
    </row>
    <row r="528" spans="1:4" ht="12.75" customHeight="1" x14ac:dyDescent="0.2">
      <c r="A528" s="50"/>
      <c r="B528" s="68"/>
      <c r="C528" s="68"/>
      <c r="D528" s="68"/>
    </row>
    <row r="529" spans="1:4" ht="12.75" customHeight="1" x14ac:dyDescent="0.2">
      <c r="A529" s="50"/>
      <c r="B529" s="68"/>
      <c r="C529" s="68"/>
      <c r="D529" s="68"/>
    </row>
    <row r="530" spans="1:4" ht="12.75" customHeight="1" x14ac:dyDescent="0.2">
      <c r="A530" s="50"/>
      <c r="B530" s="68"/>
      <c r="C530" s="68"/>
      <c r="D530" s="68"/>
    </row>
    <row r="531" spans="1:4" ht="12.75" customHeight="1" x14ac:dyDescent="0.2">
      <c r="A531" s="50"/>
      <c r="B531" s="68"/>
      <c r="C531" s="68"/>
      <c r="D531" s="68"/>
    </row>
    <row r="532" spans="1:4" ht="12.75" customHeight="1" x14ac:dyDescent="0.2">
      <c r="A532" s="50"/>
      <c r="B532" s="68"/>
      <c r="C532" s="68"/>
      <c r="D532" s="68"/>
    </row>
    <row r="533" spans="1:4" ht="12.75" customHeight="1" x14ac:dyDescent="0.2">
      <c r="A533" s="50"/>
      <c r="B533" s="68"/>
      <c r="C533" s="68"/>
      <c r="D533" s="68"/>
    </row>
    <row r="534" spans="1:4" ht="12.75" customHeight="1" x14ac:dyDescent="0.2">
      <c r="A534" s="50"/>
      <c r="B534" s="68"/>
      <c r="C534" s="68"/>
      <c r="D534" s="68"/>
    </row>
    <row r="535" spans="1:4" ht="12.75" customHeight="1" x14ac:dyDescent="0.2">
      <c r="A535" s="50"/>
      <c r="B535" s="68"/>
      <c r="C535" s="68"/>
      <c r="D535" s="68"/>
    </row>
    <row r="536" spans="1:4" ht="12.75" customHeight="1" x14ac:dyDescent="0.2">
      <c r="A536" s="50"/>
      <c r="B536" s="68"/>
      <c r="C536" s="68"/>
      <c r="D536" s="68"/>
    </row>
    <row r="537" spans="1:4" ht="12.75" customHeight="1" x14ac:dyDescent="0.2">
      <c r="A537" s="50"/>
      <c r="B537" s="68"/>
      <c r="C537" s="68"/>
      <c r="D537" s="68"/>
    </row>
    <row r="538" spans="1:4" ht="12.75" customHeight="1" x14ac:dyDescent="0.2">
      <c r="A538" s="50"/>
      <c r="B538" s="68"/>
      <c r="C538" s="68"/>
      <c r="D538" s="68"/>
    </row>
    <row r="539" spans="1:4" ht="12.75" customHeight="1" x14ac:dyDescent="0.2">
      <c r="A539" s="50"/>
      <c r="B539" s="68"/>
      <c r="C539" s="68"/>
      <c r="D539" s="68"/>
    </row>
    <row r="540" spans="1:4" ht="12.75" customHeight="1" x14ac:dyDescent="0.2">
      <c r="A540" s="50"/>
      <c r="B540" s="68"/>
      <c r="C540" s="68"/>
      <c r="D540" s="68"/>
    </row>
    <row r="541" spans="1:4" ht="12.75" customHeight="1" x14ac:dyDescent="0.2">
      <c r="A541" s="50"/>
      <c r="B541" s="68"/>
      <c r="C541" s="68"/>
      <c r="D541" s="68"/>
    </row>
    <row r="542" spans="1:4" ht="12.75" customHeight="1" x14ac:dyDescent="0.2">
      <c r="A542" s="50"/>
      <c r="B542" s="68"/>
      <c r="C542" s="68"/>
      <c r="D542" s="68"/>
    </row>
    <row r="543" spans="1:4" ht="12.75" customHeight="1" x14ac:dyDescent="0.2">
      <c r="A543" s="50"/>
      <c r="B543" s="68"/>
      <c r="C543" s="68"/>
      <c r="D543" s="68"/>
    </row>
    <row r="544" spans="1:4" ht="12.75" customHeight="1" x14ac:dyDescent="0.2">
      <c r="A544" s="50"/>
      <c r="B544" s="68"/>
      <c r="C544" s="68"/>
      <c r="D544" s="68"/>
    </row>
    <row r="545" spans="1:4" ht="12.75" customHeight="1" x14ac:dyDescent="0.2">
      <c r="A545" s="50"/>
      <c r="B545" s="68"/>
      <c r="C545" s="68"/>
      <c r="D545" s="68"/>
    </row>
    <row r="546" spans="1:4" ht="12.75" customHeight="1" x14ac:dyDescent="0.2">
      <c r="A546" s="50"/>
      <c r="B546" s="68"/>
      <c r="C546" s="68"/>
      <c r="D546" s="68"/>
    </row>
    <row r="547" spans="1:4" ht="12.75" customHeight="1" x14ac:dyDescent="0.2">
      <c r="A547" s="50"/>
      <c r="B547" s="68"/>
      <c r="C547" s="68"/>
      <c r="D547" s="68"/>
    </row>
    <row r="548" spans="1:4" ht="12.75" customHeight="1" x14ac:dyDescent="0.2">
      <c r="A548" s="50"/>
      <c r="B548" s="68"/>
      <c r="C548" s="68"/>
      <c r="D548" s="68"/>
    </row>
    <row r="549" spans="1:4" ht="12.75" customHeight="1" x14ac:dyDescent="0.2">
      <c r="A549" s="50"/>
      <c r="B549" s="68"/>
      <c r="C549" s="68"/>
      <c r="D549" s="68"/>
    </row>
    <row r="550" spans="1:4" ht="12.75" customHeight="1" x14ac:dyDescent="0.2">
      <c r="A550" s="50"/>
      <c r="B550" s="68"/>
      <c r="C550" s="68"/>
      <c r="D550" s="68"/>
    </row>
    <row r="551" spans="1:4" ht="12.75" customHeight="1" x14ac:dyDescent="0.2">
      <c r="A551" s="50"/>
      <c r="B551" s="68"/>
      <c r="C551" s="68"/>
      <c r="D551" s="68"/>
    </row>
    <row r="552" spans="1:4" ht="12.75" customHeight="1" x14ac:dyDescent="0.2">
      <c r="A552" s="50"/>
      <c r="B552" s="68"/>
      <c r="C552" s="68"/>
      <c r="D552" s="68"/>
    </row>
    <row r="553" spans="1:4" ht="12.75" customHeight="1" x14ac:dyDescent="0.2">
      <c r="A553" s="50"/>
      <c r="B553" s="68"/>
      <c r="C553" s="68"/>
      <c r="D553" s="68"/>
    </row>
    <row r="554" spans="1:4" ht="12.75" customHeight="1" x14ac:dyDescent="0.2">
      <c r="A554" s="50"/>
      <c r="B554" s="68"/>
      <c r="C554" s="68"/>
      <c r="D554" s="68"/>
    </row>
    <row r="555" spans="1:4" ht="12.75" customHeight="1" x14ac:dyDescent="0.2">
      <c r="A555" s="50"/>
      <c r="B555" s="68"/>
      <c r="C555" s="68"/>
      <c r="D555" s="68"/>
    </row>
    <row r="556" spans="1:4" ht="12.75" customHeight="1" x14ac:dyDescent="0.2">
      <c r="A556" s="50"/>
      <c r="B556" s="68"/>
      <c r="C556" s="68"/>
      <c r="D556" s="68"/>
    </row>
    <row r="557" spans="1:4" ht="12.75" customHeight="1" x14ac:dyDescent="0.2">
      <c r="A557" s="50"/>
      <c r="B557" s="68"/>
      <c r="C557" s="68"/>
      <c r="D557" s="68"/>
    </row>
    <row r="558" spans="1:4" ht="12.75" customHeight="1" x14ac:dyDescent="0.2">
      <c r="A558" s="50"/>
      <c r="B558" s="68"/>
      <c r="C558" s="68"/>
      <c r="D558" s="68"/>
    </row>
    <row r="559" spans="1:4" ht="12.75" customHeight="1" x14ac:dyDescent="0.2">
      <c r="A559" s="50"/>
      <c r="B559" s="68"/>
      <c r="C559" s="68"/>
      <c r="D559" s="68"/>
    </row>
    <row r="560" spans="1:4" ht="12.75" customHeight="1" x14ac:dyDescent="0.2">
      <c r="A560" s="50"/>
      <c r="B560" s="68"/>
      <c r="C560" s="68"/>
      <c r="D560" s="68"/>
    </row>
    <row r="561" spans="1:4" ht="12.75" customHeight="1" x14ac:dyDescent="0.2">
      <c r="A561" s="50"/>
      <c r="B561" s="68"/>
      <c r="C561" s="68"/>
      <c r="D561" s="68"/>
    </row>
    <row r="562" spans="1:4" ht="12.75" customHeight="1" x14ac:dyDescent="0.2">
      <c r="A562" s="50"/>
      <c r="B562" s="68"/>
      <c r="C562" s="68"/>
      <c r="D562" s="68"/>
    </row>
    <row r="563" spans="1:4" ht="12.75" customHeight="1" x14ac:dyDescent="0.2">
      <c r="A563" s="50"/>
      <c r="B563" s="68"/>
      <c r="C563" s="68"/>
      <c r="D563" s="68"/>
    </row>
    <row r="564" spans="1:4" ht="12.75" customHeight="1" x14ac:dyDescent="0.2">
      <c r="A564" s="50"/>
      <c r="B564" s="68"/>
      <c r="C564" s="68"/>
      <c r="D564" s="68"/>
    </row>
    <row r="565" spans="1:4" ht="12.75" customHeight="1" x14ac:dyDescent="0.2">
      <c r="A565" s="50"/>
      <c r="B565" s="68"/>
      <c r="C565" s="68"/>
      <c r="D565" s="68"/>
    </row>
    <row r="566" spans="1:4" ht="12.75" customHeight="1" x14ac:dyDescent="0.2">
      <c r="A566" s="50"/>
      <c r="B566" s="68"/>
      <c r="C566" s="68"/>
      <c r="D566" s="68"/>
    </row>
    <row r="567" spans="1:4" ht="12.75" customHeight="1" x14ac:dyDescent="0.2">
      <c r="A567" s="50"/>
      <c r="B567" s="68"/>
      <c r="C567" s="68"/>
      <c r="D567" s="68"/>
    </row>
    <row r="568" spans="1:4" ht="12.75" customHeight="1" x14ac:dyDescent="0.2">
      <c r="A568" s="50"/>
      <c r="B568" s="68"/>
      <c r="C568" s="68"/>
      <c r="D568" s="68"/>
    </row>
    <row r="569" spans="1:4" ht="12.75" customHeight="1" x14ac:dyDescent="0.2">
      <c r="A569" s="50"/>
      <c r="B569" s="68"/>
      <c r="C569" s="68"/>
      <c r="D569" s="68"/>
    </row>
    <row r="570" spans="1:4" ht="12.75" customHeight="1" x14ac:dyDescent="0.2">
      <c r="A570" s="50"/>
      <c r="B570" s="68"/>
      <c r="C570" s="68"/>
      <c r="D570" s="68"/>
    </row>
    <row r="571" spans="1:4" ht="12.75" customHeight="1" x14ac:dyDescent="0.2">
      <c r="A571" s="50"/>
      <c r="B571" s="68"/>
      <c r="C571" s="68"/>
      <c r="D571" s="68"/>
    </row>
    <row r="572" spans="1:4" ht="12.75" customHeight="1" x14ac:dyDescent="0.2">
      <c r="A572" s="50"/>
      <c r="B572" s="68"/>
      <c r="C572" s="68"/>
      <c r="D572" s="68"/>
    </row>
    <row r="573" spans="1:4" ht="12.75" customHeight="1" x14ac:dyDescent="0.2">
      <c r="A573" s="50"/>
      <c r="B573" s="68"/>
      <c r="C573" s="68"/>
      <c r="D573" s="68"/>
    </row>
    <row r="574" spans="1:4" ht="12.75" customHeight="1" x14ac:dyDescent="0.2">
      <c r="A574" s="50"/>
      <c r="B574" s="68"/>
      <c r="C574" s="68"/>
      <c r="D574" s="68"/>
    </row>
    <row r="575" spans="1:4" ht="12.75" customHeight="1" x14ac:dyDescent="0.2">
      <c r="A575" s="50"/>
      <c r="B575" s="68"/>
      <c r="C575" s="68"/>
      <c r="D575" s="68"/>
    </row>
    <row r="576" spans="1:4" ht="12.75" customHeight="1" x14ac:dyDescent="0.2">
      <c r="A576" s="50"/>
      <c r="B576" s="68"/>
      <c r="C576" s="68"/>
      <c r="D576" s="68"/>
    </row>
    <row r="577" spans="1:4" ht="12.75" customHeight="1" x14ac:dyDescent="0.2">
      <c r="A577" s="50"/>
      <c r="B577" s="68"/>
      <c r="C577" s="68"/>
      <c r="D577" s="68"/>
    </row>
    <row r="578" spans="1:4" ht="12.75" customHeight="1" x14ac:dyDescent="0.2">
      <c r="A578" s="50"/>
      <c r="B578" s="68"/>
      <c r="C578" s="68"/>
      <c r="D578" s="68"/>
    </row>
    <row r="579" spans="1:4" ht="12.75" customHeight="1" x14ac:dyDescent="0.2">
      <c r="A579" s="50"/>
      <c r="B579" s="68"/>
      <c r="C579" s="68"/>
      <c r="D579" s="68"/>
    </row>
    <row r="580" spans="1:4" ht="12.75" customHeight="1" x14ac:dyDescent="0.2">
      <c r="A580" s="50"/>
      <c r="B580" s="68"/>
      <c r="C580" s="68"/>
      <c r="D580" s="68"/>
    </row>
    <row r="581" spans="1:4" ht="12.75" customHeight="1" x14ac:dyDescent="0.2">
      <c r="A581" s="50"/>
      <c r="B581" s="68"/>
      <c r="C581" s="68"/>
      <c r="D581" s="68"/>
    </row>
    <row r="582" spans="1:4" ht="12.75" customHeight="1" x14ac:dyDescent="0.2">
      <c r="A582" s="50"/>
      <c r="B582" s="68"/>
      <c r="C582" s="68"/>
      <c r="D582" s="68"/>
    </row>
    <row r="583" spans="1:4" ht="12.75" customHeight="1" x14ac:dyDescent="0.2">
      <c r="A583" s="50"/>
      <c r="B583" s="68"/>
      <c r="C583" s="68"/>
      <c r="D583" s="68"/>
    </row>
    <row r="584" spans="1:4" ht="12.75" customHeight="1" x14ac:dyDescent="0.2">
      <c r="A584" s="50"/>
      <c r="B584" s="68"/>
      <c r="C584" s="68"/>
      <c r="D584" s="68"/>
    </row>
    <row r="585" spans="1:4" ht="12.75" customHeight="1" x14ac:dyDescent="0.2">
      <c r="A585" s="50"/>
      <c r="B585" s="68"/>
      <c r="C585" s="68"/>
      <c r="D585" s="68"/>
    </row>
    <row r="586" spans="1:4" ht="12.75" customHeight="1" x14ac:dyDescent="0.2">
      <c r="A586" s="50"/>
      <c r="B586" s="68"/>
      <c r="C586" s="68"/>
      <c r="D586" s="68"/>
    </row>
    <row r="587" spans="1:4" ht="12.75" customHeight="1" x14ac:dyDescent="0.2">
      <c r="A587" s="50"/>
      <c r="B587" s="68"/>
      <c r="C587" s="68"/>
      <c r="D587" s="68"/>
    </row>
    <row r="588" spans="1:4" ht="12.75" customHeight="1" x14ac:dyDescent="0.2">
      <c r="A588" s="50"/>
      <c r="B588" s="68"/>
      <c r="C588" s="68"/>
      <c r="D588" s="68"/>
    </row>
    <row r="589" spans="1:4" ht="12.75" customHeight="1" x14ac:dyDescent="0.2">
      <c r="A589" s="50"/>
      <c r="B589" s="68"/>
      <c r="C589" s="68"/>
      <c r="D589" s="68"/>
    </row>
    <row r="590" spans="1:4" ht="12.75" customHeight="1" x14ac:dyDescent="0.2">
      <c r="A590" s="50"/>
      <c r="B590" s="68"/>
      <c r="C590" s="68"/>
      <c r="D590" s="68"/>
    </row>
    <row r="591" spans="1:4" ht="12.75" customHeight="1" x14ac:dyDescent="0.2">
      <c r="A591" s="50"/>
      <c r="B591" s="68"/>
      <c r="C591" s="68"/>
      <c r="D591" s="68"/>
    </row>
    <row r="592" spans="1:4" ht="12.75" customHeight="1" x14ac:dyDescent="0.2">
      <c r="A592" s="50"/>
      <c r="B592" s="68"/>
      <c r="C592" s="68"/>
      <c r="D592" s="68"/>
    </row>
    <row r="593" spans="1:4" ht="12.75" customHeight="1" x14ac:dyDescent="0.2">
      <c r="A593" s="50"/>
      <c r="B593" s="68"/>
      <c r="C593" s="68"/>
      <c r="D593" s="68"/>
    </row>
    <row r="594" spans="1:4" ht="12.75" customHeight="1" x14ac:dyDescent="0.2">
      <c r="A594" s="50"/>
      <c r="B594" s="68"/>
      <c r="C594" s="68"/>
      <c r="D594" s="68"/>
    </row>
    <row r="595" spans="1:4" ht="12.75" customHeight="1" x14ac:dyDescent="0.2">
      <c r="A595" s="50"/>
      <c r="B595" s="68"/>
      <c r="C595" s="68"/>
      <c r="D595" s="68"/>
    </row>
    <row r="596" spans="1:4" ht="12.75" customHeight="1" x14ac:dyDescent="0.2">
      <c r="A596" s="50"/>
      <c r="B596" s="68"/>
      <c r="C596" s="68"/>
      <c r="D596" s="68"/>
    </row>
    <row r="597" spans="1:4" ht="12.75" customHeight="1" x14ac:dyDescent="0.2">
      <c r="A597" s="50"/>
      <c r="B597" s="68"/>
      <c r="C597" s="68"/>
      <c r="D597" s="68"/>
    </row>
    <row r="598" spans="1:4" ht="12.75" customHeight="1" x14ac:dyDescent="0.2">
      <c r="A598" s="50"/>
      <c r="B598" s="68"/>
      <c r="C598" s="68"/>
      <c r="D598" s="68"/>
    </row>
    <row r="599" spans="1:4" ht="12.75" customHeight="1" x14ac:dyDescent="0.2">
      <c r="A599" s="50"/>
      <c r="B599" s="68"/>
      <c r="C599" s="68"/>
      <c r="D599" s="68"/>
    </row>
    <row r="600" spans="1:4" ht="12.75" customHeight="1" x14ac:dyDescent="0.2">
      <c r="A600" s="50"/>
      <c r="B600" s="68"/>
      <c r="C600" s="68"/>
      <c r="D600" s="68"/>
    </row>
    <row r="601" spans="1:4" ht="12.75" customHeight="1" x14ac:dyDescent="0.2">
      <c r="A601" s="50"/>
      <c r="B601" s="68"/>
      <c r="C601" s="68"/>
      <c r="D601" s="68"/>
    </row>
    <row r="602" spans="1:4" ht="12.75" customHeight="1" x14ac:dyDescent="0.2">
      <c r="A602" s="50"/>
      <c r="B602" s="68"/>
      <c r="C602" s="68"/>
      <c r="D602" s="68"/>
    </row>
    <row r="603" spans="1:4" ht="12.75" customHeight="1" x14ac:dyDescent="0.2">
      <c r="A603" s="50"/>
      <c r="B603" s="68"/>
      <c r="C603" s="68"/>
      <c r="D603" s="68"/>
    </row>
    <row r="604" spans="1:4" ht="12.75" customHeight="1" x14ac:dyDescent="0.2">
      <c r="A604" s="50"/>
      <c r="B604" s="68"/>
      <c r="C604" s="68"/>
      <c r="D604" s="68"/>
    </row>
    <row r="605" spans="1:4" ht="12.75" customHeight="1" x14ac:dyDescent="0.2">
      <c r="A605" s="50"/>
      <c r="B605" s="68"/>
      <c r="C605" s="68"/>
      <c r="D605" s="68"/>
    </row>
    <row r="606" spans="1:4" ht="12.75" customHeight="1" x14ac:dyDescent="0.2">
      <c r="A606" s="50"/>
      <c r="B606" s="68"/>
      <c r="C606" s="68"/>
      <c r="D606" s="68"/>
    </row>
    <row r="607" spans="1:4" ht="12.75" customHeight="1" x14ac:dyDescent="0.2">
      <c r="A607" s="50"/>
      <c r="B607" s="68"/>
      <c r="C607" s="68"/>
      <c r="D607" s="68"/>
    </row>
    <row r="608" spans="1:4" ht="12.75" customHeight="1" x14ac:dyDescent="0.2">
      <c r="A608" s="50"/>
      <c r="B608" s="68"/>
      <c r="C608" s="68"/>
      <c r="D608" s="68"/>
    </row>
    <row r="609" spans="1:4" ht="12.75" customHeight="1" x14ac:dyDescent="0.2">
      <c r="A609" s="50"/>
      <c r="B609" s="68"/>
      <c r="C609" s="68"/>
      <c r="D609" s="68"/>
    </row>
    <row r="610" spans="1:4" ht="12.75" customHeight="1" x14ac:dyDescent="0.2">
      <c r="A610" s="50"/>
      <c r="B610" s="68"/>
      <c r="C610" s="68"/>
      <c r="D610" s="68"/>
    </row>
    <row r="611" spans="1:4" ht="12.75" customHeight="1" x14ac:dyDescent="0.2">
      <c r="A611" s="50"/>
      <c r="B611" s="68"/>
      <c r="C611" s="68"/>
      <c r="D611" s="68"/>
    </row>
    <row r="612" spans="1:4" ht="12.75" customHeight="1" x14ac:dyDescent="0.2">
      <c r="A612" s="50"/>
      <c r="B612" s="68"/>
      <c r="C612" s="68"/>
      <c r="D612" s="68"/>
    </row>
    <row r="613" spans="1:4" ht="12.75" customHeight="1" x14ac:dyDescent="0.2">
      <c r="A613" s="50"/>
      <c r="B613" s="68"/>
      <c r="C613" s="68"/>
      <c r="D613" s="68"/>
    </row>
    <row r="614" spans="1:4" ht="12.75" customHeight="1" x14ac:dyDescent="0.2">
      <c r="A614" s="50"/>
      <c r="B614" s="68"/>
      <c r="C614" s="68"/>
      <c r="D614" s="68"/>
    </row>
    <row r="615" spans="1:4" ht="12.75" customHeight="1" x14ac:dyDescent="0.2">
      <c r="A615" s="50"/>
      <c r="B615" s="68"/>
      <c r="C615" s="68"/>
      <c r="D615" s="68"/>
    </row>
    <row r="616" spans="1:4" ht="12.75" customHeight="1" x14ac:dyDescent="0.2">
      <c r="A616" s="50"/>
      <c r="B616" s="68"/>
      <c r="C616" s="68"/>
      <c r="D616" s="68"/>
    </row>
    <row r="617" spans="1:4" ht="12.75" customHeight="1" x14ac:dyDescent="0.2">
      <c r="A617" s="50"/>
      <c r="B617" s="68"/>
      <c r="C617" s="68"/>
      <c r="D617" s="68"/>
    </row>
    <row r="618" spans="1:4" ht="12.75" customHeight="1" x14ac:dyDescent="0.2">
      <c r="A618" s="50"/>
      <c r="B618" s="68"/>
      <c r="C618" s="68"/>
      <c r="D618" s="68"/>
    </row>
    <row r="619" spans="1:4" ht="12.75" customHeight="1" x14ac:dyDescent="0.2">
      <c r="A619" s="50"/>
      <c r="B619" s="68"/>
      <c r="C619" s="68"/>
      <c r="D619" s="68"/>
    </row>
    <row r="620" spans="1:4" ht="12.75" customHeight="1" x14ac:dyDescent="0.2">
      <c r="A620" s="50"/>
      <c r="B620" s="68"/>
      <c r="C620" s="68"/>
      <c r="D620" s="68"/>
    </row>
    <row r="621" spans="1:4" ht="12.75" customHeight="1" x14ac:dyDescent="0.2">
      <c r="A621" s="50"/>
      <c r="B621" s="68"/>
      <c r="C621" s="68"/>
      <c r="D621" s="68"/>
    </row>
    <row r="622" spans="1:4" ht="12.75" customHeight="1" x14ac:dyDescent="0.2">
      <c r="A622" s="50"/>
      <c r="B622" s="68"/>
      <c r="C622" s="68"/>
      <c r="D622" s="68"/>
    </row>
    <row r="623" spans="1:4" ht="12.75" customHeight="1" x14ac:dyDescent="0.2">
      <c r="A623" s="50"/>
      <c r="B623" s="68"/>
      <c r="C623" s="68"/>
      <c r="D623" s="68"/>
    </row>
    <row r="624" spans="1:4" ht="12.75" customHeight="1" x14ac:dyDescent="0.2">
      <c r="A624" s="50"/>
      <c r="B624" s="68"/>
      <c r="C624" s="68"/>
      <c r="D624" s="68"/>
    </row>
    <row r="625" spans="1:4" ht="12.75" customHeight="1" x14ac:dyDescent="0.2">
      <c r="A625" s="50"/>
      <c r="B625" s="68"/>
      <c r="C625" s="68"/>
      <c r="D625" s="68"/>
    </row>
    <row r="626" spans="1:4" ht="12.75" customHeight="1" x14ac:dyDescent="0.2">
      <c r="A626" s="50"/>
      <c r="B626" s="68"/>
      <c r="C626" s="68"/>
      <c r="D626" s="68"/>
    </row>
    <row r="627" spans="1:4" ht="12.75" customHeight="1" x14ac:dyDescent="0.2">
      <c r="A627" s="50"/>
      <c r="B627" s="68"/>
      <c r="C627" s="68"/>
      <c r="D627" s="68"/>
    </row>
    <row r="628" spans="1:4" ht="12.75" customHeight="1" x14ac:dyDescent="0.2">
      <c r="A628" s="50"/>
      <c r="B628" s="68"/>
      <c r="C628" s="68"/>
      <c r="D628" s="68"/>
    </row>
    <row r="629" spans="1:4" ht="12.75" customHeight="1" x14ac:dyDescent="0.2">
      <c r="A629" s="50"/>
      <c r="B629" s="68"/>
      <c r="C629" s="68"/>
      <c r="D629" s="68"/>
    </row>
    <row r="630" spans="1:4" ht="12.75" customHeight="1" x14ac:dyDescent="0.2">
      <c r="A630" s="50"/>
      <c r="B630" s="68"/>
      <c r="C630" s="68"/>
      <c r="D630" s="68"/>
    </row>
    <row r="631" spans="1:4" ht="12.75" customHeight="1" x14ac:dyDescent="0.2">
      <c r="A631" s="50"/>
      <c r="B631" s="68"/>
      <c r="C631" s="68"/>
      <c r="D631" s="68"/>
    </row>
    <row r="632" spans="1:4" ht="12.75" customHeight="1" x14ac:dyDescent="0.2">
      <c r="A632" s="50"/>
      <c r="B632" s="68"/>
      <c r="C632" s="68"/>
      <c r="D632" s="68"/>
    </row>
    <row r="633" spans="1:4" ht="12.75" customHeight="1" x14ac:dyDescent="0.2">
      <c r="A633" s="50"/>
      <c r="B633" s="68"/>
      <c r="C633" s="68"/>
      <c r="D633" s="68"/>
    </row>
    <row r="634" spans="1:4" ht="12.75" customHeight="1" x14ac:dyDescent="0.2">
      <c r="A634" s="50"/>
      <c r="B634" s="68"/>
      <c r="C634" s="68"/>
      <c r="D634" s="68"/>
    </row>
    <row r="635" spans="1:4" ht="12.75" customHeight="1" x14ac:dyDescent="0.2">
      <c r="A635" s="50"/>
      <c r="B635" s="68"/>
      <c r="C635" s="68"/>
      <c r="D635" s="68"/>
    </row>
    <row r="636" spans="1:4" ht="12.75" customHeight="1" x14ac:dyDescent="0.2">
      <c r="A636" s="50"/>
      <c r="B636" s="68"/>
      <c r="C636" s="68"/>
      <c r="D636" s="68"/>
    </row>
    <row r="637" spans="1:4" ht="12.75" customHeight="1" x14ac:dyDescent="0.2">
      <c r="A637" s="50"/>
      <c r="B637" s="68"/>
      <c r="C637" s="68"/>
      <c r="D637" s="68"/>
    </row>
    <row r="638" spans="1:4" ht="12.75" customHeight="1" x14ac:dyDescent="0.2">
      <c r="A638" s="50"/>
      <c r="B638" s="68"/>
      <c r="C638" s="68"/>
      <c r="D638" s="68"/>
    </row>
    <row r="639" spans="1:4" ht="12.75" customHeight="1" x14ac:dyDescent="0.2">
      <c r="A639" s="50"/>
      <c r="B639" s="68"/>
      <c r="C639" s="68"/>
      <c r="D639" s="68"/>
    </row>
    <row r="640" spans="1:4" ht="12.75" customHeight="1" x14ac:dyDescent="0.2">
      <c r="A640" s="50"/>
      <c r="B640" s="68"/>
      <c r="C640" s="68"/>
      <c r="D640" s="68"/>
    </row>
    <row r="641" spans="1:4" ht="12.75" customHeight="1" x14ac:dyDescent="0.2">
      <c r="A641" s="50"/>
      <c r="B641" s="68"/>
      <c r="C641" s="68"/>
      <c r="D641" s="68"/>
    </row>
    <row r="642" spans="1:4" ht="12.75" customHeight="1" x14ac:dyDescent="0.2">
      <c r="A642" s="50"/>
      <c r="B642" s="68"/>
      <c r="C642" s="68"/>
      <c r="D642" s="68"/>
    </row>
    <row r="643" spans="1:4" ht="12.75" customHeight="1" x14ac:dyDescent="0.2">
      <c r="A643" s="50"/>
      <c r="B643" s="68"/>
      <c r="C643" s="68"/>
      <c r="D643" s="68"/>
    </row>
    <row r="644" spans="1:4" ht="12.75" customHeight="1" x14ac:dyDescent="0.2">
      <c r="A644" s="50"/>
      <c r="B644" s="68"/>
      <c r="C644" s="68"/>
      <c r="D644" s="68"/>
    </row>
    <row r="645" spans="1:4" ht="12.75" customHeight="1" x14ac:dyDescent="0.2">
      <c r="A645" s="50"/>
      <c r="B645" s="68"/>
      <c r="C645" s="68"/>
      <c r="D645" s="68"/>
    </row>
    <row r="646" spans="1:4" ht="12.75" customHeight="1" x14ac:dyDescent="0.2">
      <c r="A646" s="50"/>
      <c r="B646" s="68"/>
      <c r="C646" s="68"/>
      <c r="D646" s="68"/>
    </row>
    <row r="647" spans="1:4" ht="12.75" customHeight="1" x14ac:dyDescent="0.2">
      <c r="A647" s="50"/>
      <c r="B647" s="68"/>
      <c r="C647" s="68"/>
      <c r="D647" s="68"/>
    </row>
    <row r="648" spans="1:4" ht="12.75" customHeight="1" x14ac:dyDescent="0.2">
      <c r="A648" s="50"/>
      <c r="B648" s="68"/>
      <c r="C648" s="68"/>
      <c r="D648" s="68"/>
    </row>
    <row r="649" spans="1:4" ht="12.75" customHeight="1" x14ac:dyDescent="0.2">
      <c r="A649" s="50"/>
      <c r="B649" s="68"/>
      <c r="C649" s="68"/>
      <c r="D649" s="68"/>
    </row>
    <row r="650" spans="1:4" ht="12.75" customHeight="1" x14ac:dyDescent="0.2">
      <c r="A650" s="50"/>
      <c r="B650" s="68"/>
      <c r="C650" s="68"/>
      <c r="D650" s="68"/>
    </row>
    <row r="651" spans="1:4" ht="12.75" customHeight="1" x14ac:dyDescent="0.2">
      <c r="A651" s="50"/>
      <c r="B651" s="68"/>
      <c r="C651" s="68"/>
      <c r="D651" s="68"/>
    </row>
    <row r="652" spans="1:4" ht="12.75" customHeight="1" x14ac:dyDescent="0.2">
      <c r="A652" s="50"/>
      <c r="B652" s="68"/>
      <c r="C652" s="68"/>
      <c r="D652" s="68"/>
    </row>
    <row r="653" spans="1:4" ht="12.75" customHeight="1" x14ac:dyDescent="0.2">
      <c r="A653" s="50"/>
      <c r="B653" s="68"/>
      <c r="C653" s="68"/>
      <c r="D653" s="68"/>
    </row>
    <row r="654" spans="1:4" ht="12.75" customHeight="1" x14ac:dyDescent="0.2">
      <c r="A654" s="50"/>
      <c r="B654" s="68"/>
      <c r="C654" s="68"/>
      <c r="D654" s="68"/>
    </row>
    <row r="655" spans="1:4" ht="12.75" customHeight="1" x14ac:dyDescent="0.2">
      <c r="A655" s="50"/>
      <c r="B655" s="68"/>
      <c r="C655" s="68"/>
      <c r="D655" s="68"/>
    </row>
    <row r="656" spans="1:4" ht="12.75" customHeight="1" x14ac:dyDescent="0.2">
      <c r="A656" s="50"/>
      <c r="B656" s="68"/>
      <c r="C656" s="68"/>
      <c r="D656" s="68"/>
    </row>
    <row r="657" spans="1:4" ht="12.75" customHeight="1" x14ac:dyDescent="0.2">
      <c r="A657" s="50"/>
      <c r="B657" s="68"/>
      <c r="C657" s="68"/>
      <c r="D657" s="68"/>
    </row>
    <row r="658" spans="1:4" ht="12.75" customHeight="1" x14ac:dyDescent="0.2">
      <c r="A658" s="50"/>
      <c r="B658" s="68"/>
      <c r="C658" s="68"/>
      <c r="D658" s="68"/>
    </row>
    <row r="659" spans="1:4" ht="12.75" customHeight="1" x14ac:dyDescent="0.2">
      <c r="A659" s="50"/>
      <c r="B659" s="68"/>
      <c r="C659" s="68"/>
      <c r="D659" s="68"/>
    </row>
    <row r="660" spans="1:4" ht="12.75" customHeight="1" x14ac:dyDescent="0.2">
      <c r="A660" s="50"/>
      <c r="B660" s="68"/>
      <c r="C660" s="68"/>
      <c r="D660" s="68"/>
    </row>
    <row r="661" spans="1:4" ht="12.75" customHeight="1" x14ac:dyDescent="0.2">
      <c r="A661" s="50"/>
      <c r="B661" s="68"/>
      <c r="C661" s="68"/>
      <c r="D661" s="68"/>
    </row>
    <row r="662" spans="1:4" ht="12.75" customHeight="1" x14ac:dyDescent="0.2">
      <c r="A662" s="50"/>
      <c r="B662" s="68"/>
      <c r="C662" s="68"/>
      <c r="D662" s="68"/>
    </row>
    <row r="663" spans="1:4" ht="12.75" customHeight="1" x14ac:dyDescent="0.2">
      <c r="A663" s="50"/>
      <c r="B663" s="68"/>
      <c r="C663" s="68"/>
      <c r="D663" s="68"/>
    </row>
    <row r="664" spans="1:4" ht="12.75" customHeight="1" x14ac:dyDescent="0.2">
      <c r="A664" s="50"/>
      <c r="B664" s="68"/>
      <c r="C664" s="68"/>
      <c r="D664" s="68"/>
    </row>
    <row r="665" spans="1:4" ht="12.75" customHeight="1" x14ac:dyDescent="0.2">
      <c r="A665" s="50"/>
      <c r="B665" s="68"/>
      <c r="C665" s="68"/>
      <c r="D665" s="68"/>
    </row>
    <row r="666" spans="1:4" ht="12.75" customHeight="1" x14ac:dyDescent="0.2">
      <c r="A666" s="50"/>
      <c r="B666" s="68"/>
      <c r="C666" s="68"/>
      <c r="D666" s="68"/>
    </row>
    <row r="667" spans="1:4" ht="12.75" customHeight="1" x14ac:dyDescent="0.2">
      <c r="A667" s="50"/>
      <c r="B667" s="68"/>
      <c r="C667" s="68"/>
      <c r="D667" s="68"/>
    </row>
    <row r="668" spans="1:4" ht="12.75" customHeight="1" x14ac:dyDescent="0.2">
      <c r="A668" s="50"/>
      <c r="B668" s="68"/>
      <c r="C668" s="68"/>
      <c r="D668" s="68"/>
    </row>
    <row r="669" spans="1:4" ht="12.75" customHeight="1" x14ac:dyDescent="0.2">
      <c r="A669" s="50"/>
      <c r="B669" s="68"/>
      <c r="C669" s="68"/>
      <c r="D669" s="68"/>
    </row>
    <row r="670" spans="1:4" ht="12.75" customHeight="1" x14ac:dyDescent="0.2">
      <c r="A670" s="50"/>
      <c r="B670" s="68"/>
      <c r="C670" s="68"/>
      <c r="D670" s="68"/>
    </row>
    <row r="671" spans="1:4" ht="12.75" customHeight="1" x14ac:dyDescent="0.2">
      <c r="A671" s="50"/>
      <c r="B671" s="68"/>
      <c r="C671" s="68"/>
      <c r="D671" s="68"/>
    </row>
    <row r="672" spans="1:4" ht="12.75" customHeight="1" x14ac:dyDescent="0.2">
      <c r="A672" s="50"/>
      <c r="B672" s="68"/>
      <c r="C672" s="68"/>
      <c r="D672" s="68"/>
    </row>
    <row r="673" spans="1:4" ht="12.75" customHeight="1" x14ac:dyDescent="0.2">
      <c r="A673" s="50"/>
      <c r="B673" s="68"/>
      <c r="C673" s="68"/>
      <c r="D673" s="68"/>
    </row>
    <row r="674" spans="1:4" ht="12.75" customHeight="1" x14ac:dyDescent="0.2">
      <c r="A674" s="50"/>
      <c r="B674" s="68"/>
      <c r="C674" s="68"/>
      <c r="D674" s="68"/>
    </row>
    <row r="675" spans="1:4" ht="12.75" customHeight="1" x14ac:dyDescent="0.2">
      <c r="A675" s="50"/>
      <c r="B675" s="68"/>
      <c r="C675" s="68"/>
      <c r="D675" s="68"/>
    </row>
    <row r="676" spans="1:4" ht="12.75" customHeight="1" x14ac:dyDescent="0.2">
      <c r="A676" s="50"/>
      <c r="B676" s="68"/>
      <c r="C676" s="68"/>
      <c r="D676" s="68"/>
    </row>
    <row r="677" spans="1:4" ht="12.75" customHeight="1" x14ac:dyDescent="0.2">
      <c r="A677" s="50"/>
      <c r="B677" s="68"/>
      <c r="C677" s="68"/>
      <c r="D677" s="68"/>
    </row>
    <row r="678" spans="1:4" ht="12.75" customHeight="1" x14ac:dyDescent="0.2">
      <c r="A678" s="50"/>
      <c r="B678" s="68"/>
      <c r="C678" s="68"/>
      <c r="D678" s="68"/>
    </row>
    <row r="679" spans="1:4" ht="12.75" customHeight="1" x14ac:dyDescent="0.2">
      <c r="A679" s="50"/>
      <c r="B679" s="68"/>
      <c r="C679" s="68"/>
      <c r="D679" s="68"/>
    </row>
    <row r="680" spans="1:4" ht="12.75" customHeight="1" x14ac:dyDescent="0.2">
      <c r="A680" s="50"/>
      <c r="B680" s="68"/>
      <c r="C680" s="68"/>
      <c r="D680" s="68"/>
    </row>
    <row r="681" spans="1:4" ht="12.75" customHeight="1" x14ac:dyDescent="0.2">
      <c r="A681" s="50"/>
      <c r="B681" s="68"/>
      <c r="C681" s="68"/>
      <c r="D681" s="68"/>
    </row>
    <row r="682" spans="1:4" ht="12.75" customHeight="1" x14ac:dyDescent="0.2">
      <c r="A682" s="50"/>
      <c r="B682" s="68"/>
      <c r="C682" s="68"/>
      <c r="D682" s="68"/>
    </row>
    <row r="683" spans="1:4" ht="12.75" customHeight="1" x14ac:dyDescent="0.2">
      <c r="A683" s="50"/>
      <c r="B683" s="68"/>
      <c r="C683" s="68"/>
      <c r="D683" s="68"/>
    </row>
    <row r="684" spans="1:4" ht="12.75" customHeight="1" x14ac:dyDescent="0.2">
      <c r="A684" s="50"/>
      <c r="B684" s="68"/>
      <c r="C684" s="68"/>
      <c r="D684" s="68"/>
    </row>
    <row r="685" spans="1:4" ht="12.75" customHeight="1" x14ac:dyDescent="0.2">
      <c r="A685" s="50"/>
      <c r="B685" s="68"/>
      <c r="C685" s="68"/>
      <c r="D685" s="68"/>
    </row>
    <row r="686" spans="1:4" ht="12.75" customHeight="1" x14ac:dyDescent="0.2">
      <c r="A686" s="50"/>
      <c r="B686" s="68"/>
      <c r="C686" s="68"/>
      <c r="D686" s="68"/>
    </row>
    <row r="687" spans="1:4" ht="12.75" customHeight="1" x14ac:dyDescent="0.2">
      <c r="A687" s="50"/>
      <c r="B687" s="68"/>
      <c r="C687" s="68"/>
      <c r="D687" s="68"/>
    </row>
    <row r="688" spans="1:4" ht="12.75" customHeight="1" x14ac:dyDescent="0.2">
      <c r="A688" s="50"/>
      <c r="B688" s="68"/>
      <c r="C688" s="68"/>
      <c r="D688" s="68"/>
    </row>
    <row r="689" spans="1:4" ht="12.75" customHeight="1" x14ac:dyDescent="0.2">
      <c r="A689" s="50"/>
      <c r="B689" s="68"/>
      <c r="C689" s="68"/>
      <c r="D689" s="68"/>
    </row>
    <row r="690" spans="1:4" ht="12.75" customHeight="1" x14ac:dyDescent="0.2">
      <c r="A690" s="50"/>
      <c r="B690" s="68"/>
      <c r="C690" s="68"/>
      <c r="D690" s="68"/>
    </row>
    <row r="691" spans="1:4" ht="12.75" customHeight="1" x14ac:dyDescent="0.2">
      <c r="A691" s="50"/>
      <c r="B691" s="68"/>
      <c r="C691" s="68"/>
      <c r="D691" s="68"/>
    </row>
    <row r="692" spans="1:4" ht="12.75" customHeight="1" x14ac:dyDescent="0.2">
      <c r="A692" s="50"/>
      <c r="B692" s="68"/>
      <c r="C692" s="68"/>
      <c r="D692" s="68"/>
    </row>
    <row r="693" spans="1:4" ht="12.75" customHeight="1" x14ac:dyDescent="0.2">
      <c r="A693" s="50"/>
      <c r="B693" s="68"/>
      <c r="C693" s="68"/>
      <c r="D693" s="68"/>
    </row>
    <row r="694" spans="1:4" ht="12.75" customHeight="1" x14ac:dyDescent="0.2">
      <c r="A694" s="50"/>
      <c r="B694" s="68"/>
      <c r="C694" s="68"/>
      <c r="D694" s="68"/>
    </row>
    <row r="695" spans="1:4" ht="12.75" customHeight="1" x14ac:dyDescent="0.2">
      <c r="A695" s="50"/>
      <c r="B695" s="68"/>
      <c r="C695" s="68"/>
      <c r="D695" s="68"/>
    </row>
    <row r="696" spans="1:4" ht="12.75" customHeight="1" x14ac:dyDescent="0.2">
      <c r="A696" s="50"/>
      <c r="B696" s="68"/>
      <c r="C696" s="68"/>
      <c r="D696" s="68"/>
    </row>
    <row r="697" spans="1:4" ht="12.75" customHeight="1" x14ac:dyDescent="0.2">
      <c r="A697" s="50"/>
      <c r="B697" s="68"/>
      <c r="C697" s="68"/>
      <c r="D697" s="68"/>
    </row>
    <row r="698" spans="1:4" ht="12.75" customHeight="1" x14ac:dyDescent="0.2">
      <c r="A698" s="50"/>
      <c r="B698" s="68"/>
      <c r="C698" s="68"/>
      <c r="D698" s="68"/>
    </row>
    <row r="699" spans="1:4" ht="12.75" customHeight="1" x14ac:dyDescent="0.2">
      <c r="A699" s="50"/>
      <c r="B699" s="68"/>
      <c r="C699" s="68"/>
      <c r="D699" s="68"/>
    </row>
    <row r="700" spans="1:4" ht="12.75" customHeight="1" x14ac:dyDescent="0.2">
      <c r="A700" s="50"/>
      <c r="B700" s="68"/>
      <c r="C700" s="68"/>
      <c r="D700" s="68"/>
    </row>
    <row r="701" spans="1:4" ht="12.75" customHeight="1" x14ac:dyDescent="0.2">
      <c r="A701" s="50"/>
      <c r="B701" s="68"/>
      <c r="C701" s="68"/>
      <c r="D701" s="68"/>
    </row>
    <row r="702" spans="1:4" ht="12.75" customHeight="1" x14ac:dyDescent="0.2">
      <c r="A702" s="50"/>
      <c r="B702" s="68"/>
      <c r="C702" s="68"/>
      <c r="D702" s="68"/>
    </row>
    <row r="703" spans="1:4" ht="12.75" customHeight="1" x14ac:dyDescent="0.2">
      <c r="A703" s="50"/>
      <c r="B703" s="68"/>
      <c r="C703" s="68"/>
      <c r="D703" s="68"/>
    </row>
    <row r="704" spans="1:4" ht="12.75" customHeight="1" x14ac:dyDescent="0.2">
      <c r="A704" s="50"/>
      <c r="B704" s="68"/>
      <c r="C704" s="68"/>
      <c r="D704" s="68"/>
    </row>
    <row r="705" spans="1:4" ht="12.75" customHeight="1" x14ac:dyDescent="0.2">
      <c r="A705" s="50"/>
      <c r="B705" s="68"/>
      <c r="C705" s="68"/>
      <c r="D705" s="68"/>
    </row>
    <row r="706" spans="1:4" ht="12.75" customHeight="1" x14ac:dyDescent="0.2">
      <c r="A706" s="50"/>
      <c r="B706" s="68"/>
      <c r="C706" s="68"/>
      <c r="D706" s="68"/>
    </row>
    <row r="707" spans="1:4" ht="12.75" customHeight="1" x14ac:dyDescent="0.2">
      <c r="A707" s="50"/>
      <c r="B707" s="68"/>
      <c r="C707" s="68"/>
      <c r="D707" s="68"/>
    </row>
    <row r="708" spans="1:4" ht="12.75" customHeight="1" x14ac:dyDescent="0.2">
      <c r="A708" s="50"/>
      <c r="B708" s="68"/>
      <c r="C708" s="68"/>
      <c r="D708" s="68"/>
    </row>
    <row r="709" spans="1:4" ht="12.75" customHeight="1" x14ac:dyDescent="0.2">
      <c r="A709" s="50"/>
      <c r="B709" s="68"/>
      <c r="C709" s="68"/>
      <c r="D709" s="68"/>
    </row>
    <row r="710" spans="1:4" ht="12.75" customHeight="1" x14ac:dyDescent="0.2">
      <c r="A710" s="50"/>
      <c r="B710" s="68"/>
      <c r="C710" s="68"/>
      <c r="D710" s="68"/>
    </row>
    <row r="711" spans="1:4" ht="12.75" customHeight="1" x14ac:dyDescent="0.2">
      <c r="A711" s="50"/>
      <c r="B711" s="68"/>
      <c r="C711" s="68"/>
      <c r="D711" s="68"/>
    </row>
    <row r="712" spans="1:4" ht="12.75" customHeight="1" x14ac:dyDescent="0.2">
      <c r="A712" s="50"/>
      <c r="B712" s="68"/>
      <c r="C712" s="68"/>
      <c r="D712" s="68"/>
    </row>
    <row r="713" spans="1:4" ht="12.75" customHeight="1" x14ac:dyDescent="0.2">
      <c r="A713" s="50"/>
      <c r="B713" s="68"/>
      <c r="C713" s="68"/>
      <c r="D713" s="68"/>
    </row>
    <row r="714" spans="1:4" ht="12.75" customHeight="1" x14ac:dyDescent="0.2">
      <c r="A714" s="50"/>
      <c r="B714" s="68"/>
      <c r="C714" s="68"/>
      <c r="D714" s="68"/>
    </row>
    <row r="715" spans="1:4" ht="12.75" customHeight="1" x14ac:dyDescent="0.2">
      <c r="A715" s="50"/>
      <c r="B715" s="68"/>
      <c r="C715" s="68"/>
      <c r="D715" s="68"/>
    </row>
    <row r="716" spans="1:4" ht="12.75" customHeight="1" x14ac:dyDescent="0.2">
      <c r="A716" s="50"/>
      <c r="B716" s="68"/>
      <c r="C716" s="68"/>
      <c r="D716" s="68"/>
    </row>
    <row r="717" spans="1:4" ht="12.75" customHeight="1" x14ac:dyDescent="0.2">
      <c r="A717" s="50"/>
      <c r="B717" s="68"/>
      <c r="C717" s="68"/>
      <c r="D717" s="68"/>
    </row>
    <row r="718" spans="1:4" ht="12.75" customHeight="1" x14ac:dyDescent="0.2">
      <c r="A718" s="50"/>
      <c r="B718" s="68"/>
      <c r="C718" s="68"/>
      <c r="D718" s="68"/>
    </row>
    <row r="719" spans="1:4" ht="12.75" customHeight="1" x14ac:dyDescent="0.2">
      <c r="A719" s="50"/>
      <c r="B719" s="68"/>
      <c r="C719" s="68"/>
      <c r="D719" s="68"/>
    </row>
    <row r="720" spans="1:4" ht="12.75" customHeight="1" x14ac:dyDescent="0.2">
      <c r="A720" s="50"/>
      <c r="B720" s="68"/>
      <c r="C720" s="68"/>
      <c r="D720" s="68"/>
    </row>
    <row r="721" spans="1:4" ht="12.75" customHeight="1" x14ac:dyDescent="0.2">
      <c r="A721" s="50"/>
      <c r="B721" s="68"/>
      <c r="C721" s="68"/>
      <c r="D721" s="68"/>
    </row>
    <row r="722" spans="1:4" ht="12.75" customHeight="1" x14ac:dyDescent="0.2">
      <c r="A722" s="50"/>
      <c r="B722" s="68"/>
      <c r="C722" s="68"/>
      <c r="D722" s="68"/>
    </row>
    <row r="723" spans="1:4" ht="12.75" customHeight="1" x14ac:dyDescent="0.2">
      <c r="A723" s="50"/>
      <c r="B723" s="68"/>
      <c r="C723" s="68"/>
      <c r="D723" s="68"/>
    </row>
    <row r="724" spans="1:4" ht="12.75" customHeight="1" x14ac:dyDescent="0.2">
      <c r="A724" s="50"/>
      <c r="B724" s="68"/>
      <c r="C724" s="68"/>
      <c r="D724" s="68"/>
    </row>
    <row r="725" spans="1:4" ht="12.75" customHeight="1" x14ac:dyDescent="0.2">
      <c r="A725" s="50"/>
      <c r="B725" s="68"/>
      <c r="C725" s="68"/>
      <c r="D725" s="68"/>
    </row>
    <row r="726" spans="1:4" ht="12.75" customHeight="1" x14ac:dyDescent="0.2">
      <c r="A726" s="50"/>
      <c r="B726" s="68"/>
      <c r="C726" s="68"/>
      <c r="D726" s="68"/>
    </row>
    <row r="727" spans="1:4" ht="12.75" customHeight="1" x14ac:dyDescent="0.2">
      <c r="A727" s="50"/>
      <c r="B727" s="68"/>
      <c r="C727" s="68"/>
      <c r="D727" s="68"/>
    </row>
    <row r="728" spans="1:4" ht="12.75" customHeight="1" x14ac:dyDescent="0.2">
      <c r="A728" s="50"/>
      <c r="B728" s="68"/>
      <c r="C728" s="68"/>
      <c r="D728" s="68"/>
    </row>
    <row r="729" spans="1:4" ht="12.75" customHeight="1" x14ac:dyDescent="0.2">
      <c r="A729" s="50"/>
      <c r="B729" s="68"/>
      <c r="C729" s="68"/>
      <c r="D729" s="68"/>
    </row>
    <row r="730" spans="1:4" ht="12.75" customHeight="1" x14ac:dyDescent="0.2">
      <c r="A730" s="50"/>
      <c r="B730" s="68"/>
      <c r="C730" s="68"/>
      <c r="D730" s="68"/>
    </row>
    <row r="731" spans="1:4" ht="12.75" customHeight="1" x14ac:dyDescent="0.2">
      <c r="A731" s="50"/>
      <c r="B731" s="68"/>
      <c r="C731" s="68"/>
      <c r="D731" s="68"/>
    </row>
    <row r="732" spans="1:4" ht="12.75" customHeight="1" x14ac:dyDescent="0.2">
      <c r="A732" s="50"/>
      <c r="B732" s="68"/>
      <c r="C732" s="68"/>
      <c r="D732" s="68"/>
    </row>
    <row r="733" spans="1:4" ht="12.75" customHeight="1" x14ac:dyDescent="0.2">
      <c r="A733" s="50"/>
      <c r="B733" s="68"/>
      <c r="C733" s="68"/>
      <c r="D733" s="68"/>
    </row>
    <row r="734" spans="1:4" ht="12.75" customHeight="1" x14ac:dyDescent="0.2">
      <c r="A734" s="50"/>
      <c r="B734" s="68"/>
      <c r="C734" s="68"/>
      <c r="D734" s="68"/>
    </row>
    <row r="735" spans="1:4" ht="12.75" customHeight="1" x14ac:dyDescent="0.2">
      <c r="A735" s="50"/>
      <c r="B735" s="68"/>
      <c r="C735" s="68"/>
      <c r="D735" s="68"/>
    </row>
    <row r="736" spans="1:4" ht="12.75" customHeight="1" x14ac:dyDescent="0.2">
      <c r="A736" s="50"/>
      <c r="B736" s="68"/>
      <c r="C736" s="68"/>
      <c r="D736" s="68"/>
    </row>
    <row r="737" spans="1:4" ht="12.75" customHeight="1" x14ac:dyDescent="0.2">
      <c r="A737" s="50"/>
      <c r="B737" s="68"/>
      <c r="C737" s="68"/>
      <c r="D737" s="68"/>
    </row>
    <row r="738" spans="1:4" ht="12.75" customHeight="1" x14ac:dyDescent="0.2">
      <c r="A738" s="50"/>
      <c r="B738" s="68"/>
      <c r="C738" s="68"/>
      <c r="D738" s="68"/>
    </row>
    <row r="739" spans="1:4" ht="12.75" customHeight="1" x14ac:dyDescent="0.2">
      <c r="A739" s="50"/>
      <c r="B739" s="68"/>
      <c r="C739" s="68"/>
      <c r="D739" s="68"/>
    </row>
    <row r="740" spans="1:4" ht="12.75" customHeight="1" x14ac:dyDescent="0.2">
      <c r="A740" s="50"/>
      <c r="B740" s="68"/>
      <c r="C740" s="68"/>
      <c r="D740" s="68"/>
    </row>
    <row r="741" spans="1:4" ht="12.75" customHeight="1" x14ac:dyDescent="0.2">
      <c r="A741" s="50"/>
      <c r="B741" s="68"/>
      <c r="C741" s="68"/>
      <c r="D741" s="68"/>
    </row>
    <row r="742" spans="1:4" ht="12.75" customHeight="1" x14ac:dyDescent="0.2">
      <c r="A742" s="50"/>
      <c r="B742" s="68"/>
      <c r="C742" s="68"/>
      <c r="D742" s="68"/>
    </row>
    <row r="743" spans="1:4" ht="12.75" customHeight="1" x14ac:dyDescent="0.2">
      <c r="A743" s="50"/>
      <c r="B743" s="68"/>
      <c r="C743" s="68"/>
      <c r="D743" s="68"/>
    </row>
    <row r="744" spans="1:4" ht="12.75" customHeight="1" x14ac:dyDescent="0.2">
      <c r="A744" s="50"/>
      <c r="B744" s="68"/>
      <c r="C744" s="68"/>
      <c r="D744" s="68"/>
    </row>
    <row r="745" spans="1:4" ht="12.75" customHeight="1" x14ac:dyDescent="0.2">
      <c r="A745" s="50"/>
      <c r="B745" s="68"/>
      <c r="C745" s="68"/>
      <c r="D745" s="68"/>
    </row>
    <row r="746" spans="1:4" ht="12.75" customHeight="1" x14ac:dyDescent="0.2">
      <c r="A746" s="50"/>
      <c r="B746" s="68"/>
      <c r="C746" s="68"/>
      <c r="D746" s="68"/>
    </row>
    <row r="747" spans="1:4" ht="12.75" customHeight="1" x14ac:dyDescent="0.2">
      <c r="A747" s="50"/>
      <c r="B747" s="68"/>
      <c r="C747" s="68"/>
      <c r="D747" s="68"/>
    </row>
    <row r="748" spans="1:4" ht="12.75" customHeight="1" x14ac:dyDescent="0.2">
      <c r="A748" s="50"/>
      <c r="B748" s="68"/>
      <c r="C748" s="68"/>
      <c r="D748" s="68"/>
    </row>
    <row r="749" spans="1:4" ht="12.75" customHeight="1" x14ac:dyDescent="0.2">
      <c r="A749" s="50"/>
      <c r="B749" s="68"/>
      <c r="C749" s="68"/>
      <c r="D749" s="68"/>
    </row>
    <row r="750" spans="1:4" ht="12.75" customHeight="1" x14ac:dyDescent="0.2">
      <c r="A750" s="50"/>
      <c r="B750" s="68"/>
      <c r="C750" s="68"/>
      <c r="D750" s="68"/>
    </row>
    <row r="751" spans="1:4" ht="12.75" customHeight="1" x14ac:dyDescent="0.2">
      <c r="A751" s="50"/>
      <c r="B751" s="68"/>
      <c r="C751" s="68"/>
      <c r="D751" s="68"/>
    </row>
    <row r="752" spans="1:4" ht="12.75" customHeight="1" x14ac:dyDescent="0.2">
      <c r="A752" s="50"/>
      <c r="B752" s="68"/>
      <c r="C752" s="68"/>
      <c r="D752" s="68"/>
    </row>
    <row r="753" spans="1:4" ht="12.75" customHeight="1" x14ac:dyDescent="0.2">
      <c r="A753" s="50"/>
      <c r="B753" s="68"/>
      <c r="C753" s="68"/>
      <c r="D753" s="68"/>
    </row>
    <row r="754" spans="1:4" ht="12.75" customHeight="1" x14ac:dyDescent="0.2">
      <c r="A754" s="50"/>
      <c r="B754" s="68"/>
      <c r="C754" s="68"/>
      <c r="D754" s="68"/>
    </row>
    <row r="755" spans="1:4" ht="12.75" customHeight="1" x14ac:dyDescent="0.2">
      <c r="A755" s="50"/>
      <c r="B755" s="68"/>
      <c r="C755" s="68"/>
      <c r="D755" s="68"/>
    </row>
    <row r="756" spans="1:4" ht="12.75" customHeight="1" x14ac:dyDescent="0.2">
      <c r="A756" s="50"/>
      <c r="B756" s="68"/>
      <c r="C756" s="68"/>
      <c r="D756" s="68"/>
    </row>
    <row r="757" spans="1:4" ht="12.75" customHeight="1" x14ac:dyDescent="0.2">
      <c r="A757" s="50"/>
      <c r="B757" s="68"/>
      <c r="C757" s="68"/>
      <c r="D757" s="68"/>
    </row>
    <row r="758" spans="1:4" ht="12.75" customHeight="1" x14ac:dyDescent="0.2">
      <c r="A758" s="50"/>
      <c r="B758" s="68"/>
      <c r="C758" s="68"/>
      <c r="D758" s="68"/>
    </row>
    <row r="759" spans="1:4" ht="12.75" customHeight="1" x14ac:dyDescent="0.2">
      <c r="A759" s="50"/>
      <c r="B759" s="68"/>
      <c r="C759" s="68"/>
      <c r="D759" s="68"/>
    </row>
    <row r="760" spans="1:4" ht="12.75" customHeight="1" x14ac:dyDescent="0.2">
      <c r="A760" s="50"/>
      <c r="B760" s="68"/>
      <c r="C760" s="68"/>
      <c r="D760" s="68"/>
    </row>
    <row r="761" spans="1:4" ht="12.75" customHeight="1" x14ac:dyDescent="0.2">
      <c r="A761" s="50"/>
      <c r="B761" s="68"/>
      <c r="C761" s="68"/>
      <c r="D761" s="68"/>
    </row>
    <row r="762" spans="1:4" ht="12.75" customHeight="1" x14ac:dyDescent="0.2">
      <c r="A762" s="50"/>
      <c r="B762" s="68"/>
      <c r="C762" s="68"/>
      <c r="D762" s="68"/>
    </row>
    <row r="763" spans="1:4" ht="12.75" customHeight="1" x14ac:dyDescent="0.2">
      <c r="A763" s="50"/>
      <c r="B763" s="68"/>
      <c r="C763" s="68"/>
      <c r="D763" s="68"/>
    </row>
    <row r="764" spans="1:4" ht="12.75" customHeight="1" x14ac:dyDescent="0.2">
      <c r="A764" s="50"/>
      <c r="B764" s="68"/>
      <c r="C764" s="68"/>
      <c r="D764" s="68"/>
    </row>
    <row r="765" spans="1:4" ht="12.75" customHeight="1" x14ac:dyDescent="0.2">
      <c r="A765" s="50"/>
      <c r="B765" s="68"/>
      <c r="C765" s="68"/>
      <c r="D765" s="68"/>
    </row>
    <row r="766" spans="1:4" ht="12.75" customHeight="1" x14ac:dyDescent="0.2">
      <c r="A766" s="50"/>
      <c r="B766" s="68"/>
      <c r="C766" s="68"/>
      <c r="D766" s="68"/>
    </row>
    <row r="767" spans="1:4" ht="12.75" customHeight="1" x14ac:dyDescent="0.2">
      <c r="A767" s="50"/>
      <c r="B767" s="68"/>
      <c r="C767" s="68"/>
      <c r="D767" s="68"/>
    </row>
    <row r="768" spans="1:4" ht="12.75" customHeight="1" x14ac:dyDescent="0.2">
      <c r="A768" s="50"/>
      <c r="B768" s="68"/>
      <c r="C768" s="68"/>
      <c r="D768" s="68"/>
    </row>
    <row r="769" spans="1:4" ht="12.75" customHeight="1" x14ac:dyDescent="0.2">
      <c r="A769" s="50"/>
      <c r="B769" s="68"/>
      <c r="C769" s="68"/>
      <c r="D769" s="68"/>
    </row>
    <row r="770" spans="1:4" ht="12.75" customHeight="1" x14ac:dyDescent="0.2">
      <c r="A770" s="50"/>
      <c r="B770" s="68"/>
      <c r="C770" s="68"/>
      <c r="D770" s="68"/>
    </row>
    <row r="771" spans="1:4" ht="12.75" customHeight="1" x14ac:dyDescent="0.2">
      <c r="A771" s="50"/>
      <c r="B771" s="68"/>
      <c r="C771" s="68"/>
      <c r="D771" s="68"/>
    </row>
    <row r="772" spans="1:4" ht="12.75" customHeight="1" x14ac:dyDescent="0.2">
      <c r="A772" s="50"/>
      <c r="B772" s="68"/>
      <c r="C772" s="68"/>
      <c r="D772" s="68"/>
    </row>
    <row r="773" spans="1:4" ht="12.75" customHeight="1" x14ac:dyDescent="0.2">
      <c r="A773" s="50"/>
      <c r="B773" s="68"/>
      <c r="C773" s="68"/>
      <c r="D773" s="68"/>
    </row>
    <row r="774" spans="1:4" ht="12.75" customHeight="1" x14ac:dyDescent="0.2">
      <c r="A774" s="50"/>
      <c r="B774" s="68"/>
      <c r="C774" s="68"/>
      <c r="D774" s="68"/>
    </row>
    <row r="775" spans="1:4" ht="12.75" customHeight="1" x14ac:dyDescent="0.2">
      <c r="A775" s="50"/>
      <c r="B775" s="68"/>
      <c r="C775" s="68"/>
      <c r="D775" s="68"/>
    </row>
    <row r="776" spans="1:4" ht="12.75" customHeight="1" x14ac:dyDescent="0.2">
      <c r="A776" s="50"/>
      <c r="B776" s="68"/>
      <c r="C776" s="68"/>
      <c r="D776" s="68"/>
    </row>
    <row r="777" spans="1:4" ht="12.75" customHeight="1" x14ac:dyDescent="0.2">
      <c r="A777" s="50"/>
      <c r="B777" s="68"/>
      <c r="C777" s="68"/>
      <c r="D777" s="68"/>
    </row>
    <row r="778" spans="1:4" ht="12.75" customHeight="1" x14ac:dyDescent="0.2">
      <c r="A778" s="50"/>
      <c r="B778" s="68"/>
      <c r="C778" s="68"/>
      <c r="D778" s="68"/>
    </row>
    <row r="779" spans="1:4" ht="12.75" customHeight="1" x14ac:dyDescent="0.2">
      <c r="A779" s="50"/>
      <c r="B779" s="68"/>
      <c r="C779" s="68"/>
      <c r="D779" s="68"/>
    </row>
    <row r="780" spans="1:4" ht="12.75" customHeight="1" x14ac:dyDescent="0.2">
      <c r="A780" s="50"/>
      <c r="B780" s="68"/>
      <c r="C780" s="68"/>
      <c r="D780" s="68"/>
    </row>
    <row r="781" spans="1:4" ht="12.75" customHeight="1" x14ac:dyDescent="0.2">
      <c r="A781" s="50"/>
      <c r="B781" s="68"/>
      <c r="C781" s="68"/>
      <c r="D781" s="68"/>
    </row>
    <row r="782" spans="1:4" ht="12.75" customHeight="1" x14ac:dyDescent="0.2">
      <c r="A782" s="50"/>
      <c r="B782" s="68"/>
      <c r="C782" s="68"/>
      <c r="D782" s="68"/>
    </row>
    <row r="783" spans="1:4" ht="12.75" customHeight="1" x14ac:dyDescent="0.2">
      <c r="A783" s="50"/>
      <c r="B783" s="68"/>
      <c r="C783" s="68"/>
      <c r="D783" s="68"/>
    </row>
    <row r="784" spans="1:4" ht="12.75" customHeight="1" x14ac:dyDescent="0.2">
      <c r="A784" s="50"/>
      <c r="B784" s="68"/>
      <c r="C784" s="68"/>
      <c r="D784" s="68"/>
    </row>
    <row r="785" spans="1:4" ht="12.75" customHeight="1" x14ac:dyDescent="0.2">
      <c r="A785" s="50"/>
      <c r="B785" s="68"/>
      <c r="C785" s="68"/>
      <c r="D785" s="68"/>
    </row>
    <row r="786" spans="1:4" ht="12.75" customHeight="1" x14ac:dyDescent="0.2">
      <c r="A786" s="50"/>
      <c r="B786" s="68"/>
      <c r="C786" s="68"/>
      <c r="D786" s="68"/>
    </row>
    <row r="787" spans="1:4" ht="12.75" customHeight="1" x14ac:dyDescent="0.2">
      <c r="A787" s="50"/>
      <c r="B787" s="68"/>
      <c r="C787" s="68"/>
      <c r="D787" s="68"/>
    </row>
    <row r="788" spans="1:4" ht="12.75" customHeight="1" x14ac:dyDescent="0.2">
      <c r="A788" s="50"/>
      <c r="B788" s="68"/>
      <c r="C788" s="68"/>
      <c r="D788" s="68"/>
    </row>
    <row r="789" spans="1:4" ht="12.75" customHeight="1" x14ac:dyDescent="0.2">
      <c r="A789" s="50"/>
      <c r="B789" s="68"/>
      <c r="C789" s="68"/>
      <c r="D789" s="68"/>
    </row>
    <row r="790" spans="1:4" ht="12.75" customHeight="1" x14ac:dyDescent="0.2">
      <c r="A790" s="50"/>
      <c r="B790" s="68"/>
      <c r="C790" s="68"/>
      <c r="D790" s="68"/>
    </row>
    <row r="791" spans="1:4" ht="12.75" customHeight="1" x14ac:dyDescent="0.2">
      <c r="A791" s="50"/>
      <c r="B791" s="68"/>
      <c r="C791" s="68"/>
      <c r="D791" s="68"/>
    </row>
    <row r="792" spans="1:4" ht="12.75" customHeight="1" x14ac:dyDescent="0.2">
      <c r="A792" s="50"/>
      <c r="B792" s="68"/>
      <c r="C792" s="68"/>
      <c r="D792" s="68"/>
    </row>
    <row r="793" spans="1:4" ht="12.75" customHeight="1" x14ac:dyDescent="0.2">
      <c r="A793" s="50"/>
      <c r="B793" s="68"/>
      <c r="C793" s="68"/>
      <c r="D793" s="68"/>
    </row>
    <row r="794" spans="1:4" ht="12.75" customHeight="1" x14ac:dyDescent="0.2">
      <c r="A794" s="50"/>
      <c r="B794" s="68"/>
      <c r="C794" s="68"/>
      <c r="D794" s="68"/>
    </row>
    <row r="795" spans="1:4" ht="12.75" customHeight="1" x14ac:dyDescent="0.2">
      <c r="A795" s="50"/>
      <c r="B795" s="68"/>
      <c r="C795" s="68"/>
      <c r="D795" s="68"/>
    </row>
    <row r="796" spans="1:4" ht="12.75" customHeight="1" x14ac:dyDescent="0.2">
      <c r="A796" s="50"/>
      <c r="B796" s="68"/>
      <c r="C796" s="68"/>
      <c r="D796" s="68"/>
    </row>
    <row r="797" spans="1:4" ht="12.75" customHeight="1" x14ac:dyDescent="0.2">
      <c r="A797" s="50"/>
      <c r="B797" s="68"/>
      <c r="C797" s="68"/>
      <c r="D797" s="68"/>
    </row>
    <row r="798" spans="1:4" ht="12.75" customHeight="1" x14ac:dyDescent="0.2">
      <c r="A798" s="50"/>
      <c r="B798" s="68"/>
      <c r="C798" s="68"/>
      <c r="D798" s="68"/>
    </row>
    <row r="799" spans="1:4" ht="12.75" customHeight="1" x14ac:dyDescent="0.2">
      <c r="A799" s="50"/>
      <c r="B799" s="68"/>
      <c r="C799" s="68"/>
      <c r="D799" s="68"/>
    </row>
    <row r="800" spans="1:4" ht="12.75" customHeight="1" x14ac:dyDescent="0.2">
      <c r="A800" s="50"/>
      <c r="B800" s="68"/>
      <c r="C800" s="68"/>
      <c r="D800" s="68"/>
    </row>
    <row r="801" spans="1:4" ht="12.75" customHeight="1" x14ac:dyDescent="0.2">
      <c r="A801" s="50"/>
      <c r="B801" s="68"/>
      <c r="C801" s="68"/>
      <c r="D801" s="68"/>
    </row>
    <row r="802" spans="1:4" ht="12.75" customHeight="1" x14ac:dyDescent="0.2">
      <c r="A802" s="50"/>
      <c r="B802" s="68"/>
      <c r="C802" s="68"/>
      <c r="D802" s="68"/>
    </row>
    <row r="803" spans="1:4" ht="12.75" customHeight="1" x14ac:dyDescent="0.2">
      <c r="A803" s="50"/>
      <c r="B803" s="68"/>
      <c r="C803" s="68"/>
      <c r="D803" s="68"/>
    </row>
    <row r="804" spans="1:4" ht="12.75" customHeight="1" x14ac:dyDescent="0.2">
      <c r="A804" s="50"/>
      <c r="B804" s="68"/>
      <c r="C804" s="68"/>
      <c r="D804" s="68"/>
    </row>
    <row r="805" spans="1:4" ht="12.75" customHeight="1" x14ac:dyDescent="0.2">
      <c r="A805" s="50"/>
      <c r="B805" s="68"/>
      <c r="C805" s="68"/>
      <c r="D805" s="68"/>
    </row>
    <row r="806" spans="1:4" ht="12.75" customHeight="1" x14ac:dyDescent="0.2">
      <c r="A806" s="50"/>
      <c r="B806" s="68"/>
      <c r="C806" s="68"/>
      <c r="D806" s="68"/>
    </row>
    <row r="807" spans="1:4" ht="12.75" customHeight="1" x14ac:dyDescent="0.2">
      <c r="A807" s="50"/>
      <c r="B807" s="68"/>
      <c r="C807" s="68"/>
      <c r="D807" s="68"/>
    </row>
    <row r="808" spans="1:4" ht="12.75" customHeight="1" x14ac:dyDescent="0.2">
      <c r="A808" s="50"/>
      <c r="B808" s="68"/>
      <c r="C808" s="68"/>
      <c r="D808" s="68"/>
    </row>
    <row r="809" spans="1:4" ht="12.75" customHeight="1" x14ac:dyDescent="0.2">
      <c r="A809" s="50"/>
      <c r="B809" s="68"/>
      <c r="C809" s="68"/>
      <c r="D809" s="68"/>
    </row>
    <row r="810" spans="1:4" ht="12.75" customHeight="1" x14ac:dyDescent="0.2">
      <c r="A810" s="50"/>
      <c r="B810" s="68"/>
      <c r="C810" s="68"/>
      <c r="D810" s="68"/>
    </row>
    <row r="811" spans="1:4" ht="12.75" customHeight="1" x14ac:dyDescent="0.2">
      <c r="A811" s="50"/>
      <c r="B811" s="68"/>
      <c r="C811" s="68"/>
      <c r="D811" s="68"/>
    </row>
    <row r="812" spans="1:4" ht="12.75" customHeight="1" x14ac:dyDescent="0.2">
      <c r="A812" s="50"/>
      <c r="B812" s="68"/>
      <c r="C812" s="68"/>
      <c r="D812" s="68"/>
    </row>
    <row r="813" spans="1:4" ht="12.75" customHeight="1" x14ac:dyDescent="0.2">
      <c r="A813" s="50"/>
      <c r="B813" s="68"/>
      <c r="C813" s="68"/>
      <c r="D813" s="68"/>
    </row>
    <row r="814" spans="1:4" ht="12.75" customHeight="1" x14ac:dyDescent="0.2">
      <c r="A814" s="50"/>
      <c r="B814" s="68"/>
      <c r="C814" s="68"/>
      <c r="D814" s="68"/>
    </row>
    <row r="815" spans="1:4" ht="12.75" customHeight="1" x14ac:dyDescent="0.2">
      <c r="A815" s="50"/>
      <c r="B815" s="68"/>
      <c r="C815" s="68"/>
      <c r="D815" s="68"/>
    </row>
    <row r="816" spans="1:4" ht="12.75" customHeight="1" x14ac:dyDescent="0.2">
      <c r="A816" s="50"/>
      <c r="B816" s="68"/>
      <c r="C816" s="68"/>
      <c r="D816" s="68"/>
    </row>
    <row r="817" spans="1:4" ht="12.75" customHeight="1" x14ac:dyDescent="0.2">
      <c r="A817" s="50"/>
      <c r="B817" s="68"/>
      <c r="C817" s="68"/>
      <c r="D817" s="68"/>
    </row>
    <row r="818" spans="1:4" ht="12.75" customHeight="1" x14ac:dyDescent="0.2">
      <c r="A818" s="50"/>
      <c r="B818" s="68"/>
      <c r="C818" s="68"/>
      <c r="D818" s="68"/>
    </row>
    <row r="819" spans="1:4" ht="12.75" customHeight="1" x14ac:dyDescent="0.2">
      <c r="A819" s="50"/>
      <c r="B819" s="68"/>
      <c r="C819" s="68"/>
      <c r="D819" s="68"/>
    </row>
    <row r="820" spans="1:4" ht="12.75" customHeight="1" x14ac:dyDescent="0.2">
      <c r="A820" s="50"/>
      <c r="B820" s="68"/>
      <c r="C820" s="68"/>
      <c r="D820" s="68"/>
    </row>
    <row r="821" spans="1:4" ht="12.75" customHeight="1" x14ac:dyDescent="0.2">
      <c r="A821" s="50"/>
      <c r="B821" s="68"/>
      <c r="C821" s="68"/>
      <c r="D821" s="68"/>
    </row>
    <row r="822" spans="1:4" ht="12.75" customHeight="1" x14ac:dyDescent="0.2">
      <c r="A822" s="50"/>
      <c r="B822" s="68"/>
      <c r="C822" s="68"/>
      <c r="D822" s="68"/>
    </row>
    <row r="823" spans="1:4" ht="12.75" customHeight="1" x14ac:dyDescent="0.2">
      <c r="A823" s="50"/>
      <c r="B823" s="68"/>
      <c r="C823" s="68"/>
      <c r="D823" s="68"/>
    </row>
    <row r="824" spans="1:4" ht="12.75" customHeight="1" x14ac:dyDescent="0.2">
      <c r="A824" s="50"/>
      <c r="B824" s="68"/>
      <c r="C824" s="68"/>
      <c r="D824" s="68"/>
    </row>
    <row r="825" spans="1:4" ht="12.75" customHeight="1" x14ac:dyDescent="0.2">
      <c r="A825" s="50"/>
      <c r="B825" s="68"/>
      <c r="C825" s="68"/>
      <c r="D825" s="68"/>
    </row>
    <row r="826" spans="1:4" ht="12.75" customHeight="1" x14ac:dyDescent="0.2">
      <c r="A826" s="50"/>
      <c r="B826" s="68"/>
      <c r="C826" s="68"/>
      <c r="D826" s="68"/>
    </row>
    <row r="827" spans="1:4" ht="12.75" customHeight="1" x14ac:dyDescent="0.2">
      <c r="A827" s="50"/>
      <c r="B827" s="68"/>
      <c r="C827" s="68"/>
      <c r="D827" s="68"/>
    </row>
    <row r="828" spans="1:4" ht="12.75" customHeight="1" x14ac:dyDescent="0.2">
      <c r="A828" s="50"/>
      <c r="B828" s="68"/>
      <c r="C828" s="68"/>
      <c r="D828" s="68"/>
    </row>
    <row r="829" spans="1:4" ht="12.75" customHeight="1" x14ac:dyDescent="0.2">
      <c r="A829" s="50"/>
      <c r="B829" s="68"/>
      <c r="C829" s="68"/>
      <c r="D829" s="68"/>
    </row>
    <row r="830" spans="1:4" ht="12.75" customHeight="1" x14ac:dyDescent="0.2">
      <c r="A830" s="50"/>
      <c r="B830" s="68"/>
      <c r="C830" s="68"/>
      <c r="D830" s="68"/>
    </row>
    <row r="831" spans="1:4" ht="12.75" customHeight="1" x14ac:dyDescent="0.2">
      <c r="A831" s="50"/>
      <c r="B831" s="68"/>
      <c r="C831" s="68"/>
      <c r="D831" s="68"/>
    </row>
    <row r="832" spans="1:4" ht="12.75" customHeight="1" x14ac:dyDescent="0.2">
      <c r="A832" s="50"/>
      <c r="B832" s="68"/>
      <c r="C832" s="68"/>
      <c r="D832" s="68"/>
    </row>
    <row r="833" spans="1:4" ht="12.75" customHeight="1" x14ac:dyDescent="0.2">
      <c r="A833" s="50"/>
      <c r="B833" s="68"/>
      <c r="C833" s="68"/>
      <c r="D833" s="68"/>
    </row>
    <row r="834" spans="1:4" ht="12.75" customHeight="1" x14ac:dyDescent="0.2">
      <c r="A834" s="50"/>
      <c r="B834" s="68"/>
      <c r="C834" s="68"/>
      <c r="D834" s="68"/>
    </row>
    <row r="835" spans="1:4" ht="12.75" customHeight="1" x14ac:dyDescent="0.2">
      <c r="A835" s="50"/>
      <c r="B835" s="68"/>
      <c r="C835" s="68"/>
      <c r="D835" s="68"/>
    </row>
    <row r="836" spans="1:4" ht="12.75" customHeight="1" x14ac:dyDescent="0.2">
      <c r="A836" s="50"/>
      <c r="B836" s="68"/>
      <c r="C836" s="68"/>
      <c r="D836" s="68"/>
    </row>
    <row r="837" spans="1:4" ht="12.75" customHeight="1" x14ac:dyDescent="0.2">
      <c r="A837" s="50"/>
      <c r="B837" s="68"/>
      <c r="C837" s="68"/>
      <c r="D837" s="68"/>
    </row>
    <row r="838" spans="1:4" ht="12.75" customHeight="1" x14ac:dyDescent="0.2">
      <c r="A838" s="50"/>
      <c r="B838" s="68"/>
      <c r="C838" s="68"/>
      <c r="D838" s="68"/>
    </row>
    <row r="839" spans="1:4" ht="12.75" customHeight="1" x14ac:dyDescent="0.2">
      <c r="A839" s="50"/>
      <c r="B839" s="68"/>
      <c r="C839" s="68"/>
      <c r="D839" s="68"/>
    </row>
    <row r="840" spans="1:4" ht="12.75" customHeight="1" x14ac:dyDescent="0.2">
      <c r="A840" s="50"/>
      <c r="B840" s="68"/>
      <c r="C840" s="68"/>
      <c r="D840" s="68"/>
    </row>
    <row r="841" spans="1:4" ht="12.75" customHeight="1" x14ac:dyDescent="0.2">
      <c r="A841" s="50"/>
      <c r="B841" s="68"/>
      <c r="C841" s="68"/>
      <c r="D841" s="68"/>
    </row>
    <row r="842" spans="1:4" ht="12.75" customHeight="1" x14ac:dyDescent="0.2">
      <c r="A842" s="50"/>
      <c r="B842" s="68"/>
      <c r="C842" s="68"/>
      <c r="D842" s="68"/>
    </row>
    <row r="843" spans="1:4" ht="12.75" customHeight="1" x14ac:dyDescent="0.2">
      <c r="A843" s="50"/>
      <c r="B843" s="68"/>
      <c r="C843" s="68"/>
      <c r="D843" s="68"/>
    </row>
    <row r="844" spans="1:4" ht="12.75" customHeight="1" x14ac:dyDescent="0.2">
      <c r="A844" s="50"/>
      <c r="B844" s="68"/>
      <c r="C844" s="68"/>
      <c r="D844" s="68"/>
    </row>
    <row r="845" spans="1:4" ht="12.75" customHeight="1" x14ac:dyDescent="0.2">
      <c r="A845" s="50"/>
      <c r="B845" s="68"/>
      <c r="C845" s="68"/>
      <c r="D845" s="68"/>
    </row>
    <row r="846" spans="1:4" ht="12.75" customHeight="1" x14ac:dyDescent="0.2">
      <c r="A846" s="50"/>
      <c r="B846" s="68"/>
      <c r="C846" s="68"/>
      <c r="D846" s="68"/>
    </row>
    <row r="847" spans="1:4" ht="12.75" customHeight="1" x14ac:dyDescent="0.2">
      <c r="A847" s="50"/>
      <c r="B847" s="68"/>
      <c r="C847" s="68"/>
      <c r="D847" s="68"/>
    </row>
    <row r="848" spans="1:4" ht="12.75" customHeight="1" x14ac:dyDescent="0.2">
      <c r="A848" s="50"/>
      <c r="B848" s="68"/>
      <c r="C848" s="68"/>
      <c r="D848" s="68"/>
    </row>
    <row r="849" spans="1:4" ht="12.75" customHeight="1" x14ac:dyDescent="0.2">
      <c r="A849" s="50"/>
      <c r="B849" s="68"/>
      <c r="C849" s="68"/>
      <c r="D849" s="68"/>
    </row>
    <row r="850" spans="1:4" ht="12.75" customHeight="1" x14ac:dyDescent="0.2">
      <c r="A850" s="50"/>
      <c r="B850" s="68"/>
      <c r="C850" s="68"/>
      <c r="D850" s="68"/>
    </row>
    <row r="851" spans="1:4" ht="12.75" customHeight="1" x14ac:dyDescent="0.2">
      <c r="A851" s="50"/>
      <c r="B851" s="68"/>
      <c r="C851" s="68"/>
      <c r="D851" s="68"/>
    </row>
    <row r="852" spans="1:4" ht="12.75" customHeight="1" x14ac:dyDescent="0.2">
      <c r="A852" s="50"/>
      <c r="B852" s="68"/>
      <c r="C852" s="68"/>
      <c r="D852" s="68"/>
    </row>
    <row r="853" spans="1:4" ht="12.75" customHeight="1" x14ac:dyDescent="0.2">
      <c r="A853" s="50"/>
      <c r="B853" s="68"/>
      <c r="C853" s="68"/>
      <c r="D853" s="68"/>
    </row>
    <row r="854" spans="1:4" ht="12.75" customHeight="1" x14ac:dyDescent="0.2">
      <c r="A854" s="50"/>
      <c r="B854" s="68"/>
      <c r="C854" s="68"/>
      <c r="D854" s="68"/>
    </row>
    <row r="855" spans="1:4" ht="12.75" customHeight="1" x14ac:dyDescent="0.2">
      <c r="A855" s="50"/>
      <c r="B855" s="68"/>
      <c r="C855" s="68"/>
      <c r="D855" s="68"/>
    </row>
    <row r="856" spans="1:4" ht="12.75" customHeight="1" x14ac:dyDescent="0.2">
      <c r="A856" s="50"/>
      <c r="B856" s="68"/>
      <c r="C856" s="68"/>
      <c r="D856" s="68"/>
    </row>
    <row r="857" spans="1:4" ht="12.75" customHeight="1" x14ac:dyDescent="0.2">
      <c r="A857" s="50"/>
      <c r="B857" s="68"/>
      <c r="C857" s="68"/>
      <c r="D857" s="68"/>
    </row>
    <row r="858" spans="1:4" ht="12.75" customHeight="1" x14ac:dyDescent="0.2">
      <c r="A858" s="50"/>
      <c r="B858" s="68"/>
      <c r="C858" s="68"/>
      <c r="D858" s="68"/>
    </row>
    <row r="859" spans="1:4" ht="12.75" customHeight="1" x14ac:dyDescent="0.2">
      <c r="A859" s="50"/>
      <c r="B859" s="68"/>
      <c r="C859" s="68"/>
      <c r="D859" s="68"/>
    </row>
    <row r="860" spans="1:4" ht="12.75" customHeight="1" x14ac:dyDescent="0.2">
      <c r="A860" s="50"/>
      <c r="B860" s="68"/>
      <c r="C860" s="68"/>
      <c r="D860" s="68"/>
    </row>
    <row r="861" spans="1:4" ht="12.75" customHeight="1" x14ac:dyDescent="0.2">
      <c r="A861" s="50"/>
      <c r="B861" s="68"/>
      <c r="C861" s="68"/>
      <c r="D861" s="68"/>
    </row>
    <row r="862" spans="1:4" ht="12.75" customHeight="1" x14ac:dyDescent="0.2">
      <c r="A862" s="50"/>
      <c r="B862" s="68"/>
      <c r="C862" s="68"/>
      <c r="D862" s="68"/>
    </row>
    <row r="863" spans="1:4" ht="12.75" customHeight="1" x14ac:dyDescent="0.2">
      <c r="A863" s="50"/>
      <c r="B863" s="68"/>
      <c r="C863" s="68"/>
      <c r="D863" s="68"/>
    </row>
    <row r="864" spans="1:4" ht="12.75" customHeight="1" x14ac:dyDescent="0.2">
      <c r="A864" s="50"/>
      <c r="B864" s="68"/>
      <c r="C864" s="68"/>
      <c r="D864" s="68"/>
    </row>
    <row r="865" spans="1:4" ht="12.75" customHeight="1" x14ac:dyDescent="0.2">
      <c r="A865" s="50"/>
      <c r="B865" s="68"/>
      <c r="C865" s="68"/>
      <c r="D865" s="68"/>
    </row>
    <row r="866" spans="1:4" ht="12.75" customHeight="1" x14ac:dyDescent="0.2">
      <c r="A866" s="50"/>
      <c r="B866" s="68"/>
      <c r="C866" s="68"/>
      <c r="D866" s="68"/>
    </row>
    <row r="867" spans="1:4" ht="12.75" customHeight="1" x14ac:dyDescent="0.2">
      <c r="A867" s="50"/>
      <c r="B867" s="68"/>
      <c r="C867" s="68"/>
      <c r="D867" s="68"/>
    </row>
    <row r="868" spans="1:4" ht="12.75" customHeight="1" x14ac:dyDescent="0.2">
      <c r="A868" s="50"/>
      <c r="B868" s="68"/>
      <c r="C868" s="68"/>
      <c r="D868" s="68"/>
    </row>
    <row r="869" spans="1:4" ht="12.75" customHeight="1" x14ac:dyDescent="0.2">
      <c r="A869" s="50"/>
      <c r="B869" s="68"/>
      <c r="C869" s="68"/>
      <c r="D869" s="68"/>
    </row>
    <row r="870" spans="1:4" ht="12.75" customHeight="1" x14ac:dyDescent="0.2">
      <c r="A870" s="50"/>
      <c r="B870" s="68"/>
      <c r="C870" s="68"/>
      <c r="D870" s="68"/>
    </row>
    <row r="871" spans="1:4" ht="12.75" customHeight="1" x14ac:dyDescent="0.2">
      <c r="A871" s="50"/>
      <c r="B871" s="68"/>
      <c r="C871" s="68"/>
      <c r="D871" s="68"/>
    </row>
    <row r="872" spans="1:4" ht="12.75" customHeight="1" x14ac:dyDescent="0.2">
      <c r="A872" s="50"/>
      <c r="B872" s="68"/>
      <c r="C872" s="68"/>
      <c r="D872" s="68"/>
    </row>
    <row r="873" spans="1:4" ht="12.75" customHeight="1" x14ac:dyDescent="0.2">
      <c r="A873" s="50"/>
      <c r="B873" s="68"/>
      <c r="C873" s="68"/>
      <c r="D873" s="68"/>
    </row>
    <row r="874" spans="1:4" ht="12.75" customHeight="1" x14ac:dyDescent="0.2">
      <c r="A874" s="50"/>
      <c r="B874" s="68"/>
      <c r="C874" s="68"/>
      <c r="D874" s="68"/>
    </row>
    <row r="875" spans="1:4" ht="12.75" customHeight="1" x14ac:dyDescent="0.2">
      <c r="A875" s="50"/>
      <c r="B875" s="68"/>
      <c r="C875" s="68"/>
      <c r="D875" s="68"/>
    </row>
    <row r="876" spans="1:4" ht="12.75" customHeight="1" x14ac:dyDescent="0.2">
      <c r="A876" s="50"/>
      <c r="B876" s="68"/>
      <c r="C876" s="68"/>
      <c r="D876" s="68"/>
    </row>
    <row r="877" spans="1:4" ht="12.75" customHeight="1" x14ac:dyDescent="0.2">
      <c r="A877" s="50"/>
      <c r="B877" s="68"/>
      <c r="C877" s="68"/>
      <c r="D877" s="68"/>
    </row>
    <row r="878" spans="1:4" ht="12.75" customHeight="1" x14ac:dyDescent="0.2">
      <c r="A878" s="50"/>
      <c r="B878" s="68"/>
      <c r="C878" s="68"/>
      <c r="D878" s="68"/>
    </row>
    <row r="879" spans="1:4" ht="12.75" customHeight="1" x14ac:dyDescent="0.2">
      <c r="A879" s="50"/>
      <c r="B879" s="68"/>
      <c r="C879" s="68"/>
      <c r="D879" s="68"/>
    </row>
    <row r="880" spans="1:4" ht="12.75" customHeight="1" x14ac:dyDescent="0.2">
      <c r="A880" s="50"/>
      <c r="B880" s="68"/>
      <c r="C880" s="68"/>
      <c r="D880" s="68"/>
    </row>
    <row r="881" spans="1:4" ht="12.75" customHeight="1" x14ac:dyDescent="0.2">
      <c r="A881" s="50"/>
      <c r="B881" s="68"/>
      <c r="C881" s="68"/>
      <c r="D881" s="68"/>
    </row>
    <row r="882" spans="1:4" ht="12.75" customHeight="1" x14ac:dyDescent="0.2">
      <c r="A882" s="50"/>
      <c r="B882" s="68"/>
      <c r="C882" s="68"/>
      <c r="D882" s="68"/>
    </row>
    <row r="883" spans="1:4" ht="12.75" customHeight="1" x14ac:dyDescent="0.2">
      <c r="A883" s="50"/>
      <c r="B883" s="68"/>
      <c r="C883" s="68"/>
      <c r="D883" s="68"/>
    </row>
    <row r="884" spans="1:4" ht="12.75" customHeight="1" x14ac:dyDescent="0.2">
      <c r="A884" s="50"/>
      <c r="B884" s="68"/>
      <c r="C884" s="68"/>
      <c r="D884" s="68"/>
    </row>
    <row r="885" spans="1:4" ht="12.75" customHeight="1" x14ac:dyDescent="0.2">
      <c r="A885" s="50"/>
      <c r="B885" s="68"/>
      <c r="C885" s="68"/>
      <c r="D885" s="68"/>
    </row>
    <row r="886" spans="1:4" ht="12.75" customHeight="1" x14ac:dyDescent="0.2">
      <c r="A886" s="50"/>
      <c r="B886" s="68"/>
      <c r="C886" s="68"/>
      <c r="D886" s="68"/>
    </row>
    <row r="887" spans="1:4" ht="12.75" customHeight="1" x14ac:dyDescent="0.2">
      <c r="A887" s="50"/>
      <c r="B887" s="68"/>
      <c r="C887" s="68"/>
      <c r="D887" s="68"/>
    </row>
    <row r="888" spans="1:4" ht="12.75" customHeight="1" x14ac:dyDescent="0.2">
      <c r="A888" s="50"/>
      <c r="B888" s="68"/>
      <c r="C888" s="68"/>
      <c r="D888" s="68"/>
    </row>
    <row r="889" spans="1:4" ht="12.75" customHeight="1" x14ac:dyDescent="0.2">
      <c r="A889" s="50"/>
      <c r="B889" s="68"/>
      <c r="C889" s="68"/>
      <c r="D889" s="68"/>
    </row>
    <row r="890" spans="1:4" ht="12.75" customHeight="1" x14ac:dyDescent="0.2">
      <c r="A890" s="50"/>
      <c r="B890" s="68"/>
      <c r="C890" s="68"/>
      <c r="D890" s="68"/>
    </row>
    <row r="891" spans="1:4" ht="12.75" customHeight="1" x14ac:dyDescent="0.2">
      <c r="A891" s="50"/>
      <c r="B891" s="68"/>
      <c r="C891" s="68"/>
      <c r="D891" s="68"/>
    </row>
    <row r="892" spans="1:4" ht="12.75" customHeight="1" x14ac:dyDescent="0.2">
      <c r="A892" s="50"/>
      <c r="B892" s="68"/>
      <c r="C892" s="68"/>
      <c r="D892" s="68"/>
    </row>
    <row r="893" spans="1:4" ht="12.75" customHeight="1" x14ac:dyDescent="0.2">
      <c r="A893" s="50"/>
      <c r="B893" s="68"/>
      <c r="C893" s="68"/>
      <c r="D893" s="68"/>
    </row>
    <row r="894" spans="1:4" ht="12.75" customHeight="1" x14ac:dyDescent="0.2">
      <c r="A894" s="50"/>
      <c r="B894" s="68"/>
      <c r="C894" s="68"/>
      <c r="D894" s="68"/>
    </row>
    <row r="895" spans="1:4" ht="12.75" customHeight="1" x14ac:dyDescent="0.2">
      <c r="A895" s="50"/>
      <c r="B895" s="68"/>
      <c r="C895" s="68"/>
      <c r="D895" s="68"/>
    </row>
    <row r="896" spans="1:4" ht="12.75" customHeight="1" x14ac:dyDescent="0.2">
      <c r="A896" s="50"/>
      <c r="B896" s="68"/>
      <c r="C896" s="68"/>
      <c r="D896" s="68"/>
    </row>
    <row r="897" spans="1:4" ht="12.75" customHeight="1" x14ac:dyDescent="0.2">
      <c r="A897" s="50"/>
      <c r="B897" s="68"/>
      <c r="C897" s="68"/>
      <c r="D897" s="68"/>
    </row>
    <row r="898" spans="1:4" ht="12.75" customHeight="1" x14ac:dyDescent="0.2">
      <c r="A898" s="50"/>
      <c r="B898" s="68"/>
      <c r="C898" s="68"/>
      <c r="D898" s="68"/>
    </row>
    <row r="899" spans="1:4" ht="12.75" customHeight="1" x14ac:dyDescent="0.2">
      <c r="A899" s="50"/>
      <c r="B899" s="68"/>
      <c r="C899" s="68"/>
      <c r="D899" s="68"/>
    </row>
    <row r="900" spans="1:4" ht="12.75" customHeight="1" x14ac:dyDescent="0.2">
      <c r="A900" s="50"/>
      <c r="B900" s="68"/>
      <c r="C900" s="68"/>
      <c r="D900" s="68"/>
    </row>
    <row r="901" spans="1:4" ht="12.75" customHeight="1" x14ac:dyDescent="0.2">
      <c r="A901" s="50"/>
      <c r="B901" s="68"/>
      <c r="C901" s="68"/>
      <c r="D901" s="68"/>
    </row>
    <row r="902" spans="1:4" ht="12.75" customHeight="1" x14ac:dyDescent="0.2">
      <c r="A902" s="50"/>
      <c r="B902" s="68"/>
      <c r="C902" s="68"/>
      <c r="D902" s="68"/>
    </row>
    <row r="903" spans="1:4" ht="12.75" customHeight="1" x14ac:dyDescent="0.2">
      <c r="A903" s="50"/>
      <c r="B903" s="68"/>
      <c r="C903" s="68"/>
      <c r="D903" s="68"/>
    </row>
    <row r="904" spans="1:4" ht="12.75" customHeight="1" x14ac:dyDescent="0.2">
      <c r="A904" s="50"/>
      <c r="B904" s="68"/>
      <c r="C904" s="68"/>
      <c r="D904" s="68"/>
    </row>
    <row r="905" spans="1:4" ht="12.75" customHeight="1" x14ac:dyDescent="0.2">
      <c r="A905" s="50"/>
      <c r="B905" s="68"/>
      <c r="C905" s="68"/>
      <c r="D905" s="68"/>
    </row>
    <row r="906" spans="1:4" ht="12.75" customHeight="1" x14ac:dyDescent="0.2">
      <c r="A906" s="50"/>
      <c r="B906" s="68"/>
      <c r="C906" s="68"/>
      <c r="D906" s="68"/>
    </row>
    <row r="907" spans="1:4" ht="12.75" customHeight="1" x14ac:dyDescent="0.2">
      <c r="A907" s="50"/>
      <c r="B907" s="68"/>
      <c r="C907" s="68"/>
      <c r="D907" s="68"/>
    </row>
    <row r="908" spans="1:4" ht="12.75" customHeight="1" x14ac:dyDescent="0.2">
      <c r="A908" s="50"/>
      <c r="B908" s="68"/>
      <c r="C908" s="68"/>
      <c r="D908" s="68"/>
    </row>
    <row r="909" spans="1:4" ht="12.75" customHeight="1" x14ac:dyDescent="0.2">
      <c r="A909" s="50"/>
      <c r="B909" s="68"/>
      <c r="C909" s="68"/>
      <c r="D909" s="68"/>
    </row>
    <row r="910" spans="1:4" ht="12.75" customHeight="1" x14ac:dyDescent="0.2">
      <c r="A910" s="50"/>
      <c r="B910" s="68"/>
      <c r="C910" s="68"/>
      <c r="D910" s="68"/>
    </row>
    <row r="911" spans="1:4" ht="12.75" customHeight="1" x14ac:dyDescent="0.2">
      <c r="A911" s="50"/>
      <c r="B911" s="68"/>
      <c r="C911" s="68"/>
      <c r="D911" s="68"/>
    </row>
    <row r="912" spans="1:4" ht="12.75" customHeight="1" x14ac:dyDescent="0.2">
      <c r="A912" s="50"/>
      <c r="B912" s="68"/>
      <c r="C912" s="68"/>
      <c r="D912" s="68"/>
    </row>
    <row r="913" spans="1:4" ht="12.75" customHeight="1" x14ac:dyDescent="0.2">
      <c r="A913" s="50"/>
      <c r="B913" s="68"/>
      <c r="C913" s="68"/>
      <c r="D913" s="68"/>
    </row>
    <row r="914" spans="1:4" ht="12.75" customHeight="1" x14ac:dyDescent="0.2">
      <c r="A914" s="50"/>
      <c r="B914" s="68"/>
      <c r="C914" s="68"/>
      <c r="D914" s="68"/>
    </row>
    <row r="915" spans="1:4" ht="12.75" customHeight="1" x14ac:dyDescent="0.2">
      <c r="A915" s="50"/>
      <c r="B915" s="68"/>
      <c r="C915" s="68"/>
      <c r="D915" s="68"/>
    </row>
    <row r="916" spans="1:4" ht="12.75" customHeight="1" x14ac:dyDescent="0.2">
      <c r="A916" s="50"/>
      <c r="B916" s="68"/>
      <c r="C916" s="68"/>
      <c r="D916" s="68"/>
    </row>
    <row r="917" spans="1:4" ht="12.75" customHeight="1" x14ac:dyDescent="0.2">
      <c r="A917" s="50"/>
      <c r="B917" s="68"/>
      <c r="C917" s="68"/>
      <c r="D917" s="68"/>
    </row>
    <row r="918" spans="1:4" ht="12.75" customHeight="1" x14ac:dyDescent="0.2">
      <c r="A918" s="50"/>
      <c r="B918" s="68"/>
      <c r="C918" s="68"/>
      <c r="D918" s="68"/>
    </row>
    <row r="919" spans="1:4" ht="12.75" customHeight="1" x14ac:dyDescent="0.2">
      <c r="A919" s="50"/>
      <c r="B919" s="68"/>
      <c r="C919" s="68"/>
      <c r="D919" s="68"/>
    </row>
    <row r="920" spans="1:4" ht="12.75" customHeight="1" x14ac:dyDescent="0.2">
      <c r="A920" s="50"/>
      <c r="B920" s="68"/>
      <c r="C920" s="68"/>
      <c r="D920" s="68"/>
    </row>
    <row r="921" spans="1:4" ht="12.75" customHeight="1" x14ac:dyDescent="0.2">
      <c r="A921" s="50"/>
      <c r="B921" s="68"/>
      <c r="C921" s="68"/>
      <c r="D921" s="68"/>
    </row>
    <row r="922" spans="1:4" ht="12.75" customHeight="1" x14ac:dyDescent="0.2">
      <c r="A922" s="50"/>
      <c r="B922" s="68"/>
      <c r="C922" s="68"/>
      <c r="D922" s="68"/>
    </row>
    <row r="923" spans="1:4" ht="12.75" customHeight="1" x14ac:dyDescent="0.2">
      <c r="A923" s="50"/>
      <c r="B923" s="68"/>
      <c r="C923" s="68"/>
      <c r="D923" s="68"/>
    </row>
    <row r="924" spans="1:4" ht="12.75" customHeight="1" x14ac:dyDescent="0.2">
      <c r="A924" s="50"/>
      <c r="B924" s="68"/>
      <c r="C924" s="68"/>
      <c r="D924" s="68"/>
    </row>
    <row r="925" spans="1:4" ht="12.75" customHeight="1" x14ac:dyDescent="0.2">
      <c r="A925" s="50"/>
      <c r="B925" s="68"/>
      <c r="C925" s="68"/>
      <c r="D925" s="68"/>
    </row>
    <row r="926" spans="1:4" ht="12.75" customHeight="1" x14ac:dyDescent="0.2">
      <c r="A926" s="50"/>
      <c r="B926" s="68"/>
      <c r="C926" s="68"/>
      <c r="D926" s="68"/>
    </row>
    <row r="927" spans="1:4" ht="12.75" customHeight="1" x14ac:dyDescent="0.2">
      <c r="A927" s="50"/>
      <c r="B927" s="68"/>
      <c r="C927" s="68"/>
      <c r="D927" s="68"/>
    </row>
    <row r="928" spans="1:4" ht="12.75" customHeight="1" x14ac:dyDescent="0.2">
      <c r="A928" s="50"/>
      <c r="B928" s="68"/>
      <c r="C928" s="68"/>
      <c r="D928" s="68"/>
    </row>
    <row r="929" spans="1:4" ht="12.75" customHeight="1" x14ac:dyDescent="0.2">
      <c r="A929" s="50"/>
      <c r="B929" s="68"/>
      <c r="C929" s="68"/>
      <c r="D929" s="68"/>
    </row>
    <row r="930" spans="1:4" ht="12.75" customHeight="1" x14ac:dyDescent="0.2">
      <c r="A930" s="50"/>
      <c r="B930" s="68"/>
      <c r="C930" s="68"/>
      <c r="D930" s="68"/>
    </row>
    <row r="931" spans="1:4" ht="12.75" customHeight="1" x14ac:dyDescent="0.2">
      <c r="A931" s="50"/>
      <c r="B931" s="68"/>
      <c r="C931" s="68"/>
      <c r="D931" s="68"/>
    </row>
    <row r="932" spans="1:4" ht="12.75" customHeight="1" x14ac:dyDescent="0.2">
      <c r="A932" s="50"/>
      <c r="B932" s="68"/>
      <c r="C932" s="68"/>
      <c r="D932" s="68"/>
    </row>
    <row r="933" spans="1:4" ht="12.75" customHeight="1" x14ac:dyDescent="0.2">
      <c r="A933" s="50"/>
      <c r="B933" s="68"/>
      <c r="C933" s="68"/>
      <c r="D933" s="68"/>
    </row>
    <row r="934" spans="1:4" ht="12.75" customHeight="1" x14ac:dyDescent="0.2">
      <c r="A934" s="50"/>
      <c r="B934" s="68"/>
      <c r="C934" s="68"/>
      <c r="D934" s="68"/>
    </row>
    <row r="935" spans="1:4" ht="12.75" customHeight="1" x14ac:dyDescent="0.2">
      <c r="A935" s="50"/>
      <c r="B935" s="68"/>
      <c r="C935" s="68"/>
      <c r="D935" s="68"/>
    </row>
    <row r="936" spans="1:4" ht="12.75" customHeight="1" x14ac:dyDescent="0.2">
      <c r="A936" s="50"/>
      <c r="B936" s="68"/>
      <c r="C936" s="68"/>
      <c r="D936" s="68"/>
    </row>
    <row r="937" spans="1:4" ht="12.75" customHeight="1" x14ac:dyDescent="0.2">
      <c r="A937" s="50"/>
      <c r="B937" s="68"/>
      <c r="C937" s="68"/>
      <c r="D937" s="68"/>
    </row>
    <row r="938" spans="1:4" ht="12.75" customHeight="1" x14ac:dyDescent="0.2">
      <c r="A938" s="50"/>
      <c r="B938" s="68"/>
      <c r="C938" s="68"/>
      <c r="D938" s="68"/>
    </row>
    <row r="939" spans="1:4" ht="12.75" customHeight="1" x14ac:dyDescent="0.2">
      <c r="A939" s="50"/>
      <c r="B939" s="68"/>
      <c r="C939" s="68"/>
      <c r="D939" s="68"/>
    </row>
    <row r="940" spans="1:4" ht="12.75" customHeight="1" x14ac:dyDescent="0.2">
      <c r="A940" s="50"/>
      <c r="B940" s="68"/>
      <c r="C940" s="68"/>
      <c r="D940" s="68"/>
    </row>
    <row r="941" spans="1:4" ht="12.75" customHeight="1" x14ac:dyDescent="0.2">
      <c r="A941" s="50"/>
      <c r="B941" s="68"/>
      <c r="C941" s="68"/>
      <c r="D941" s="68"/>
    </row>
    <row r="942" spans="1:4" ht="12.75" customHeight="1" x14ac:dyDescent="0.2">
      <c r="A942" s="50"/>
      <c r="B942" s="68"/>
      <c r="C942" s="68"/>
      <c r="D942" s="68"/>
    </row>
    <row r="943" spans="1:4" ht="12.75" customHeight="1" x14ac:dyDescent="0.2">
      <c r="A943" s="50"/>
      <c r="B943" s="68"/>
      <c r="C943" s="68"/>
      <c r="D943" s="68"/>
    </row>
    <row r="944" spans="1:4" ht="12.75" customHeight="1" x14ac:dyDescent="0.2">
      <c r="A944" s="50"/>
      <c r="B944" s="68"/>
      <c r="C944" s="68"/>
      <c r="D944" s="68"/>
    </row>
    <row r="945" spans="1:4" ht="12.75" customHeight="1" x14ac:dyDescent="0.2">
      <c r="A945" s="50"/>
      <c r="B945" s="68"/>
      <c r="C945" s="68"/>
      <c r="D945" s="68"/>
    </row>
    <row r="946" spans="1:4" ht="12.75" customHeight="1" x14ac:dyDescent="0.2">
      <c r="A946" s="50"/>
      <c r="B946" s="68"/>
      <c r="C946" s="68"/>
      <c r="D946" s="68"/>
    </row>
    <row r="947" spans="1:4" ht="12.75" customHeight="1" x14ac:dyDescent="0.2">
      <c r="A947" s="50"/>
      <c r="B947" s="68"/>
      <c r="C947" s="68"/>
      <c r="D947" s="68"/>
    </row>
    <row r="948" spans="1:4" ht="12.75" customHeight="1" x14ac:dyDescent="0.2">
      <c r="A948" s="50"/>
      <c r="B948" s="68"/>
      <c r="C948" s="68"/>
      <c r="D948" s="68"/>
    </row>
    <row r="949" spans="1:4" ht="12.75" customHeight="1" x14ac:dyDescent="0.2">
      <c r="A949" s="50"/>
      <c r="B949" s="68"/>
      <c r="C949" s="68"/>
      <c r="D949" s="68"/>
    </row>
    <row r="950" spans="1:4" ht="12.75" customHeight="1" x14ac:dyDescent="0.2">
      <c r="A950" s="50"/>
      <c r="B950" s="68"/>
      <c r="C950" s="68"/>
      <c r="D950" s="68"/>
    </row>
    <row r="951" spans="1:4" ht="12.75" customHeight="1" x14ac:dyDescent="0.2">
      <c r="A951" s="50"/>
      <c r="B951" s="68"/>
      <c r="C951" s="68"/>
      <c r="D951" s="68"/>
    </row>
    <row r="952" spans="1:4" ht="12.75" customHeight="1" x14ac:dyDescent="0.2">
      <c r="A952" s="50"/>
      <c r="B952" s="68"/>
      <c r="C952" s="68"/>
      <c r="D952" s="68"/>
    </row>
    <row r="953" spans="1:4" ht="12.75" customHeight="1" x14ac:dyDescent="0.2">
      <c r="A953" s="50"/>
      <c r="B953" s="68"/>
      <c r="C953" s="68"/>
      <c r="D953" s="68"/>
    </row>
    <row r="954" spans="1:4" ht="12.75" customHeight="1" x14ac:dyDescent="0.2">
      <c r="A954" s="50"/>
      <c r="B954" s="68"/>
      <c r="C954" s="68"/>
      <c r="D954" s="68"/>
    </row>
    <row r="955" spans="1:4" ht="12.75" customHeight="1" x14ac:dyDescent="0.2">
      <c r="A955" s="50"/>
      <c r="B955" s="68"/>
      <c r="C955" s="68"/>
      <c r="D955" s="68"/>
    </row>
    <row r="956" spans="1:4" ht="12.75" customHeight="1" x14ac:dyDescent="0.2">
      <c r="A956" s="50"/>
      <c r="B956" s="68"/>
      <c r="C956" s="68"/>
      <c r="D956" s="68"/>
    </row>
    <row r="957" spans="1:4" ht="12.75" customHeight="1" x14ac:dyDescent="0.2">
      <c r="A957" s="50"/>
      <c r="B957" s="68"/>
      <c r="C957" s="68"/>
      <c r="D957" s="68"/>
    </row>
    <row r="958" spans="1:4" ht="12.75" customHeight="1" x14ac:dyDescent="0.2">
      <c r="A958" s="50"/>
      <c r="B958" s="68"/>
      <c r="C958" s="68"/>
      <c r="D958" s="68"/>
    </row>
    <row r="959" spans="1:4" ht="12.75" customHeight="1" x14ac:dyDescent="0.2">
      <c r="A959" s="50"/>
      <c r="B959" s="68"/>
      <c r="C959" s="68"/>
      <c r="D959" s="68"/>
    </row>
    <row r="960" spans="1:4" ht="12.75" customHeight="1" x14ac:dyDescent="0.2">
      <c r="A960" s="50"/>
      <c r="B960" s="68"/>
      <c r="C960" s="68"/>
      <c r="D960" s="68"/>
    </row>
    <row r="961" spans="1:4" ht="12.75" customHeight="1" x14ac:dyDescent="0.2">
      <c r="A961" s="50"/>
      <c r="B961" s="68"/>
      <c r="C961" s="68"/>
      <c r="D961" s="68"/>
    </row>
    <row r="962" spans="1:4" ht="12.75" customHeight="1" x14ac:dyDescent="0.2">
      <c r="A962" s="50"/>
      <c r="B962" s="68"/>
      <c r="C962" s="68"/>
      <c r="D962" s="68"/>
    </row>
    <row r="963" spans="1:4" ht="12.75" customHeight="1" x14ac:dyDescent="0.2">
      <c r="A963" s="50"/>
      <c r="B963" s="68"/>
      <c r="C963" s="68"/>
      <c r="D963" s="68"/>
    </row>
    <row r="964" spans="1:4" ht="12.75" customHeight="1" x14ac:dyDescent="0.2">
      <c r="A964" s="50"/>
      <c r="B964" s="68"/>
      <c r="C964" s="68"/>
      <c r="D964" s="68"/>
    </row>
    <row r="965" spans="1:4" ht="12.75" customHeight="1" x14ac:dyDescent="0.2">
      <c r="A965" s="50"/>
      <c r="B965" s="68"/>
      <c r="C965" s="68"/>
      <c r="D965" s="68"/>
    </row>
    <row r="966" spans="1:4" ht="12.75" customHeight="1" x14ac:dyDescent="0.2">
      <c r="A966" s="50"/>
      <c r="B966" s="68"/>
      <c r="C966" s="68"/>
      <c r="D966" s="68"/>
    </row>
    <row r="967" spans="1:4" ht="12.75" customHeight="1" x14ac:dyDescent="0.2">
      <c r="A967" s="50"/>
      <c r="B967" s="68"/>
      <c r="C967" s="68"/>
      <c r="D967" s="68"/>
    </row>
    <row r="968" spans="1:4" ht="12.75" customHeight="1" x14ac:dyDescent="0.2">
      <c r="A968" s="50"/>
      <c r="B968" s="68"/>
      <c r="C968" s="68"/>
      <c r="D968" s="68"/>
    </row>
    <row r="969" spans="1:4" ht="12.75" customHeight="1" x14ac:dyDescent="0.2">
      <c r="A969" s="50"/>
      <c r="B969" s="68"/>
      <c r="C969" s="68"/>
      <c r="D969" s="68"/>
    </row>
    <row r="970" spans="1:4" ht="12.75" customHeight="1" x14ac:dyDescent="0.2">
      <c r="A970" s="50"/>
      <c r="B970" s="68"/>
      <c r="C970" s="68"/>
      <c r="D970" s="68"/>
    </row>
    <row r="971" spans="1:4" ht="12.75" customHeight="1" x14ac:dyDescent="0.2">
      <c r="A971" s="50"/>
      <c r="B971" s="68"/>
      <c r="C971" s="68"/>
      <c r="D971" s="68"/>
    </row>
    <row r="972" spans="1:4" ht="12.75" customHeight="1" x14ac:dyDescent="0.2">
      <c r="A972" s="50"/>
      <c r="B972" s="68"/>
      <c r="C972" s="68"/>
      <c r="D972" s="68"/>
    </row>
    <row r="973" spans="1:4" ht="12.75" customHeight="1" x14ac:dyDescent="0.2">
      <c r="A973" s="50"/>
      <c r="B973" s="68"/>
      <c r="C973" s="68"/>
      <c r="D973" s="68"/>
    </row>
    <row r="974" spans="1:4" ht="12.75" customHeight="1" x14ac:dyDescent="0.2">
      <c r="A974" s="50"/>
      <c r="B974" s="68"/>
      <c r="C974" s="68"/>
      <c r="D974" s="68"/>
    </row>
    <row r="975" spans="1:4" ht="12.75" customHeight="1" x14ac:dyDescent="0.2">
      <c r="A975" s="50"/>
      <c r="B975" s="68"/>
      <c r="C975" s="68"/>
      <c r="D975" s="68"/>
    </row>
    <row r="976" spans="1:4" ht="12.75" customHeight="1" x14ac:dyDescent="0.2">
      <c r="A976" s="50"/>
      <c r="B976" s="68"/>
      <c r="C976" s="68"/>
      <c r="D976" s="68"/>
    </row>
    <row r="977" spans="1:4" ht="12.75" customHeight="1" x14ac:dyDescent="0.2">
      <c r="A977" s="50"/>
      <c r="B977" s="68"/>
      <c r="C977" s="68"/>
      <c r="D977" s="68"/>
    </row>
    <row r="978" spans="1:4" ht="12.75" customHeight="1" x14ac:dyDescent="0.2">
      <c r="A978" s="50"/>
      <c r="B978" s="68"/>
      <c r="C978" s="68"/>
      <c r="D978" s="68"/>
    </row>
    <row r="979" spans="1:4" ht="12.75" customHeight="1" x14ac:dyDescent="0.2">
      <c r="A979" s="50"/>
      <c r="B979" s="68"/>
      <c r="C979" s="68"/>
      <c r="D979" s="68"/>
    </row>
    <row r="980" spans="1:4" ht="12.75" customHeight="1" x14ac:dyDescent="0.2">
      <c r="A980" s="50"/>
      <c r="B980" s="68"/>
      <c r="C980" s="68"/>
      <c r="D980" s="68"/>
    </row>
    <row r="981" spans="1:4" ht="12.75" customHeight="1" x14ac:dyDescent="0.2">
      <c r="A981" s="50"/>
      <c r="B981" s="68"/>
      <c r="C981" s="68"/>
      <c r="D981" s="68"/>
    </row>
    <row r="982" spans="1:4" ht="12.75" customHeight="1" x14ac:dyDescent="0.2">
      <c r="A982" s="50"/>
      <c r="B982" s="68"/>
      <c r="C982" s="68"/>
      <c r="D982" s="68"/>
    </row>
    <row r="983" spans="1:4" ht="12.75" customHeight="1" x14ac:dyDescent="0.2">
      <c r="A983" s="50"/>
      <c r="B983" s="68"/>
      <c r="C983" s="68"/>
      <c r="D983" s="68"/>
    </row>
    <row r="984" spans="1:4" ht="12.75" customHeight="1" x14ac:dyDescent="0.2">
      <c r="A984" s="50"/>
      <c r="B984" s="68"/>
      <c r="C984" s="68"/>
      <c r="D984" s="68"/>
    </row>
    <row r="985" spans="1:4" ht="12.75" customHeight="1" x14ac:dyDescent="0.2">
      <c r="A985" s="50"/>
      <c r="B985" s="68"/>
      <c r="C985" s="68"/>
      <c r="D985" s="68"/>
    </row>
    <row r="986" spans="1:4" ht="12.75" customHeight="1" x14ac:dyDescent="0.2">
      <c r="A986" s="50"/>
      <c r="B986" s="68"/>
      <c r="C986" s="68"/>
      <c r="D986" s="68"/>
    </row>
    <row r="987" spans="1:4" ht="12.75" customHeight="1" x14ac:dyDescent="0.2">
      <c r="A987" s="50"/>
      <c r="B987" s="68"/>
      <c r="C987" s="68"/>
      <c r="D987" s="68"/>
    </row>
    <row r="988" spans="1:4" ht="12.75" customHeight="1" x14ac:dyDescent="0.2">
      <c r="A988" s="50"/>
      <c r="B988" s="68"/>
      <c r="C988" s="68"/>
      <c r="D988" s="68"/>
    </row>
    <row r="989" spans="1:4" ht="12.75" customHeight="1" x14ac:dyDescent="0.2">
      <c r="A989" s="50"/>
      <c r="B989" s="68"/>
      <c r="C989" s="68"/>
      <c r="D989" s="68"/>
    </row>
    <row r="990" spans="1:4" ht="12.75" customHeight="1" x14ac:dyDescent="0.2">
      <c r="A990" s="50"/>
      <c r="B990" s="68"/>
      <c r="C990" s="68"/>
      <c r="D990" s="68"/>
    </row>
    <row r="991" spans="1:4" ht="12.75" customHeight="1" x14ac:dyDescent="0.2">
      <c r="A991" s="50"/>
      <c r="B991" s="68"/>
      <c r="C991" s="68"/>
      <c r="D991" s="68"/>
    </row>
    <row r="992" spans="1:4" ht="12.75" customHeight="1" x14ac:dyDescent="0.2">
      <c r="A992" s="50"/>
      <c r="B992" s="68"/>
      <c r="C992" s="68"/>
      <c r="D992" s="68"/>
    </row>
    <row r="993" spans="1:4" ht="12.75" customHeight="1" x14ac:dyDescent="0.2">
      <c r="A993" s="50"/>
      <c r="B993" s="68"/>
      <c r="C993" s="68"/>
      <c r="D993" s="68"/>
    </row>
    <row r="994" spans="1:4" ht="12.75" customHeight="1" x14ac:dyDescent="0.2">
      <c r="A994" s="50"/>
      <c r="B994" s="68"/>
      <c r="C994" s="68"/>
      <c r="D994" s="68"/>
    </row>
    <row r="995" spans="1:4" ht="12.75" customHeight="1" x14ac:dyDescent="0.2">
      <c r="A995" s="50"/>
      <c r="B995" s="68"/>
      <c r="C995" s="68"/>
      <c r="D995" s="68"/>
    </row>
    <row r="996" spans="1:4" ht="12.75" customHeight="1" x14ac:dyDescent="0.2">
      <c r="A996" s="50"/>
      <c r="B996" s="68"/>
      <c r="C996" s="68"/>
      <c r="D996" s="68"/>
    </row>
    <row r="997" spans="1:4" ht="12.75" customHeight="1" x14ac:dyDescent="0.2">
      <c r="A997" s="50"/>
      <c r="B997" s="68"/>
      <c r="C997" s="68"/>
      <c r="D997" s="68"/>
    </row>
    <row r="998" spans="1:4" ht="12.75" customHeight="1" x14ac:dyDescent="0.2">
      <c r="A998" s="50"/>
      <c r="B998" s="68"/>
      <c r="C998" s="68"/>
      <c r="D998" s="68"/>
    </row>
    <row r="999" spans="1:4" ht="12.75" customHeight="1" x14ac:dyDescent="0.2">
      <c r="A999" s="50"/>
      <c r="B999" s="68"/>
      <c r="C999" s="68"/>
      <c r="D999" s="68"/>
    </row>
    <row r="1000" spans="1:4" ht="12.75" customHeight="1" x14ac:dyDescent="0.2">
      <c r="A1000" s="50"/>
      <c r="B1000" s="68"/>
      <c r="C1000" s="68"/>
      <c r="D1000" s="68"/>
    </row>
    <row r="1001" spans="1:4" ht="12.75" customHeight="1" x14ac:dyDescent="0.2">
      <c r="A1001" s="50"/>
      <c r="B1001" s="68"/>
      <c r="C1001" s="68"/>
      <c r="D1001" s="68"/>
    </row>
    <row r="1002" spans="1:4" ht="12.75" customHeight="1" x14ac:dyDescent="0.2">
      <c r="A1002" s="50"/>
      <c r="B1002" s="68"/>
      <c r="C1002" s="68"/>
      <c r="D1002" s="68"/>
    </row>
    <row r="1003" spans="1:4" ht="12.75" customHeight="1" x14ac:dyDescent="0.2">
      <c r="A1003" s="50"/>
      <c r="B1003" s="68"/>
      <c r="C1003" s="68"/>
      <c r="D1003" s="68"/>
    </row>
    <row r="1004" spans="1:4" ht="12.75" customHeight="1" x14ac:dyDescent="0.2">
      <c r="A1004" s="50"/>
      <c r="B1004" s="68"/>
      <c r="C1004" s="68"/>
      <c r="D1004" s="68"/>
    </row>
    <row r="1005" spans="1:4" ht="12.75" customHeight="1" x14ac:dyDescent="0.2">
      <c r="A1005" s="50"/>
      <c r="B1005" s="68"/>
      <c r="C1005" s="68"/>
      <c r="D1005" s="68"/>
    </row>
    <row r="1006" spans="1:4" ht="12.75" customHeight="1" x14ac:dyDescent="0.2">
      <c r="A1006" s="50"/>
      <c r="B1006" s="68"/>
      <c r="C1006" s="68"/>
      <c r="D1006" s="68"/>
    </row>
    <row r="1007" spans="1:4" ht="12.75" customHeight="1" x14ac:dyDescent="0.2">
      <c r="A1007" s="50"/>
      <c r="B1007" s="68"/>
      <c r="C1007" s="68"/>
      <c r="D1007" s="68"/>
    </row>
    <row r="1008" spans="1:4" ht="12.75" customHeight="1" x14ac:dyDescent="0.2">
      <c r="A1008" s="50"/>
      <c r="B1008" s="68"/>
      <c r="C1008" s="68"/>
      <c r="D1008" s="68"/>
    </row>
    <row r="1009" spans="1:4" ht="12.75" customHeight="1" x14ac:dyDescent="0.2">
      <c r="A1009" s="50"/>
      <c r="B1009" s="68"/>
      <c r="C1009" s="68"/>
      <c r="D1009" s="68"/>
    </row>
    <row r="1010" spans="1:4" ht="12.75" customHeight="1" x14ac:dyDescent="0.2">
      <c r="A1010" s="50"/>
      <c r="B1010" s="68"/>
      <c r="C1010" s="68"/>
      <c r="D1010" s="68"/>
    </row>
    <row r="1011" spans="1:4" ht="12.75" customHeight="1" x14ac:dyDescent="0.2">
      <c r="A1011" s="50"/>
      <c r="B1011" s="68"/>
      <c r="C1011" s="68"/>
      <c r="D1011" s="68"/>
    </row>
    <row r="1012" spans="1:4" ht="12.75" customHeight="1" x14ac:dyDescent="0.2">
      <c r="A1012" s="50"/>
      <c r="B1012" s="68"/>
      <c r="C1012" s="68"/>
      <c r="D1012" s="68"/>
    </row>
    <row r="1013" spans="1:4" ht="12.75" customHeight="1" x14ac:dyDescent="0.2">
      <c r="A1013" s="50"/>
      <c r="B1013" s="68"/>
      <c r="C1013" s="68"/>
      <c r="D1013" s="68"/>
    </row>
    <row r="1014" spans="1:4" ht="12.75" customHeight="1" x14ac:dyDescent="0.2">
      <c r="A1014" s="50"/>
      <c r="B1014" s="68"/>
      <c r="C1014" s="68"/>
      <c r="D1014" s="68"/>
    </row>
    <row r="1015" spans="1:4" ht="12.75" customHeight="1" x14ac:dyDescent="0.2">
      <c r="A1015" s="50"/>
      <c r="B1015" s="68"/>
      <c r="C1015" s="68"/>
      <c r="D1015" s="68"/>
    </row>
    <row r="1016" spans="1:4" ht="12.75" customHeight="1" x14ac:dyDescent="0.2">
      <c r="A1016" s="50"/>
      <c r="B1016" s="68"/>
      <c r="C1016" s="68"/>
      <c r="D1016" s="68"/>
    </row>
    <row r="1017" spans="1:4" ht="12.75" customHeight="1" x14ac:dyDescent="0.2">
      <c r="A1017" s="50"/>
      <c r="B1017" s="68"/>
      <c r="C1017" s="68"/>
      <c r="D1017" s="68"/>
    </row>
    <row r="1018" spans="1:4" ht="12.75" customHeight="1" x14ac:dyDescent="0.2">
      <c r="A1018" s="50"/>
      <c r="B1018" s="68"/>
      <c r="C1018" s="68"/>
      <c r="D1018" s="68"/>
    </row>
    <row r="1019" spans="1:4" ht="12.75" customHeight="1" x14ac:dyDescent="0.2">
      <c r="A1019" s="50"/>
      <c r="B1019" s="68"/>
      <c r="C1019" s="68"/>
      <c r="D1019" s="68"/>
    </row>
    <row r="1020" spans="1:4" ht="12.75" customHeight="1" x14ac:dyDescent="0.2">
      <c r="A1020" s="50"/>
      <c r="B1020" s="68"/>
      <c r="C1020" s="68"/>
      <c r="D1020" s="68"/>
    </row>
    <row r="1021" spans="1:4" ht="12.75" customHeight="1" x14ac:dyDescent="0.2">
      <c r="A1021" s="50"/>
      <c r="B1021" s="68"/>
      <c r="C1021" s="68"/>
      <c r="D1021" s="68"/>
    </row>
    <row r="1022" spans="1:4" ht="12.75" customHeight="1" x14ac:dyDescent="0.2">
      <c r="A1022" s="50"/>
      <c r="B1022" s="68"/>
      <c r="C1022" s="68"/>
      <c r="D1022" s="68"/>
    </row>
    <row r="1023" spans="1:4" ht="12.75" customHeight="1" x14ac:dyDescent="0.2">
      <c r="A1023" s="50"/>
      <c r="B1023" s="68"/>
      <c r="C1023" s="68"/>
      <c r="D1023" s="68"/>
    </row>
    <row r="1024" spans="1:4" ht="12.75" customHeight="1" x14ac:dyDescent="0.2">
      <c r="A1024" s="50"/>
      <c r="B1024" s="68"/>
      <c r="C1024" s="68"/>
      <c r="D1024" s="68"/>
    </row>
    <row r="1025" spans="1:4" ht="12.75" customHeight="1" x14ac:dyDescent="0.2">
      <c r="A1025" s="50"/>
      <c r="B1025" s="68"/>
      <c r="C1025" s="68"/>
      <c r="D1025" s="68"/>
    </row>
    <row r="1026" spans="1:4" ht="12.75" customHeight="1" x14ac:dyDescent="0.2">
      <c r="A1026" s="50"/>
      <c r="B1026" s="68"/>
      <c r="C1026" s="68"/>
      <c r="D1026" s="68"/>
    </row>
    <row r="1027" spans="1:4" ht="12.75" customHeight="1" x14ac:dyDescent="0.2">
      <c r="A1027" s="50"/>
      <c r="B1027" s="68"/>
      <c r="C1027" s="68"/>
      <c r="D1027" s="68"/>
    </row>
    <row r="1028" spans="1:4" ht="12.75" customHeight="1" x14ac:dyDescent="0.2">
      <c r="A1028" s="50"/>
      <c r="B1028" s="68"/>
      <c r="C1028" s="68"/>
      <c r="D1028" s="68"/>
    </row>
    <row r="1029" spans="1:4" ht="12.75" customHeight="1" x14ac:dyDescent="0.2">
      <c r="A1029" s="50"/>
      <c r="B1029" s="68"/>
      <c r="C1029" s="68"/>
      <c r="D1029" s="68"/>
    </row>
    <row r="1030" spans="1:4" ht="12.75" customHeight="1" x14ac:dyDescent="0.2">
      <c r="A1030" s="50"/>
      <c r="B1030" s="68"/>
      <c r="C1030" s="68"/>
      <c r="D1030" s="68"/>
    </row>
    <row r="1031" spans="1:4" ht="12.75" customHeight="1" x14ac:dyDescent="0.2">
      <c r="A1031" s="50"/>
      <c r="B1031" s="68"/>
      <c r="C1031" s="68"/>
      <c r="D1031" s="68"/>
    </row>
    <row r="1032" spans="1:4" ht="12.75" customHeight="1" x14ac:dyDescent="0.2">
      <c r="A1032" s="50"/>
      <c r="B1032" s="68"/>
      <c r="C1032" s="68"/>
      <c r="D1032" s="68"/>
    </row>
    <row r="1033" spans="1:4" ht="12.75" customHeight="1" x14ac:dyDescent="0.2">
      <c r="A1033" s="50"/>
      <c r="B1033" s="68"/>
      <c r="C1033" s="68"/>
      <c r="D1033" s="68"/>
    </row>
    <row r="1034" spans="1:4" ht="12.75" customHeight="1" x14ac:dyDescent="0.2">
      <c r="A1034" s="50"/>
      <c r="B1034" s="68"/>
      <c r="C1034" s="68"/>
      <c r="D1034" s="68"/>
    </row>
    <row r="1035" spans="1:4" ht="12.75" customHeight="1" x14ac:dyDescent="0.2">
      <c r="A1035" s="50"/>
      <c r="B1035" s="68"/>
      <c r="C1035" s="68"/>
      <c r="D1035" s="68"/>
    </row>
    <row r="1036" spans="1:4" ht="12.75" customHeight="1" x14ac:dyDescent="0.2">
      <c r="A1036" s="50"/>
      <c r="B1036" s="68"/>
      <c r="C1036" s="68"/>
      <c r="D1036" s="68"/>
    </row>
    <row r="1037" spans="1:4" ht="12.75" customHeight="1" x14ac:dyDescent="0.2">
      <c r="A1037" s="50"/>
      <c r="B1037" s="68"/>
      <c r="C1037" s="68"/>
      <c r="D1037" s="68"/>
    </row>
    <row r="1038" spans="1:4" ht="12.75" customHeight="1" x14ac:dyDescent="0.2">
      <c r="A1038" s="50"/>
      <c r="B1038" s="68"/>
      <c r="C1038" s="68"/>
      <c r="D1038" s="68"/>
    </row>
    <row r="1039" spans="1:4" ht="12.75" customHeight="1" x14ac:dyDescent="0.2">
      <c r="A1039" s="50"/>
      <c r="B1039" s="68"/>
      <c r="C1039" s="68"/>
      <c r="D1039" s="68"/>
    </row>
    <row r="1040" spans="1:4" ht="12.75" customHeight="1" x14ac:dyDescent="0.2">
      <c r="A1040" s="50"/>
      <c r="B1040" s="68"/>
      <c r="C1040" s="68"/>
      <c r="D1040" s="68"/>
    </row>
    <row r="1041" spans="1:4" ht="12.75" customHeight="1" x14ac:dyDescent="0.2">
      <c r="A1041" s="50"/>
      <c r="B1041" s="68"/>
      <c r="C1041" s="68"/>
      <c r="D1041" s="68"/>
    </row>
    <row r="1042" spans="1:4" ht="12.75" customHeight="1" x14ac:dyDescent="0.2">
      <c r="A1042" s="50"/>
      <c r="B1042" s="68"/>
      <c r="C1042" s="68"/>
      <c r="D1042" s="68"/>
    </row>
    <row r="1043" spans="1:4" ht="12.75" customHeight="1" x14ac:dyDescent="0.2">
      <c r="A1043" s="50"/>
      <c r="B1043" s="68"/>
      <c r="C1043" s="68"/>
      <c r="D1043" s="68"/>
    </row>
    <row r="1044" spans="1:4" ht="12.75" customHeight="1" x14ac:dyDescent="0.2">
      <c r="A1044" s="50"/>
      <c r="B1044" s="68"/>
      <c r="C1044" s="68"/>
      <c r="D1044" s="68"/>
    </row>
    <row r="1045" spans="1:4" ht="12.75" customHeight="1" x14ac:dyDescent="0.2">
      <c r="A1045" s="50"/>
      <c r="B1045" s="68"/>
      <c r="C1045" s="68"/>
      <c r="D1045" s="68"/>
    </row>
    <row r="1046" spans="1:4" ht="12.75" customHeight="1" x14ac:dyDescent="0.2">
      <c r="A1046" s="50"/>
      <c r="B1046" s="68"/>
      <c r="C1046" s="68"/>
      <c r="D1046" s="68"/>
    </row>
    <row r="1047" spans="1:4" ht="12.75" customHeight="1" x14ac:dyDescent="0.2">
      <c r="A1047" s="50"/>
      <c r="B1047" s="68"/>
      <c r="C1047" s="68"/>
      <c r="D1047" s="68"/>
    </row>
    <row r="1048" spans="1:4" ht="12.75" customHeight="1" x14ac:dyDescent="0.2">
      <c r="A1048" s="50"/>
      <c r="B1048" s="68"/>
      <c r="C1048" s="68"/>
      <c r="D1048" s="68"/>
    </row>
    <row r="1049" spans="1:4" ht="12.75" customHeight="1" x14ac:dyDescent="0.2">
      <c r="A1049" s="50"/>
      <c r="B1049" s="68"/>
      <c r="C1049" s="68"/>
      <c r="D1049" s="68"/>
    </row>
    <row r="1050" spans="1:4" ht="12.75" customHeight="1" x14ac:dyDescent="0.2">
      <c r="A1050" s="50"/>
      <c r="B1050" s="68"/>
      <c r="C1050" s="68"/>
      <c r="D1050" s="68"/>
    </row>
    <row r="1051" spans="1:4" ht="12.75" customHeight="1" x14ac:dyDescent="0.2">
      <c r="A1051" s="50"/>
      <c r="B1051" s="68"/>
      <c r="C1051" s="68"/>
      <c r="D1051" s="68"/>
    </row>
    <row r="1052" spans="1:4" ht="12.75" customHeight="1" x14ac:dyDescent="0.2">
      <c r="A1052" s="50"/>
      <c r="B1052" s="68"/>
      <c r="C1052" s="68"/>
      <c r="D1052" s="68"/>
    </row>
    <row r="1053" spans="1:4" ht="12.75" customHeight="1" x14ac:dyDescent="0.2">
      <c r="A1053" s="50"/>
      <c r="B1053" s="68"/>
      <c r="C1053" s="68"/>
      <c r="D1053" s="68"/>
    </row>
    <row r="1054" spans="1:4" ht="12.75" customHeight="1" x14ac:dyDescent="0.2">
      <c r="A1054" s="50"/>
      <c r="B1054" s="68"/>
      <c r="C1054" s="68"/>
      <c r="D1054" s="68"/>
    </row>
    <row r="1055" spans="1:4" ht="12.75" customHeight="1" x14ac:dyDescent="0.2">
      <c r="A1055" s="50"/>
      <c r="B1055" s="68"/>
      <c r="C1055" s="68"/>
      <c r="D1055" s="68"/>
    </row>
    <row r="1056" spans="1:4" ht="12.75" customHeight="1" x14ac:dyDescent="0.2">
      <c r="A1056" s="50"/>
      <c r="B1056" s="68"/>
      <c r="C1056" s="68"/>
      <c r="D1056" s="68"/>
    </row>
    <row r="1057" spans="1:4" ht="12.75" customHeight="1" x14ac:dyDescent="0.2">
      <c r="A1057" s="50"/>
      <c r="B1057" s="68"/>
      <c r="C1057" s="68"/>
      <c r="D1057" s="68"/>
    </row>
    <row r="1058" spans="1:4" ht="12.75" customHeight="1" x14ac:dyDescent="0.2">
      <c r="A1058" s="50"/>
      <c r="B1058" s="68"/>
      <c r="C1058" s="68"/>
      <c r="D1058" s="68"/>
    </row>
    <row r="1059" spans="1:4" ht="12.75" customHeight="1" x14ac:dyDescent="0.2">
      <c r="A1059" s="50"/>
      <c r="B1059" s="68"/>
      <c r="C1059" s="68"/>
      <c r="D1059" s="68"/>
    </row>
    <row r="1060" spans="1:4" ht="12.75" customHeight="1" x14ac:dyDescent="0.2">
      <c r="A1060" s="50"/>
      <c r="B1060" s="68"/>
      <c r="C1060" s="68"/>
      <c r="D1060" s="68"/>
    </row>
    <row r="1061" spans="1:4" ht="12.75" customHeight="1" x14ac:dyDescent="0.2">
      <c r="A1061" s="50"/>
      <c r="B1061" s="68"/>
      <c r="C1061" s="68"/>
      <c r="D1061" s="68"/>
    </row>
    <row r="1062" spans="1:4" ht="12.75" customHeight="1" x14ac:dyDescent="0.2">
      <c r="A1062" s="50"/>
      <c r="B1062" s="68"/>
      <c r="C1062" s="68"/>
      <c r="D1062" s="68"/>
    </row>
    <row r="1063" spans="1:4" ht="12.75" customHeight="1" x14ac:dyDescent="0.2">
      <c r="A1063" s="50"/>
      <c r="B1063" s="68"/>
      <c r="C1063" s="68"/>
      <c r="D1063" s="68"/>
    </row>
    <row r="1064" spans="1:4" ht="12.75" customHeight="1" x14ac:dyDescent="0.2">
      <c r="A1064" s="50"/>
      <c r="B1064" s="68"/>
      <c r="C1064" s="68"/>
      <c r="D1064" s="68"/>
    </row>
    <row r="1065" spans="1:4" ht="12.75" customHeight="1" x14ac:dyDescent="0.2">
      <c r="A1065" s="50"/>
      <c r="B1065" s="68"/>
      <c r="C1065" s="68"/>
      <c r="D1065" s="68"/>
    </row>
    <row r="1066" spans="1:4" ht="12.75" customHeight="1" x14ac:dyDescent="0.2">
      <c r="A1066" s="50"/>
      <c r="B1066" s="68"/>
      <c r="C1066" s="68"/>
      <c r="D1066" s="68"/>
    </row>
    <row r="1067" spans="1:4" ht="12.75" customHeight="1" x14ac:dyDescent="0.2">
      <c r="A1067" s="50"/>
      <c r="B1067" s="68"/>
      <c r="C1067" s="68"/>
      <c r="D1067" s="68"/>
    </row>
    <row r="1068" spans="1:4" ht="12.75" customHeight="1" x14ac:dyDescent="0.2">
      <c r="A1068" s="50"/>
      <c r="B1068" s="68"/>
      <c r="C1068" s="68"/>
      <c r="D1068" s="68"/>
    </row>
    <row r="1069" spans="1:4" ht="12.75" customHeight="1" x14ac:dyDescent="0.2">
      <c r="A1069" s="50"/>
      <c r="B1069" s="68"/>
      <c r="C1069" s="68"/>
      <c r="D1069" s="68"/>
    </row>
    <row r="1070" spans="1:4" ht="12.75" customHeight="1" x14ac:dyDescent="0.2">
      <c r="A1070" s="50"/>
      <c r="B1070" s="68"/>
      <c r="C1070" s="68"/>
      <c r="D1070" s="68"/>
    </row>
    <row r="1071" spans="1:4" ht="12.75" customHeight="1" x14ac:dyDescent="0.2">
      <c r="A1071" s="50"/>
      <c r="B1071" s="68"/>
      <c r="C1071" s="68"/>
      <c r="D1071" s="68"/>
    </row>
    <row r="1072" spans="1:4" ht="12.75" customHeight="1" x14ac:dyDescent="0.2">
      <c r="A1072" s="50"/>
      <c r="B1072" s="68"/>
      <c r="C1072" s="68"/>
      <c r="D1072" s="68"/>
    </row>
    <row r="1073" spans="1:4" ht="12.75" customHeight="1" x14ac:dyDescent="0.2">
      <c r="A1073" s="50"/>
      <c r="B1073" s="68"/>
      <c r="C1073" s="68"/>
      <c r="D1073" s="68"/>
    </row>
    <row r="1074" spans="1:4" ht="12.75" customHeight="1" x14ac:dyDescent="0.2">
      <c r="A1074" s="50"/>
      <c r="B1074" s="68"/>
      <c r="C1074" s="68"/>
      <c r="D1074" s="68"/>
    </row>
    <row r="1075" spans="1:4" ht="12.75" customHeight="1" x14ac:dyDescent="0.2">
      <c r="A1075" s="50"/>
      <c r="B1075" s="68"/>
      <c r="C1075" s="68"/>
      <c r="D1075" s="68"/>
    </row>
    <row r="1076" spans="1:4" ht="12.75" customHeight="1" x14ac:dyDescent="0.2">
      <c r="A1076" s="50"/>
      <c r="B1076" s="68"/>
      <c r="C1076" s="68"/>
      <c r="D1076" s="68"/>
    </row>
    <row r="1077" spans="1:4" ht="12.75" customHeight="1" x14ac:dyDescent="0.2">
      <c r="A1077" s="50"/>
      <c r="B1077" s="68"/>
      <c r="C1077" s="68"/>
      <c r="D1077" s="68"/>
    </row>
    <row r="1078" spans="1:4" ht="12.75" customHeight="1" x14ac:dyDescent="0.2">
      <c r="A1078" s="50"/>
      <c r="B1078" s="68"/>
      <c r="C1078" s="68"/>
      <c r="D1078" s="68"/>
    </row>
    <row r="1079" spans="1:4" ht="12.75" customHeight="1" x14ac:dyDescent="0.2">
      <c r="A1079" s="50"/>
      <c r="B1079" s="68"/>
      <c r="C1079" s="68"/>
      <c r="D1079" s="68"/>
    </row>
    <row r="1080" spans="1:4" ht="12.75" customHeight="1" x14ac:dyDescent="0.2">
      <c r="A1080" s="50"/>
      <c r="B1080" s="68"/>
      <c r="C1080" s="68"/>
      <c r="D1080" s="68"/>
    </row>
    <row r="1081" spans="1:4" ht="12.75" customHeight="1" x14ac:dyDescent="0.2">
      <c r="A1081" s="50"/>
      <c r="B1081" s="68"/>
      <c r="C1081" s="68"/>
      <c r="D1081" s="68"/>
    </row>
    <row r="1082" spans="1:4" ht="12.75" customHeight="1" x14ac:dyDescent="0.2">
      <c r="A1082" s="50"/>
      <c r="B1082" s="68"/>
      <c r="C1082" s="68"/>
      <c r="D1082" s="68"/>
    </row>
    <row r="1083" spans="1:4" ht="12.75" customHeight="1" x14ac:dyDescent="0.2">
      <c r="A1083" s="50"/>
      <c r="B1083" s="68"/>
      <c r="C1083" s="68"/>
      <c r="D1083" s="68"/>
    </row>
    <row r="1084" spans="1:4" ht="12.75" customHeight="1" x14ac:dyDescent="0.2">
      <c r="A1084" s="50"/>
      <c r="B1084" s="68"/>
      <c r="C1084" s="68"/>
      <c r="D1084" s="68"/>
    </row>
    <row r="1085" spans="1:4" ht="12.75" customHeight="1" x14ac:dyDescent="0.2">
      <c r="A1085" s="50"/>
      <c r="B1085" s="68"/>
      <c r="C1085" s="68"/>
      <c r="D1085" s="68"/>
    </row>
    <row r="1086" spans="1:4" ht="12.75" customHeight="1" x14ac:dyDescent="0.2">
      <c r="A1086" s="50"/>
      <c r="B1086" s="68"/>
      <c r="C1086" s="68"/>
      <c r="D1086" s="68"/>
    </row>
    <row r="1087" spans="1:4" ht="12.75" customHeight="1" x14ac:dyDescent="0.2">
      <c r="A1087" s="50"/>
      <c r="B1087" s="68"/>
      <c r="C1087" s="68"/>
      <c r="D1087" s="68"/>
    </row>
    <row r="1088" spans="1:4" ht="12.75" customHeight="1" x14ac:dyDescent="0.2">
      <c r="A1088" s="50"/>
      <c r="B1088" s="68"/>
      <c r="C1088" s="68"/>
      <c r="D1088" s="68"/>
    </row>
    <row r="1089" spans="1:4" ht="12.75" customHeight="1" x14ac:dyDescent="0.2">
      <c r="A1089" s="50"/>
      <c r="B1089" s="68"/>
      <c r="C1089" s="68"/>
      <c r="D1089" s="68"/>
    </row>
    <row r="1090" spans="1:4" ht="12.75" customHeight="1" x14ac:dyDescent="0.2">
      <c r="A1090" s="50"/>
      <c r="B1090" s="68"/>
      <c r="C1090" s="68"/>
      <c r="D1090" s="68"/>
    </row>
    <row r="1091" spans="1:4" ht="12.75" customHeight="1" x14ac:dyDescent="0.2">
      <c r="A1091" s="50"/>
      <c r="B1091" s="68"/>
      <c r="C1091" s="68"/>
      <c r="D1091" s="68"/>
    </row>
    <row r="1092" spans="1:4" ht="12.75" customHeight="1" x14ac:dyDescent="0.2">
      <c r="A1092" s="50"/>
      <c r="B1092" s="68"/>
      <c r="C1092" s="68"/>
      <c r="D1092" s="68"/>
    </row>
    <row r="1093" spans="1:4" ht="12.75" customHeight="1" x14ac:dyDescent="0.2">
      <c r="A1093" s="50"/>
      <c r="B1093" s="68"/>
      <c r="C1093" s="68"/>
      <c r="D1093" s="68"/>
    </row>
    <row r="1094" spans="1:4" ht="12.75" customHeight="1" x14ac:dyDescent="0.2">
      <c r="A1094" s="50"/>
      <c r="B1094" s="68"/>
      <c r="C1094" s="68"/>
      <c r="D1094" s="68"/>
    </row>
    <row r="1095" spans="1:4" ht="12.75" customHeight="1" x14ac:dyDescent="0.2">
      <c r="A1095" s="50"/>
      <c r="B1095" s="68"/>
      <c r="C1095" s="68"/>
      <c r="D1095" s="68"/>
    </row>
    <row r="1096" spans="1:4" ht="12.75" customHeight="1" x14ac:dyDescent="0.2">
      <c r="A1096" s="50"/>
      <c r="B1096" s="68"/>
      <c r="C1096" s="68"/>
      <c r="D1096" s="68"/>
    </row>
    <row r="1097" spans="1:4" ht="12.75" customHeight="1" x14ac:dyDescent="0.2">
      <c r="A1097" s="50"/>
      <c r="B1097" s="68"/>
      <c r="C1097" s="68"/>
      <c r="D1097" s="68"/>
    </row>
    <row r="1098" spans="1:4" ht="12.75" customHeight="1" x14ac:dyDescent="0.2">
      <c r="A1098" s="50"/>
      <c r="B1098" s="68"/>
      <c r="C1098" s="68"/>
      <c r="D1098" s="68"/>
    </row>
    <row r="1099" spans="1:4" ht="12.75" customHeight="1" x14ac:dyDescent="0.2">
      <c r="A1099" s="50"/>
      <c r="B1099" s="68"/>
      <c r="C1099" s="68"/>
      <c r="D1099" s="68"/>
    </row>
    <row r="1100" spans="1:4" ht="12.75" customHeight="1" x14ac:dyDescent="0.2">
      <c r="A1100" s="50"/>
      <c r="B1100" s="68"/>
      <c r="C1100" s="68"/>
      <c r="D1100" s="68"/>
    </row>
    <row r="1101" spans="1:4" ht="12.75" customHeight="1" x14ac:dyDescent="0.2">
      <c r="A1101" s="50"/>
      <c r="B1101" s="68"/>
      <c r="C1101" s="68"/>
      <c r="D1101" s="68"/>
    </row>
    <row r="1102" spans="1:4" ht="12.75" customHeight="1" x14ac:dyDescent="0.2">
      <c r="A1102" s="50"/>
      <c r="B1102" s="68"/>
      <c r="C1102" s="68"/>
      <c r="D1102" s="68"/>
    </row>
    <row r="1103" spans="1:4" ht="12.75" customHeight="1" x14ac:dyDescent="0.2">
      <c r="A1103" s="50"/>
      <c r="B1103" s="68"/>
      <c r="C1103" s="68"/>
      <c r="D1103" s="68"/>
    </row>
    <row r="1104" spans="1:4" ht="12.75" customHeight="1" x14ac:dyDescent="0.2">
      <c r="A1104" s="50"/>
      <c r="B1104" s="68"/>
      <c r="C1104" s="68"/>
      <c r="D1104" s="68"/>
    </row>
    <row r="1105" spans="1:4" ht="12.75" customHeight="1" x14ac:dyDescent="0.2">
      <c r="A1105" s="50"/>
      <c r="B1105" s="68"/>
      <c r="C1105" s="68"/>
      <c r="D1105" s="68"/>
    </row>
    <row r="1106" spans="1:4" ht="12.75" customHeight="1" x14ac:dyDescent="0.2">
      <c r="A1106" s="50"/>
      <c r="B1106" s="68"/>
      <c r="C1106" s="68"/>
      <c r="D1106" s="68"/>
    </row>
    <row r="1107" spans="1:4" ht="12.75" customHeight="1" x14ac:dyDescent="0.2">
      <c r="A1107" s="50"/>
      <c r="B1107" s="68"/>
      <c r="C1107" s="68"/>
      <c r="D1107" s="68"/>
    </row>
    <row r="1108" spans="1:4" ht="12.75" customHeight="1" x14ac:dyDescent="0.2">
      <c r="A1108" s="50"/>
      <c r="B1108" s="68"/>
      <c r="C1108" s="68"/>
      <c r="D1108" s="68"/>
    </row>
    <row r="1109" spans="1:4" ht="12.75" customHeight="1" x14ac:dyDescent="0.2">
      <c r="A1109" s="50"/>
      <c r="B1109" s="68"/>
      <c r="C1109" s="68"/>
      <c r="D1109" s="68"/>
    </row>
    <row r="1110" spans="1:4" ht="12.75" customHeight="1" x14ac:dyDescent="0.2">
      <c r="A1110" s="50"/>
      <c r="B1110" s="68"/>
      <c r="C1110" s="68"/>
      <c r="D1110" s="68"/>
    </row>
    <row r="1111" spans="1:4" ht="12.75" customHeight="1" x14ac:dyDescent="0.2">
      <c r="A1111" s="50"/>
      <c r="B1111" s="68"/>
      <c r="C1111" s="68"/>
      <c r="D1111" s="68"/>
    </row>
    <row r="1112" spans="1:4" ht="12.75" customHeight="1" x14ac:dyDescent="0.2">
      <c r="A1112" s="50"/>
      <c r="B1112" s="68"/>
      <c r="C1112" s="68"/>
      <c r="D1112" s="68"/>
    </row>
    <row r="1113" spans="1:4" ht="12.75" customHeight="1" x14ac:dyDescent="0.2">
      <c r="A1113" s="50"/>
      <c r="B1113" s="68"/>
      <c r="C1113" s="68"/>
      <c r="D1113" s="68"/>
    </row>
    <row r="1114" spans="1:4" ht="12.75" customHeight="1" x14ac:dyDescent="0.2">
      <c r="A1114" s="50"/>
      <c r="B1114" s="68"/>
      <c r="C1114" s="68"/>
      <c r="D1114" s="68"/>
    </row>
    <row r="1115" spans="1:4" ht="12.75" customHeight="1" x14ac:dyDescent="0.2">
      <c r="A1115" s="50"/>
      <c r="B1115" s="68"/>
      <c r="C1115" s="68"/>
      <c r="D1115" s="68"/>
    </row>
    <row r="1116" spans="1:4" ht="12.75" customHeight="1" x14ac:dyDescent="0.2">
      <c r="A1116" s="50"/>
      <c r="B1116" s="68"/>
      <c r="C1116" s="68"/>
      <c r="D1116" s="68"/>
    </row>
    <row r="1117" spans="1:4" ht="12.75" customHeight="1" x14ac:dyDescent="0.2">
      <c r="A1117" s="50"/>
      <c r="B1117" s="68"/>
      <c r="C1117" s="68"/>
      <c r="D1117" s="68"/>
    </row>
    <row r="1118" spans="1:4" ht="12.75" customHeight="1" x14ac:dyDescent="0.2">
      <c r="A1118" s="50"/>
      <c r="B1118" s="68"/>
      <c r="C1118" s="68"/>
      <c r="D1118" s="68"/>
    </row>
    <row r="1119" spans="1:4" ht="12.75" customHeight="1" x14ac:dyDescent="0.2">
      <c r="A1119" s="50"/>
      <c r="B1119" s="68"/>
      <c r="C1119" s="68"/>
      <c r="D1119" s="68"/>
    </row>
    <row r="1120" spans="1:4" ht="12.75" customHeight="1" x14ac:dyDescent="0.2">
      <c r="A1120" s="50"/>
      <c r="B1120" s="68"/>
      <c r="C1120" s="68"/>
      <c r="D1120" s="68"/>
    </row>
    <row r="1121" spans="1:4" ht="12.75" customHeight="1" x14ac:dyDescent="0.2">
      <c r="A1121" s="50"/>
      <c r="B1121" s="68"/>
      <c r="C1121" s="68"/>
      <c r="D1121" s="68"/>
    </row>
    <row r="1122" spans="1:4" ht="12.75" customHeight="1" x14ac:dyDescent="0.2">
      <c r="A1122" s="50"/>
      <c r="B1122" s="68"/>
      <c r="C1122" s="68"/>
      <c r="D1122" s="68"/>
    </row>
    <row r="1123" spans="1:4" ht="12.75" customHeight="1" x14ac:dyDescent="0.2">
      <c r="A1123" s="50"/>
      <c r="B1123" s="68"/>
      <c r="C1123" s="68"/>
      <c r="D1123" s="68"/>
    </row>
    <row r="1124" spans="1:4" ht="12.75" customHeight="1" x14ac:dyDescent="0.2">
      <c r="A1124" s="50"/>
      <c r="B1124" s="68"/>
      <c r="C1124" s="68"/>
      <c r="D1124" s="68"/>
    </row>
    <row r="1125" spans="1:4" ht="12.75" customHeight="1" x14ac:dyDescent="0.2">
      <c r="A1125" s="50"/>
      <c r="B1125" s="68"/>
      <c r="C1125" s="68"/>
      <c r="D1125" s="68"/>
    </row>
    <row r="1126" spans="1:4" ht="12.75" customHeight="1" x14ac:dyDescent="0.2">
      <c r="A1126" s="50"/>
      <c r="B1126" s="68"/>
      <c r="C1126" s="68"/>
      <c r="D1126" s="68"/>
    </row>
    <row r="1127" spans="1:4" ht="12.75" customHeight="1" x14ac:dyDescent="0.2">
      <c r="A1127" s="50"/>
      <c r="B1127" s="68"/>
      <c r="C1127" s="68"/>
      <c r="D1127" s="68"/>
    </row>
    <row r="1128" spans="1:4" ht="12.75" customHeight="1" x14ac:dyDescent="0.2">
      <c r="A1128" s="50"/>
      <c r="B1128" s="68"/>
      <c r="C1128" s="68"/>
      <c r="D1128" s="68"/>
    </row>
    <row r="1129" spans="1:4" ht="12.75" customHeight="1" x14ac:dyDescent="0.2">
      <c r="A1129" s="50"/>
      <c r="B1129" s="68"/>
      <c r="C1129" s="68"/>
      <c r="D1129" s="68"/>
    </row>
    <row r="1130" spans="1:4" ht="12.75" customHeight="1" x14ac:dyDescent="0.2">
      <c r="A1130" s="50"/>
      <c r="B1130" s="68"/>
      <c r="C1130" s="68"/>
      <c r="D1130" s="68"/>
    </row>
    <row r="1131" spans="1:4" ht="12.75" customHeight="1" x14ac:dyDescent="0.2">
      <c r="A1131" s="50"/>
      <c r="B1131" s="68"/>
      <c r="C1131" s="68"/>
      <c r="D1131" s="68"/>
    </row>
    <row r="1132" spans="1:4" ht="12.75" customHeight="1" x14ac:dyDescent="0.2">
      <c r="A1132" s="50"/>
      <c r="B1132" s="68"/>
      <c r="C1132" s="68"/>
      <c r="D1132" s="68"/>
    </row>
    <row r="1133" spans="1:4" ht="12.75" customHeight="1" x14ac:dyDescent="0.2">
      <c r="A1133" s="50"/>
      <c r="B1133" s="68"/>
      <c r="C1133" s="68"/>
      <c r="D1133" s="68"/>
    </row>
    <row r="1134" spans="1:4" ht="12.75" customHeight="1" x14ac:dyDescent="0.2">
      <c r="A1134" s="50"/>
      <c r="B1134" s="68"/>
      <c r="C1134" s="68"/>
      <c r="D1134" s="68"/>
    </row>
    <row r="1135" spans="1:4" ht="12.75" customHeight="1" x14ac:dyDescent="0.2">
      <c r="A1135" s="50"/>
      <c r="B1135" s="68"/>
      <c r="C1135" s="68"/>
      <c r="D1135" s="68"/>
    </row>
    <row r="1136" spans="1:4" ht="12.75" customHeight="1" x14ac:dyDescent="0.2">
      <c r="A1136" s="50"/>
      <c r="B1136" s="68"/>
      <c r="C1136" s="68"/>
      <c r="D1136" s="68"/>
    </row>
    <row r="1137" spans="1:4" ht="12.75" customHeight="1" x14ac:dyDescent="0.2">
      <c r="A1137" s="50"/>
      <c r="B1137" s="68"/>
      <c r="C1137" s="68"/>
      <c r="D1137" s="68"/>
    </row>
    <row r="1138" spans="1:4" ht="12.75" customHeight="1" x14ac:dyDescent="0.2">
      <c r="A1138" s="50"/>
      <c r="B1138" s="68"/>
      <c r="C1138" s="68"/>
      <c r="D1138" s="68"/>
    </row>
    <row r="1139" spans="1:4" ht="12.75" customHeight="1" x14ac:dyDescent="0.2">
      <c r="A1139" s="50"/>
      <c r="B1139" s="68"/>
      <c r="C1139" s="68"/>
      <c r="D1139" s="68"/>
    </row>
    <row r="1140" spans="1:4" ht="12.75" customHeight="1" x14ac:dyDescent="0.2">
      <c r="A1140" s="50"/>
      <c r="B1140" s="68"/>
      <c r="C1140" s="68"/>
      <c r="D1140" s="68"/>
    </row>
    <row r="1141" spans="1:4" ht="12.75" customHeight="1" x14ac:dyDescent="0.2">
      <c r="A1141" s="50"/>
      <c r="B1141" s="68"/>
      <c r="C1141" s="68"/>
      <c r="D1141" s="68"/>
    </row>
    <row r="1142" spans="1:4" ht="12.75" customHeight="1" x14ac:dyDescent="0.2">
      <c r="A1142" s="50"/>
      <c r="B1142" s="68"/>
      <c r="C1142" s="68"/>
      <c r="D1142" s="68"/>
    </row>
    <row r="1143" spans="1:4" ht="12.75" customHeight="1" x14ac:dyDescent="0.2">
      <c r="A1143" s="50"/>
      <c r="B1143" s="68"/>
      <c r="C1143" s="68"/>
      <c r="D1143" s="68"/>
    </row>
    <row r="1144" spans="1:4" ht="12.75" customHeight="1" x14ac:dyDescent="0.2">
      <c r="A1144" s="50"/>
      <c r="B1144" s="68"/>
      <c r="C1144" s="68"/>
      <c r="D1144" s="68"/>
    </row>
    <row r="1145" spans="1:4" ht="12.75" customHeight="1" x14ac:dyDescent="0.2">
      <c r="A1145" s="50"/>
      <c r="B1145" s="68"/>
      <c r="C1145" s="68"/>
      <c r="D1145" s="68"/>
    </row>
    <row r="1146" spans="1:4" ht="12.75" customHeight="1" x14ac:dyDescent="0.2">
      <c r="A1146" s="50"/>
      <c r="B1146" s="68"/>
      <c r="C1146" s="68"/>
      <c r="D1146" s="68"/>
    </row>
    <row r="1147" spans="1:4" ht="12.75" customHeight="1" x14ac:dyDescent="0.2">
      <c r="A1147" s="50"/>
      <c r="B1147" s="68"/>
      <c r="C1147" s="68"/>
      <c r="D1147" s="68"/>
    </row>
    <row r="1148" spans="1:4" ht="12.75" customHeight="1" x14ac:dyDescent="0.2">
      <c r="A1148" s="50"/>
      <c r="B1148" s="68"/>
      <c r="C1148" s="68"/>
      <c r="D1148" s="68"/>
    </row>
    <row r="1149" spans="1:4" ht="12.75" customHeight="1" x14ac:dyDescent="0.2">
      <c r="A1149" s="50"/>
      <c r="B1149" s="68"/>
      <c r="C1149" s="68"/>
      <c r="D1149" s="68"/>
    </row>
    <row r="1150" spans="1:4" ht="12.75" customHeight="1" x14ac:dyDescent="0.2">
      <c r="A1150" s="50"/>
      <c r="B1150" s="68"/>
      <c r="C1150" s="68"/>
      <c r="D1150" s="68"/>
    </row>
    <row r="1151" spans="1:4" ht="12.75" customHeight="1" x14ac:dyDescent="0.2">
      <c r="A1151" s="50"/>
      <c r="B1151" s="68"/>
      <c r="C1151" s="68"/>
      <c r="D1151" s="68"/>
    </row>
    <row r="1152" spans="1:4" ht="12.75" customHeight="1" x14ac:dyDescent="0.2">
      <c r="A1152" s="50"/>
      <c r="B1152" s="68"/>
      <c r="C1152" s="68"/>
      <c r="D1152" s="68"/>
    </row>
    <row r="1153" spans="1:4" ht="12.75" customHeight="1" x14ac:dyDescent="0.2">
      <c r="A1153" s="50"/>
      <c r="B1153" s="68"/>
      <c r="C1153" s="68"/>
      <c r="D1153" s="68"/>
    </row>
    <row r="1154" spans="1:4" ht="12.75" customHeight="1" x14ac:dyDescent="0.2">
      <c r="A1154" s="50"/>
      <c r="B1154" s="68"/>
      <c r="C1154" s="68"/>
      <c r="D1154" s="68"/>
    </row>
    <row r="1155" spans="1:4" ht="12.75" customHeight="1" x14ac:dyDescent="0.2">
      <c r="A1155" s="50"/>
      <c r="B1155" s="68"/>
      <c r="C1155" s="68"/>
      <c r="D1155" s="68"/>
    </row>
    <row r="1156" spans="1:4" ht="12.75" customHeight="1" x14ac:dyDescent="0.2">
      <c r="A1156" s="50"/>
      <c r="B1156" s="68"/>
      <c r="C1156" s="68"/>
      <c r="D1156" s="68"/>
    </row>
    <row r="1157" spans="1:4" ht="12.75" customHeight="1" x14ac:dyDescent="0.2">
      <c r="A1157" s="50"/>
      <c r="B1157" s="68"/>
      <c r="C1157" s="68"/>
      <c r="D1157" s="68"/>
    </row>
    <row r="1158" spans="1:4" ht="12.75" customHeight="1" x14ac:dyDescent="0.2">
      <c r="A1158" s="50"/>
      <c r="B1158" s="68"/>
      <c r="C1158" s="68"/>
      <c r="D1158" s="68"/>
    </row>
    <row r="1159" spans="1:4" ht="12.75" customHeight="1" x14ac:dyDescent="0.2">
      <c r="A1159" s="50"/>
      <c r="B1159" s="68"/>
      <c r="C1159" s="68"/>
      <c r="D1159" s="68"/>
    </row>
    <row r="1160" spans="1:4" ht="12.75" customHeight="1" x14ac:dyDescent="0.2">
      <c r="A1160" s="50"/>
      <c r="B1160" s="68"/>
      <c r="C1160" s="68"/>
      <c r="D1160" s="68"/>
    </row>
    <row r="1161" spans="1:4" ht="12.75" customHeight="1" x14ac:dyDescent="0.2">
      <c r="A1161" s="50"/>
      <c r="B1161" s="68"/>
      <c r="C1161" s="68"/>
      <c r="D1161" s="68"/>
    </row>
    <row r="1162" spans="1:4" ht="12.75" customHeight="1" x14ac:dyDescent="0.2">
      <c r="A1162" s="50"/>
      <c r="B1162" s="68"/>
      <c r="C1162" s="68"/>
      <c r="D1162" s="68"/>
    </row>
    <row r="1163" spans="1:4" ht="12.75" customHeight="1" x14ac:dyDescent="0.2">
      <c r="A1163" s="50"/>
      <c r="B1163" s="68"/>
      <c r="C1163" s="68"/>
      <c r="D1163" s="68"/>
    </row>
    <row r="1164" spans="1:4" ht="12.75" customHeight="1" x14ac:dyDescent="0.2">
      <c r="A1164" s="50"/>
      <c r="B1164" s="68"/>
      <c r="C1164" s="68"/>
      <c r="D1164" s="68"/>
    </row>
    <row r="1165" spans="1:4" ht="12.75" customHeight="1" x14ac:dyDescent="0.2">
      <c r="A1165" s="50"/>
      <c r="B1165" s="68"/>
      <c r="C1165" s="68"/>
      <c r="D1165" s="68"/>
    </row>
    <row r="1166" spans="1:4" ht="12.75" customHeight="1" x14ac:dyDescent="0.2">
      <c r="A1166" s="50"/>
      <c r="B1166" s="68"/>
      <c r="C1166" s="68"/>
      <c r="D1166" s="68"/>
    </row>
    <row r="1167" spans="1:4" ht="12.75" customHeight="1" x14ac:dyDescent="0.2">
      <c r="A1167" s="50"/>
      <c r="B1167" s="68"/>
      <c r="C1167" s="68"/>
      <c r="D1167" s="68"/>
    </row>
    <row r="1168" spans="1:4" ht="12.75" customHeight="1" x14ac:dyDescent="0.2">
      <c r="A1168" s="50"/>
      <c r="B1168" s="68"/>
      <c r="C1168" s="68"/>
      <c r="D1168" s="68"/>
    </row>
    <row r="1169" spans="1:4" ht="12.75" customHeight="1" x14ac:dyDescent="0.2">
      <c r="A1169" s="50"/>
      <c r="B1169" s="68"/>
      <c r="C1169" s="68"/>
      <c r="D1169" s="68"/>
    </row>
    <row r="1170" spans="1:4" ht="12.75" customHeight="1" x14ac:dyDescent="0.2">
      <c r="A1170" s="50"/>
      <c r="B1170" s="68"/>
      <c r="C1170" s="68"/>
      <c r="D1170" s="68"/>
    </row>
    <row r="1171" spans="1:4" ht="12.75" customHeight="1" x14ac:dyDescent="0.2">
      <c r="A1171" s="50"/>
      <c r="B1171" s="68"/>
      <c r="C1171" s="68"/>
      <c r="D1171" s="68"/>
    </row>
    <row r="1172" spans="1:4" ht="12.75" customHeight="1" x14ac:dyDescent="0.2">
      <c r="A1172" s="50"/>
      <c r="B1172" s="68"/>
      <c r="C1172" s="68"/>
      <c r="D1172" s="68"/>
    </row>
    <row r="1173" spans="1:4" ht="12.75" customHeight="1" x14ac:dyDescent="0.2">
      <c r="A1173" s="50"/>
      <c r="B1173" s="68"/>
      <c r="C1173" s="68"/>
      <c r="D1173" s="68"/>
    </row>
    <row r="1174" spans="1:4" ht="12.75" customHeight="1" x14ac:dyDescent="0.2">
      <c r="A1174" s="50"/>
      <c r="B1174" s="68"/>
      <c r="C1174" s="68"/>
      <c r="D1174" s="68"/>
    </row>
    <row r="1175" spans="1:4" ht="12.75" customHeight="1" x14ac:dyDescent="0.2">
      <c r="A1175" s="50"/>
      <c r="B1175" s="68"/>
      <c r="C1175" s="68"/>
      <c r="D1175" s="68"/>
    </row>
    <row r="1176" spans="1:4" ht="12.75" customHeight="1" x14ac:dyDescent="0.2">
      <c r="A1176" s="50"/>
      <c r="B1176" s="68"/>
      <c r="C1176" s="68"/>
      <c r="D1176" s="68"/>
    </row>
    <row r="1177" spans="1:4" ht="12.75" customHeight="1" x14ac:dyDescent="0.2">
      <c r="A1177" s="50"/>
      <c r="B1177" s="68"/>
      <c r="C1177" s="68"/>
      <c r="D1177" s="68"/>
    </row>
    <row r="1178" spans="1:4" ht="12.75" customHeight="1" x14ac:dyDescent="0.2">
      <c r="A1178" s="50"/>
      <c r="B1178" s="68"/>
      <c r="C1178" s="68"/>
      <c r="D1178" s="68"/>
    </row>
    <row r="1179" spans="1:4" ht="12.75" customHeight="1" x14ac:dyDescent="0.2">
      <c r="A1179" s="50"/>
      <c r="B1179" s="68"/>
      <c r="C1179" s="68"/>
      <c r="D1179" s="68"/>
    </row>
    <row r="1180" spans="1:4" ht="12.75" customHeight="1" x14ac:dyDescent="0.2">
      <c r="A1180" s="50"/>
      <c r="B1180" s="68"/>
      <c r="C1180" s="68"/>
      <c r="D1180" s="68"/>
    </row>
    <row r="1181" spans="1:4" ht="12.75" customHeight="1" x14ac:dyDescent="0.2">
      <c r="A1181" s="50"/>
      <c r="B1181" s="68"/>
      <c r="C1181" s="68"/>
      <c r="D1181" s="68"/>
    </row>
    <row r="1182" spans="1:4" ht="12.75" customHeight="1" x14ac:dyDescent="0.2">
      <c r="A1182" s="50"/>
      <c r="B1182" s="68"/>
      <c r="C1182" s="68"/>
      <c r="D1182" s="68"/>
    </row>
    <row r="1183" spans="1:4" ht="12.75" customHeight="1" x14ac:dyDescent="0.2">
      <c r="A1183" s="50"/>
      <c r="B1183" s="68"/>
      <c r="C1183" s="68"/>
      <c r="D1183" s="68"/>
    </row>
    <row r="1184" spans="1:4" ht="12.75" customHeight="1" x14ac:dyDescent="0.2">
      <c r="A1184" s="50"/>
      <c r="B1184" s="68"/>
      <c r="C1184" s="68"/>
      <c r="D1184" s="68"/>
    </row>
    <row r="1185" spans="1:4" ht="12.75" customHeight="1" x14ac:dyDescent="0.2">
      <c r="A1185" s="50"/>
      <c r="B1185" s="68"/>
      <c r="C1185" s="68"/>
      <c r="D1185" s="68"/>
    </row>
    <row r="1186" spans="1:4" ht="12.75" customHeight="1" x14ac:dyDescent="0.2">
      <c r="A1186" s="50"/>
      <c r="B1186" s="68"/>
      <c r="C1186" s="68"/>
      <c r="D1186" s="68"/>
    </row>
    <row r="1187" spans="1:4" ht="12.75" customHeight="1" x14ac:dyDescent="0.2">
      <c r="A1187" s="50"/>
      <c r="B1187" s="68"/>
      <c r="C1187" s="68"/>
      <c r="D1187" s="68"/>
    </row>
    <row r="1188" spans="1:4" ht="12.75" customHeight="1" x14ac:dyDescent="0.2">
      <c r="A1188" s="50"/>
      <c r="B1188" s="68"/>
      <c r="C1188" s="68"/>
      <c r="D1188" s="68"/>
    </row>
    <row r="1189" spans="1:4" ht="12.75" customHeight="1" x14ac:dyDescent="0.2">
      <c r="A1189" s="50"/>
      <c r="B1189" s="68"/>
      <c r="C1189" s="68"/>
      <c r="D1189" s="68"/>
    </row>
    <row r="1190" spans="1:4" ht="12.75" customHeight="1" x14ac:dyDescent="0.2">
      <c r="A1190" s="50"/>
      <c r="B1190" s="68"/>
      <c r="C1190" s="68"/>
      <c r="D1190" s="68"/>
    </row>
    <row r="1191" spans="1:4" ht="12.75" customHeight="1" x14ac:dyDescent="0.2">
      <c r="A1191" s="50"/>
      <c r="B1191" s="68"/>
      <c r="C1191" s="68"/>
      <c r="D1191" s="68"/>
    </row>
    <row r="1192" spans="1:4" ht="12.75" customHeight="1" x14ac:dyDescent="0.2">
      <c r="A1192" s="50"/>
      <c r="B1192" s="68"/>
      <c r="C1192" s="68"/>
      <c r="D1192" s="68"/>
    </row>
    <row r="1193" spans="1:4" ht="12.75" customHeight="1" x14ac:dyDescent="0.2">
      <c r="A1193" s="50"/>
      <c r="B1193" s="68"/>
      <c r="C1193" s="68"/>
      <c r="D1193" s="68"/>
    </row>
    <row r="1194" spans="1:4" ht="12.75" customHeight="1" x14ac:dyDescent="0.2">
      <c r="A1194" s="50"/>
      <c r="B1194" s="68"/>
      <c r="C1194" s="68"/>
      <c r="D1194" s="68"/>
    </row>
    <row r="1195" spans="1:4" ht="12.75" customHeight="1" x14ac:dyDescent="0.2">
      <c r="A1195" s="50"/>
      <c r="B1195" s="68"/>
      <c r="C1195" s="68"/>
      <c r="D1195" s="68"/>
    </row>
    <row r="1196" spans="1:4" ht="12.75" customHeight="1" x14ac:dyDescent="0.2">
      <c r="A1196" s="50"/>
      <c r="B1196" s="68"/>
      <c r="C1196" s="68"/>
      <c r="D1196" s="68"/>
    </row>
    <row r="1197" spans="1:4" ht="12.75" customHeight="1" x14ac:dyDescent="0.2">
      <c r="A1197" s="50"/>
      <c r="B1197" s="68"/>
      <c r="C1197" s="68"/>
      <c r="D1197" s="68"/>
    </row>
    <row r="1198" spans="1:4" ht="12.75" customHeight="1" x14ac:dyDescent="0.2">
      <c r="A1198" s="50"/>
      <c r="B1198" s="68"/>
      <c r="C1198" s="68"/>
      <c r="D1198" s="68"/>
    </row>
    <row r="1199" spans="1:4" ht="12.75" customHeight="1" x14ac:dyDescent="0.2">
      <c r="A1199" s="50"/>
      <c r="B1199" s="68"/>
      <c r="C1199" s="68"/>
      <c r="D1199" s="68"/>
    </row>
    <row r="1200" spans="1:4" ht="12.75" customHeight="1" x14ac:dyDescent="0.2">
      <c r="A1200" s="50"/>
      <c r="B1200" s="68"/>
      <c r="C1200" s="68"/>
      <c r="D1200" s="68"/>
    </row>
    <row r="1201" spans="1:4" ht="12.75" customHeight="1" x14ac:dyDescent="0.2">
      <c r="A1201" s="50"/>
      <c r="B1201" s="68"/>
      <c r="C1201" s="68"/>
      <c r="D1201" s="68"/>
    </row>
    <row r="1202" spans="1:4" ht="12.75" customHeight="1" x14ac:dyDescent="0.2">
      <c r="A1202" s="50"/>
      <c r="B1202" s="68"/>
      <c r="C1202" s="68"/>
      <c r="D1202" s="68"/>
    </row>
    <row r="1203" spans="1:4" ht="12.75" customHeight="1" x14ac:dyDescent="0.2">
      <c r="A1203" s="50"/>
      <c r="B1203" s="68"/>
      <c r="C1203" s="68"/>
      <c r="D1203" s="68"/>
    </row>
    <row r="1204" spans="1:4" ht="12.75" customHeight="1" x14ac:dyDescent="0.2">
      <c r="A1204" s="50"/>
      <c r="B1204" s="68"/>
      <c r="C1204" s="68"/>
      <c r="D1204" s="68"/>
    </row>
    <row r="1205" spans="1:4" ht="12.75" customHeight="1" x14ac:dyDescent="0.2">
      <c r="A1205" s="50"/>
      <c r="B1205" s="68"/>
      <c r="C1205" s="68"/>
      <c r="D1205" s="68"/>
    </row>
    <row r="1206" spans="1:4" ht="12.75" customHeight="1" x14ac:dyDescent="0.2">
      <c r="A1206" s="50"/>
      <c r="B1206" s="68"/>
      <c r="C1206" s="68"/>
      <c r="D1206" s="68"/>
    </row>
    <row r="1207" spans="1:4" ht="12.75" customHeight="1" x14ac:dyDescent="0.2">
      <c r="A1207" s="50"/>
      <c r="B1207" s="68"/>
      <c r="C1207" s="68"/>
      <c r="D1207" s="68"/>
    </row>
    <row r="1208" spans="1:4" ht="12.75" customHeight="1" x14ac:dyDescent="0.2">
      <c r="A1208" s="50"/>
      <c r="B1208" s="68"/>
      <c r="C1208" s="68"/>
      <c r="D1208" s="68"/>
    </row>
    <row r="1209" spans="1:4" ht="12.75" customHeight="1" x14ac:dyDescent="0.2">
      <c r="A1209" s="50"/>
      <c r="B1209" s="68"/>
      <c r="C1209" s="68"/>
      <c r="D1209" s="68"/>
    </row>
    <row r="1210" spans="1:4" ht="12.75" customHeight="1" x14ac:dyDescent="0.2">
      <c r="A1210" s="50"/>
      <c r="B1210" s="68"/>
      <c r="C1210" s="68"/>
      <c r="D1210" s="68"/>
    </row>
    <row r="1211" spans="1:4" ht="12.75" customHeight="1" x14ac:dyDescent="0.2">
      <c r="A1211" s="50"/>
      <c r="B1211" s="68"/>
      <c r="C1211" s="68"/>
      <c r="D1211" s="68"/>
    </row>
    <row r="1212" spans="1:4" ht="12.75" customHeight="1" x14ac:dyDescent="0.2">
      <c r="A1212" s="50"/>
      <c r="B1212" s="68"/>
      <c r="C1212" s="68"/>
      <c r="D1212" s="68"/>
    </row>
    <row r="1213" spans="1:4" ht="12.75" customHeight="1" x14ac:dyDescent="0.2">
      <c r="A1213" s="50"/>
      <c r="B1213" s="68"/>
      <c r="C1213" s="68"/>
      <c r="D1213" s="68"/>
    </row>
    <row r="1214" spans="1:4" ht="12.75" customHeight="1" x14ac:dyDescent="0.2">
      <c r="A1214" s="50"/>
      <c r="B1214" s="68"/>
      <c r="C1214" s="68"/>
      <c r="D1214" s="68"/>
    </row>
    <row r="1215" spans="1:4" ht="12.75" customHeight="1" x14ac:dyDescent="0.2">
      <c r="A1215" s="50"/>
      <c r="B1215" s="68"/>
      <c r="C1215" s="68"/>
      <c r="D1215" s="68"/>
    </row>
    <row r="1216" spans="1:4" ht="12.75" customHeight="1" x14ac:dyDescent="0.2">
      <c r="A1216" s="50"/>
      <c r="B1216" s="68"/>
      <c r="C1216" s="68"/>
      <c r="D1216" s="68"/>
    </row>
    <row r="1217" spans="1:4" ht="12.75" customHeight="1" x14ac:dyDescent="0.2">
      <c r="A1217" s="50"/>
      <c r="B1217" s="68"/>
      <c r="C1217" s="68"/>
      <c r="D1217" s="68"/>
    </row>
    <row r="1218" spans="1:4" ht="12.75" customHeight="1" x14ac:dyDescent="0.2">
      <c r="A1218" s="50"/>
      <c r="B1218" s="68"/>
      <c r="C1218" s="68"/>
      <c r="D1218" s="68"/>
    </row>
    <row r="1219" spans="1:4" ht="12.75" customHeight="1" x14ac:dyDescent="0.2">
      <c r="A1219" s="50"/>
      <c r="B1219" s="68"/>
      <c r="C1219" s="68"/>
      <c r="D1219" s="68"/>
    </row>
    <row r="1220" spans="1:4" ht="12.75" customHeight="1" x14ac:dyDescent="0.2">
      <c r="A1220" s="50"/>
      <c r="B1220" s="68"/>
      <c r="C1220" s="68"/>
      <c r="D1220" s="68"/>
    </row>
    <row r="1221" spans="1:4" ht="12.75" customHeight="1" x14ac:dyDescent="0.2">
      <c r="A1221" s="50"/>
      <c r="B1221" s="68"/>
      <c r="C1221" s="68"/>
      <c r="D1221" s="68"/>
    </row>
    <row r="1222" spans="1:4" ht="12.75" customHeight="1" x14ac:dyDescent="0.2">
      <c r="A1222" s="50"/>
      <c r="B1222" s="68"/>
      <c r="C1222" s="68"/>
      <c r="D1222" s="68"/>
    </row>
    <row r="1223" spans="1:4" ht="12.75" customHeight="1" x14ac:dyDescent="0.2">
      <c r="A1223" s="50"/>
      <c r="B1223" s="68"/>
      <c r="C1223" s="68"/>
      <c r="D1223" s="68"/>
    </row>
    <row r="1224" spans="1:4" ht="12.75" customHeight="1" x14ac:dyDescent="0.2">
      <c r="A1224" s="50"/>
      <c r="B1224" s="68"/>
      <c r="C1224" s="68"/>
      <c r="D1224" s="68"/>
    </row>
    <row r="1225" spans="1:4" ht="12.75" customHeight="1" x14ac:dyDescent="0.2">
      <c r="A1225" s="50"/>
      <c r="B1225" s="68"/>
      <c r="C1225" s="68"/>
      <c r="D1225" s="68"/>
    </row>
    <row r="1226" spans="1:4" ht="12.75" customHeight="1" x14ac:dyDescent="0.2">
      <c r="A1226" s="50"/>
      <c r="B1226" s="68"/>
      <c r="C1226" s="68"/>
      <c r="D1226" s="68"/>
    </row>
    <row r="1227" spans="1:4" ht="12.75" customHeight="1" x14ac:dyDescent="0.2">
      <c r="A1227" s="50"/>
      <c r="B1227" s="68"/>
      <c r="C1227" s="68"/>
      <c r="D1227" s="68"/>
    </row>
    <row r="1228" spans="1:4" ht="12.75" customHeight="1" x14ac:dyDescent="0.2">
      <c r="A1228" s="50"/>
      <c r="B1228" s="68"/>
      <c r="C1228" s="68"/>
      <c r="D1228" s="68"/>
    </row>
    <row r="1229" spans="1:4" ht="12.75" customHeight="1" x14ac:dyDescent="0.2">
      <c r="A1229" s="50"/>
      <c r="B1229" s="68"/>
      <c r="C1229" s="68"/>
      <c r="D1229" s="68"/>
    </row>
    <row r="1230" spans="1:4" ht="12.75" customHeight="1" x14ac:dyDescent="0.2">
      <c r="A1230" s="50"/>
      <c r="B1230" s="68"/>
      <c r="C1230" s="68"/>
      <c r="D1230" s="68"/>
    </row>
    <row r="1231" spans="1:4" ht="12.75" customHeight="1" x14ac:dyDescent="0.2">
      <c r="A1231" s="50"/>
      <c r="B1231" s="68"/>
      <c r="C1231" s="68"/>
      <c r="D1231" s="68"/>
    </row>
    <row r="1232" spans="1:4" ht="12.75" customHeight="1" x14ac:dyDescent="0.2">
      <c r="A1232" s="50"/>
      <c r="B1232" s="68"/>
      <c r="C1232" s="68"/>
      <c r="D1232" s="68"/>
    </row>
    <row r="1233" spans="1:4" ht="12.75" customHeight="1" x14ac:dyDescent="0.2">
      <c r="A1233" s="50"/>
      <c r="B1233" s="68"/>
      <c r="C1233" s="68"/>
      <c r="D1233" s="68"/>
    </row>
    <row r="1234" spans="1:4" ht="12.75" customHeight="1" x14ac:dyDescent="0.2">
      <c r="A1234" s="50"/>
      <c r="B1234" s="68"/>
      <c r="C1234" s="68"/>
      <c r="D1234" s="68"/>
    </row>
    <row r="1235" spans="1:4" ht="12.75" customHeight="1" x14ac:dyDescent="0.2">
      <c r="A1235" s="50"/>
      <c r="B1235" s="68"/>
      <c r="C1235" s="68"/>
      <c r="D1235" s="68"/>
    </row>
    <row r="1236" spans="1:4" ht="12.75" customHeight="1" x14ac:dyDescent="0.2">
      <c r="A1236" s="50"/>
      <c r="B1236" s="68"/>
      <c r="C1236" s="68"/>
      <c r="D1236" s="68"/>
    </row>
    <row r="1237" spans="1:4" ht="12.75" customHeight="1" x14ac:dyDescent="0.2">
      <c r="A1237" s="50"/>
      <c r="B1237" s="68"/>
      <c r="C1237" s="68"/>
      <c r="D1237" s="68"/>
    </row>
    <row r="1238" spans="1:4" ht="12.75" customHeight="1" x14ac:dyDescent="0.2">
      <c r="A1238" s="50"/>
      <c r="B1238" s="68"/>
      <c r="C1238" s="68"/>
      <c r="D1238" s="68"/>
    </row>
    <row r="1239" spans="1:4" ht="12.75" customHeight="1" x14ac:dyDescent="0.2">
      <c r="A1239" s="50"/>
      <c r="B1239" s="68"/>
      <c r="C1239" s="68"/>
      <c r="D1239" s="68"/>
    </row>
    <row r="1240" spans="1:4" ht="12.75" customHeight="1" x14ac:dyDescent="0.2">
      <c r="A1240" s="50"/>
      <c r="B1240" s="68"/>
      <c r="C1240" s="68"/>
      <c r="D1240" s="68"/>
    </row>
    <row r="1241" spans="1:4" ht="12.75" customHeight="1" x14ac:dyDescent="0.2">
      <c r="A1241" s="50"/>
      <c r="B1241" s="68"/>
      <c r="C1241" s="68"/>
      <c r="D1241" s="68"/>
    </row>
    <row r="1242" spans="1:4" ht="12.75" customHeight="1" x14ac:dyDescent="0.2">
      <c r="A1242" s="50"/>
      <c r="B1242" s="68"/>
      <c r="C1242" s="68"/>
      <c r="D1242" s="68"/>
    </row>
    <row r="1243" spans="1:4" ht="12.75" customHeight="1" x14ac:dyDescent="0.2">
      <c r="A1243" s="50"/>
      <c r="B1243" s="68"/>
      <c r="C1243" s="68"/>
      <c r="D1243" s="68"/>
    </row>
    <row r="1244" spans="1:4" ht="12.75" customHeight="1" x14ac:dyDescent="0.2">
      <c r="A1244" s="50"/>
      <c r="B1244" s="68"/>
      <c r="C1244" s="68"/>
      <c r="D1244" s="68"/>
    </row>
    <row r="1245" spans="1:4" ht="12.75" customHeight="1" x14ac:dyDescent="0.2">
      <c r="A1245" s="50"/>
      <c r="B1245" s="68"/>
      <c r="C1245" s="68"/>
      <c r="D1245" s="68"/>
    </row>
    <row r="1246" spans="1:4" ht="12.75" customHeight="1" x14ac:dyDescent="0.2">
      <c r="A1246" s="50"/>
      <c r="B1246" s="68"/>
      <c r="C1246" s="68"/>
      <c r="D1246" s="68"/>
    </row>
    <row r="1247" spans="1:4" ht="12.75" customHeight="1" x14ac:dyDescent="0.2">
      <c r="A1247" s="50"/>
      <c r="B1247" s="68"/>
      <c r="C1247" s="68"/>
      <c r="D1247" s="68"/>
    </row>
    <row r="1248" spans="1:4" ht="12.75" customHeight="1" x14ac:dyDescent="0.2">
      <c r="A1248" s="50"/>
      <c r="B1248" s="68"/>
      <c r="C1248" s="68"/>
      <c r="D1248" s="68"/>
    </row>
    <row r="1249" spans="1:4" ht="12.75" customHeight="1" x14ac:dyDescent="0.2">
      <c r="A1249" s="50"/>
      <c r="B1249" s="68"/>
      <c r="C1249" s="68"/>
      <c r="D1249" s="68"/>
    </row>
    <row r="1250" spans="1:4" ht="12.75" customHeight="1" x14ac:dyDescent="0.2">
      <c r="A1250" s="50"/>
      <c r="B1250" s="68"/>
      <c r="C1250" s="68"/>
      <c r="D1250" s="68"/>
    </row>
    <row r="1251" spans="1:4" ht="12.75" customHeight="1" x14ac:dyDescent="0.2">
      <c r="A1251" s="50"/>
      <c r="B1251" s="68"/>
      <c r="C1251" s="68"/>
      <c r="D1251" s="68"/>
    </row>
    <row r="1252" spans="1:4" ht="12.75" customHeight="1" x14ac:dyDescent="0.2">
      <c r="A1252" s="50"/>
      <c r="B1252" s="68"/>
      <c r="C1252" s="68"/>
      <c r="D1252" s="68"/>
    </row>
    <row r="1253" spans="1:4" ht="12.75" customHeight="1" x14ac:dyDescent="0.2">
      <c r="A1253" s="50"/>
      <c r="B1253" s="68"/>
      <c r="C1253" s="68"/>
      <c r="D1253" s="68"/>
    </row>
    <row r="1254" spans="1:4" ht="12.75" customHeight="1" x14ac:dyDescent="0.2">
      <c r="A1254" s="50"/>
      <c r="B1254" s="68"/>
      <c r="C1254" s="68"/>
      <c r="D1254" s="68"/>
    </row>
    <row r="1255" spans="1:4" ht="12.75" customHeight="1" x14ac:dyDescent="0.2">
      <c r="A1255" s="50"/>
      <c r="B1255" s="68"/>
      <c r="C1255" s="68"/>
      <c r="D1255" s="68"/>
    </row>
    <row r="1256" spans="1:4" ht="12.75" customHeight="1" x14ac:dyDescent="0.2">
      <c r="A1256" s="50"/>
      <c r="B1256" s="68"/>
      <c r="C1256" s="68"/>
      <c r="D1256" s="68"/>
    </row>
    <row r="1257" spans="1:4" ht="12.75" customHeight="1" x14ac:dyDescent="0.2">
      <c r="A1257" s="50"/>
      <c r="B1257" s="68"/>
      <c r="C1257" s="68"/>
      <c r="D1257" s="68"/>
    </row>
    <row r="1258" spans="1:4" ht="12.75" customHeight="1" x14ac:dyDescent="0.2">
      <c r="A1258" s="50"/>
      <c r="B1258" s="68"/>
      <c r="C1258" s="68"/>
      <c r="D1258" s="68"/>
    </row>
    <row r="1259" spans="1:4" ht="12.75" customHeight="1" x14ac:dyDescent="0.2">
      <c r="A1259" s="50"/>
      <c r="B1259" s="68"/>
      <c r="C1259" s="68"/>
      <c r="D1259" s="68"/>
    </row>
    <row r="1260" spans="1:4" ht="12.75" customHeight="1" x14ac:dyDescent="0.2">
      <c r="A1260" s="50"/>
      <c r="B1260" s="68"/>
      <c r="C1260" s="68"/>
      <c r="D1260" s="68"/>
    </row>
    <row r="1261" spans="1:4" ht="12.75" customHeight="1" x14ac:dyDescent="0.2">
      <c r="A1261" s="50"/>
      <c r="B1261" s="68"/>
      <c r="C1261" s="68"/>
      <c r="D1261" s="68"/>
    </row>
    <row r="1262" spans="1:4" ht="12.75" customHeight="1" x14ac:dyDescent="0.2">
      <c r="A1262" s="50"/>
      <c r="B1262" s="68"/>
      <c r="C1262" s="68"/>
      <c r="D1262" s="68"/>
    </row>
    <row r="1263" spans="1:4" ht="12.75" customHeight="1" x14ac:dyDescent="0.2">
      <c r="A1263" s="50"/>
      <c r="B1263" s="68"/>
      <c r="C1263" s="68"/>
      <c r="D1263" s="68"/>
    </row>
    <row r="1264" spans="1:4" ht="12.75" customHeight="1" x14ac:dyDescent="0.2">
      <c r="A1264" s="50"/>
      <c r="B1264" s="68"/>
      <c r="C1264" s="68"/>
      <c r="D1264" s="68"/>
    </row>
    <row r="1265" spans="1:4" ht="12.75" customHeight="1" x14ac:dyDescent="0.2">
      <c r="A1265" s="50"/>
      <c r="B1265" s="68"/>
      <c r="C1265" s="68"/>
      <c r="D1265" s="68"/>
    </row>
    <row r="1266" spans="1:4" ht="12.75" customHeight="1" x14ac:dyDescent="0.2">
      <c r="A1266" s="50"/>
      <c r="B1266" s="68"/>
      <c r="C1266" s="68"/>
      <c r="D1266" s="68"/>
    </row>
    <row r="1267" spans="1:4" ht="12.75" customHeight="1" x14ac:dyDescent="0.2">
      <c r="A1267" s="50"/>
      <c r="B1267" s="68"/>
      <c r="C1267" s="68"/>
      <c r="D1267" s="68"/>
    </row>
    <row r="1268" spans="1:4" ht="12.75" customHeight="1" x14ac:dyDescent="0.2">
      <c r="A1268" s="50"/>
      <c r="B1268" s="68"/>
      <c r="C1268" s="68"/>
      <c r="D1268" s="68"/>
    </row>
    <row r="1269" spans="1:4" ht="12.75" customHeight="1" x14ac:dyDescent="0.2">
      <c r="A1269" s="50"/>
      <c r="B1269" s="68"/>
      <c r="C1269" s="68"/>
      <c r="D1269" s="68"/>
    </row>
    <row r="1270" spans="1:4" ht="12.75" customHeight="1" x14ac:dyDescent="0.2">
      <c r="A1270" s="50"/>
      <c r="B1270" s="68"/>
      <c r="C1270" s="68"/>
      <c r="D1270" s="68"/>
    </row>
    <row r="1271" spans="1:4" ht="12.75" customHeight="1" x14ac:dyDescent="0.2">
      <c r="A1271" s="50"/>
      <c r="B1271" s="68"/>
      <c r="C1271" s="68"/>
      <c r="D1271" s="68"/>
    </row>
    <row r="1272" spans="1:4" ht="12.75" customHeight="1" x14ac:dyDescent="0.2">
      <c r="A1272" s="50"/>
      <c r="B1272" s="68"/>
      <c r="C1272" s="68"/>
      <c r="D1272" s="68"/>
    </row>
    <row r="1273" spans="1:4" ht="12.75" customHeight="1" x14ac:dyDescent="0.2">
      <c r="A1273" s="50"/>
      <c r="B1273" s="68"/>
      <c r="C1273" s="68"/>
      <c r="D1273" s="68"/>
    </row>
    <row r="1274" spans="1:4" ht="12.75" customHeight="1" x14ac:dyDescent="0.2">
      <c r="A1274" s="50"/>
      <c r="B1274" s="68"/>
      <c r="C1274" s="68"/>
      <c r="D1274" s="68"/>
    </row>
    <row r="1275" spans="1:4" ht="12.75" customHeight="1" x14ac:dyDescent="0.2">
      <c r="A1275" s="50"/>
      <c r="B1275" s="68"/>
      <c r="C1275" s="68"/>
      <c r="D1275" s="68"/>
    </row>
    <row r="1276" spans="1:4" ht="12.75" customHeight="1" x14ac:dyDescent="0.2">
      <c r="A1276" s="50"/>
      <c r="B1276" s="68"/>
      <c r="C1276" s="68"/>
      <c r="D1276" s="68"/>
    </row>
    <row r="1277" spans="1:4" ht="12.75" customHeight="1" x14ac:dyDescent="0.2">
      <c r="A1277" s="50"/>
      <c r="B1277" s="68"/>
      <c r="C1277" s="68"/>
      <c r="D1277" s="68"/>
    </row>
    <row r="1278" spans="1:4" ht="12.75" customHeight="1" x14ac:dyDescent="0.2">
      <c r="A1278" s="50"/>
      <c r="B1278" s="68"/>
      <c r="C1278" s="68"/>
      <c r="D1278" s="68"/>
    </row>
    <row r="1279" spans="1:4" ht="12.75" customHeight="1" x14ac:dyDescent="0.2">
      <c r="A1279" s="50"/>
      <c r="B1279" s="68"/>
      <c r="C1279" s="68"/>
      <c r="D1279" s="68"/>
    </row>
    <row r="1280" spans="1:4" ht="12.75" customHeight="1" x14ac:dyDescent="0.2">
      <c r="A1280" s="50"/>
      <c r="B1280" s="68"/>
      <c r="C1280" s="68"/>
      <c r="D1280" s="68"/>
    </row>
    <row r="1281" spans="1:4" ht="12.75" customHeight="1" x14ac:dyDescent="0.2">
      <c r="A1281" s="50"/>
      <c r="B1281" s="68"/>
      <c r="C1281" s="68"/>
      <c r="D1281" s="68"/>
    </row>
    <row r="1282" spans="1:4" ht="12.75" customHeight="1" x14ac:dyDescent="0.2">
      <c r="A1282" s="50"/>
      <c r="B1282" s="68"/>
      <c r="C1282" s="68"/>
      <c r="D1282" s="68"/>
    </row>
    <row r="1283" spans="1:4" ht="12.75" customHeight="1" x14ac:dyDescent="0.2">
      <c r="A1283" s="50"/>
      <c r="B1283" s="68"/>
      <c r="C1283" s="68"/>
      <c r="D1283" s="68"/>
    </row>
    <row r="1284" spans="1:4" ht="12.75" customHeight="1" x14ac:dyDescent="0.2">
      <c r="A1284" s="50"/>
      <c r="B1284" s="68"/>
      <c r="C1284" s="68"/>
      <c r="D1284" s="68"/>
    </row>
    <row r="1285" spans="1:4" ht="12.75" customHeight="1" x14ac:dyDescent="0.2">
      <c r="A1285" s="50"/>
      <c r="B1285" s="68"/>
      <c r="C1285" s="68"/>
      <c r="D1285" s="68"/>
    </row>
    <row r="1286" spans="1:4" ht="12.75" customHeight="1" x14ac:dyDescent="0.2">
      <c r="A1286" s="50"/>
      <c r="B1286" s="68"/>
      <c r="C1286" s="68"/>
      <c r="D1286" s="68"/>
    </row>
    <row r="1287" spans="1:4" ht="12.75" customHeight="1" x14ac:dyDescent="0.2">
      <c r="A1287" s="50"/>
      <c r="B1287" s="68"/>
      <c r="C1287" s="68"/>
      <c r="D1287" s="68"/>
    </row>
    <row r="1288" spans="1:4" ht="12.75" customHeight="1" x14ac:dyDescent="0.2">
      <c r="A1288" s="50"/>
      <c r="B1288" s="68"/>
      <c r="C1288" s="68"/>
      <c r="D1288" s="68"/>
    </row>
    <row r="1289" spans="1:4" ht="12.75" customHeight="1" x14ac:dyDescent="0.2">
      <c r="A1289" s="50"/>
      <c r="B1289" s="68"/>
      <c r="C1289" s="68"/>
      <c r="D1289" s="68"/>
    </row>
    <row r="1290" spans="1:4" ht="12.75" customHeight="1" x14ac:dyDescent="0.2">
      <c r="A1290" s="50"/>
      <c r="B1290" s="68"/>
      <c r="C1290" s="68"/>
      <c r="D1290" s="68"/>
    </row>
    <row r="1291" spans="1:4" ht="12.75" customHeight="1" x14ac:dyDescent="0.2">
      <c r="A1291" s="50"/>
      <c r="B1291" s="68"/>
      <c r="C1291" s="68"/>
      <c r="D1291" s="68"/>
    </row>
    <row r="1292" spans="1:4" ht="12.75" customHeight="1" x14ac:dyDescent="0.2">
      <c r="A1292" s="50"/>
      <c r="B1292" s="68"/>
      <c r="C1292" s="68"/>
      <c r="D1292" s="68"/>
    </row>
    <row r="1293" spans="1:4" ht="12.75" customHeight="1" x14ac:dyDescent="0.2">
      <c r="A1293" s="50"/>
      <c r="B1293" s="68"/>
      <c r="C1293" s="68"/>
      <c r="D1293" s="68"/>
    </row>
    <row r="1294" spans="1:4" ht="12.75" customHeight="1" x14ac:dyDescent="0.2">
      <c r="A1294" s="50"/>
      <c r="B1294" s="68"/>
      <c r="C1294" s="68"/>
      <c r="D1294" s="68"/>
    </row>
    <row r="1295" spans="1:4" ht="12.75" customHeight="1" x14ac:dyDescent="0.2">
      <c r="A1295" s="50"/>
      <c r="B1295" s="68"/>
      <c r="C1295" s="68"/>
      <c r="D1295" s="68"/>
    </row>
    <row r="1296" spans="1:4" ht="12.75" customHeight="1" x14ac:dyDescent="0.2">
      <c r="A1296" s="50"/>
      <c r="B1296" s="68"/>
      <c r="C1296" s="68"/>
      <c r="D1296" s="68"/>
    </row>
    <row r="1297" spans="1:4" ht="12.75" customHeight="1" x14ac:dyDescent="0.2">
      <c r="A1297" s="50"/>
      <c r="B1297" s="68"/>
      <c r="C1297" s="68"/>
      <c r="D1297" s="68"/>
    </row>
    <row r="1298" spans="1:4" ht="12.75" customHeight="1" x14ac:dyDescent="0.2">
      <c r="A1298" s="50"/>
      <c r="B1298" s="68"/>
      <c r="C1298" s="68"/>
      <c r="D1298" s="68"/>
    </row>
    <row r="1299" spans="1:4" ht="12.75" customHeight="1" x14ac:dyDescent="0.2">
      <c r="A1299" s="50"/>
      <c r="B1299" s="68"/>
      <c r="C1299" s="68"/>
      <c r="D1299" s="68"/>
    </row>
    <row r="1300" spans="1:4" ht="12.75" customHeight="1" x14ac:dyDescent="0.2">
      <c r="A1300" s="50"/>
      <c r="B1300" s="68"/>
      <c r="C1300" s="68"/>
      <c r="D1300" s="68"/>
    </row>
    <row r="1301" spans="1:4" ht="12.75" customHeight="1" x14ac:dyDescent="0.2">
      <c r="A1301" s="50"/>
      <c r="B1301" s="68"/>
      <c r="C1301" s="68"/>
      <c r="D1301" s="68"/>
    </row>
    <row r="1302" spans="1:4" ht="12.75" customHeight="1" x14ac:dyDescent="0.2">
      <c r="A1302" s="50"/>
      <c r="B1302" s="68"/>
      <c r="C1302" s="68"/>
      <c r="D1302" s="68"/>
    </row>
    <row r="1303" spans="1:4" ht="12.75" customHeight="1" x14ac:dyDescent="0.2">
      <c r="A1303" s="50"/>
      <c r="B1303" s="68"/>
      <c r="C1303" s="68"/>
      <c r="D1303" s="68"/>
    </row>
    <row r="1304" spans="1:4" ht="12.75" customHeight="1" x14ac:dyDescent="0.2">
      <c r="A1304" s="50"/>
      <c r="B1304" s="68"/>
      <c r="C1304" s="68"/>
      <c r="D1304" s="68"/>
    </row>
    <row r="1305" spans="1:4" ht="12.75" customHeight="1" x14ac:dyDescent="0.2">
      <c r="A1305" s="50"/>
      <c r="B1305" s="68"/>
      <c r="C1305" s="68"/>
      <c r="D1305" s="68"/>
    </row>
    <row r="1306" spans="1:4" ht="12.75" customHeight="1" x14ac:dyDescent="0.2">
      <c r="A1306" s="50"/>
      <c r="B1306" s="68"/>
      <c r="C1306" s="68"/>
      <c r="D1306" s="68"/>
    </row>
    <row r="1307" spans="1:4" ht="12.75" customHeight="1" x14ac:dyDescent="0.2">
      <c r="A1307" s="50"/>
      <c r="B1307" s="68"/>
      <c r="C1307" s="68"/>
      <c r="D1307" s="68"/>
    </row>
    <row r="1308" spans="1:4" ht="12.75" customHeight="1" x14ac:dyDescent="0.2">
      <c r="A1308" s="50"/>
      <c r="B1308" s="68"/>
      <c r="C1308" s="68"/>
      <c r="D1308" s="68"/>
    </row>
    <row r="1309" spans="1:4" ht="12.75" customHeight="1" x14ac:dyDescent="0.2">
      <c r="A1309" s="50"/>
      <c r="B1309" s="68"/>
      <c r="C1309" s="68"/>
      <c r="D1309" s="68"/>
    </row>
    <row r="1310" spans="1:4" ht="12.75" customHeight="1" x14ac:dyDescent="0.2">
      <c r="A1310" s="50"/>
      <c r="B1310" s="68"/>
      <c r="C1310" s="68"/>
      <c r="D1310" s="68"/>
    </row>
    <row r="1311" spans="1:4" ht="12.75" customHeight="1" x14ac:dyDescent="0.2">
      <c r="A1311" s="50"/>
      <c r="B1311" s="68"/>
      <c r="C1311" s="68"/>
      <c r="D1311" s="68"/>
    </row>
    <row r="1312" spans="1:4" ht="12.75" customHeight="1" x14ac:dyDescent="0.2">
      <c r="A1312" s="50"/>
      <c r="B1312" s="68"/>
      <c r="C1312" s="68"/>
      <c r="D1312" s="68"/>
    </row>
    <row r="1313" spans="1:4" ht="12.75" customHeight="1" x14ac:dyDescent="0.2">
      <c r="A1313" s="50"/>
      <c r="B1313" s="68"/>
      <c r="C1313" s="68"/>
      <c r="D1313" s="68"/>
    </row>
    <row r="1314" spans="1:4" ht="12.75" customHeight="1" x14ac:dyDescent="0.2">
      <c r="A1314" s="50"/>
      <c r="B1314" s="68"/>
      <c r="C1314" s="68"/>
      <c r="D1314" s="68"/>
    </row>
    <row r="1315" spans="1:4" ht="12.75" customHeight="1" x14ac:dyDescent="0.2">
      <c r="A1315" s="50"/>
      <c r="B1315" s="68"/>
      <c r="C1315" s="68"/>
      <c r="D1315" s="68"/>
    </row>
    <row r="1316" spans="1:4" ht="12.75" customHeight="1" x14ac:dyDescent="0.2">
      <c r="A1316" s="50"/>
      <c r="B1316" s="68"/>
      <c r="C1316" s="68"/>
      <c r="D1316" s="68"/>
    </row>
    <row r="1317" spans="1:4" ht="12.75" customHeight="1" x14ac:dyDescent="0.2">
      <c r="A1317" s="50"/>
      <c r="B1317" s="68"/>
      <c r="C1317" s="68"/>
      <c r="D1317" s="68"/>
    </row>
    <row r="1318" spans="1:4" ht="12.75" customHeight="1" x14ac:dyDescent="0.2">
      <c r="A1318" s="50"/>
      <c r="B1318" s="68"/>
      <c r="C1318" s="68"/>
      <c r="D1318" s="68"/>
    </row>
    <row r="1319" spans="1:4" ht="12.75" customHeight="1" x14ac:dyDescent="0.2">
      <c r="A1319" s="50"/>
      <c r="B1319" s="68"/>
      <c r="C1319" s="68"/>
      <c r="D1319" s="68"/>
    </row>
    <row r="1320" spans="1:4" ht="12.75" customHeight="1" x14ac:dyDescent="0.2">
      <c r="A1320" s="50"/>
      <c r="B1320" s="68"/>
      <c r="C1320" s="68"/>
      <c r="D1320" s="68"/>
    </row>
    <row r="1321" spans="1:4" ht="12.75" customHeight="1" x14ac:dyDescent="0.2">
      <c r="A1321" s="50"/>
      <c r="B1321" s="68"/>
      <c r="C1321" s="68"/>
      <c r="D1321" s="68"/>
    </row>
    <row r="1322" spans="1:4" ht="12.75" customHeight="1" x14ac:dyDescent="0.2">
      <c r="A1322" s="50"/>
      <c r="B1322" s="68"/>
      <c r="C1322" s="68"/>
      <c r="D1322" s="68"/>
    </row>
    <row r="1323" spans="1:4" ht="12.75" customHeight="1" x14ac:dyDescent="0.2">
      <c r="A1323" s="50"/>
      <c r="B1323" s="68"/>
      <c r="C1323" s="68"/>
      <c r="D1323" s="68"/>
    </row>
    <row r="1324" spans="1:4" ht="12.75" customHeight="1" x14ac:dyDescent="0.2">
      <c r="A1324" s="50"/>
      <c r="B1324" s="68"/>
      <c r="C1324" s="68"/>
      <c r="D1324" s="68"/>
    </row>
    <row r="1325" spans="1:4" ht="12.75" customHeight="1" x14ac:dyDescent="0.2">
      <c r="A1325" s="50"/>
      <c r="B1325" s="68"/>
      <c r="C1325" s="68"/>
      <c r="D1325" s="68"/>
    </row>
    <row r="1326" spans="1:4" ht="12.75" customHeight="1" x14ac:dyDescent="0.2">
      <c r="A1326" s="50"/>
      <c r="B1326" s="68"/>
      <c r="C1326" s="68"/>
      <c r="D1326" s="68"/>
    </row>
    <row r="1327" spans="1:4" ht="12.75" customHeight="1" x14ac:dyDescent="0.2">
      <c r="A1327" s="50"/>
      <c r="B1327" s="68"/>
      <c r="C1327" s="68"/>
      <c r="D1327" s="68"/>
    </row>
    <row r="1328" spans="1:4" ht="12.75" customHeight="1" x14ac:dyDescent="0.2">
      <c r="A1328" s="50"/>
      <c r="B1328" s="68"/>
      <c r="C1328" s="68"/>
      <c r="D1328" s="68"/>
    </row>
    <row r="1329" spans="1:4" ht="12.75" customHeight="1" x14ac:dyDescent="0.2">
      <c r="A1329" s="50"/>
      <c r="B1329" s="68"/>
      <c r="C1329" s="68"/>
      <c r="D1329" s="68"/>
    </row>
    <row r="1330" spans="1:4" ht="12.75" customHeight="1" x14ac:dyDescent="0.2">
      <c r="A1330" s="50"/>
      <c r="B1330" s="68"/>
      <c r="C1330" s="68"/>
      <c r="D1330" s="68"/>
    </row>
    <row r="1331" spans="1:4" ht="12.75" customHeight="1" x14ac:dyDescent="0.2">
      <c r="A1331" s="50"/>
      <c r="B1331" s="68"/>
      <c r="C1331" s="68"/>
      <c r="D1331" s="68"/>
    </row>
    <row r="1332" spans="1:4" ht="12.75" customHeight="1" x14ac:dyDescent="0.2">
      <c r="A1332" s="50"/>
      <c r="B1332" s="68"/>
      <c r="C1332" s="68"/>
      <c r="D1332" s="68"/>
    </row>
    <row r="1333" spans="1:4" ht="12.75" customHeight="1" x14ac:dyDescent="0.2">
      <c r="A1333" s="50"/>
      <c r="B1333" s="68"/>
      <c r="C1333" s="68"/>
      <c r="D1333" s="68"/>
    </row>
    <row r="1334" spans="1:4" ht="12.75" customHeight="1" x14ac:dyDescent="0.2">
      <c r="A1334" s="50"/>
      <c r="B1334" s="68"/>
      <c r="C1334" s="68"/>
      <c r="D1334" s="68"/>
    </row>
    <row r="1335" spans="1:4" ht="12.75" customHeight="1" x14ac:dyDescent="0.2">
      <c r="A1335" s="50"/>
      <c r="B1335" s="68"/>
      <c r="C1335" s="68"/>
      <c r="D1335" s="68"/>
    </row>
    <row r="1336" spans="1:4" ht="12.75" customHeight="1" x14ac:dyDescent="0.2">
      <c r="A1336" s="50"/>
      <c r="B1336" s="68"/>
      <c r="C1336" s="68"/>
      <c r="D1336" s="68"/>
    </row>
    <row r="1337" spans="1:4" ht="12.75" customHeight="1" x14ac:dyDescent="0.2">
      <c r="A1337" s="50"/>
      <c r="B1337" s="68"/>
      <c r="C1337" s="68"/>
      <c r="D1337" s="68"/>
    </row>
    <row r="1338" spans="1:4" ht="12.75" customHeight="1" x14ac:dyDescent="0.2">
      <c r="A1338" s="50"/>
      <c r="B1338" s="68"/>
      <c r="C1338" s="68"/>
      <c r="D1338" s="68"/>
    </row>
    <row r="1339" spans="1:4" ht="12.75" customHeight="1" x14ac:dyDescent="0.2">
      <c r="A1339" s="50"/>
      <c r="B1339" s="68"/>
      <c r="C1339" s="68"/>
      <c r="D1339" s="68"/>
    </row>
    <row r="1340" spans="1:4" ht="12.75" customHeight="1" x14ac:dyDescent="0.2">
      <c r="A1340" s="50"/>
      <c r="B1340" s="68"/>
      <c r="C1340" s="68"/>
      <c r="D1340" s="68"/>
    </row>
    <row r="1341" spans="1:4" ht="12.75" customHeight="1" x14ac:dyDescent="0.2">
      <c r="A1341" s="50"/>
      <c r="B1341" s="68"/>
      <c r="C1341" s="68"/>
      <c r="D1341" s="68"/>
    </row>
    <row r="1342" spans="1:4" ht="12.75" customHeight="1" x14ac:dyDescent="0.2">
      <c r="A1342" s="50"/>
      <c r="B1342" s="68"/>
      <c r="C1342" s="68"/>
      <c r="D1342" s="68"/>
    </row>
    <row r="1343" spans="1:4" ht="12.75" customHeight="1" x14ac:dyDescent="0.2">
      <c r="A1343" s="50"/>
      <c r="B1343" s="68"/>
      <c r="C1343" s="68"/>
      <c r="D1343" s="68"/>
    </row>
    <row r="1344" spans="1:4" ht="12.75" customHeight="1" x14ac:dyDescent="0.2">
      <c r="A1344" s="50"/>
      <c r="B1344" s="68"/>
      <c r="C1344" s="68"/>
      <c r="D1344" s="68"/>
    </row>
    <row r="1345" spans="1:4" ht="12.75" customHeight="1" x14ac:dyDescent="0.2">
      <c r="A1345" s="50"/>
      <c r="B1345" s="68"/>
      <c r="C1345" s="68"/>
      <c r="D1345" s="68"/>
    </row>
    <row r="1346" spans="1:4" ht="12.75" customHeight="1" x14ac:dyDescent="0.2">
      <c r="A1346" s="50"/>
      <c r="B1346" s="68"/>
      <c r="C1346" s="68"/>
      <c r="D1346" s="68"/>
    </row>
    <row r="1347" spans="1:4" ht="12.75" customHeight="1" x14ac:dyDescent="0.2">
      <c r="A1347" s="50"/>
      <c r="B1347" s="68"/>
      <c r="C1347" s="68"/>
      <c r="D1347" s="68"/>
    </row>
    <row r="1348" spans="1:4" ht="12.75" customHeight="1" x14ac:dyDescent="0.2">
      <c r="A1348" s="50"/>
      <c r="B1348" s="68"/>
      <c r="C1348" s="68"/>
      <c r="D1348" s="68"/>
    </row>
    <row r="1349" spans="1:4" ht="12.75" customHeight="1" x14ac:dyDescent="0.2">
      <c r="A1349" s="50"/>
      <c r="B1349" s="68"/>
      <c r="C1349" s="68"/>
      <c r="D1349" s="68"/>
    </row>
    <row r="1350" spans="1:4" ht="12.75" customHeight="1" x14ac:dyDescent="0.2">
      <c r="A1350" s="50"/>
      <c r="B1350" s="68"/>
      <c r="C1350" s="68"/>
      <c r="D1350" s="68"/>
    </row>
    <row r="1351" spans="1:4" ht="12.75" customHeight="1" x14ac:dyDescent="0.2">
      <c r="A1351" s="50"/>
      <c r="B1351" s="68"/>
      <c r="C1351" s="68"/>
      <c r="D1351" s="68"/>
    </row>
    <row r="1352" spans="1:4" ht="12.75" customHeight="1" x14ac:dyDescent="0.2">
      <c r="A1352" s="50"/>
      <c r="B1352" s="68"/>
      <c r="C1352" s="68"/>
      <c r="D1352" s="68"/>
    </row>
    <row r="1353" spans="1:4" ht="12.75" customHeight="1" x14ac:dyDescent="0.2">
      <c r="A1353" s="50"/>
      <c r="B1353" s="68"/>
      <c r="C1353" s="68"/>
      <c r="D1353" s="68"/>
    </row>
    <row r="1354" spans="1:4" ht="12.75" customHeight="1" x14ac:dyDescent="0.2">
      <c r="A1354" s="50"/>
      <c r="B1354" s="68"/>
      <c r="C1354" s="68"/>
      <c r="D1354" s="68"/>
    </row>
    <row r="1355" spans="1:4" ht="12.75" customHeight="1" x14ac:dyDescent="0.2">
      <c r="A1355" s="50"/>
      <c r="B1355" s="68"/>
      <c r="C1355" s="68"/>
      <c r="D1355" s="68"/>
    </row>
    <row r="1356" spans="1:4" ht="12.75" customHeight="1" x14ac:dyDescent="0.2">
      <c r="A1356" s="50"/>
      <c r="B1356" s="68"/>
      <c r="C1356" s="68"/>
      <c r="D1356" s="68"/>
    </row>
    <row r="1357" spans="1:4" ht="12.75" customHeight="1" x14ac:dyDescent="0.2">
      <c r="A1357" s="50"/>
      <c r="B1357" s="68"/>
      <c r="C1357" s="68"/>
      <c r="D1357" s="68"/>
    </row>
    <row r="1358" spans="1:4" ht="12.75" customHeight="1" x14ac:dyDescent="0.2">
      <c r="A1358" s="50"/>
      <c r="B1358" s="68"/>
      <c r="C1358" s="68"/>
      <c r="D1358" s="68"/>
    </row>
    <row r="1359" spans="1:4" ht="12.75" customHeight="1" x14ac:dyDescent="0.2">
      <c r="A1359" s="50"/>
      <c r="B1359" s="68"/>
      <c r="C1359" s="68"/>
      <c r="D1359" s="68"/>
    </row>
    <row r="1360" spans="1:4" ht="12.75" customHeight="1" x14ac:dyDescent="0.2">
      <c r="A1360" s="50"/>
      <c r="B1360" s="68"/>
      <c r="C1360" s="68"/>
      <c r="D1360" s="68"/>
    </row>
    <row r="1361" spans="1:4" ht="12.75" customHeight="1" x14ac:dyDescent="0.2">
      <c r="A1361" s="50"/>
      <c r="B1361" s="68"/>
      <c r="C1361" s="68"/>
      <c r="D1361" s="68"/>
    </row>
    <row r="1362" spans="1:4" ht="12.75" customHeight="1" x14ac:dyDescent="0.2">
      <c r="A1362" s="50"/>
      <c r="B1362" s="68"/>
      <c r="C1362" s="68"/>
      <c r="D1362" s="68"/>
    </row>
    <row r="1363" spans="1:4" ht="12.75" customHeight="1" x14ac:dyDescent="0.2">
      <c r="A1363" s="50"/>
      <c r="B1363" s="68"/>
      <c r="C1363" s="68"/>
      <c r="D1363" s="68"/>
    </row>
    <row r="1364" spans="1:4" ht="12.75" customHeight="1" x14ac:dyDescent="0.2">
      <c r="A1364" s="50"/>
      <c r="B1364" s="68"/>
      <c r="C1364" s="68"/>
      <c r="D1364" s="68"/>
    </row>
    <row r="1365" spans="1:4" ht="12.75" customHeight="1" x14ac:dyDescent="0.2">
      <c r="A1365" s="50"/>
      <c r="B1365" s="68"/>
      <c r="C1365" s="68"/>
      <c r="D1365" s="68"/>
    </row>
    <row r="1366" spans="1:4" ht="12.75" customHeight="1" x14ac:dyDescent="0.2">
      <c r="A1366" s="50"/>
      <c r="B1366" s="68"/>
      <c r="C1366" s="68"/>
      <c r="D1366" s="68"/>
    </row>
    <row r="1367" spans="1:4" ht="12.75" customHeight="1" x14ac:dyDescent="0.2">
      <c r="A1367" s="50"/>
      <c r="B1367" s="68"/>
      <c r="C1367" s="68"/>
      <c r="D1367" s="68"/>
    </row>
    <row r="1368" spans="1:4" ht="12.75" customHeight="1" x14ac:dyDescent="0.2">
      <c r="A1368" s="50"/>
      <c r="B1368" s="68"/>
      <c r="C1368" s="68"/>
      <c r="D1368" s="68"/>
    </row>
    <row r="1369" spans="1:4" ht="12.75" customHeight="1" x14ac:dyDescent="0.2">
      <c r="A1369" s="50"/>
      <c r="B1369" s="68"/>
      <c r="C1369" s="68"/>
      <c r="D1369" s="68"/>
    </row>
    <row r="1370" spans="1:4" ht="12.75" customHeight="1" x14ac:dyDescent="0.2">
      <c r="A1370" s="50"/>
      <c r="B1370" s="68"/>
      <c r="C1370" s="68"/>
      <c r="D1370" s="68"/>
    </row>
    <row r="1371" spans="1:4" ht="12.75" customHeight="1" x14ac:dyDescent="0.2">
      <c r="A1371" s="50"/>
      <c r="B1371" s="68"/>
      <c r="C1371" s="68"/>
      <c r="D1371" s="68"/>
    </row>
    <row r="1372" spans="1:4" ht="12.75" customHeight="1" x14ac:dyDescent="0.2">
      <c r="A1372" s="50"/>
      <c r="B1372" s="68"/>
      <c r="C1372" s="68"/>
      <c r="D1372" s="68"/>
    </row>
    <row r="1373" spans="1:4" ht="12.75" customHeight="1" x14ac:dyDescent="0.2">
      <c r="A1373" s="50"/>
      <c r="B1373" s="68"/>
      <c r="C1373" s="68"/>
      <c r="D1373" s="68"/>
    </row>
    <row r="1374" spans="1:4" ht="12.75" customHeight="1" x14ac:dyDescent="0.2">
      <c r="A1374" s="50"/>
      <c r="B1374" s="68"/>
      <c r="C1374" s="68"/>
      <c r="D1374" s="68"/>
    </row>
    <row r="1375" spans="1:4" ht="12.75" customHeight="1" x14ac:dyDescent="0.2">
      <c r="A1375" s="50"/>
      <c r="B1375" s="68"/>
      <c r="C1375" s="68"/>
      <c r="D1375" s="68"/>
    </row>
    <row r="1376" spans="1:4" ht="12.75" customHeight="1" x14ac:dyDescent="0.2">
      <c r="A1376" s="50"/>
      <c r="B1376" s="68"/>
      <c r="C1376" s="68"/>
      <c r="D1376" s="68"/>
    </row>
    <row r="1377" spans="1:4" ht="12.75" customHeight="1" x14ac:dyDescent="0.2">
      <c r="A1377" s="50"/>
      <c r="B1377" s="68"/>
      <c r="C1377" s="68"/>
      <c r="D1377" s="68"/>
    </row>
    <row r="1378" spans="1:4" ht="12.75" customHeight="1" x14ac:dyDescent="0.2">
      <c r="A1378" s="50"/>
      <c r="B1378" s="68"/>
      <c r="C1378" s="68"/>
      <c r="D1378" s="68"/>
    </row>
    <row r="1379" spans="1:4" ht="12.75" customHeight="1" x14ac:dyDescent="0.2">
      <c r="A1379" s="50"/>
      <c r="B1379" s="68"/>
      <c r="C1379" s="68"/>
      <c r="D1379" s="68"/>
    </row>
    <row r="1380" spans="1:4" ht="12.75" customHeight="1" x14ac:dyDescent="0.2">
      <c r="A1380" s="50"/>
      <c r="B1380" s="68"/>
      <c r="C1380" s="68"/>
      <c r="D1380" s="68"/>
    </row>
    <row r="1381" spans="1:4" ht="12.75" customHeight="1" x14ac:dyDescent="0.2">
      <c r="A1381" s="50"/>
      <c r="B1381" s="68"/>
      <c r="C1381" s="68"/>
      <c r="D1381" s="68"/>
    </row>
    <row r="1382" spans="1:4" ht="12.75" customHeight="1" x14ac:dyDescent="0.2">
      <c r="A1382" s="50"/>
      <c r="B1382" s="68"/>
      <c r="C1382" s="68"/>
      <c r="D1382" s="68"/>
    </row>
    <row r="1383" spans="1:4" ht="12.75" customHeight="1" x14ac:dyDescent="0.2">
      <c r="A1383" s="50"/>
      <c r="B1383" s="68"/>
      <c r="C1383" s="68"/>
      <c r="D1383" s="68"/>
    </row>
    <row r="1384" spans="1:4" ht="12.75" customHeight="1" x14ac:dyDescent="0.2">
      <c r="A1384" s="50"/>
      <c r="B1384" s="68"/>
      <c r="C1384" s="68"/>
      <c r="D1384" s="68"/>
    </row>
    <row r="1385" spans="1:4" ht="12.75" customHeight="1" x14ac:dyDescent="0.2">
      <c r="A1385" s="50"/>
      <c r="B1385" s="68"/>
      <c r="C1385" s="68"/>
      <c r="D1385" s="68"/>
    </row>
    <row r="1386" spans="1:4" ht="12.75" customHeight="1" x14ac:dyDescent="0.2">
      <c r="A1386" s="50"/>
      <c r="B1386" s="68"/>
      <c r="C1386" s="68"/>
      <c r="D1386" s="68"/>
    </row>
    <row r="1387" spans="1:4" ht="12.75" customHeight="1" x14ac:dyDescent="0.2">
      <c r="A1387" s="50"/>
      <c r="B1387" s="68"/>
      <c r="C1387" s="68"/>
      <c r="D1387" s="68"/>
    </row>
    <row r="1388" spans="1:4" ht="12.75" customHeight="1" x14ac:dyDescent="0.2">
      <c r="A1388" s="50"/>
      <c r="B1388" s="68"/>
      <c r="C1388" s="68"/>
      <c r="D1388" s="68"/>
    </row>
    <row r="1389" spans="1:4" ht="12.75" customHeight="1" x14ac:dyDescent="0.2">
      <c r="A1389" s="50"/>
      <c r="B1389" s="68"/>
      <c r="C1389" s="68"/>
      <c r="D1389" s="68"/>
    </row>
    <row r="1390" spans="1:4" ht="12.75" customHeight="1" x14ac:dyDescent="0.2">
      <c r="A1390" s="50"/>
      <c r="B1390" s="68"/>
      <c r="C1390" s="68"/>
      <c r="D1390" s="68"/>
    </row>
    <row r="1391" spans="1:4" ht="12.75" customHeight="1" x14ac:dyDescent="0.2">
      <c r="A1391" s="50"/>
      <c r="B1391" s="68"/>
      <c r="C1391" s="68"/>
      <c r="D1391" s="68"/>
    </row>
    <row r="1392" spans="1:4" ht="12.75" customHeight="1" x14ac:dyDescent="0.2">
      <c r="A1392" s="50"/>
      <c r="B1392" s="68"/>
      <c r="C1392" s="68"/>
      <c r="D1392" s="68"/>
    </row>
    <row r="1393" spans="1:4" ht="12.75" customHeight="1" x14ac:dyDescent="0.2">
      <c r="A1393" s="50"/>
      <c r="B1393" s="68"/>
      <c r="C1393" s="68"/>
      <c r="D1393" s="68"/>
    </row>
    <row r="1394" spans="1:4" ht="12.75" customHeight="1" x14ac:dyDescent="0.2">
      <c r="A1394" s="50"/>
      <c r="B1394" s="68"/>
      <c r="C1394" s="68"/>
      <c r="D1394" s="68"/>
    </row>
    <row r="1395" spans="1:4" ht="12.75" customHeight="1" x14ac:dyDescent="0.2">
      <c r="A1395" s="50"/>
      <c r="B1395" s="68"/>
      <c r="C1395" s="68"/>
      <c r="D1395" s="68"/>
    </row>
    <row r="1396" spans="1:4" ht="12.75" customHeight="1" x14ac:dyDescent="0.2">
      <c r="A1396" s="50"/>
      <c r="B1396" s="68"/>
      <c r="C1396" s="68"/>
      <c r="D1396" s="68"/>
    </row>
    <row r="1397" spans="1:4" ht="12.75" customHeight="1" x14ac:dyDescent="0.2">
      <c r="A1397" s="50"/>
      <c r="B1397" s="68"/>
      <c r="C1397" s="68"/>
      <c r="D1397" s="68"/>
    </row>
    <row r="1398" spans="1:4" ht="12.75" customHeight="1" x14ac:dyDescent="0.2">
      <c r="A1398" s="50"/>
      <c r="B1398" s="68"/>
      <c r="C1398" s="68"/>
      <c r="D1398" s="68"/>
    </row>
    <row r="1399" spans="1:4" ht="12.75" customHeight="1" x14ac:dyDescent="0.2">
      <c r="A1399" s="50"/>
      <c r="B1399" s="68"/>
      <c r="C1399" s="68"/>
      <c r="D1399" s="68"/>
    </row>
    <row r="1400" spans="1:4" ht="12.75" customHeight="1" x14ac:dyDescent="0.2">
      <c r="A1400" s="50"/>
      <c r="B1400" s="68"/>
      <c r="C1400" s="68"/>
      <c r="D1400" s="68"/>
    </row>
    <row r="1401" spans="1:4" ht="12.75" customHeight="1" x14ac:dyDescent="0.2">
      <c r="A1401" s="50"/>
      <c r="B1401" s="68"/>
      <c r="C1401" s="68"/>
      <c r="D1401" s="68"/>
    </row>
    <row r="1402" spans="1:4" ht="12.75" customHeight="1" x14ac:dyDescent="0.2">
      <c r="A1402" s="50"/>
      <c r="B1402" s="68"/>
      <c r="C1402" s="68"/>
      <c r="D1402" s="68"/>
    </row>
    <row r="1403" spans="1:4" ht="12.75" customHeight="1" x14ac:dyDescent="0.2">
      <c r="A1403" s="50"/>
      <c r="B1403" s="68"/>
      <c r="C1403" s="68"/>
      <c r="D1403" s="68"/>
    </row>
    <row r="1404" spans="1:4" ht="12.75" customHeight="1" x14ac:dyDescent="0.2">
      <c r="A1404" s="50"/>
      <c r="B1404" s="68"/>
      <c r="C1404" s="68"/>
      <c r="D1404" s="68"/>
    </row>
    <row r="1405" spans="1:4" ht="12.75" customHeight="1" x14ac:dyDescent="0.2">
      <c r="A1405" s="50"/>
      <c r="B1405" s="68"/>
      <c r="C1405" s="68"/>
      <c r="D1405" s="68"/>
    </row>
    <row r="1406" spans="1:4" ht="12.75" customHeight="1" x14ac:dyDescent="0.2">
      <c r="A1406" s="50"/>
      <c r="B1406" s="68"/>
      <c r="C1406" s="68"/>
      <c r="D1406" s="68"/>
    </row>
    <row r="1407" spans="1:4" ht="12.75" customHeight="1" x14ac:dyDescent="0.2">
      <c r="A1407" s="50"/>
      <c r="B1407" s="68"/>
      <c r="C1407" s="68"/>
      <c r="D1407" s="68"/>
    </row>
    <row r="1408" spans="1:4" ht="12.75" customHeight="1" x14ac:dyDescent="0.2">
      <c r="A1408" s="50"/>
      <c r="B1408" s="68"/>
      <c r="C1408" s="68"/>
      <c r="D1408" s="68"/>
    </row>
    <row r="1409" spans="1:4" ht="12.75" customHeight="1" x14ac:dyDescent="0.2">
      <c r="A1409" s="50"/>
      <c r="B1409" s="68"/>
      <c r="C1409" s="68"/>
      <c r="D1409" s="68"/>
    </row>
    <row r="1410" spans="1:4" ht="12.75" customHeight="1" x14ac:dyDescent="0.2">
      <c r="A1410" s="50"/>
      <c r="B1410" s="68"/>
      <c r="C1410" s="68"/>
      <c r="D1410" s="68"/>
    </row>
    <row r="1411" spans="1:4" ht="12.75" customHeight="1" x14ac:dyDescent="0.2">
      <c r="A1411" s="50"/>
      <c r="B1411" s="68"/>
      <c r="C1411" s="68"/>
      <c r="D1411" s="68"/>
    </row>
    <row r="1412" spans="1:4" ht="12.75" customHeight="1" x14ac:dyDescent="0.2">
      <c r="A1412" s="50"/>
      <c r="B1412" s="68"/>
      <c r="C1412" s="68"/>
      <c r="D1412" s="68"/>
    </row>
    <row r="1413" spans="1:4" ht="12.75" customHeight="1" x14ac:dyDescent="0.2">
      <c r="A1413" s="50"/>
      <c r="B1413" s="68"/>
      <c r="C1413" s="68"/>
      <c r="D1413" s="68"/>
    </row>
    <row r="1414" spans="1:4" ht="12.75" customHeight="1" x14ac:dyDescent="0.2">
      <c r="A1414" s="50"/>
      <c r="B1414" s="68"/>
      <c r="C1414" s="68"/>
      <c r="D1414" s="68"/>
    </row>
    <row r="1415" spans="1:4" ht="12.75" customHeight="1" x14ac:dyDescent="0.2">
      <c r="A1415" s="50"/>
      <c r="B1415" s="68"/>
      <c r="C1415" s="68"/>
      <c r="D1415" s="68"/>
    </row>
    <row r="1416" spans="1:4" ht="12.75" customHeight="1" x14ac:dyDescent="0.2">
      <c r="A1416" s="50"/>
      <c r="B1416" s="68"/>
      <c r="C1416" s="68"/>
      <c r="D1416" s="68"/>
    </row>
    <row r="1417" spans="1:4" ht="12.75" customHeight="1" x14ac:dyDescent="0.2">
      <c r="A1417" s="50"/>
      <c r="B1417" s="68"/>
      <c r="C1417" s="68"/>
      <c r="D1417" s="68"/>
    </row>
    <row r="1418" spans="1:4" ht="12.75" customHeight="1" x14ac:dyDescent="0.2">
      <c r="A1418" s="50"/>
      <c r="B1418" s="68"/>
      <c r="C1418" s="68"/>
      <c r="D1418" s="68"/>
    </row>
    <row r="1419" spans="1:4" ht="12.75" customHeight="1" x14ac:dyDescent="0.2">
      <c r="A1419" s="50"/>
      <c r="B1419" s="68"/>
      <c r="C1419" s="68"/>
      <c r="D1419" s="68"/>
    </row>
    <row r="1420" spans="1:4" ht="12.75" customHeight="1" x14ac:dyDescent="0.2">
      <c r="A1420" s="50"/>
      <c r="B1420" s="68"/>
      <c r="C1420" s="68"/>
      <c r="D1420" s="68"/>
    </row>
    <row r="1421" spans="1:4" ht="12.75" customHeight="1" x14ac:dyDescent="0.2">
      <c r="A1421" s="50"/>
      <c r="B1421" s="68"/>
      <c r="C1421" s="68"/>
      <c r="D1421" s="68"/>
    </row>
    <row r="1422" spans="1:4" ht="12.75" customHeight="1" x14ac:dyDescent="0.2">
      <c r="A1422" s="50"/>
      <c r="B1422" s="68"/>
      <c r="C1422" s="68"/>
      <c r="D1422" s="68"/>
    </row>
    <row r="1423" spans="1:4" ht="12.75" customHeight="1" x14ac:dyDescent="0.2">
      <c r="A1423" s="50"/>
      <c r="B1423" s="68"/>
      <c r="C1423" s="68"/>
      <c r="D1423" s="68"/>
    </row>
    <row r="1424" spans="1:4" ht="12.75" customHeight="1" x14ac:dyDescent="0.2">
      <c r="A1424" s="50"/>
      <c r="B1424" s="68"/>
      <c r="C1424" s="68"/>
      <c r="D1424" s="68"/>
    </row>
    <row r="1425" spans="1:4" ht="12.75" customHeight="1" x14ac:dyDescent="0.2">
      <c r="A1425" s="50"/>
      <c r="B1425" s="68"/>
      <c r="C1425" s="68"/>
      <c r="D1425" s="68"/>
    </row>
    <row r="1426" spans="1:4" ht="12.75" customHeight="1" x14ac:dyDescent="0.2">
      <c r="A1426" s="50"/>
      <c r="B1426" s="68"/>
      <c r="C1426" s="68"/>
      <c r="D1426" s="68"/>
    </row>
    <row r="1427" spans="1:4" ht="12.75" customHeight="1" x14ac:dyDescent="0.2">
      <c r="A1427" s="50"/>
      <c r="B1427" s="68"/>
      <c r="C1427" s="68"/>
      <c r="D1427" s="68"/>
    </row>
    <row r="1428" spans="1:4" ht="12.75" customHeight="1" x14ac:dyDescent="0.2">
      <c r="A1428" s="50"/>
      <c r="B1428" s="68"/>
      <c r="C1428" s="68"/>
      <c r="D1428" s="68"/>
    </row>
    <row r="1429" spans="1:4" ht="12.75" customHeight="1" x14ac:dyDescent="0.2">
      <c r="A1429" s="50"/>
      <c r="B1429" s="68"/>
      <c r="C1429" s="68"/>
      <c r="D1429" s="68"/>
    </row>
    <row r="1430" spans="1:4" ht="12.75" customHeight="1" x14ac:dyDescent="0.2">
      <c r="A1430" s="50"/>
      <c r="B1430" s="68"/>
      <c r="C1430" s="68"/>
      <c r="D1430" s="68"/>
    </row>
    <row r="1431" spans="1:4" ht="12.75" customHeight="1" x14ac:dyDescent="0.2">
      <c r="A1431" s="50"/>
      <c r="B1431" s="68"/>
      <c r="C1431" s="68"/>
      <c r="D1431" s="68"/>
    </row>
    <row r="1432" spans="1:4" ht="12.75" customHeight="1" x14ac:dyDescent="0.2">
      <c r="A1432" s="50"/>
      <c r="B1432" s="68"/>
      <c r="C1432" s="68"/>
      <c r="D1432" s="68"/>
    </row>
    <row r="1433" spans="1:4" ht="12.75" customHeight="1" x14ac:dyDescent="0.2">
      <c r="A1433" s="50"/>
      <c r="B1433" s="68"/>
      <c r="C1433" s="68"/>
      <c r="D1433" s="68"/>
    </row>
    <row r="1434" spans="1:4" ht="12.75" customHeight="1" x14ac:dyDescent="0.2">
      <c r="A1434" s="50"/>
      <c r="B1434" s="68"/>
      <c r="C1434" s="68"/>
      <c r="D1434" s="68"/>
    </row>
    <row r="1435" spans="1:4" ht="12.75" customHeight="1" x14ac:dyDescent="0.2">
      <c r="A1435" s="50"/>
      <c r="B1435" s="68"/>
      <c r="C1435" s="68"/>
      <c r="D1435" s="68"/>
    </row>
    <row r="1436" spans="1:4" ht="12.75" customHeight="1" x14ac:dyDescent="0.2">
      <c r="A1436" s="50"/>
      <c r="B1436" s="68"/>
      <c r="C1436" s="68"/>
      <c r="D1436" s="68"/>
    </row>
    <row r="1437" spans="1:4" ht="12.75" customHeight="1" x14ac:dyDescent="0.2">
      <c r="A1437" s="50"/>
      <c r="B1437" s="68"/>
      <c r="C1437" s="68"/>
      <c r="D1437" s="68"/>
    </row>
    <row r="1438" spans="1:4" ht="12.75" customHeight="1" x14ac:dyDescent="0.2">
      <c r="A1438" s="50"/>
      <c r="B1438" s="68"/>
      <c r="C1438" s="68"/>
      <c r="D1438" s="68"/>
    </row>
    <row r="1439" spans="1:4" ht="12.75" customHeight="1" x14ac:dyDescent="0.2">
      <c r="A1439" s="50"/>
      <c r="B1439" s="68"/>
      <c r="C1439" s="68"/>
      <c r="D1439" s="68"/>
    </row>
    <row r="1440" spans="1:4" ht="12.75" customHeight="1" x14ac:dyDescent="0.2">
      <c r="A1440" s="50"/>
      <c r="B1440" s="68"/>
      <c r="C1440" s="68"/>
      <c r="D1440" s="68"/>
    </row>
    <row r="1441" spans="1:4" ht="12.75" customHeight="1" x14ac:dyDescent="0.2">
      <c r="A1441" s="50"/>
      <c r="B1441" s="68"/>
      <c r="C1441" s="68"/>
      <c r="D1441" s="68"/>
    </row>
    <row r="1442" spans="1:4" ht="12.75" customHeight="1" x14ac:dyDescent="0.2">
      <c r="A1442" s="50"/>
      <c r="B1442" s="68"/>
      <c r="C1442" s="68"/>
      <c r="D1442" s="68"/>
    </row>
    <row r="1443" spans="1:4" ht="12.75" customHeight="1" x14ac:dyDescent="0.2">
      <c r="A1443" s="50"/>
      <c r="B1443" s="68"/>
      <c r="C1443" s="68"/>
      <c r="D1443" s="68"/>
    </row>
    <row r="1444" spans="1:4" ht="12.75" customHeight="1" x14ac:dyDescent="0.2">
      <c r="A1444" s="50"/>
      <c r="B1444" s="68"/>
      <c r="C1444" s="68"/>
      <c r="D1444" s="68"/>
    </row>
    <row r="1445" spans="1:4" ht="12.75" customHeight="1" x14ac:dyDescent="0.2">
      <c r="A1445" s="50"/>
      <c r="B1445" s="68"/>
      <c r="C1445" s="68"/>
      <c r="D1445" s="68"/>
    </row>
    <row r="1446" spans="1:4" ht="12.75" customHeight="1" x14ac:dyDescent="0.2">
      <c r="A1446" s="50"/>
      <c r="B1446" s="68"/>
      <c r="C1446" s="68"/>
      <c r="D1446" s="68"/>
    </row>
    <row r="1447" spans="1:4" ht="12.75" customHeight="1" x14ac:dyDescent="0.2">
      <c r="A1447" s="50"/>
      <c r="B1447" s="68"/>
      <c r="C1447" s="68"/>
      <c r="D1447" s="68"/>
    </row>
    <row r="1448" spans="1:4" ht="12.75" customHeight="1" x14ac:dyDescent="0.2">
      <c r="A1448" s="50"/>
      <c r="B1448" s="68"/>
      <c r="C1448" s="68"/>
      <c r="D1448" s="68"/>
    </row>
    <row r="1449" spans="1:4" ht="12.75" customHeight="1" x14ac:dyDescent="0.2">
      <c r="A1449" s="50"/>
      <c r="B1449" s="68"/>
      <c r="C1449" s="68"/>
      <c r="D1449" s="68"/>
    </row>
    <row r="1450" spans="1:4" ht="12.75" customHeight="1" x14ac:dyDescent="0.2">
      <c r="A1450" s="50"/>
      <c r="B1450" s="68"/>
      <c r="C1450" s="68"/>
      <c r="D1450" s="68"/>
    </row>
    <row r="1451" spans="1:4" ht="12.75" customHeight="1" x14ac:dyDescent="0.2">
      <c r="A1451" s="50"/>
      <c r="B1451" s="68"/>
      <c r="C1451" s="68"/>
      <c r="D1451" s="68"/>
    </row>
    <row r="1452" spans="1:4" ht="12.75" customHeight="1" x14ac:dyDescent="0.2">
      <c r="A1452" s="50"/>
      <c r="B1452" s="68"/>
      <c r="C1452" s="68"/>
      <c r="D1452" s="68"/>
    </row>
    <row r="1453" spans="1:4" ht="12.75" customHeight="1" x14ac:dyDescent="0.2">
      <c r="A1453" s="50"/>
      <c r="B1453" s="68"/>
      <c r="C1453" s="68"/>
      <c r="D1453" s="68"/>
    </row>
    <row r="1454" spans="1:4" ht="12.75" customHeight="1" x14ac:dyDescent="0.2">
      <c r="A1454" s="50"/>
      <c r="B1454" s="68"/>
      <c r="C1454" s="68"/>
      <c r="D1454" s="68"/>
    </row>
    <row r="1455" spans="1:4" ht="12.75" customHeight="1" x14ac:dyDescent="0.2">
      <c r="A1455" s="50"/>
      <c r="B1455" s="68"/>
      <c r="C1455" s="68"/>
      <c r="D1455" s="68"/>
    </row>
    <row r="1456" spans="1:4" ht="12.75" customHeight="1" x14ac:dyDescent="0.2">
      <c r="A1456" s="50"/>
      <c r="B1456" s="68"/>
      <c r="C1456" s="68"/>
      <c r="D1456" s="68"/>
    </row>
    <row r="1457" spans="1:4" ht="12.75" customHeight="1" x14ac:dyDescent="0.2">
      <c r="A1457" s="50"/>
      <c r="B1457" s="68"/>
      <c r="C1457" s="68"/>
      <c r="D1457" s="68"/>
    </row>
    <row r="1458" spans="1:4" ht="12.75" customHeight="1" x14ac:dyDescent="0.2">
      <c r="A1458" s="50"/>
      <c r="B1458" s="68"/>
      <c r="C1458" s="68"/>
      <c r="D1458" s="68"/>
    </row>
    <row r="1459" spans="1:4" ht="12.75" customHeight="1" x14ac:dyDescent="0.2">
      <c r="A1459" s="50"/>
      <c r="B1459" s="68"/>
      <c r="C1459" s="68"/>
      <c r="D1459" s="68"/>
    </row>
    <row r="1460" spans="1:4" ht="12.75" customHeight="1" x14ac:dyDescent="0.2">
      <c r="A1460" s="50"/>
      <c r="B1460" s="68"/>
      <c r="C1460" s="68"/>
      <c r="D1460" s="68"/>
    </row>
    <row r="1461" spans="1:4" ht="12.75" customHeight="1" x14ac:dyDescent="0.2">
      <c r="A1461" s="50"/>
      <c r="B1461" s="68"/>
      <c r="C1461" s="68"/>
      <c r="D1461" s="68"/>
    </row>
    <row r="1462" spans="1:4" ht="12.75" customHeight="1" x14ac:dyDescent="0.2">
      <c r="A1462" s="50"/>
      <c r="B1462" s="68"/>
      <c r="C1462" s="68"/>
      <c r="D1462" s="68"/>
    </row>
    <row r="1463" spans="1:4" ht="12.75" x14ac:dyDescent="0.2">
      <c r="A1463" s="50"/>
      <c r="B1463" s="68"/>
      <c r="C1463" s="68"/>
      <c r="D1463" s="68"/>
    </row>
    <row r="1464" spans="1:4" ht="12.75" x14ac:dyDescent="0.2">
      <c r="A1464" s="50"/>
      <c r="B1464" s="68"/>
      <c r="C1464" s="68"/>
      <c r="D1464" s="68"/>
    </row>
    <row r="1465" spans="1:4" ht="12.75" x14ac:dyDescent="0.2">
      <c r="A1465" s="50"/>
      <c r="B1465" s="68"/>
      <c r="C1465" s="68"/>
      <c r="D1465" s="68"/>
    </row>
    <row r="1466" spans="1:4" ht="12.75" x14ac:dyDescent="0.2">
      <c r="A1466" s="50"/>
      <c r="B1466" s="68"/>
      <c r="C1466" s="68"/>
      <c r="D1466" s="68"/>
    </row>
    <row r="1467" spans="1:4" ht="12.75" x14ac:dyDescent="0.2">
      <c r="A1467" s="50"/>
      <c r="B1467" s="68"/>
      <c r="C1467" s="68"/>
      <c r="D1467" s="68"/>
    </row>
    <row r="1468" spans="1:4" ht="12.75" x14ac:dyDescent="0.2">
      <c r="A1468" s="50"/>
      <c r="B1468" s="68"/>
      <c r="C1468" s="68"/>
      <c r="D1468" s="68"/>
    </row>
    <row r="1469" spans="1:4" ht="12.75" x14ac:dyDescent="0.2">
      <c r="A1469" s="50"/>
      <c r="B1469" s="68"/>
      <c r="C1469" s="68"/>
      <c r="D1469" s="68"/>
    </row>
    <row r="1470" spans="1:4" ht="12.75" x14ac:dyDescent="0.2">
      <c r="A1470" s="50"/>
      <c r="B1470" s="68"/>
      <c r="C1470" s="68"/>
      <c r="D1470" s="68"/>
    </row>
    <row r="1471" spans="1:4" ht="12.75" x14ac:dyDescent="0.2">
      <c r="A1471" s="50"/>
      <c r="B1471" s="68"/>
      <c r="C1471" s="68"/>
      <c r="D1471" s="68"/>
    </row>
    <row r="1472" spans="1:4" ht="12.75" x14ac:dyDescent="0.2">
      <c r="A1472" s="50"/>
      <c r="B1472" s="68"/>
      <c r="C1472" s="68"/>
      <c r="D1472" s="68"/>
    </row>
    <row r="1473" spans="1:4" ht="12.75" x14ac:dyDescent="0.2">
      <c r="A1473" s="50"/>
      <c r="B1473" s="68"/>
      <c r="C1473" s="68"/>
      <c r="D1473" s="68"/>
    </row>
    <row r="1474" spans="1:4" ht="12.75" x14ac:dyDescent="0.2">
      <c r="A1474" s="50"/>
      <c r="B1474" s="68"/>
      <c r="C1474" s="68"/>
      <c r="D1474" s="68"/>
    </row>
    <row r="1475" spans="1:4" ht="12.75" x14ac:dyDescent="0.2">
      <c r="A1475" s="50"/>
      <c r="B1475" s="68"/>
      <c r="C1475" s="68"/>
      <c r="D1475" s="68"/>
    </row>
    <row r="1476" spans="1:4" ht="12.75" x14ac:dyDescent="0.2">
      <c r="A1476" s="50"/>
      <c r="B1476" s="68"/>
      <c r="C1476" s="68"/>
      <c r="D1476" s="68"/>
    </row>
    <row r="1477" spans="1:4" ht="12.75" x14ac:dyDescent="0.2">
      <c r="A1477" s="50"/>
      <c r="B1477" s="68"/>
      <c r="C1477" s="68"/>
      <c r="D1477" s="68"/>
    </row>
    <row r="1478" spans="1:4" ht="12.75" x14ac:dyDescent="0.2">
      <c r="A1478" s="50"/>
      <c r="B1478" s="68"/>
      <c r="C1478" s="68"/>
      <c r="D1478" s="68"/>
    </row>
    <row r="1479" spans="1:4" ht="12.75" x14ac:dyDescent="0.2">
      <c r="A1479" s="50"/>
      <c r="B1479" s="68"/>
      <c r="C1479" s="68"/>
      <c r="D1479" s="68"/>
    </row>
    <row r="1480" spans="1:4" ht="12.75" x14ac:dyDescent="0.2">
      <c r="A1480" s="50"/>
      <c r="B1480" s="68"/>
      <c r="C1480" s="68"/>
      <c r="D1480" s="68"/>
    </row>
    <row r="1481" spans="1:4" ht="12.75" x14ac:dyDescent="0.2">
      <c r="A1481" s="50"/>
      <c r="B1481" s="68"/>
      <c r="C1481" s="68"/>
      <c r="D1481" s="68"/>
    </row>
    <row r="1482" spans="1:4" ht="12.75" x14ac:dyDescent="0.2">
      <c r="A1482" s="50"/>
      <c r="B1482" s="68"/>
      <c r="C1482" s="68"/>
      <c r="D1482" s="68"/>
    </row>
    <row r="1483" spans="1:4" ht="12.75" x14ac:dyDescent="0.2">
      <c r="A1483" s="50"/>
      <c r="B1483" s="68"/>
      <c r="C1483" s="68"/>
      <c r="D1483" s="68"/>
    </row>
    <row r="1484" spans="1:4" ht="12.75" x14ac:dyDescent="0.2">
      <c r="A1484" s="50"/>
      <c r="B1484" s="68"/>
      <c r="C1484" s="68"/>
      <c r="D1484" s="68"/>
    </row>
    <row r="1485" spans="1:4" ht="12.75" x14ac:dyDescent="0.2">
      <c r="A1485" s="50"/>
      <c r="B1485" s="68"/>
      <c r="C1485" s="68"/>
      <c r="D1485" s="68"/>
    </row>
    <row r="1486" spans="1:4" ht="12.75" x14ac:dyDescent="0.2">
      <c r="A1486" s="50"/>
      <c r="B1486" s="68"/>
      <c r="C1486" s="68"/>
      <c r="D1486" s="68"/>
    </row>
    <row r="1487" spans="1:4" ht="12.75" x14ac:dyDescent="0.2">
      <c r="A1487" s="50"/>
      <c r="B1487" s="68"/>
      <c r="C1487" s="68"/>
      <c r="D1487" s="68"/>
    </row>
    <row r="1488" spans="1:4" ht="12.75" x14ac:dyDescent="0.2">
      <c r="A1488" s="50"/>
      <c r="B1488" s="68"/>
      <c r="C1488" s="68"/>
      <c r="D1488" s="68"/>
    </row>
    <row r="1489" spans="1:4" ht="12.75" x14ac:dyDescent="0.2">
      <c r="A1489" s="50"/>
      <c r="B1489" s="68"/>
      <c r="C1489" s="68"/>
      <c r="D1489" s="68"/>
    </row>
    <row r="1490" spans="1:4" ht="12.75" x14ac:dyDescent="0.2">
      <c r="A1490" s="50"/>
      <c r="B1490" s="68"/>
      <c r="C1490" s="68"/>
      <c r="D1490" s="68"/>
    </row>
    <row r="1491" spans="1:4" ht="12.75" x14ac:dyDescent="0.2">
      <c r="A1491" s="50"/>
      <c r="B1491" s="68"/>
      <c r="C1491" s="68"/>
      <c r="D1491" s="68"/>
    </row>
    <row r="1492" spans="1:4" ht="12.75" x14ac:dyDescent="0.2">
      <c r="A1492" s="50"/>
      <c r="B1492" s="68"/>
      <c r="C1492" s="68"/>
      <c r="D1492" s="68"/>
    </row>
    <row r="1493" spans="1:4" ht="12.75" x14ac:dyDescent="0.2">
      <c r="A1493" s="50"/>
      <c r="B1493" s="68"/>
      <c r="C1493" s="68"/>
      <c r="D1493" s="68"/>
    </row>
    <row r="1494" spans="1:4" ht="12.75" x14ac:dyDescent="0.2">
      <c r="A1494" s="50"/>
      <c r="B1494" s="68"/>
      <c r="C1494" s="68"/>
      <c r="D1494" s="68"/>
    </row>
    <row r="1495" spans="1:4" ht="12.75" x14ac:dyDescent="0.2">
      <c r="A1495" s="50"/>
      <c r="B1495" s="68"/>
      <c r="C1495" s="68"/>
      <c r="D1495" s="68"/>
    </row>
    <row r="1496" spans="1:4" ht="12.75" x14ac:dyDescent="0.2">
      <c r="A1496" s="50"/>
      <c r="B1496" s="68"/>
      <c r="C1496" s="68"/>
      <c r="D1496" s="68"/>
    </row>
    <row r="1497" spans="1:4" ht="12.75" x14ac:dyDescent="0.2">
      <c r="A1497" s="50"/>
      <c r="B1497" s="68"/>
      <c r="C1497" s="68"/>
      <c r="D1497" s="68"/>
    </row>
    <row r="1498" spans="1:4" ht="12.75" x14ac:dyDescent="0.2">
      <c r="A1498" s="50"/>
      <c r="B1498" s="68"/>
      <c r="C1498" s="68"/>
      <c r="D1498" s="68"/>
    </row>
    <row r="1499" spans="1:4" ht="12.75" x14ac:dyDescent="0.2">
      <c r="A1499" s="50"/>
      <c r="B1499" s="68"/>
      <c r="C1499" s="68"/>
      <c r="D1499" s="68"/>
    </row>
    <row r="1500" spans="1:4" ht="12.75" x14ac:dyDescent="0.2">
      <c r="A1500" s="50"/>
      <c r="B1500" s="68"/>
      <c r="C1500" s="68"/>
      <c r="D1500" s="68"/>
    </row>
    <row r="1501" spans="1:4" ht="12.75" x14ac:dyDescent="0.2">
      <c r="A1501" s="50"/>
      <c r="B1501" s="68"/>
      <c r="C1501" s="68"/>
      <c r="D1501" s="68"/>
    </row>
    <row r="1502" spans="1:4" ht="12.75" x14ac:dyDescent="0.2">
      <c r="A1502" s="50"/>
      <c r="B1502" s="68"/>
      <c r="C1502" s="68"/>
      <c r="D1502" s="68"/>
    </row>
    <row r="1503" spans="1:4" ht="12.75" x14ac:dyDescent="0.2">
      <c r="A1503" s="50"/>
      <c r="B1503" s="68"/>
      <c r="C1503" s="68"/>
      <c r="D1503" s="68"/>
    </row>
    <row r="1504" spans="1:4" ht="12.75" x14ac:dyDescent="0.2">
      <c r="A1504" s="50"/>
      <c r="B1504" s="68"/>
      <c r="C1504" s="68"/>
      <c r="D1504" s="68"/>
    </row>
    <row r="1505" spans="1:4" ht="12.75" x14ac:dyDescent="0.2">
      <c r="A1505" s="50"/>
      <c r="B1505" s="68"/>
      <c r="C1505" s="68"/>
      <c r="D1505" s="68"/>
    </row>
    <row r="1506" spans="1:4" ht="12.75" x14ac:dyDescent="0.2">
      <c r="A1506" s="50"/>
      <c r="B1506" s="68"/>
      <c r="C1506" s="68"/>
      <c r="D1506" s="68"/>
    </row>
    <row r="1507" spans="1:4" ht="12.75" x14ac:dyDescent="0.2">
      <c r="A1507" s="50"/>
      <c r="B1507" s="68"/>
      <c r="C1507" s="68"/>
      <c r="D1507" s="68"/>
    </row>
    <row r="1508" spans="1:4" ht="12.75" x14ac:dyDescent="0.2">
      <c r="A1508" s="50"/>
      <c r="B1508" s="68"/>
      <c r="C1508" s="68"/>
      <c r="D1508" s="68"/>
    </row>
    <row r="1509" spans="1:4" ht="12.75" x14ac:dyDescent="0.2">
      <c r="A1509" s="50"/>
      <c r="B1509" s="68"/>
      <c r="C1509" s="68"/>
      <c r="D1509" s="68"/>
    </row>
    <row r="1510" spans="1:4" ht="12.75" x14ac:dyDescent="0.2">
      <c r="A1510" s="50"/>
      <c r="B1510" s="68"/>
      <c r="C1510" s="68"/>
      <c r="D1510" s="68"/>
    </row>
    <row r="1511" spans="1:4" ht="12.75" x14ac:dyDescent="0.2">
      <c r="A1511" s="50"/>
      <c r="B1511" s="68"/>
      <c r="C1511" s="68"/>
      <c r="D1511" s="68"/>
    </row>
    <row r="1512" spans="1:4" ht="12.75" x14ac:dyDescent="0.2">
      <c r="A1512" s="50"/>
      <c r="B1512" s="68"/>
      <c r="C1512" s="68"/>
      <c r="D1512" s="68"/>
    </row>
    <row r="1513" spans="1:4" ht="12.75" x14ac:dyDescent="0.2">
      <c r="A1513" s="50"/>
      <c r="B1513" s="68"/>
      <c r="C1513" s="68"/>
      <c r="D1513" s="68"/>
    </row>
    <row r="1514" spans="1:4" ht="12.75" x14ac:dyDescent="0.2">
      <c r="A1514" s="50"/>
      <c r="B1514" s="68"/>
      <c r="C1514" s="68"/>
      <c r="D1514" s="68"/>
    </row>
    <row r="1515" spans="1:4" ht="12.75" x14ac:dyDescent="0.2">
      <c r="A1515" s="50"/>
      <c r="B1515" s="68"/>
      <c r="C1515" s="68"/>
      <c r="D1515" s="68"/>
    </row>
    <row r="1516" spans="1:4" ht="12.75" x14ac:dyDescent="0.2">
      <c r="A1516" s="50"/>
      <c r="B1516" s="68"/>
      <c r="C1516" s="68"/>
      <c r="D1516" s="68"/>
    </row>
    <row r="1517" spans="1:4" ht="12.75" x14ac:dyDescent="0.2">
      <c r="A1517" s="50"/>
      <c r="B1517" s="68"/>
      <c r="C1517" s="68"/>
      <c r="D1517" s="68"/>
    </row>
    <row r="1518" spans="1:4" ht="12.75" x14ac:dyDescent="0.2">
      <c r="A1518" s="50"/>
      <c r="B1518" s="68"/>
      <c r="C1518" s="68"/>
      <c r="D1518" s="68"/>
    </row>
    <row r="1519" spans="1:4" ht="12.75" x14ac:dyDescent="0.2">
      <c r="A1519" s="50"/>
      <c r="B1519" s="68"/>
      <c r="C1519" s="68"/>
      <c r="D1519" s="68"/>
    </row>
    <row r="1520" spans="1:4" ht="12.75" x14ac:dyDescent="0.2">
      <c r="A1520" s="50"/>
      <c r="B1520" s="68"/>
      <c r="C1520" s="68"/>
      <c r="D1520" s="68"/>
    </row>
    <row r="1521" spans="1:4" ht="12.75" x14ac:dyDescent="0.2">
      <c r="A1521" s="50"/>
      <c r="B1521" s="68"/>
      <c r="C1521" s="68"/>
      <c r="D1521" s="68"/>
    </row>
    <row r="1522" spans="1:4" ht="12.75" x14ac:dyDescent="0.2">
      <c r="A1522" s="50"/>
      <c r="B1522" s="68"/>
      <c r="C1522" s="68"/>
      <c r="D1522" s="68"/>
    </row>
    <row r="1523" spans="1:4" ht="12.75" x14ac:dyDescent="0.2">
      <c r="A1523" s="50"/>
      <c r="B1523" s="68"/>
      <c r="C1523" s="68"/>
      <c r="D1523" s="68"/>
    </row>
    <row r="1524" spans="1:4" ht="12.75" x14ac:dyDescent="0.2">
      <c r="A1524" s="50"/>
      <c r="B1524" s="68"/>
      <c r="C1524" s="68"/>
      <c r="D1524" s="68"/>
    </row>
    <row r="1525" spans="1:4" ht="12.75" x14ac:dyDescent="0.2">
      <c r="A1525" s="50"/>
      <c r="B1525" s="68"/>
      <c r="C1525" s="68"/>
      <c r="D1525" s="68"/>
    </row>
    <row r="1526" spans="1:4" ht="12.75" x14ac:dyDescent="0.2">
      <c r="A1526" s="50"/>
      <c r="B1526" s="68"/>
      <c r="C1526" s="68"/>
      <c r="D1526" s="68"/>
    </row>
    <row r="1527" spans="1:4" ht="12.75" x14ac:dyDescent="0.2">
      <c r="A1527" s="50"/>
      <c r="B1527" s="68"/>
      <c r="C1527" s="68"/>
      <c r="D1527" s="68"/>
    </row>
    <row r="1528" spans="1:4" ht="12.75" x14ac:dyDescent="0.2">
      <c r="A1528" s="50"/>
      <c r="B1528" s="68"/>
      <c r="C1528" s="68"/>
      <c r="D1528" s="68"/>
    </row>
    <row r="1529" spans="1:4" ht="12.75" x14ac:dyDescent="0.2">
      <c r="A1529" s="50"/>
      <c r="B1529" s="68"/>
      <c r="C1529" s="68"/>
      <c r="D1529" s="68"/>
    </row>
    <row r="1530" spans="1:4" ht="12.75" x14ac:dyDescent="0.2">
      <c r="A1530" s="50"/>
      <c r="B1530" s="68"/>
      <c r="C1530" s="68"/>
      <c r="D1530" s="68"/>
    </row>
    <row r="1531" spans="1:4" ht="12.75" x14ac:dyDescent="0.2">
      <c r="A1531" s="50"/>
      <c r="B1531" s="68"/>
      <c r="C1531" s="68"/>
      <c r="D1531" s="68"/>
    </row>
    <row r="1532" spans="1:4" ht="12.75" x14ac:dyDescent="0.2">
      <c r="A1532" s="50"/>
      <c r="B1532" s="68"/>
      <c r="C1532" s="68"/>
      <c r="D1532" s="68"/>
    </row>
    <row r="1533" spans="1:4" ht="12.75" x14ac:dyDescent="0.2">
      <c r="A1533" s="50"/>
      <c r="B1533" s="68"/>
      <c r="C1533" s="68"/>
      <c r="D1533" s="68"/>
    </row>
    <row r="1534" spans="1:4" ht="12.75" x14ac:dyDescent="0.2">
      <c r="A1534" s="50"/>
      <c r="B1534" s="68"/>
      <c r="C1534" s="68"/>
      <c r="D1534" s="68"/>
    </row>
    <row r="1535" spans="1:4" ht="12.75" x14ac:dyDescent="0.2">
      <c r="A1535" s="50"/>
      <c r="B1535" s="68"/>
      <c r="C1535" s="68"/>
      <c r="D1535" s="68"/>
    </row>
    <row r="1536" spans="1:4" ht="12.75" x14ac:dyDescent="0.2">
      <c r="A1536" s="50"/>
      <c r="B1536" s="68"/>
      <c r="C1536" s="68"/>
      <c r="D1536" s="68"/>
    </row>
    <row r="1537" spans="1:4" ht="12.75" x14ac:dyDescent="0.2">
      <c r="A1537" s="50"/>
      <c r="B1537" s="68"/>
      <c r="C1537" s="68"/>
      <c r="D1537" s="68"/>
    </row>
    <row r="1538" spans="1:4" ht="12.75" x14ac:dyDescent="0.2">
      <c r="A1538" s="50"/>
      <c r="B1538" s="68"/>
      <c r="C1538" s="68"/>
      <c r="D1538" s="68"/>
    </row>
    <row r="1539" spans="1:4" ht="12.75" x14ac:dyDescent="0.2">
      <c r="A1539" s="50"/>
      <c r="B1539" s="68"/>
      <c r="C1539" s="68"/>
      <c r="D1539" s="68"/>
    </row>
    <row r="1540" spans="1:4" ht="12.75" x14ac:dyDescent="0.2">
      <c r="A1540" s="50"/>
      <c r="B1540" s="68"/>
      <c r="C1540" s="68"/>
      <c r="D1540" s="68"/>
    </row>
    <row r="1541" spans="1:4" ht="12.75" x14ac:dyDescent="0.2">
      <c r="A1541" s="50"/>
      <c r="B1541" s="68"/>
      <c r="C1541" s="68"/>
      <c r="D1541" s="68"/>
    </row>
    <row r="1542" spans="1:4" ht="12.75" x14ac:dyDescent="0.2">
      <c r="A1542" s="50"/>
      <c r="B1542" s="68"/>
      <c r="C1542" s="68"/>
      <c r="D1542" s="68"/>
    </row>
    <row r="1543" spans="1:4" ht="12.75" x14ac:dyDescent="0.2">
      <c r="A1543" s="50"/>
      <c r="B1543" s="68"/>
      <c r="C1543" s="68"/>
      <c r="D1543" s="68"/>
    </row>
    <row r="1544" spans="1:4" ht="12.75" x14ac:dyDescent="0.2">
      <c r="A1544" s="50"/>
      <c r="B1544" s="68"/>
      <c r="C1544" s="68"/>
      <c r="D1544" s="68"/>
    </row>
    <row r="1545" spans="1:4" ht="12.75" x14ac:dyDescent="0.2">
      <c r="A1545" s="50"/>
      <c r="B1545" s="68"/>
      <c r="C1545" s="68"/>
      <c r="D1545" s="68"/>
    </row>
    <row r="1546" spans="1:4" ht="12.75" x14ac:dyDescent="0.2">
      <c r="A1546" s="50"/>
      <c r="B1546" s="68"/>
      <c r="C1546" s="68"/>
      <c r="D1546" s="68"/>
    </row>
    <row r="1547" spans="1:4" ht="12.75" x14ac:dyDescent="0.2">
      <c r="A1547" s="50"/>
      <c r="B1547" s="68"/>
      <c r="C1547" s="68"/>
      <c r="D1547" s="68"/>
    </row>
    <row r="1548" spans="1:4" ht="12.75" x14ac:dyDescent="0.2">
      <c r="A1548" s="50"/>
      <c r="B1548" s="68"/>
      <c r="C1548" s="68"/>
      <c r="D1548" s="68"/>
    </row>
    <row r="1549" spans="1:4" ht="12.75" x14ac:dyDescent="0.2">
      <c r="A1549" s="50"/>
      <c r="B1549" s="68"/>
      <c r="C1549" s="68"/>
      <c r="D1549" s="68"/>
    </row>
    <row r="1550" spans="1:4" ht="12.75" x14ac:dyDescent="0.2">
      <c r="A1550" s="50"/>
      <c r="B1550" s="68"/>
      <c r="C1550" s="68"/>
      <c r="D1550" s="68"/>
    </row>
    <row r="1551" spans="1:4" ht="12.75" x14ac:dyDescent="0.2">
      <c r="A1551" s="50"/>
      <c r="B1551" s="68"/>
      <c r="C1551" s="68"/>
      <c r="D1551" s="68"/>
    </row>
    <row r="1552" spans="1:4" ht="12.75" x14ac:dyDescent="0.2">
      <c r="A1552" s="50"/>
      <c r="B1552" s="68"/>
      <c r="C1552" s="68"/>
      <c r="D1552" s="68"/>
    </row>
    <row r="1553" spans="1:4" ht="12.75" x14ac:dyDescent="0.2">
      <c r="A1553" s="50"/>
      <c r="B1553" s="68"/>
      <c r="C1553" s="68"/>
      <c r="D1553" s="68"/>
    </row>
    <row r="1554" spans="1:4" ht="12.75" x14ac:dyDescent="0.2">
      <c r="A1554" s="50"/>
      <c r="B1554" s="68"/>
      <c r="C1554" s="68"/>
      <c r="D1554" s="68"/>
    </row>
    <row r="1555" spans="1:4" ht="12.75" x14ac:dyDescent="0.2">
      <c r="A1555" s="50"/>
      <c r="B1555" s="68"/>
      <c r="C1555" s="68"/>
      <c r="D1555" s="68"/>
    </row>
    <row r="1556" spans="1:4" ht="12.75" x14ac:dyDescent="0.2">
      <c r="A1556" s="50"/>
      <c r="B1556" s="68"/>
      <c r="C1556" s="68"/>
      <c r="D1556" s="68"/>
    </row>
    <row r="1557" spans="1:4" ht="12.75" x14ac:dyDescent="0.2">
      <c r="A1557" s="50"/>
      <c r="B1557" s="68"/>
      <c r="C1557" s="68"/>
      <c r="D1557" s="68"/>
    </row>
    <row r="1558" spans="1:4" ht="12.75" x14ac:dyDescent="0.2">
      <c r="A1558" s="50"/>
      <c r="B1558" s="68"/>
      <c r="C1558" s="68"/>
      <c r="D1558" s="68"/>
    </row>
    <row r="1559" spans="1:4" ht="12.75" x14ac:dyDescent="0.2">
      <c r="A1559" s="50"/>
      <c r="B1559" s="68"/>
      <c r="C1559" s="68"/>
      <c r="D1559" s="68"/>
    </row>
    <row r="1560" spans="1:4" ht="12.75" x14ac:dyDescent="0.2">
      <c r="A1560" s="50"/>
      <c r="B1560" s="68"/>
      <c r="C1560" s="68"/>
      <c r="D1560" s="68"/>
    </row>
    <row r="1561" spans="1:4" ht="12.75" x14ac:dyDescent="0.2">
      <c r="A1561" s="50"/>
      <c r="B1561" s="68"/>
      <c r="C1561" s="68"/>
      <c r="D1561" s="68"/>
    </row>
    <row r="1562" spans="1:4" ht="12.75" x14ac:dyDescent="0.2">
      <c r="A1562" s="50"/>
      <c r="B1562" s="68"/>
      <c r="C1562" s="68"/>
      <c r="D1562" s="68"/>
    </row>
    <row r="1563" spans="1:4" ht="12.75" x14ac:dyDescent="0.2">
      <c r="A1563" s="50"/>
      <c r="B1563" s="68"/>
      <c r="C1563" s="68"/>
      <c r="D1563" s="68"/>
    </row>
    <row r="1564" spans="1:4" ht="12.75" x14ac:dyDescent="0.2">
      <c r="A1564" s="50"/>
      <c r="B1564" s="68"/>
      <c r="C1564" s="68"/>
      <c r="D1564" s="68"/>
    </row>
    <row r="1565" spans="1:4" ht="12.75" x14ac:dyDescent="0.2">
      <c r="A1565" s="50"/>
      <c r="B1565" s="68"/>
      <c r="C1565" s="68"/>
      <c r="D1565" s="68"/>
    </row>
    <row r="1566" spans="1:4" ht="12.75" x14ac:dyDescent="0.2">
      <c r="A1566" s="50"/>
      <c r="B1566" s="68"/>
      <c r="C1566" s="68"/>
      <c r="D1566" s="68"/>
    </row>
    <row r="1567" spans="1:4" ht="12.75" x14ac:dyDescent="0.2">
      <c r="A1567" s="50"/>
      <c r="B1567" s="68"/>
      <c r="C1567" s="68"/>
      <c r="D1567" s="68"/>
    </row>
    <row r="1568" spans="1:4" ht="12.75" x14ac:dyDescent="0.2">
      <c r="A1568" s="50"/>
      <c r="B1568" s="68"/>
      <c r="C1568" s="68"/>
      <c r="D1568" s="68"/>
    </row>
    <row r="1569" spans="1:4" ht="12.75" x14ac:dyDescent="0.2">
      <c r="A1569" s="50"/>
      <c r="B1569" s="68"/>
      <c r="C1569" s="68"/>
      <c r="D1569" s="68"/>
    </row>
    <row r="1570" spans="1:4" ht="12.75" x14ac:dyDescent="0.2">
      <c r="A1570" s="50"/>
      <c r="B1570" s="68"/>
      <c r="C1570" s="68"/>
      <c r="D1570" s="68"/>
    </row>
    <row r="1571" spans="1:4" ht="12.75" x14ac:dyDescent="0.2">
      <c r="A1571" s="50"/>
      <c r="B1571" s="68"/>
      <c r="C1571" s="68"/>
      <c r="D1571" s="68"/>
    </row>
    <row r="1572" spans="1:4" ht="12.75" x14ac:dyDescent="0.2">
      <c r="A1572" s="50"/>
      <c r="B1572" s="68"/>
      <c r="C1572" s="68"/>
      <c r="D1572" s="68"/>
    </row>
    <row r="1573" spans="1:4" ht="12.75" x14ac:dyDescent="0.2">
      <c r="A1573" s="50"/>
      <c r="B1573" s="68"/>
      <c r="C1573" s="68"/>
      <c r="D1573" s="68"/>
    </row>
    <row r="1574" spans="1:4" ht="12.75" x14ac:dyDescent="0.2">
      <c r="A1574" s="50"/>
      <c r="B1574" s="68"/>
      <c r="C1574" s="68"/>
      <c r="D1574" s="68"/>
    </row>
    <row r="1575" spans="1:4" ht="12.75" x14ac:dyDescent="0.2">
      <c r="A1575" s="50"/>
      <c r="B1575" s="68"/>
      <c r="C1575" s="68"/>
      <c r="D1575" s="68"/>
    </row>
    <row r="1576" spans="1:4" ht="12.75" x14ac:dyDescent="0.2">
      <c r="A1576" s="50"/>
      <c r="B1576" s="68"/>
      <c r="C1576" s="68"/>
      <c r="D1576" s="68"/>
    </row>
    <row r="1577" spans="1:4" ht="12.75" x14ac:dyDescent="0.2">
      <c r="A1577" s="50"/>
      <c r="B1577" s="68"/>
      <c r="C1577" s="68"/>
      <c r="D1577" s="68"/>
    </row>
    <row r="1578" spans="1:4" ht="12.75" x14ac:dyDescent="0.2">
      <c r="A1578" s="50"/>
      <c r="B1578" s="68"/>
      <c r="C1578" s="68"/>
      <c r="D1578" s="68"/>
    </row>
    <row r="1579" spans="1:4" ht="12.75" x14ac:dyDescent="0.2">
      <c r="A1579" s="50"/>
      <c r="B1579" s="68"/>
      <c r="C1579" s="68"/>
      <c r="D1579" s="68"/>
    </row>
    <row r="1580" spans="1:4" ht="12.75" x14ac:dyDescent="0.2">
      <c r="A1580" s="50"/>
      <c r="B1580" s="68"/>
      <c r="C1580" s="68"/>
      <c r="D1580" s="68"/>
    </row>
    <row r="1581" spans="1:4" ht="12.75" x14ac:dyDescent="0.2">
      <c r="A1581" s="50"/>
      <c r="B1581" s="68"/>
      <c r="C1581" s="68"/>
      <c r="D1581" s="68"/>
    </row>
    <row r="1582" spans="1:4" ht="12.75" x14ac:dyDescent="0.2">
      <c r="A1582" s="50"/>
      <c r="B1582" s="68"/>
      <c r="C1582" s="68"/>
      <c r="D1582" s="68"/>
    </row>
    <row r="1583" spans="1:4" ht="12.75" x14ac:dyDescent="0.2">
      <c r="A1583" s="50"/>
      <c r="B1583" s="68"/>
      <c r="C1583" s="68"/>
      <c r="D1583" s="68"/>
    </row>
    <row r="1584" spans="1:4" ht="12.75" x14ac:dyDescent="0.2">
      <c r="A1584" s="50"/>
      <c r="B1584" s="68"/>
      <c r="C1584" s="68"/>
      <c r="D1584" s="68"/>
    </row>
    <row r="1585" spans="1:4" ht="12.75" x14ac:dyDescent="0.2">
      <c r="A1585" s="50"/>
      <c r="B1585" s="68"/>
      <c r="C1585" s="68"/>
      <c r="D1585" s="68"/>
    </row>
    <row r="1586" spans="1:4" ht="12.75" x14ac:dyDescent="0.2">
      <c r="A1586" s="50"/>
      <c r="B1586" s="68"/>
      <c r="C1586" s="68"/>
      <c r="D1586" s="68"/>
    </row>
    <row r="1587" spans="1:4" ht="12.75" x14ac:dyDescent="0.2">
      <c r="A1587" s="50"/>
      <c r="B1587" s="68"/>
      <c r="C1587" s="68"/>
      <c r="D1587" s="68"/>
    </row>
    <row r="1588" spans="1:4" ht="12.75" x14ac:dyDescent="0.2">
      <c r="A1588" s="50"/>
      <c r="B1588" s="68"/>
      <c r="C1588" s="68"/>
      <c r="D1588" s="68"/>
    </row>
    <row r="1589" spans="1:4" ht="12.75" x14ac:dyDescent="0.2">
      <c r="A1589" s="50"/>
      <c r="B1589" s="68"/>
      <c r="C1589" s="68"/>
      <c r="D1589" s="68"/>
    </row>
    <row r="1590" spans="1:4" ht="12.75" x14ac:dyDescent="0.2">
      <c r="A1590" s="50"/>
      <c r="B1590" s="68"/>
      <c r="C1590" s="68"/>
      <c r="D1590" s="68"/>
    </row>
    <row r="1591" spans="1:4" ht="12.75" x14ac:dyDescent="0.2">
      <c r="A1591" s="50"/>
      <c r="B1591" s="68"/>
      <c r="C1591" s="68"/>
      <c r="D1591" s="68"/>
    </row>
    <row r="1592" spans="1:4" ht="12.75" x14ac:dyDescent="0.2">
      <c r="A1592" s="50"/>
      <c r="B1592" s="68"/>
      <c r="C1592" s="68"/>
      <c r="D1592" s="68"/>
    </row>
    <row r="1593" spans="1:4" ht="12.75" x14ac:dyDescent="0.2">
      <c r="A1593" s="50"/>
      <c r="B1593" s="68"/>
      <c r="C1593" s="68"/>
      <c r="D1593" s="68"/>
    </row>
    <row r="1594" spans="1:4" ht="12.75" x14ac:dyDescent="0.2">
      <c r="A1594" s="50"/>
      <c r="B1594" s="68"/>
      <c r="C1594" s="68"/>
      <c r="D1594" s="68"/>
    </row>
    <row r="1595" spans="1:4" ht="12.75" x14ac:dyDescent="0.2">
      <c r="A1595" s="50"/>
      <c r="B1595" s="68"/>
      <c r="C1595" s="68"/>
      <c r="D1595" s="68"/>
    </row>
    <row r="1596" spans="1:4" ht="12.75" x14ac:dyDescent="0.2">
      <c r="A1596" s="50"/>
      <c r="B1596" s="68"/>
      <c r="C1596" s="68"/>
      <c r="D1596" s="68"/>
    </row>
    <row r="1597" spans="1:4" ht="12.75" x14ac:dyDescent="0.2">
      <c r="A1597" s="50"/>
      <c r="B1597" s="68"/>
      <c r="C1597" s="68"/>
      <c r="D1597" s="68"/>
    </row>
    <row r="1598" spans="1:4" ht="12.75" x14ac:dyDescent="0.2">
      <c r="A1598" s="50"/>
      <c r="B1598" s="68"/>
      <c r="C1598" s="68"/>
      <c r="D1598" s="68"/>
    </row>
    <row r="1599" spans="1:4" ht="12.75" x14ac:dyDescent="0.2">
      <c r="A1599" s="50"/>
      <c r="B1599" s="68"/>
      <c r="C1599" s="68"/>
      <c r="D1599" s="68"/>
    </row>
    <row r="1600" spans="1:4" ht="12.75" x14ac:dyDescent="0.2">
      <c r="A1600" s="50"/>
      <c r="B1600" s="68"/>
      <c r="C1600" s="68"/>
      <c r="D1600" s="68"/>
    </row>
    <row r="1601" spans="1:4" ht="12.75" x14ac:dyDescent="0.2">
      <c r="A1601" s="50"/>
      <c r="B1601" s="68"/>
      <c r="C1601" s="68"/>
      <c r="D1601" s="68"/>
    </row>
    <row r="1602" spans="1:4" ht="12.75" x14ac:dyDescent="0.2">
      <c r="A1602" s="50"/>
      <c r="B1602" s="68"/>
      <c r="C1602" s="68"/>
      <c r="D1602" s="68"/>
    </row>
    <row r="1603" spans="1:4" ht="12.75" x14ac:dyDescent="0.2">
      <c r="A1603" s="50"/>
      <c r="B1603" s="68"/>
      <c r="C1603" s="68"/>
      <c r="D1603" s="68"/>
    </row>
    <row r="1604" spans="1:4" ht="12.75" x14ac:dyDescent="0.2">
      <c r="A1604" s="50"/>
      <c r="B1604" s="68"/>
      <c r="C1604" s="68"/>
      <c r="D1604" s="68"/>
    </row>
    <row r="1605" spans="1:4" ht="12.75" x14ac:dyDescent="0.2">
      <c r="A1605" s="50"/>
      <c r="B1605" s="68"/>
      <c r="C1605" s="68"/>
      <c r="D1605" s="68"/>
    </row>
    <row r="1606" spans="1:4" ht="12.75" x14ac:dyDescent="0.2">
      <c r="A1606" s="50"/>
      <c r="B1606" s="68"/>
      <c r="C1606" s="68"/>
      <c r="D1606" s="68"/>
    </row>
    <row r="1607" spans="1:4" ht="12.75" x14ac:dyDescent="0.2">
      <c r="A1607" s="50"/>
      <c r="B1607" s="68"/>
      <c r="C1607" s="68"/>
      <c r="D1607" s="68"/>
    </row>
    <row r="1608" spans="1:4" ht="12.75" x14ac:dyDescent="0.2">
      <c r="A1608" s="50"/>
      <c r="B1608" s="68"/>
      <c r="C1608" s="68"/>
      <c r="D1608" s="68"/>
    </row>
    <row r="1609" spans="1:4" ht="12.75" x14ac:dyDescent="0.2">
      <c r="A1609" s="50"/>
      <c r="B1609" s="68"/>
      <c r="C1609" s="68"/>
      <c r="D1609" s="68"/>
    </row>
    <row r="1610" spans="1:4" ht="12.75" x14ac:dyDescent="0.2">
      <c r="A1610" s="50"/>
      <c r="B1610" s="68"/>
      <c r="C1610" s="68"/>
      <c r="D1610" s="68"/>
    </row>
    <row r="1611" spans="1:4" ht="12.75" x14ac:dyDescent="0.2">
      <c r="A1611" s="50"/>
      <c r="B1611" s="68"/>
      <c r="C1611" s="68"/>
      <c r="D1611" s="68"/>
    </row>
    <row r="1612" spans="1:4" ht="12.75" x14ac:dyDescent="0.2">
      <c r="A1612" s="50"/>
      <c r="B1612" s="68"/>
      <c r="C1612" s="68"/>
      <c r="D1612" s="68"/>
    </row>
    <row r="1613" spans="1:4" ht="12.75" x14ac:dyDescent="0.2">
      <c r="A1613" s="50"/>
      <c r="B1613" s="68"/>
      <c r="C1613" s="68"/>
      <c r="D1613" s="68"/>
    </row>
    <row r="1614" spans="1:4" ht="12.75" x14ac:dyDescent="0.2">
      <c r="A1614" s="50"/>
      <c r="B1614" s="68"/>
      <c r="C1614" s="68"/>
      <c r="D1614" s="68"/>
    </row>
    <row r="1615" spans="1:4" ht="12.75" x14ac:dyDescent="0.2">
      <c r="A1615" s="50"/>
      <c r="B1615" s="68"/>
      <c r="C1615" s="68"/>
      <c r="D1615" s="68"/>
    </row>
    <row r="1616" spans="1:4" ht="12.75" x14ac:dyDescent="0.2">
      <c r="A1616" s="50"/>
      <c r="B1616" s="68"/>
      <c r="C1616" s="68"/>
      <c r="D1616" s="68"/>
    </row>
    <row r="1617" spans="1:4" ht="12.75" x14ac:dyDescent="0.2">
      <c r="A1617" s="50"/>
      <c r="B1617" s="68"/>
      <c r="C1617" s="68"/>
      <c r="D1617" s="68"/>
    </row>
    <row r="1618" spans="1:4" ht="12.75" x14ac:dyDescent="0.2">
      <c r="A1618" s="50"/>
      <c r="B1618" s="68"/>
      <c r="C1618" s="68"/>
      <c r="D1618" s="68"/>
    </row>
    <row r="1619" spans="1:4" ht="12.75" x14ac:dyDescent="0.2">
      <c r="A1619" s="50"/>
      <c r="B1619" s="68"/>
      <c r="C1619" s="68"/>
      <c r="D1619" s="68"/>
    </row>
    <row r="1620" spans="1:4" ht="12.75" x14ac:dyDescent="0.2">
      <c r="A1620" s="50"/>
      <c r="B1620" s="68"/>
      <c r="C1620" s="68"/>
      <c r="D1620" s="68"/>
    </row>
    <row r="1621" spans="1:4" ht="12.75" x14ac:dyDescent="0.2">
      <c r="A1621" s="50"/>
      <c r="B1621" s="68"/>
      <c r="C1621" s="68"/>
      <c r="D1621" s="68"/>
    </row>
    <row r="1622" spans="1:4" ht="12.75" x14ac:dyDescent="0.2">
      <c r="A1622" s="50"/>
      <c r="B1622" s="68"/>
      <c r="C1622" s="68"/>
      <c r="D1622" s="68"/>
    </row>
    <row r="1623" spans="1:4" ht="12.75" x14ac:dyDescent="0.2">
      <c r="A1623" s="50"/>
      <c r="B1623" s="68"/>
      <c r="C1623" s="68"/>
      <c r="D1623" s="68"/>
    </row>
    <row r="1624" spans="1:4" ht="12.75" x14ac:dyDescent="0.2">
      <c r="A1624" s="50"/>
      <c r="B1624" s="68"/>
      <c r="C1624" s="68"/>
      <c r="D1624" s="68"/>
    </row>
    <row r="1625" spans="1:4" ht="12.75" x14ac:dyDescent="0.2">
      <c r="A1625" s="50"/>
      <c r="B1625" s="68"/>
      <c r="C1625" s="68"/>
      <c r="D1625" s="68"/>
    </row>
    <row r="1626" spans="1:4" ht="12.75" x14ac:dyDescent="0.2">
      <c r="A1626" s="50"/>
      <c r="B1626" s="68"/>
      <c r="C1626" s="68"/>
      <c r="D1626" s="68"/>
    </row>
    <row r="1627" spans="1:4" ht="12.75" x14ac:dyDescent="0.2">
      <c r="A1627" s="50"/>
      <c r="B1627" s="68"/>
      <c r="C1627" s="68"/>
      <c r="D1627" s="68"/>
    </row>
    <row r="1628" spans="1:4" ht="12.75" x14ac:dyDescent="0.2">
      <c r="A1628" s="50"/>
      <c r="B1628" s="68"/>
      <c r="C1628" s="68"/>
      <c r="D1628" s="68"/>
    </row>
    <row r="1629" spans="1:4" ht="12.75" x14ac:dyDescent="0.2">
      <c r="A1629" s="50"/>
      <c r="B1629" s="68"/>
      <c r="C1629" s="68"/>
      <c r="D1629" s="68"/>
    </row>
    <row r="1630" spans="1:4" ht="12.75" x14ac:dyDescent="0.2">
      <c r="A1630" s="50"/>
      <c r="B1630" s="68"/>
      <c r="C1630" s="68"/>
      <c r="D1630" s="68"/>
    </row>
    <row r="1631" spans="1:4" ht="12.75" x14ac:dyDescent="0.2">
      <c r="A1631" s="50"/>
      <c r="B1631" s="68"/>
      <c r="C1631" s="68"/>
      <c r="D1631" s="68"/>
    </row>
    <row r="1632" spans="1:4" ht="12.75" x14ac:dyDescent="0.2">
      <c r="A1632" s="50"/>
      <c r="B1632" s="68"/>
      <c r="C1632" s="68"/>
      <c r="D1632" s="68"/>
    </row>
    <row r="1633" spans="1:4" ht="12.75" x14ac:dyDescent="0.2">
      <c r="A1633" s="50"/>
      <c r="B1633" s="68"/>
      <c r="C1633" s="68"/>
      <c r="D1633" s="68"/>
    </row>
    <row r="1634" spans="1:4" ht="12.75" x14ac:dyDescent="0.2">
      <c r="A1634" s="50"/>
      <c r="B1634" s="68"/>
      <c r="C1634" s="68"/>
      <c r="D1634" s="68"/>
    </row>
    <row r="1635" spans="1:4" ht="12.75" x14ac:dyDescent="0.2">
      <c r="A1635" s="50"/>
      <c r="B1635" s="68"/>
      <c r="C1635" s="68"/>
      <c r="D1635" s="68"/>
    </row>
    <row r="1636" spans="1:4" ht="12.75" x14ac:dyDescent="0.2">
      <c r="A1636" s="50"/>
      <c r="B1636" s="68"/>
      <c r="C1636" s="68"/>
      <c r="D1636" s="68"/>
    </row>
    <row r="1637" spans="1:4" ht="12.75" x14ac:dyDescent="0.2">
      <c r="A1637" s="50"/>
      <c r="B1637" s="68"/>
      <c r="C1637" s="68"/>
      <c r="D1637" s="68"/>
    </row>
    <row r="1638" spans="1:4" ht="12.75" x14ac:dyDescent="0.2">
      <c r="A1638" s="50"/>
      <c r="B1638" s="68"/>
      <c r="C1638" s="68"/>
      <c r="D1638" s="68"/>
    </row>
    <row r="1639" spans="1:4" ht="12.75" x14ac:dyDescent="0.2">
      <c r="A1639" s="50"/>
      <c r="B1639" s="68"/>
      <c r="C1639" s="68"/>
      <c r="D1639" s="68"/>
    </row>
    <row r="1640" spans="1:4" ht="12.75" x14ac:dyDescent="0.2">
      <c r="A1640" s="50"/>
      <c r="B1640" s="68"/>
      <c r="C1640" s="68"/>
      <c r="D1640" s="68"/>
    </row>
    <row r="1641" spans="1:4" ht="12.75" x14ac:dyDescent="0.2">
      <c r="A1641" s="50"/>
      <c r="B1641" s="68"/>
      <c r="C1641" s="68"/>
      <c r="D1641" s="68"/>
    </row>
    <row r="1642" spans="1:4" ht="12.75" x14ac:dyDescent="0.2">
      <c r="A1642" s="50"/>
      <c r="B1642" s="68"/>
      <c r="C1642" s="68"/>
      <c r="D1642" s="68"/>
    </row>
    <row r="1643" spans="1:4" ht="12.75" x14ac:dyDescent="0.2">
      <c r="A1643" s="50"/>
      <c r="B1643" s="68"/>
      <c r="C1643" s="68"/>
      <c r="D1643" s="68"/>
    </row>
    <row r="1644" spans="1:4" ht="12.75" x14ac:dyDescent="0.2">
      <c r="A1644" s="50"/>
      <c r="B1644" s="68"/>
      <c r="C1644" s="68"/>
      <c r="D1644" s="68"/>
    </row>
    <row r="1645" spans="1:4" ht="12.75" x14ac:dyDescent="0.2">
      <c r="A1645" s="50"/>
      <c r="B1645" s="68"/>
      <c r="C1645" s="68"/>
      <c r="D1645" s="68"/>
    </row>
    <row r="1646" spans="1:4" ht="12.75" x14ac:dyDescent="0.2">
      <c r="A1646" s="50"/>
      <c r="B1646" s="68"/>
      <c r="C1646" s="68"/>
      <c r="D1646" s="68"/>
    </row>
    <row r="1647" spans="1:4" ht="12.75" x14ac:dyDescent="0.2">
      <c r="A1647" s="50"/>
      <c r="B1647" s="68"/>
      <c r="C1647" s="68"/>
      <c r="D1647" s="68"/>
    </row>
    <row r="1648" spans="1:4" ht="12.75" x14ac:dyDescent="0.2">
      <c r="A1648" s="50"/>
      <c r="B1648" s="68"/>
      <c r="C1648" s="68"/>
      <c r="D1648" s="68"/>
    </row>
    <row r="1649" spans="1:4" ht="12.75" x14ac:dyDescent="0.2">
      <c r="A1649" s="50"/>
      <c r="B1649" s="68"/>
      <c r="C1649" s="68"/>
      <c r="D1649" s="68"/>
    </row>
    <row r="1650" spans="1:4" ht="12.75" x14ac:dyDescent="0.2">
      <c r="A1650" s="50"/>
      <c r="B1650" s="68"/>
      <c r="C1650" s="68"/>
      <c r="D1650" s="68"/>
    </row>
    <row r="1651" spans="1:4" ht="12.75" x14ac:dyDescent="0.2">
      <c r="A1651" s="50"/>
      <c r="B1651" s="68"/>
      <c r="C1651" s="68"/>
      <c r="D1651" s="68"/>
    </row>
    <row r="1652" spans="1:4" ht="12.75" x14ac:dyDescent="0.2">
      <c r="A1652" s="50"/>
      <c r="B1652" s="68"/>
      <c r="C1652" s="68"/>
      <c r="D1652" s="68"/>
    </row>
    <row r="1653" spans="1:4" ht="12.75" x14ac:dyDescent="0.2">
      <c r="A1653" s="50"/>
      <c r="B1653" s="68"/>
      <c r="C1653" s="68"/>
      <c r="D1653" s="68"/>
    </row>
    <row r="1654" spans="1:4" ht="12.75" x14ac:dyDescent="0.2">
      <c r="A1654" s="50"/>
      <c r="B1654" s="68"/>
      <c r="C1654" s="68"/>
      <c r="D1654" s="68"/>
    </row>
    <row r="1655" spans="1:4" ht="12.75" x14ac:dyDescent="0.2">
      <c r="A1655" s="50"/>
      <c r="B1655" s="68"/>
      <c r="C1655" s="68"/>
      <c r="D1655" s="68"/>
    </row>
    <row r="1656" spans="1:4" ht="12.75" x14ac:dyDescent="0.2">
      <c r="A1656" s="50"/>
      <c r="B1656" s="68"/>
      <c r="C1656" s="68"/>
      <c r="D1656" s="68"/>
    </row>
    <row r="1657" spans="1:4" ht="12.75" x14ac:dyDescent="0.2">
      <c r="A1657" s="50"/>
      <c r="B1657" s="68"/>
      <c r="C1657" s="68"/>
      <c r="D1657" s="68"/>
    </row>
    <row r="1658" spans="1:4" ht="12.75" x14ac:dyDescent="0.2">
      <c r="A1658" s="50"/>
      <c r="B1658" s="68"/>
      <c r="C1658" s="68"/>
      <c r="D1658" s="68"/>
    </row>
    <row r="1659" spans="1:4" ht="12.75" x14ac:dyDescent="0.2">
      <c r="A1659" s="50"/>
      <c r="B1659" s="68"/>
      <c r="C1659" s="68"/>
      <c r="D1659" s="68"/>
    </row>
    <row r="1660" spans="1:4" ht="12.75" x14ac:dyDescent="0.2">
      <c r="A1660" s="50"/>
      <c r="B1660" s="68"/>
      <c r="C1660" s="68"/>
      <c r="D1660" s="68"/>
    </row>
    <row r="1661" spans="1:4" ht="12.75" x14ac:dyDescent="0.2">
      <c r="A1661" s="50"/>
      <c r="B1661" s="68"/>
      <c r="C1661" s="68"/>
      <c r="D1661" s="68"/>
    </row>
    <row r="1662" spans="1:4" ht="12.75" x14ac:dyDescent="0.2">
      <c r="A1662" s="50"/>
      <c r="B1662" s="68"/>
      <c r="C1662" s="68"/>
      <c r="D1662" s="68"/>
    </row>
    <row r="1663" spans="1:4" ht="12.75" x14ac:dyDescent="0.2">
      <c r="A1663" s="50"/>
      <c r="B1663" s="68"/>
      <c r="C1663" s="68"/>
      <c r="D1663" s="68"/>
    </row>
    <row r="1664" spans="1:4" ht="12.75" x14ac:dyDescent="0.2">
      <c r="A1664" s="50"/>
      <c r="B1664" s="68"/>
      <c r="C1664" s="68"/>
      <c r="D1664" s="68"/>
    </row>
    <row r="1665" spans="1:4" ht="12.75" x14ac:dyDescent="0.2">
      <c r="A1665" s="50"/>
      <c r="B1665" s="68"/>
      <c r="C1665" s="68"/>
      <c r="D1665" s="68"/>
    </row>
    <row r="1666" spans="1:4" ht="12.75" x14ac:dyDescent="0.2">
      <c r="A1666" s="50"/>
      <c r="B1666" s="68"/>
      <c r="C1666" s="68"/>
      <c r="D1666" s="68"/>
    </row>
    <row r="1667" spans="1:4" ht="12.75" x14ac:dyDescent="0.2">
      <c r="A1667" s="50"/>
      <c r="B1667" s="68"/>
      <c r="C1667" s="68"/>
      <c r="D1667" s="68"/>
    </row>
    <row r="1668" spans="1:4" ht="12.75" x14ac:dyDescent="0.2">
      <c r="A1668" s="50"/>
      <c r="B1668" s="68"/>
      <c r="C1668" s="68"/>
      <c r="D1668" s="68"/>
    </row>
    <row r="1669" spans="1:4" ht="12.75" x14ac:dyDescent="0.2">
      <c r="A1669" s="50"/>
      <c r="B1669" s="68"/>
      <c r="C1669" s="68"/>
      <c r="D1669" s="68"/>
    </row>
    <row r="1670" spans="1:4" ht="12.75" x14ac:dyDescent="0.2">
      <c r="A1670" s="50"/>
      <c r="B1670" s="68"/>
      <c r="C1670" s="68"/>
      <c r="D1670" s="68"/>
    </row>
    <row r="1671" spans="1:4" ht="12.75" x14ac:dyDescent="0.2">
      <c r="A1671" s="50"/>
      <c r="B1671" s="68"/>
      <c r="C1671" s="68"/>
      <c r="D1671" s="68"/>
    </row>
    <row r="1672" spans="1:4" ht="12.75" x14ac:dyDescent="0.2">
      <c r="A1672" s="50"/>
      <c r="B1672" s="68"/>
      <c r="C1672" s="68"/>
      <c r="D1672" s="68"/>
    </row>
    <row r="1673" spans="1:4" ht="12.75" x14ac:dyDescent="0.2">
      <c r="A1673" s="50"/>
      <c r="B1673" s="68"/>
      <c r="C1673" s="68"/>
      <c r="D1673" s="68"/>
    </row>
    <row r="1674" spans="1:4" ht="12.75" x14ac:dyDescent="0.2">
      <c r="A1674" s="50"/>
      <c r="B1674" s="68"/>
      <c r="C1674" s="68"/>
      <c r="D1674" s="68"/>
    </row>
    <row r="1675" spans="1:4" ht="12.75" x14ac:dyDescent="0.2">
      <c r="A1675" s="50"/>
      <c r="B1675" s="68"/>
      <c r="C1675" s="68"/>
      <c r="D1675" s="68"/>
    </row>
    <row r="1676" spans="1:4" ht="12.75" x14ac:dyDescent="0.2">
      <c r="A1676" s="50"/>
      <c r="B1676" s="68"/>
      <c r="C1676" s="68"/>
      <c r="D1676" s="68"/>
    </row>
    <row r="1677" spans="1:4" ht="12.75" x14ac:dyDescent="0.2">
      <c r="A1677" s="50"/>
      <c r="B1677" s="68"/>
      <c r="C1677" s="68"/>
      <c r="D1677" s="68"/>
    </row>
    <row r="1678" spans="1:4" ht="12.75" x14ac:dyDescent="0.2">
      <c r="A1678" s="50"/>
      <c r="B1678" s="68"/>
      <c r="C1678" s="68"/>
      <c r="D1678" s="68"/>
    </row>
    <row r="1679" spans="1:4" ht="12.75" x14ac:dyDescent="0.2">
      <c r="A1679" s="50"/>
      <c r="B1679" s="68"/>
      <c r="C1679" s="68"/>
      <c r="D1679" s="68"/>
    </row>
    <row r="1680" spans="1:4" ht="12.75" x14ac:dyDescent="0.2">
      <c r="A1680" s="50"/>
      <c r="B1680" s="68"/>
      <c r="C1680" s="68"/>
      <c r="D1680" s="68"/>
    </row>
    <row r="1681" spans="1:4" ht="12.75" x14ac:dyDescent="0.2">
      <c r="A1681" s="50"/>
      <c r="B1681" s="68"/>
      <c r="C1681" s="68"/>
      <c r="D1681" s="68"/>
    </row>
    <row r="1682" spans="1:4" ht="12.75" x14ac:dyDescent="0.2">
      <c r="A1682" s="50"/>
      <c r="B1682" s="68"/>
      <c r="C1682" s="68"/>
      <c r="D1682" s="68"/>
    </row>
    <row r="1683" spans="1:4" ht="12.75" x14ac:dyDescent="0.2">
      <c r="A1683" s="50"/>
      <c r="B1683" s="68"/>
      <c r="C1683" s="68"/>
      <c r="D1683" s="68"/>
    </row>
    <row r="1684" spans="1:4" ht="12.75" x14ac:dyDescent="0.2">
      <c r="A1684" s="50"/>
      <c r="B1684" s="68"/>
      <c r="C1684" s="68"/>
      <c r="D1684" s="68"/>
    </row>
    <row r="1685" spans="1:4" ht="12.75" x14ac:dyDescent="0.2">
      <c r="A1685" s="50"/>
      <c r="B1685" s="68"/>
      <c r="C1685" s="68"/>
      <c r="D1685" s="68"/>
    </row>
    <row r="1686" spans="1:4" ht="12.75" x14ac:dyDescent="0.2">
      <c r="A1686" s="50"/>
      <c r="B1686" s="68"/>
      <c r="C1686" s="68"/>
      <c r="D1686" s="68"/>
    </row>
    <row r="1687" spans="1:4" ht="12.75" x14ac:dyDescent="0.2">
      <c r="A1687" s="50"/>
      <c r="B1687" s="68"/>
      <c r="C1687" s="68"/>
      <c r="D1687" s="68"/>
    </row>
    <row r="1688" spans="1:4" ht="12.75" x14ac:dyDescent="0.2">
      <c r="A1688" s="50"/>
      <c r="B1688" s="68"/>
      <c r="C1688" s="68"/>
      <c r="D1688" s="68"/>
    </row>
    <row r="1689" spans="1:4" ht="12.75" x14ac:dyDescent="0.2">
      <c r="A1689" s="50"/>
      <c r="B1689" s="68"/>
      <c r="C1689" s="68"/>
      <c r="D1689" s="68"/>
    </row>
    <row r="1690" spans="1:4" ht="12.75" x14ac:dyDescent="0.2">
      <c r="A1690" s="50"/>
      <c r="B1690" s="68"/>
      <c r="C1690" s="68"/>
      <c r="D1690" s="68"/>
    </row>
    <row r="1691" spans="1:4" ht="12.75" x14ac:dyDescent="0.2">
      <c r="A1691" s="50"/>
      <c r="B1691" s="68"/>
      <c r="C1691" s="68"/>
      <c r="D1691" s="68"/>
    </row>
    <row r="1692" spans="1:4" ht="12.75" x14ac:dyDescent="0.2">
      <c r="A1692" s="50"/>
      <c r="B1692" s="68"/>
      <c r="C1692" s="68"/>
      <c r="D1692" s="68"/>
    </row>
    <row r="1693" spans="1:4" ht="12.75" x14ac:dyDescent="0.2">
      <c r="A1693" s="50"/>
      <c r="B1693" s="68"/>
      <c r="C1693" s="68"/>
      <c r="D1693" s="68"/>
    </row>
    <row r="1694" spans="1:4" ht="12.75" x14ac:dyDescent="0.2">
      <c r="A1694" s="50"/>
      <c r="B1694" s="68"/>
      <c r="C1694" s="68"/>
      <c r="D1694" s="68"/>
    </row>
    <row r="1695" spans="1:4" ht="12.75" x14ac:dyDescent="0.2">
      <c r="A1695" s="50"/>
      <c r="B1695" s="68"/>
      <c r="C1695" s="68"/>
      <c r="D1695" s="68"/>
    </row>
    <row r="1696" spans="1:4" ht="12.75" x14ac:dyDescent="0.2">
      <c r="A1696" s="50"/>
      <c r="B1696" s="68"/>
      <c r="C1696" s="68"/>
      <c r="D1696" s="68"/>
    </row>
    <row r="1697" spans="1:4" ht="12.75" x14ac:dyDescent="0.2">
      <c r="A1697" s="50"/>
      <c r="B1697" s="68"/>
      <c r="C1697" s="68"/>
      <c r="D1697" s="68"/>
    </row>
    <row r="1698" spans="1:4" ht="12.75" x14ac:dyDescent="0.2">
      <c r="A1698" s="50"/>
      <c r="B1698" s="68"/>
      <c r="C1698" s="68"/>
      <c r="D1698" s="68"/>
    </row>
    <row r="1699" spans="1:4" ht="12.75" x14ac:dyDescent="0.2">
      <c r="A1699" s="50"/>
      <c r="B1699" s="68"/>
      <c r="C1699" s="68"/>
      <c r="D1699" s="68"/>
    </row>
    <row r="1700" spans="1:4" ht="12.75" x14ac:dyDescent="0.2">
      <c r="A1700" s="50"/>
      <c r="B1700" s="68"/>
      <c r="C1700" s="68"/>
      <c r="D1700" s="68"/>
    </row>
    <row r="1701" spans="1:4" ht="12.75" x14ac:dyDescent="0.2">
      <c r="A1701" s="50"/>
      <c r="B1701" s="68"/>
      <c r="C1701" s="68"/>
      <c r="D1701" s="68"/>
    </row>
    <row r="1702" spans="1:4" ht="12.75" x14ac:dyDescent="0.2">
      <c r="A1702" s="50"/>
      <c r="B1702" s="68"/>
      <c r="C1702" s="68"/>
      <c r="D1702" s="68"/>
    </row>
    <row r="1703" spans="1:4" ht="12.75" x14ac:dyDescent="0.2">
      <c r="A1703" s="50"/>
      <c r="B1703" s="68"/>
      <c r="C1703" s="68"/>
      <c r="D1703" s="68"/>
    </row>
    <row r="1704" spans="1:4" ht="12.75" x14ac:dyDescent="0.2">
      <c r="A1704" s="50"/>
      <c r="B1704" s="68"/>
      <c r="C1704" s="68"/>
      <c r="D1704" s="68"/>
    </row>
    <row r="1705" spans="1:4" ht="12.75" x14ac:dyDescent="0.2">
      <c r="A1705" s="50"/>
      <c r="B1705" s="68"/>
      <c r="C1705" s="68"/>
      <c r="D1705" s="68"/>
    </row>
    <row r="1706" spans="1:4" ht="12.75" x14ac:dyDescent="0.2">
      <c r="A1706" s="50"/>
      <c r="B1706" s="68"/>
      <c r="C1706" s="68"/>
      <c r="D1706" s="68"/>
    </row>
    <row r="1707" spans="1:4" ht="12.75" x14ac:dyDescent="0.2">
      <c r="A1707" s="50"/>
      <c r="B1707" s="68"/>
      <c r="C1707" s="68"/>
      <c r="D1707" s="68"/>
    </row>
    <row r="1708" spans="1:4" ht="12.75" x14ac:dyDescent="0.2">
      <c r="A1708" s="50"/>
      <c r="B1708" s="68"/>
      <c r="C1708" s="68"/>
      <c r="D1708" s="68"/>
    </row>
    <row r="1709" spans="1:4" ht="12.75" x14ac:dyDescent="0.2">
      <c r="A1709" s="50"/>
      <c r="B1709" s="68"/>
      <c r="C1709" s="68"/>
      <c r="D1709" s="68"/>
    </row>
    <row r="1710" spans="1:4" ht="12.75" x14ac:dyDescent="0.2">
      <c r="A1710" s="50"/>
      <c r="B1710" s="68"/>
      <c r="C1710" s="68"/>
      <c r="D1710" s="68"/>
    </row>
    <row r="1711" spans="1:4" ht="12.75" x14ac:dyDescent="0.2">
      <c r="A1711" s="50"/>
      <c r="B1711" s="68"/>
      <c r="C1711" s="68"/>
      <c r="D1711" s="68"/>
    </row>
    <row r="1712" spans="1:4" ht="12.75" x14ac:dyDescent="0.2">
      <c r="A1712" s="50"/>
      <c r="B1712" s="68"/>
      <c r="C1712" s="68"/>
      <c r="D1712" s="68"/>
    </row>
    <row r="1713" spans="1:4" ht="12.75" x14ac:dyDescent="0.2">
      <c r="A1713" s="50"/>
      <c r="B1713" s="68"/>
      <c r="C1713" s="68"/>
      <c r="D1713" s="68"/>
    </row>
    <row r="1714" spans="1:4" ht="12.75" x14ac:dyDescent="0.2">
      <c r="A1714" s="50"/>
      <c r="B1714" s="68"/>
      <c r="C1714" s="68"/>
      <c r="D1714" s="68"/>
    </row>
    <row r="1715" spans="1:4" ht="12.75" x14ac:dyDescent="0.2">
      <c r="A1715" s="50"/>
      <c r="B1715" s="68"/>
      <c r="C1715" s="68"/>
      <c r="D1715" s="68"/>
    </row>
    <row r="1716" spans="1:4" ht="12.75" x14ac:dyDescent="0.2">
      <c r="A1716" s="50"/>
      <c r="B1716" s="68"/>
      <c r="C1716" s="68"/>
      <c r="D1716" s="68"/>
    </row>
    <row r="1717" spans="1:4" ht="12.75" x14ac:dyDescent="0.2">
      <c r="A1717" s="50"/>
      <c r="B1717" s="68"/>
      <c r="C1717" s="68"/>
      <c r="D1717" s="68"/>
    </row>
    <row r="1718" spans="1:4" ht="12.75" x14ac:dyDescent="0.2">
      <c r="A1718" s="50"/>
      <c r="B1718" s="68"/>
      <c r="C1718" s="68"/>
      <c r="D1718" s="68"/>
    </row>
    <row r="1719" spans="1:4" ht="12.75" x14ac:dyDescent="0.2">
      <c r="A1719" s="50"/>
      <c r="B1719" s="68"/>
      <c r="C1719" s="68"/>
      <c r="D1719" s="68"/>
    </row>
    <row r="1720" spans="1:4" ht="12.75" x14ac:dyDescent="0.2">
      <c r="A1720" s="50"/>
      <c r="B1720" s="68"/>
      <c r="C1720" s="68"/>
      <c r="D1720" s="68"/>
    </row>
    <row r="1721" spans="1:4" ht="12.75" x14ac:dyDescent="0.2">
      <c r="A1721" s="50"/>
      <c r="B1721" s="68"/>
      <c r="C1721" s="68"/>
      <c r="D1721" s="68"/>
    </row>
    <row r="1722" spans="1:4" ht="12.75" x14ac:dyDescent="0.2">
      <c r="A1722" s="50"/>
      <c r="B1722" s="68"/>
      <c r="C1722" s="68"/>
      <c r="D1722" s="68"/>
    </row>
    <row r="1723" spans="1:4" ht="12.75" x14ac:dyDescent="0.2">
      <c r="A1723" s="50"/>
      <c r="B1723" s="68"/>
      <c r="C1723" s="68"/>
      <c r="D1723" s="68"/>
    </row>
    <row r="1724" spans="1:4" ht="12.75" x14ac:dyDescent="0.2">
      <c r="A1724" s="50"/>
      <c r="B1724" s="68"/>
      <c r="C1724" s="68"/>
      <c r="D1724" s="68"/>
    </row>
    <row r="1725" spans="1:4" ht="12.75" x14ac:dyDescent="0.2">
      <c r="A1725" s="50"/>
      <c r="B1725" s="68"/>
      <c r="C1725" s="68"/>
      <c r="D1725" s="68"/>
    </row>
    <row r="1726" spans="1:4" ht="12.75" x14ac:dyDescent="0.2">
      <c r="A1726" s="50"/>
      <c r="B1726" s="68"/>
      <c r="C1726" s="68"/>
      <c r="D1726" s="68"/>
    </row>
    <row r="1727" spans="1:4" ht="12.75" x14ac:dyDescent="0.2">
      <c r="A1727" s="50"/>
      <c r="B1727" s="68"/>
      <c r="C1727" s="68"/>
      <c r="D1727" s="68"/>
    </row>
    <row r="1728" spans="1:4" ht="12.75" x14ac:dyDescent="0.2">
      <c r="A1728" s="50"/>
      <c r="B1728" s="68"/>
      <c r="C1728" s="68"/>
      <c r="D1728" s="68"/>
    </row>
    <row r="1729" spans="1:4" ht="12.75" x14ac:dyDescent="0.2">
      <c r="A1729" s="50"/>
      <c r="B1729" s="68"/>
      <c r="C1729" s="68"/>
      <c r="D1729" s="68"/>
    </row>
    <row r="1730" spans="1:4" ht="12.75" x14ac:dyDescent="0.2">
      <c r="A1730" s="50"/>
      <c r="B1730" s="68"/>
      <c r="C1730" s="68"/>
      <c r="D1730" s="68"/>
    </row>
    <row r="1731" spans="1:4" ht="12.75" x14ac:dyDescent="0.2">
      <c r="A1731" s="50"/>
      <c r="B1731" s="68"/>
      <c r="C1731" s="68"/>
      <c r="D1731" s="68"/>
    </row>
    <row r="1732" spans="1:4" ht="12.75" x14ac:dyDescent="0.2">
      <c r="A1732" s="50"/>
      <c r="B1732" s="68"/>
      <c r="C1732" s="68"/>
      <c r="D1732" s="68"/>
    </row>
    <row r="1733" spans="1:4" ht="12.75" x14ac:dyDescent="0.2">
      <c r="A1733" s="50"/>
      <c r="B1733" s="68"/>
      <c r="C1733" s="68"/>
      <c r="D1733" s="68"/>
    </row>
    <row r="1734" spans="1:4" ht="12.75" x14ac:dyDescent="0.2">
      <c r="A1734" s="50"/>
      <c r="B1734" s="68"/>
      <c r="C1734" s="68"/>
      <c r="D1734" s="68"/>
    </row>
    <row r="1735" spans="1:4" ht="12.75" x14ac:dyDescent="0.2">
      <c r="A1735" s="50"/>
      <c r="B1735" s="68"/>
      <c r="C1735" s="68"/>
      <c r="D1735" s="68"/>
    </row>
    <row r="1736" spans="1:4" ht="12.75" x14ac:dyDescent="0.2">
      <c r="A1736" s="50"/>
      <c r="B1736" s="68"/>
      <c r="C1736" s="68"/>
      <c r="D1736" s="68"/>
    </row>
    <row r="1737" spans="1:4" ht="12.75" x14ac:dyDescent="0.2">
      <c r="A1737" s="50"/>
      <c r="B1737" s="68"/>
      <c r="C1737" s="68"/>
      <c r="D1737" s="68"/>
    </row>
    <row r="1738" spans="1:4" ht="12.75" x14ac:dyDescent="0.2">
      <c r="A1738" s="50"/>
      <c r="B1738" s="68"/>
      <c r="C1738" s="68"/>
      <c r="D1738" s="68"/>
    </row>
    <row r="1739" spans="1:4" ht="12.75" x14ac:dyDescent="0.2">
      <c r="A1739" s="50"/>
      <c r="B1739" s="68"/>
      <c r="C1739" s="68"/>
      <c r="D1739" s="68"/>
    </row>
    <row r="1740" spans="1:4" ht="12.75" x14ac:dyDescent="0.2">
      <c r="A1740" s="50"/>
      <c r="B1740" s="68"/>
      <c r="C1740" s="68"/>
      <c r="D1740" s="68"/>
    </row>
    <row r="1741" spans="1:4" ht="12.75" x14ac:dyDescent="0.2">
      <c r="A1741" s="50"/>
      <c r="B1741" s="68"/>
      <c r="C1741" s="68"/>
      <c r="D1741" s="68"/>
    </row>
    <row r="1742" spans="1:4" ht="12.75" x14ac:dyDescent="0.2">
      <c r="A1742" s="50"/>
      <c r="B1742" s="68"/>
      <c r="C1742" s="68"/>
      <c r="D1742" s="68"/>
    </row>
    <row r="1743" spans="1:4" ht="12.75" x14ac:dyDescent="0.2">
      <c r="A1743" s="50"/>
      <c r="B1743" s="68"/>
      <c r="C1743" s="68"/>
      <c r="D1743" s="68"/>
    </row>
    <row r="1744" spans="1:4" ht="12.75" x14ac:dyDescent="0.2">
      <c r="A1744" s="50"/>
      <c r="B1744" s="68"/>
      <c r="C1744" s="68"/>
      <c r="D1744" s="68"/>
    </row>
    <row r="1745" spans="1:4" ht="12.75" x14ac:dyDescent="0.2">
      <c r="A1745" s="50"/>
      <c r="B1745" s="68"/>
      <c r="C1745" s="68"/>
      <c r="D1745" s="68"/>
    </row>
    <row r="1746" spans="1:4" ht="12.75" x14ac:dyDescent="0.2">
      <c r="A1746" s="50"/>
      <c r="B1746" s="68"/>
      <c r="C1746" s="68"/>
      <c r="D1746" s="68"/>
    </row>
    <row r="1747" spans="1:4" ht="12.75" x14ac:dyDescent="0.2">
      <c r="A1747" s="50"/>
      <c r="B1747" s="68"/>
      <c r="C1747" s="68"/>
      <c r="D1747" s="68"/>
    </row>
    <row r="1748" spans="1:4" ht="12.75" x14ac:dyDescent="0.2">
      <c r="A1748" s="50"/>
      <c r="B1748" s="68"/>
      <c r="C1748" s="68"/>
      <c r="D1748" s="68"/>
    </row>
    <row r="1749" spans="1:4" ht="12.75" x14ac:dyDescent="0.2">
      <c r="A1749" s="50"/>
      <c r="B1749" s="68"/>
      <c r="C1749" s="68"/>
      <c r="D1749" s="68"/>
    </row>
    <row r="1750" spans="1:4" ht="12.75" x14ac:dyDescent="0.2">
      <c r="A1750" s="50"/>
      <c r="B1750" s="68"/>
      <c r="C1750" s="68"/>
      <c r="D1750" s="68"/>
    </row>
    <row r="1751" spans="1:4" ht="12.75" x14ac:dyDescent="0.2">
      <c r="A1751" s="50"/>
      <c r="B1751" s="68"/>
      <c r="C1751" s="68"/>
      <c r="D1751" s="68"/>
    </row>
    <row r="1752" spans="1:4" ht="12.75" x14ac:dyDescent="0.2">
      <c r="A1752" s="50"/>
      <c r="B1752" s="68"/>
      <c r="C1752" s="68"/>
      <c r="D1752" s="68"/>
    </row>
    <row r="1753" spans="1:4" ht="12.75" x14ac:dyDescent="0.2">
      <c r="A1753" s="50"/>
      <c r="B1753" s="68"/>
      <c r="C1753" s="68"/>
      <c r="D1753" s="68"/>
    </row>
    <row r="1754" spans="1:4" ht="12.75" x14ac:dyDescent="0.2">
      <c r="A1754" s="50"/>
      <c r="B1754" s="68"/>
      <c r="C1754" s="68"/>
      <c r="D1754" s="68"/>
    </row>
    <row r="1755" spans="1:4" ht="12.75" x14ac:dyDescent="0.2">
      <c r="A1755" s="50"/>
      <c r="B1755" s="68"/>
      <c r="C1755" s="68"/>
      <c r="D1755" s="68"/>
    </row>
    <row r="1756" spans="1:4" ht="12.75" x14ac:dyDescent="0.2">
      <c r="A1756" s="50"/>
      <c r="B1756" s="68"/>
      <c r="C1756" s="68"/>
      <c r="D1756" s="68"/>
    </row>
    <row r="1757" spans="1:4" ht="12.75" x14ac:dyDescent="0.2">
      <c r="A1757" s="50"/>
      <c r="B1757" s="68"/>
      <c r="C1757" s="68"/>
      <c r="D1757" s="68"/>
    </row>
    <row r="1758" spans="1:4" ht="12.75" x14ac:dyDescent="0.2">
      <c r="A1758" s="50"/>
      <c r="B1758" s="68"/>
      <c r="C1758" s="68"/>
      <c r="D1758" s="68"/>
    </row>
    <row r="1759" spans="1:4" ht="12.75" x14ac:dyDescent="0.2">
      <c r="A1759" s="50"/>
      <c r="B1759" s="68"/>
      <c r="C1759" s="68"/>
      <c r="D1759" s="68"/>
    </row>
    <row r="1760" spans="1:4" ht="12.75" x14ac:dyDescent="0.2">
      <c r="A1760" s="50"/>
      <c r="B1760" s="68"/>
      <c r="C1760" s="68"/>
      <c r="D1760" s="68"/>
    </row>
    <row r="1761" spans="1:4" ht="12.75" x14ac:dyDescent="0.2">
      <c r="A1761" s="50"/>
      <c r="B1761" s="68"/>
      <c r="C1761" s="68"/>
      <c r="D1761" s="68"/>
    </row>
    <row r="1762" spans="1:4" ht="12.75" x14ac:dyDescent="0.2">
      <c r="A1762" s="50"/>
      <c r="B1762" s="68"/>
      <c r="C1762" s="68"/>
      <c r="D1762" s="68"/>
    </row>
    <row r="1763" spans="1:4" ht="12.75" x14ac:dyDescent="0.2">
      <c r="A1763" s="50"/>
      <c r="B1763" s="68"/>
      <c r="C1763" s="68"/>
      <c r="D1763" s="68"/>
    </row>
    <row r="1764" spans="1:4" ht="12.75" x14ac:dyDescent="0.2">
      <c r="A1764" s="50"/>
      <c r="B1764" s="68"/>
      <c r="C1764" s="68"/>
      <c r="D1764" s="68"/>
    </row>
    <row r="1765" spans="1:4" ht="12.75" x14ac:dyDescent="0.2">
      <c r="A1765" s="50"/>
      <c r="B1765" s="68"/>
      <c r="C1765" s="68"/>
      <c r="D1765" s="68"/>
    </row>
    <row r="1766" spans="1:4" ht="12.75" x14ac:dyDescent="0.2">
      <c r="A1766" s="50"/>
      <c r="B1766" s="68"/>
      <c r="C1766" s="68"/>
      <c r="D1766" s="68"/>
    </row>
    <row r="1767" spans="1:4" ht="12.75" x14ac:dyDescent="0.2">
      <c r="A1767" s="50"/>
      <c r="B1767" s="68"/>
      <c r="C1767" s="68"/>
      <c r="D1767" s="68"/>
    </row>
    <row r="1768" spans="1:4" ht="12.75" x14ac:dyDescent="0.2">
      <c r="A1768" s="50"/>
      <c r="B1768" s="68"/>
      <c r="C1768" s="68"/>
      <c r="D1768" s="68"/>
    </row>
    <row r="1769" spans="1:4" ht="12.75" x14ac:dyDescent="0.2">
      <c r="A1769" s="50"/>
      <c r="B1769" s="68"/>
      <c r="C1769" s="68"/>
      <c r="D1769" s="68"/>
    </row>
    <row r="1770" spans="1:4" ht="12.75" x14ac:dyDescent="0.2">
      <c r="A1770" s="50"/>
      <c r="B1770" s="68"/>
      <c r="C1770" s="68"/>
      <c r="D1770" s="68"/>
    </row>
    <row r="1771" spans="1:4" ht="12.75" x14ac:dyDescent="0.2">
      <c r="A1771" s="50"/>
      <c r="B1771" s="68"/>
      <c r="C1771" s="68"/>
      <c r="D1771" s="68"/>
    </row>
    <row r="1772" spans="1:4" ht="12.75" x14ac:dyDescent="0.2">
      <c r="A1772" s="50"/>
      <c r="B1772" s="68"/>
      <c r="C1772" s="68"/>
      <c r="D1772" s="68"/>
    </row>
    <row r="1773" spans="1:4" ht="12.75" x14ac:dyDescent="0.2">
      <c r="A1773" s="50"/>
      <c r="B1773" s="68"/>
      <c r="C1773" s="68"/>
      <c r="D1773" s="68"/>
    </row>
    <row r="1774" spans="1:4" ht="12.75" x14ac:dyDescent="0.2">
      <c r="A1774" s="50"/>
      <c r="B1774" s="68"/>
      <c r="C1774" s="68"/>
      <c r="D1774" s="68"/>
    </row>
    <row r="1775" spans="1:4" ht="12.75" x14ac:dyDescent="0.2">
      <c r="A1775" s="50"/>
      <c r="B1775" s="68"/>
      <c r="C1775" s="68"/>
      <c r="D1775" s="68"/>
    </row>
    <row r="1776" spans="1:4" ht="12.75" x14ac:dyDescent="0.2">
      <c r="A1776" s="50"/>
      <c r="B1776" s="68"/>
      <c r="C1776" s="68"/>
      <c r="D1776" s="68"/>
    </row>
    <row r="1777" spans="1:4" ht="12.75" x14ac:dyDescent="0.2">
      <c r="A1777" s="50"/>
      <c r="B1777" s="68"/>
      <c r="C1777" s="68"/>
      <c r="D1777" s="68"/>
    </row>
    <row r="1778" spans="1:4" ht="12.75" x14ac:dyDescent="0.2">
      <c r="A1778" s="50"/>
      <c r="B1778" s="68"/>
      <c r="C1778" s="68"/>
      <c r="D1778" s="68"/>
    </row>
    <row r="1779" spans="1:4" ht="12.75" x14ac:dyDescent="0.2">
      <c r="A1779" s="50"/>
      <c r="B1779" s="68"/>
      <c r="C1779" s="68"/>
      <c r="D1779" s="68"/>
    </row>
    <row r="1780" spans="1:4" ht="12.75" x14ac:dyDescent="0.2">
      <c r="A1780" s="50"/>
      <c r="B1780" s="68"/>
      <c r="C1780" s="68"/>
      <c r="D1780" s="68"/>
    </row>
    <row r="1781" spans="1:4" ht="12.75" x14ac:dyDescent="0.2">
      <c r="A1781" s="50"/>
      <c r="B1781" s="68"/>
      <c r="C1781" s="68"/>
      <c r="D1781" s="68"/>
    </row>
    <row r="1782" spans="1:4" ht="12.75" x14ac:dyDescent="0.2">
      <c r="A1782" s="50"/>
      <c r="B1782" s="68"/>
      <c r="C1782" s="68"/>
      <c r="D1782" s="68"/>
    </row>
    <row r="1783" spans="1:4" ht="12.75" x14ac:dyDescent="0.2">
      <c r="A1783" s="50"/>
      <c r="B1783" s="68"/>
      <c r="C1783" s="68"/>
      <c r="D1783" s="68"/>
    </row>
    <row r="1784" spans="1:4" ht="12.75" x14ac:dyDescent="0.2">
      <c r="A1784" s="50"/>
      <c r="B1784" s="68"/>
      <c r="C1784" s="68"/>
      <c r="D1784" s="68"/>
    </row>
    <row r="1785" spans="1:4" ht="12.75" x14ac:dyDescent="0.2">
      <c r="A1785" s="50"/>
      <c r="B1785" s="68"/>
      <c r="C1785" s="68"/>
      <c r="D1785" s="68"/>
    </row>
    <row r="1786" spans="1:4" ht="12.75" x14ac:dyDescent="0.2">
      <c r="A1786" s="50"/>
      <c r="B1786" s="68"/>
      <c r="C1786" s="68"/>
      <c r="D1786" s="68"/>
    </row>
    <row r="1787" spans="1:4" ht="12.75" x14ac:dyDescent="0.2">
      <c r="A1787" s="50"/>
      <c r="B1787" s="68"/>
      <c r="C1787" s="68"/>
      <c r="D1787" s="68"/>
    </row>
    <row r="1788" spans="1:4" ht="12.75" x14ac:dyDescent="0.2">
      <c r="A1788" s="50"/>
      <c r="B1788" s="68"/>
      <c r="C1788" s="68"/>
      <c r="D1788" s="68"/>
    </row>
    <row r="1789" spans="1:4" ht="12.75" x14ac:dyDescent="0.2">
      <c r="A1789" s="50"/>
      <c r="B1789" s="68"/>
      <c r="C1789" s="68"/>
      <c r="D1789" s="68"/>
    </row>
    <row r="1790" spans="1:4" ht="12.75" x14ac:dyDescent="0.2">
      <c r="A1790" s="50"/>
      <c r="B1790" s="68"/>
      <c r="C1790" s="68"/>
      <c r="D1790" s="68"/>
    </row>
    <row r="1791" spans="1:4" ht="12.75" x14ac:dyDescent="0.2">
      <c r="A1791" s="50"/>
      <c r="B1791" s="68"/>
      <c r="C1791" s="68"/>
      <c r="D1791" s="68"/>
    </row>
    <row r="1792" spans="1:4" ht="12.75" x14ac:dyDescent="0.2">
      <c r="A1792" s="50"/>
      <c r="B1792" s="68"/>
      <c r="C1792" s="68"/>
      <c r="D1792" s="68"/>
    </row>
    <row r="1793" spans="1:4" ht="12.75" x14ac:dyDescent="0.2">
      <c r="A1793" s="50"/>
      <c r="B1793" s="68"/>
      <c r="C1793" s="68"/>
      <c r="D1793" s="68"/>
    </row>
    <row r="1794" spans="1:4" ht="12.75" x14ac:dyDescent="0.2">
      <c r="A1794" s="50"/>
      <c r="B1794" s="68"/>
      <c r="C1794" s="68"/>
      <c r="D1794" s="68"/>
    </row>
    <row r="1795" spans="1:4" ht="12.75" x14ac:dyDescent="0.2">
      <c r="A1795" s="50"/>
      <c r="B1795" s="68"/>
      <c r="C1795" s="68"/>
      <c r="D1795" s="68"/>
    </row>
    <row r="1796" spans="1:4" ht="12.75" x14ac:dyDescent="0.2">
      <c r="A1796" s="50"/>
      <c r="B1796" s="68"/>
      <c r="C1796" s="68"/>
      <c r="D1796" s="68"/>
    </row>
    <row r="1797" spans="1:4" ht="12.75" x14ac:dyDescent="0.2">
      <c r="A1797" s="50"/>
      <c r="B1797" s="68"/>
      <c r="C1797" s="68"/>
      <c r="D1797" s="68"/>
    </row>
    <row r="1798" spans="1:4" ht="12.75" x14ac:dyDescent="0.2">
      <c r="A1798" s="50"/>
      <c r="B1798" s="68"/>
      <c r="C1798" s="68"/>
      <c r="D1798" s="68"/>
    </row>
    <row r="1799" spans="1:4" ht="12.75" x14ac:dyDescent="0.2">
      <c r="A1799" s="50"/>
      <c r="B1799" s="68"/>
      <c r="C1799" s="68"/>
      <c r="D1799" s="68"/>
    </row>
    <row r="1800" spans="1:4" ht="12.75" x14ac:dyDescent="0.2">
      <c r="A1800" s="50"/>
      <c r="B1800" s="68"/>
      <c r="C1800" s="68"/>
      <c r="D1800" s="68"/>
    </row>
    <row r="1801" spans="1:4" ht="12.75" x14ac:dyDescent="0.2">
      <c r="A1801" s="50"/>
      <c r="B1801" s="68"/>
      <c r="C1801" s="68"/>
      <c r="D1801" s="68"/>
    </row>
    <row r="1802" spans="1:4" ht="12.75" x14ac:dyDescent="0.2">
      <c r="A1802" s="50"/>
      <c r="B1802" s="68"/>
      <c r="C1802" s="68"/>
      <c r="D1802" s="68"/>
    </row>
    <row r="1803" spans="1:4" ht="12.75" x14ac:dyDescent="0.2">
      <c r="A1803" s="50"/>
      <c r="B1803" s="68"/>
      <c r="C1803" s="68"/>
      <c r="D1803" s="68"/>
    </row>
    <row r="1804" spans="1:4" ht="12.75" x14ac:dyDescent="0.2">
      <c r="A1804" s="50"/>
      <c r="B1804" s="68"/>
      <c r="C1804" s="68"/>
      <c r="D1804" s="68"/>
    </row>
    <row r="1805" spans="1:4" ht="12.75" x14ac:dyDescent="0.2">
      <c r="A1805" s="50"/>
      <c r="B1805" s="68"/>
      <c r="C1805" s="68"/>
      <c r="D1805" s="68"/>
    </row>
    <row r="1806" spans="1:4" ht="12.75" x14ac:dyDescent="0.2">
      <c r="A1806" s="50"/>
      <c r="B1806" s="68"/>
      <c r="C1806" s="68"/>
      <c r="D1806" s="68"/>
    </row>
    <row r="1807" spans="1:4" ht="12.75" x14ac:dyDescent="0.2">
      <c r="A1807" s="50"/>
      <c r="B1807" s="68"/>
      <c r="C1807" s="68"/>
      <c r="D1807" s="68"/>
    </row>
    <row r="1808" spans="1:4" ht="12.75" x14ac:dyDescent="0.2">
      <c r="A1808" s="50"/>
      <c r="B1808" s="68"/>
      <c r="C1808" s="68"/>
      <c r="D1808" s="68"/>
    </row>
    <row r="1809" spans="1:4" ht="12.75" x14ac:dyDescent="0.2">
      <c r="A1809" s="50"/>
      <c r="B1809" s="68"/>
      <c r="C1809" s="68"/>
      <c r="D1809" s="68"/>
    </row>
    <row r="1810" spans="1:4" ht="12.75" x14ac:dyDescent="0.2">
      <c r="A1810" s="50"/>
      <c r="B1810" s="68"/>
      <c r="C1810" s="68"/>
      <c r="D1810" s="68"/>
    </row>
    <row r="1811" spans="1:4" ht="12.75" x14ac:dyDescent="0.2">
      <c r="A1811" s="50"/>
      <c r="B1811" s="68"/>
      <c r="C1811" s="68"/>
      <c r="D1811" s="68"/>
    </row>
    <row r="1812" spans="1:4" ht="12.75" x14ac:dyDescent="0.2">
      <c r="A1812" s="50"/>
      <c r="B1812" s="68"/>
      <c r="C1812" s="68"/>
      <c r="D1812" s="68"/>
    </row>
    <row r="1813" spans="1:4" ht="12.75" x14ac:dyDescent="0.2">
      <c r="A1813" s="50"/>
      <c r="B1813" s="68"/>
      <c r="C1813" s="68"/>
      <c r="D1813" s="68"/>
    </row>
    <row r="1814" spans="1:4" ht="12.75" x14ac:dyDescent="0.2">
      <c r="A1814" s="50"/>
      <c r="B1814" s="68"/>
      <c r="C1814" s="68"/>
      <c r="D1814" s="68"/>
    </row>
    <row r="1815" spans="1:4" ht="12.75" x14ac:dyDescent="0.2">
      <c r="A1815" s="50"/>
      <c r="B1815" s="68"/>
      <c r="C1815" s="68"/>
      <c r="D1815" s="68"/>
    </row>
    <row r="1816" spans="1:4" ht="12.75" x14ac:dyDescent="0.2">
      <c r="A1816" s="50"/>
      <c r="B1816" s="68"/>
      <c r="C1816" s="68"/>
      <c r="D1816" s="68"/>
    </row>
    <row r="1817" spans="1:4" ht="12.75" x14ac:dyDescent="0.2">
      <c r="A1817" s="50"/>
      <c r="B1817" s="68"/>
      <c r="C1817" s="68"/>
      <c r="D1817" s="68"/>
    </row>
    <row r="1818" spans="1:4" ht="12.75" x14ac:dyDescent="0.2">
      <c r="A1818" s="50"/>
      <c r="B1818" s="68"/>
      <c r="C1818" s="68"/>
      <c r="D1818" s="68"/>
    </row>
    <row r="1819" spans="1:4" ht="12.75" x14ac:dyDescent="0.2">
      <c r="A1819" s="50"/>
      <c r="B1819" s="68"/>
      <c r="C1819" s="68"/>
      <c r="D1819" s="68"/>
    </row>
    <row r="1820" spans="1:4" ht="12.75" x14ac:dyDescent="0.2">
      <c r="A1820" s="50"/>
      <c r="B1820" s="68"/>
      <c r="C1820" s="68"/>
      <c r="D1820" s="68"/>
    </row>
    <row r="1821" spans="1:4" ht="12.75" x14ac:dyDescent="0.2">
      <c r="A1821" s="50"/>
      <c r="B1821" s="68"/>
      <c r="C1821" s="68"/>
      <c r="D1821" s="68"/>
    </row>
    <row r="1822" spans="1:4" ht="12.75" x14ac:dyDescent="0.2">
      <c r="A1822" s="50"/>
      <c r="B1822" s="68"/>
      <c r="C1822" s="68"/>
      <c r="D1822" s="68"/>
    </row>
    <row r="1823" spans="1:4" ht="12.75" x14ac:dyDescent="0.2">
      <c r="A1823" s="50"/>
      <c r="B1823" s="68"/>
      <c r="C1823" s="68"/>
      <c r="D1823" s="68"/>
    </row>
    <row r="1824" spans="1:4" ht="12.75" x14ac:dyDescent="0.2">
      <c r="A1824" s="50"/>
      <c r="B1824" s="68"/>
      <c r="C1824" s="68"/>
      <c r="D1824" s="68"/>
    </row>
    <row r="1825" spans="1:4" ht="12.75" x14ac:dyDescent="0.2">
      <c r="A1825" s="50"/>
      <c r="B1825" s="68"/>
      <c r="C1825" s="68"/>
      <c r="D1825" s="68"/>
    </row>
    <row r="1826" spans="1:4" ht="12.75" x14ac:dyDescent="0.2">
      <c r="A1826" s="50"/>
      <c r="B1826" s="68"/>
      <c r="C1826" s="68"/>
      <c r="D1826" s="68"/>
    </row>
    <row r="1827" spans="1:4" ht="12.75" x14ac:dyDescent="0.2">
      <c r="A1827" s="50"/>
      <c r="B1827" s="68"/>
      <c r="C1827" s="68"/>
      <c r="D1827" s="68"/>
    </row>
    <row r="1828" spans="1:4" ht="12.75" x14ac:dyDescent="0.2">
      <c r="A1828" s="50"/>
      <c r="B1828" s="68"/>
      <c r="C1828" s="68"/>
      <c r="D1828" s="68"/>
    </row>
    <row r="1829" spans="1:4" ht="12.75" x14ac:dyDescent="0.2">
      <c r="A1829" s="50"/>
      <c r="B1829" s="68"/>
      <c r="C1829" s="68"/>
      <c r="D1829" s="68"/>
    </row>
    <row r="1830" spans="1:4" ht="12.75" x14ac:dyDescent="0.2">
      <c r="A1830" s="50"/>
      <c r="B1830" s="68"/>
      <c r="C1830" s="68"/>
      <c r="D1830" s="68"/>
    </row>
    <row r="1831" spans="1:4" ht="12.75" x14ac:dyDescent="0.2">
      <c r="A1831" s="50"/>
      <c r="B1831" s="68"/>
      <c r="C1831" s="68"/>
      <c r="D1831" s="68"/>
    </row>
    <row r="1832" spans="1:4" ht="12.75" x14ac:dyDescent="0.2">
      <c r="A1832" s="50"/>
      <c r="B1832" s="68"/>
      <c r="C1832" s="68"/>
      <c r="D1832" s="68"/>
    </row>
    <row r="1833" spans="1:4" ht="12.75" x14ac:dyDescent="0.2">
      <c r="A1833" s="50"/>
      <c r="B1833" s="68"/>
      <c r="C1833" s="68"/>
      <c r="D1833" s="68"/>
    </row>
    <row r="1834" spans="1:4" ht="12.75" x14ac:dyDescent="0.2">
      <c r="A1834" s="50"/>
      <c r="B1834" s="68"/>
      <c r="C1834" s="68"/>
      <c r="D1834" s="68"/>
    </row>
    <row r="1835" spans="1:4" ht="12.75" x14ac:dyDescent="0.2">
      <c r="A1835" s="50"/>
      <c r="B1835" s="68"/>
      <c r="C1835" s="68"/>
      <c r="D1835" s="68"/>
    </row>
    <row r="1836" spans="1:4" ht="12.75" x14ac:dyDescent="0.2">
      <c r="A1836" s="50"/>
      <c r="B1836" s="68"/>
      <c r="C1836" s="68"/>
      <c r="D1836" s="68"/>
    </row>
    <row r="1837" spans="1:4" ht="12.75" x14ac:dyDescent="0.2">
      <c r="A1837" s="50"/>
      <c r="B1837" s="68"/>
      <c r="C1837" s="68"/>
      <c r="D1837" s="68"/>
    </row>
    <row r="1838" spans="1:4" ht="12.75" x14ac:dyDescent="0.2">
      <c r="A1838" s="50"/>
      <c r="B1838" s="68"/>
      <c r="C1838" s="68"/>
      <c r="D1838" s="68"/>
    </row>
    <row r="1839" spans="1:4" ht="12.75" x14ac:dyDescent="0.2">
      <c r="A1839" s="50"/>
      <c r="B1839" s="68"/>
      <c r="C1839" s="68"/>
      <c r="D1839" s="68"/>
    </row>
    <row r="1840" spans="1:4" ht="12.75" x14ac:dyDescent="0.2">
      <c r="A1840" s="50"/>
      <c r="B1840" s="68"/>
      <c r="C1840" s="68"/>
      <c r="D1840" s="68"/>
    </row>
    <row r="1841" spans="1:4" ht="12.75" x14ac:dyDescent="0.2">
      <c r="A1841" s="50"/>
      <c r="B1841" s="68"/>
      <c r="C1841" s="68"/>
      <c r="D1841" s="68"/>
    </row>
    <row r="1842" spans="1:4" ht="12.75" x14ac:dyDescent="0.2">
      <c r="A1842" s="50"/>
      <c r="B1842" s="68"/>
      <c r="C1842" s="68"/>
      <c r="D1842" s="68"/>
    </row>
    <row r="1843" spans="1:4" ht="12.75" x14ac:dyDescent="0.2">
      <c r="A1843" s="50"/>
      <c r="B1843" s="68"/>
      <c r="C1843" s="68"/>
      <c r="D1843" s="68"/>
    </row>
    <row r="1844" spans="1:4" ht="12.75" x14ac:dyDescent="0.2">
      <c r="A1844" s="50"/>
      <c r="B1844" s="68"/>
      <c r="C1844" s="68"/>
      <c r="D1844" s="68"/>
    </row>
    <row r="1845" spans="1:4" ht="12.75" x14ac:dyDescent="0.2">
      <c r="A1845" s="50"/>
      <c r="B1845" s="68"/>
      <c r="C1845" s="68"/>
      <c r="D1845" s="68"/>
    </row>
    <row r="1846" spans="1:4" ht="12.75" x14ac:dyDescent="0.2">
      <c r="A1846" s="50"/>
      <c r="B1846" s="68"/>
      <c r="C1846" s="68"/>
      <c r="D1846" s="68"/>
    </row>
    <row r="1847" spans="1:4" ht="12.75" x14ac:dyDescent="0.2">
      <c r="A1847" s="50"/>
      <c r="B1847" s="68"/>
      <c r="C1847" s="68"/>
      <c r="D1847" s="68"/>
    </row>
    <row r="1848" spans="1:4" ht="12.75" x14ac:dyDescent="0.2">
      <c r="A1848" s="50"/>
      <c r="B1848" s="68"/>
      <c r="C1848" s="68"/>
      <c r="D1848" s="68"/>
    </row>
    <row r="1849" spans="1:4" ht="12.75" x14ac:dyDescent="0.2">
      <c r="A1849" s="50"/>
      <c r="B1849" s="68"/>
      <c r="C1849" s="68"/>
      <c r="D1849" s="68"/>
    </row>
    <row r="1850" spans="1:4" ht="12.75" x14ac:dyDescent="0.2">
      <c r="A1850" s="50"/>
      <c r="B1850" s="68"/>
      <c r="C1850" s="68"/>
      <c r="D1850" s="68"/>
    </row>
    <row r="1851" spans="1:4" ht="12.75" x14ac:dyDescent="0.2">
      <c r="A1851" s="50"/>
      <c r="B1851" s="68"/>
      <c r="C1851" s="68"/>
      <c r="D1851" s="68"/>
    </row>
    <row r="1852" spans="1:4" ht="12.75" x14ac:dyDescent="0.2">
      <c r="A1852" s="50"/>
      <c r="B1852" s="68"/>
      <c r="C1852" s="68"/>
      <c r="D1852" s="68"/>
    </row>
    <row r="1853" spans="1:4" ht="12.75" x14ac:dyDescent="0.2">
      <c r="A1853" s="50"/>
      <c r="B1853" s="68"/>
      <c r="C1853" s="68"/>
      <c r="D1853" s="68"/>
    </row>
    <row r="1854" spans="1:4" ht="12.75" x14ac:dyDescent="0.2">
      <c r="A1854" s="50"/>
      <c r="B1854" s="68"/>
      <c r="C1854" s="68"/>
      <c r="D1854" s="68"/>
    </row>
    <row r="1855" spans="1:4" ht="12.75" x14ac:dyDescent="0.2">
      <c r="A1855" s="50"/>
      <c r="B1855" s="68"/>
      <c r="C1855" s="68"/>
      <c r="D1855" s="68"/>
    </row>
    <row r="1856" spans="1:4" ht="12.75" x14ac:dyDescent="0.2">
      <c r="A1856" s="50"/>
      <c r="B1856" s="68"/>
      <c r="C1856" s="68"/>
      <c r="D1856" s="68"/>
    </row>
    <row r="1857" spans="1:4" ht="12.75" x14ac:dyDescent="0.2">
      <c r="A1857" s="50"/>
      <c r="B1857" s="68"/>
      <c r="C1857" s="68"/>
      <c r="D1857" s="68"/>
    </row>
    <row r="1858" spans="1:4" ht="12.75" x14ac:dyDescent="0.2">
      <c r="A1858" s="50"/>
      <c r="B1858" s="68"/>
      <c r="C1858" s="68"/>
      <c r="D1858" s="68"/>
    </row>
    <row r="1859" spans="1:4" ht="12.75" x14ac:dyDescent="0.2">
      <c r="A1859" s="50"/>
      <c r="B1859" s="68"/>
      <c r="C1859" s="68"/>
      <c r="D1859" s="68"/>
    </row>
    <row r="1860" spans="1:4" ht="12.75" x14ac:dyDescent="0.2">
      <c r="A1860" s="50"/>
      <c r="B1860" s="68"/>
      <c r="C1860" s="68"/>
      <c r="D1860" s="68"/>
    </row>
    <row r="1861" spans="1:4" ht="12.75" x14ac:dyDescent="0.2">
      <c r="A1861" s="50"/>
      <c r="B1861" s="68"/>
      <c r="C1861" s="68"/>
      <c r="D1861" s="68"/>
    </row>
    <row r="1862" spans="1:4" ht="12.75" x14ac:dyDescent="0.2">
      <c r="A1862" s="50"/>
      <c r="B1862" s="68"/>
      <c r="C1862" s="68"/>
      <c r="D1862" s="68"/>
    </row>
    <row r="1863" spans="1:4" ht="12.75" x14ac:dyDescent="0.2">
      <c r="A1863" s="50"/>
      <c r="B1863" s="68"/>
      <c r="C1863" s="68"/>
      <c r="D1863" s="68"/>
    </row>
    <row r="1864" spans="1:4" ht="12.75" x14ac:dyDescent="0.2">
      <c r="A1864" s="50"/>
      <c r="B1864" s="68"/>
      <c r="C1864" s="68"/>
      <c r="D1864" s="68"/>
    </row>
    <row r="1865" spans="1:4" ht="12.75" x14ac:dyDescent="0.2">
      <c r="A1865" s="50"/>
      <c r="B1865" s="68"/>
      <c r="C1865" s="68"/>
      <c r="D1865" s="68"/>
    </row>
    <row r="1866" spans="1:4" ht="12.75" x14ac:dyDescent="0.2">
      <c r="A1866" s="50"/>
      <c r="B1866" s="68"/>
      <c r="C1866" s="68"/>
      <c r="D1866" s="68"/>
    </row>
    <row r="1867" spans="1:4" ht="12.75" x14ac:dyDescent="0.2">
      <c r="A1867" s="50"/>
      <c r="B1867" s="68"/>
      <c r="C1867" s="68"/>
      <c r="D1867" s="68"/>
    </row>
    <row r="1868" spans="1:4" ht="12.75" x14ac:dyDescent="0.2">
      <c r="A1868" s="50"/>
      <c r="B1868" s="68"/>
      <c r="C1868" s="68"/>
      <c r="D1868" s="68"/>
    </row>
    <row r="1869" spans="1:4" ht="12.75" x14ac:dyDescent="0.2">
      <c r="A1869" s="50"/>
      <c r="B1869" s="68"/>
      <c r="C1869" s="68"/>
      <c r="D1869" s="68"/>
    </row>
    <row r="1870" spans="1:4" ht="12.75" x14ac:dyDescent="0.2">
      <c r="A1870" s="50"/>
      <c r="B1870" s="68"/>
      <c r="C1870" s="68"/>
      <c r="D1870" s="68"/>
    </row>
    <row r="1871" spans="1:4" ht="12.75" x14ac:dyDescent="0.2">
      <c r="A1871" s="50"/>
      <c r="B1871" s="68"/>
      <c r="C1871" s="68"/>
      <c r="D1871" s="68"/>
    </row>
    <row r="1872" spans="1:4" ht="12.75" x14ac:dyDescent="0.2">
      <c r="A1872" s="50"/>
      <c r="B1872" s="68"/>
      <c r="C1872" s="68"/>
      <c r="D1872" s="68"/>
    </row>
    <row r="1873" spans="1:4" ht="12.75" x14ac:dyDescent="0.2">
      <c r="A1873" s="50"/>
      <c r="B1873" s="68"/>
      <c r="C1873" s="68"/>
      <c r="D1873" s="68"/>
    </row>
    <row r="1874" spans="1:4" ht="12.75" x14ac:dyDescent="0.2">
      <c r="A1874" s="50"/>
      <c r="B1874" s="68"/>
      <c r="C1874" s="68"/>
      <c r="D1874" s="68"/>
    </row>
    <row r="1875" spans="1:4" ht="12.75" x14ac:dyDescent="0.2">
      <c r="A1875" s="50"/>
      <c r="B1875" s="68"/>
      <c r="C1875" s="68"/>
      <c r="D1875" s="68"/>
    </row>
    <row r="1876" spans="1:4" ht="12.75" x14ac:dyDescent="0.2">
      <c r="A1876" s="50"/>
      <c r="B1876" s="68"/>
      <c r="C1876" s="68"/>
      <c r="D1876" s="68"/>
    </row>
    <row r="1877" spans="1:4" ht="12.75" x14ac:dyDescent="0.2">
      <c r="A1877" s="50"/>
      <c r="B1877" s="68"/>
      <c r="C1877" s="68"/>
      <c r="D1877" s="68"/>
    </row>
    <row r="1878" spans="1:4" ht="12.75" x14ac:dyDescent="0.2">
      <c r="A1878" s="50"/>
      <c r="B1878" s="68"/>
      <c r="C1878" s="68"/>
      <c r="D1878" s="68"/>
    </row>
    <row r="1879" spans="1:4" ht="12.75" x14ac:dyDescent="0.2">
      <c r="A1879" s="50"/>
      <c r="B1879" s="68"/>
      <c r="C1879" s="68"/>
      <c r="D1879" s="68"/>
    </row>
    <row r="1880" spans="1:4" ht="12.75" x14ac:dyDescent="0.2">
      <c r="A1880" s="50"/>
      <c r="B1880" s="68"/>
      <c r="C1880" s="68"/>
      <c r="D1880" s="68"/>
    </row>
    <row r="1881" spans="1:4" ht="12.75" x14ac:dyDescent="0.2">
      <c r="A1881" s="50"/>
      <c r="B1881" s="68"/>
      <c r="C1881" s="68"/>
      <c r="D1881" s="68"/>
    </row>
    <row r="1882" spans="1:4" ht="12.75" x14ac:dyDescent="0.2">
      <c r="A1882" s="50"/>
      <c r="B1882" s="68"/>
      <c r="C1882" s="68"/>
      <c r="D1882" s="68"/>
    </row>
    <row r="1883" spans="1:4" ht="12.75" x14ac:dyDescent="0.2">
      <c r="A1883" s="50"/>
      <c r="B1883" s="68"/>
      <c r="C1883" s="68"/>
      <c r="D1883" s="68"/>
    </row>
    <row r="1884" spans="1:4" ht="12.75" x14ac:dyDescent="0.2">
      <c r="A1884" s="50"/>
      <c r="B1884" s="68"/>
      <c r="C1884" s="68"/>
      <c r="D1884" s="68"/>
    </row>
    <row r="1885" spans="1:4" ht="12.75" x14ac:dyDescent="0.2">
      <c r="A1885" s="50"/>
      <c r="B1885" s="68"/>
      <c r="C1885" s="68"/>
      <c r="D1885" s="68"/>
    </row>
    <row r="1886" spans="1:4" ht="12.75" x14ac:dyDescent="0.2">
      <c r="A1886" s="50"/>
      <c r="B1886" s="68"/>
      <c r="C1886" s="68"/>
      <c r="D1886" s="68"/>
    </row>
    <row r="1887" spans="1:4" ht="12.75" x14ac:dyDescent="0.2">
      <c r="A1887" s="50"/>
      <c r="B1887" s="68"/>
      <c r="C1887" s="68"/>
      <c r="D1887" s="68"/>
    </row>
    <row r="1888" spans="1:4" ht="12.75" x14ac:dyDescent="0.2">
      <c r="A1888" s="50"/>
      <c r="B1888" s="68"/>
      <c r="C1888" s="68"/>
      <c r="D1888" s="68"/>
    </row>
    <row r="1889" spans="1:4" ht="12.75" x14ac:dyDescent="0.2">
      <c r="A1889" s="50"/>
      <c r="B1889" s="68"/>
      <c r="C1889" s="68"/>
      <c r="D1889" s="68"/>
    </row>
    <row r="1890" spans="1:4" ht="12.75" x14ac:dyDescent="0.2">
      <c r="A1890" s="50"/>
      <c r="B1890" s="68"/>
      <c r="C1890" s="68"/>
      <c r="D1890" s="68"/>
    </row>
    <row r="1891" spans="1:4" ht="12.75" x14ac:dyDescent="0.2">
      <c r="A1891" s="50"/>
      <c r="B1891" s="68"/>
      <c r="C1891" s="68"/>
      <c r="D1891" s="68"/>
    </row>
    <row r="1892" spans="1:4" ht="12.75" x14ac:dyDescent="0.2">
      <c r="A1892" s="50"/>
      <c r="B1892" s="68"/>
      <c r="C1892" s="68"/>
      <c r="D1892" s="68"/>
    </row>
    <row r="1893" spans="1:4" ht="12.75" x14ac:dyDescent="0.2">
      <c r="A1893" s="50"/>
      <c r="B1893" s="68"/>
      <c r="C1893" s="68"/>
      <c r="D1893" s="68"/>
    </row>
    <row r="1894" spans="1:4" ht="12.75" x14ac:dyDescent="0.2">
      <c r="A1894" s="50"/>
      <c r="B1894" s="68"/>
      <c r="C1894" s="68"/>
      <c r="D1894" s="68"/>
    </row>
    <row r="1895" spans="1:4" ht="12.75" x14ac:dyDescent="0.2">
      <c r="A1895" s="50"/>
      <c r="B1895" s="68"/>
      <c r="C1895" s="68"/>
      <c r="D1895" s="68"/>
    </row>
    <row r="1896" spans="1:4" ht="12.75" x14ac:dyDescent="0.2">
      <c r="A1896" s="50"/>
      <c r="B1896" s="68"/>
      <c r="C1896" s="68"/>
      <c r="D1896" s="68"/>
    </row>
    <row r="1897" spans="1:4" ht="12.75" x14ac:dyDescent="0.2">
      <c r="A1897" s="50"/>
      <c r="B1897" s="68"/>
      <c r="C1897" s="68"/>
      <c r="D1897" s="68"/>
    </row>
    <row r="1898" spans="1:4" ht="12.75" x14ac:dyDescent="0.2">
      <c r="A1898" s="50"/>
      <c r="B1898" s="68"/>
      <c r="C1898" s="68"/>
      <c r="D1898" s="68"/>
    </row>
    <row r="1899" spans="1:4" ht="12.75" x14ac:dyDescent="0.2">
      <c r="A1899" s="50"/>
      <c r="B1899" s="68"/>
      <c r="C1899" s="68"/>
      <c r="D1899" s="68"/>
    </row>
    <row r="1900" spans="1:4" ht="12.75" x14ac:dyDescent="0.2">
      <c r="A1900" s="50"/>
      <c r="B1900" s="68"/>
      <c r="C1900" s="68"/>
      <c r="D1900" s="68"/>
    </row>
    <row r="1901" spans="1:4" ht="12.75" x14ac:dyDescent="0.2">
      <c r="A1901" s="50"/>
      <c r="B1901" s="68"/>
      <c r="C1901" s="68"/>
      <c r="D1901" s="68"/>
    </row>
    <row r="1902" spans="1:4" ht="12.75" x14ac:dyDescent="0.2">
      <c r="A1902" s="50"/>
      <c r="B1902" s="68"/>
      <c r="C1902" s="68"/>
      <c r="D1902" s="68"/>
    </row>
    <row r="1903" spans="1:4" ht="12.75" x14ac:dyDescent="0.2">
      <c r="A1903" s="50"/>
      <c r="B1903" s="68"/>
      <c r="C1903" s="68"/>
      <c r="D1903" s="68"/>
    </row>
    <row r="1904" spans="1:4" ht="12.75" x14ac:dyDescent="0.2">
      <c r="A1904" s="50"/>
      <c r="B1904" s="68"/>
      <c r="C1904" s="68"/>
      <c r="D1904" s="68"/>
    </row>
    <row r="1905" spans="1:4" ht="12.75" x14ac:dyDescent="0.2">
      <c r="A1905" s="50"/>
      <c r="B1905" s="68"/>
      <c r="C1905" s="68"/>
      <c r="D1905" s="68"/>
    </row>
    <row r="1906" spans="1:4" ht="12.75" x14ac:dyDescent="0.2">
      <c r="A1906" s="50"/>
      <c r="B1906" s="68"/>
      <c r="C1906" s="68"/>
      <c r="D1906" s="68"/>
    </row>
    <row r="1907" spans="1:4" ht="12.75" x14ac:dyDescent="0.2">
      <c r="A1907" s="50"/>
      <c r="B1907" s="68"/>
      <c r="C1907" s="68"/>
      <c r="D1907" s="68"/>
    </row>
    <row r="1908" spans="1:4" ht="12.75" x14ac:dyDescent="0.2">
      <c r="A1908" s="50"/>
      <c r="B1908" s="68"/>
      <c r="C1908" s="68"/>
      <c r="D1908" s="68"/>
    </row>
    <row r="1909" spans="1:4" ht="12.75" x14ac:dyDescent="0.2">
      <c r="A1909" s="50"/>
      <c r="B1909" s="68"/>
      <c r="C1909" s="68"/>
      <c r="D1909" s="68"/>
    </row>
    <row r="1910" spans="1:4" ht="12.75" x14ac:dyDescent="0.2">
      <c r="A1910" s="50"/>
      <c r="B1910" s="68"/>
      <c r="C1910" s="68"/>
      <c r="D1910" s="68"/>
    </row>
    <row r="1911" spans="1:4" ht="12.75" x14ac:dyDescent="0.2">
      <c r="A1911" s="50"/>
      <c r="B1911" s="68"/>
      <c r="C1911" s="68"/>
      <c r="D1911" s="68"/>
    </row>
    <row r="1912" spans="1:4" ht="12.75" x14ac:dyDescent="0.2">
      <c r="A1912" s="50"/>
      <c r="B1912" s="68"/>
      <c r="C1912" s="68"/>
      <c r="D1912" s="68"/>
    </row>
    <row r="1913" spans="1:4" ht="12.75" x14ac:dyDescent="0.2">
      <c r="A1913" s="50"/>
      <c r="B1913" s="68"/>
      <c r="C1913" s="68"/>
      <c r="D1913" s="68"/>
    </row>
    <row r="1914" spans="1:4" ht="12.75" x14ac:dyDescent="0.2">
      <c r="A1914" s="50"/>
      <c r="B1914" s="68"/>
      <c r="C1914" s="68"/>
      <c r="D1914" s="68"/>
    </row>
    <row r="1915" spans="1:4" ht="12.75" x14ac:dyDescent="0.2">
      <c r="A1915" s="50"/>
      <c r="B1915" s="68"/>
      <c r="C1915" s="68"/>
      <c r="D1915" s="68"/>
    </row>
    <row r="1916" spans="1:4" ht="12.75" x14ac:dyDescent="0.2">
      <c r="A1916" s="50"/>
      <c r="B1916" s="68"/>
      <c r="C1916" s="68"/>
      <c r="D1916" s="68"/>
    </row>
    <row r="1917" spans="1:4" ht="12.75" x14ac:dyDescent="0.2">
      <c r="A1917" s="50"/>
      <c r="B1917" s="68"/>
      <c r="C1917" s="68"/>
      <c r="D1917" s="68"/>
    </row>
    <row r="1918" spans="1:4" ht="12.75" x14ac:dyDescent="0.2">
      <c r="A1918" s="50"/>
      <c r="B1918" s="68"/>
      <c r="C1918" s="68"/>
      <c r="D1918" s="68"/>
    </row>
    <row r="1919" spans="1:4" ht="12.75" x14ac:dyDescent="0.2">
      <c r="A1919" s="50"/>
      <c r="B1919" s="68"/>
      <c r="C1919" s="68"/>
      <c r="D1919" s="68"/>
    </row>
    <row r="1920" spans="1:4" ht="12.75" x14ac:dyDescent="0.2">
      <c r="A1920" s="50"/>
      <c r="B1920" s="68"/>
      <c r="C1920" s="68"/>
      <c r="D1920" s="68"/>
    </row>
    <row r="1921" spans="1:4" ht="12.75" x14ac:dyDescent="0.2">
      <c r="A1921" s="50"/>
      <c r="B1921" s="68"/>
      <c r="C1921" s="68"/>
      <c r="D1921" s="68"/>
    </row>
    <row r="1922" spans="1:4" ht="12.75" x14ac:dyDescent="0.2">
      <c r="A1922" s="50"/>
      <c r="B1922" s="68"/>
      <c r="C1922" s="68"/>
      <c r="D1922" s="68"/>
    </row>
    <row r="1923" spans="1:4" ht="12.75" x14ac:dyDescent="0.2">
      <c r="A1923" s="50"/>
      <c r="B1923" s="68"/>
      <c r="C1923" s="68"/>
      <c r="D1923" s="68"/>
    </row>
    <row r="1924" spans="1:4" ht="12.75" x14ac:dyDescent="0.2">
      <c r="A1924" s="50"/>
      <c r="B1924" s="68"/>
      <c r="C1924" s="68"/>
      <c r="D1924" s="68"/>
    </row>
    <row r="1925" spans="1:4" ht="12.75" x14ac:dyDescent="0.2">
      <c r="A1925" s="50"/>
      <c r="B1925" s="68"/>
      <c r="C1925" s="68"/>
      <c r="D1925" s="68"/>
    </row>
    <row r="1926" spans="1:4" ht="12.75" x14ac:dyDescent="0.2">
      <c r="A1926" s="50"/>
      <c r="B1926" s="68"/>
      <c r="C1926" s="68"/>
      <c r="D1926" s="68"/>
    </row>
    <row r="1927" spans="1:4" ht="12.75" x14ac:dyDescent="0.2">
      <c r="A1927" s="50"/>
      <c r="B1927" s="68"/>
      <c r="C1927" s="68"/>
      <c r="D1927" s="68"/>
    </row>
    <row r="1928" spans="1:4" ht="12.75" x14ac:dyDescent="0.2">
      <c r="A1928" s="50"/>
      <c r="B1928" s="68"/>
      <c r="C1928" s="68"/>
      <c r="D1928" s="68"/>
    </row>
    <row r="1929" spans="1:4" ht="12.75" x14ac:dyDescent="0.2">
      <c r="A1929" s="50"/>
      <c r="B1929" s="68"/>
      <c r="C1929" s="68"/>
      <c r="D1929" s="68"/>
    </row>
    <row r="1930" spans="1:4" ht="12.75" x14ac:dyDescent="0.2">
      <c r="A1930" s="50"/>
      <c r="B1930" s="68"/>
      <c r="C1930" s="68"/>
      <c r="D1930" s="68"/>
    </row>
    <row r="1931" spans="1:4" ht="12.75" x14ac:dyDescent="0.2">
      <c r="A1931" s="50"/>
      <c r="B1931" s="68"/>
      <c r="C1931" s="68"/>
      <c r="D1931" s="68"/>
    </row>
    <row r="1932" spans="1:4" ht="12.75" x14ac:dyDescent="0.2">
      <c r="A1932" s="50"/>
      <c r="B1932" s="68"/>
      <c r="C1932" s="68"/>
      <c r="D1932" s="68"/>
    </row>
    <row r="1933" spans="1:4" ht="12.75" x14ac:dyDescent="0.2">
      <c r="A1933" s="50"/>
      <c r="B1933" s="68"/>
      <c r="C1933" s="68"/>
      <c r="D1933" s="68"/>
    </row>
    <row r="1934" spans="1:4" ht="12.75" x14ac:dyDescent="0.2">
      <c r="A1934" s="50"/>
      <c r="B1934" s="68"/>
      <c r="C1934" s="68"/>
      <c r="D1934" s="68"/>
    </row>
    <row r="1935" spans="1:4" ht="12.75" x14ac:dyDescent="0.2">
      <c r="A1935" s="50"/>
      <c r="B1935" s="68"/>
      <c r="C1935" s="68"/>
      <c r="D1935" s="68"/>
    </row>
    <row r="1936" spans="1:4" ht="12.75" x14ac:dyDescent="0.2">
      <c r="A1936" s="50"/>
      <c r="B1936" s="68"/>
      <c r="C1936" s="68"/>
      <c r="D1936" s="68"/>
    </row>
    <row r="1937" spans="1:4" ht="12.75" x14ac:dyDescent="0.2">
      <c r="A1937" s="50"/>
      <c r="B1937" s="68"/>
      <c r="C1937" s="68"/>
      <c r="D1937" s="68"/>
    </row>
    <row r="1938" spans="1:4" ht="12.75" x14ac:dyDescent="0.2">
      <c r="A1938" s="50"/>
      <c r="B1938" s="68"/>
      <c r="C1938" s="68"/>
      <c r="D1938" s="68"/>
    </row>
    <row r="1939" spans="1:4" ht="12.75" x14ac:dyDescent="0.2">
      <c r="A1939" s="50"/>
      <c r="B1939" s="68"/>
      <c r="C1939" s="68"/>
      <c r="D1939" s="68"/>
    </row>
    <row r="1940" spans="1:4" ht="12.75" x14ac:dyDescent="0.2">
      <c r="A1940" s="50"/>
      <c r="B1940" s="68"/>
      <c r="C1940" s="68"/>
      <c r="D1940" s="68"/>
    </row>
    <row r="1941" spans="1:4" ht="12.75" x14ac:dyDescent="0.2">
      <c r="A1941" s="50"/>
      <c r="B1941" s="68"/>
      <c r="C1941" s="68"/>
      <c r="D1941" s="68"/>
    </row>
    <row r="1942" spans="1:4" ht="12.75" x14ac:dyDescent="0.2">
      <c r="A1942" s="50"/>
      <c r="B1942" s="68"/>
      <c r="C1942" s="68"/>
      <c r="D1942" s="68"/>
    </row>
    <row r="1943" spans="1:4" ht="12.75" x14ac:dyDescent="0.2">
      <c r="A1943" s="50"/>
      <c r="B1943" s="68"/>
      <c r="C1943" s="68"/>
      <c r="D1943" s="68"/>
    </row>
    <row r="1944" spans="1:4" ht="12.75" x14ac:dyDescent="0.2">
      <c r="A1944" s="50"/>
      <c r="B1944" s="68"/>
      <c r="C1944" s="68"/>
      <c r="D1944" s="68"/>
    </row>
    <row r="1945" spans="1:4" ht="12.75" x14ac:dyDescent="0.2">
      <c r="A1945" s="50"/>
      <c r="B1945" s="68"/>
      <c r="C1945" s="68"/>
      <c r="D1945" s="68"/>
    </row>
    <row r="1946" spans="1:4" ht="12.75" x14ac:dyDescent="0.2">
      <c r="A1946" s="50"/>
      <c r="B1946" s="68"/>
      <c r="C1946" s="68"/>
      <c r="D1946" s="68"/>
    </row>
    <row r="1947" spans="1:4" ht="12.75" x14ac:dyDescent="0.2">
      <c r="A1947" s="50"/>
      <c r="B1947" s="68"/>
      <c r="C1947" s="68"/>
      <c r="D1947" s="68"/>
    </row>
    <row r="1948" spans="1:4" ht="12.75" x14ac:dyDescent="0.2">
      <c r="A1948" s="50"/>
      <c r="B1948" s="68"/>
      <c r="C1948" s="68"/>
      <c r="D1948" s="68"/>
    </row>
    <row r="1949" spans="1:4" ht="12.75" x14ac:dyDescent="0.2">
      <c r="A1949" s="50"/>
      <c r="B1949" s="68"/>
      <c r="C1949" s="68"/>
      <c r="D1949" s="68"/>
    </row>
    <row r="1950" spans="1:4" ht="12.75" x14ac:dyDescent="0.2">
      <c r="A1950" s="50"/>
      <c r="B1950" s="68"/>
      <c r="C1950" s="68"/>
      <c r="D1950" s="68"/>
    </row>
    <row r="1951" spans="1:4" ht="12.75" x14ac:dyDescent="0.2">
      <c r="A1951" s="50"/>
      <c r="B1951" s="68"/>
      <c r="C1951" s="68"/>
      <c r="D1951" s="68"/>
    </row>
    <row r="1952" spans="1:4" ht="12.75" x14ac:dyDescent="0.2">
      <c r="A1952" s="50"/>
      <c r="B1952" s="68"/>
      <c r="C1952" s="68"/>
      <c r="D1952" s="68"/>
    </row>
    <row r="1953" spans="1:4" ht="12.75" x14ac:dyDescent="0.2">
      <c r="A1953" s="50"/>
      <c r="B1953" s="68"/>
      <c r="C1953" s="68"/>
      <c r="D1953" s="68"/>
    </row>
    <row r="1954" spans="1:4" ht="12.75" x14ac:dyDescent="0.2">
      <c r="A1954" s="50"/>
      <c r="B1954" s="68"/>
      <c r="C1954" s="68"/>
      <c r="D1954" s="68"/>
    </row>
    <row r="1955" spans="1:4" ht="12.75" x14ac:dyDescent="0.2">
      <c r="A1955" s="50"/>
      <c r="B1955" s="68"/>
      <c r="C1955" s="68"/>
      <c r="D1955" s="68"/>
    </row>
    <row r="1956" spans="1:4" ht="12.75" x14ac:dyDescent="0.2">
      <c r="A1956" s="50"/>
      <c r="B1956" s="68"/>
      <c r="C1956" s="68"/>
      <c r="D1956" s="68"/>
    </row>
    <row r="1957" spans="1:4" ht="12.75" x14ac:dyDescent="0.2">
      <c r="A1957" s="50"/>
      <c r="B1957" s="68"/>
      <c r="C1957" s="68"/>
      <c r="D1957" s="68"/>
    </row>
    <row r="1958" spans="1:4" ht="12.75" x14ac:dyDescent="0.2">
      <c r="A1958" s="50"/>
      <c r="B1958" s="68"/>
      <c r="C1958" s="68"/>
      <c r="D1958" s="68"/>
    </row>
    <row r="1959" spans="1:4" ht="12.75" x14ac:dyDescent="0.2">
      <c r="A1959" s="50"/>
      <c r="B1959" s="68"/>
      <c r="C1959" s="68"/>
      <c r="D1959" s="68"/>
    </row>
    <row r="1960" spans="1:4" ht="12.75" x14ac:dyDescent="0.2">
      <c r="A1960" s="50"/>
      <c r="B1960" s="68"/>
      <c r="C1960" s="68"/>
      <c r="D1960" s="68"/>
    </row>
    <row r="1961" spans="1:4" ht="12.75" x14ac:dyDescent="0.2">
      <c r="A1961" s="50"/>
      <c r="B1961" s="68"/>
      <c r="C1961" s="68"/>
      <c r="D1961" s="68"/>
    </row>
    <row r="1962" spans="1:4" ht="12.75" x14ac:dyDescent="0.2">
      <c r="A1962" s="50"/>
      <c r="B1962" s="68"/>
      <c r="C1962" s="68"/>
      <c r="D1962" s="68"/>
    </row>
    <row r="1963" spans="1:4" ht="12.75" x14ac:dyDescent="0.2">
      <c r="A1963" s="50"/>
      <c r="B1963" s="68"/>
      <c r="C1963" s="68"/>
      <c r="D1963" s="68"/>
    </row>
    <row r="1964" spans="1:4" ht="12.75" x14ac:dyDescent="0.2">
      <c r="A1964" s="50"/>
      <c r="B1964" s="68"/>
      <c r="C1964" s="68"/>
      <c r="D1964" s="68"/>
    </row>
    <row r="1965" spans="1:4" ht="12.75" x14ac:dyDescent="0.2">
      <c r="A1965" s="50"/>
      <c r="B1965" s="68"/>
      <c r="C1965" s="68"/>
      <c r="D1965" s="68"/>
    </row>
    <row r="1966" spans="1:4" ht="12.75" x14ac:dyDescent="0.2">
      <c r="A1966" s="50"/>
      <c r="B1966" s="68"/>
      <c r="C1966" s="68"/>
      <c r="D1966" s="68"/>
    </row>
    <row r="1967" spans="1:4" ht="12.75" x14ac:dyDescent="0.2">
      <c r="A1967" s="50"/>
      <c r="B1967" s="68"/>
      <c r="C1967" s="68"/>
      <c r="D1967" s="68"/>
    </row>
    <row r="1968" spans="1:4" ht="12.75" x14ac:dyDescent="0.2">
      <c r="A1968" s="50"/>
      <c r="B1968" s="68"/>
      <c r="C1968" s="68"/>
      <c r="D1968" s="68"/>
    </row>
    <row r="1969" spans="1:4" ht="12.75" x14ac:dyDescent="0.2">
      <c r="A1969" s="50"/>
      <c r="B1969" s="68"/>
      <c r="C1969" s="68"/>
      <c r="D1969" s="68"/>
    </row>
    <row r="1970" spans="1:4" ht="12.75" x14ac:dyDescent="0.2">
      <c r="A1970" s="50"/>
      <c r="B1970" s="68"/>
      <c r="C1970" s="68"/>
      <c r="D1970" s="68"/>
    </row>
    <row r="1971" spans="1:4" ht="12.75" x14ac:dyDescent="0.2">
      <c r="A1971" s="50"/>
      <c r="B1971" s="68"/>
      <c r="C1971" s="68"/>
      <c r="D1971" s="68"/>
    </row>
    <row r="1972" spans="1:4" ht="12.75" x14ac:dyDescent="0.2">
      <c r="A1972" s="50"/>
      <c r="B1972" s="68"/>
      <c r="C1972" s="68"/>
      <c r="D1972" s="68"/>
    </row>
    <row r="1973" spans="1:4" ht="12.75" x14ac:dyDescent="0.2">
      <c r="A1973" s="50"/>
      <c r="B1973" s="68"/>
      <c r="C1973" s="68"/>
      <c r="D1973" s="68"/>
    </row>
    <row r="1974" spans="1:4" ht="12.75" x14ac:dyDescent="0.2">
      <c r="A1974" s="50"/>
      <c r="B1974" s="68"/>
      <c r="C1974" s="68"/>
      <c r="D1974" s="68"/>
    </row>
    <row r="1975" spans="1:4" ht="12.75" x14ac:dyDescent="0.2">
      <c r="A1975" s="50"/>
      <c r="B1975" s="68"/>
      <c r="C1975" s="68"/>
      <c r="D1975" s="68"/>
    </row>
    <row r="1976" spans="1:4" ht="12.75" x14ac:dyDescent="0.2">
      <c r="A1976" s="50"/>
      <c r="B1976" s="68"/>
      <c r="C1976" s="68"/>
      <c r="D1976" s="68"/>
    </row>
    <row r="1977" spans="1:4" ht="12.75" x14ac:dyDescent="0.2">
      <c r="A1977" s="50"/>
      <c r="B1977" s="68"/>
      <c r="C1977" s="68"/>
      <c r="D1977" s="68"/>
    </row>
    <row r="1978" spans="1:4" ht="12.75" x14ac:dyDescent="0.2">
      <c r="A1978" s="50"/>
      <c r="B1978" s="68"/>
      <c r="C1978" s="68"/>
      <c r="D1978" s="68"/>
    </row>
    <row r="1979" spans="1:4" ht="12.75" x14ac:dyDescent="0.2">
      <c r="A1979" s="50"/>
      <c r="B1979" s="68"/>
      <c r="C1979" s="68"/>
      <c r="D1979" s="68"/>
    </row>
    <row r="1980" spans="1:4" ht="12.75" x14ac:dyDescent="0.2">
      <c r="A1980" s="50"/>
      <c r="B1980" s="68"/>
      <c r="C1980" s="68"/>
      <c r="D1980" s="68"/>
    </row>
    <row r="1981" spans="1:4" ht="12.75" x14ac:dyDescent="0.2">
      <c r="A1981" s="50"/>
      <c r="B1981" s="68"/>
      <c r="C1981" s="68"/>
      <c r="D1981" s="68"/>
    </row>
    <row r="1982" spans="1:4" ht="12.75" x14ac:dyDescent="0.2">
      <c r="A1982" s="50"/>
      <c r="B1982" s="68"/>
      <c r="C1982" s="68"/>
      <c r="D1982" s="68"/>
    </row>
    <row r="1983" spans="1:4" ht="12.75" x14ac:dyDescent="0.2">
      <c r="A1983" s="50"/>
      <c r="B1983" s="68"/>
      <c r="C1983" s="68"/>
      <c r="D1983" s="68"/>
    </row>
    <row r="1984" spans="1:4" ht="12.75" x14ac:dyDescent="0.2">
      <c r="A1984" s="50"/>
      <c r="B1984" s="68"/>
      <c r="C1984" s="68"/>
      <c r="D1984" s="68"/>
    </row>
    <row r="1985" spans="1:4" ht="12.75" x14ac:dyDescent="0.2">
      <c r="A1985" s="50"/>
      <c r="B1985" s="68"/>
      <c r="C1985" s="68"/>
      <c r="D1985" s="68"/>
    </row>
    <row r="1986" spans="1:4" ht="12.75" x14ac:dyDescent="0.2">
      <c r="A1986" s="50"/>
      <c r="B1986" s="68"/>
      <c r="C1986" s="68"/>
      <c r="D1986" s="68"/>
    </row>
    <row r="1987" spans="1:4" ht="12.75" x14ac:dyDescent="0.2">
      <c r="A1987" s="50"/>
      <c r="B1987" s="68"/>
      <c r="C1987" s="68"/>
      <c r="D1987" s="68"/>
    </row>
    <row r="1988" spans="1:4" ht="12.75" x14ac:dyDescent="0.2">
      <c r="A1988" s="50"/>
      <c r="B1988" s="68"/>
      <c r="C1988" s="68"/>
      <c r="D1988" s="68"/>
    </row>
    <row r="1989" spans="1:4" ht="12.75" x14ac:dyDescent="0.2">
      <c r="A1989" s="50"/>
      <c r="B1989" s="68"/>
      <c r="C1989" s="68"/>
      <c r="D1989" s="68"/>
    </row>
    <row r="1990" spans="1:4" ht="12.75" x14ac:dyDescent="0.2">
      <c r="A1990" s="50"/>
      <c r="B1990" s="68"/>
      <c r="C1990" s="68"/>
      <c r="D1990" s="68"/>
    </row>
    <row r="1991" spans="1:4" ht="12.75" x14ac:dyDescent="0.2">
      <c r="A1991" s="50"/>
      <c r="B1991" s="68"/>
      <c r="C1991" s="68"/>
      <c r="D1991" s="68"/>
    </row>
    <row r="1992" spans="1:4" ht="12.75" x14ac:dyDescent="0.2">
      <c r="A1992" s="50"/>
      <c r="B1992" s="68"/>
      <c r="C1992" s="68"/>
      <c r="D1992" s="68"/>
    </row>
    <row r="1993" spans="1:4" ht="12.75" x14ac:dyDescent="0.2">
      <c r="A1993" s="50"/>
      <c r="B1993" s="68"/>
      <c r="C1993" s="68"/>
      <c r="D1993" s="68"/>
    </row>
    <row r="1994" spans="1:4" ht="12.75" x14ac:dyDescent="0.2">
      <c r="A1994" s="50"/>
      <c r="B1994" s="68"/>
      <c r="C1994" s="68"/>
      <c r="D1994" s="68"/>
    </row>
    <row r="1995" spans="1:4" ht="12.75" x14ac:dyDescent="0.2">
      <c r="A1995" s="50"/>
      <c r="B1995" s="68"/>
      <c r="C1995" s="68"/>
      <c r="D1995" s="68"/>
    </row>
    <row r="1996" spans="1:4" ht="12.75" x14ac:dyDescent="0.2">
      <c r="A1996" s="50"/>
      <c r="B1996" s="68"/>
      <c r="C1996" s="68"/>
      <c r="D1996" s="68"/>
    </row>
    <row r="1997" spans="1:4" ht="12.75" x14ac:dyDescent="0.2">
      <c r="A1997" s="50"/>
      <c r="B1997" s="68"/>
      <c r="C1997" s="68"/>
      <c r="D1997" s="68"/>
    </row>
    <row r="1998" spans="1:4" ht="12.75" x14ac:dyDescent="0.2">
      <c r="A1998" s="50"/>
      <c r="B1998" s="68"/>
      <c r="C1998" s="68"/>
      <c r="D1998" s="68"/>
    </row>
    <row r="1999" spans="1:4" ht="12.75" x14ac:dyDescent="0.2">
      <c r="A1999" s="50"/>
      <c r="B1999" s="68"/>
      <c r="C1999" s="68"/>
      <c r="D1999" s="68"/>
    </row>
    <row r="2000" spans="1:4" ht="12.75" x14ac:dyDescent="0.2">
      <c r="A2000" s="50"/>
      <c r="B2000" s="68"/>
      <c r="C2000" s="68"/>
      <c r="D2000" s="68"/>
    </row>
    <row r="2001" spans="1:4" ht="12.75" x14ac:dyDescent="0.2">
      <c r="A2001" s="50"/>
      <c r="B2001" s="68"/>
      <c r="C2001" s="68"/>
      <c r="D2001" s="68"/>
    </row>
    <row r="2002" spans="1:4" ht="12.75" x14ac:dyDescent="0.2">
      <c r="A2002" s="50"/>
      <c r="B2002" s="68"/>
      <c r="C2002" s="68"/>
      <c r="D2002" s="68"/>
    </row>
    <row r="2003" spans="1:4" ht="12.75" x14ac:dyDescent="0.2">
      <c r="A2003" s="50"/>
      <c r="B2003" s="68"/>
      <c r="C2003" s="68"/>
      <c r="D2003" s="68"/>
    </row>
    <row r="2004" spans="1:4" ht="12.75" x14ac:dyDescent="0.2">
      <c r="A2004" s="50"/>
      <c r="B2004" s="68"/>
      <c r="C2004" s="68"/>
      <c r="D2004" s="68"/>
    </row>
    <row r="2005" spans="1:4" ht="12.75" x14ac:dyDescent="0.2">
      <c r="A2005" s="50"/>
      <c r="B2005" s="68"/>
      <c r="C2005" s="68"/>
      <c r="D2005" s="68"/>
    </row>
    <row r="2006" spans="1:4" ht="12.75" x14ac:dyDescent="0.2">
      <c r="A2006" s="50"/>
      <c r="B2006" s="68"/>
      <c r="C2006" s="68"/>
      <c r="D2006" s="68"/>
    </row>
    <row r="2007" spans="1:4" ht="12.75" x14ac:dyDescent="0.2">
      <c r="A2007" s="50"/>
      <c r="B2007" s="68"/>
      <c r="C2007" s="68"/>
      <c r="D2007" s="68"/>
    </row>
    <row r="2008" spans="1:4" ht="12.75" x14ac:dyDescent="0.2">
      <c r="A2008" s="50"/>
      <c r="B2008" s="68"/>
      <c r="C2008" s="68"/>
      <c r="D2008" s="68"/>
    </row>
    <row r="2009" spans="1:4" ht="12.75" x14ac:dyDescent="0.2">
      <c r="A2009" s="50"/>
      <c r="B2009" s="68"/>
      <c r="C2009" s="68"/>
      <c r="D2009" s="68"/>
    </row>
    <row r="2010" spans="1:4" ht="12.75" x14ac:dyDescent="0.2">
      <c r="A2010" s="50"/>
      <c r="B2010" s="68"/>
      <c r="C2010" s="68"/>
      <c r="D2010" s="68"/>
    </row>
    <row r="2011" spans="1:4" ht="12.75" x14ac:dyDescent="0.2">
      <c r="A2011" s="50"/>
      <c r="B2011" s="68"/>
      <c r="C2011" s="68"/>
      <c r="D2011" s="68"/>
    </row>
    <row r="2012" spans="1:4" ht="12.75" x14ac:dyDescent="0.2">
      <c r="A2012" s="50"/>
      <c r="B2012" s="68"/>
      <c r="C2012" s="68"/>
      <c r="D2012" s="68"/>
    </row>
    <row r="2013" spans="1:4" ht="12.75" x14ac:dyDescent="0.2">
      <c r="A2013" s="50"/>
      <c r="B2013" s="68"/>
      <c r="C2013" s="68"/>
      <c r="D2013" s="68"/>
    </row>
    <row r="2014" spans="1:4" ht="12.75" x14ac:dyDescent="0.2">
      <c r="A2014" s="50"/>
      <c r="B2014" s="68"/>
      <c r="C2014" s="68"/>
      <c r="D2014" s="68"/>
    </row>
    <row r="2015" spans="1:4" ht="12.75" x14ac:dyDescent="0.2">
      <c r="A2015" s="50"/>
      <c r="B2015" s="68"/>
      <c r="C2015" s="68"/>
      <c r="D2015" s="68"/>
    </row>
    <row r="2016" spans="1:4" ht="12.75" x14ac:dyDescent="0.2">
      <c r="A2016" s="50"/>
      <c r="B2016" s="68"/>
      <c r="C2016" s="68"/>
      <c r="D2016" s="68"/>
    </row>
    <row r="2017" spans="1:4" ht="12.75" x14ac:dyDescent="0.2">
      <c r="A2017" s="50"/>
      <c r="B2017" s="68"/>
      <c r="C2017" s="68"/>
      <c r="D2017" s="68"/>
    </row>
    <row r="2018" spans="1:4" ht="12.75" x14ac:dyDescent="0.2">
      <c r="A2018" s="50"/>
      <c r="B2018" s="68"/>
      <c r="C2018" s="68"/>
      <c r="D2018" s="68"/>
    </row>
    <row r="2019" spans="1:4" ht="12.75" x14ac:dyDescent="0.2">
      <c r="A2019" s="50"/>
      <c r="B2019" s="68"/>
      <c r="C2019" s="68"/>
      <c r="D2019" s="68"/>
    </row>
    <row r="2020" spans="1:4" ht="12.75" x14ac:dyDescent="0.2">
      <c r="A2020" s="50"/>
      <c r="B2020" s="68"/>
      <c r="C2020" s="68"/>
      <c r="D2020" s="68"/>
    </row>
    <row r="2021" spans="1:4" ht="12.75" x14ac:dyDescent="0.2">
      <c r="A2021" s="50"/>
      <c r="B2021" s="68"/>
      <c r="C2021" s="68"/>
      <c r="D2021" s="68"/>
    </row>
    <row r="2022" spans="1:4" ht="12.75" x14ac:dyDescent="0.2">
      <c r="A2022" s="50"/>
      <c r="B2022" s="68"/>
      <c r="C2022" s="68"/>
      <c r="D2022" s="68"/>
    </row>
    <row r="2023" spans="1:4" ht="12.75" x14ac:dyDescent="0.2">
      <c r="A2023" s="50"/>
      <c r="B2023" s="68"/>
      <c r="C2023" s="68"/>
      <c r="D2023" s="68"/>
    </row>
    <row r="2024" spans="1:4" ht="12.75" x14ac:dyDescent="0.2">
      <c r="A2024" s="50"/>
      <c r="B2024" s="68"/>
      <c r="C2024" s="68"/>
      <c r="D2024" s="68"/>
    </row>
    <row r="2025" spans="1:4" ht="12.75" x14ac:dyDescent="0.2">
      <c r="A2025" s="50"/>
      <c r="B2025" s="68"/>
      <c r="C2025" s="68"/>
      <c r="D2025" s="68"/>
    </row>
    <row r="2026" spans="1:4" ht="12.75" x14ac:dyDescent="0.2">
      <c r="A2026" s="50"/>
      <c r="B2026" s="68"/>
      <c r="C2026" s="68"/>
      <c r="D2026" s="68"/>
    </row>
    <row r="2027" spans="1:4" ht="12.75" x14ac:dyDescent="0.2">
      <c r="A2027" s="50"/>
      <c r="B2027" s="68"/>
      <c r="C2027" s="68"/>
      <c r="D2027" s="68"/>
    </row>
    <row r="2028" spans="1:4" ht="12.75" x14ac:dyDescent="0.2">
      <c r="A2028" s="50"/>
      <c r="B2028" s="68"/>
      <c r="C2028" s="68"/>
      <c r="D2028" s="68"/>
    </row>
    <row r="2029" spans="1:4" ht="12.75" x14ac:dyDescent="0.2">
      <c r="A2029" s="50"/>
      <c r="B2029" s="68"/>
      <c r="C2029" s="68"/>
      <c r="D2029" s="68"/>
    </row>
    <row r="2030" spans="1:4" ht="12.75" x14ac:dyDescent="0.2">
      <c r="A2030" s="50"/>
      <c r="B2030" s="68"/>
      <c r="C2030" s="68"/>
      <c r="D2030" s="68"/>
    </row>
    <row r="2031" spans="1:4" ht="12.75" x14ac:dyDescent="0.2">
      <c r="A2031" s="50"/>
      <c r="B2031" s="68"/>
      <c r="C2031" s="68"/>
      <c r="D2031" s="68"/>
    </row>
    <row r="2032" spans="1:4" ht="12.75" x14ac:dyDescent="0.2">
      <c r="A2032" s="50"/>
      <c r="B2032" s="68"/>
      <c r="C2032" s="68"/>
      <c r="D2032" s="68"/>
    </row>
    <row r="2033" spans="1:4" ht="12.75" x14ac:dyDescent="0.2">
      <c r="A2033" s="50"/>
      <c r="B2033" s="68"/>
      <c r="C2033" s="68"/>
      <c r="D2033" s="68"/>
    </row>
    <row r="2034" spans="1:4" ht="12.75" x14ac:dyDescent="0.2">
      <c r="A2034" s="50"/>
      <c r="B2034" s="68"/>
      <c r="C2034" s="68"/>
      <c r="D2034" s="68"/>
    </row>
    <row r="2035" spans="1:4" ht="12.75" x14ac:dyDescent="0.2">
      <c r="A2035" s="50"/>
      <c r="B2035" s="68"/>
      <c r="C2035" s="68"/>
      <c r="D2035" s="68"/>
    </row>
    <row r="2036" spans="1:4" ht="12.75" x14ac:dyDescent="0.2">
      <c r="A2036" s="50"/>
      <c r="B2036" s="68"/>
      <c r="C2036" s="68"/>
      <c r="D2036" s="68"/>
    </row>
    <row r="2037" spans="1:4" ht="12.75" x14ac:dyDescent="0.2">
      <c r="A2037" s="50"/>
      <c r="B2037" s="68"/>
      <c r="C2037" s="68"/>
      <c r="D2037" s="68"/>
    </row>
    <row r="2038" spans="1:4" ht="12.75" x14ac:dyDescent="0.2">
      <c r="A2038" s="50"/>
      <c r="B2038" s="68"/>
      <c r="C2038" s="68"/>
      <c r="D2038" s="68"/>
    </row>
    <row r="2039" spans="1:4" ht="12.75" x14ac:dyDescent="0.2">
      <c r="A2039" s="50"/>
      <c r="B2039" s="68"/>
      <c r="C2039" s="68"/>
      <c r="D2039" s="68"/>
    </row>
    <row r="2040" spans="1:4" ht="12.75" x14ac:dyDescent="0.2">
      <c r="A2040" s="50"/>
      <c r="B2040" s="68"/>
      <c r="C2040" s="68"/>
      <c r="D2040" s="68"/>
    </row>
    <row r="2041" spans="1:4" ht="12.75" x14ac:dyDescent="0.2">
      <c r="A2041" s="50"/>
      <c r="B2041" s="68"/>
      <c r="C2041" s="68"/>
      <c r="D2041" s="68"/>
    </row>
    <row r="2042" spans="1:4" ht="12.75" x14ac:dyDescent="0.2">
      <c r="A2042" s="50"/>
      <c r="B2042" s="68"/>
      <c r="C2042" s="68"/>
      <c r="D2042" s="68"/>
    </row>
    <row r="2043" spans="1:4" ht="12.75" x14ac:dyDescent="0.2">
      <c r="A2043" s="50"/>
      <c r="B2043" s="68"/>
      <c r="C2043" s="68"/>
      <c r="D2043" s="68"/>
    </row>
    <row r="2044" spans="1:4" ht="12.75" x14ac:dyDescent="0.2">
      <c r="A2044" s="50"/>
      <c r="B2044" s="68"/>
      <c r="C2044" s="68"/>
      <c r="D2044" s="68"/>
    </row>
    <row r="2045" spans="1:4" ht="12.75" x14ac:dyDescent="0.2">
      <c r="A2045" s="50"/>
      <c r="B2045" s="68"/>
      <c r="C2045" s="68"/>
      <c r="D2045" s="68"/>
    </row>
    <row r="2046" spans="1:4" ht="12.75" x14ac:dyDescent="0.2">
      <c r="A2046" s="50"/>
      <c r="B2046" s="68"/>
      <c r="C2046" s="68"/>
      <c r="D2046" s="68"/>
    </row>
    <row r="2047" spans="1:4" ht="12.75" x14ac:dyDescent="0.2">
      <c r="A2047" s="50"/>
      <c r="B2047" s="68"/>
      <c r="C2047" s="68"/>
      <c r="D2047" s="68"/>
    </row>
    <row r="2048" spans="1:4" ht="12.75" x14ac:dyDescent="0.2">
      <c r="A2048" s="50"/>
      <c r="B2048" s="68"/>
      <c r="C2048" s="68"/>
      <c r="D2048" s="68"/>
    </row>
    <row r="2049" spans="1:4" ht="12.75" x14ac:dyDescent="0.2">
      <c r="A2049" s="50"/>
      <c r="B2049" s="68"/>
      <c r="C2049" s="68"/>
      <c r="D2049" s="68"/>
    </row>
    <row r="2050" spans="1:4" ht="12.75" x14ac:dyDescent="0.2">
      <c r="A2050" s="50"/>
      <c r="B2050" s="68"/>
      <c r="C2050" s="68"/>
      <c r="D2050" s="68"/>
    </row>
    <row r="2051" spans="1:4" ht="12.75" x14ac:dyDescent="0.2">
      <c r="A2051" s="50"/>
      <c r="B2051" s="68"/>
      <c r="C2051" s="68"/>
      <c r="D2051" s="68"/>
    </row>
    <row r="2052" spans="1:4" ht="12.75" x14ac:dyDescent="0.2">
      <c r="A2052" s="50"/>
      <c r="B2052" s="68"/>
      <c r="C2052" s="68"/>
      <c r="D2052" s="68"/>
    </row>
    <row r="2053" spans="1:4" ht="12.75" x14ac:dyDescent="0.2">
      <c r="A2053" s="50"/>
      <c r="B2053" s="68"/>
      <c r="C2053" s="68"/>
      <c r="D2053" s="68"/>
    </row>
    <row r="2054" spans="1:4" ht="12.75" x14ac:dyDescent="0.2">
      <c r="A2054" s="50"/>
      <c r="B2054" s="68"/>
      <c r="C2054" s="68"/>
      <c r="D2054" s="68"/>
    </row>
    <row r="2055" spans="1:4" ht="12.75" x14ac:dyDescent="0.2">
      <c r="A2055" s="50"/>
      <c r="B2055" s="68"/>
      <c r="C2055" s="68"/>
      <c r="D2055" s="68"/>
    </row>
    <row r="2056" spans="1:4" ht="12.75" x14ac:dyDescent="0.2">
      <c r="A2056" s="50"/>
      <c r="B2056" s="68"/>
      <c r="C2056" s="68"/>
      <c r="D2056" s="68"/>
    </row>
    <row r="2057" spans="1:4" ht="12.75" x14ac:dyDescent="0.2">
      <c r="A2057" s="50"/>
      <c r="B2057" s="68"/>
      <c r="C2057" s="68"/>
      <c r="D2057" s="68"/>
    </row>
    <row r="2058" spans="1:4" ht="12.75" x14ac:dyDescent="0.2">
      <c r="A2058" s="50"/>
      <c r="B2058" s="68"/>
      <c r="C2058" s="68"/>
      <c r="D2058" s="68"/>
    </row>
    <row r="2059" spans="1:4" ht="12.75" x14ac:dyDescent="0.2">
      <c r="A2059" s="50"/>
      <c r="B2059" s="68"/>
      <c r="C2059" s="68"/>
      <c r="D2059" s="68"/>
    </row>
    <row r="2060" spans="1:4" ht="12.75" x14ac:dyDescent="0.2">
      <c r="A2060" s="50"/>
      <c r="B2060" s="68"/>
      <c r="C2060" s="68"/>
      <c r="D2060" s="68"/>
    </row>
    <row r="2061" spans="1:4" ht="12.75" x14ac:dyDescent="0.2">
      <c r="A2061" s="50"/>
      <c r="B2061" s="68"/>
      <c r="C2061" s="68"/>
      <c r="D2061" s="68"/>
    </row>
    <row r="2062" spans="1:4" ht="12.75" x14ac:dyDescent="0.2">
      <c r="A2062" s="50"/>
      <c r="B2062" s="68"/>
      <c r="C2062" s="68"/>
      <c r="D2062" s="68"/>
    </row>
    <row r="2063" spans="1:4" ht="12.75" x14ac:dyDescent="0.2">
      <c r="A2063" s="50"/>
      <c r="B2063" s="68"/>
      <c r="C2063" s="68"/>
      <c r="D2063" s="68"/>
    </row>
    <row r="2064" spans="1:4" ht="12.75" x14ac:dyDescent="0.2">
      <c r="A2064" s="50"/>
      <c r="B2064" s="68"/>
      <c r="C2064" s="68"/>
      <c r="D2064" s="68"/>
    </row>
    <row r="2065" spans="1:4" ht="12.75" x14ac:dyDescent="0.2">
      <c r="A2065" s="50"/>
      <c r="B2065" s="68"/>
      <c r="C2065" s="68"/>
      <c r="D2065" s="68"/>
    </row>
    <row r="2066" spans="1:4" ht="12.75" x14ac:dyDescent="0.2">
      <c r="A2066" s="50"/>
      <c r="B2066" s="68"/>
      <c r="C2066" s="68"/>
      <c r="D2066" s="68"/>
    </row>
    <row r="2067" spans="1:4" ht="12.75" x14ac:dyDescent="0.2">
      <c r="A2067" s="50"/>
      <c r="B2067" s="68"/>
      <c r="C2067" s="68"/>
      <c r="D2067" s="68"/>
    </row>
    <row r="2068" spans="1:4" ht="12.75" x14ac:dyDescent="0.2">
      <c r="A2068" s="50"/>
      <c r="B2068" s="68"/>
      <c r="C2068" s="68"/>
      <c r="D2068" s="68"/>
    </row>
    <row r="2069" spans="1:4" ht="12.75" x14ac:dyDescent="0.2">
      <c r="A2069" s="50"/>
      <c r="B2069" s="68"/>
      <c r="C2069" s="68"/>
      <c r="D2069" s="68"/>
    </row>
    <row r="2070" spans="1:4" ht="12.75" x14ac:dyDescent="0.2">
      <c r="A2070" s="50"/>
      <c r="B2070" s="68"/>
      <c r="C2070" s="68"/>
      <c r="D2070" s="68"/>
    </row>
    <row r="2071" spans="1:4" ht="12.75" x14ac:dyDescent="0.2">
      <c r="A2071" s="50"/>
      <c r="B2071" s="68"/>
      <c r="C2071" s="68"/>
      <c r="D2071" s="68"/>
    </row>
    <row r="2072" spans="1:4" ht="12.75" x14ac:dyDescent="0.2">
      <c r="A2072" s="50"/>
      <c r="B2072" s="68"/>
      <c r="C2072" s="68"/>
      <c r="D2072" s="68"/>
    </row>
    <row r="2073" spans="1:4" ht="12.75" x14ac:dyDescent="0.2">
      <c r="A2073" s="50"/>
      <c r="B2073" s="68"/>
      <c r="C2073" s="68"/>
      <c r="D2073" s="68"/>
    </row>
    <row r="2074" spans="1:4" ht="12.75" x14ac:dyDescent="0.2">
      <c r="A2074" s="50"/>
      <c r="B2074" s="68"/>
      <c r="C2074" s="68"/>
      <c r="D2074" s="68"/>
    </row>
    <row r="2075" spans="1:4" ht="12.75" x14ac:dyDescent="0.2">
      <c r="A2075" s="50"/>
      <c r="B2075" s="68"/>
      <c r="C2075" s="68"/>
      <c r="D2075" s="68"/>
    </row>
    <row r="2076" spans="1:4" ht="12.75" x14ac:dyDescent="0.2">
      <c r="A2076" s="50"/>
      <c r="B2076" s="68"/>
      <c r="C2076" s="68"/>
      <c r="D2076" s="68"/>
    </row>
    <row r="2077" spans="1:4" ht="12.75" x14ac:dyDescent="0.2">
      <c r="A2077" s="50"/>
      <c r="B2077" s="68"/>
      <c r="C2077" s="68"/>
      <c r="D2077" s="68"/>
    </row>
    <row r="2078" spans="1:4" ht="12.75" x14ac:dyDescent="0.2">
      <c r="A2078" s="50"/>
      <c r="B2078" s="68"/>
      <c r="C2078" s="68"/>
      <c r="D2078" s="68"/>
    </row>
    <row r="2079" spans="1:4" ht="12.75" x14ac:dyDescent="0.2">
      <c r="A2079" s="50"/>
      <c r="B2079" s="68"/>
      <c r="C2079" s="68"/>
      <c r="D2079" s="68"/>
    </row>
    <row r="2080" spans="1:4" ht="12.75" x14ac:dyDescent="0.2">
      <c r="A2080" s="50"/>
      <c r="B2080" s="68"/>
      <c r="C2080" s="68"/>
      <c r="D2080" s="68"/>
    </row>
    <row r="2081" spans="1:4" ht="12.75" x14ac:dyDescent="0.2">
      <c r="A2081" s="50"/>
      <c r="B2081" s="68"/>
      <c r="C2081" s="68"/>
      <c r="D2081" s="68"/>
    </row>
    <row r="2082" spans="1:4" ht="12.75" x14ac:dyDescent="0.2">
      <c r="A2082" s="50"/>
      <c r="B2082" s="68"/>
      <c r="C2082" s="68"/>
      <c r="D2082" s="68"/>
    </row>
    <row r="2083" spans="1:4" ht="12.75" x14ac:dyDescent="0.2">
      <c r="A2083" s="50"/>
      <c r="B2083" s="68"/>
      <c r="C2083" s="68"/>
      <c r="D2083" s="68"/>
    </row>
    <row r="2084" spans="1:4" ht="12.75" x14ac:dyDescent="0.2">
      <c r="A2084" s="50"/>
      <c r="B2084" s="68"/>
      <c r="C2084" s="68"/>
      <c r="D2084" s="68"/>
    </row>
    <row r="2085" spans="1:4" ht="12.75" x14ac:dyDescent="0.2">
      <c r="A2085" s="50"/>
      <c r="B2085" s="68"/>
      <c r="C2085" s="68"/>
      <c r="D2085" s="68"/>
    </row>
    <row r="2086" spans="1:4" ht="12.75" x14ac:dyDescent="0.2">
      <c r="A2086" s="50"/>
      <c r="B2086" s="68"/>
      <c r="C2086" s="68"/>
      <c r="D2086" s="68"/>
    </row>
    <row r="2087" spans="1:4" ht="12.75" x14ac:dyDescent="0.2">
      <c r="A2087" s="50"/>
      <c r="B2087" s="68"/>
      <c r="C2087" s="68"/>
      <c r="D2087" s="68"/>
    </row>
    <row r="2088" spans="1:4" ht="12.75" x14ac:dyDescent="0.2">
      <c r="A2088" s="50"/>
      <c r="B2088" s="68"/>
      <c r="C2088" s="68"/>
      <c r="D2088" s="68"/>
    </row>
    <row r="2089" spans="1:4" ht="12.75" x14ac:dyDescent="0.2">
      <c r="A2089" s="50"/>
      <c r="B2089" s="68"/>
      <c r="C2089" s="68"/>
      <c r="D2089" s="68"/>
    </row>
    <row r="2090" spans="1:4" ht="12.75" x14ac:dyDescent="0.2">
      <c r="A2090" s="50"/>
      <c r="B2090" s="68"/>
      <c r="C2090" s="68"/>
      <c r="D2090" s="68"/>
    </row>
    <row r="2091" spans="1:4" ht="12.75" x14ac:dyDescent="0.2">
      <c r="A2091" s="50"/>
      <c r="B2091" s="68"/>
      <c r="C2091" s="68"/>
      <c r="D2091" s="68"/>
    </row>
    <row r="2092" spans="1:4" ht="12.75" x14ac:dyDescent="0.2">
      <c r="A2092" s="50"/>
      <c r="B2092" s="68"/>
      <c r="C2092" s="68"/>
      <c r="D2092" s="68"/>
    </row>
    <row r="2093" spans="1:4" ht="12.75" x14ac:dyDescent="0.2">
      <c r="A2093" s="50"/>
      <c r="B2093" s="68"/>
      <c r="C2093" s="68"/>
      <c r="D2093" s="68"/>
    </row>
    <row r="2094" spans="1:4" ht="12.75" x14ac:dyDescent="0.2">
      <c r="A2094" s="50"/>
      <c r="B2094" s="68"/>
      <c r="C2094" s="68"/>
      <c r="D2094" s="68"/>
    </row>
    <row r="2095" spans="1:4" ht="12.75" x14ac:dyDescent="0.2">
      <c r="A2095" s="50"/>
      <c r="B2095" s="68"/>
      <c r="C2095" s="68"/>
      <c r="D2095" s="68"/>
    </row>
    <row r="2096" spans="1:4" ht="12.75" x14ac:dyDescent="0.2">
      <c r="A2096" s="50"/>
      <c r="B2096" s="68"/>
      <c r="C2096" s="68"/>
      <c r="D2096" s="68"/>
    </row>
    <row r="2097" spans="1:4" ht="12.75" x14ac:dyDescent="0.2">
      <c r="A2097" s="50"/>
      <c r="B2097" s="68"/>
      <c r="C2097" s="68"/>
      <c r="D2097" s="68"/>
    </row>
    <row r="2098" spans="1:4" ht="12.75" x14ac:dyDescent="0.2">
      <c r="A2098" s="50"/>
      <c r="B2098" s="68"/>
      <c r="C2098" s="68"/>
      <c r="D2098" s="68"/>
    </row>
    <row r="2099" spans="1:4" ht="12.75" x14ac:dyDescent="0.2">
      <c r="A2099" s="50"/>
      <c r="B2099" s="68"/>
      <c r="C2099" s="68"/>
      <c r="D2099" s="68"/>
    </row>
    <row r="2100" spans="1:4" ht="12.75" x14ac:dyDescent="0.2">
      <c r="A2100" s="50"/>
      <c r="B2100" s="68"/>
      <c r="C2100" s="68"/>
      <c r="D2100" s="68"/>
    </row>
    <row r="2101" spans="1:4" ht="12.75" x14ac:dyDescent="0.2">
      <c r="A2101" s="50"/>
      <c r="B2101" s="68"/>
      <c r="C2101" s="68"/>
      <c r="D2101" s="68"/>
    </row>
    <row r="2102" spans="1:4" ht="12.75" x14ac:dyDescent="0.2">
      <c r="A2102" s="50"/>
      <c r="B2102" s="68"/>
      <c r="C2102" s="68"/>
      <c r="D2102" s="68"/>
    </row>
    <row r="2103" spans="1:4" ht="12.75" x14ac:dyDescent="0.2">
      <c r="A2103" s="50"/>
      <c r="B2103" s="68"/>
      <c r="C2103" s="68"/>
      <c r="D2103" s="68"/>
    </row>
    <row r="2104" spans="1:4" ht="12.75" x14ac:dyDescent="0.2">
      <c r="A2104" s="50"/>
      <c r="B2104" s="68"/>
      <c r="C2104" s="68"/>
      <c r="D2104" s="68"/>
    </row>
    <row r="2105" spans="1:4" ht="12.75" x14ac:dyDescent="0.2">
      <c r="A2105" s="50"/>
      <c r="B2105" s="68"/>
      <c r="C2105" s="68"/>
      <c r="D2105" s="68"/>
    </row>
    <row r="2106" spans="1:4" ht="12.75" x14ac:dyDescent="0.2">
      <c r="A2106" s="50"/>
      <c r="B2106" s="68"/>
      <c r="C2106" s="68"/>
      <c r="D2106" s="68"/>
    </row>
    <row r="2107" spans="1:4" ht="12.75" x14ac:dyDescent="0.2">
      <c r="A2107" s="50"/>
      <c r="B2107" s="68"/>
      <c r="C2107" s="68"/>
      <c r="D2107" s="68"/>
    </row>
    <row r="2108" spans="1:4" ht="12.75" x14ac:dyDescent="0.2">
      <c r="A2108" s="50"/>
      <c r="B2108" s="68"/>
      <c r="C2108" s="68"/>
      <c r="D2108" s="68"/>
    </row>
    <row r="2109" spans="1:4" ht="12.75" x14ac:dyDescent="0.2">
      <c r="A2109" s="50"/>
      <c r="B2109" s="68"/>
      <c r="C2109" s="68"/>
      <c r="D2109" s="68"/>
    </row>
    <row r="2110" spans="1:4" ht="12.75" x14ac:dyDescent="0.2">
      <c r="A2110" s="50"/>
      <c r="B2110" s="68"/>
      <c r="C2110" s="68"/>
      <c r="D2110" s="68"/>
    </row>
    <row r="2111" spans="1:4" ht="12.75" x14ac:dyDescent="0.2">
      <c r="A2111" s="50"/>
      <c r="B2111" s="68"/>
      <c r="C2111" s="68"/>
      <c r="D2111" s="68"/>
    </row>
    <row r="2112" spans="1:4" ht="12.75" x14ac:dyDescent="0.2">
      <c r="A2112" s="50"/>
      <c r="B2112" s="68"/>
      <c r="C2112" s="68"/>
      <c r="D2112" s="68"/>
    </row>
    <row r="2113" spans="1:4" ht="12.75" x14ac:dyDescent="0.2">
      <c r="A2113" s="50"/>
      <c r="B2113" s="68"/>
      <c r="C2113" s="68"/>
      <c r="D2113" s="68"/>
    </row>
    <row r="2114" spans="1:4" ht="12.75" x14ac:dyDescent="0.2">
      <c r="A2114" s="50"/>
      <c r="B2114" s="68"/>
      <c r="C2114" s="68"/>
      <c r="D2114" s="68"/>
    </row>
    <row r="2115" spans="1:4" ht="12.75" x14ac:dyDescent="0.2">
      <c r="A2115" s="50"/>
      <c r="B2115" s="68"/>
      <c r="C2115" s="68"/>
      <c r="D2115" s="68"/>
    </row>
    <row r="2116" spans="1:4" ht="12.75" x14ac:dyDescent="0.2">
      <c r="A2116" s="50"/>
      <c r="B2116" s="68"/>
      <c r="C2116" s="68"/>
      <c r="D2116" s="68"/>
    </row>
    <row r="2117" spans="1:4" ht="12.75" x14ac:dyDescent="0.2">
      <c r="A2117" s="50"/>
      <c r="B2117" s="68"/>
      <c r="C2117" s="68"/>
      <c r="D2117" s="68"/>
    </row>
    <row r="2118" spans="1:4" ht="12.75" x14ac:dyDescent="0.2">
      <c r="A2118" s="50"/>
      <c r="B2118" s="68"/>
      <c r="C2118" s="68"/>
      <c r="D2118" s="68"/>
    </row>
    <row r="2119" spans="1:4" ht="12.75" x14ac:dyDescent="0.2">
      <c r="A2119" s="50"/>
      <c r="B2119" s="68"/>
      <c r="C2119" s="68"/>
      <c r="D2119" s="68"/>
    </row>
    <row r="2120" spans="1:4" ht="12.75" x14ac:dyDescent="0.2">
      <c r="A2120" s="50"/>
      <c r="B2120" s="68"/>
      <c r="C2120" s="68"/>
      <c r="D2120" s="68"/>
    </row>
    <row r="2121" spans="1:4" ht="12.75" x14ac:dyDescent="0.2">
      <c r="A2121" s="50"/>
      <c r="B2121" s="68"/>
      <c r="C2121" s="68"/>
      <c r="D2121" s="68"/>
    </row>
    <row r="2122" spans="1:4" ht="12.75" x14ac:dyDescent="0.2">
      <c r="A2122" s="50"/>
      <c r="B2122" s="68"/>
      <c r="C2122" s="68"/>
      <c r="D2122" s="68"/>
    </row>
    <row r="2123" spans="1:4" ht="12.75" x14ac:dyDescent="0.2">
      <c r="A2123" s="50"/>
      <c r="B2123" s="68"/>
      <c r="C2123" s="68"/>
      <c r="D2123" s="68"/>
    </row>
    <row r="2124" spans="1:4" ht="12.75" x14ac:dyDescent="0.2">
      <c r="A2124" s="50"/>
      <c r="B2124" s="68"/>
      <c r="C2124" s="68"/>
      <c r="D2124" s="68"/>
    </row>
    <row r="2125" spans="1:4" ht="12.75" x14ac:dyDescent="0.2">
      <c r="A2125" s="50"/>
      <c r="B2125" s="68"/>
      <c r="C2125" s="68"/>
      <c r="D2125" s="68"/>
    </row>
    <row r="2126" spans="1:4" ht="12.75" x14ac:dyDescent="0.2">
      <c r="A2126" s="50"/>
      <c r="B2126" s="68"/>
      <c r="C2126" s="68"/>
      <c r="D2126" s="68"/>
    </row>
    <row r="2127" spans="1:4" ht="12.75" x14ac:dyDescent="0.2">
      <c r="A2127" s="50"/>
      <c r="B2127" s="68"/>
      <c r="C2127" s="68"/>
      <c r="D2127" s="68"/>
    </row>
    <row r="2128" spans="1:4" ht="12.75" x14ac:dyDescent="0.2">
      <c r="A2128" s="50"/>
      <c r="B2128" s="68"/>
      <c r="C2128" s="68"/>
      <c r="D2128" s="68"/>
    </row>
    <row r="2129" spans="1:4" ht="12.75" x14ac:dyDescent="0.2">
      <c r="A2129" s="50"/>
      <c r="B2129" s="68"/>
      <c r="C2129" s="68"/>
      <c r="D2129" s="68"/>
    </row>
    <row r="2130" spans="1:4" ht="12.75" x14ac:dyDescent="0.2">
      <c r="A2130" s="50"/>
      <c r="B2130" s="68"/>
      <c r="C2130" s="68"/>
      <c r="D2130" s="68"/>
    </row>
    <row r="2131" spans="1:4" ht="12.75" x14ac:dyDescent="0.2">
      <c r="A2131" s="50"/>
      <c r="B2131" s="68"/>
      <c r="C2131" s="68"/>
      <c r="D2131" s="68"/>
    </row>
    <row r="2132" spans="1:4" ht="12.75" x14ac:dyDescent="0.2">
      <c r="A2132" s="50"/>
      <c r="B2132" s="68"/>
      <c r="C2132" s="68"/>
      <c r="D2132" s="68"/>
    </row>
    <row r="2133" spans="1:4" ht="12.75" x14ac:dyDescent="0.2">
      <c r="A2133" s="50"/>
      <c r="B2133" s="68"/>
      <c r="C2133" s="68"/>
      <c r="D2133" s="68"/>
    </row>
    <row r="2134" spans="1:4" ht="12.75" x14ac:dyDescent="0.2">
      <c r="A2134" s="50"/>
      <c r="B2134" s="68"/>
      <c r="C2134" s="68"/>
      <c r="D2134" s="68"/>
    </row>
    <row r="2135" spans="1:4" ht="12.75" x14ac:dyDescent="0.2">
      <c r="A2135" s="50"/>
      <c r="B2135" s="68"/>
      <c r="C2135" s="68"/>
      <c r="D2135" s="68"/>
    </row>
    <row r="2136" spans="1:4" ht="12.75" x14ac:dyDescent="0.2">
      <c r="A2136" s="50"/>
      <c r="B2136" s="68"/>
      <c r="C2136" s="68"/>
      <c r="D2136" s="68"/>
    </row>
    <row r="2137" spans="1:4" ht="12.75" x14ac:dyDescent="0.2">
      <c r="A2137" s="50"/>
      <c r="B2137" s="68"/>
      <c r="C2137" s="68"/>
      <c r="D2137" s="68"/>
    </row>
    <row r="2138" spans="1:4" ht="12.75" x14ac:dyDescent="0.2">
      <c r="A2138" s="50"/>
      <c r="B2138" s="68"/>
      <c r="C2138" s="68"/>
      <c r="D2138" s="68"/>
    </row>
    <row r="2139" spans="1:4" ht="12.75" x14ac:dyDescent="0.2">
      <c r="A2139" s="50"/>
      <c r="B2139" s="68"/>
      <c r="C2139" s="68"/>
      <c r="D2139" s="68"/>
    </row>
    <row r="2140" spans="1:4" ht="12.75" x14ac:dyDescent="0.2">
      <c r="A2140" s="50"/>
      <c r="B2140" s="68"/>
      <c r="C2140" s="68"/>
      <c r="D2140" s="68"/>
    </row>
    <row r="2141" spans="1:4" ht="12.75" x14ac:dyDescent="0.2">
      <c r="A2141" s="50"/>
      <c r="B2141" s="68"/>
      <c r="C2141" s="68"/>
      <c r="D2141" s="68"/>
    </row>
    <row r="2142" spans="1:4" ht="12.75" x14ac:dyDescent="0.2">
      <c r="A2142" s="50"/>
      <c r="B2142" s="68"/>
      <c r="C2142" s="68"/>
      <c r="D2142" s="68"/>
    </row>
    <row r="2143" spans="1:4" ht="12.75" x14ac:dyDescent="0.2">
      <c r="A2143" s="50"/>
      <c r="B2143" s="68"/>
      <c r="C2143" s="68"/>
      <c r="D2143" s="68"/>
    </row>
    <row r="2144" spans="1:4" ht="12.75" x14ac:dyDescent="0.2">
      <c r="A2144" s="50"/>
      <c r="B2144" s="68"/>
      <c r="C2144" s="68"/>
      <c r="D2144" s="68"/>
    </row>
    <row r="2145" spans="1:4" ht="12.75" x14ac:dyDescent="0.2">
      <c r="A2145" s="50"/>
      <c r="B2145" s="68"/>
      <c r="C2145" s="68"/>
      <c r="D2145" s="68"/>
    </row>
    <row r="2146" spans="1:4" ht="12.75" x14ac:dyDescent="0.2">
      <c r="A2146" s="50"/>
      <c r="B2146" s="68"/>
      <c r="C2146" s="68"/>
      <c r="D2146" s="68"/>
    </row>
    <row r="2147" spans="1:4" ht="12.75" x14ac:dyDescent="0.2">
      <c r="A2147" s="50"/>
      <c r="B2147" s="68"/>
      <c r="C2147" s="68"/>
      <c r="D2147" s="68"/>
    </row>
    <row r="2148" spans="1:4" ht="12.75" x14ac:dyDescent="0.2">
      <c r="A2148" s="50"/>
      <c r="B2148" s="68"/>
      <c r="C2148" s="68"/>
      <c r="D2148" s="68"/>
    </row>
    <row r="2149" spans="1:4" ht="12.75" x14ac:dyDescent="0.2">
      <c r="A2149" s="50"/>
      <c r="B2149" s="68"/>
      <c r="C2149" s="68"/>
      <c r="D2149" s="68"/>
    </row>
    <row r="2150" spans="1:4" ht="12.75" x14ac:dyDescent="0.2">
      <c r="A2150" s="50"/>
      <c r="B2150" s="68"/>
      <c r="C2150" s="68"/>
      <c r="D2150" s="68"/>
    </row>
    <row r="2151" spans="1:4" ht="12.75" x14ac:dyDescent="0.2">
      <c r="A2151" s="50"/>
      <c r="B2151" s="68"/>
      <c r="C2151" s="68"/>
      <c r="D2151" s="68"/>
    </row>
    <row r="2152" spans="1:4" ht="12.75" x14ac:dyDescent="0.2">
      <c r="A2152" s="50"/>
      <c r="B2152" s="68"/>
      <c r="C2152" s="68"/>
      <c r="D2152" s="68"/>
    </row>
    <row r="2153" spans="1:4" ht="12.75" x14ac:dyDescent="0.2">
      <c r="A2153" s="50"/>
      <c r="B2153" s="68"/>
      <c r="C2153" s="68"/>
      <c r="D2153" s="68"/>
    </row>
    <row r="2154" spans="1:4" ht="12.75" x14ac:dyDescent="0.2">
      <c r="A2154" s="50"/>
      <c r="B2154" s="68"/>
      <c r="C2154" s="68"/>
      <c r="D2154" s="68"/>
    </row>
    <row r="2155" spans="1:4" ht="12.75" x14ac:dyDescent="0.2">
      <c r="A2155" s="50"/>
      <c r="B2155" s="68"/>
      <c r="C2155" s="68"/>
      <c r="D2155" s="68"/>
    </row>
    <row r="2156" spans="1:4" ht="12.75" x14ac:dyDescent="0.2">
      <c r="A2156" s="50"/>
      <c r="B2156" s="68"/>
      <c r="C2156" s="68"/>
      <c r="D2156" s="68"/>
    </row>
    <row r="2157" spans="1:4" ht="12.75" x14ac:dyDescent="0.2">
      <c r="A2157" s="50"/>
      <c r="B2157" s="68"/>
      <c r="C2157" s="68"/>
      <c r="D2157" s="68"/>
    </row>
    <row r="2158" spans="1:4" ht="12.75" x14ac:dyDescent="0.2">
      <c r="A2158" s="50"/>
      <c r="B2158" s="68"/>
      <c r="C2158" s="68"/>
      <c r="D2158" s="68"/>
    </row>
    <row r="2159" spans="1:4" ht="12.75" x14ac:dyDescent="0.2">
      <c r="A2159" s="50"/>
      <c r="B2159" s="68"/>
      <c r="C2159" s="68"/>
      <c r="D2159" s="68"/>
    </row>
    <row r="2160" spans="1:4" ht="12.75" x14ac:dyDescent="0.2">
      <c r="A2160" s="50"/>
      <c r="B2160" s="68"/>
      <c r="C2160" s="68"/>
      <c r="D2160" s="68"/>
    </row>
    <row r="2161" spans="1:4" ht="12.75" x14ac:dyDescent="0.2">
      <c r="A2161" s="50"/>
      <c r="B2161" s="68"/>
      <c r="C2161" s="68"/>
      <c r="D2161" s="68"/>
    </row>
    <row r="2162" spans="1:4" ht="12.75" x14ac:dyDescent="0.2">
      <c r="A2162" s="50"/>
      <c r="B2162" s="68"/>
      <c r="C2162" s="68"/>
      <c r="D2162" s="68"/>
    </row>
    <row r="2163" spans="1:4" ht="12.75" x14ac:dyDescent="0.2">
      <c r="A2163" s="50"/>
      <c r="B2163" s="68"/>
      <c r="C2163" s="68"/>
      <c r="D2163" s="68"/>
    </row>
    <row r="2164" spans="1:4" ht="12.75" x14ac:dyDescent="0.2">
      <c r="A2164" s="50"/>
      <c r="B2164" s="68"/>
      <c r="C2164" s="68"/>
      <c r="D2164" s="68"/>
    </row>
    <row r="2165" spans="1:4" ht="12.75" x14ac:dyDescent="0.2">
      <c r="A2165" s="50"/>
      <c r="B2165" s="68"/>
      <c r="C2165" s="68"/>
      <c r="D2165" s="68"/>
    </row>
    <row r="2166" spans="1:4" ht="12.75" x14ac:dyDescent="0.2">
      <c r="A2166" s="50"/>
      <c r="B2166" s="68"/>
      <c r="C2166" s="68"/>
      <c r="D2166" s="68"/>
    </row>
    <row r="2167" spans="1:4" ht="12.75" x14ac:dyDescent="0.2">
      <c r="A2167" s="50"/>
      <c r="B2167" s="68"/>
      <c r="C2167" s="68"/>
      <c r="D2167" s="68"/>
    </row>
    <row r="2168" spans="1:4" ht="12.75" x14ac:dyDescent="0.2">
      <c r="A2168" s="50"/>
      <c r="B2168" s="68"/>
      <c r="C2168" s="68"/>
      <c r="D2168" s="68"/>
    </row>
    <row r="2169" spans="1:4" ht="12.75" x14ac:dyDescent="0.2">
      <c r="A2169" s="50"/>
      <c r="B2169" s="68"/>
      <c r="C2169" s="68"/>
      <c r="D2169" s="68"/>
    </row>
    <row r="2170" spans="1:4" ht="12.75" x14ac:dyDescent="0.2">
      <c r="A2170" s="50"/>
      <c r="B2170" s="68"/>
      <c r="C2170" s="68"/>
      <c r="D2170" s="68"/>
    </row>
    <row r="2171" spans="1:4" ht="12.75" x14ac:dyDescent="0.2">
      <c r="A2171" s="50"/>
      <c r="B2171" s="68"/>
      <c r="C2171" s="68"/>
      <c r="D2171" s="68"/>
    </row>
    <row r="2172" spans="1:4" ht="12.75" x14ac:dyDescent="0.2">
      <c r="A2172" s="50"/>
      <c r="B2172" s="68"/>
      <c r="C2172" s="68"/>
      <c r="D2172" s="68"/>
    </row>
    <row r="2173" spans="1:4" ht="12.75" x14ac:dyDescent="0.2">
      <c r="A2173" s="50"/>
      <c r="B2173" s="68"/>
      <c r="C2173" s="68"/>
      <c r="D2173" s="68"/>
    </row>
    <row r="2174" spans="1:4" ht="12.75" x14ac:dyDescent="0.2">
      <c r="A2174" s="50"/>
      <c r="B2174" s="68"/>
      <c r="C2174" s="68"/>
      <c r="D2174" s="68"/>
    </row>
    <row r="2175" spans="1:4" ht="12.75" x14ac:dyDescent="0.2">
      <c r="A2175" s="50"/>
      <c r="B2175" s="68"/>
      <c r="C2175" s="68"/>
      <c r="D2175" s="68"/>
    </row>
    <row r="2176" spans="1:4" ht="12.75" x14ac:dyDescent="0.2">
      <c r="A2176" s="50"/>
      <c r="B2176" s="68"/>
      <c r="C2176" s="68"/>
      <c r="D2176" s="68"/>
    </row>
    <row r="2177" spans="1:4" ht="12.75" x14ac:dyDescent="0.2">
      <c r="A2177" s="50"/>
      <c r="B2177" s="68"/>
      <c r="C2177" s="68"/>
      <c r="D2177" s="68"/>
    </row>
    <row r="2178" spans="1:4" ht="12.75" x14ac:dyDescent="0.2">
      <c r="A2178" s="50"/>
      <c r="B2178" s="68"/>
      <c r="C2178" s="68"/>
      <c r="D2178" s="68"/>
    </row>
    <row r="2179" spans="1:4" ht="12.75" x14ac:dyDescent="0.2">
      <c r="A2179" s="50"/>
      <c r="B2179" s="68"/>
      <c r="C2179" s="68"/>
      <c r="D2179" s="68"/>
    </row>
    <row r="2180" spans="1:4" ht="12.75" x14ac:dyDescent="0.2">
      <c r="A2180" s="50"/>
      <c r="B2180" s="68"/>
      <c r="C2180" s="68"/>
      <c r="D2180" s="68"/>
    </row>
    <row r="2181" spans="1:4" ht="12.75" x14ac:dyDescent="0.2">
      <c r="A2181" s="50"/>
      <c r="B2181" s="68"/>
      <c r="C2181" s="68"/>
      <c r="D2181" s="68"/>
    </row>
    <row r="2182" spans="1:4" ht="12.75" x14ac:dyDescent="0.2">
      <c r="A2182" s="50"/>
      <c r="B2182" s="68"/>
      <c r="C2182" s="68"/>
      <c r="D2182" s="68"/>
    </row>
    <row r="2183" spans="1:4" ht="12.75" x14ac:dyDescent="0.2">
      <c r="A2183" s="50"/>
      <c r="B2183" s="68"/>
      <c r="C2183" s="68"/>
      <c r="D2183" s="68"/>
    </row>
    <row r="2184" spans="1:4" ht="12.75" x14ac:dyDescent="0.2">
      <c r="A2184" s="50"/>
      <c r="B2184" s="68"/>
      <c r="C2184" s="68"/>
      <c r="D2184" s="68"/>
    </row>
    <row r="2185" spans="1:4" ht="12.75" x14ac:dyDescent="0.2">
      <c r="A2185" s="50"/>
      <c r="B2185" s="68"/>
      <c r="C2185" s="68"/>
      <c r="D2185" s="68"/>
    </row>
    <row r="2186" spans="1:4" ht="12.75" x14ac:dyDescent="0.2">
      <c r="A2186" s="50"/>
      <c r="B2186" s="68"/>
      <c r="C2186" s="68"/>
      <c r="D2186" s="68"/>
    </row>
    <row r="2187" spans="1:4" ht="12.75" x14ac:dyDescent="0.2">
      <c r="A2187" s="50"/>
      <c r="B2187" s="68"/>
      <c r="C2187" s="68"/>
      <c r="D2187" s="68"/>
    </row>
    <row r="2188" spans="1:4" ht="12.75" x14ac:dyDescent="0.2">
      <c r="A2188" s="50"/>
      <c r="B2188" s="68"/>
      <c r="C2188" s="68"/>
      <c r="D2188" s="68"/>
    </row>
    <row r="2189" spans="1:4" ht="12.75" x14ac:dyDescent="0.2">
      <c r="A2189" s="50"/>
      <c r="B2189" s="68"/>
      <c r="C2189" s="68"/>
      <c r="D2189" s="68"/>
    </row>
    <row r="2190" spans="1:4" ht="12.75" x14ac:dyDescent="0.2">
      <c r="A2190" s="50"/>
      <c r="B2190" s="68"/>
      <c r="C2190" s="68"/>
      <c r="D2190" s="68"/>
    </row>
    <row r="2191" spans="1:4" ht="12.75" x14ac:dyDescent="0.2">
      <c r="A2191" s="50"/>
      <c r="B2191" s="68"/>
      <c r="C2191" s="68"/>
      <c r="D2191" s="68"/>
    </row>
    <row r="2192" spans="1:4" ht="12.75" x14ac:dyDescent="0.2">
      <c r="A2192" s="50"/>
      <c r="B2192" s="68"/>
      <c r="C2192" s="68"/>
      <c r="D2192" s="68"/>
    </row>
    <row r="2193" spans="1:4" ht="12.75" x14ac:dyDescent="0.2">
      <c r="A2193" s="50"/>
      <c r="B2193" s="68"/>
      <c r="C2193" s="68"/>
      <c r="D2193" s="68"/>
    </row>
    <row r="2194" spans="1:4" ht="12.75" x14ac:dyDescent="0.2">
      <c r="A2194" s="50"/>
      <c r="B2194" s="68"/>
      <c r="C2194" s="68"/>
      <c r="D2194" s="68"/>
    </row>
    <row r="2195" spans="1:4" ht="12.75" x14ac:dyDescent="0.2">
      <c r="A2195" s="50"/>
      <c r="B2195" s="68"/>
      <c r="C2195" s="68"/>
      <c r="D2195" s="68"/>
    </row>
    <row r="2196" spans="1:4" ht="12.75" x14ac:dyDescent="0.2">
      <c r="A2196" s="50"/>
      <c r="B2196" s="68"/>
      <c r="C2196" s="68"/>
      <c r="D2196" s="68"/>
    </row>
    <row r="2197" spans="1:4" ht="12.75" x14ac:dyDescent="0.2">
      <c r="A2197" s="50"/>
      <c r="B2197" s="68"/>
      <c r="C2197" s="68"/>
      <c r="D2197" s="68"/>
    </row>
    <row r="2198" spans="1:4" ht="12.75" x14ac:dyDescent="0.2">
      <c r="A2198" s="50"/>
      <c r="B2198" s="68"/>
      <c r="C2198" s="68"/>
      <c r="D2198" s="68"/>
    </row>
    <row r="2199" spans="1:4" ht="12.75" x14ac:dyDescent="0.2">
      <c r="A2199" s="50"/>
      <c r="B2199" s="68"/>
      <c r="C2199" s="68"/>
      <c r="D2199" s="68"/>
    </row>
    <row r="2200" spans="1:4" ht="12.75" x14ac:dyDescent="0.2">
      <c r="A2200" s="50"/>
      <c r="B2200" s="68"/>
      <c r="C2200" s="68"/>
      <c r="D2200" s="68"/>
    </row>
    <row r="2201" spans="1:4" ht="12.75" x14ac:dyDescent="0.2">
      <c r="A2201" s="50"/>
      <c r="B2201" s="68"/>
      <c r="C2201" s="68"/>
      <c r="D2201" s="68"/>
    </row>
    <row r="2202" spans="1:4" ht="12.75" x14ac:dyDescent="0.2">
      <c r="A2202" s="50"/>
      <c r="B2202" s="68"/>
      <c r="C2202" s="68"/>
      <c r="D2202" s="68"/>
    </row>
    <row r="2203" spans="1:4" ht="12.75" x14ac:dyDescent="0.2">
      <c r="A2203" s="50"/>
      <c r="B2203" s="68"/>
      <c r="C2203" s="68"/>
      <c r="D2203" s="68"/>
    </row>
    <row r="2204" spans="1:4" ht="12.75" x14ac:dyDescent="0.2">
      <c r="A2204" s="50"/>
      <c r="B2204" s="68"/>
      <c r="C2204" s="68"/>
      <c r="D2204" s="68"/>
    </row>
    <row r="2205" spans="1:4" ht="12.75" x14ac:dyDescent="0.2">
      <c r="A2205" s="50"/>
      <c r="B2205" s="68"/>
      <c r="C2205" s="68"/>
      <c r="D2205" s="68"/>
    </row>
    <row r="2206" spans="1:4" ht="12.75" x14ac:dyDescent="0.2">
      <c r="A2206" s="50"/>
      <c r="B2206" s="68"/>
      <c r="C2206" s="68"/>
      <c r="D2206" s="68"/>
    </row>
    <row r="2207" spans="1:4" ht="12.75" x14ac:dyDescent="0.2">
      <c r="A2207" s="50"/>
      <c r="B2207" s="68"/>
      <c r="C2207" s="68"/>
      <c r="D2207" s="68"/>
    </row>
    <row r="2208" spans="1:4" ht="12.75" x14ac:dyDescent="0.2">
      <c r="A2208" s="50"/>
      <c r="B2208" s="68"/>
      <c r="C2208" s="68"/>
      <c r="D2208" s="68"/>
    </row>
    <row r="2209" spans="1:4" ht="12.75" x14ac:dyDescent="0.2">
      <c r="A2209" s="50"/>
      <c r="B2209" s="68"/>
      <c r="C2209" s="68"/>
      <c r="D2209" s="68"/>
    </row>
    <row r="2210" spans="1:4" ht="12.75" x14ac:dyDescent="0.2">
      <c r="A2210" s="50"/>
      <c r="B2210" s="68"/>
      <c r="C2210" s="68"/>
      <c r="D2210" s="68"/>
    </row>
    <row r="2211" spans="1:4" ht="12.75" x14ac:dyDescent="0.2">
      <c r="A2211" s="50"/>
      <c r="B2211" s="68"/>
      <c r="C2211" s="68"/>
      <c r="D2211" s="68"/>
    </row>
    <row r="2212" spans="1:4" ht="12.75" x14ac:dyDescent="0.2">
      <c r="A2212" s="50"/>
      <c r="B2212" s="68"/>
      <c r="C2212" s="68"/>
      <c r="D2212" s="68"/>
    </row>
    <row r="2213" spans="1:4" ht="12.75" x14ac:dyDescent="0.2">
      <c r="A2213" s="50"/>
      <c r="B2213" s="68"/>
      <c r="C2213" s="68"/>
      <c r="D2213" s="68"/>
    </row>
    <row r="2214" spans="1:4" ht="12.75" x14ac:dyDescent="0.2">
      <c r="A2214" s="50"/>
      <c r="B2214" s="68"/>
      <c r="C2214" s="68"/>
      <c r="D2214" s="68"/>
    </row>
    <row r="2215" spans="1:4" ht="12.75" x14ac:dyDescent="0.2">
      <c r="A2215" s="50"/>
      <c r="B2215" s="68"/>
      <c r="C2215" s="68"/>
      <c r="D2215" s="68"/>
    </row>
    <row r="2216" spans="1:4" ht="12.75" x14ac:dyDescent="0.2">
      <c r="A2216" s="50"/>
      <c r="B2216" s="68"/>
      <c r="C2216" s="68"/>
      <c r="D2216" s="68"/>
    </row>
    <row r="2217" spans="1:4" ht="12.75" x14ac:dyDescent="0.2">
      <c r="A2217" s="50"/>
      <c r="B2217" s="68"/>
      <c r="C2217" s="68"/>
      <c r="D2217" s="68"/>
    </row>
    <row r="2218" spans="1:4" ht="12.75" x14ac:dyDescent="0.2">
      <c r="A2218" s="50"/>
      <c r="B2218" s="68"/>
      <c r="C2218" s="68"/>
      <c r="D2218" s="68"/>
    </row>
    <row r="2219" spans="1:4" ht="12.75" x14ac:dyDescent="0.2">
      <c r="A2219" s="50"/>
      <c r="B2219" s="68"/>
      <c r="C2219" s="68"/>
      <c r="D2219" s="68"/>
    </row>
    <row r="2220" spans="1:4" ht="12.75" x14ac:dyDescent="0.2">
      <c r="A2220" s="50"/>
      <c r="B2220" s="68"/>
      <c r="C2220" s="68"/>
      <c r="D2220" s="68"/>
    </row>
    <row r="2221" spans="1:4" ht="12.75" x14ac:dyDescent="0.2">
      <c r="A2221" s="50"/>
      <c r="B2221" s="68"/>
      <c r="C2221" s="68"/>
      <c r="D2221" s="68"/>
    </row>
    <row r="2222" spans="1:4" ht="12.75" x14ac:dyDescent="0.2">
      <c r="A2222" s="50"/>
      <c r="B2222" s="68"/>
      <c r="C2222" s="68"/>
      <c r="D2222" s="68"/>
    </row>
    <row r="2223" spans="1:4" ht="12.75" x14ac:dyDescent="0.2">
      <c r="A2223" s="50"/>
      <c r="B2223" s="68"/>
      <c r="C2223" s="68"/>
      <c r="D2223" s="68"/>
    </row>
    <row r="2224" spans="1:4" ht="12.75" x14ac:dyDescent="0.2">
      <c r="A2224" s="50"/>
      <c r="B2224" s="68"/>
      <c r="C2224" s="68"/>
      <c r="D2224" s="68"/>
    </row>
    <row r="2225" spans="1:4" ht="12.75" x14ac:dyDescent="0.2">
      <c r="A2225" s="50"/>
      <c r="B2225" s="68"/>
      <c r="C2225" s="68"/>
      <c r="D2225" s="68"/>
    </row>
    <row r="2226" spans="1:4" ht="12.75" x14ac:dyDescent="0.2">
      <c r="A2226" s="50"/>
      <c r="B2226" s="68"/>
      <c r="C2226" s="68"/>
      <c r="D2226" s="68"/>
    </row>
    <row r="2227" spans="1:4" ht="12.75" x14ac:dyDescent="0.2">
      <c r="A2227" s="50"/>
      <c r="B2227" s="68"/>
      <c r="C2227" s="68"/>
      <c r="D2227" s="68"/>
    </row>
    <row r="2228" spans="1:4" ht="12.75" x14ac:dyDescent="0.2">
      <c r="A2228" s="50"/>
      <c r="B2228" s="68"/>
      <c r="C2228" s="68"/>
      <c r="D2228" s="68"/>
    </row>
    <row r="2229" spans="1:4" ht="12.75" x14ac:dyDescent="0.2">
      <c r="A2229" s="50"/>
      <c r="B2229" s="68"/>
      <c r="C2229" s="68"/>
      <c r="D2229" s="68"/>
    </row>
    <row r="2230" spans="1:4" ht="12.75" x14ac:dyDescent="0.2">
      <c r="A2230" s="50"/>
      <c r="B2230" s="68"/>
      <c r="C2230" s="68"/>
      <c r="D2230" s="68"/>
    </row>
    <row r="2231" spans="1:4" ht="12.75" x14ac:dyDescent="0.2">
      <c r="A2231" s="50"/>
      <c r="B2231" s="68"/>
      <c r="C2231" s="68"/>
      <c r="D2231" s="68"/>
    </row>
    <row r="2232" spans="1:4" ht="12.75" x14ac:dyDescent="0.2">
      <c r="A2232" s="50"/>
      <c r="B2232" s="68"/>
      <c r="C2232" s="68"/>
      <c r="D2232" s="68"/>
    </row>
    <row r="2233" spans="1:4" ht="12.75" x14ac:dyDescent="0.2">
      <c r="A2233" s="50"/>
      <c r="B2233" s="68"/>
      <c r="C2233" s="68"/>
      <c r="D2233" s="68"/>
    </row>
    <row r="2234" spans="1:4" ht="12.75" x14ac:dyDescent="0.2">
      <c r="A2234" s="50"/>
      <c r="B2234" s="68"/>
      <c r="C2234" s="68"/>
      <c r="D2234" s="68"/>
    </row>
    <row r="2235" spans="1:4" ht="12.75" x14ac:dyDescent="0.2">
      <c r="A2235" s="50"/>
      <c r="B2235" s="68"/>
      <c r="C2235" s="68"/>
      <c r="D2235" s="68"/>
    </row>
    <row r="2236" spans="1:4" ht="12.75" x14ac:dyDescent="0.2">
      <c r="A2236" s="50"/>
      <c r="B2236" s="68"/>
      <c r="C2236" s="68"/>
      <c r="D2236" s="68"/>
    </row>
    <row r="2237" spans="1:4" ht="12.75" x14ac:dyDescent="0.2">
      <c r="A2237" s="50"/>
      <c r="B2237" s="68"/>
      <c r="C2237" s="68"/>
      <c r="D2237" s="68"/>
    </row>
    <row r="2238" spans="1:4" ht="12.75" x14ac:dyDescent="0.2">
      <c r="A2238" s="50"/>
      <c r="B2238" s="68"/>
      <c r="C2238" s="68"/>
      <c r="D2238" s="68"/>
    </row>
    <row r="2239" spans="1:4" ht="12.75" x14ac:dyDescent="0.2">
      <c r="A2239" s="50"/>
      <c r="B2239" s="68"/>
      <c r="C2239" s="68"/>
      <c r="D2239" s="68"/>
    </row>
    <row r="2240" spans="1:4" ht="12.75" x14ac:dyDescent="0.2">
      <c r="A2240" s="50"/>
      <c r="B2240" s="68"/>
      <c r="C2240" s="68"/>
      <c r="D2240" s="68"/>
    </row>
    <row r="2241" spans="1:4" ht="12.75" x14ac:dyDescent="0.2">
      <c r="A2241" s="50"/>
      <c r="B2241" s="68"/>
      <c r="C2241" s="68"/>
      <c r="D2241" s="68"/>
    </row>
    <row r="2242" spans="1:4" ht="12.75" x14ac:dyDescent="0.2">
      <c r="A2242" s="50"/>
      <c r="B2242" s="68"/>
      <c r="C2242" s="68"/>
      <c r="D2242" s="68"/>
    </row>
    <row r="2243" spans="1:4" ht="12.75" x14ac:dyDescent="0.2">
      <c r="A2243" s="50"/>
      <c r="B2243" s="68"/>
      <c r="C2243" s="68"/>
      <c r="D2243" s="68"/>
    </row>
    <row r="2244" spans="1:4" ht="12.75" x14ac:dyDescent="0.2">
      <c r="A2244" s="50"/>
      <c r="B2244" s="68"/>
      <c r="C2244" s="68"/>
      <c r="D2244" s="68"/>
    </row>
    <row r="2245" spans="1:4" ht="12.75" x14ac:dyDescent="0.2">
      <c r="A2245" s="50"/>
      <c r="B2245" s="68"/>
      <c r="C2245" s="68"/>
      <c r="D2245" s="68"/>
    </row>
    <row r="2246" spans="1:4" ht="12.75" x14ac:dyDescent="0.2">
      <c r="A2246" s="50"/>
      <c r="B2246" s="68"/>
      <c r="C2246" s="68"/>
      <c r="D2246" s="68"/>
    </row>
    <row r="2247" spans="1:4" ht="12.75" x14ac:dyDescent="0.2">
      <c r="A2247" s="50"/>
      <c r="B2247" s="68"/>
      <c r="C2247" s="68"/>
      <c r="D2247" s="68"/>
    </row>
    <row r="2248" spans="1:4" ht="12.75" x14ac:dyDescent="0.2">
      <c r="A2248" s="50"/>
      <c r="B2248" s="68"/>
      <c r="C2248" s="68"/>
      <c r="D2248" s="68"/>
    </row>
    <row r="2249" spans="1:4" ht="12.75" x14ac:dyDescent="0.2">
      <c r="A2249" s="50"/>
      <c r="B2249" s="68"/>
      <c r="C2249" s="68"/>
      <c r="D2249" s="68"/>
    </row>
    <row r="2250" spans="1:4" ht="12.75" x14ac:dyDescent="0.2">
      <c r="A2250" s="50"/>
      <c r="B2250" s="68"/>
      <c r="C2250" s="68"/>
      <c r="D2250" s="68"/>
    </row>
    <row r="2251" spans="1:4" ht="12.75" x14ac:dyDescent="0.2">
      <c r="A2251" s="50"/>
      <c r="B2251" s="68"/>
      <c r="C2251" s="68"/>
      <c r="D2251" s="68"/>
    </row>
    <row r="2252" spans="1:4" ht="12.75" x14ac:dyDescent="0.2">
      <c r="A2252" s="50"/>
      <c r="B2252" s="68"/>
      <c r="C2252" s="68"/>
      <c r="D2252" s="68"/>
    </row>
    <row r="2253" spans="1:4" ht="12.75" x14ac:dyDescent="0.2">
      <c r="A2253" s="50"/>
      <c r="B2253" s="68"/>
      <c r="C2253" s="68"/>
      <c r="D2253" s="68"/>
    </row>
    <row r="2254" spans="1:4" ht="12.75" x14ac:dyDescent="0.2">
      <c r="A2254" s="50"/>
      <c r="B2254" s="68"/>
      <c r="C2254" s="68"/>
      <c r="D2254" s="68"/>
    </row>
    <row r="2255" spans="1:4" ht="12.75" x14ac:dyDescent="0.2">
      <c r="A2255" s="50"/>
      <c r="B2255" s="68"/>
      <c r="C2255" s="68"/>
      <c r="D2255" s="68"/>
    </row>
    <row r="2256" spans="1:4" ht="12.75" x14ac:dyDescent="0.2">
      <c r="A2256" s="50"/>
      <c r="B2256" s="68"/>
      <c r="C2256" s="68"/>
      <c r="D2256" s="68"/>
    </row>
    <row r="2257" spans="1:4" ht="12.75" x14ac:dyDescent="0.2">
      <c r="A2257" s="50"/>
      <c r="B2257" s="68"/>
      <c r="C2257" s="68"/>
      <c r="D2257" s="68"/>
    </row>
    <row r="2258" spans="1:4" ht="12.75" x14ac:dyDescent="0.2">
      <c r="A2258" s="50"/>
      <c r="B2258" s="68"/>
      <c r="C2258" s="68"/>
      <c r="D2258" s="68"/>
    </row>
    <row r="2259" spans="1:4" ht="12.75" x14ac:dyDescent="0.2">
      <c r="A2259" s="50"/>
      <c r="B2259" s="68"/>
      <c r="C2259" s="68"/>
      <c r="D2259" s="68"/>
    </row>
    <row r="2260" spans="1:4" ht="12.75" x14ac:dyDescent="0.2">
      <c r="A2260" s="50"/>
      <c r="B2260" s="68"/>
      <c r="C2260" s="68"/>
      <c r="D2260" s="68"/>
    </row>
    <row r="2261" spans="1:4" ht="12.75" x14ac:dyDescent="0.2">
      <c r="A2261" s="50"/>
      <c r="B2261" s="68"/>
      <c r="C2261" s="68"/>
      <c r="D2261" s="68"/>
    </row>
    <row r="2262" spans="1:4" ht="12.75" x14ac:dyDescent="0.2">
      <c r="A2262" s="50"/>
      <c r="B2262" s="68"/>
      <c r="C2262" s="68"/>
      <c r="D2262" s="68"/>
    </row>
    <row r="2263" spans="1:4" ht="12.75" x14ac:dyDescent="0.2">
      <c r="A2263" s="50"/>
      <c r="B2263" s="68"/>
      <c r="C2263" s="68"/>
      <c r="D2263" s="68"/>
    </row>
    <row r="2264" spans="1:4" ht="12.75" x14ac:dyDescent="0.2">
      <c r="A2264" s="50"/>
      <c r="B2264" s="68"/>
      <c r="C2264" s="68"/>
      <c r="D2264" s="68"/>
    </row>
    <row r="2265" spans="1:4" ht="12.75" x14ac:dyDescent="0.2">
      <c r="A2265" s="50"/>
      <c r="B2265" s="68"/>
      <c r="C2265" s="68"/>
      <c r="D2265" s="68"/>
    </row>
    <row r="2266" spans="1:4" ht="12.75" x14ac:dyDescent="0.2">
      <c r="A2266" s="50"/>
      <c r="B2266" s="68"/>
      <c r="C2266" s="68"/>
      <c r="D2266" s="68"/>
    </row>
    <row r="2267" spans="1:4" ht="12.75" x14ac:dyDescent="0.2">
      <c r="A2267" s="50"/>
      <c r="B2267" s="68"/>
      <c r="C2267" s="68"/>
      <c r="D2267" s="68"/>
    </row>
    <row r="2268" spans="1:4" ht="12.75" x14ac:dyDescent="0.2">
      <c r="A2268" s="50"/>
      <c r="B2268" s="68"/>
      <c r="C2268" s="68"/>
      <c r="D2268" s="68"/>
    </row>
    <row r="2269" spans="1:4" ht="12.75" x14ac:dyDescent="0.2">
      <c r="A2269" s="50"/>
      <c r="B2269" s="68"/>
      <c r="C2269" s="68"/>
      <c r="D2269" s="68"/>
    </row>
    <row r="2270" spans="1:4" ht="12.75" x14ac:dyDescent="0.2">
      <c r="A2270" s="50"/>
      <c r="B2270" s="68"/>
      <c r="C2270" s="68"/>
      <c r="D2270" s="68"/>
    </row>
    <row r="2271" spans="1:4" ht="12.75" x14ac:dyDescent="0.2">
      <c r="A2271" s="50"/>
      <c r="B2271" s="68"/>
      <c r="C2271" s="68"/>
      <c r="D2271" s="68"/>
    </row>
    <row r="2272" spans="1:4" ht="12.75" x14ac:dyDescent="0.2">
      <c r="A2272" s="50"/>
      <c r="B2272" s="68"/>
      <c r="C2272" s="68"/>
      <c r="D2272" s="68"/>
    </row>
    <row r="2273" spans="1:4" ht="12.75" x14ac:dyDescent="0.2">
      <c r="A2273" s="50"/>
      <c r="B2273" s="68"/>
      <c r="C2273" s="68"/>
      <c r="D2273" s="68"/>
    </row>
    <row r="2274" spans="1:4" ht="12.75" x14ac:dyDescent="0.2">
      <c r="A2274" s="50"/>
      <c r="B2274" s="68"/>
      <c r="C2274" s="68"/>
      <c r="D2274" s="68"/>
    </row>
    <row r="2275" spans="1:4" ht="12.75" x14ac:dyDescent="0.2">
      <c r="A2275" s="50"/>
      <c r="B2275" s="68"/>
      <c r="C2275" s="68"/>
      <c r="D2275" s="68"/>
    </row>
    <row r="2276" spans="1:4" ht="12.75" x14ac:dyDescent="0.2">
      <c r="A2276" s="50"/>
      <c r="B2276" s="68"/>
      <c r="C2276" s="68"/>
      <c r="D2276" s="68"/>
    </row>
    <row r="2277" spans="1:4" ht="12.75" x14ac:dyDescent="0.2">
      <c r="A2277" s="50"/>
      <c r="B2277" s="68"/>
      <c r="C2277" s="68"/>
      <c r="D2277" s="68"/>
    </row>
    <row r="2278" spans="1:4" ht="12.75" x14ac:dyDescent="0.2">
      <c r="A2278" s="50"/>
      <c r="B2278" s="68"/>
      <c r="C2278" s="68"/>
      <c r="D2278" s="68"/>
    </row>
    <row r="2279" spans="1:4" ht="12.75" x14ac:dyDescent="0.2">
      <c r="A2279" s="50"/>
      <c r="B2279" s="68"/>
      <c r="C2279" s="68"/>
      <c r="D2279" s="68"/>
    </row>
    <row r="2280" spans="1:4" ht="12.75" x14ac:dyDescent="0.2">
      <c r="A2280" s="50"/>
      <c r="B2280" s="68"/>
      <c r="C2280" s="68"/>
      <c r="D2280" s="68"/>
    </row>
    <row r="2281" spans="1:4" ht="12.75" x14ac:dyDescent="0.2">
      <c r="A2281" s="50"/>
      <c r="B2281" s="68"/>
      <c r="C2281" s="68"/>
      <c r="D2281" s="68"/>
    </row>
    <row r="2282" spans="1:4" ht="12.75" x14ac:dyDescent="0.2">
      <c r="A2282" s="50"/>
      <c r="B2282" s="68"/>
      <c r="C2282" s="68"/>
      <c r="D2282" s="68"/>
    </row>
    <row r="2283" spans="1:4" ht="12.75" x14ac:dyDescent="0.2">
      <c r="A2283" s="50"/>
      <c r="B2283" s="68"/>
      <c r="C2283" s="68"/>
      <c r="D2283" s="68"/>
    </row>
    <row r="2284" spans="1:4" ht="12.75" x14ac:dyDescent="0.2">
      <c r="A2284" s="50"/>
      <c r="B2284" s="68"/>
      <c r="C2284" s="68"/>
      <c r="D2284" s="68"/>
    </row>
    <row r="2285" spans="1:4" ht="12.75" x14ac:dyDescent="0.2">
      <c r="A2285" s="50"/>
      <c r="B2285" s="68"/>
      <c r="C2285" s="68"/>
      <c r="D2285" s="68"/>
    </row>
    <row r="2286" spans="1:4" ht="12.75" x14ac:dyDescent="0.2">
      <c r="A2286" s="50"/>
      <c r="B2286" s="68"/>
      <c r="C2286" s="68"/>
      <c r="D2286" s="68"/>
    </row>
    <row r="2287" spans="1:4" ht="12.75" x14ac:dyDescent="0.2">
      <c r="A2287" s="50"/>
      <c r="B2287" s="68"/>
      <c r="C2287" s="68"/>
      <c r="D2287" s="68"/>
    </row>
    <row r="2288" spans="1:4" ht="12.75" x14ac:dyDescent="0.2">
      <c r="A2288" s="50"/>
      <c r="B2288" s="68"/>
      <c r="C2288" s="68"/>
      <c r="D2288" s="68"/>
    </row>
    <row r="2289" spans="1:4" ht="12.75" x14ac:dyDescent="0.2">
      <c r="A2289" s="50"/>
      <c r="B2289" s="68"/>
      <c r="C2289" s="68"/>
      <c r="D2289" s="68"/>
    </row>
    <row r="2290" spans="1:4" ht="12.75" x14ac:dyDescent="0.2">
      <c r="A2290" s="50"/>
      <c r="B2290" s="68"/>
      <c r="C2290" s="68"/>
      <c r="D2290" s="68"/>
    </row>
    <row r="2291" spans="1:4" ht="12.75" x14ac:dyDescent="0.2">
      <c r="A2291" s="50"/>
      <c r="B2291" s="68"/>
      <c r="C2291" s="68"/>
      <c r="D2291" s="68"/>
    </row>
    <row r="2292" spans="1:4" ht="12.75" x14ac:dyDescent="0.2">
      <c r="A2292" s="50"/>
      <c r="B2292" s="68"/>
      <c r="C2292" s="68"/>
      <c r="D2292" s="68"/>
    </row>
    <row r="2293" spans="1:4" ht="12.75" x14ac:dyDescent="0.2">
      <c r="A2293" s="50"/>
      <c r="B2293" s="68"/>
      <c r="C2293" s="68"/>
      <c r="D2293" s="68"/>
    </row>
    <row r="2294" spans="1:4" ht="12.75" x14ac:dyDescent="0.2">
      <c r="A2294" s="50"/>
      <c r="B2294" s="68"/>
      <c r="C2294" s="68"/>
      <c r="D2294" s="68"/>
    </row>
    <row r="2295" spans="1:4" ht="12.75" x14ac:dyDescent="0.2">
      <c r="A2295" s="50"/>
      <c r="B2295" s="68"/>
      <c r="C2295" s="68"/>
      <c r="D2295" s="68"/>
    </row>
    <row r="2296" spans="1:4" ht="12.75" x14ac:dyDescent="0.2">
      <c r="A2296" s="50"/>
      <c r="B2296" s="68"/>
      <c r="C2296" s="68"/>
      <c r="D2296" s="68"/>
    </row>
    <row r="2297" spans="1:4" ht="12.75" x14ac:dyDescent="0.2">
      <c r="A2297" s="50"/>
      <c r="B2297" s="68"/>
      <c r="C2297" s="68"/>
      <c r="D2297" s="68"/>
    </row>
    <row r="2298" spans="1:4" ht="12.75" x14ac:dyDescent="0.2">
      <c r="A2298" s="50"/>
      <c r="B2298" s="68"/>
      <c r="C2298" s="68"/>
      <c r="D2298" s="68"/>
    </row>
    <row r="2299" spans="1:4" ht="12.75" x14ac:dyDescent="0.2">
      <c r="A2299" s="50"/>
      <c r="B2299" s="68"/>
      <c r="C2299" s="68"/>
      <c r="D2299" s="68"/>
    </row>
    <row r="2300" spans="1:4" ht="12.75" x14ac:dyDescent="0.2">
      <c r="A2300" s="50"/>
      <c r="B2300" s="68"/>
      <c r="C2300" s="68"/>
      <c r="D2300" s="68"/>
    </row>
    <row r="2301" spans="1:4" ht="12.75" x14ac:dyDescent="0.2">
      <c r="A2301" s="50"/>
      <c r="B2301" s="68"/>
      <c r="C2301" s="68"/>
      <c r="D2301" s="68"/>
    </row>
    <row r="2302" spans="1:4" ht="12.75" x14ac:dyDescent="0.2">
      <c r="A2302" s="50"/>
      <c r="B2302" s="68"/>
      <c r="C2302" s="68"/>
      <c r="D2302" s="68"/>
    </row>
    <row r="2303" spans="1:4" ht="12.75" x14ac:dyDescent="0.2">
      <c r="A2303" s="50"/>
      <c r="B2303" s="68"/>
      <c r="C2303" s="68"/>
      <c r="D2303" s="68"/>
    </row>
    <row r="2304" spans="1:4" ht="12.75" x14ac:dyDescent="0.2">
      <c r="A2304" s="50"/>
      <c r="B2304" s="68"/>
      <c r="C2304" s="68"/>
      <c r="D2304" s="68"/>
    </row>
    <row r="2305" spans="1:4" ht="12.75" x14ac:dyDescent="0.2">
      <c r="A2305" s="50"/>
      <c r="B2305" s="68"/>
      <c r="C2305" s="68"/>
      <c r="D2305" s="68"/>
    </row>
    <row r="2306" spans="1:4" ht="12.75" x14ac:dyDescent="0.2">
      <c r="A2306" s="50"/>
      <c r="B2306" s="68"/>
      <c r="C2306" s="68"/>
      <c r="D2306" s="68"/>
    </row>
    <row r="2307" spans="1:4" ht="12.75" x14ac:dyDescent="0.2">
      <c r="A2307" s="50"/>
      <c r="B2307" s="68"/>
      <c r="C2307" s="68"/>
      <c r="D2307" s="68"/>
    </row>
    <row r="2308" spans="1:4" ht="12.75" x14ac:dyDescent="0.2">
      <c r="A2308" s="50"/>
      <c r="B2308" s="68"/>
      <c r="C2308" s="68"/>
      <c r="D2308" s="68"/>
    </row>
    <row r="2309" spans="1:4" ht="12.75" x14ac:dyDescent="0.2">
      <c r="A2309" s="50"/>
      <c r="B2309" s="68"/>
      <c r="C2309" s="68"/>
      <c r="D2309" s="68"/>
    </row>
    <row r="2310" spans="1:4" ht="12.75" x14ac:dyDescent="0.2">
      <c r="A2310" s="50"/>
      <c r="B2310" s="68"/>
      <c r="C2310" s="68"/>
      <c r="D2310" s="68"/>
    </row>
    <row r="2311" spans="1:4" ht="12.75" x14ac:dyDescent="0.2">
      <c r="A2311" s="50"/>
      <c r="B2311" s="68"/>
      <c r="C2311" s="68"/>
      <c r="D2311" s="68"/>
    </row>
    <row r="2312" spans="1:4" ht="12.75" x14ac:dyDescent="0.2">
      <c r="A2312" s="50"/>
      <c r="B2312" s="68"/>
      <c r="C2312" s="68"/>
      <c r="D2312" s="68"/>
    </row>
    <row r="2313" spans="1:4" ht="12.75" x14ac:dyDescent="0.2">
      <c r="A2313" s="50"/>
      <c r="B2313" s="68"/>
      <c r="C2313" s="68"/>
      <c r="D2313" s="68"/>
    </row>
    <row r="2314" spans="1:4" ht="12.75" x14ac:dyDescent="0.2">
      <c r="A2314" s="50"/>
      <c r="B2314" s="68"/>
      <c r="C2314" s="68"/>
      <c r="D2314" s="68"/>
    </row>
    <row r="2315" spans="1:4" ht="12.75" x14ac:dyDescent="0.2">
      <c r="A2315" s="50"/>
      <c r="B2315" s="68"/>
      <c r="C2315" s="68"/>
      <c r="D2315" s="68"/>
    </row>
    <row r="2316" spans="1:4" ht="12.75" x14ac:dyDescent="0.2">
      <c r="A2316" s="50"/>
      <c r="B2316" s="68"/>
      <c r="C2316" s="68"/>
      <c r="D2316" s="68"/>
    </row>
    <row r="2317" spans="1:4" ht="12.75" x14ac:dyDescent="0.2">
      <c r="A2317" s="50"/>
      <c r="B2317" s="68"/>
      <c r="C2317" s="68"/>
      <c r="D2317" s="68"/>
    </row>
    <row r="2318" spans="1:4" ht="12.75" x14ac:dyDescent="0.2">
      <c r="A2318" s="50"/>
      <c r="B2318" s="68"/>
      <c r="C2318" s="68"/>
      <c r="D2318" s="68"/>
    </row>
    <row r="2319" spans="1:4" ht="12.75" x14ac:dyDescent="0.2">
      <c r="A2319" s="50"/>
      <c r="B2319" s="68"/>
      <c r="C2319" s="68"/>
      <c r="D2319" s="68"/>
    </row>
    <row r="2320" spans="1:4" ht="12.75" x14ac:dyDescent="0.2">
      <c r="A2320" s="50"/>
      <c r="B2320" s="68"/>
      <c r="C2320" s="68"/>
      <c r="D2320" s="68"/>
    </row>
    <row r="2321" spans="1:4" ht="12.75" x14ac:dyDescent="0.2">
      <c r="A2321" s="50"/>
      <c r="B2321" s="68"/>
      <c r="C2321" s="68"/>
      <c r="D2321" s="68"/>
    </row>
    <row r="2322" spans="1:4" ht="12.75" x14ac:dyDescent="0.2">
      <c r="A2322" s="50"/>
      <c r="B2322" s="68"/>
      <c r="C2322" s="68"/>
      <c r="D2322" s="68"/>
    </row>
    <row r="2323" spans="1:4" ht="12.75" x14ac:dyDescent="0.2">
      <c r="A2323" s="50"/>
      <c r="B2323" s="68"/>
      <c r="C2323" s="68"/>
      <c r="D2323" s="68"/>
    </row>
    <row r="2324" spans="1:4" ht="12.75" x14ac:dyDescent="0.2">
      <c r="A2324" s="50"/>
      <c r="B2324" s="68"/>
      <c r="C2324" s="68"/>
      <c r="D2324" s="68"/>
    </row>
    <row r="2325" spans="1:4" ht="12.75" x14ac:dyDescent="0.2">
      <c r="A2325" s="50"/>
      <c r="B2325" s="68"/>
      <c r="C2325" s="68"/>
      <c r="D2325" s="68"/>
    </row>
    <row r="2326" spans="1:4" ht="12.75" x14ac:dyDescent="0.2">
      <c r="A2326" s="50"/>
      <c r="B2326" s="68"/>
      <c r="C2326" s="68"/>
      <c r="D2326" s="68"/>
    </row>
    <row r="2327" spans="1:4" ht="12.75" x14ac:dyDescent="0.2">
      <c r="A2327" s="50"/>
      <c r="B2327" s="68"/>
      <c r="C2327" s="68"/>
      <c r="D2327" s="68"/>
    </row>
    <row r="2328" spans="1:4" ht="12.75" x14ac:dyDescent="0.2">
      <c r="A2328" s="50"/>
      <c r="B2328" s="68"/>
      <c r="C2328" s="68"/>
      <c r="D2328" s="68"/>
    </row>
    <row r="2329" spans="1:4" ht="12.75" x14ac:dyDescent="0.2">
      <c r="A2329" s="50"/>
      <c r="B2329" s="68"/>
      <c r="C2329" s="68"/>
      <c r="D2329" s="68"/>
    </row>
    <row r="2330" spans="1:4" ht="12.75" x14ac:dyDescent="0.2">
      <c r="A2330" s="50"/>
      <c r="B2330" s="68"/>
      <c r="C2330" s="68"/>
      <c r="D2330" s="68"/>
    </row>
    <row r="2331" spans="1:4" ht="12.75" x14ac:dyDescent="0.2">
      <c r="A2331" s="50"/>
      <c r="B2331" s="68"/>
      <c r="C2331" s="68"/>
      <c r="D2331" s="68"/>
    </row>
    <row r="2332" spans="1:4" ht="12.75" x14ac:dyDescent="0.2">
      <c r="A2332" s="50"/>
      <c r="B2332" s="68"/>
      <c r="C2332" s="68"/>
      <c r="D2332" s="68"/>
    </row>
    <row r="2333" spans="1:4" ht="12.75" x14ac:dyDescent="0.2">
      <c r="A2333" s="50"/>
      <c r="B2333" s="68"/>
      <c r="C2333" s="68"/>
      <c r="D2333" s="68"/>
    </row>
    <row r="2334" spans="1:4" ht="12.75" x14ac:dyDescent="0.2">
      <c r="A2334" s="50"/>
      <c r="B2334" s="68"/>
      <c r="C2334" s="68"/>
      <c r="D2334" s="68"/>
    </row>
    <row r="2335" spans="1:4" ht="12.75" x14ac:dyDescent="0.2">
      <c r="A2335" s="50"/>
      <c r="B2335" s="68"/>
      <c r="C2335" s="68"/>
      <c r="D2335" s="68"/>
    </row>
    <row r="2336" spans="1:4" ht="12.75" x14ac:dyDescent="0.2">
      <c r="A2336" s="50"/>
      <c r="B2336" s="68"/>
      <c r="C2336" s="68"/>
      <c r="D2336" s="68"/>
    </row>
    <row r="2337" spans="1:4" ht="12.75" x14ac:dyDescent="0.2">
      <c r="A2337" s="50"/>
      <c r="B2337" s="68"/>
      <c r="C2337" s="68"/>
      <c r="D2337" s="68"/>
    </row>
    <row r="2338" spans="1:4" ht="12.75" x14ac:dyDescent="0.2">
      <c r="A2338" s="50"/>
      <c r="B2338" s="68"/>
      <c r="C2338" s="68"/>
      <c r="D2338" s="68"/>
    </row>
    <row r="2339" spans="1:4" ht="12.75" x14ac:dyDescent="0.2">
      <c r="A2339" s="50"/>
      <c r="B2339" s="68"/>
      <c r="C2339" s="68"/>
      <c r="D2339" s="68"/>
    </row>
    <row r="2340" spans="1:4" ht="12.75" x14ac:dyDescent="0.2">
      <c r="A2340" s="50"/>
      <c r="B2340" s="68"/>
      <c r="C2340" s="68"/>
      <c r="D2340" s="68"/>
    </row>
    <row r="2341" spans="1:4" ht="12.75" x14ac:dyDescent="0.2">
      <c r="A2341" s="50"/>
      <c r="B2341" s="68"/>
      <c r="C2341" s="68"/>
      <c r="D2341" s="68"/>
    </row>
    <row r="2342" spans="1:4" ht="12.75" x14ac:dyDescent="0.2">
      <c r="A2342" s="50"/>
      <c r="B2342" s="68"/>
      <c r="C2342" s="68"/>
      <c r="D2342" s="68"/>
    </row>
    <row r="2343" spans="1:4" ht="12.75" x14ac:dyDescent="0.2">
      <c r="A2343" s="50"/>
      <c r="B2343" s="68"/>
      <c r="C2343" s="68"/>
      <c r="D2343" s="68"/>
    </row>
    <row r="2344" spans="1:4" ht="12.75" x14ac:dyDescent="0.2">
      <c r="A2344" s="50"/>
      <c r="B2344" s="68"/>
      <c r="C2344" s="68"/>
      <c r="D2344" s="68"/>
    </row>
    <row r="2345" spans="1:4" ht="12.75" x14ac:dyDescent="0.2">
      <c r="A2345" s="50"/>
      <c r="B2345" s="68"/>
      <c r="C2345" s="68"/>
      <c r="D2345" s="68"/>
    </row>
    <row r="2346" spans="1:4" ht="12.75" x14ac:dyDescent="0.2">
      <c r="A2346" s="50"/>
      <c r="B2346" s="68"/>
      <c r="C2346" s="68"/>
      <c r="D2346" s="68"/>
    </row>
    <row r="2347" spans="1:4" ht="12.75" x14ac:dyDescent="0.2">
      <c r="A2347" s="50"/>
      <c r="B2347" s="68"/>
      <c r="C2347" s="68"/>
      <c r="D2347" s="68"/>
    </row>
    <row r="2348" spans="1:4" ht="12.75" x14ac:dyDescent="0.2">
      <c r="A2348" s="50"/>
      <c r="B2348" s="68"/>
      <c r="C2348" s="68"/>
      <c r="D2348" s="68"/>
    </row>
    <row r="2349" spans="1:4" ht="12.75" x14ac:dyDescent="0.2">
      <c r="A2349" s="50"/>
      <c r="B2349" s="68"/>
      <c r="C2349" s="68"/>
      <c r="D2349" s="68"/>
    </row>
    <row r="2350" spans="1:4" ht="12.75" x14ac:dyDescent="0.2">
      <c r="A2350" s="50"/>
      <c r="B2350" s="68"/>
      <c r="C2350" s="68"/>
      <c r="D2350" s="68"/>
    </row>
    <row r="2351" spans="1:4" ht="12.75" x14ac:dyDescent="0.2">
      <c r="A2351" s="50"/>
      <c r="B2351" s="68"/>
      <c r="C2351" s="68"/>
      <c r="D2351" s="68"/>
    </row>
    <row r="2352" spans="1:4" ht="12.75" x14ac:dyDescent="0.2">
      <c r="A2352" s="50"/>
      <c r="B2352" s="68"/>
      <c r="C2352" s="68"/>
      <c r="D2352" s="68"/>
    </row>
    <row r="2353" spans="1:4" ht="12.75" x14ac:dyDescent="0.2">
      <c r="A2353" s="50"/>
      <c r="B2353" s="68"/>
      <c r="C2353" s="68"/>
      <c r="D2353" s="68"/>
    </row>
    <row r="2354" spans="1:4" ht="12.75" x14ac:dyDescent="0.2">
      <c r="A2354" s="50"/>
      <c r="B2354" s="68"/>
      <c r="C2354" s="68"/>
      <c r="D2354" s="68"/>
    </row>
    <row r="2355" spans="1:4" ht="12.75" x14ac:dyDescent="0.2">
      <c r="A2355" s="50"/>
      <c r="B2355" s="68"/>
      <c r="C2355" s="68"/>
      <c r="D2355" s="68"/>
    </row>
    <row r="2356" spans="1:4" ht="12.75" x14ac:dyDescent="0.2">
      <c r="A2356" s="50"/>
      <c r="B2356" s="68"/>
      <c r="C2356" s="68"/>
      <c r="D2356" s="68"/>
    </row>
    <row r="2357" spans="1:4" ht="12.75" x14ac:dyDescent="0.2">
      <c r="A2357" s="50"/>
      <c r="B2357" s="68"/>
      <c r="C2357" s="68"/>
      <c r="D2357" s="68"/>
    </row>
    <row r="2358" spans="1:4" ht="12.75" x14ac:dyDescent="0.2">
      <c r="A2358" s="50"/>
      <c r="B2358" s="68"/>
      <c r="C2358" s="68"/>
      <c r="D2358" s="68"/>
    </row>
    <row r="2359" spans="1:4" ht="12.75" x14ac:dyDescent="0.2">
      <c r="A2359" s="50"/>
      <c r="B2359" s="68"/>
      <c r="C2359" s="68"/>
      <c r="D2359" s="68"/>
    </row>
    <row r="2360" spans="1:4" ht="12.75" x14ac:dyDescent="0.2">
      <c r="A2360" s="50"/>
      <c r="B2360" s="68"/>
      <c r="C2360" s="68"/>
      <c r="D2360" s="68"/>
    </row>
    <row r="2361" spans="1:4" ht="12.75" x14ac:dyDescent="0.2">
      <c r="A2361" s="50"/>
      <c r="B2361" s="68"/>
      <c r="C2361" s="68"/>
      <c r="D2361" s="68"/>
    </row>
    <row r="2362" spans="1:4" ht="12.75" x14ac:dyDescent="0.2">
      <c r="A2362" s="50"/>
      <c r="B2362" s="68"/>
      <c r="C2362" s="68"/>
      <c r="D2362" s="68"/>
    </row>
    <row r="2363" spans="1:4" ht="12.75" x14ac:dyDescent="0.2">
      <c r="A2363" s="50"/>
      <c r="B2363" s="68"/>
      <c r="C2363" s="68"/>
      <c r="D2363" s="68"/>
    </row>
    <row r="2364" spans="1:4" ht="12.75" x14ac:dyDescent="0.2">
      <c r="A2364" s="50"/>
      <c r="B2364" s="68"/>
      <c r="C2364" s="68"/>
      <c r="D2364" s="68"/>
    </row>
    <row r="2365" spans="1:4" ht="12.75" x14ac:dyDescent="0.2">
      <c r="A2365" s="50"/>
      <c r="B2365" s="68"/>
      <c r="C2365" s="68"/>
      <c r="D2365" s="68"/>
    </row>
    <row r="2366" spans="1:4" ht="12.75" x14ac:dyDescent="0.2">
      <c r="A2366" s="50"/>
      <c r="B2366" s="68"/>
      <c r="C2366" s="68"/>
      <c r="D2366" s="68"/>
    </row>
    <row r="2367" spans="1:4" ht="12.75" x14ac:dyDescent="0.2">
      <c r="A2367" s="50"/>
      <c r="B2367" s="68"/>
      <c r="C2367" s="68"/>
      <c r="D2367" s="68"/>
    </row>
    <row r="2368" spans="1:4" ht="12.75" x14ac:dyDescent="0.2">
      <c r="A2368" s="50"/>
      <c r="B2368" s="68"/>
      <c r="C2368" s="68"/>
      <c r="D2368" s="68"/>
    </row>
    <row r="2369" spans="1:4" ht="12.75" x14ac:dyDescent="0.2">
      <c r="A2369" s="50"/>
      <c r="B2369" s="68"/>
      <c r="C2369" s="68"/>
      <c r="D2369" s="68"/>
    </row>
    <row r="2370" spans="1:4" ht="12.75" x14ac:dyDescent="0.2">
      <c r="A2370" s="50"/>
      <c r="B2370" s="68"/>
      <c r="C2370" s="68"/>
      <c r="D2370" s="68"/>
    </row>
    <row r="2371" spans="1:4" ht="12.75" x14ac:dyDescent="0.2">
      <c r="A2371" s="50"/>
      <c r="B2371" s="68"/>
      <c r="C2371" s="68"/>
      <c r="D2371" s="68"/>
    </row>
    <row r="2372" spans="1:4" ht="12.75" x14ac:dyDescent="0.2">
      <c r="A2372" s="50"/>
      <c r="B2372" s="68"/>
      <c r="C2372" s="68"/>
      <c r="D2372" s="68"/>
    </row>
    <row r="2373" spans="1:4" ht="12.75" x14ac:dyDescent="0.2">
      <c r="A2373" s="50"/>
      <c r="B2373" s="68"/>
      <c r="C2373" s="68"/>
      <c r="D2373" s="68"/>
    </row>
    <row r="2374" spans="1:4" ht="12.75" x14ac:dyDescent="0.2">
      <c r="A2374" s="50"/>
      <c r="B2374" s="68"/>
      <c r="C2374" s="68"/>
      <c r="D2374" s="68"/>
    </row>
    <row r="2375" spans="1:4" ht="12.75" x14ac:dyDescent="0.2">
      <c r="A2375" s="50"/>
      <c r="B2375" s="68"/>
      <c r="C2375" s="68"/>
      <c r="D2375" s="68"/>
    </row>
    <row r="2376" spans="1:4" ht="12.75" x14ac:dyDescent="0.2">
      <c r="A2376" s="50"/>
      <c r="B2376" s="68"/>
      <c r="C2376" s="68"/>
      <c r="D2376" s="68"/>
    </row>
    <row r="2377" spans="1:4" ht="12.75" x14ac:dyDescent="0.2">
      <c r="A2377" s="50"/>
      <c r="B2377" s="68"/>
      <c r="C2377" s="68"/>
      <c r="D2377" s="68"/>
    </row>
    <row r="2378" spans="1:4" ht="12.75" x14ac:dyDescent="0.2">
      <c r="A2378" s="50"/>
      <c r="B2378" s="68"/>
      <c r="C2378" s="68"/>
      <c r="D2378" s="68"/>
    </row>
    <row r="2379" spans="1:4" ht="12.75" x14ac:dyDescent="0.2">
      <c r="A2379" s="50"/>
      <c r="B2379" s="68"/>
      <c r="C2379" s="68"/>
      <c r="D2379" s="68"/>
    </row>
    <row r="2380" spans="1:4" ht="12.75" x14ac:dyDescent="0.2">
      <c r="A2380" s="50"/>
      <c r="B2380" s="68"/>
      <c r="C2380" s="68"/>
      <c r="D2380" s="68"/>
    </row>
    <row r="2381" spans="1:4" ht="12.75" x14ac:dyDescent="0.2">
      <c r="A2381" s="50"/>
      <c r="B2381" s="68"/>
      <c r="C2381" s="68"/>
      <c r="D2381" s="68"/>
    </row>
    <row r="2382" spans="1:4" ht="12.75" x14ac:dyDescent="0.2">
      <c r="A2382" s="50"/>
      <c r="B2382" s="68"/>
      <c r="C2382" s="68"/>
      <c r="D2382" s="68"/>
    </row>
    <row r="2383" spans="1:4" ht="12.75" x14ac:dyDescent="0.2">
      <c r="A2383" s="50"/>
      <c r="B2383" s="68"/>
      <c r="C2383" s="68"/>
      <c r="D2383" s="68"/>
    </row>
    <row r="2384" spans="1:4" ht="12.75" x14ac:dyDescent="0.2">
      <c r="A2384" s="50"/>
      <c r="B2384" s="68"/>
      <c r="C2384" s="68"/>
      <c r="D2384" s="68"/>
    </row>
    <row r="2385" spans="1:4" ht="12.75" x14ac:dyDescent="0.2">
      <c r="A2385" s="50"/>
      <c r="B2385" s="68"/>
      <c r="C2385" s="68"/>
      <c r="D2385" s="68"/>
    </row>
    <row r="2386" spans="1:4" ht="12.75" x14ac:dyDescent="0.2">
      <c r="A2386" s="50"/>
      <c r="B2386" s="68"/>
      <c r="C2386" s="68"/>
      <c r="D2386" s="68"/>
    </row>
    <row r="2387" spans="1:4" ht="12.75" x14ac:dyDescent="0.2">
      <c r="A2387" s="50"/>
      <c r="B2387" s="68"/>
      <c r="C2387" s="68"/>
      <c r="D2387" s="68"/>
    </row>
    <row r="2388" spans="1:4" ht="12.75" x14ac:dyDescent="0.2">
      <c r="A2388" s="50"/>
      <c r="B2388" s="68"/>
      <c r="C2388" s="68"/>
      <c r="D2388" s="68"/>
    </row>
    <row r="2389" spans="1:4" ht="12.75" x14ac:dyDescent="0.2">
      <c r="A2389" s="50"/>
      <c r="B2389" s="68"/>
      <c r="C2389" s="68"/>
      <c r="D2389" s="68"/>
    </row>
    <row r="2390" spans="1:4" ht="12.75" x14ac:dyDescent="0.2">
      <c r="A2390" s="50"/>
      <c r="B2390" s="68"/>
      <c r="C2390" s="68"/>
      <c r="D2390" s="68"/>
    </row>
    <row r="2391" spans="1:4" ht="12.75" x14ac:dyDescent="0.2">
      <c r="A2391" s="50"/>
      <c r="B2391" s="68"/>
      <c r="C2391" s="68"/>
      <c r="D2391" s="68"/>
    </row>
    <row r="2392" spans="1:4" ht="12.75" x14ac:dyDescent="0.2">
      <c r="A2392" s="50"/>
      <c r="B2392" s="68"/>
      <c r="C2392" s="68"/>
      <c r="D2392" s="68"/>
    </row>
    <row r="2393" spans="1:4" ht="12.75" x14ac:dyDescent="0.2">
      <c r="A2393" s="50"/>
      <c r="B2393" s="68"/>
      <c r="C2393" s="68"/>
      <c r="D2393" s="68"/>
    </row>
    <row r="2394" spans="1:4" ht="12.75" x14ac:dyDescent="0.2">
      <c r="A2394" s="50"/>
      <c r="B2394" s="68"/>
      <c r="C2394" s="68"/>
      <c r="D2394" s="68"/>
    </row>
    <row r="2395" spans="1:4" ht="12.75" x14ac:dyDescent="0.2">
      <c r="A2395" s="50"/>
      <c r="B2395" s="68"/>
      <c r="C2395" s="68"/>
      <c r="D2395" s="68"/>
    </row>
    <row r="2396" spans="1:4" ht="12.75" x14ac:dyDescent="0.2">
      <c r="A2396" s="50"/>
      <c r="B2396" s="68"/>
      <c r="C2396" s="68"/>
      <c r="D2396" s="68"/>
    </row>
    <row r="2397" spans="1:4" ht="12.75" x14ac:dyDescent="0.2">
      <c r="A2397" s="50"/>
      <c r="B2397" s="68"/>
      <c r="C2397" s="68"/>
      <c r="D2397" s="68"/>
    </row>
    <row r="2398" spans="1:4" ht="12.75" x14ac:dyDescent="0.2">
      <c r="A2398" s="50"/>
      <c r="B2398" s="68"/>
      <c r="C2398" s="68"/>
      <c r="D2398" s="68"/>
    </row>
    <row r="2399" spans="1:4" ht="12.75" x14ac:dyDescent="0.2">
      <c r="A2399" s="50"/>
      <c r="B2399" s="68"/>
      <c r="C2399" s="68"/>
      <c r="D2399" s="68"/>
    </row>
    <row r="2400" spans="1:4" ht="12.75" x14ac:dyDescent="0.2">
      <c r="A2400" s="50"/>
      <c r="B2400" s="68"/>
      <c r="C2400" s="68"/>
      <c r="D2400" s="68"/>
    </row>
    <row r="2401" spans="1:4" ht="12.75" x14ac:dyDescent="0.2">
      <c r="A2401" s="50"/>
      <c r="B2401" s="68"/>
      <c r="C2401" s="68"/>
      <c r="D2401" s="68"/>
    </row>
    <row r="2402" spans="1:4" ht="12.75" x14ac:dyDescent="0.2">
      <c r="A2402" s="50"/>
      <c r="B2402" s="68"/>
      <c r="C2402" s="68"/>
      <c r="D2402" s="68"/>
    </row>
    <row r="2403" spans="1:4" ht="12.75" x14ac:dyDescent="0.2">
      <c r="A2403" s="50"/>
      <c r="B2403" s="68"/>
      <c r="C2403" s="68"/>
      <c r="D2403" s="68"/>
    </row>
    <row r="2404" spans="1:4" ht="12.75" x14ac:dyDescent="0.2">
      <c r="A2404" s="50"/>
      <c r="B2404" s="68"/>
      <c r="C2404" s="68"/>
      <c r="D2404" s="68"/>
    </row>
    <row r="2405" spans="1:4" ht="12.75" x14ac:dyDescent="0.2">
      <c r="A2405" s="50"/>
      <c r="B2405" s="68"/>
      <c r="C2405" s="68"/>
      <c r="D2405" s="68"/>
    </row>
    <row r="2406" spans="1:4" ht="12.75" x14ac:dyDescent="0.2">
      <c r="A2406" s="50"/>
      <c r="B2406" s="68"/>
      <c r="C2406" s="68"/>
      <c r="D2406" s="68"/>
    </row>
    <row r="2407" spans="1:4" ht="12.75" x14ac:dyDescent="0.2">
      <c r="A2407" s="50"/>
      <c r="B2407" s="68"/>
      <c r="C2407" s="68"/>
      <c r="D2407" s="68"/>
    </row>
    <row r="2408" spans="1:4" ht="12.75" x14ac:dyDescent="0.2">
      <c r="A2408" s="50"/>
      <c r="B2408" s="68"/>
      <c r="C2408" s="68"/>
      <c r="D2408" s="68"/>
    </row>
    <row r="2409" spans="1:4" ht="12.75" x14ac:dyDescent="0.2">
      <c r="A2409" s="50"/>
      <c r="B2409" s="68"/>
      <c r="C2409" s="68"/>
      <c r="D2409" s="68"/>
    </row>
    <row r="2410" spans="1:4" ht="12.75" x14ac:dyDescent="0.2">
      <c r="A2410" s="50"/>
      <c r="B2410" s="68"/>
      <c r="C2410" s="68"/>
      <c r="D2410" s="68"/>
    </row>
    <row r="2411" spans="1:4" ht="12.75" x14ac:dyDescent="0.2">
      <c r="A2411" s="50"/>
      <c r="B2411" s="68"/>
      <c r="C2411" s="68"/>
      <c r="D2411" s="68"/>
    </row>
    <row r="2412" spans="1:4" ht="12.75" x14ac:dyDescent="0.2">
      <c r="A2412" s="50"/>
      <c r="B2412" s="68"/>
      <c r="C2412" s="68"/>
      <c r="D2412" s="68"/>
    </row>
    <row r="2413" spans="1:4" ht="12.75" x14ac:dyDescent="0.2">
      <c r="A2413" s="50"/>
      <c r="B2413" s="68"/>
      <c r="C2413" s="68"/>
      <c r="D2413" s="68"/>
    </row>
    <row r="2414" spans="1:4" ht="12.75" x14ac:dyDescent="0.2">
      <c r="A2414" s="50"/>
      <c r="B2414" s="68"/>
      <c r="C2414" s="68"/>
      <c r="D2414" s="68"/>
    </row>
    <row r="2415" spans="1:4" ht="12.75" x14ac:dyDescent="0.2">
      <c r="A2415" s="50"/>
      <c r="B2415" s="68"/>
      <c r="C2415" s="68"/>
      <c r="D2415" s="68"/>
    </row>
    <row r="2416" spans="1:4" ht="12.75" x14ac:dyDescent="0.2">
      <c r="A2416" s="50"/>
      <c r="B2416" s="68"/>
      <c r="C2416" s="68"/>
      <c r="D2416" s="68"/>
    </row>
    <row r="2417" spans="1:4" ht="12.75" x14ac:dyDescent="0.2">
      <c r="A2417" s="50"/>
      <c r="B2417" s="68"/>
      <c r="C2417" s="68"/>
      <c r="D2417" s="68"/>
    </row>
    <row r="2418" spans="1:4" ht="12.75" x14ac:dyDescent="0.2">
      <c r="A2418" s="50"/>
      <c r="B2418" s="68"/>
      <c r="C2418" s="68"/>
      <c r="D2418" s="68"/>
    </row>
    <row r="2419" spans="1:4" ht="12.75" x14ac:dyDescent="0.2">
      <c r="A2419" s="50"/>
      <c r="B2419" s="68"/>
      <c r="C2419" s="68"/>
      <c r="D2419" s="68"/>
    </row>
    <row r="2420" spans="1:4" ht="12.75" x14ac:dyDescent="0.2">
      <c r="A2420" s="50"/>
      <c r="B2420" s="68"/>
      <c r="C2420" s="68"/>
      <c r="D2420" s="68"/>
    </row>
    <row r="2421" spans="1:4" ht="12.75" x14ac:dyDescent="0.2">
      <c r="A2421" s="50"/>
      <c r="B2421" s="68"/>
      <c r="C2421" s="68"/>
      <c r="D2421" s="68"/>
    </row>
    <row r="2422" spans="1:4" ht="12.75" x14ac:dyDescent="0.2">
      <c r="A2422" s="50"/>
      <c r="B2422" s="68"/>
      <c r="C2422" s="68"/>
      <c r="D2422" s="68"/>
    </row>
    <row r="2423" spans="1:4" ht="12.75" x14ac:dyDescent="0.2">
      <c r="A2423" s="50"/>
      <c r="B2423" s="68"/>
      <c r="C2423" s="68"/>
      <c r="D2423" s="68"/>
    </row>
    <row r="2424" spans="1:4" ht="12.75" x14ac:dyDescent="0.2">
      <c r="A2424" s="50"/>
      <c r="B2424" s="68"/>
      <c r="C2424" s="68"/>
      <c r="D2424" s="68"/>
    </row>
    <row r="2425" spans="1:4" ht="12.75" x14ac:dyDescent="0.2">
      <c r="A2425" s="50"/>
      <c r="B2425" s="68"/>
      <c r="C2425" s="68"/>
      <c r="D2425" s="68"/>
    </row>
    <row r="2426" spans="1:4" ht="12.75" x14ac:dyDescent="0.2">
      <c r="A2426" s="50"/>
      <c r="B2426" s="68"/>
      <c r="C2426" s="68"/>
      <c r="D2426" s="68"/>
    </row>
    <row r="2427" spans="1:4" ht="12.75" x14ac:dyDescent="0.2">
      <c r="A2427" s="50"/>
      <c r="B2427" s="68"/>
      <c r="C2427" s="68"/>
      <c r="D2427" s="68"/>
    </row>
    <row r="2428" spans="1:4" ht="12.75" x14ac:dyDescent="0.2">
      <c r="A2428" s="50"/>
      <c r="B2428" s="68"/>
      <c r="C2428" s="68"/>
      <c r="D2428" s="68"/>
    </row>
    <row r="2429" spans="1:4" ht="12.75" x14ac:dyDescent="0.2">
      <c r="A2429" s="50"/>
      <c r="B2429" s="68"/>
      <c r="C2429" s="68"/>
      <c r="D2429" s="68"/>
    </row>
    <row r="2430" spans="1:4" ht="12.75" x14ac:dyDescent="0.2">
      <c r="A2430" s="50"/>
      <c r="B2430" s="68"/>
      <c r="C2430" s="68"/>
      <c r="D2430" s="68"/>
    </row>
    <row r="2431" spans="1:4" ht="12.75" x14ac:dyDescent="0.2">
      <c r="A2431" s="50"/>
      <c r="B2431" s="68"/>
      <c r="C2431" s="68"/>
      <c r="D2431" s="68"/>
    </row>
    <row r="2432" spans="1:4" ht="12.75" x14ac:dyDescent="0.2">
      <c r="A2432" s="50"/>
      <c r="B2432" s="68"/>
      <c r="C2432" s="68"/>
      <c r="D2432" s="68"/>
    </row>
    <row r="2433" spans="1:4" ht="12.75" x14ac:dyDescent="0.2">
      <c r="A2433" s="50"/>
      <c r="B2433" s="68"/>
      <c r="C2433" s="68"/>
      <c r="D2433" s="68"/>
    </row>
    <row r="2434" spans="1:4" ht="12.75" x14ac:dyDescent="0.2">
      <c r="A2434" s="50"/>
      <c r="B2434" s="68"/>
      <c r="C2434" s="68"/>
      <c r="D2434" s="68"/>
    </row>
    <row r="2435" spans="1:4" ht="12.75" x14ac:dyDescent="0.2">
      <c r="A2435" s="50"/>
      <c r="B2435" s="68"/>
      <c r="C2435" s="68"/>
      <c r="D2435" s="68"/>
    </row>
    <row r="2436" spans="1:4" ht="12.75" x14ac:dyDescent="0.2">
      <c r="A2436" s="50"/>
      <c r="B2436" s="68"/>
      <c r="C2436" s="68"/>
      <c r="D2436" s="68"/>
    </row>
    <row r="2437" spans="1:4" ht="12.75" x14ac:dyDescent="0.2">
      <c r="A2437" s="50"/>
      <c r="B2437" s="68"/>
      <c r="C2437" s="68"/>
      <c r="D2437" s="68"/>
    </row>
    <row r="2438" spans="1:4" ht="12.75" x14ac:dyDescent="0.2">
      <c r="A2438" s="50"/>
      <c r="B2438" s="68"/>
      <c r="C2438" s="68"/>
      <c r="D2438" s="68"/>
    </row>
    <row r="2439" spans="1:4" ht="12.75" x14ac:dyDescent="0.2">
      <c r="A2439" s="50"/>
      <c r="B2439" s="68"/>
      <c r="C2439" s="68"/>
      <c r="D2439" s="68"/>
    </row>
    <row r="2440" spans="1:4" ht="12.75" x14ac:dyDescent="0.2">
      <c r="A2440" s="50"/>
      <c r="B2440" s="68"/>
      <c r="C2440" s="68"/>
      <c r="D2440" s="68"/>
    </row>
    <row r="2441" spans="1:4" ht="12.75" x14ac:dyDescent="0.2">
      <c r="A2441" s="50"/>
      <c r="B2441" s="68"/>
      <c r="C2441" s="68"/>
      <c r="D2441" s="68"/>
    </row>
    <row r="2442" spans="1:4" ht="12.75" x14ac:dyDescent="0.2">
      <c r="A2442" s="50"/>
      <c r="B2442" s="68"/>
      <c r="C2442" s="68"/>
      <c r="D2442" s="68"/>
    </row>
    <row r="2443" spans="1:4" ht="12.75" x14ac:dyDescent="0.2">
      <c r="A2443" s="50"/>
      <c r="B2443" s="68"/>
      <c r="C2443" s="68"/>
      <c r="D2443" s="68"/>
    </row>
    <row r="2444" spans="1:4" ht="12.75" x14ac:dyDescent="0.2">
      <c r="A2444" s="50"/>
      <c r="B2444" s="68"/>
      <c r="C2444" s="68"/>
      <c r="D2444" s="68"/>
    </row>
    <row r="2445" spans="1:4" ht="12.75" x14ac:dyDescent="0.2">
      <c r="A2445" s="50"/>
      <c r="B2445" s="68"/>
      <c r="C2445" s="68"/>
      <c r="D2445" s="68"/>
    </row>
    <row r="2446" spans="1:4" ht="12.75" x14ac:dyDescent="0.2">
      <c r="A2446" s="50"/>
      <c r="B2446" s="68"/>
      <c r="C2446" s="68"/>
      <c r="D2446" s="68"/>
    </row>
    <row r="2447" spans="1:4" ht="12.75" x14ac:dyDescent="0.2">
      <c r="A2447" s="50"/>
      <c r="B2447" s="68"/>
      <c r="C2447" s="68"/>
      <c r="D2447" s="68"/>
    </row>
    <row r="2448" spans="1:4" ht="12.75" x14ac:dyDescent="0.2">
      <c r="A2448" s="50"/>
      <c r="B2448" s="68"/>
      <c r="C2448" s="68"/>
      <c r="D2448" s="68"/>
    </row>
    <row r="2449" spans="1:4" ht="12.75" x14ac:dyDescent="0.2">
      <c r="A2449" s="50"/>
      <c r="B2449" s="68"/>
      <c r="C2449" s="68"/>
      <c r="D2449" s="68"/>
    </row>
    <row r="2450" spans="1:4" ht="12.75" x14ac:dyDescent="0.2">
      <c r="A2450" s="50"/>
      <c r="B2450" s="68"/>
      <c r="C2450" s="68"/>
      <c r="D2450" s="68"/>
    </row>
    <row r="2451" spans="1:4" ht="12.75" x14ac:dyDescent="0.2">
      <c r="A2451" s="50"/>
      <c r="B2451" s="68"/>
      <c r="C2451" s="68"/>
      <c r="D2451" s="68"/>
    </row>
    <row r="2452" spans="1:4" ht="12.75" x14ac:dyDescent="0.2">
      <c r="A2452" s="50"/>
      <c r="B2452" s="68"/>
      <c r="C2452" s="68"/>
      <c r="D2452" s="68"/>
    </row>
    <row r="2453" spans="1:4" ht="12.75" x14ac:dyDescent="0.2">
      <c r="A2453" s="50"/>
      <c r="B2453" s="68"/>
      <c r="C2453" s="68"/>
      <c r="D2453" s="68"/>
    </row>
    <row r="2454" spans="1:4" ht="12.75" x14ac:dyDescent="0.2">
      <c r="A2454" s="50"/>
      <c r="B2454" s="68"/>
      <c r="C2454" s="68"/>
      <c r="D2454" s="68"/>
    </row>
    <row r="2455" spans="1:4" ht="12.75" x14ac:dyDescent="0.2">
      <c r="A2455" s="50"/>
      <c r="B2455" s="68"/>
      <c r="C2455" s="68"/>
      <c r="D2455" s="68"/>
    </row>
    <row r="2456" spans="1:4" ht="12.75" x14ac:dyDescent="0.2">
      <c r="A2456" s="50"/>
      <c r="B2456" s="68"/>
      <c r="C2456" s="68"/>
      <c r="D2456" s="68"/>
    </row>
    <row r="2457" spans="1:4" ht="12.75" x14ac:dyDescent="0.2">
      <c r="A2457" s="50"/>
      <c r="B2457" s="68"/>
      <c r="C2457" s="68"/>
      <c r="D2457" s="68"/>
    </row>
    <row r="2458" spans="1:4" ht="12.75" x14ac:dyDescent="0.2">
      <c r="A2458" s="50"/>
      <c r="B2458" s="68"/>
      <c r="C2458" s="68"/>
      <c r="D2458" s="68"/>
    </row>
    <row r="2459" spans="1:4" ht="12.75" x14ac:dyDescent="0.2">
      <c r="A2459" s="50"/>
      <c r="B2459" s="68"/>
      <c r="C2459" s="68"/>
      <c r="D2459" s="68"/>
    </row>
    <row r="2460" spans="1:4" ht="12.75" x14ac:dyDescent="0.2">
      <c r="A2460" s="50"/>
      <c r="B2460" s="68"/>
      <c r="C2460" s="68"/>
      <c r="D2460" s="68"/>
    </row>
    <row r="2461" spans="1:4" ht="12.75" x14ac:dyDescent="0.2">
      <c r="A2461" s="50"/>
      <c r="B2461" s="68"/>
      <c r="C2461" s="68"/>
      <c r="D2461" s="68"/>
    </row>
    <row r="2462" spans="1:4" ht="12.75" x14ac:dyDescent="0.2">
      <c r="A2462" s="50"/>
      <c r="B2462" s="68"/>
      <c r="C2462" s="68"/>
      <c r="D2462" s="68"/>
    </row>
    <row r="2463" spans="1:4" ht="12.75" x14ac:dyDescent="0.2">
      <c r="A2463" s="50"/>
      <c r="B2463" s="68"/>
      <c r="C2463" s="68"/>
      <c r="D2463" s="68"/>
    </row>
    <row r="2464" spans="1:4" ht="12.75" x14ac:dyDescent="0.2">
      <c r="A2464" s="50"/>
      <c r="B2464" s="68"/>
      <c r="C2464" s="68"/>
      <c r="D2464" s="68"/>
    </row>
    <row r="2465" spans="1:4" ht="12.75" x14ac:dyDescent="0.2">
      <c r="A2465" s="50"/>
      <c r="B2465" s="68"/>
      <c r="C2465" s="68"/>
      <c r="D2465" s="68"/>
    </row>
    <row r="2466" spans="1:4" ht="12.75" x14ac:dyDescent="0.2">
      <c r="A2466" s="50"/>
      <c r="B2466" s="68"/>
      <c r="C2466" s="68"/>
      <c r="D2466" s="68"/>
    </row>
    <row r="2467" spans="1:4" ht="12.75" x14ac:dyDescent="0.2">
      <c r="A2467" s="50"/>
      <c r="B2467" s="68"/>
      <c r="C2467" s="68"/>
      <c r="D2467" s="68"/>
    </row>
    <row r="2468" spans="1:4" ht="12.75" x14ac:dyDescent="0.2">
      <c r="A2468" s="50"/>
      <c r="B2468" s="68"/>
      <c r="C2468" s="68"/>
      <c r="D2468" s="68"/>
    </row>
    <row r="2469" spans="1:4" ht="12.75" x14ac:dyDescent="0.2">
      <c r="A2469" s="50"/>
      <c r="B2469" s="68"/>
      <c r="C2469" s="68"/>
      <c r="D2469" s="68"/>
    </row>
    <row r="2470" spans="1:4" ht="12.75" x14ac:dyDescent="0.2">
      <c r="A2470" s="50"/>
      <c r="B2470" s="68"/>
      <c r="C2470" s="68"/>
      <c r="D2470" s="68"/>
    </row>
    <row r="2471" spans="1:4" ht="12.75" x14ac:dyDescent="0.2">
      <c r="A2471" s="50"/>
      <c r="B2471" s="68"/>
      <c r="C2471" s="68"/>
      <c r="D2471" s="68"/>
    </row>
    <row r="2472" spans="1:4" ht="12.75" x14ac:dyDescent="0.2">
      <c r="A2472" s="50"/>
      <c r="B2472" s="68"/>
      <c r="C2472" s="68"/>
      <c r="D2472" s="68"/>
    </row>
    <row r="2473" spans="1:4" ht="12.75" x14ac:dyDescent="0.2">
      <c r="A2473" s="50"/>
      <c r="B2473" s="68"/>
      <c r="C2473" s="68"/>
      <c r="D2473" s="68"/>
    </row>
    <row r="2474" spans="1:4" ht="12.75" x14ac:dyDescent="0.2">
      <c r="A2474" s="50"/>
      <c r="B2474" s="68"/>
      <c r="C2474" s="68"/>
      <c r="D2474" s="68"/>
    </row>
    <row r="2475" spans="1:4" ht="12.75" x14ac:dyDescent="0.2">
      <c r="A2475" s="50"/>
      <c r="B2475" s="68"/>
      <c r="C2475" s="68"/>
      <c r="D2475" s="68"/>
    </row>
    <row r="2476" spans="1:4" ht="12.75" x14ac:dyDescent="0.2">
      <c r="A2476" s="50"/>
      <c r="B2476" s="68"/>
      <c r="C2476" s="68"/>
      <c r="D2476" s="68"/>
    </row>
    <row r="2477" spans="1:4" ht="12.75" x14ac:dyDescent="0.2">
      <c r="A2477" s="50"/>
      <c r="B2477" s="68"/>
      <c r="C2477" s="68"/>
      <c r="D2477" s="68"/>
    </row>
    <row r="2478" spans="1:4" ht="12.75" x14ac:dyDescent="0.2">
      <c r="A2478" s="50"/>
      <c r="B2478" s="68"/>
      <c r="C2478" s="68"/>
      <c r="D2478" s="68"/>
    </row>
    <row r="2479" spans="1:4" ht="12.75" x14ac:dyDescent="0.2">
      <c r="A2479" s="50"/>
      <c r="B2479" s="68"/>
      <c r="C2479" s="68"/>
      <c r="D2479" s="68"/>
    </row>
    <row r="2480" spans="1:4" ht="12.75" x14ac:dyDescent="0.2">
      <c r="A2480" s="50"/>
      <c r="B2480" s="68"/>
      <c r="C2480" s="68"/>
      <c r="D2480" s="68"/>
    </row>
    <row r="2481" spans="1:4" ht="12.75" x14ac:dyDescent="0.2">
      <c r="A2481" s="50"/>
      <c r="B2481" s="68"/>
      <c r="C2481" s="68"/>
      <c r="D2481" s="68"/>
    </row>
    <row r="2482" spans="1:4" ht="12.75" x14ac:dyDescent="0.2">
      <c r="A2482" s="50"/>
      <c r="B2482" s="68"/>
      <c r="C2482" s="68"/>
      <c r="D2482" s="68"/>
    </row>
    <row r="2483" spans="1:4" ht="12.75" x14ac:dyDescent="0.2">
      <c r="A2483" s="50"/>
      <c r="B2483" s="68"/>
      <c r="C2483" s="68"/>
      <c r="D2483" s="68"/>
    </row>
    <row r="2484" spans="1:4" ht="12.75" x14ac:dyDescent="0.2">
      <c r="A2484" s="50"/>
      <c r="B2484" s="68"/>
      <c r="C2484" s="68"/>
      <c r="D2484" s="68"/>
    </row>
    <row r="2485" spans="1:4" ht="12.75" x14ac:dyDescent="0.2">
      <c r="A2485" s="50"/>
      <c r="B2485" s="68"/>
      <c r="C2485" s="68"/>
      <c r="D2485" s="68"/>
    </row>
    <row r="2486" spans="1:4" ht="12.75" x14ac:dyDescent="0.2">
      <c r="A2486" s="50"/>
      <c r="B2486" s="68"/>
      <c r="C2486" s="68"/>
      <c r="D2486" s="68"/>
    </row>
    <row r="2487" spans="1:4" ht="12.75" x14ac:dyDescent="0.2">
      <c r="A2487" s="50"/>
      <c r="B2487" s="68"/>
      <c r="C2487" s="68"/>
      <c r="D2487" s="68"/>
    </row>
    <row r="2488" spans="1:4" ht="12.75" x14ac:dyDescent="0.2">
      <c r="A2488" s="50"/>
      <c r="B2488" s="68"/>
      <c r="C2488" s="68"/>
      <c r="D2488" s="68"/>
    </row>
    <row r="2489" spans="1:4" ht="12.75" x14ac:dyDescent="0.2">
      <c r="A2489" s="50"/>
      <c r="B2489" s="68"/>
      <c r="C2489" s="68"/>
      <c r="D2489" s="68"/>
    </row>
    <row r="2490" spans="1:4" ht="12.75" x14ac:dyDescent="0.2">
      <c r="A2490" s="50"/>
      <c r="B2490" s="68"/>
      <c r="C2490" s="68"/>
      <c r="D2490" s="68"/>
    </row>
    <row r="2491" spans="1:4" ht="12.75" x14ac:dyDescent="0.2">
      <c r="A2491" s="50"/>
      <c r="B2491" s="68"/>
      <c r="C2491" s="68"/>
      <c r="D2491" s="68"/>
    </row>
    <row r="2492" spans="1:4" ht="12.75" x14ac:dyDescent="0.2">
      <c r="A2492" s="50"/>
      <c r="B2492" s="68"/>
      <c r="C2492" s="68"/>
      <c r="D2492" s="68"/>
    </row>
    <row r="2493" spans="1:4" ht="12.75" x14ac:dyDescent="0.2">
      <c r="A2493" s="50"/>
      <c r="B2493" s="68"/>
      <c r="C2493" s="68"/>
      <c r="D2493" s="68"/>
    </row>
    <row r="2494" spans="1:4" ht="12.75" x14ac:dyDescent="0.2">
      <c r="A2494" s="50"/>
      <c r="B2494" s="68"/>
      <c r="C2494" s="68"/>
      <c r="D2494" s="68"/>
    </row>
    <row r="2495" spans="1:4" ht="12.75" x14ac:dyDescent="0.2">
      <c r="A2495" s="50"/>
      <c r="B2495" s="68"/>
      <c r="C2495" s="68"/>
      <c r="D2495" s="68"/>
    </row>
    <row r="2496" spans="1:4" ht="12.75" x14ac:dyDescent="0.2">
      <c r="A2496" s="50"/>
      <c r="B2496" s="68"/>
      <c r="C2496" s="68"/>
      <c r="D2496" s="68"/>
    </row>
    <row r="2497" spans="1:4" ht="12.75" x14ac:dyDescent="0.2">
      <c r="A2497" s="50"/>
      <c r="B2497" s="68"/>
      <c r="C2497" s="68"/>
      <c r="D2497" s="68"/>
    </row>
    <row r="2498" spans="1:4" ht="12.75" x14ac:dyDescent="0.2">
      <c r="A2498" s="50"/>
      <c r="B2498" s="68"/>
      <c r="C2498" s="68"/>
      <c r="D2498" s="68"/>
    </row>
    <row r="2499" spans="1:4" ht="12.75" x14ac:dyDescent="0.2">
      <c r="A2499" s="50"/>
      <c r="B2499" s="68"/>
      <c r="C2499" s="68"/>
      <c r="D2499" s="68"/>
    </row>
    <row r="2500" spans="1:4" ht="12.75" x14ac:dyDescent="0.2">
      <c r="A2500" s="50"/>
      <c r="B2500" s="68"/>
      <c r="C2500" s="68"/>
      <c r="D2500" s="68"/>
    </row>
    <row r="2501" spans="1:4" ht="12.75" x14ac:dyDescent="0.2">
      <c r="A2501" s="50"/>
      <c r="B2501" s="68"/>
      <c r="C2501" s="68"/>
      <c r="D2501" s="68"/>
    </row>
    <row r="2502" spans="1:4" ht="12.75" x14ac:dyDescent="0.2">
      <c r="A2502" s="50"/>
      <c r="B2502" s="68"/>
      <c r="C2502" s="68"/>
      <c r="D2502" s="68"/>
    </row>
    <row r="2503" spans="1:4" ht="12.75" x14ac:dyDescent="0.2">
      <c r="A2503" s="50"/>
      <c r="B2503" s="68"/>
      <c r="C2503" s="68"/>
      <c r="D2503" s="68"/>
    </row>
    <row r="2504" spans="1:4" ht="12.75" x14ac:dyDescent="0.2">
      <c r="A2504" s="50"/>
      <c r="B2504" s="68"/>
      <c r="C2504" s="68"/>
      <c r="D2504" s="68"/>
    </row>
    <row r="2505" spans="1:4" ht="12.75" x14ac:dyDescent="0.2">
      <c r="A2505" s="50"/>
      <c r="B2505" s="68"/>
      <c r="C2505" s="68"/>
      <c r="D2505" s="68"/>
    </row>
    <row r="2506" spans="1:4" ht="12.75" x14ac:dyDescent="0.2">
      <c r="A2506" s="50"/>
      <c r="B2506" s="68"/>
      <c r="C2506" s="68"/>
      <c r="D2506" s="68"/>
    </row>
    <row r="2507" spans="1:4" ht="12.75" x14ac:dyDescent="0.2">
      <c r="A2507" s="50"/>
      <c r="B2507" s="68"/>
      <c r="C2507" s="68"/>
      <c r="D2507" s="68"/>
    </row>
    <row r="2508" spans="1:4" ht="12.75" x14ac:dyDescent="0.2">
      <c r="A2508" s="50"/>
      <c r="B2508" s="68"/>
      <c r="C2508" s="68"/>
      <c r="D2508" s="68"/>
    </row>
    <row r="2509" spans="1:4" ht="12.75" x14ac:dyDescent="0.2">
      <c r="A2509" s="50"/>
      <c r="B2509" s="68"/>
      <c r="C2509" s="68"/>
      <c r="D2509" s="68"/>
    </row>
    <row r="2510" spans="1:4" ht="12.75" x14ac:dyDescent="0.2">
      <c r="A2510" s="50"/>
      <c r="B2510" s="68"/>
      <c r="C2510" s="68"/>
      <c r="D2510" s="68"/>
    </row>
    <row r="2511" spans="1:4" ht="12.75" x14ac:dyDescent="0.2">
      <c r="A2511" s="50"/>
      <c r="B2511" s="68"/>
      <c r="C2511" s="68"/>
      <c r="D2511" s="68"/>
    </row>
    <row r="2512" spans="1:4" ht="12.75" x14ac:dyDescent="0.2">
      <c r="A2512" s="50"/>
      <c r="B2512" s="68"/>
      <c r="C2512" s="68"/>
      <c r="D2512" s="68"/>
    </row>
    <row r="2513" spans="1:4" ht="12.75" x14ac:dyDescent="0.2">
      <c r="A2513" s="50"/>
      <c r="B2513" s="68"/>
      <c r="C2513" s="68"/>
      <c r="D2513" s="68"/>
    </row>
    <row r="2514" spans="1:4" ht="12.75" x14ac:dyDescent="0.2">
      <c r="A2514" s="50"/>
      <c r="B2514" s="68"/>
      <c r="C2514" s="68"/>
      <c r="D2514" s="68"/>
    </row>
    <row r="2515" spans="1:4" ht="12.75" x14ac:dyDescent="0.2">
      <c r="A2515" s="50"/>
      <c r="B2515" s="68"/>
      <c r="C2515" s="68"/>
      <c r="D2515" s="68"/>
    </row>
    <row r="2516" spans="1:4" ht="12.75" x14ac:dyDescent="0.2">
      <c r="A2516" s="50"/>
      <c r="B2516" s="68"/>
      <c r="C2516" s="68"/>
      <c r="D2516" s="68"/>
    </row>
    <row r="2517" spans="1:4" ht="12.75" x14ac:dyDescent="0.2">
      <c r="A2517" s="50"/>
      <c r="B2517" s="68"/>
      <c r="C2517" s="68"/>
      <c r="D2517" s="68"/>
    </row>
    <row r="2518" spans="1:4" ht="12.75" x14ac:dyDescent="0.2">
      <c r="A2518" s="50"/>
      <c r="B2518" s="68"/>
      <c r="C2518" s="68"/>
      <c r="D2518" s="68"/>
    </row>
    <row r="2519" spans="1:4" ht="12.75" x14ac:dyDescent="0.2">
      <c r="A2519" s="50"/>
      <c r="B2519" s="68"/>
      <c r="C2519" s="68"/>
      <c r="D2519" s="68"/>
    </row>
    <row r="2520" spans="1:4" ht="12.75" x14ac:dyDescent="0.2">
      <c r="A2520" s="50"/>
      <c r="B2520" s="68"/>
      <c r="C2520" s="68"/>
      <c r="D2520" s="68"/>
    </row>
    <row r="2521" spans="1:4" ht="12.75" x14ac:dyDescent="0.2">
      <c r="A2521" s="50"/>
      <c r="B2521" s="68"/>
      <c r="C2521" s="68"/>
      <c r="D2521" s="68"/>
    </row>
    <row r="2522" spans="1:4" ht="12.75" x14ac:dyDescent="0.2">
      <c r="A2522" s="50"/>
      <c r="B2522" s="68"/>
      <c r="C2522" s="68"/>
      <c r="D2522" s="68"/>
    </row>
    <row r="2523" spans="1:4" ht="12.75" x14ac:dyDescent="0.2">
      <c r="A2523" s="50"/>
      <c r="B2523" s="68"/>
      <c r="C2523" s="68"/>
      <c r="D2523" s="68"/>
    </row>
    <row r="2524" spans="1:4" ht="12.75" x14ac:dyDescent="0.2">
      <c r="A2524" s="50"/>
      <c r="B2524" s="68"/>
      <c r="C2524" s="68"/>
      <c r="D2524" s="68"/>
    </row>
    <row r="2525" spans="1:4" ht="12.75" x14ac:dyDescent="0.2">
      <c r="A2525" s="50"/>
      <c r="B2525" s="68"/>
      <c r="C2525" s="68"/>
      <c r="D2525" s="68"/>
    </row>
    <row r="2526" spans="1:4" ht="12.75" x14ac:dyDescent="0.2">
      <c r="A2526" s="50"/>
      <c r="B2526" s="68"/>
      <c r="C2526" s="68"/>
      <c r="D2526" s="68"/>
    </row>
    <row r="2527" spans="1:4" ht="12.75" x14ac:dyDescent="0.2">
      <c r="A2527" s="50"/>
      <c r="B2527" s="68"/>
      <c r="C2527" s="68"/>
      <c r="D2527" s="68"/>
    </row>
    <row r="2528" spans="1:4" ht="12.75" x14ac:dyDescent="0.2">
      <c r="A2528" s="50"/>
      <c r="B2528" s="68"/>
      <c r="C2528" s="68"/>
      <c r="D2528" s="68"/>
    </row>
    <row r="2529" spans="1:4" ht="12.75" x14ac:dyDescent="0.2">
      <c r="A2529" s="50"/>
      <c r="B2529" s="68"/>
      <c r="C2529" s="68"/>
      <c r="D2529" s="68"/>
    </row>
    <row r="2530" spans="1:4" ht="12.75" x14ac:dyDescent="0.2">
      <c r="A2530" s="50"/>
      <c r="B2530" s="68"/>
      <c r="C2530" s="68"/>
      <c r="D2530" s="68"/>
    </row>
    <row r="2531" spans="1:4" ht="12.75" x14ac:dyDescent="0.2">
      <c r="A2531" s="50"/>
      <c r="B2531" s="68"/>
      <c r="C2531" s="68"/>
      <c r="D2531" s="68"/>
    </row>
    <row r="2532" spans="1:4" ht="12.75" x14ac:dyDescent="0.2">
      <c r="A2532" s="50"/>
      <c r="B2532" s="68"/>
      <c r="C2532" s="68"/>
      <c r="D2532" s="68"/>
    </row>
    <row r="2533" spans="1:4" ht="12.75" x14ac:dyDescent="0.2">
      <c r="A2533" s="50"/>
      <c r="B2533" s="68"/>
      <c r="C2533" s="68"/>
      <c r="D2533" s="68"/>
    </row>
    <row r="2534" spans="1:4" ht="12.75" x14ac:dyDescent="0.2">
      <c r="A2534" s="50"/>
      <c r="B2534" s="68"/>
      <c r="C2534" s="68"/>
      <c r="D2534" s="68"/>
    </row>
    <row r="2535" spans="1:4" ht="12.75" x14ac:dyDescent="0.2">
      <c r="A2535" s="50"/>
      <c r="B2535" s="68"/>
      <c r="C2535" s="68"/>
      <c r="D2535" s="68"/>
    </row>
    <row r="2536" spans="1:4" ht="12.75" x14ac:dyDescent="0.2">
      <c r="A2536" s="50"/>
      <c r="B2536" s="68"/>
      <c r="C2536" s="68"/>
      <c r="D2536" s="68"/>
    </row>
    <row r="2537" spans="1:4" ht="12.75" x14ac:dyDescent="0.2">
      <c r="A2537" s="50"/>
      <c r="B2537" s="68"/>
      <c r="C2537" s="68"/>
      <c r="D2537" s="68"/>
    </row>
    <row r="2538" spans="1:4" ht="12.75" x14ac:dyDescent="0.2">
      <c r="A2538" s="50"/>
      <c r="B2538" s="68"/>
      <c r="C2538" s="68"/>
      <c r="D2538" s="68"/>
    </row>
    <row r="2539" spans="1:4" ht="12.75" x14ac:dyDescent="0.2">
      <c r="A2539" s="50"/>
      <c r="B2539" s="68"/>
      <c r="C2539" s="68"/>
      <c r="D2539" s="68"/>
    </row>
    <row r="2540" spans="1:4" ht="12.75" x14ac:dyDescent="0.2">
      <c r="A2540" s="50"/>
      <c r="B2540" s="68"/>
      <c r="C2540" s="68"/>
      <c r="D2540" s="68"/>
    </row>
    <row r="2541" spans="1:4" ht="12.75" x14ac:dyDescent="0.2">
      <c r="A2541" s="50"/>
      <c r="B2541" s="68"/>
      <c r="C2541" s="68"/>
      <c r="D2541" s="68"/>
    </row>
    <row r="2542" spans="1:4" ht="12.75" x14ac:dyDescent="0.2">
      <c r="A2542" s="50"/>
      <c r="B2542" s="68"/>
      <c r="C2542" s="68"/>
      <c r="D2542" s="68"/>
    </row>
    <row r="2543" spans="1:4" ht="12.75" x14ac:dyDescent="0.2">
      <c r="A2543" s="50"/>
      <c r="B2543" s="68"/>
      <c r="C2543" s="68"/>
      <c r="D2543" s="68"/>
    </row>
    <row r="2544" spans="1:4" ht="12.75" x14ac:dyDescent="0.2">
      <c r="A2544" s="50"/>
      <c r="B2544" s="68"/>
      <c r="C2544" s="68"/>
      <c r="D2544" s="68"/>
    </row>
    <row r="2545" spans="1:4" ht="12.75" x14ac:dyDescent="0.2">
      <c r="A2545" s="50"/>
      <c r="B2545" s="68"/>
      <c r="C2545" s="68"/>
      <c r="D2545" s="68"/>
    </row>
    <row r="2546" spans="1:4" ht="12.75" x14ac:dyDescent="0.2">
      <c r="A2546" s="50"/>
      <c r="B2546" s="68"/>
      <c r="C2546" s="68"/>
      <c r="D2546" s="68"/>
    </row>
    <row r="2547" spans="1:4" ht="12.75" x14ac:dyDescent="0.2">
      <c r="A2547" s="50"/>
      <c r="B2547" s="68"/>
      <c r="C2547" s="68"/>
      <c r="D2547" s="68"/>
    </row>
    <row r="2548" spans="1:4" ht="12.75" x14ac:dyDescent="0.2">
      <c r="A2548" s="50"/>
      <c r="B2548" s="68"/>
      <c r="C2548" s="68"/>
      <c r="D2548" s="68"/>
    </row>
    <row r="2549" spans="1:4" ht="12.75" x14ac:dyDescent="0.2">
      <c r="A2549" s="50"/>
      <c r="B2549" s="68"/>
      <c r="C2549" s="68"/>
      <c r="D2549" s="68"/>
    </row>
    <row r="2550" spans="1:4" ht="12.75" x14ac:dyDescent="0.2">
      <c r="A2550" s="50"/>
      <c r="B2550" s="68"/>
      <c r="C2550" s="68"/>
      <c r="D2550" s="68"/>
    </row>
    <row r="2551" spans="1:4" ht="12.75" x14ac:dyDescent="0.2">
      <c r="A2551" s="50"/>
      <c r="B2551" s="68"/>
      <c r="C2551" s="68"/>
      <c r="D2551" s="68"/>
    </row>
    <row r="2552" spans="1:4" ht="12.75" x14ac:dyDescent="0.2">
      <c r="A2552" s="50"/>
      <c r="B2552" s="68"/>
      <c r="C2552" s="68"/>
      <c r="D2552" s="68"/>
    </row>
    <row r="2553" spans="1:4" ht="12.75" x14ac:dyDescent="0.2">
      <c r="A2553" s="50"/>
      <c r="B2553" s="68"/>
      <c r="C2553" s="68"/>
      <c r="D2553" s="68"/>
    </row>
    <row r="2554" spans="1:4" ht="12.75" x14ac:dyDescent="0.2">
      <c r="A2554" s="50"/>
      <c r="B2554" s="68"/>
      <c r="C2554" s="68"/>
      <c r="D2554" s="68"/>
    </row>
    <row r="2555" spans="1:4" ht="12.75" x14ac:dyDescent="0.2">
      <c r="A2555" s="50"/>
      <c r="B2555" s="68"/>
      <c r="C2555" s="68"/>
      <c r="D2555" s="68"/>
    </row>
    <row r="2556" spans="1:4" ht="12.75" x14ac:dyDescent="0.2">
      <c r="A2556" s="50"/>
      <c r="B2556" s="68"/>
      <c r="C2556" s="68"/>
      <c r="D2556" s="68"/>
    </row>
    <row r="2557" spans="1:4" ht="12.75" x14ac:dyDescent="0.2">
      <c r="A2557" s="50"/>
      <c r="B2557" s="68"/>
      <c r="C2557" s="68"/>
      <c r="D2557" s="68"/>
    </row>
    <row r="2558" spans="1:4" ht="12.75" x14ac:dyDescent="0.2">
      <c r="A2558" s="50"/>
      <c r="B2558" s="68"/>
      <c r="C2558" s="68"/>
      <c r="D2558" s="68"/>
    </row>
    <row r="2559" spans="1:4" ht="12.75" x14ac:dyDescent="0.2">
      <c r="A2559" s="50"/>
      <c r="B2559" s="68"/>
      <c r="C2559" s="68"/>
      <c r="D2559" s="68"/>
    </row>
    <row r="2560" spans="1:4" ht="12.75" x14ac:dyDescent="0.2">
      <c r="A2560" s="50"/>
      <c r="B2560" s="68"/>
      <c r="C2560" s="68"/>
      <c r="D2560" s="68"/>
    </row>
    <row r="2561" spans="1:4" ht="12.75" x14ac:dyDescent="0.2">
      <c r="A2561" s="50"/>
      <c r="B2561" s="68"/>
      <c r="C2561" s="68"/>
      <c r="D2561" s="68"/>
    </row>
    <row r="2562" spans="1:4" ht="12.75" x14ac:dyDescent="0.2">
      <c r="A2562" s="50"/>
      <c r="B2562" s="68"/>
      <c r="C2562" s="68"/>
      <c r="D2562" s="68"/>
    </row>
    <row r="2563" spans="1:4" ht="12.75" x14ac:dyDescent="0.2">
      <c r="A2563" s="50"/>
      <c r="B2563" s="68"/>
      <c r="C2563" s="68"/>
      <c r="D2563" s="68"/>
    </row>
    <row r="2564" spans="1:4" ht="12.75" x14ac:dyDescent="0.2">
      <c r="A2564" s="50"/>
      <c r="B2564" s="68"/>
      <c r="C2564" s="68"/>
      <c r="D2564" s="68"/>
    </row>
    <row r="2565" spans="1:4" ht="12.75" x14ac:dyDescent="0.2">
      <c r="A2565" s="50"/>
      <c r="B2565" s="68"/>
      <c r="C2565" s="68"/>
      <c r="D2565" s="68"/>
    </row>
    <row r="2566" spans="1:4" ht="12.75" x14ac:dyDescent="0.2">
      <c r="A2566" s="50"/>
      <c r="B2566" s="68"/>
      <c r="C2566" s="68"/>
      <c r="D2566" s="68"/>
    </row>
    <row r="2567" spans="1:4" ht="12.75" x14ac:dyDescent="0.2">
      <c r="A2567" s="50"/>
      <c r="B2567" s="68"/>
      <c r="C2567" s="68"/>
      <c r="D2567" s="68"/>
    </row>
    <row r="2568" spans="1:4" ht="12.75" x14ac:dyDescent="0.2">
      <c r="A2568" s="50"/>
      <c r="B2568" s="68"/>
      <c r="C2568" s="68"/>
      <c r="D2568" s="68"/>
    </row>
    <row r="2569" spans="1:4" ht="12.75" x14ac:dyDescent="0.2">
      <c r="A2569" s="50"/>
      <c r="B2569" s="68"/>
      <c r="C2569" s="68"/>
      <c r="D2569" s="68"/>
    </row>
    <row r="2570" spans="1:4" ht="12.75" x14ac:dyDescent="0.2">
      <c r="A2570" s="50"/>
      <c r="B2570" s="68"/>
      <c r="C2570" s="68"/>
      <c r="D2570" s="68"/>
    </row>
    <row r="2571" spans="1:4" ht="12.75" x14ac:dyDescent="0.2">
      <c r="A2571" s="50"/>
      <c r="B2571" s="68"/>
      <c r="C2571" s="68"/>
      <c r="D2571" s="68"/>
    </row>
    <row r="2572" spans="1:4" ht="12.75" x14ac:dyDescent="0.2">
      <c r="A2572" s="50"/>
      <c r="B2572" s="68"/>
      <c r="C2572" s="68"/>
      <c r="D2572" s="68"/>
    </row>
    <row r="2573" spans="1:4" ht="12.75" x14ac:dyDescent="0.2">
      <c r="A2573" s="50"/>
      <c r="B2573" s="68"/>
      <c r="C2573" s="68"/>
      <c r="D2573" s="68"/>
    </row>
    <row r="2574" spans="1:4" ht="12.75" x14ac:dyDescent="0.2">
      <c r="A2574" s="50"/>
      <c r="B2574" s="68"/>
      <c r="C2574" s="68"/>
      <c r="D2574" s="68"/>
    </row>
    <row r="2575" spans="1:4" ht="12.75" x14ac:dyDescent="0.2">
      <c r="A2575" s="50"/>
      <c r="B2575" s="68"/>
      <c r="C2575" s="68"/>
      <c r="D2575" s="68"/>
    </row>
    <row r="2576" spans="1:4" ht="12.75" x14ac:dyDescent="0.2">
      <c r="A2576" s="50"/>
      <c r="B2576" s="68"/>
      <c r="C2576" s="68"/>
      <c r="D2576" s="68"/>
    </row>
    <row r="2577" spans="1:4" ht="12.75" x14ac:dyDescent="0.2">
      <c r="A2577" s="50"/>
      <c r="B2577" s="68"/>
      <c r="C2577" s="68"/>
      <c r="D2577" s="68"/>
    </row>
    <row r="2578" spans="1:4" ht="12.75" x14ac:dyDescent="0.2">
      <c r="A2578" s="50"/>
      <c r="B2578" s="68"/>
      <c r="C2578" s="68"/>
      <c r="D2578" s="68"/>
    </row>
    <row r="2579" spans="1:4" ht="12.75" x14ac:dyDescent="0.2">
      <c r="A2579" s="50"/>
      <c r="B2579" s="68"/>
      <c r="C2579" s="68"/>
      <c r="D2579" s="68"/>
    </row>
    <row r="2580" spans="1:4" ht="12.75" x14ac:dyDescent="0.2">
      <c r="A2580" s="50"/>
      <c r="B2580" s="68"/>
      <c r="C2580" s="68"/>
      <c r="D2580" s="68"/>
    </row>
    <row r="2581" spans="1:4" ht="12.75" x14ac:dyDescent="0.2">
      <c r="A2581" s="50"/>
      <c r="B2581" s="68"/>
      <c r="C2581" s="68"/>
      <c r="D2581" s="68"/>
    </row>
    <row r="2582" spans="1:4" ht="12.75" x14ac:dyDescent="0.2">
      <c r="A2582" s="50"/>
      <c r="B2582" s="68"/>
      <c r="C2582" s="68"/>
      <c r="D2582" s="68"/>
    </row>
    <row r="2583" spans="1:4" ht="12.75" x14ac:dyDescent="0.2">
      <c r="A2583" s="50"/>
      <c r="B2583" s="68"/>
      <c r="C2583" s="68"/>
      <c r="D2583" s="68"/>
    </row>
    <row r="2584" spans="1:4" ht="12.75" x14ac:dyDescent="0.2">
      <c r="A2584" s="50"/>
      <c r="B2584" s="68"/>
      <c r="C2584" s="68"/>
      <c r="D2584" s="68"/>
    </row>
    <row r="2585" spans="1:4" ht="12.75" x14ac:dyDescent="0.2">
      <c r="A2585" s="50"/>
      <c r="B2585" s="68"/>
      <c r="C2585" s="68"/>
      <c r="D2585" s="68"/>
    </row>
    <row r="2586" spans="1:4" ht="12.75" x14ac:dyDescent="0.2">
      <c r="A2586" s="50"/>
      <c r="B2586" s="68"/>
      <c r="C2586" s="68"/>
      <c r="D2586" s="68"/>
    </row>
    <row r="2587" spans="1:4" ht="12.75" x14ac:dyDescent="0.2">
      <c r="A2587" s="50"/>
      <c r="B2587" s="68"/>
      <c r="C2587" s="68"/>
      <c r="D2587" s="68"/>
    </row>
    <row r="2588" spans="1:4" ht="12.75" x14ac:dyDescent="0.2">
      <c r="A2588" s="50"/>
      <c r="B2588" s="68"/>
      <c r="C2588" s="68"/>
      <c r="D2588" s="68"/>
    </row>
    <row r="2589" spans="1:4" ht="12.75" x14ac:dyDescent="0.2">
      <c r="A2589" s="50"/>
      <c r="B2589" s="68"/>
      <c r="C2589" s="68"/>
      <c r="D2589" s="68"/>
    </row>
    <row r="2590" spans="1:4" ht="12.75" x14ac:dyDescent="0.2">
      <c r="A2590" s="50"/>
      <c r="B2590" s="68"/>
      <c r="C2590" s="68"/>
      <c r="D2590" s="68"/>
    </row>
    <row r="2591" spans="1:4" ht="12.75" x14ac:dyDescent="0.2">
      <c r="A2591" s="50"/>
      <c r="B2591" s="68"/>
      <c r="C2591" s="68"/>
      <c r="D2591" s="68"/>
    </row>
    <row r="2592" spans="1:4" ht="12.75" x14ac:dyDescent="0.2">
      <c r="A2592" s="50"/>
      <c r="B2592" s="68"/>
      <c r="C2592" s="68"/>
      <c r="D2592" s="68"/>
    </row>
    <row r="2593" spans="1:4" ht="12.75" x14ac:dyDescent="0.2">
      <c r="A2593" s="50"/>
      <c r="B2593" s="68"/>
      <c r="C2593" s="68"/>
      <c r="D2593" s="68"/>
    </row>
    <row r="2594" spans="1:4" ht="12.75" x14ac:dyDescent="0.2">
      <c r="A2594" s="50"/>
      <c r="B2594" s="68"/>
      <c r="C2594" s="68"/>
      <c r="D2594" s="68"/>
    </row>
    <row r="2595" spans="1:4" ht="12.75" x14ac:dyDescent="0.2">
      <c r="A2595" s="50"/>
      <c r="B2595" s="68"/>
      <c r="C2595" s="68"/>
      <c r="D2595" s="68"/>
    </row>
    <row r="2596" spans="1:4" ht="12.75" x14ac:dyDescent="0.2">
      <c r="A2596" s="50"/>
      <c r="B2596" s="68"/>
      <c r="C2596" s="68"/>
      <c r="D2596" s="68"/>
    </row>
    <row r="2597" spans="1:4" ht="12.75" x14ac:dyDescent="0.2">
      <c r="A2597" s="50"/>
      <c r="B2597" s="68"/>
      <c r="C2597" s="68"/>
      <c r="D2597" s="68"/>
    </row>
    <row r="2598" spans="1:4" ht="12.75" x14ac:dyDescent="0.2">
      <c r="A2598" s="50"/>
      <c r="B2598" s="68"/>
      <c r="C2598" s="68"/>
      <c r="D2598" s="68"/>
    </row>
    <row r="2599" spans="1:4" ht="12.75" x14ac:dyDescent="0.2">
      <c r="A2599" s="50"/>
      <c r="B2599" s="68"/>
      <c r="C2599" s="68"/>
      <c r="D2599" s="68"/>
    </row>
    <row r="2600" spans="1:4" ht="12.75" x14ac:dyDescent="0.2">
      <c r="A2600" s="50"/>
      <c r="B2600" s="68"/>
      <c r="C2600" s="68"/>
      <c r="D2600" s="68"/>
    </row>
    <row r="2601" spans="1:4" ht="12.75" x14ac:dyDescent="0.2">
      <c r="A2601" s="50"/>
      <c r="B2601" s="68"/>
      <c r="C2601" s="68"/>
      <c r="D2601" s="68"/>
    </row>
    <row r="2602" spans="1:4" ht="12.75" x14ac:dyDescent="0.2">
      <c r="A2602" s="50"/>
      <c r="B2602" s="68"/>
      <c r="C2602" s="68"/>
      <c r="D2602" s="68"/>
    </row>
    <row r="2603" spans="1:4" ht="12.75" x14ac:dyDescent="0.2">
      <c r="A2603" s="50"/>
      <c r="B2603" s="68"/>
      <c r="C2603" s="68"/>
      <c r="D2603" s="68"/>
    </row>
    <row r="2604" spans="1:4" ht="12.75" x14ac:dyDescent="0.2">
      <c r="A2604" s="50"/>
      <c r="B2604" s="68"/>
      <c r="C2604" s="68"/>
      <c r="D2604" s="68"/>
    </row>
    <row r="2605" spans="1:4" ht="12.75" x14ac:dyDescent="0.2">
      <c r="A2605" s="50"/>
      <c r="B2605" s="68"/>
      <c r="C2605" s="68"/>
      <c r="D2605" s="68"/>
    </row>
    <row r="2606" spans="1:4" ht="12.75" x14ac:dyDescent="0.2">
      <c r="A2606" s="50"/>
      <c r="B2606" s="68"/>
      <c r="C2606" s="68"/>
      <c r="D2606" s="68"/>
    </row>
    <row r="2607" spans="1:4" ht="12.75" x14ac:dyDescent="0.2">
      <c r="A2607" s="50"/>
      <c r="B2607" s="68"/>
      <c r="C2607" s="68"/>
      <c r="D2607" s="68"/>
    </row>
    <row r="2608" spans="1:4" ht="12.75" x14ac:dyDescent="0.2">
      <c r="A2608" s="50"/>
      <c r="B2608" s="68"/>
      <c r="C2608" s="68"/>
      <c r="D2608" s="68"/>
    </row>
    <row r="2609" spans="1:4" ht="12.75" x14ac:dyDescent="0.2">
      <c r="A2609" s="50"/>
      <c r="B2609" s="68"/>
      <c r="C2609" s="68"/>
      <c r="D2609" s="68"/>
    </row>
    <row r="2610" spans="1:4" ht="12.75" x14ac:dyDescent="0.2">
      <c r="A2610" s="50"/>
      <c r="B2610" s="68"/>
      <c r="C2610" s="68"/>
      <c r="D2610" s="68"/>
    </row>
    <row r="2611" spans="1:4" ht="12.75" x14ac:dyDescent="0.2">
      <c r="A2611" s="50"/>
      <c r="B2611" s="68"/>
      <c r="C2611" s="68"/>
      <c r="D2611" s="68"/>
    </row>
    <row r="2612" spans="1:4" ht="12.75" x14ac:dyDescent="0.2">
      <c r="A2612" s="50"/>
      <c r="B2612" s="68"/>
      <c r="C2612" s="68"/>
      <c r="D2612" s="68"/>
    </row>
    <row r="2613" spans="1:4" ht="12.75" x14ac:dyDescent="0.2">
      <c r="A2613" s="50"/>
      <c r="B2613" s="68"/>
      <c r="C2613" s="68"/>
      <c r="D2613" s="68"/>
    </row>
    <row r="2614" spans="1:4" ht="12.75" x14ac:dyDescent="0.2">
      <c r="A2614" s="50"/>
      <c r="B2614" s="68"/>
      <c r="C2614" s="68"/>
      <c r="D2614" s="68"/>
    </row>
    <row r="2615" spans="1:4" ht="12.75" x14ac:dyDescent="0.2">
      <c r="A2615" s="50"/>
      <c r="B2615" s="68"/>
      <c r="C2615" s="68"/>
      <c r="D2615" s="68"/>
    </row>
    <row r="2616" spans="1:4" ht="12.75" x14ac:dyDescent="0.2">
      <c r="A2616" s="50"/>
      <c r="B2616" s="68"/>
      <c r="C2616" s="68"/>
      <c r="D2616" s="68"/>
    </row>
    <row r="2617" spans="1:4" ht="12.75" x14ac:dyDescent="0.2">
      <c r="A2617" s="50"/>
      <c r="B2617" s="68"/>
      <c r="C2617" s="68"/>
      <c r="D2617" s="68"/>
    </row>
    <row r="2618" spans="1:4" ht="12.75" x14ac:dyDescent="0.2">
      <c r="A2618" s="50"/>
      <c r="B2618" s="68"/>
      <c r="C2618" s="68"/>
      <c r="D2618" s="68"/>
    </row>
    <row r="2619" spans="1:4" ht="12.75" x14ac:dyDescent="0.2">
      <c r="A2619" s="50"/>
      <c r="B2619" s="68"/>
      <c r="C2619" s="68"/>
      <c r="D2619" s="68"/>
    </row>
    <row r="2620" spans="1:4" ht="12.75" x14ac:dyDescent="0.2">
      <c r="A2620" s="50"/>
      <c r="B2620" s="68"/>
      <c r="C2620" s="68"/>
      <c r="D2620" s="68"/>
    </row>
    <row r="2621" spans="1:4" ht="12.75" x14ac:dyDescent="0.2">
      <c r="A2621" s="50"/>
      <c r="B2621" s="68"/>
      <c r="C2621" s="68"/>
      <c r="D2621" s="68"/>
    </row>
    <row r="2622" spans="1:4" ht="12.75" x14ac:dyDescent="0.2">
      <c r="A2622" s="50"/>
      <c r="B2622" s="68"/>
      <c r="C2622" s="68"/>
      <c r="D2622" s="68"/>
    </row>
    <row r="2623" spans="1:4" ht="12.75" x14ac:dyDescent="0.2">
      <c r="A2623" s="50"/>
      <c r="B2623" s="68"/>
      <c r="C2623" s="68"/>
      <c r="D2623" s="68"/>
    </row>
    <row r="2624" spans="1:4" ht="12.75" x14ac:dyDescent="0.2">
      <c r="A2624" s="50"/>
      <c r="B2624" s="68"/>
      <c r="C2624" s="68"/>
      <c r="D2624" s="68"/>
    </row>
    <row r="2625" spans="1:4" ht="12.75" x14ac:dyDescent="0.2">
      <c r="A2625" s="50"/>
      <c r="B2625" s="68"/>
      <c r="C2625" s="68"/>
      <c r="D2625" s="68"/>
    </row>
    <row r="2626" spans="1:4" ht="12.75" x14ac:dyDescent="0.2">
      <c r="A2626" s="50"/>
      <c r="B2626" s="68"/>
      <c r="C2626" s="68"/>
      <c r="D2626" s="68"/>
    </row>
    <row r="2627" spans="1:4" ht="12.75" x14ac:dyDescent="0.2">
      <c r="A2627" s="50"/>
      <c r="B2627" s="68"/>
      <c r="C2627" s="68"/>
      <c r="D2627" s="68"/>
    </row>
    <row r="2628" spans="1:4" ht="12.75" x14ac:dyDescent="0.2">
      <c r="A2628" s="50"/>
      <c r="B2628" s="68"/>
      <c r="C2628" s="68"/>
      <c r="D2628" s="68"/>
    </row>
    <row r="2629" spans="1:4" ht="12.75" x14ac:dyDescent="0.2">
      <c r="A2629" s="50"/>
      <c r="B2629" s="68"/>
      <c r="C2629" s="68"/>
      <c r="D2629" s="68"/>
    </row>
    <row r="2630" spans="1:4" ht="12.75" x14ac:dyDescent="0.2">
      <c r="A2630" s="50"/>
      <c r="B2630" s="68"/>
      <c r="C2630" s="68"/>
      <c r="D2630" s="68"/>
    </row>
    <row r="2631" spans="1:4" ht="12.75" x14ac:dyDescent="0.2">
      <c r="A2631" s="50"/>
      <c r="B2631" s="68"/>
      <c r="C2631" s="68"/>
      <c r="D2631" s="68"/>
    </row>
    <row r="2632" spans="1:4" ht="12.75" x14ac:dyDescent="0.2">
      <c r="A2632" s="50"/>
      <c r="B2632" s="68"/>
      <c r="C2632" s="68"/>
      <c r="D2632" s="68"/>
    </row>
    <row r="2633" spans="1:4" ht="12.75" x14ac:dyDescent="0.2">
      <c r="A2633" s="50"/>
      <c r="B2633" s="68"/>
      <c r="C2633" s="68"/>
      <c r="D2633" s="68"/>
    </row>
    <row r="2634" spans="1:4" ht="12.75" x14ac:dyDescent="0.2">
      <c r="A2634" s="50"/>
      <c r="B2634" s="68"/>
      <c r="C2634" s="68"/>
      <c r="D2634" s="68"/>
    </row>
    <row r="2635" spans="1:4" ht="12.75" x14ac:dyDescent="0.2">
      <c r="A2635" s="50"/>
      <c r="B2635" s="68"/>
      <c r="C2635" s="68"/>
      <c r="D2635" s="68"/>
    </row>
    <row r="2636" spans="1:4" ht="12.75" x14ac:dyDescent="0.2">
      <c r="A2636" s="50"/>
      <c r="B2636" s="68"/>
      <c r="C2636" s="68"/>
      <c r="D2636" s="68"/>
    </row>
    <row r="2637" spans="1:4" ht="12.75" x14ac:dyDescent="0.2">
      <c r="A2637" s="50"/>
      <c r="B2637" s="68"/>
      <c r="C2637" s="68"/>
      <c r="D2637" s="68"/>
    </row>
    <row r="2638" spans="1:4" ht="12.75" x14ac:dyDescent="0.2">
      <c r="A2638" s="50"/>
      <c r="B2638" s="68"/>
      <c r="C2638" s="68"/>
      <c r="D2638" s="68"/>
    </row>
    <row r="2639" spans="1:4" ht="12.75" x14ac:dyDescent="0.2">
      <c r="A2639" s="50"/>
      <c r="B2639" s="68"/>
      <c r="C2639" s="68"/>
      <c r="D2639" s="68"/>
    </row>
    <row r="2640" spans="1:4" ht="12.75" x14ac:dyDescent="0.2">
      <c r="A2640" s="50"/>
      <c r="B2640" s="68"/>
      <c r="C2640" s="68"/>
      <c r="D2640" s="68"/>
    </row>
    <row r="2641" spans="1:4" ht="12.75" x14ac:dyDescent="0.2">
      <c r="A2641" s="50"/>
      <c r="B2641" s="68"/>
      <c r="C2641" s="68"/>
      <c r="D2641" s="68"/>
    </row>
    <row r="2642" spans="1:4" ht="12.75" x14ac:dyDescent="0.2">
      <c r="A2642" s="50"/>
      <c r="B2642" s="68"/>
      <c r="C2642" s="68"/>
      <c r="D2642" s="68"/>
    </row>
    <row r="2643" spans="1:4" ht="12.75" x14ac:dyDescent="0.2">
      <c r="A2643" s="50"/>
      <c r="B2643" s="68"/>
      <c r="C2643" s="68"/>
      <c r="D2643" s="68"/>
    </row>
    <row r="2644" spans="1:4" ht="12.75" x14ac:dyDescent="0.2">
      <c r="A2644" s="50"/>
      <c r="B2644" s="68"/>
      <c r="C2644" s="68"/>
      <c r="D2644" s="68"/>
    </row>
    <row r="2645" spans="1:4" ht="12.75" x14ac:dyDescent="0.2">
      <c r="A2645" s="50"/>
      <c r="B2645" s="68"/>
      <c r="C2645" s="68"/>
      <c r="D2645" s="68"/>
    </row>
    <row r="2646" spans="1:4" ht="12.75" x14ac:dyDescent="0.2">
      <c r="A2646" s="50"/>
      <c r="B2646" s="68"/>
      <c r="C2646" s="68"/>
      <c r="D2646" s="68"/>
    </row>
    <row r="2647" spans="1:4" ht="12.75" x14ac:dyDescent="0.2">
      <c r="A2647" s="50"/>
      <c r="B2647" s="68"/>
      <c r="C2647" s="68"/>
      <c r="D2647" s="68"/>
    </row>
    <row r="2648" spans="1:4" ht="12.75" x14ac:dyDescent="0.2">
      <c r="A2648" s="50"/>
      <c r="B2648" s="68"/>
      <c r="C2648" s="68"/>
      <c r="D2648" s="68"/>
    </row>
    <row r="2649" spans="1:4" ht="12.75" x14ac:dyDescent="0.2">
      <c r="A2649" s="50"/>
      <c r="B2649" s="68"/>
      <c r="C2649" s="68"/>
      <c r="D2649" s="68"/>
    </row>
    <row r="2650" spans="1:4" ht="12.75" x14ac:dyDescent="0.2">
      <c r="A2650" s="50"/>
      <c r="B2650" s="68"/>
      <c r="C2650" s="68"/>
      <c r="D2650" s="68"/>
    </row>
    <row r="2651" spans="1:4" ht="12.75" x14ac:dyDescent="0.2">
      <c r="A2651" s="50"/>
      <c r="B2651" s="68"/>
      <c r="C2651" s="68"/>
      <c r="D2651" s="68"/>
    </row>
    <row r="2652" spans="1:4" ht="12.75" x14ac:dyDescent="0.2">
      <c r="A2652" s="50"/>
      <c r="B2652" s="68"/>
      <c r="C2652" s="68"/>
      <c r="D2652" s="68"/>
    </row>
    <row r="2653" spans="1:4" ht="12.75" x14ac:dyDescent="0.2">
      <c r="A2653" s="50"/>
      <c r="B2653" s="68"/>
      <c r="C2653" s="68"/>
      <c r="D2653" s="68"/>
    </row>
    <row r="2654" spans="1:4" ht="12.75" x14ac:dyDescent="0.2">
      <c r="A2654" s="50"/>
      <c r="B2654" s="68"/>
      <c r="C2654" s="68"/>
      <c r="D2654" s="68"/>
    </row>
    <row r="2655" spans="1:4" ht="12.75" x14ac:dyDescent="0.2">
      <c r="A2655" s="50"/>
      <c r="B2655" s="68"/>
      <c r="C2655" s="68"/>
      <c r="D2655" s="68"/>
    </row>
    <row r="2656" spans="1:4" ht="12.75" x14ac:dyDescent="0.2">
      <c r="A2656" s="50"/>
      <c r="B2656" s="68"/>
      <c r="C2656" s="68"/>
      <c r="D2656" s="68"/>
    </row>
    <row r="2657" spans="1:4" ht="12.75" x14ac:dyDescent="0.2">
      <c r="A2657" s="50"/>
      <c r="B2657" s="68"/>
      <c r="C2657" s="68"/>
      <c r="D2657" s="68"/>
    </row>
    <row r="2658" spans="1:4" ht="12.75" x14ac:dyDescent="0.2">
      <c r="A2658" s="50"/>
      <c r="B2658" s="68"/>
      <c r="C2658" s="68"/>
      <c r="D2658" s="68"/>
    </row>
    <row r="2659" spans="1:4" ht="12.75" x14ac:dyDescent="0.2">
      <c r="A2659" s="50"/>
      <c r="B2659" s="68"/>
      <c r="C2659" s="68"/>
      <c r="D2659" s="68"/>
    </row>
    <row r="2660" spans="1:4" ht="12.75" x14ac:dyDescent="0.2">
      <c r="A2660" s="50"/>
      <c r="B2660" s="68"/>
      <c r="C2660" s="68"/>
      <c r="D2660" s="68"/>
    </row>
    <row r="2661" spans="1:4" ht="12.75" x14ac:dyDescent="0.2">
      <c r="A2661" s="50"/>
      <c r="B2661" s="68"/>
      <c r="C2661" s="68"/>
      <c r="D2661" s="68"/>
    </row>
    <row r="2662" spans="1:4" ht="12.75" x14ac:dyDescent="0.2">
      <c r="A2662" s="50"/>
      <c r="B2662" s="68"/>
      <c r="C2662" s="68"/>
      <c r="D2662" s="68"/>
    </row>
    <row r="2663" spans="1:4" ht="12.75" x14ac:dyDescent="0.2">
      <c r="A2663" s="50"/>
      <c r="B2663" s="68"/>
      <c r="C2663" s="68"/>
      <c r="D2663" s="68"/>
    </row>
    <row r="2664" spans="1:4" ht="12.75" x14ac:dyDescent="0.2">
      <c r="A2664" s="50"/>
      <c r="B2664" s="68"/>
      <c r="C2664" s="68"/>
      <c r="D2664" s="68"/>
    </row>
    <row r="2665" spans="1:4" ht="12.75" x14ac:dyDescent="0.2">
      <c r="A2665" s="50"/>
      <c r="B2665" s="68"/>
      <c r="C2665" s="68"/>
      <c r="D2665" s="68"/>
    </row>
    <row r="2666" spans="1:4" ht="12.75" x14ac:dyDescent="0.2">
      <c r="A2666" s="50"/>
      <c r="B2666" s="68"/>
      <c r="C2666" s="68"/>
      <c r="D2666" s="68"/>
    </row>
    <row r="2667" spans="1:4" ht="12.75" x14ac:dyDescent="0.2">
      <c r="A2667" s="50"/>
      <c r="B2667" s="68"/>
      <c r="C2667" s="68"/>
      <c r="D2667" s="68"/>
    </row>
    <row r="2668" spans="1:4" ht="12.75" x14ac:dyDescent="0.2">
      <c r="A2668" s="50"/>
      <c r="B2668" s="68"/>
      <c r="C2668" s="68"/>
      <c r="D2668" s="68"/>
    </row>
    <row r="2669" spans="1:4" ht="12.75" x14ac:dyDescent="0.2">
      <c r="A2669" s="50"/>
      <c r="B2669" s="68"/>
      <c r="C2669" s="68"/>
      <c r="D2669" s="68"/>
    </row>
    <row r="2670" spans="1:4" ht="12.75" x14ac:dyDescent="0.2">
      <c r="A2670" s="50"/>
      <c r="B2670" s="68"/>
      <c r="C2670" s="68"/>
      <c r="D2670" s="68"/>
    </row>
    <row r="2671" spans="1:4" ht="12.75" x14ac:dyDescent="0.2">
      <c r="A2671" s="50"/>
      <c r="B2671" s="68"/>
      <c r="C2671" s="68"/>
      <c r="D2671" s="68"/>
    </row>
    <row r="2672" spans="1:4" ht="12.75" x14ac:dyDescent="0.2">
      <c r="A2672" s="50"/>
      <c r="B2672" s="68"/>
      <c r="C2672" s="68"/>
      <c r="D2672" s="68"/>
    </row>
    <row r="2673" spans="1:4" ht="12.75" x14ac:dyDescent="0.2">
      <c r="A2673" s="50"/>
      <c r="B2673" s="68"/>
      <c r="C2673" s="68"/>
      <c r="D2673" s="68"/>
    </row>
    <row r="2674" spans="1:4" ht="12.75" x14ac:dyDescent="0.2">
      <c r="A2674" s="50"/>
      <c r="B2674" s="68"/>
      <c r="C2674" s="68"/>
      <c r="D2674" s="68"/>
    </row>
    <row r="2675" spans="1:4" ht="12.75" x14ac:dyDescent="0.2">
      <c r="A2675" s="50"/>
      <c r="B2675" s="68"/>
      <c r="C2675" s="68"/>
      <c r="D2675" s="68"/>
    </row>
    <row r="2676" spans="1:4" ht="12.75" x14ac:dyDescent="0.2">
      <c r="A2676" s="50"/>
      <c r="B2676" s="68"/>
      <c r="C2676" s="68"/>
      <c r="D2676" s="68"/>
    </row>
    <row r="2677" spans="1:4" ht="12.75" x14ac:dyDescent="0.2">
      <c r="A2677" s="50"/>
      <c r="B2677" s="68"/>
      <c r="C2677" s="68"/>
      <c r="D2677" s="68"/>
    </row>
    <row r="2678" spans="1:4" ht="12.75" x14ac:dyDescent="0.2">
      <c r="A2678" s="50"/>
      <c r="B2678" s="68"/>
      <c r="C2678" s="68"/>
      <c r="D2678" s="68"/>
    </row>
    <row r="2679" spans="1:4" ht="12.75" x14ac:dyDescent="0.2">
      <c r="A2679" s="50"/>
      <c r="B2679" s="68"/>
      <c r="C2679" s="68"/>
      <c r="D2679" s="68"/>
    </row>
    <row r="2680" spans="1:4" ht="12.75" x14ac:dyDescent="0.2">
      <c r="A2680" s="50"/>
      <c r="B2680" s="68"/>
      <c r="C2680" s="68"/>
      <c r="D2680" s="68"/>
    </row>
    <row r="2681" spans="1:4" ht="12.75" x14ac:dyDescent="0.2">
      <c r="A2681" s="50"/>
      <c r="B2681" s="68"/>
      <c r="C2681" s="68"/>
      <c r="D2681" s="68"/>
    </row>
    <row r="2682" spans="1:4" ht="12.75" x14ac:dyDescent="0.2">
      <c r="A2682" s="50"/>
      <c r="B2682" s="68"/>
      <c r="C2682" s="68"/>
      <c r="D2682" s="68"/>
    </row>
    <row r="2683" spans="1:4" ht="12.75" x14ac:dyDescent="0.2">
      <c r="A2683" s="50"/>
      <c r="B2683" s="68"/>
      <c r="C2683" s="68"/>
      <c r="D2683" s="68"/>
    </row>
    <row r="2684" spans="1:4" ht="12.75" x14ac:dyDescent="0.2">
      <c r="A2684" s="50"/>
      <c r="B2684" s="68"/>
      <c r="C2684" s="68"/>
      <c r="D2684" s="68"/>
    </row>
    <row r="2685" spans="1:4" ht="12.75" x14ac:dyDescent="0.2">
      <c r="A2685" s="50"/>
      <c r="B2685" s="68"/>
      <c r="C2685" s="68"/>
      <c r="D2685" s="68"/>
    </row>
    <row r="2686" spans="1:4" ht="12.75" x14ac:dyDescent="0.2">
      <c r="A2686" s="50"/>
      <c r="B2686" s="68"/>
      <c r="C2686" s="68"/>
      <c r="D2686" s="68"/>
    </row>
    <row r="2687" spans="1:4" ht="12.75" x14ac:dyDescent="0.2">
      <c r="A2687" s="50"/>
      <c r="B2687" s="68"/>
      <c r="C2687" s="68"/>
      <c r="D2687" s="68"/>
    </row>
    <row r="2688" spans="1:4" ht="12.75" x14ac:dyDescent="0.2">
      <c r="A2688" s="50"/>
      <c r="B2688" s="68"/>
      <c r="C2688" s="68"/>
      <c r="D2688" s="68"/>
    </row>
    <row r="2689" spans="1:4" ht="12.75" x14ac:dyDescent="0.2">
      <c r="A2689" s="50"/>
      <c r="B2689" s="68"/>
      <c r="C2689" s="68"/>
      <c r="D2689" s="68"/>
    </row>
    <row r="2690" spans="1:4" ht="12.75" x14ac:dyDescent="0.2">
      <c r="A2690" s="50"/>
      <c r="B2690" s="68"/>
      <c r="C2690" s="68"/>
      <c r="D2690" s="68"/>
    </row>
    <row r="2691" spans="1:4" ht="12.75" x14ac:dyDescent="0.2">
      <c r="A2691" s="50"/>
      <c r="B2691" s="68"/>
      <c r="C2691" s="68"/>
      <c r="D2691" s="68"/>
    </row>
    <row r="2692" spans="1:4" ht="12.75" x14ac:dyDescent="0.2">
      <c r="A2692" s="50"/>
      <c r="B2692" s="68"/>
      <c r="C2692" s="68"/>
      <c r="D2692" s="68"/>
    </row>
    <row r="2693" spans="1:4" ht="12.75" x14ac:dyDescent="0.2">
      <c r="A2693" s="50"/>
      <c r="B2693" s="68"/>
      <c r="C2693" s="68"/>
      <c r="D2693" s="68"/>
    </row>
    <row r="2694" spans="1:4" ht="12.75" x14ac:dyDescent="0.2">
      <c r="A2694" s="50"/>
      <c r="B2694" s="68"/>
      <c r="C2694" s="68"/>
      <c r="D2694" s="68"/>
    </row>
    <row r="2695" spans="1:4" ht="12.75" x14ac:dyDescent="0.2">
      <c r="A2695" s="50"/>
      <c r="B2695" s="68"/>
      <c r="C2695" s="68"/>
      <c r="D2695" s="68"/>
    </row>
    <row r="2696" spans="1:4" ht="12.75" x14ac:dyDescent="0.2">
      <c r="A2696" s="50"/>
      <c r="B2696" s="68"/>
      <c r="C2696" s="68"/>
      <c r="D2696" s="68"/>
    </row>
    <row r="2697" spans="1:4" ht="12.75" x14ac:dyDescent="0.2">
      <c r="A2697" s="50"/>
      <c r="B2697" s="68"/>
      <c r="C2697" s="68"/>
      <c r="D2697" s="68"/>
    </row>
    <row r="2698" spans="1:4" ht="12.75" x14ac:dyDescent="0.2">
      <c r="A2698" s="50"/>
      <c r="B2698" s="68"/>
      <c r="C2698" s="68"/>
      <c r="D2698" s="68"/>
    </row>
    <row r="2699" spans="1:4" ht="12.75" x14ac:dyDescent="0.2">
      <c r="A2699" s="50"/>
      <c r="B2699" s="68"/>
      <c r="C2699" s="68"/>
      <c r="D2699" s="68"/>
    </row>
    <row r="2700" spans="1:4" ht="12.75" x14ac:dyDescent="0.2">
      <c r="A2700" s="50"/>
      <c r="B2700" s="68"/>
      <c r="C2700" s="68"/>
      <c r="D2700" s="68"/>
    </row>
    <row r="2701" spans="1:4" ht="12.75" x14ac:dyDescent="0.2">
      <c r="A2701" s="50"/>
      <c r="B2701" s="68"/>
      <c r="C2701" s="68"/>
      <c r="D2701" s="68"/>
    </row>
    <row r="2702" spans="1:4" ht="12.75" x14ac:dyDescent="0.2">
      <c r="A2702" s="50"/>
      <c r="B2702" s="68"/>
      <c r="C2702" s="68"/>
      <c r="D2702" s="68"/>
    </row>
    <row r="2703" spans="1:4" ht="12.75" x14ac:dyDescent="0.2">
      <c r="A2703" s="50"/>
      <c r="B2703" s="68"/>
      <c r="C2703" s="68"/>
      <c r="D2703" s="68"/>
    </row>
    <row r="2704" spans="1:4" ht="12.75" x14ac:dyDescent="0.2">
      <c r="A2704" s="50"/>
      <c r="B2704" s="68"/>
      <c r="C2704" s="68"/>
      <c r="D2704" s="68"/>
    </row>
    <row r="2705" spans="1:4" ht="12.75" x14ac:dyDescent="0.2">
      <c r="A2705" s="50"/>
      <c r="B2705" s="68"/>
      <c r="C2705" s="68"/>
      <c r="D2705" s="68"/>
    </row>
    <row r="2706" spans="1:4" ht="12.75" x14ac:dyDescent="0.2">
      <c r="A2706" s="50"/>
      <c r="B2706" s="68"/>
      <c r="C2706" s="68"/>
      <c r="D2706" s="68"/>
    </row>
    <row r="2707" spans="1:4" ht="12.75" x14ac:dyDescent="0.2">
      <c r="A2707" s="50"/>
      <c r="B2707" s="68"/>
      <c r="C2707" s="68"/>
      <c r="D2707" s="68"/>
    </row>
    <row r="2708" spans="1:4" ht="12.75" x14ac:dyDescent="0.2">
      <c r="A2708" s="50"/>
      <c r="B2708" s="68"/>
      <c r="C2708" s="68"/>
      <c r="D2708" s="68"/>
    </row>
    <row r="2709" spans="1:4" ht="12.75" x14ac:dyDescent="0.2">
      <c r="A2709" s="50"/>
      <c r="B2709" s="68"/>
      <c r="C2709" s="68"/>
      <c r="D2709" s="68"/>
    </row>
    <row r="2710" spans="1:4" ht="12.75" x14ac:dyDescent="0.2">
      <c r="A2710" s="50"/>
      <c r="B2710" s="68"/>
      <c r="C2710" s="68"/>
      <c r="D2710" s="68"/>
    </row>
    <row r="2711" spans="1:4" ht="12.75" x14ac:dyDescent="0.2">
      <c r="A2711" s="50"/>
      <c r="B2711" s="68"/>
      <c r="C2711" s="68"/>
      <c r="D2711" s="68"/>
    </row>
    <row r="2712" spans="1:4" ht="12.75" x14ac:dyDescent="0.2">
      <c r="A2712" s="50"/>
      <c r="B2712" s="68"/>
      <c r="C2712" s="68"/>
      <c r="D2712" s="68"/>
    </row>
    <row r="2713" spans="1:4" ht="12.75" x14ac:dyDescent="0.2">
      <c r="A2713" s="50"/>
      <c r="B2713" s="68"/>
      <c r="C2713" s="68"/>
      <c r="D2713" s="68"/>
    </row>
    <row r="2714" spans="1:4" ht="12.75" x14ac:dyDescent="0.2">
      <c r="A2714" s="50"/>
      <c r="B2714" s="68"/>
      <c r="C2714" s="68"/>
      <c r="D2714" s="68"/>
    </row>
    <row r="2715" spans="1:4" ht="12.75" x14ac:dyDescent="0.2">
      <c r="A2715" s="50"/>
      <c r="B2715" s="68"/>
      <c r="C2715" s="68"/>
      <c r="D2715" s="68"/>
    </row>
    <row r="2716" spans="1:4" ht="12.75" x14ac:dyDescent="0.2">
      <c r="A2716" s="50"/>
      <c r="B2716" s="68"/>
      <c r="C2716" s="68"/>
      <c r="D2716" s="68"/>
    </row>
    <row r="2717" spans="1:4" ht="12.75" x14ac:dyDescent="0.2">
      <c r="A2717" s="50"/>
      <c r="B2717" s="68"/>
      <c r="C2717" s="68"/>
      <c r="D2717" s="68"/>
    </row>
    <row r="2718" spans="1:4" ht="12.75" x14ac:dyDescent="0.2">
      <c r="A2718" s="50"/>
      <c r="B2718" s="68"/>
      <c r="C2718" s="68"/>
      <c r="D2718" s="68"/>
    </row>
    <row r="2719" spans="1:4" ht="12.75" x14ac:dyDescent="0.2">
      <c r="A2719" s="50"/>
      <c r="B2719" s="68"/>
      <c r="C2719" s="68"/>
      <c r="D2719" s="68"/>
    </row>
    <row r="2720" spans="1:4" ht="12.75" x14ac:dyDescent="0.2">
      <c r="A2720" s="50"/>
      <c r="B2720" s="68"/>
      <c r="C2720" s="68"/>
      <c r="D2720" s="68"/>
    </row>
    <row r="2721" spans="1:4" ht="12.75" x14ac:dyDescent="0.2">
      <c r="A2721" s="50"/>
      <c r="B2721" s="68"/>
      <c r="C2721" s="68"/>
      <c r="D2721" s="68"/>
    </row>
    <row r="2722" spans="1:4" ht="12.75" x14ac:dyDescent="0.2">
      <c r="A2722" s="50"/>
      <c r="B2722" s="68"/>
      <c r="C2722" s="68"/>
      <c r="D2722" s="68"/>
    </row>
    <row r="2723" spans="1:4" ht="12.75" x14ac:dyDescent="0.2">
      <c r="A2723" s="50"/>
      <c r="B2723" s="68"/>
      <c r="C2723" s="68"/>
      <c r="D2723" s="68"/>
    </row>
    <row r="2724" spans="1:4" ht="12.75" x14ac:dyDescent="0.2">
      <c r="A2724" s="50"/>
      <c r="B2724" s="68"/>
      <c r="C2724" s="68"/>
      <c r="D2724" s="68"/>
    </row>
    <row r="2725" spans="1:4" ht="12.75" x14ac:dyDescent="0.2">
      <c r="A2725" s="50"/>
      <c r="B2725" s="68"/>
      <c r="C2725" s="68"/>
      <c r="D2725" s="68"/>
    </row>
    <row r="2726" spans="1:4" ht="12.75" x14ac:dyDescent="0.2">
      <c r="A2726" s="50"/>
      <c r="B2726" s="68"/>
      <c r="C2726" s="68"/>
      <c r="D2726" s="68"/>
    </row>
    <row r="2727" spans="1:4" ht="12.75" x14ac:dyDescent="0.2">
      <c r="A2727" s="50"/>
      <c r="B2727" s="68"/>
      <c r="C2727" s="68"/>
      <c r="D2727" s="68"/>
    </row>
    <row r="2728" spans="1:4" ht="12.75" x14ac:dyDescent="0.2">
      <c r="A2728" s="50"/>
      <c r="B2728" s="68"/>
      <c r="C2728" s="68"/>
      <c r="D2728" s="68"/>
    </row>
    <row r="2729" spans="1:4" ht="12.75" x14ac:dyDescent="0.2">
      <c r="A2729" s="50"/>
      <c r="B2729" s="68"/>
      <c r="C2729" s="68"/>
      <c r="D2729" s="68"/>
    </row>
    <row r="2730" spans="1:4" ht="12.75" x14ac:dyDescent="0.2">
      <c r="A2730" s="50"/>
      <c r="B2730" s="68"/>
      <c r="C2730" s="68"/>
      <c r="D2730" s="68"/>
    </row>
    <row r="2731" spans="1:4" ht="12.75" x14ac:dyDescent="0.2">
      <c r="A2731" s="50"/>
      <c r="B2731" s="68"/>
      <c r="C2731" s="68"/>
      <c r="D2731" s="68"/>
    </row>
    <row r="2732" spans="1:4" ht="12.75" x14ac:dyDescent="0.2">
      <c r="A2732" s="50"/>
      <c r="B2732" s="68"/>
      <c r="C2732" s="68"/>
      <c r="D2732" s="68"/>
    </row>
    <row r="2733" spans="1:4" ht="12.75" x14ac:dyDescent="0.2">
      <c r="A2733" s="50"/>
      <c r="B2733" s="68"/>
      <c r="C2733" s="68"/>
      <c r="D2733" s="68"/>
    </row>
    <row r="2734" spans="1:4" ht="12.75" x14ac:dyDescent="0.2">
      <c r="A2734" s="50"/>
      <c r="B2734" s="68"/>
      <c r="C2734" s="68"/>
      <c r="D2734" s="68"/>
    </row>
    <row r="2735" spans="1:4" ht="12.75" x14ac:dyDescent="0.2">
      <c r="A2735" s="50"/>
      <c r="B2735" s="68"/>
      <c r="C2735" s="68"/>
      <c r="D2735" s="68"/>
    </row>
    <row r="2736" spans="1:4" ht="12.75" x14ac:dyDescent="0.2">
      <c r="A2736" s="50"/>
      <c r="B2736" s="68"/>
      <c r="C2736" s="68"/>
      <c r="D2736" s="68"/>
    </row>
    <row r="2737" spans="1:4" ht="12.75" x14ac:dyDescent="0.2">
      <c r="A2737" s="50"/>
      <c r="B2737" s="68"/>
      <c r="C2737" s="68"/>
      <c r="D2737" s="68"/>
    </row>
    <row r="2738" spans="1:4" ht="12.75" x14ac:dyDescent="0.2">
      <c r="A2738" s="50"/>
      <c r="B2738" s="68"/>
      <c r="C2738" s="68"/>
      <c r="D2738" s="68"/>
    </row>
    <row r="2739" spans="1:4" ht="12.75" x14ac:dyDescent="0.2">
      <c r="A2739" s="50"/>
      <c r="B2739" s="68"/>
      <c r="C2739" s="68"/>
      <c r="D2739" s="68"/>
    </row>
    <row r="2740" spans="1:4" ht="12.75" x14ac:dyDescent="0.2">
      <c r="A2740" s="50"/>
      <c r="B2740" s="68"/>
      <c r="C2740" s="68"/>
      <c r="D2740" s="68"/>
    </row>
    <row r="2741" spans="1:4" ht="12.75" x14ac:dyDescent="0.2">
      <c r="A2741" s="50"/>
      <c r="B2741" s="68"/>
      <c r="C2741" s="68"/>
      <c r="D2741" s="68"/>
    </row>
    <row r="2742" spans="1:4" ht="12.75" x14ac:dyDescent="0.2">
      <c r="A2742" s="50"/>
      <c r="B2742" s="68"/>
      <c r="C2742" s="68"/>
      <c r="D2742" s="68"/>
    </row>
    <row r="2743" spans="1:4" ht="12.75" x14ac:dyDescent="0.2">
      <c r="A2743" s="50"/>
      <c r="B2743" s="68"/>
      <c r="C2743" s="68"/>
      <c r="D2743" s="68"/>
    </row>
    <row r="2744" spans="1:4" ht="15" customHeight="1" x14ac:dyDescent="0.2">
      <c r="A2744" s="50"/>
      <c r="B2744" s="68"/>
      <c r="C2744" s="68"/>
      <c r="D2744" s="68"/>
    </row>
    <row r="2745" spans="1:4" ht="15" customHeight="1" x14ac:dyDescent="0.2">
      <c r="A2745" s="50"/>
      <c r="B2745" s="68"/>
      <c r="C2745" s="68"/>
      <c r="D2745" s="68"/>
    </row>
    <row r="2746" spans="1:4" ht="15" customHeight="1" x14ac:dyDescent="0.2">
      <c r="A2746" s="50"/>
      <c r="B2746" s="68"/>
      <c r="C2746" s="68"/>
      <c r="D2746" s="68"/>
    </row>
    <row r="2747" spans="1:4" ht="15" customHeight="1" x14ac:dyDescent="0.2">
      <c r="A2747" s="50"/>
      <c r="B2747" s="68"/>
      <c r="C2747" s="68"/>
      <c r="D2747" s="68"/>
    </row>
    <row r="2748" spans="1:4" ht="15" customHeight="1" x14ac:dyDescent="0.2">
      <c r="A2748" s="50"/>
      <c r="B2748" s="68"/>
      <c r="C2748" s="68"/>
      <c r="D2748" s="68"/>
    </row>
    <row r="2749" spans="1:4" ht="15" customHeight="1" x14ac:dyDescent="0.2">
      <c r="A2749" s="50"/>
      <c r="B2749" s="68"/>
      <c r="C2749" s="68"/>
      <c r="D2749" s="68"/>
    </row>
    <row r="2750" spans="1:4" ht="15" customHeight="1" x14ac:dyDescent="0.2">
      <c r="A2750" s="50"/>
      <c r="B2750" s="68"/>
      <c r="C2750" s="68"/>
      <c r="D2750" s="68"/>
    </row>
    <row r="2751" spans="1:4" ht="15" customHeight="1" x14ac:dyDescent="0.2">
      <c r="A2751" s="50"/>
      <c r="B2751" s="68"/>
      <c r="C2751" s="68"/>
      <c r="D2751" s="68"/>
    </row>
    <row r="2752" spans="1:4" ht="15" customHeight="1" x14ac:dyDescent="0.2">
      <c r="A2752" s="50"/>
      <c r="B2752" s="68"/>
      <c r="C2752" s="68"/>
      <c r="D2752" s="68"/>
    </row>
    <row r="2753" spans="1:4" ht="15" customHeight="1" x14ac:dyDescent="0.2">
      <c r="A2753" s="50"/>
      <c r="B2753" s="68"/>
      <c r="C2753" s="68"/>
      <c r="D2753" s="68"/>
    </row>
    <row r="2754" spans="1:4" ht="15" customHeight="1" x14ac:dyDescent="0.2">
      <c r="A2754" s="50"/>
      <c r="B2754" s="68"/>
      <c r="C2754" s="68"/>
      <c r="D2754" s="68"/>
    </row>
    <row r="2755" spans="1:4" ht="15" customHeight="1" x14ac:dyDescent="0.2">
      <c r="A2755" s="50"/>
      <c r="B2755" s="68"/>
      <c r="C2755" s="68"/>
      <c r="D2755" s="68"/>
    </row>
    <row r="2756" spans="1:4" ht="15" customHeight="1" x14ac:dyDescent="0.2">
      <c r="A2756" s="50"/>
      <c r="B2756" s="68"/>
      <c r="C2756" s="68"/>
      <c r="D2756" s="68"/>
    </row>
    <row r="2757" spans="1:4" ht="15" customHeight="1" x14ac:dyDescent="0.2">
      <c r="A2757" s="50"/>
      <c r="B2757" s="68"/>
      <c r="C2757" s="68"/>
      <c r="D2757" s="68"/>
    </row>
    <row r="2758" spans="1:4" ht="15" customHeight="1" x14ac:dyDescent="0.2">
      <c r="A2758" s="50"/>
      <c r="B2758" s="68"/>
      <c r="C2758" s="68"/>
      <c r="D2758" s="68"/>
    </row>
    <row r="2759" spans="1:4" ht="15" customHeight="1" x14ac:dyDescent="0.2">
      <c r="A2759" s="50"/>
      <c r="B2759" s="68"/>
      <c r="C2759" s="68"/>
      <c r="D2759" s="68"/>
    </row>
    <row r="2760" spans="1:4" ht="15" customHeight="1" x14ac:dyDescent="0.2">
      <c r="A2760" s="50"/>
      <c r="B2760" s="68"/>
      <c r="C2760" s="68"/>
      <c r="D2760" s="68"/>
    </row>
    <row r="2761" spans="1:4" ht="15" customHeight="1" x14ac:dyDescent="0.2">
      <c r="A2761" s="50"/>
      <c r="B2761" s="68"/>
      <c r="C2761" s="68"/>
      <c r="D2761" s="68"/>
    </row>
    <row r="2762" spans="1:4" ht="15" customHeight="1" x14ac:dyDescent="0.2">
      <c r="A2762" s="50"/>
      <c r="B2762" s="68"/>
      <c r="C2762" s="68"/>
      <c r="D2762" s="68"/>
    </row>
    <row r="2763" spans="1:4" ht="15" customHeight="1" x14ac:dyDescent="0.2">
      <c r="A2763" s="50"/>
      <c r="B2763" s="68"/>
      <c r="C2763" s="68"/>
      <c r="D2763" s="68"/>
    </row>
    <row r="2764" spans="1:4" ht="15" customHeight="1" x14ac:dyDescent="0.2">
      <c r="A2764" s="50"/>
      <c r="B2764" s="68"/>
      <c r="C2764" s="68"/>
      <c r="D2764" s="68"/>
    </row>
    <row r="2765" spans="1:4" ht="15" customHeight="1" x14ac:dyDescent="0.2">
      <c r="A2765" s="50"/>
      <c r="B2765" s="68"/>
      <c r="C2765" s="68"/>
      <c r="D2765" s="68"/>
    </row>
    <row r="2766" spans="1:4" ht="15" customHeight="1" x14ac:dyDescent="0.2">
      <c r="A2766" s="50"/>
      <c r="B2766" s="68"/>
      <c r="C2766" s="68"/>
      <c r="D2766" s="68"/>
    </row>
    <row r="2767" spans="1:4" ht="15" customHeight="1" x14ac:dyDescent="0.2">
      <c r="A2767" s="50"/>
      <c r="B2767" s="68"/>
      <c r="C2767" s="68"/>
      <c r="D2767" s="68"/>
    </row>
    <row r="2768" spans="1:4" ht="15" customHeight="1" x14ac:dyDescent="0.2">
      <c r="A2768" s="50"/>
      <c r="B2768" s="68"/>
      <c r="C2768" s="68"/>
      <c r="D2768" s="68"/>
    </row>
    <row r="2769" spans="1:4" ht="15" customHeight="1" x14ac:dyDescent="0.2">
      <c r="A2769" s="50"/>
      <c r="B2769" s="68"/>
      <c r="C2769" s="68"/>
      <c r="D2769" s="68"/>
    </row>
    <row r="2770" spans="1:4" ht="15" customHeight="1" x14ac:dyDescent="0.2">
      <c r="A2770" s="50"/>
      <c r="B2770" s="68"/>
      <c r="C2770" s="68"/>
      <c r="D2770" s="68"/>
    </row>
    <row r="2771" spans="1:4" ht="15" customHeight="1" x14ac:dyDescent="0.2">
      <c r="A2771" s="50"/>
      <c r="B2771" s="68"/>
      <c r="C2771" s="68"/>
      <c r="D2771" s="68"/>
    </row>
    <row r="2772" spans="1:4" ht="15" customHeight="1" x14ac:dyDescent="0.2">
      <c r="A2772" s="50"/>
      <c r="B2772" s="68"/>
      <c r="C2772" s="68"/>
      <c r="D2772" s="68"/>
    </row>
    <row r="2773" spans="1:4" ht="15" customHeight="1" x14ac:dyDescent="0.2">
      <c r="A2773" s="50"/>
      <c r="B2773" s="68"/>
      <c r="C2773" s="68"/>
      <c r="D2773" s="68"/>
    </row>
    <row r="2774" spans="1:4" ht="15" customHeight="1" x14ac:dyDescent="0.2">
      <c r="A2774" s="50"/>
      <c r="B2774" s="68"/>
      <c r="C2774" s="68"/>
      <c r="D2774" s="68"/>
    </row>
    <row r="2775" spans="1:4" ht="15" customHeight="1" x14ac:dyDescent="0.2">
      <c r="A2775" s="50"/>
      <c r="B2775" s="68"/>
      <c r="C2775" s="68"/>
      <c r="D2775" s="68"/>
    </row>
    <row r="2776" spans="1:4" ht="15" customHeight="1" x14ac:dyDescent="0.2">
      <c r="A2776" s="50"/>
      <c r="B2776" s="68"/>
      <c r="C2776" s="68"/>
      <c r="D2776" s="68"/>
    </row>
    <row r="2777" spans="1:4" ht="15" customHeight="1" x14ac:dyDescent="0.2">
      <c r="A2777" s="50"/>
      <c r="B2777" s="68"/>
      <c r="C2777" s="68"/>
      <c r="D2777" s="68"/>
    </row>
    <row r="2778" spans="1:4" ht="15" customHeight="1" x14ac:dyDescent="0.2">
      <c r="A2778" s="50"/>
      <c r="B2778" s="68"/>
      <c r="C2778" s="68"/>
      <c r="D2778" s="68"/>
    </row>
    <row r="2779" spans="1:4" ht="15" customHeight="1" x14ac:dyDescent="0.2">
      <c r="A2779" s="50"/>
      <c r="B2779" s="68"/>
      <c r="C2779" s="68"/>
      <c r="D2779" s="68"/>
    </row>
    <row r="2780" spans="1:4" ht="15" customHeight="1" x14ac:dyDescent="0.2">
      <c r="A2780" s="50"/>
      <c r="B2780" s="68"/>
      <c r="C2780" s="68"/>
      <c r="D2780" s="68"/>
    </row>
    <row r="2781" spans="1:4" ht="15" customHeight="1" x14ac:dyDescent="0.2">
      <c r="A2781" s="50"/>
      <c r="B2781" s="68"/>
      <c r="C2781" s="68"/>
      <c r="D2781" s="68"/>
    </row>
    <row r="2782" spans="1:4" ht="15" customHeight="1" x14ac:dyDescent="0.2">
      <c r="A2782" s="50"/>
      <c r="B2782" s="68"/>
      <c r="C2782" s="68"/>
      <c r="D2782" s="68"/>
    </row>
    <row r="2783" spans="1:4" ht="15" customHeight="1" x14ac:dyDescent="0.2">
      <c r="A2783" s="50"/>
      <c r="B2783" s="68"/>
      <c r="C2783" s="68"/>
      <c r="D2783" s="68"/>
    </row>
    <row r="2784" spans="1:4" ht="15" customHeight="1" x14ac:dyDescent="0.2">
      <c r="A2784" s="50"/>
      <c r="B2784" s="68"/>
      <c r="C2784" s="68"/>
      <c r="D2784" s="68"/>
    </row>
    <row r="2785" spans="1:4" ht="15" customHeight="1" x14ac:dyDescent="0.2">
      <c r="A2785" s="50"/>
      <c r="B2785" s="68"/>
      <c r="C2785" s="68"/>
      <c r="D2785" s="68"/>
    </row>
    <row r="2786" spans="1:4" ht="15" customHeight="1" x14ac:dyDescent="0.2">
      <c r="A2786" s="50"/>
      <c r="B2786" s="68"/>
      <c r="C2786" s="68"/>
      <c r="D2786" s="68"/>
    </row>
    <row r="2787" spans="1:4" ht="15" customHeight="1" x14ac:dyDescent="0.2">
      <c r="A2787" s="50"/>
      <c r="B2787" s="68"/>
      <c r="C2787" s="68"/>
      <c r="D2787" s="68"/>
    </row>
    <row r="2788" spans="1:4" ht="15" customHeight="1" x14ac:dyDescent="0.2">
      <c r="A2788" s="50"/>
      <c r="B2788" s="68"/>
      <c r="C2788" s="68"/>
      <c r="D2788" s="68"/>
    </row>
    <row r="2789" spans="1:4" ht="15" customHeight="1" x14ac:dyDescent="0.2">
      <c r="A2789" s="50"/>
      <c r="B2789" s="68"/>
      <c r="C2789" s="68"/>
      <c r="D2789" s="68"/>
    </row>
    <row r="2790" spans="1:4" ht="15" customHeight="1" x14ac:dyDescent="0.2">
      <c r="A2790" s="50"/>
      <c r="B2790" s="68"/>
      <c r="C2790" s="68"/>
      <c r="D2790" s="68"/>
    </row>
    <row r="2791" spans="1:4" ht="15" customHeight="1" x14ac:dyDescent="0.2">
      <c r="A2791" s="50"/>
      <c r="B2791" s="68"/>
      <c r="C2791" s="68"/>
      <c r="D2791" s="68"/>
    </row>
    <row r="2792" spans="1:4" ht="15" customHeight="1" x14ac:dyDescent="0.2">
      <c r="A2792" s="50"/>
      <c r="B2792" s="68"/>
      <c r="C2792" s="68"/>
      <c r="D2792" s="68"/>
    </row>
    <row r="2793" spans="1:4" ht="15" customHeight="1" x14ac:dyDescent="0.2">
      <c r="A2793" s="50"/>
      <c r="B2793" s="68"/>
      <c r="C2793" s="68"/>
      <c r="D2793" s="68"/>
    </row>
    <row r="2794" spans="1:4" ht="15" customHeight="1" x14ac:dyDescent="0.2">
      <c r="A2794" s="50"/>
      <c r="B2794" s="68"/>
      <c r="C2794" s="68"/>
      <c r="D2794" s="68"/>
    </row>
    <row r="2795" spans="1:4" ht="15" customHeight="1" x14ac:dyDescent="0.2">
      <c r="A2795" s="50"/>
      <c r="B2795" s="68"/>
      <c r="C2795" s="68"/>
      <c r="D2795" s="68"/>
    </row>
    <row r="2796" spans="1:4" ht="15" customHeight="1" x14ac:dyDescent="0.2">
      <c r="A2796" s="50"/>
      <c r="B2796" s="68"/>
      <c r="C2796" s="68"/>
      <c r="D2796" s="68"/>
    </row>
    <row r="2797" spans="1:4" ht="15" customHeight="1" x14ac:dyDescent="0.2">
      <c r="A2797" s="50"/>
      <c r="B2797" s="68"/>
      <c r="C2797" s="68"/>
      <c r="D2797" s="68"/>
    </row>
    <row r="2798" spans="1:4" ht="15" customHeight="1" x14ac:dyDescent="0.2">
      <c r="A2798" s="50"/>
      <c r="B2798" s="68"/>
      <c r="C2798" s="68"/>
      <c r="D2798" s="68"/>
    </row>
    <row r="2799" spans="1:4" ht="15" customHeight="1" x14ac:dyDescent="0.2">
      <c r="A2799" s="50"/>
      <c r="B2799" s="68"/>
      <c r="C2799" s="68"/>
      <c r="D2799" s="68"/>
    </row>
    <row r="2800" spans="1:4" ht="15" customHeight="1" x14ac:dyDescent="0.2">
      <c r="A2800" s="50"/>
      <c r="B2800" s="68"/>
      <c r="C2800" s="68"/>
      <c r="D2800" s="68"/>
    </row>
    <row r="2801" spans="1:4" ht="15" customHeight="1" x14ac:dyDescent="0.2">
      <c r="A2801" s="50"/>
      <c r="B2801" s="68"/>
      <c r="C2801" s="68"/>
      <c r="D2801" s="68"/>
    </row>
    <row r="2802" spans="1:4" ht="15" customHeight="1" x14ac:dyDescent="0.2">
      <c r="A2802" s="50"/>
      <c r="B2802" s="68"/>
      <c r="C2802" s="68"/>
      <c r="D2802" s="68"/>
    </row>
    <row r="2803" spans="1:4" ht="15" customHeight="1" x14ac:dyDescent="0.2">
      <c r="A2803" s="50"/>
      <c r="B2803" s="68"/>
      <c r="C2803" s="68"/>
      <c r="D2803" s="68"/>
    </row>
    <row r="2804" spans="1:4" ht="15" customHeight="1" x14ac:dyDescent="0.2">
      <c r="A2804" s="50"/>
      <c r="B2804" s="68"/>
      <c r="C2804" s="68"/>
      <c r="D2804" s="68"/>
    </row>
    <row r="2805" spans="1:4" ht="15" customHeight="1" x14ac:dyDescent="0.2">
      <c r="A2805" s="50"/>
      <c r="B2805" s="68"/>
      <c r="C2805" s="68"/>
      <c r="D2805" s="68"/>
    </row>
    <row r="2806" spans="1:4" ht="15" customHeight="1" x14ac:dyDescent="0.2">
      <c r="A2806" s="50"/>
      <c r="B2806" s="68"/>
      <c r="C2806" s="68"/>
      <c r="D2806" s="68"/>
    </row>
    <row r="2807" spans="1:4" ht="15" customHeight="1" x14ac:dyDescent="0.2">
      <c r="A2807" s="50"/>
      <c r="B2807" s="68"/>
      <c r="C2807" s="68"/>
      <c r="D2807" s="68"/>
    </row>
    <row r="2808" spans="1:4" ht="15" customHeight="1" x14ac:dyDescent="0.2">
      <c r="A2808" s="50"/>
      <c r="B2808" s="68"/>
      <c r="C2808" s="68"/>
      <c r="D2808" s="68"/>
    </row>
    <row r="2809" spans="1:4" ht="15" customHeight="1" x14ac:dyDescent="0.2">
      <c r="A2809" s="50"/>
      <c r="B2809" s="68"/>
      <c r="C2809" s="68"/>
      <c r="D2809" s="68"/>
    </row>
    <row r="2810" spans="1:4" ht="15" customHeight="1" x14ac:dyDescent="0.2">
      <c r="A2810" s="50"/>
      <c r="B2810" s="68"/>
      <c r="C2810" s="68"/>
      <c r="D2810" s="68"/>
    </row>
    <row r="2811" spans="1:4" ht="15" customHeight="1" x14ac:dyDescent="0.2">
      <c r="A2811" s="50"/>
      <c r="B2811" s="68"/>
      <c r="C2811" s="68"/>
      <c r="D2811" s="68"/>
    </row>
    <row r="2812" spans="1:4" ht="15" customHeight="1" x14ac:dyDescent="0.2">
      <c r="A2812" s="50"/>
      <c r="B2812" s="68"/>
      <c r="C2812" s="68"/>
      <c r="D2812" s="68"/>
    </row>
    <row r="2813" spans="1:4" ht="15" customHeight="1" x14ac:dyDescent="0.2">
      <c r="A2813" s="50"/>
      <c r="B2813" s="68"/>
      <c r="C2813" s="68"/>
      <c r="D2813" s="68"/>
    </row>
    <row r="2814" spans="1:4" ht="15" customHeight="1" x14ac:dyDescent="0.2">
      <c r="A2814" s="50"/>
      <c r="B2814" s="68"/>
      <c r="C2814" s="68"/>
      <c r="D2814" s="68"/>
    </row>
    <row r="2815" spans="1:4" ht="15" customHeight="1" x14ac:dyDescent="0.2">
      <c r="A2815" s="50"/>
      <c r="B2815" s="68"/>
      <c r="C2815" s="68"/>
      <c r="D2815" s="68"/>
    </row>
    <row r="2816" spans="1:4" ht="15" customHeight="1" x14ac:dyDescent="0.2">
      <c r="A2816" s="50"/>
      <c r="B2816" s="68"/>
      <c r="C2816" s="68"/>
      <c r="D2816" s="68"/>
    </row>
    <row r="2817" spans="1:4" ht="15" customHeight="1" x14ac:dyDescent="0.2">
      <c r="A2817" s="50"/>
      <c r="B2817" s="68"/>
      <c r="C2817" s="68"/>
      <c r="D2817" s="68"/>
    </row>
    <row r="2818" spans="1:4" ht="15" customHeight="1" x14ac:dyDescent="0.2">
      <c r="A2818" s="50"/>
      <c r="B2818" s="68"/>
      <c r="C2818" s="68"/>
      <c r="D2818" s="68"/>
    </row>
    <row r="2819" spans="1:4" ht="15" customHeight="1" x14ac:dyDescent="0.2">
      <c r="A2819" s="50"/>
      <c r="B2819" s="68"/>
      <c r="C2819" s="68"/>
      <c r="D2819" s="68"/>
    </row>
    <row r="2820" spans="1:4" ht="15" customHeight="1" x14ac:dyDescent="0.2">
      <c r="A2820" s="50"/>
      <c r="B2820" s="68"/>
      <c r="C2820" s="68"/>
      <c r="D2820" s="68"/>
    </row>
    <row r="2821" spans="1:4" ht="15" customHeight="1" x14ac:dyDescent="0.2">
      <c r="A2821" s="50"/>
      <c r="B2821" s="68"/>
      <c r="C2821" s="68"/>
      <c r="D2821" s="68"/>
    </row>
    <row r="2822" spans="1:4" ht="15" customHeight="1" x14ac:dyDescent="0.2">
      <c r="A2822" s="50"/>
      <c r="B2822" s="68"/>
      <c r="C2822" s="68"/>
      <c r="D2822" s="68"/>
    </row>
    <row r="2823" spans="1:4" ht="15" customHeight="1" x14ac:dyDescent="0.2">
      <c r="A2823" s="50"/>
      <c r="B2823" s="68"/>
      <c r="C2823" s="68"/>
      <c r="D2823" s="68"/>
    </row>
    <row r="2824" spans="1:4" ht="15" customHeight="1" x14ac:dyDescent="0.2">
      <c r="A2824" s="50"/>
      <c r="B2824" s="68"/>
      <c r="C2824" s="68"/>
      <c r="D2824" s="68"/>
    </row>
    <row r="2825" spans="1:4" ht="15" customHeight="1" x14ac:dyDescent="0.2">
      <c r="A2825" s="50"/>
      <c r="B2825" s="68"/>
      <c r="C2825" s="68"/>
      <c r="D2825" s="68"/>
    </row>
    <row r="2826" spans="1:4" ht="15" customHeight="1" x14ac:dyDescent="0.2">
      <c r="A2826" s="50"/>
      <c r="B2826" s="68"/>
      <c r="C2826" s="68"/>
      <c r="D2826" s="68"/>
    </row>
    <row r="2827" spans="1:4" ht="15" customHeight="1" x14ac:dyDescent="0.2">
      <c r="A2827" s="50"/>
      <c r="B2827" s="68"/>
      <c r="C2827" s="68"/>
      <c r="D2827" s="68"/>
    </row>
    <row r="2828" spans="1:4" ht="15" customHeight="1" x14ac:dyDescent="0.2">
      <c r="A2828" s="50"/>
      <c r="B2828" s="68"/>
      <c r="C2828" s="68"/>
      <c r="D2828" s="68"/>
    </row>
    <row r="2829" spans="1:4" ht="15" customHeight="1" x14ac:dyDescent="0.2">
      <c r="A2829" s="50"/>
      <c r="B2829" s="68"/>
      <c r="C2829" s="68"/>
      <c r="D2829" s="68"/>
    </row>
    <row r="2830" spans="1:4" ht="15" customHeight="1" x14ac:dyDescent="0.2">
      <c r="A2830" s="50"/>
      <c r="B2830" s="68"/>
      <c r="C2830" s="68"/>
      <c r="D2830" s="68"/>
    </row>
    <row r="2831" spans="1:4" ht="15" customHeight="1" x14ac:dyDescent="0.2">
      <c r="A2831" s="50"/>
      <c r="B2831" s="68"/>
      <c r="C2831" s="68"/>
      <c r="D2831" s="68"/>
    </row>
    <row r="2832" spans="1:4" ht="15" customHeight="1" x14ac:dyDescent="0.2">
      <c r="A2832" s="50"/>
      <c r="B2832" s="68"/>
      <c r="C2832" s="68"/>
      <c r="D2832" s="68"/>
    </row>
    <row r="2833" spans="1:4" ht="15" customHeight="1" x14ac:dyDescent="0.2">
      <c r="A2833" s="50"/>
      <c r="B2833" s="68"/>
      <c r="C2833" s="68"/>
      <c r="D2833" s="68"/>
    </row>
    <row r="2834" spans="1:4" ht="15" customHeight="1" x14ac:dyDescent="0.2">
      <c r="A2834" s="50"/>
      <c r="B2834" s="68"/>
      <c r="C2834" s="68"/>
      <c r="D2834" s="68"/>
    </row>
    <row r="2835" spans="1:4" ht="15" customHeight="1" x14ac:dyDescent="0.2">
      <c r="A2835" s="50"/>
      <c r="B2835" s="68"/>
      <c r="C2835" s="68"/>
      <c r="D2835" s="68"/>
    </row>
    <row r="2836" spans="1:4" ht="15" customHeight="1" x14ac:dyDescent="0.2">
      <c r="A2836" s="50"/>
      <c r="B2836" s="68"/>
      <c r="C2836" s="68"/>
      <c r="D2836" s="68"/>
    </row>
    <row r="2837" spans="1:4" ht="15" customHeight="1" x14ac:dyDescent="0.2">
      <c r="A2837" s="50"/>
      <c r="B2837" s="68"/>
      <c r="C2837" s="68"/>
      <c r="D2837" s="68"/>
    </row>
    <row r="2838" spans="1:4" ht="15" customHeight="1" x14ac:dyDescent="0.2">
      <c r="A2838" s="50"/>
      <c r="B2838" s="68"/>
      <c r="C2838" s="68"/>
      <c r="D2838" s="68"/>
    </row>
    <row r="2839" spans="1:4" ht="15" customHeight="1" x14ac:dyDescent="0.2">
      <c r="A2839" s="50"/>
      <c r="B2839" s="68"/>
      <c r="C2839" s="68"/>
      <c r="D2839" s="68"/>
    </row>
    <row r="2840" spans="1:4" ht="15" customHeight="1" x14ac:dyDescent="0.2">
      <c r="A2840" s="50"/>
      <c r="B2840" s="68"/>
      <c r="C2840" s="68"/>
      <c r="D2840" s="68"/>
    </row>
    <row r="2841" spans="1:4" ht="15" customHeight="1" x14ac:dyDescent="0.2">
      <c r="A2841" s="50"/>
      <c r="B2841" s="68"/>
      <c r="C2841" s="68"/>
      <c r="D2841" s="68"/>
    </row>
    <row r="2842" spans="1:4" ht="15" customHeight="1" x14ac:dyDescent="0.2">
      <c r="A2842" s="50"/>
      <c r="B2842" s="68"/>
      <c r="C2842" s="68"/>
      <c r="D2842" s="68"/>
    </row>
    <row r="2843" spans="1:4" ht="15" customHeight="1" x14ac:dyDescent="0.2">
      <c r="A2843" s="50"/>
      <c r="B2843" s="68"/>
      <c r="C2843" s="68"/>
      <c r="D2843" s="68"/>
    </row>
    <row r="2844" spans="1:4" ht="15" customHeight="1" x14ac:dyDescent="0.2">
      <c r="A2844" s="50"/>
      <c r="B2844" s="68"/>
      <c r="C2844" s="68"/>
      <c r="D2844" s="68"/>
    </row>
    <row r="2845" spans="1:4" ht="15" customHeight="1" x14ac:dyDescent="0.2">
      <c r="A2845" s="50"/>
      <c r="B2845" s="68"/>
      <c r="C2845" s="68"/>
      <c r="D2845" s="68"/>
    </row>
    <row r="2846" spans="1:4" ht="15" customHeight="1" x14ac:dyDescent="0.2">
      <c r="A2846" s="50"/>
      <c r="B2846" s="68"/>
      <c r="C2846" s="68"/>
      <c r="D2846" s="68"/>
    </row>
    <row r="2847" spans="1:4" ht="15" customHeight="1" x14ac:dyDescent="0.2">
      <c r="A2847" s="50"/>
      <c r="B2847" s="68"/>
      <c r="C2847" s="68"/>
      <c r="D2847" s="68"/>
    </row>
    <row r="2848" spans="1:4" ht="15" customHeight="1" x14ac:dyDescent="0.2">
      <c r="A2848" s="50"/>
      <c r="B2848" s="68"/>
      <c r="C2848" s="68"/>
      <c r="D2848" s="68"/>
    </row>
    <row r="2849" spans="1:4" ht="15" customHeight="1" x14ac:dyDescent="0.2">
      <c r="A2849" s="50"/>
      <c r="B2849" s="68"/>
      <c r="C2849" s="68"/>
      <c r="D2849" s="68"/>
    </row>
    <row r="2850" spans="1:4" ht="15" customHeight="1" x14ac:dyDescent="0.2">
      <c r="A2850" s="50"/>
      <c r="B2850" s="68"/>
      <c r="C2850" s="68"/>
      <c r="D2850" s="68"/>
    </row>
    <row r="2851" spans="1:4" ht="15" customHeight="1" x14ac:dyDescent="0.2">
      <c r="A2851" s="50"/>
      <c r="B2851" s="68"/>
      <c r="C2851" s="68"/>
      <c r="D2851" s="68"/>
    </row>
    <row r="2852" spans="1:4" ht="15" customHeight="1" x14ac:dyDescent="0.2">
      <c r="A2852" s="50"/>
      <c r="B2852" s="68"/>
      <c r="C2852" s="68"/>
      <c r="D2852" s="68"/>
    </row>
    <row r="2853" spans="1:4" ht="15" customHeight="1" x14ac:dyDescent="0.2">
      <c r="A2853" s="50"/>
      <c r="B2853" s="68"/>
      <c r="C2853" s="68"/>
      <c r="D2853" s="68"/>
    </row>
    <row r="2854" spans="1:4" ht="15" customHeight="1" x14ac:dyDescent="0.2">
      <c r="A2854" s="50"/>
      <c r="B2854" s="68"/>
      <c r="C2854" s="68"/>
      <c r="D2854" s="68"/>
    </row>
    <row r="2855" spans="1:4" ht="15" customHeight="1" x14ac:dyDescent="0.2">
      <c r="A2855" s="50"/>
      <c r="B2855" s="68"/>
      <c r="C2855" s="68"/>
      <c r="D2855" s="68"/>
    </row>
    <row r="2856" spans="1:4" ht="15" customHeight="1" x14ac:dyDescent="0.2">
      <c r="A2856" s="50"/>
      <c r="B2856" s="68"/>
      <c r="C2856" s="68"/>
      <c r="D2856" s="68"/>
    </row>
    <row r="2857" spans="1:4" ht="15" customHeight="1" x14ac:dyDescent="0.2">
      <c r="A2857" s="50"/>
      <c r="B2857" s="68"/>
      <c r="C2857" s="68"/>
      <c r="D2857" s="68"/>
    </row>
    <row r="2858" spans="1:4" ht="15" customHeight="1" x14ac:dyDescent="0.2">
      <c r="A2858" s="50"/>
      <c r="B2858" s="68"/>
      <c r="C2858" s="68"/>
      <c r="D2858" s="68"/>
    </row>
    <row r="2859" spans="1:4" ht="15" customHeight="1" x14ac:dyDescent="0.2">
      <c r="A2859" s="50"/>
      <c r="B2859" s="68"/>
      <c r="C2859" s="68"/>
      <c r="D2859" s="68"/>
    </row>
    <row r="2860" spans="1:4" ht="15" customHeight="1" x14ac:dyDescent="0.2">
      <c r="A2860" s="50"/>
      <c r="B2860" s="68"/>
      <c r="C2860" s="68"/>
      <c r="D2860" s="68"/>
    </row>
    <row r="2861" spans="1:4" ht="15" customHeight="1" x14ac:dyDescent="0.2">
      <c r="A2861" s="50"/>
      <c r="B2861" s="68"/>
      <c r="C2861" s="68"/>
      <c r="D2861" s="68"/>
    </row>
    <row r="2862" spans="1:4" ht="15" customHeight="1" x14ac:dyDescent="0.2">
      <c r="A2862" s="50"/>
      <c r="B2862" s="68"/>
      <c r="C2862" s="68"/>
      <c r="D2862" s="68"/>
    </row>
    <row r="2863" spans="1:4" ht="15" customHeight="1" x14ac:dyDescent="0.2">
      <c r="A2863" s="50"/>
      <c r="B2863" s="68"/>
      <c r="C2863" s="68"/>
      <c r="D2863" s="68"/>
    </row>
    <row r="2864" spans="1:4" ht="15" customHeight="1" x14ac:dyDescent="0.2">
      <c r="A2864" s="50"/>
      <c r="B2864" s="68"/>
      <c r="C2864" s="68"/>
      <c r="D2864" s="68"/>
    </row>
    <row r="2865" spans="1:4" ht="15" customHeight="1" x14ac:dyDescent="0.2">
      <c r="A2865" s="50"/>
      <c r="B2865" s="68"/>
      <c r="C2865" s="68"/>
      <c r="D2865" s="68"/>
    </row>
    <row r="2866" spans="1:4" ht="15" customHeight="1" x14ac:dyDescent="0.2">
      <c r="A2866" s="50"/>
      <c r="B2866" s="68"/>
      <c r="C2866" s="68"/>
      <c r="D2866" s="68"/>
    </row>
    <row r="2867" spans="1:4" ht="15" customHeight="1" x14ac:dyDescent="0.2">
      <c r="A2867" s="50"/>
      <c r="B2867" s="68"/>
      <c r="C2867" s="68"/>
      <c r="D2867" s="68"/>
    </row>
    <row r="2868" spans="1:4" ht="15" customHeight="1" x14ac:dyDescent="0.2">
      <c r="A2868" s="50"/>
      <c r="B2868" s="68"/>
      <c r="C2868" s="68"/>
      <c r="D2868" s="68"/>
    </row>
    <row r="2869" spans="1:4" ht="15" customHeight="1" x14ac:dyDescent="0.2">
      <c r="A2869" s="50"/>
      <c r="B2869" s="68"/>
      <c r="C2869" s="68"/>
      <c r="D2869" s="68"/>
    </row>
    <row r="2870" spans="1:4" ht="15" customHeight="1" x14ac:dyDescent="0.2">
      <c r="A2870" s="50"/>
      <c r="B2870" s="68"/>
      <c r="C2870" s="68"/>
      <c r="D2870" s="68"/>
    </row>
    <row r="2871" spans="1:4" ht="15" customHeight="1" x14ac:dyDescent="0.2">
      <c r="A2871" s="50"/>
      <c r="B2871" s="68"/>
      <c r="C2871" s="68"/>
      <c r="D2871" s="68"/>
    </row>
    <row r="2872" spans="1:4" ht="15" customHeight="1" x14ac:dyDescent="0.2">
      <c r="A2872" s="50"/>
      <c r="B2872" s="68"/>
      <c r="C2872" s="68"/>
      <c r="D2872" s="68"/>
    </row>
    <row r="2873" spans="1:4" ht="15" customHeight="1" x14ac:dyDescent="0.2">
      <c r="A2873" s="50"/>
      <c r="B2873" s="68"/>
      <c r="C2873" s="68"/>
      <c r="D2873" s="68"/>
    </row>
    <row r="2874" spans="1:4" ht="15" customHeight="1" x14ac:dyDescent="0.2">
      <c r="A2874" s="50"/>
      <c r="B2874" s="68"/>
      <c r="C2874" s="68"/>
      <c r="D2874" s="68"/>
    </row>
    <row r="2875" spans="1:4" ht="15" customHeight="1" x14ac:dyDescent="0.2">
      <c r="A2875" s="50"/>
      <c r="B2875" s="68"/>
      <c r="C2875" s="68"/>
      <c r="D2875" s="68"/>
    </row>
    <row r="2876" spans="1:4" ht="15" customHeight="1" x14ac:dyDescent="0.2">
      <c r="A2876" s="50"/>
      <c r="B2876" s="68"/>
      <c r="C2876" s="68"/>
      <c r="D2876" s="68"/>
    </row>
    <row r="2877" spans="1:4" ht="15" customHeight="1" x14ac:dyDescent="0.2">
      <c r="A2877" s="50"/>
      <c r="B2877" s="68"/>
      <c r="C2877" s="68"/>
      <c r="D2877" s="68"/>
    </row>
    <row r="2878" spans="1:4" ht="15" customHeight="1" x14ac:dyDescent="0.2">
      <c r="A2878" s="50"/>
      <c r="B2878" s="68"/>
      <c r="C2878" s="68"/>
      <c r="D2878" s="68"/>
    </row>
    <row r="2879" spans="1:4" ht="15" customHeight="1" x14ac:dyDescent="0.2">
      <c r="A2879" s="50"/>
      <c r="B2879" s="68"/>
      <c r="C2879" s="68"/>
      <c r="D2879" s="68"/>
    </row>
    <row r="2880" spans="1:4" ht="15" customHeight="1" x14ac:dyDescent="0.2">
      <c r="A2880" s="50"/>
      <c r="B2880" s="68"/>
      <c r="C2880" s="68"/>
      <c r="D2880" s="68"/>
    </row>
    <row r="2881" spans="1:4" ht="15" customHeight="1" x14ac:dyDescent="0.2">
      <c r="A2881" s="50"/>
      <c r="B2881" s="68"/>
      <c r="C2881" s="68"/>
      <c r="D2881" s="68"/>
    </row>
    <row r="2882" spans="1:4" ht="15" customHeight="1" x14ac:dyDescent="0.2">
      <c r="A2882" s="50"/>
      <c r="B2882" s="68"/>
      <c r="C2882" s="68"/>
      <c r="D2882" s="68"/>
    </row>
    <row r="2883" spans="1:4" ht="15" customHeight="1" x14ac:dyDescent="0.2">
      <c r="A2883" s="50"/>
      <c r="B2883" s="68"/>
      <c r="C2883" s="68"/>
      <c r="D2883" s="68"/>
    </row>
    <row r="2884" spans="1:4" ht="15" customHeight="1" x14ac:dyDescent="0.2">
      <c r="A2884" s="50"/>
      <c r="B2884" s="68"/>
      <c r="C2884" s="68"/>
      <c r="D2884" s="68"/>
    </row>
    <row r="2885" spans="1:4" ht="15" customHeight="1" x14ac:dyDescent="0.2">
      <c r="A2885" s="50"/>
      <c r="B2885" s="68"/>
      <c r="C2885" s="68"/>
      <c r="D2885" s="68"/>
    </row>
    <row r="2886" spans="1:4" ht="15" customHeight="1" x14ac:dyDescent="0.2">
      <c r="A2886" s="50"/>
      <c r="B2886" s="68"/>
      <c r="C2886" s="68"/>
      <c r="D2886" s="68"/>
    </row>
    <row r="2887" spans="1:4" ht="15" customHeight="1" x14ac:dyDescent="0.2">
      <c r="A2887" s="50"/>
      <c r="B2887" s="68"/>
      <c r="C2887" s="68"/>
      <c r="D2887" s="68"/>
    </row>
    <row r="2888" spans="1:4" ht="15" customHeight="1" x14ac:dyDescent="0.2">
      <c r="A2888" s="50"/>
      <c r="B2888" s="68"/>
      <c r="C2888" s="68"/>
      <c r="D2888" s="68"/>
    </row>
    <row r="2889" spans="1:4" ht="15" customHeight="1" x14ac:dyDescent="0.2">
      <c r="A2889" s="50"/>
      <c r="B2889" s="68"/>
      <c r="C2889" s="68"/>
      <c r="D2889" s="68"/>
    </row>
    <row r="2890" spans="1:4" ht="15" customHeight="1" x14ac:dyDescent="0.2">
      <c r="A2890" s="50"/>
      <c r="B2890" s="68"/>
      <c r="C2890" s="68"/>
      <c r="D2890" s="68"/>
    </row>
    <row r="2891" spans="1:4" ht="15" customHeight="1" x14ac:dyDescent="0.2">
      <c r="A2891" s="50"/>
      <c r="B2891" s="68"/>
      <c r="C2891" s="68"/>
      <c r="D2891" s="68"/>
    </row>
    <row r="2892" spans="1:4" ht="15" customHeight="1" x14ac:dyDescent="0.2">
      <c r="A2892" s="50"/>
      <c r="B2892" s="68"/>
      <c r="C2892" s="68"/>
      <c r="D2892" s="68"/>
    </row>
    <row r="2893" spans="1:4" ht="15" customHeight="1" x14ac:dyDescent="0.2">
      <c r="A2893" s="50"/>
      <c r="B2893" s="68"/>
      <c r="C2893" s="68"/>
      <c r="D2893" s="68"/>
    </row>
    <row r="2894" spans="1:4" ht="15" customHeight="1" x14ac:dyDescent="0.2">
      <c r="A2894" s="50"/>
      <c r="B2894" s="68"/>
      <c r="C2894" s="68"/>
      <c r="D2894" s="68"/>
    </row>
    <row r="2895" spans="1:4" ht="15" customHeight="1" x14ac:dyDescent="0.2">
      <c r="A2895" s="50"/>
      <c r="B2895" s="68"/>
      <c r="C2895" s="68"/>
      <c r="D2895" s="68"/>
    </row>
    <row r="2896" spans="1:4" ht="15" customHeight="1" x14ac:dyDescent="0.2">
      <c r="A2896" s="50"/>
      <c r="B2896" s="68"/>
      <c r="C2896" s="68"/>
      <c r="D2896" s="68"/>
    </row>
    <row r="2897" spans="1:4" ht="15" customHeight="1" x14ac:dyDescent="0.2">
      <c r="A2897" s="50"/>
      <c r="B2897" s="68"/>
      <c r="C2897" s="68"/>
      <c r="D2897" s="68"/>
    </row>
    <row r="2898" spans="1:4" ht="15" customHeight="1" x14ac:dyDescent="0.2">
      <c r="A2898" s="50"/>
      <c r="B2898" s="68"/>
      <c r="C2898" s="68"/>
      <c r="D2898" s="68"/>
    </row>
    <row r="2899" spans="1:4" ht="15" customHeight="1" x14ac:dyDescent="0.2">
      <c r="A2899" s="50"/>
      <c r="B2899" s="68"/>
      <c r="C2899" s="68"/>
      <c r="D2899" s="68"/>
    </row>
    <row r="2900" spans="1:4" ht="15" customHeight="1" x14ac:dyDescent="0.2">
      <c r="A2900" s="50"/>
      <c r="B2900" s="68"/>
      <c r="C2900" s="68"/>
      <c r="D2900" s="68"/>
    </row>
    <row r="2901" spans="1:4" ht="15" customHeight="1" x14ac:dyDescent="0.2">
      <c r="A2901" s="50"/>
      <c r="B2901" s="68"/>
      <c r="C2901" s="68"/>
      <c r="D2901" s="68"/>
    </row>
    <row r="2902" spans="1:4" ht="15" customHeight="1" x14ac:dyDescent="0.2">
      <c r="A2902" s="50"/>
      <c r="B2902" s="68"/>
      <c r="C2902" s="68"/>
      <c r="D2902" s="68"/>
    </row>
    <row r="2903" spans="1:4" ht="15" customHeight="1" x14ac:dyDescent="0.2">
      <c r="A2903" s="50"/>
      <c r="B2903" s="68"/>
      <c r="C2903" s="68"/>
      <c r="D2903" s="68"/>
    </row>
    <row r="2904" spans="1:4" ht="15" customHeight="1" x14ac:dyDescent="0.2">
      <c r="A2904" s="50"/>
      <c r="B2904" s="68"/>
      <c r="C2904" s="68"/>
      <c r="D2904" s="68"/>
    </row>
    <row r="2905" spans="1:4" ht="15" customHeight="1" x14ac:dyDescent="0.2">
      <c r="A2905" s="50"/>
      <c r="B2905" s="68"/>
      <c r="C2905" s="68"/>
      <c r="D2905" s="68"/>
    </row>
    <row r="2906" spans="1:4" ht="15" customHeight="1" x14ac:dyDescent="0.2">
      <c r="A2906" s="50"/>
      <c r="B2906" s="68"/>
      <c r="C2906" s="68"/>
      <c r="D2906" s="68"/>
    </row>
    <row r="2907" spans="1:4" ht="15" customHeight="1" x14ac:dyDescent="0.2">
      <c r="A2907" s="50"/>
      <c r="B2907" s="68"/>
      <c r="C2907" s="68"/>
      <c r="D2907" s="68"/>
    </row>
    <row r="2908" spans="1:4" ht="15" customHeight="1" x14ac:dyDescent="0.2">
      <c r="A2908" s="50"/>
      <c r="B2908" s="68"/>
      <c r="C2908" s="68"/>
      <c r="D2908" s="68"/>
    </row>
    <row r="2909" spans="1:4" ht="15" customHeight="1" x14ac:dyDescent="0.2">
      <c r="A2909" s="50"/>
      <c r="B2909" s="68"/>
      <c r="C2909" s="68"/>
      <c r="D2909" s="68"/>
    </row>
    <row r="2910" spans="1:4" ht="15" customHeight="1" x14ac:dyDescent="0.2">
      <c r="A2910" s="50"/>
      <c r="B2910" s="68"/>
      <c r="C2910" s="68"/>
      <c r="D2910" s="68"/>
    </row>
    <row r="2911" spans="1:4" ht="15" customHeight="1" x14ac:dyDescent="0.2">
      <c r="A2911" s="50"/>
      <c r="B2911" s="68"/>
      <c r="C2911" s="68"/>
      <c r="D2911" s="68"/>
    </row>
    <row r="2912" spans="1:4" ht="15" customHeight="1" x14ac:dyDescent="0.2">
      <c r="A2912" s="50"/>
      <c r="B2912" s="68"/>
      <c r="C2912" s="68"/>
      <c r="D2912" s="68"/>
    </row>
    <row r="2913" spans="1:4" ht="15" customHeight="1" x14ac:dyDescent="0.2">
      <c r="A2913" s="50"/>
      <c r="B2913" s="68"/>
      <c r="C2913" s="68"/>
      <c r="D2913" s="68"/>
    </row>
    <row r="2914" spans="1:4" ht="15" customHeight="1" x14ac:dyDescent="0.2">
      <c r="A2914" s="50"/>
      <c r="B2914" s="68"/>
      <c r="C2914" s="68"/>
      <c r="D2914" s="68"/>
    </row>
    <row r="2915" spans="1:4" ht="15" customHeight="1" x14ac:dyDescent="0.2">
      <c r="A2915" s="50"/>
      <c r="B2915" s="68"/>
      <c r="C2915" s="68"/>
      <c r="D2915" s="68"/>
    </row>
    <row r="2916" spans="1:4" ht="15" customHeight="1" x14ac:dyDescent="0.2">
      <c r="A2916" s="50"/>
      <c r="B2916" s="68"/>
      <c r="C2916" s="68"/>
      <c r="D2916" s="68"/>
    </row>
    <row r="2917" spans="1:4" ht="15" customHeight="1" x14ac:dyDescent="0.2">
      <c r="A2917" s="50"/>
      <c r="B2917" s="68"/>
      <c r="C2917" s="68"/>
      <c r="D2917" s="68"/>
    </row>
    <row r="2918" spans="1:4" ht="15" customHeight="1" x14ac:dyDescent="0.2">
      <c r="A2918" s="50"/>
      <c r="B2918" s="68"/>
      <c r="C2918" s="68"/>
      <c r="D2918" s="68"/>
    </row>
    <row r="2919" spans="1:4" ht="15" customHeight="1" x14ac:dyDescent="0.2">
      <c r="A2919" s="50"/>
      <c r="B2919" s="68"/>
      <c r="C2919" s="68"/>
      <c r="D2919" s="68"/>
    </row>
    <row r="2920" spans="1:4" ht="15" customHeight="1" x14ac:dyDescent="0.2">
      <c r="A2920" s="50"/>
      <c r="B2920" s="68"/>
      <c r="C2920" s="68"/>
      <c r="D2920" s="68"/>
    </row>
    <row r="2921" spans="1:4" ht="15" customHeight="1" x14ac:dyDescent="0.2">
      <c r="A2921" s="50"/>
      <c r="B2921" s="68"/>
      <c r="C2921" s="68"/>
      <c r="D2921" s="68"/>
    </row>
    <row r="2922" spans="1:4" ht="15" customHeight="1" x14ac:dyDescent="0.2">
      <c r="A2922" s="50"/>
      <c r="B2922" s="68"/>
      <c r="C2922" s="68"/>
      <c r="D2922" s="68"/>
    </row>
    <row r="2923" spans="1:4" ht="15" customHeight="1" x14ac:dyDescent="0.2">
      <c r="A2923" s="50"/>
      <c r="B2923" s="68"/>
      <c r="C2923" s="68"/>
      <c r="D2923" s="68"/>
    </row>
    <row r="2924" spans="1:4" ht="15" customHeight="1" x14ac:dyDescent="0.2">
      <c r="A2924" s="50"/>
      <c r="B2924" s="68"/>
      <c r="C2924" s="68"/>
      <c r="D2924" s="68"/>
    </row>
    <row r="2925" spans="1:4" ht="15" customHeight="1" x14ac:dyDescent="0.2">
      <c r="A2925" s="50"/>
      <c r="B2925" s="68"/>
      <c r="C2925" s="68"/>
      <c r="D2925" s="68"/>
    </row>
    <row r="2926" spans="1:4" ht="15" customHeight="1" x14ac:dyDescent="0.2">
      <c r="A2926" s="50"/>
      <c r="B2926" s="68"/>
      <c r="C2926" s="68"/>
      <c r="D2926" s="68"/>
    </row>
    <row r="2927" spans="1:4" ht="15" customHeight="1" x14ac:dyDescent="0.2">
      <c r="A2927" s="50"/>
      <c r="B2927" s="68"/>
      <c r="C2927" s="68"/>
      <c r="D2927" s="68"/>
    </row>
    <row r="2928" spans="1:4" ht="15" customHeight="1" x14ac:dyDescent="0.2">
      <c r="A2928" s="50"/>
      <c r="B2928" s="68"/>
      <c r="C2928" s="68"/>
      <c r="D2928" s="68"/>
    </row>
    <row r="2929" spans="1:4" ht="15" customHeight="1" x14ac:dyDescent="0.2">
      <c r="A2929" s="50"/>
      <c r="B2929" s="68"/>
      <c r="C2929" s="68"/>
      <c r="D2929" s="68"/>
    </row>
    <row r="2930" spans="1:4" ht="15" customHeight="1" x14ac:dyDescent="0.2">
      <c r="A2930" s="50"/>
      <c r="B2930" s="68"/>
      <c r="C2930" s="68"/>
      <c r="D2930" s="68"/>
    </row>
    <row r="2931" spans="1:4" ht="15" customHeight="1" x14ac:dyDescent="0.2">
      <c r="A2931" s="50"/>
      <c r="B2931" s="68"/>
      <c r="C2931" s="68"/>
      <c r="D2931" s="68"/>
    </row>
    <row r="2932" spans="1:4" ht="15" customHeight="1" x14ac:dyDescent="0.2">
      <c r="A2932" s="50"/>
      <c r="B2932" s="68"/>
      <c r="C2932" s="68"/>
      <c r="D2932" s="68"/>
    </row>
    <row r="2933" spans="1:4" ht="15" customHeight="1" x14ac:dyDescent="0.2">
      <c r="A2933" s="50"/>
      <c r="B2933" s="68"/>
      <c r="C2933" s="68"/>
      <c r="D2933" s="68"/>
    </row>
    <row r="2934" spans="1:4" ht="15" customHeight="1" x14ac:dyDescent="0.2">
      <c r="A2934" s="50"/>
      <c r="B2934" s="68"/>
      <c r="C2934" s="68"/>
      <c r="D2934" s="68"/>
    </row>
    <row r="2935" spans="1:4" ht="15" customHeight="1" x14ac:dyDescent="0.2">
      <c r="A2935" s="50"/>
      <c r="B2935" s="68"/>
      <c r="C2935" s="68"/>
      <c r="D2935" s="68"/>
    </row>
    <row r="2936" spans="1:4" ht="15" customHeight="1" x14ac:dyDescent="0.2">
      <c r="A2936" s="50"/>
      <c r="B2936" s="68"/>
      <c r="C2936" s="68"/>
      <c r="D2936" s="68"/>
    </row>
    <row r="2937" spans="1:4" ht="15" customHeight="1" x14ac:dyDescent="0.2">
      <c r="A2937" s="50"/>
      <c r="B2937" s="68"/>
      <c r="C2937" s="68"/>
      <c r="D2937" s="68"/>
    </row>
    <row r="2938" spans="1:4" ht="15" customHeight="1" x14ac:dyDescent="0.2">
      <c r="A2938" s="50"/>
      <c r="B2938" s="68"/>
      <c r="C2938" s="68"/>
      <c r="D2938" s="68"/>
    </row>
    <row r="2939" spans="1:4" ht="15" customHeight="1" x14ac:dyDescent="0.2">
      <c r="A2939" s="50"/>
      <c r="B2939" s="68"/>
      <c r="C2939" s="68"/>
      <c r="D2939" s="68"/>
    </row>
    <row r="2940" spans="1:4" ht="15" customHeight="1" x14ac:dyDescent="0.2">
      <c r="A2940" s="50"/>
      <c r="B2940" s="68"/>
      <c r="C2940" s="68"/>
      <c r="D2940" s="68"/>
    </row>
    <row r="2941" spans="1:4" ht="15" customHeight="1" x14ac:dyDescent="0.2">
      <c r="A2941" s="50"/>
      <c r="B2941" s="68"/>
      <c r="C2941" s="68"/>
      <c r="D2941" s="68"/>
    </row>
    <row r="2942" spans="1:4" ht="15" customHeight="1" x14ac:dyDescent="0.2">
      <c r="A2942" s="50"/>
      <c r="B2942" s="68"/>
      <c r="C2942" s="68"/>
      <c r="D2942" s="68"/>
    </row>
    <row r="2943" spans="1:4" ht="15" customHeight="1" x14ac:dyDescent="0.2">
      <c r="A2943" s="50"/>
      <c r="B2943" s="68"/>
      <c r="C2943" s="68"/>
      <c r="D2943" s="68"/>
    </row>
    <row r="2944" spans="1:4" ht="15" customHeight="1" x14ac:dyDescent="0.2">
      <c r="A2944" s="50"/>
      <c r="B2944" s="68"/>
      <c r="C2944" s="68"/>
      <c r="D2944" s="68"/>
    </row>
    <row r="2945" spans="1:4" ht="15" customHeight="1" x14ac:dyDescent="0.2">
      <c r="A2945" s="50"/>
      <c r="B2945" s="68"/>
      <c r="C2945" s="68"/>
      <c r="D2945" s="68"/>
    </row>
    <row r="2946" spans="1:4" ht="15" customHeight="1" x14ac:dyDescent="0.2">
      <c r="A2946" s="50"/>
      <c r="B2946" s="68"/>
      <c r="C2946" s="68"/>
      <c r="D2946" s="68"/>
    </row>
    <row r="2947" spans="1:4" ht="15" customHeight="1" x14ac:dyDescent="0.2">
      <c r="A2947" s="50"/>
      <c r="B2947" s="68"/>
      <c r="C2947" s="68"/>
      <c r="D2947" s="68"/>
    </row>
    <row r="2948" spans="1:4" ht="15" customHeight="1" x14ac:dyDescent="0.2">
      <c r="A2948" s="50"/>
      <c r="B2948" s="68"/>
      <c r="C2948" s="68"/>
      <c r="D2948" s="68"/>
    </row>
    <row r="2949" spans="1:4" ht="15" customHeight="1" x14ac:dyDescent="0.2">
      <c r="A2949" s="50"/>
      <c r="B2949" s="68"/>
      <c r="C2949" s="68"/>
      <c r="D2949" s="68"/>
    </row>
    <row r="2950" spans="1:4" ht="15" customHeight="1" x14ac:dyDescent="0.2">
      <c r="A2950" s="50"/>
      <c r="B2950" s="68"/>
      <c r="C2950" s="68"/>
      <c r="D2950" s="68"/>
    </row>
    <row r="2951" spans="1:4" ht="15" customHeight="1" x14ac:dyDescent="0.2">
      <c r="A2951" s="50"/>
      <c r="B2951" s="68"/>
      <c r="C2951" s="68"/>
      <c r="D2951" s="68"/>
    </row>
    <row r="2952" spans="1:4" ht="15" customHeight="1" x14ac:dyDescent="0.2">
      <c r="A2952" s="50"/>
      <c r="B2952" s="68"/>
      <c r="C2952" s="68"/>
      <c r="D2952" s="68"/>
    </row>
    <row r="2953" spans="1:4" ht="15" customHeight="1" x14ac:dyDescent="0.2">
      <c r="A2953" s="50"/>
      <c r="B2953" s="68"/>
      <c r="C2953" s="68"/>
      <c r="D2953" s="68"/>
    </row>
    <row r="2954" spans="1:4" ht="15" customHeight="1" x14ac:dyDescent="0.2">
      <c r="A2954" s="50"/>
      <c r="B2954" s="68"/>
      <c r="C2954" s="68"/>
      <c r="D2954" s="68"/>
    </row>
    <row r="2955" spans="1:4" ht="15" customHeight="1" x14ac:dyDescent="0.2">
      <c r="A2955" s="50"/>
      <c r="B2955" s="68"/>
      <c r="C2955" s="68"/>
      <c r="D2955" s="68"/>
    </row>
    <row r="2956" spans="1:4" ht="15" customHeight="1" x14ac:dyDescent="0.2">
      <c r="A2956" s="50"/>
      <c r="B2956" s="68"/>
      <c r="C2956" s="68"/>
      <c r="D2956" s="68"/>
    </row>
    <row r="2957" spans="1:4" ht="15" customHeight="1" x14ac:dyDescent="0.2">
      <c r="A2957" s="50"/>
      <c r="B2957" s="68"/>
      <c r="C2957" s="68"/>
      <c r="D2957" s="68"/>
    </row>
    <row r="2958" spans="1:4" ht="15" customHeight="1" x14ac:dyDescent="0.2">
      <c r="A2958" s="50"/>
      <c r="B2958" s="68"/>
      <c r="C2958" s="68"/>
      <c r="D2958" s="68"/>
    </row>
    <row r="2959" spans="1:4" ht="15" customHeight="1" x14ac:dyDescent="0.2">
      <c r="A2959" s="50"/>
      <c r="B2959" s="68"/>
      <c r="C2959" s="68"/>
      <c r="D2959" s="68"/>
    </row>
    <row r="2960" spans="1:4" ht="15" customHeight="1" x14ac:dyDescent="0.2">
      <c r="A2960" s="50"/>
      <c r="B2960" s="68"/>
      <c r="C2960" s="68"/>
      <c r="D2960" s="68"/>
    </row>
    <row r="2961" spans="1:4" ht="15" customHeight="1" x14ac:dyDescent="0.2">
      <c r="A2961" s="50"/>
      <c r="B2961" s="68"/>
      <c r="C2961" s="68"/>
      <c r="D2961" s="68"/>
    </row>
    <row r="2962" spans="1:4" ht="15" customHeight="1" x14ac:dyDescent="0.2">
      <c r="A2962" s="50"/>
      <c r="B2962" s="68"/>
      <c r="C2962" s="68"/>
      <c r="D2962" s="68"/>
    </row>
    <row r="2963" spans="1:4" ht="15" customHeight="1" x14ac:dyDescent="0.2">
      <c r="A2963" s="50"/>
      <c r="B2963" s="68"/>
      <c r="C2963" s="68"/>
      <c r="D2963" s="68"/>
    </row>
    <row r="2964" spans="1:4" ht="15" customHeight="1" x14ac:dyDescent="0.2">
      <c r="A2964" s="50"/>
      <c r="B2964" s="68"/>
      <c r="C2964" s="68"/>
      <c r="D2964" s="68"/>
    </row>
    <row r="2965" spans="1:4" ht="15" customHeight="1" x14ac:dyDescent="0.2">
      <c r="A2965" s="50"/>
      <c r="B2965" s="68"/>
      <c r="C2965" s="68"/>
      <c r="D2965" s="68"/>
    </row>
    <row r="2966" spans="1:4" ht="15" customHeight="1" x14ac:dyDescent="0.2">
      <c r="A2966" s="50"/>
      <c r="B2966" s="68"/>
      <c r="C2966" s="68"/>
      <c r="D2966" s="68"/>
    </row>
    <row r="2967" spans="1:4" ht="15" customHeight="1" x14ac:dyDescent="0.2">
      <c r="A2967" s="50"/>
      <c r="B2967" s="68"/>
      <c r="C2967" s="68"/>
      <c r="D2967" s="68"/>
    </row>
    <row r="2968" spans="1:4" ht="15" customHeight="1" x14ac:dyDescent="0.2">
      <c r="A2968" s="50"/>
      <c r="B2968" s="68"/>
      <c r="C2968" s="68"/>
      <c r="D2968" s="68"/>
    </row>
    <row r="2969" spans="1:4" ht="15" customHeight="1" x14ac:dyDescent="0.2">
      <c r="A2969" s="50"/>
      <c r="B2969" s="68"/>
      <c r="C2969" s="68"/>
      <c r="D2969" s="68"/>
    </row>
    <row r="2970" spans="1:4" ht="15" customHeight="1" x14ac:dyDescent="0.2">
      <c r="A2970" s="50"/>
      <c r="B2970" s="68"/>
      <c r="C2970" s="68"/>
      <c r="D2970" s="68"/>
    </row>
    <row r="2971" spans="1:4" ht="15" customHeight="1" x14ac:dyDescent="0.2">
      <c r="A2971" s="50"/>
      <c r="B2971" s="68"/>
      <c r="C2971" s="68"/>
      <c r="D2971" s="68"/>
    </row>
    <row r="2972" spans="1:4" ht="15" customHeight="1" x14ac:dyDescent="0.2">
      <c r="A2972" s="50"/>
      <c r="B2972" s="68"/>
      <c r="C2972" s="68"/>
      <c r="D2972" s="68"/>
    </row>
    <row r="2973" spans="1:4" ht="15" customHeight="1" x14ac:dyDescent="0.2">
      <c r="A2973" s="50"/>
      <c r="B2973" s="68"/>
      <c r="C2973" s="68"/>
      <c r="D2973" s="68"/>
    </row>
    <row r="2974" spans="1:4" ht="15" customHeight="1" x14ac:dyDescent="0.2">
      <c r="A2974" s="50"/>
      <c r="B2974" s="68"/>
      <c r="C2974" s="68"/>
      <c r="D2974" s="68"/>
    </row>
    <row r="2975" spans="1:4" ht="15" customHeight="1" x14ac:dyDescent="0.2">
      <c r="A2975" s="50"/>
      <c r="B2975" s="68"/>
      <c r="C2975" s="68"/>
      <c r="D2975" s="68"/>
    </row>
    <row r="2976" spans="1:4" ht="15" customHeight="1" x14ac:dyDescent="0.2">
      <c r="A2976" s="50"/>
      <c r="B2976" s="68"/>
      <c r="C2976" s="68"/>
      <c r="D2976" s="68"/>
    </row>
    <row r="2977" spans="1:4" ht="15" customHeight="1" x14ac:dyDescent="0.2">
      <c r="A2977" s="50"/>
      <c r="B2977" s="68"/>
      <c r="C2977" s="68"/>
      <c r="D2977" s="68"/>
    </row>
    <row r="2978" spans="1:4" ht="15" customHeight="1" x14ac:dyDescent="0.2">
      <c r="A2978" s="50"/>
      <c r="B2978" s="68"/>
      <c r="C2978" s="68"/>
      <c r="D2978" s="68"/>
    </row>
    <row r="2979" spans="1:4" ht="15" customHeight="1" x14ac:dyDescent="0.2">
      <c r="A2979" s="50"/>
      <c r="B2979" s="68"/>
      <c r="C2979" s="68"/>
      <c r="D2979" s="68"/>
    </row>
    <row r="2980" spans="1:4" ht="15" customHeight="1" x14ac:dyDescent="0.2">
      <c r="A2980" s="50"/>
      <c r="B2980" s="68"/>
      <c r="C2980" s="68"/>
      <c r="D2980" s="68"/>
    </row>
    <row r="2981" spans="1:4" ht="15" customHeight="1" x14ac:dyDescent="0.2">
      <c r="A2981" s="50"/>
      <c r="B2981" s="68"/>
      <c r="C2981" s="68"/>
      <c r="D2981" s="68"/>
    </row>
    <row r="2982" spans="1:4" ht="15" customHeight="1" x14ac:dyDescent="0.2">
      <c r="A2982" s="50"/>
      <c r="B2982" s="68"/>
      <c r="C2982" s="68"/>
      <c r="D2982" s="68"/>
    </row>
    <row r="2983" spans="1:4" ht="15" customHeight="1" x14ac:dyDescent="0.2">
      <c r="A2983" s="50"/>
      <c r="B2983" s="68"/>
      <c r="C2983" s="68"/>
      <c r="D2983" s="68"/>
    </row>
    <row r="2984" spans="1:4" ht="15" customHeight="1" x14ac:dyDescent="0.2">
      <c r="A2984" s="50"/>
      <c r="B2984" s="68"/>
      <c r="C2984" s="68"/>
      <c r="D2984" s="68"/>
    </row>
    <row r="2985" spans="1:4" ht="15" customHeight="1" x14ac:dyDescent="0.2">
      <c r="A2985" s="50"/>
      <c r="B2985" s="68"/>
      <c r="C2985" s="68"/>
      <c r="D2985" s="68"/>
    </row>
    <row r="2986" spans="1:4" ht="15" customHeight="1" x14ac:dyDescent="0.2">
      <c r="A2986" s="50"/>
      <c r="B2986" s="68"/>
      <c r="C2986" s="68"/>
      <c r="D2986" s="68"/>
    </row>
    <row r="2987" spans="1:4" ht="15" customHeight="1" x14ac:dyDescent="0.2">
      <c r="A2987" s="50"/>
      <c r="B2987" s="68"/>
      <c r="C2987" s="68"/>
      <c r="D2987" s="68"/>
    </row>
    <row r="2988" spans="1:4" ht="15" customHeight="1" x14ac:dyDescent="0.2">
      <c r="A2988" s="50"/>
      <c r="B2988" s="68"/>
      <c r="C2988" s="68"/>
      <c r="D2988" s="68"/>
    </row>
    <row r="2989" spans="1:4" ht="15" customHeight="1" x14ac:dyDescent="0.2">
      <c r="A2989" s="50"/>
      <c r="B2989" s="68"/>
      <c r="C2989" s="68"/>
      <c r="D2989" s="68"/>
    </row>
    <row r="2990" spans="1:4" ht="15" customHeight="1" x14ac:dyDescent="0.2">
      <c r="A2990" s="50"/>
      <c r="B2990" s="68"/>
      <c r="C2990" s="68"/>
      <c r="D2990" s="68"/>
    </row>
    <row r="2991" spans="1:4" ht="15" customHeight="1" x14ac:dyDescent="0.2">
      <c r="A2991" s="50"/>
      <c r="B2991" s="68"/>
      <c r="C2991" s="68"/>
      <c r="D2991" s="68"/>
    </row>
    <row r="2992" spans="1:4" ht="15" customHeight="1" x14ac:dyDescent="0.2">
      <c r="A2992" s="50"/>
      <c r="B2992" s="68"/>
      <c r="C2992" s="68"/>
      <c r="D2992" s="68"/>
    </row>
    <row r="2993" spans="1:4" ht="15" customHeight="1" x14ac:dyDescent="0.2">
      <c r="A2993" s="50"/>
      <c r="B2993" s="68"/>
      <c r="C2993" s="68"/>
      <c r="D2993" s="68"/>
    </row>
    <row r="2994" spans="1:4" ht="15" customHeight="1" x14ac:dyDescent="0.2">
      <c r="A2994" s="50"/>
      <c r="B2994" s="68"/>
      <c r="C2994" s="68"/>
      <c r="D2994" s="68"/>
    </row>
    <row r="2995" spans="1:4" ht="15" customHeight="1" x14ac:dyDescent="0.2">
      <c r="A2995" s="50"/>
      <c r="B2995" s="68"/>
      <c r="C2995" s="68"/>
      <c r="D2995" s="68"/>
    </row>
    <row r="2996" spans="1:4" ht="15" customHeight="1" x14ac:dyDescent="0.2">
      <c r="A2996" s="50"/>
      <c r="B2996" s="68"/>
      <c r="C2996" s="68"/>
      <c r="D2996" s="68"/>
    </row>
    <row r="2997" spans="1:4" ht="15" customHeight="1" x14ac:dyDescent="0.2">
      <c r="A2997" s="50"/>
      <c r="B2997" s="68"/>
      <c r="C2997" s="68"/>
      <c r="D2997" s="68"/>
    </row>
    <row r="2998" spans="1:4" ht="15" customHeight="1" x14ac:dyDescent="0.2">
      <c r="A2998" s="50"/>
      <c r="B2998" s="68"/>
      <c r="C2998" s="68"/>
      <c r="D2998" s="68"/>
    </row>
    <row r="2999" spans="1:4" ht="15" customHeight="1" x14ac:dyDescent="0.2">
      <c r="A2999" s="50"/>
      <c r="B2999" s="68"/>
      <c r="C2999" s="68"/>
      <c r="D2999" s="68"/>
    </row>
    <row r="3000" spans="1:4" ht="15" customHeight="1" x14ac:dyDescent="0.2">
      <c r="A3000" s="50"/>
      <c r="B3000" s="68"/>
      <c r="C3000" s="68"/>
      <c r="D3000" s="68"/>
    </row>
    <row r="3001" spans="1:4" ht="15" customHeight="1" x14ac:dyDescent="0.2">
      <c r="A3001" s="50"/>
      <c r="B3001" s="68"/>
      <c r="C3001" s="68"/>
      <c r="D3001" s="68"/>
    </row>
    <row r="3002" spans="1:4" ht="15" customHeight="1" x14ac:dyDescent="0.2">
      <c r="A3002" s="50"/>
      <c r="B3002" s="68"/>
      <c r="C3002" s="68"/>
      <c r="D3002" s="68"/>
    </row>
    <row r="3003" spans="1:4" ht="15" customHeight="1" x14ac:dyDescent="0.2">
      <c r="A3003" s="50"/>
      <c r="B3003" s="68"/>
      <c r="C3003" s="68"/>
      <c r="D3003" s="68"/>
    </row>
    <row r="3004" spans="1:4" ht="15" customHeight="1" x14ac:dyDescent="0.2">
      <c r="A3004" s="50"/>
      <c r="B3004" s="68"/>
      <c r="C3004" s="68"/>
      <c r="D3004" s="68"/>
    </row>
    <row r="3005" spans="1:4" ht="15" customHeight="1" x14ac:dyDescent="0.2">
      <c r="A3005" s="50"/>
      <c r="B3005" s="68"/>
      <c r="C3005" s="68"/>
      <c r="D3005" s="68"/>
    </row>
    <row r="3006" spans="1:4" ht="15" customHeight="1" x14ac:dyDescent="0.2">
      <c r="A3006" s="50"/>
      <c r="B3006" s="68"/>
      <c r="C3006" s="68"/>
      <c r="D3006" s="68"/>
    </row>
    <row r="3007" spans="1:4" ht="15" customHeight="1" x14ac:dyDescent="0.2">
      <c r="A3007" s="50"/>
      <c r="B3007" s="68"/>
      <c r="C3007" s="68"/>
      <c r="D3007" s="68"/>
    </row>
    <row r="3008" spans="1:4" ht="15" customHeight="1" x14ac:dyDescent="0.2">
      <c r="A3008" s="50"/>
      <c r="B3008" s="68"/>
      <c r="C3008" s="68"/>
      <c r="D3008" s="68"/>
    </row>
    <row r="3009" spans="1:4" ht="15" customHeight="1" x14ac:dyDescent="0.2">
      <c r="A3009" s="50"/>
      <c r="B3009" s="68"/>
      <c r="C3009" s="68"/>
      <c r="D3009" s="68"/>
    </row>
    <row r="3010" spans="1:4" ht="15" customHeight="1" x14ac:dyDescent="0.2">
      <c r="A3010" s="50"/>
      <c r="B3010" s="68"/>
      <c r="C3010" s="68"/>
      <c r="D3010" s="68"/>
    </row>
    <row r="3011" spans="1:4" ht="15" customHeight="1" x14ac:dyDescent="0.2">
      <c r="A3011" s="50"/>
      <c r="B3011" s="68"/>
      <c r="C3011" s="68"/>
      <c r="D3011" s="68"/>
    </row>
    <row r="3012" spans="1:4" ht="15" customHeight="1" x14ac:dyDescent="0.2">
      <c r="A3012" s="50"/>
      <c r="B3012" s="68"/>
      <c r="C3012" s="68"/>
      <c r="D3012" s="68"/>
    </row>
    <row r="3013" spans="1:4" ht="15" customHeight="1" x14ac:dyDescent="0.2">
      <c r="A3013" s="50"/>
      <c r="B3013" s="68"/>
      <c r="C3013" s="68"/>
      <c r="D3013" s="68"/>
    </row>
    <row r="3014" spans="1:4" ht="15" customHeight="1" x14ac:dyDescent="0.2">
      <c r="A3014" s="50"/>
      <c r="B3014" s="68"/>
      <c r="C3014" s="68"/>
      <c r="D3014" s="68"/>
    </row>
    <row r="3015" spans="1:4" ht="15" customHeight="1" x14ac:dyDescent="0.2">
      <c r="A3015" s="50"/>
      <c r="B3015" s="68"/>
      <c r="C3015" s="68"/>
      <c r="D3015" s="68"/>
    </row>
    <row r="3016" spans="1:4" ht="15" customHeight="1" x14ac:dyDescent="0.2">
      <c r="A3016" s="50"/>
      <c r="B3016" s="68"/>
      <c r="C3016" s="68"/>
      <c r="D3016" s="68"/>
    </row>
    <row r="3017" spans="1:4" ht="15" customHeight="1" x14ac:dyDescent="0.2">
      <c r="A3017" s="50"/>
      <c r="B3017" s="68"/>
      <c r="C3017" s="68"/>
      <c r="D3017" s="68"/>
    </row>
    <row r="3018" spans="1:4" ht="15" customHeight="1" x14ac:dyDescent="0.2">
      <c r="A3018" s="50"/>
      <c r="B3018" s="68"/>
      <c r="C3018" s="68"/>
      <c r="D3018" s="68"/>
    </row>
    <row r="3019" spans="1:4" ht="15" customHeight="1" x14ac:dyDescent="0.2">
      <c r="A3019" s="50"/>
      <c r="B3019" s="68"/>
      <c r="C3019" s="68"/>
      <c r="D3019" s="68"/>
    </row>
    <row r="3020" spans="1:4" ht="15" customHeight="1" x14ac:dyDescent="0.2">
      <c r="A3020" s="50"/>
      <c r="B3020" s="68"/>
      <c r="C3020" s="68"/>
      <c r="D3020" s="68"/>
    </row>
    <row r="3021" spans="1:4" ht="15" customHeight="1" x14ac:dyDescent="0.2">
      <c r="A3021" s="50"/>
      <c r="B3021" s="68"/>
      <c r="C3021" s="68"/>
      <c r="D3021" s="68"/>
    </row>
    <row r="3022" spans="1:4" ht="15" customHeight="1" x14ac:dyDescent="0.2">
      <c r="A3022" s="50"/>
      <c r="B3022" s="68"/>
      <c r="C3022" s="68"/>
      <c r="D3022" s="68"/>
    </row>
    <row r="3023" spans="1:4" ht="15" customHeight="1" x14ac:dyDescent="0.2">
      <c r="A3023" s="50"/>
      <c r="B3023" s="68"/>
      <c r="C3023" s="68"/>
      <c r="D3023" s="68"/>
    </row>
    <row r="3024" spans="1:4" ht="15" customHeight="1" x14ac:dyDescent="0.2">
      <c r="A3024" s="50"/>
      <c r="B3024" s="68"/>
      <c r="C3024" s="68"/>
      <c r="D3024" s="68"/>
    </row>
    <row r="3025" spans="1:4" ht="15" customHeight="1" x14ac:dyDescent="0.2">
      <c r="A3025" s="50"/>
      <c r="B3025" s="68"/>
      <c r="C3025" s="68"/>
      <c r="D3025" s="68"/>
    </row>
    <row r="3026" spans="1:4" ht="15" customHeight="1" x14ac:dyDescent="0.2">
      <c r="A3026" s="50"/>
      <c r="B3026" s="68"/>
      <c r="C3026" s="68"/>
      <c r="D3026" s="68"/>
    </row>
    <row r="3027" spans="1:4" ht="15" customHeight="1" x14ac:dyDescent="0.2">
      <c r="A3027" s="50"/>
      <c r="B3027" s="68"/>
      <c r="C3027" s="68"/>
      <c r="D3027" s="68"/>
    </row>
    <row r="3028" spans="1:4" ht="15" customHeight="1" x14ac:dyDescent="0.2">
      <c r="A3028" s="50"/>
      <c r="B3028" s="68"/>
      <c r="C3028" s="68"/>
      <c r="D3028" s="68"/>
    </row>
    <row r="3029" spans="1:4" ht="15" customHeight="1" x14ac:dyDescent="0.2">
      <c r="A3029" s="50"/>
      <c r="B3029" s="68"/>
      <c r="C3029" s="68"/>
      <c r="D3029" s="68"/>
    </row>
    <row r="3030" spans="1:4" ht="15" customHeight="1" x14ac:dyDescent="0.2">
      <c r="A3030" s="50"/>
      <c r="B3030" s="68"/>
      <c r="C3030" s="68"/>
      <c r="D3030" s="68"/>
    </row>
    <row r="3031" spans="1:4" ht="15" customHeight="1" x14ac:dyDescent="0.2">
      <c r="A3031" s="50"/>
      <c r="B3031" s="68"/>
      <c r="C3031" s="68"/>
      <c r="D3031" s="68"/>
    </row>
    <row r="3032" spans="1:4" ht="15" customHeight="1" x14ac:dyDescent="0.2">
      <c r="A3032" s="50"/>
      <c r="B3032" s="68"/>
      <c r="C3032" s="68"/>
      <c r="D3032" s="68"/>
    </row>
    <row r="3033" spans="1:4" ht="15" customHeight="1" x14ac:dyDescent="0.2">
      <c r="A3033" s="50"/>
      <c r="B3033" s="68"/>
      <c r="C3033" s="68"/>
      <c r="D3033" s="68"/>
    </row>
    <row r="3034" spans="1:4" ht="15" customHeight="1" x14ac:dyDescent="0.2">
      <c r="A3034" s="50"/>
      <c r="B3034" s="68"/>
      <c r="C3034" s="68"/>
      <c r="D3034" s="68"/>
    </row>
    <row r="3035" spans="1:4" ht="15" customHeight="1" x14ac:dyDescent="0.2">
      <c r="A3035" s="50"/>
      <c r="B3035" s="68"/>
      <c r="C3035" s="68"/>
      <c r="D3035" s="68"/>
    </row>
    <row r="3036" spans="1:4" ht="15" customHeight="1" x14ac:dyDescent="0.2">
      <c r="A3036" s="50"/>
      <c r="B3036" s="68"/>
      <c r="C3036" s="68"/>
      <c r="D3036" s="68"/>
    </row>
    <row r="3037" spans="1:4" ht="15" customHeight="1" x14ac:dyDescent="0.2">
      <c r="A3037" s="50"/>
      <c r="B3037" s="68"/>
      <c r="C3037" s="68"/>
      <c r="D3037" s="68"/>
    </row>
    <row r="3038" spans="1:4" ht="15" customHeight="1" x14ac:dyDescent="0.2">
      <c r="A3038" s="50"/>
      <c r="B3038" s="68"/>
      <c r="C3038" s="68"/>
      <c r="D3038" s="68"/>
    </row>
    <row r="3039" spans="1:4" ht="15" customHeight="1" x14ac:dyDescent="0.2">
      <c r="A3039" s="50"/>
      <c r="B3039" s="68"/>
      <c r="C3039" s="68"/>
      <c r="D3039" s="68"/>
    </row>
    <row r="3040" spans="1:4" ht="15" customHeight="1" x14ac:dyDescent="0.2">
      <c r="A3040" s="50"/>
      <c r="B3040" s="68"/>
      <c r="C3040" s="68"/>
      <c r="D3040" s="68"/>
    </row>
    <row r="3041" spans="1:4" ht="15" customHeight="1" x14ac:dyDescent="0.2">
      <c r="A3041" s="50"/>
      <c r="B3041" s="68"/>
      <c r="C3041" s="68"/>
      <c r="D3041" s="68"/>
    </row>
    <row r="3042" spans="1:4" ht="15" customHeight="1" x14ac:dyDescent="0.2">
      <c r="A3042" s="50"/>
      <c r="B3042" s="68"/>
      <c r="C3042" s="68"/>
      <c r="D3042" s="68"/>
    </row>
    <row r="3043" spans="1:4" ht="15" customHeight="1" x14ac:dyDescent="0.2">
      <c r="A3043" s="50"/>
      <c r="B3043" s="68"/>
      <c r="C3043" s="68"/>
      <c r="D3043" s="68"/>
    </row>
    <row r="3044" spans="1:4" ht="15" customHeight="1" x14ac:dyDescent="0.2">
      <c r="A3044" s="50"/>
      <c r="B3044" s="68"/>
      <c r="C3044" s="68"/>
      <c r="D3044" s="68"/>
    </row>
    <row r="3045" spans="1:4" ht="15" customHeight="1" x14ac:dyDescent="0.2">
      <c r="A3045" s="50"/>
      <c r="B3045" s="68"/>
      <c r="C3045" s="68"/>
      <c r="D3045" s="68"/>
    </row>
    <row r="3046" spans="1:4" ht="15" customHeight="1" x14ac:dyDescent="0.2">
      <c r="A3046" s="50"/>
      <c r="B3046" s="68"/>
      <c r="C3046" s="68"/>
      <c r="D3046" s="68"/>
    </row>
    <row r="3047" spans="1:4" ht="15" customHeight="1" x14ac:dyDescent="0.2">
      <c r="A3047" s="50"/>
      <c r="B3047" s="68"/>
      <c r="C3047" s="68"/>
      <c r="D3047" s="68"/>
    </row>
    <row r="3048" spans="1:4" ht="15" customHeight="1" x14ac:dyDescent="0.2">
      <c r="A3048" s="50"/>
      <c r="B3048" s="68"/>
      <c r="C3048" s="68"/>
      <c r="D3048" s="68"/>
    </row>
    <row r="3049" spans="1:4" ht="15" customHeight="1" x14ac:dyDescent="0.2">
      <c r="A3049" s="50"/>
      <c r="B3049" s="68"/>
      <c r="C3049" s="68"/>
      <c r="D3049" s="68"/>
    </row>
    <row r="3050" spans="1:4" ht="15" customHeight="1" x14ac:dyDescent="0.2">
      <c r="A3050" s="50"/>
      <c r="B3050" s="68"/>
      <c r="C3050" s="68"/>
      <c r="D3050" s="68"/>
    </row>
    <row r="3051" spans="1:4" ht="15" customHeight="1" x14ac:dyDescent="0.2">
      <c r="A3051" s="50"/>
      <c r="B3051" s="68"/>
      <c r="C3051" s="68"/>
      <c r="D3051" s="68"/>
    </row>
    <row r="3052" spans="1:4" ht="15" customHeight="1" x14ac:dyDescent="0.2">
      <c r="A3052" s="50"/>
      <c r="B3052" s="68"/>
      <c r="C3052" s="68"/>
      <c r="D3052" s="68"/>
    </row>
    <row r="3053" spans="1:4" ht="15" customHeight="1" x14ac:dyDescent="0.2">
      <c r="A3053" s="50"/>
      <c r="B3053" s="68"/>
      <c r="C3053" s="68"/>
      <c r="D3053" s="68"/>
    </row>
    <row r="3054" spans="1:4" ht="15" customHeight="1" x14ac:dyDescent="0.2">
      <c r="A3054" s="50"/>
      <c r="B3054" s="68"/>
      <c r="C3054" s="68"/>
      <c r="D3054" s="68"/>
    </row>
    <row r="3055" spans="1:4" ht="15" customHeight="1" x14ac:dyDescent="0.2">
      <c r="A3055" s="50"/>
      <c r="B3055" s="68"/>
      <c r="C3055" s="68"/>
      <c r="D3055" s="68"/>
    </row>
    <row r="3056" spans="1:4" ht="15" customHeight="1" x14ac:dyDescent="0.2">
      <c r="A3056" s="50"/>
      <c r="B3056" s="68"/>
      <c r="C3056" s="68"/>
      <c r="D3056" s="68"/>
    </row>
    <row r="3057" spans="1:4" ht="15" customHeight="1" x14ac:dyDescent="0.2">
      <c r="A3057" s="50"/>
      <c r="B3057" s="68"/>
      <c r="C3057" s="68"/>
      <c r="D3057" s="68"/>
    </row>
    <row r="3058" spans="1:4" ht="15" customHeight="1" x14ac:dyDescent="0.2">
      <c r="A3058" s="50"/>
      <c r="B3058" s="68"/>
      <c r="C3058" s="68"/>
      <c r="D3058" s="68"/>
    </row>
    <row r="3059" spans="1:4" ht="15" customHeight="1" x14ac:dyDescent="0.2">
      <c r="A3059" s="50"/>
      <c r="B3059" s="68"/>
      <c r="C3059" s="68"/>
      <c r="D3059" s="68"/>
    </row>
    <row r="3060" spans="1:4" ht="15" customHeight="1" x14ac:dyDescent="0.2">
      <c r="A3060" s="50"/>
      <c r="B3060" s="68"/>
      <c r="C3060" s="68"/>
      <c r="D3060" s="68"/>
    </row>
    <row r="3061" spans="1:4" ht="15" customHeight="1" x14ac:dyDescent="0.2">
      <c r="A3061" s="50"/>
      <c r="B3061" s="68"/>
      <c r="C3061" s="68"/>
      <c r="D3061" s="68"/>
    </row>
    <row r="3062" spans="1:4" ht="15" customHeight="1" x14ac:dyDescent="0.2">
      <c r="A3062" s="50"/>
      <c r="B3062" s="68"/>
      <c r="C3062" s="68"/>
      <c r="D3062" s="68"/>
    </row>
    <row r="3063" spans="1:4" ht="15" customHeight="1" x14ac:dyDescent="0.2">
      <c r="A3063" s="50"/>
      <c r="B3063" s="68"/>
      <c r="C3063" s="68"/>
      <c r="D3063" s="68"/>
    </row>
    <row r="3064" spans="1:4" ht="15" customHeight="1" x14ac:dyDescent="0.2">
      <c r="A3064" s="50"/>
      <c r="B3064" s="68"/>
      <c r="C3064" s="68"/>
      <c r="D3064" s="68"/>
    </row>
    <row r="3065" spans="1:4" ht="15" customHeight="1" x14ac:dyDescent="0.2">
      <c r="A3065" s="50"/>
      <c r="B3065" s="68"/>
      <c r="C3065" s="68"/>
      <c r="D3065" s="68"/>
    </row>
    <row r="3066" spans="1:4" ht="15" customHeight="1" x14ac:dyDescent="0.2">
      <c r="A3066" s="50"/>
      <c r="B3066" s="68"/>
      <c r="C3066" s="68"/>
      <c r="D3066" s="68"/>
    </row>
    <row r="3067" spans="1:4" ht="15" customHeight="1" x14ac:dyDescent="0.2">
      <c r="A3067" s="50"/>
      <c r="B3067" s="68"/>
      <c r="C3067" s="68"/>
      <c r="D3067" s="68"/>
    </row>
    <row r="3068" spans="1:4" ht="15" customHeight="1" x14ac:dyDescent="0.2">
      <c r="A3068" s="50"/>
      <c r="B3068" s="68"/>
      <c r="C3068" s="68"/>
      <c r="D3068" s="68"/>
    </row>
    <row r="3069" spans="1:4" ht="15" customHeight="1" x14ac:dyDescent="0.2">
      <c r="A3069" s="50"/>
      <c r="B3069" s="68"/>
      <c r="C3069" s="68"/>
      <c r="D3069" s="68"/>
    </row>
    <row r="3070" spans="1:4" ht="15" customHeight="1" x14ac:dyDescent="0.2">
      <c r="A3070" s="50"/>
      <c r="B3070" s="68"/>
      <c r="C3070" s="68"/>
      <c r="D3070" s="68"/>
    </row>
    <row r="3071" spans="1:4" ht="15" customHeight="1" x14ac:dyDescent="0.2">
      <c r="A3071" s="50"/>
      <c r="B3071" s="68"/>
      <c r="C3071" s="68"/>
      <c r="D3071" s="68"/>
    </row>
    <row r="3072" spans="1:4" ht="15" customHeight="1" x14ac:dyDescent="0.2">
      <c r="A3072" s="50"/>
      <c r="B3072" s="68"/>
      <c r="C3072" s="68"/>
      <c r="D3072" s="68"/>
    </row>
    <row r="3073" spans="1:4" ht="15" customHeight="1" x14ac:dyDescent="0.2">
      <c r="A3073" s="50"/>
      <c r="B3073" s="68"/>
      <c r="C3073" s="68"/>
      <c r="D3073" s="68"/>
    </row>
    <row r="3074" spans="1:4" ht="15" customHeight="1" x14ac:dyDescent="0.2">
      <c r="A3074" s="50"/>
      <c r="B3074" s="68"/>
      <c r="C3074" s="68"/>
      <c r="D3074" s="68"/>
    </row>
    <row r="3075" spans="1:4" ht="15" customHeight="1" x14ac:dyDescent="0.2">
      <c r="A3075" s="50"/>
      <c r="B3075" s="68"/>
      <c r="C3075" s="68"/>
      <c r="D3075" s="68"/>
    </row>
    <row r="3076" spans="1:4" ht="15" customHeight="1" x14ac:dyDescent="0.2">
      <c r="A3076" s="50"/>
      <c r="B3076" s="68"/>
      <c r="C3076" s="68"/>
      <c r="D3076" s="68"/>
    </row>
    <row r="3077" spans="1:4" ht="15" customHeight="1" x14ac:dyDescent="0.2">
      <c r="A3077" s="50"/>
      <c r="B3077" s="68"/>
      <c r="C3077" s="68"/>
      <c r="D3077" s="68"/>
    </row>
    <row r="3078" spans="1:4" ht="15" customHeight="1" x14ac:dyDescent="0.2">
      <c r="A3078" s="50"/>
      <c r="B3078" s="68"/>
      <c r="C3078" s="68"/>
      <c r="D3078" s="68"/>
    </row>
    <row r="3079" spans="1:4" ht="15" customHeight="1" x14ac:dyDescent="0.2">
      <c r="A3079" s="50"/>
      <c r="B3079" s="68"/>
      <c r="C3079" s="68"/>
      <c r="D3079" s="68"/>
    </row>
    <row r="3080" spans="1:4" ht="15" customHeight="1" x14ac:dyDescent="0.2">
      <c r="A3080" s="50"/>
      <c r="B3080" s="68"/>
      <c r="C3080" s="68"/>
      <c r="D3080" s="68"/>
    </row>
    <row r="3081" spans="1:4" ht="15" customHeight="1" x14ac:dyDescent="0.2">
      <c r="A3081" s="50"/>
      <c r="B3081" s="68"/>
      <c r="C3081" s="68"/>
      <c r="D3081" s="68"/>
    </row>
    <row r="3082" spans="1:4" ht="15" customHeight="1" x14ac:dyDescent="0.2">
      <c r="A3082" s="50"/>
      <c r="B3082" s="68"/>
      <c r="C3082" s="68"/>
      <c r="D3082" s="68"/>
    </row>
    <row r="3083" spans="1:4" ht="15" customHeight="1" x14ac:dyDescent="0.2">
      <c r="A3083" s="50"/>
      <c r="B3083" s="68"/>
      <c r="C3083" s="68"/>
      <c r="D3083" s="68"/>
    </row>
    <row r="3084" spans="1:4" ht="15" customHeight="1" x14ac:dyDescent="0.2">
      <c r="A3084" s="50"/>
      <c r="B3084" s="68"/>
      <c r="C3084" s="68"/>
      <c r="D3084" s="68"/>
    </row>
    <row r="3085" spans="1:4" ht="15" customHeight="1" x14ac:dyDescent="0.2">
      <c r="A3085" s="50"/>
      <c r="B3085" s="68"/>
      <c r="C3085" s="68"/>
      <c r="D3085" s="68"/>
    </row>
    <row r="3086" spans="1:4" ht="15" customHeight="1" x14ac:dyDescent="0.2">
      <c r="A3086" s="50"/>
      <c r="B3086" s="68"/>
      <c r="C3086" s="68"/>
      <c r="D3086" s="68"/>
    </row>
    <row r="3087" spans="1:4" ht="15" customHeight="1" x14ac:dyDescent="0.2">
      <c r="A3087" s="50"/>
      <c r="B3087" s="68"/>
      <c r="C3087" s="68"/>
      <c r="D3087" s="68"/>
    </row>
    <row r="3088" spans="1:4" ht="15" customHeight="1" x14ac:dyDescent="0.2">
      <c r="A3088" s="50"/>
      <c r="B3088" s="68"/>
      <c r="C3088" s="68"/>
      <c r="D3088" s="68"/>
    </row>
    <row r="3089" spans="1:4" ht="15" customHeight="1" x14ac:dyDescent="0.2">
      <c r="A3089" s="50"/>
      <c r="B3089" s="68"/>
      <c r="C3089" s="68"/>
      <c r="D3089" s="68"/>
    </row>
    <row r="3090" spans="1:4" ht="15" customHeight="1" x14ac:dyDescent="0.2">
      <c r="A3090" s="50"/>
      <c r="B3090" s="68"/>
      <c r="C3090" s="68"/>
      <c r="D3090" s="68"/>
    </row>
    <row r="3091" spans="1:4" ht="15" customHeight="1" x14ac:dyDescent="0.2">
      <c r="A3091" s="50"/>
      <c r="B3091" s="68"/>
      <c r="C3091" s="68"/>
      <c r="D3091" s="68"/>
    </row>
    <row r="3092" spans="1:4" ht="15" customHeight="1" x14ac:dyDescent="0.2">
      <c r="A3092" s="50"/>
      <c r="B3092" s="68"/>
      <c r="C3092" s="68"/>
      <c r="D3092" s="68"/>
    </row>
    <row r="3093" spans="1:4" ht="15" customHeight="1" x14ac:dyDescent="0.2">
      <c r="A3093" s="50"/>
      <c r="B3093" s="68"/>
      <c r="C3093" s="68"/>
      <c r="D3093" s="68"/>
    </row>
    <row r="3094" spans="1:4" ht="15" customHeight="1" x14ac:dyDescent="0.2">
      <c r="A3094" s="50"/>
      <c r="B3094" s="68"/>
      <c r="C3094" s="68"/>
      <c r="D3094" s="68"/>
    </row>
    <row r="3095" spans="1:4" ht="15" customHeight="1" x14ac:dyDescent="0.2">
      <c r="A3095" s="50"/>
      <c r="B3095" s="68"/>
      <c r="C3095" s="68"/>
      <c r="D3095" s="68"/>
    </row>
    <row r="3096" spans="1:4" ht="15" customHeight="1" x14ac:dyDescent="0.2">
      <c r="A3096" s="50"/>
      <c r="B3096" s="68"/>
      <c r="C3096" s="68"/>
      <c r="D3096" s="68"/>
    </row>
    <row r="3097" spans="1:4" ht="15" customHeight="1" x14ac:dyDescent="0.2">
      <c r="A3097" s="50"/>
      <c r="B3097" s="68"/>
      <c r="C3097" s="68"/>
      <c r="D3097" s="68"/>
    </row>
    <row r="3098" spans="1:4" ht="15" customHeight="1" x14ac:dyDescent="0.2">
      <c r="A3098" s="50"/>
      <c r="B3098" s="68"/>
      <c r="C3098" s="68"/>
      <c r="D3098" s="68"/>
    </row>
    <row r="3099" spans="1:4" ht="15" customHeight="1" x14ac:dyDescent="0.2">
      <c r="A3099" s="50"/>
      <c r="B3099" s="68"/>
      <c r="C3099" s="68"/>
      <c r="D3099" s="68"/>
    </row>
    <row r="3100" spans="1:4" ht="15" customHeight="1" x14ac:dyDescent="0.2">
      <c r="A3100" s="50"/>
      <c r="B3100" s="68"/>
      <c r="C3100" s="68"/>
      <c r="D3100" s="68"/>
    </row>
    <row r="3101" spans="1:4" ht="15" customHeight="1" x14ac:dyDescent="0.2">
      <c r="A3101" s="50"/>
      <c r="B3101" s="68"/>
      <c r="C3101" s="68"/>
      <c r="D3101" s="68"/>
    </row>
    <row r="3102" spans="1:4" ht="15" customHeight="1" x14ac:dyDescent="0.2">
      <c r="A3102" s="50"/>
      <c r="B3102" s="68"/>
      <c r="C3102" s="68"/>
      <c r="D3102" s="68"/>
    </row>
    <row r="3103" spans="1:4" ht="15" customHeight="1" x14ac:dyDescent="0.2">
      <c r="A3103" s="50"/>
      <c r="B3103" s="68"/>
      <c r="C3103" s="68"/>
      <c r="D3103" s="68"/>
    </row>
    <row r="3104" spans="1:4" ht="15" customHeight="1" x14ac:dyDescent="0.2">
      <c r="A3104" s="50"/>
      <c r="B3104" s="68"/>
      <c r="C3104" s="68"/>
      <c r="D3104" s="68"/>
    </row>
    <row r="3105" spans="1:4" ht="15" customHeight="1" x14ac:dyDescent="0.2">
      <c r="A3105" s="50"/>
      <c r="B3105" s="68"/>
      <c r="C3105" s="68"/>
      <c r="D3105" s="68"/>
    </row>
    <row r="3106" spans="1:4" ht="15" customHeight="1" x14ac:dyDescent="0.2">
      <c r="A3106" s="50"/>
      <c r="B3106" s="68"/>
      <c r="C3106" s="68"/>
      <c r="D3106" s="68"/>
    </row>
    <row r="3107" spans="1:4" ht="15" customHeight="1" x14ac:dyDescent="0.2">
      <c r="A3107" s="50"/>
      <c r="B3107" s="68"/>
      <c r="C3107" s="68"/>
      <c r="D3107" s="68"/>
    </row>
    <row r="3108" spans="1:4" ht="15" customHeight="1" x14ac:dyDescent="0.2">
      <c r="A3108" s="50"/>
      <c r="B3108" s="68"/>
      <c r="C3108" s="68"/>
      <c r="D3108" s="68"/>
    </row>
    <row r="3109" spans="1:4" ht="15" customHeight="1" x14ac:dyDescent="0.2">
      <c r="A3109" s="50"/>
      <c r="B3109" s="68"/>
      <c r="C3109" s="68"/>
      <c r="D3109" s="68"/>
    </row>
    <row r="3110" spans="1:4" ht="15" customHeight="1" x14ac:dyDescent="0.2">
      <c r="A3110" s="50"/>
      <c r="B3110" s="68"/>
      <c r="C3110" s="68"/>
      <c r="D3110" s="68"/>
    </row>
    <row r="3111" spans="1:4" ht="15" customHeight="1" x14ac:dyDescent="0.2">
      <c r="A3111" s="50"/>
      <c r="B3111" s="68"/>
      <c r="C3111" s="68"/>
      <c r="D3111" s="68"/>
    </row>
    <row r="3112" spans="1:4" ht="15" customHeight="1" x14ac:dyDescent="0.2">
      <c r="A3112" s="50"/>
      <c r="B3112" s="68"/>
      <c r="C3112" s="68"/>
      <c r="D3112" s="68"/>
    </row>
    <row r="3113" spans="1:4" ht="15" customHeight="1" x14ac:dyDescent="0.2">
      <c r="A3113" s="50"/>
      <c r="B3113" s="68"/>
      <c r="C3113" s="68"/>
      <c r="D3113" s="68"/>
    </row>
    <row r="3114" spans="1:4" ht="15" customHeight="1" x14ac:dyDescent="0.2">
      <c r="A3114" s="50"/>
      <c r="B3114" s="68"/>
      <c r="C3114" s="68"/>
      <c r="D3114" s="68"/>
    </row>
    <row r="3115" spans="1:4" ht="15" customHeight="1" x14ac:dyDescent="0.2">
      <c r="A3115" s="50"/>
      <c r="B3115" s="68"/>
      <c r="C3115" s="68"/>
      <c r="D3115" s="68"/>
    </row>
    <row r="3116" spans="1:4" ht="15" customHeight="1" x14ac:dyDescent="0.2">
      <c r="A3116" s="50"/>
      <c r="B3116" s="68"/>
      <c r="C3116" s="68"/>
      <c r="D3116" s="68"/>
    </row>
    <row r="3117" spans="1:4" ht="15" customHeight="1" x14ac:dyDescent="0.2">
      <c r="A3117" s="50"/>
      <c r="B3117" s="68"/>
      <c r="C3117" s="68"/>
      <c r="D3117" s="68"/>
    </row>
    <row r="3118" spans="1:4" ht="15" customHeight="1" x14ac:dyDescent="0.2">
      <c r="A3118" s="50"/>
      <c r="B3118" s="68"/>
      <c r="C3118" s="68"/>
      <c r="D3118" s="68"/>
    </row>
    <row r="3119" spans="1:4" ht="15" customHeight="1" x14ac:dyDescent="0.2">
      <c r="A3119" s="50"/>
      <c r="B3119" s="68"/>
      <c r="C3119" s="68"/>
      <c r="D3119" s="68"/>
    </row>
    <row r="3120" spans="1:4" ht="15" customHeight="1" x14ac:dyDescent="0.2">
      <c r="A3120" s="50"/>
      <c r="B3120" s="68"/>
      <c r="C3120" s="68"/>
      <c r="D3120" s="68"/>
    </row>
    <row r="3121" spans="1:4" ht="15" customHeight="1" x14ac:dyDescent="0.2">
      <c r="A3121" s="50"/>
      <c r="B3121" s="68"/>
      <c r="C3121" s="68"/>
      <c r="D3121" s="68"/>
    </row>
    <row r="3122" spans="1:4" ht="15" customHeight="1" x14ac:dyDescent="0.2">
      <c r="A3122" s="50"/>
      <c r="B3122" s="68"/>
      <c r="C3122" s="68"/>
      <c r="D3122" s="68"/>
    </row>
    <row r="3123" spans="1:4" ht="15" customHeight="1" x14ac:dyDescent="0.2">
      <c r="A3123" s="50"/>
      <c r="B3123" s="68"/>
      <c r="C3123" s="68"/>
      <c r="D3123" s="68"/>
    </row>
    <row r="3124" spans="1:4" ht="15" customHeight="1" x14ac:dyDescent="0.2">
      <c r="A3124" s="50"/>
      <c r="B3124" s="68"/>
      <c r="C3124" s="68"/>
      <c r="D3124" s="68"/>
    </row>
    <row r="3125" spans="1:4" ht="15" customHeight="1" x14ac:dyDescent="0.2">
      <c r="A3125" s="50"/>
      <c r="B3125" s="68"/>
      <c r="C3125" s="68"/>
      <c r="D3125" s="68"/>
    </row>
    <row r="3126" spans="1:4" ht="15" customHeight="1" x14ac:dyDescent="0.2">
      <c r="A3126" s="50"/>
      <c r="B3126" s="68"/>
      <c r="C3126" s="68"/>
      <c r="D3126" s="68"/>
    </row>
    <row r="3127" spans="1:4" ht="15" customHeight="1" x14ac:dyDescent="0.2">
      <c r="A3127" s="50"/>
      <c r="B3127" s="68"/>
      <c r="C3127" s="68"/>
      <c r="D3127" s="68"/>
    </row>
    <row r="3128" spans="1:4" ht="15" customHeight="1" x14ac:dyDescent="0.2">
      <c r="A3128" s="50"/>
      <c r="B3128" s="68"/>
      <c r="C3128" s="68"/>
      <c r="D3128" s="68"/>
    </row>
    <row r="3129" spans="1:4" ht="15" customHeight="1" x14ac:dyDescent="0.2">
      <c r="A3129" s="50"/>
      <c r="B3129" s="68"/>
      <c r="C3129" s="68"/>
      <c r="D3129" s="68"/>
    </row>
    <row r="3130" spans="1:4" ht="15" customHeight="1" x14ac:dyDescent="0.2">
      <c r="A3130" s="50"/>
      <c r="B3130" s="68"/>
      <c r="C3130" s="68"/>
      <c r="D3130" s="68"/>
    </row>
    <row r="3131" spans="1:4" ht="15" customHeight="1" x14ac:dyDescent="0.2">
      <c r="A3131" s="50"/>
      <c r="B3131" s="68"/>
      <c r="C3131" s="68"/>
      <c r="D3131" s="68"/>
    </row>
    <row r="3132" spans="1:4" ht="15" customHeight="1" x14ac:dyDescent="0.2">
      <c r="A3132" s="50"/>
      <c r="B3132" s="68"/>
      <c r="C3132" s="68"/>
      <c r="D3132" s="68"/>
    </row>
    <row r="3133" spans="1:4" ht="15" customHeight="1" x14ac:dyDescent="0.2">
      <c r="A3133" s="50"/>
      <c r="B3133" s="68"/>
      <c r="C3133" s="68"/>
      <c r="D3133" s="68"/>
    </row>
    <row r="3134" spans="1:4" ht="15" customHeight="1" x14ac:dyDescent="0.2">
      <c r="A3134" s="50"/>
      <c r="B3134" s="68"/>
      <c r="C3134" s="68"/>
      <c r="D3134" s="68"/>
    </row>
    <row r="3135" spans="1:4" ht="15" customHeight="1" x14ac:dyDescent="0.2">
      <c r="A3135" s="50"/>
      <c r="B3135" s="68"/>
      <c r="C3135" s="68"/>
      <c r="D3135" s="68"/>
    </row>
    <row r="3136" spans="1:4" ht="15" customHeight="1" x14ac:dyDescent="0.2">
      <c r="A3136" s="50"/>
      <c r="B3136" s="68"/>
      <c r="C3136" s="68"/>
      <c r="D3136" s="68"/>
    </row>
    <row r="3137" spans="1:4" ht="15" customHeight="1" x14ac:dyDescent="0.2">
      <c r="A3137" s="50"/>
      <c r="B3137" s="68"/>
      <c r="C3137" s="68"/>
      <c r="D3137" s="68"/>
    </row>
    <row r="3138" spans="1:4" ht="15" customHeight="1" x14ac:dyDescent="0.2">
      <c r="A3138" s="50"/>
      <c r="B3138" s="68"/>
      <c r="C3138" s="68"/>
      <c r="D3138" s="68"/>
    </row>
    <row r="3139" spans="1:4" ht="15" customHeight="1" x14ac:dyDescent="0.2">
      <c r="A3139" s="50"/>
      <c r="B3139" s="68"/>
      <c r="C3139" s="68"/>
      <c r="D3139" s="68"/>
    </row>
    <row r="3140" spans="1:4" ht="15" customHeight="1" x14ac:dyDescent="0.2">
      <c r="A3140" s="50"/>
      <c r="B3140" s="68"/>
      <c r="C3140" s="68"/>
      <c r="D3140" s="68"/>
    </row>
    <row r="3141" spans="1:4" ht="15" customHeight="1" x14ac:dyDescent="0.2">
      <c r="A3141" s="50"/>
      <c r="B3141" s="68"/>
      <c r="C3141" s="68"/>
      <c r="D3141" s="68"/>
    </row>
    <row r="3142" spans="1:4" ht="15" customHeight="1" x14ac:dyDescent="0.2">
      <c r="A3142" s="50"/>
      <c r="B3142" s="68"/>
      <c r="C3142" s="68"/>
      <c r="D3142" s="68"/>
    </row>
    <row r="3143" spans="1:4" ht="15" customHeight="1" x14ac:dyDescent="0.2">
      <c r="A3143" s="50"/>
      <c r="B3143" s="68"/>
      <c r="C3143" s="68"/>
      <c r="D3143" s="68"/>
    </row>
    <row r="3144" spans="1:4" ht="15" customHeight="1" x14ac:dyDescent="0.2">
      <c r="A3144" s="50"/>
      <c r="B3144" s="68"/>
      <c r="C3144" s="68"/>
      <c r="D3144" s="68"/>
    </row>
    <row r="3145" spans="1:4" ht="15" customHeight="1" x14ac:dyDescent="0.2">
      <c r="A3145" s="50"/>
      <c r="B3145" s="68"/>
      <c r="C3145" s="68"/>
      <c r="D3145" s="68"/>
    </row>
    <row r="3146" spans="1:4" ht="15" customHeight="1" x14ac:dyDescent="0.2">
      <c r="A3146" s="50"/>
      <c r="B3146" s="68"/>
      <c r="C3146" s="68"/>
      <c r="D3146" s="68"/>
    </row>
    <row r="3147" spans="1:4" ht="15" customHeight="1" x14ac:dyDescent="0.2">
      <c r="A3147" s="50"/>
      <c r="B3147" s="68"/>
      <c r="C3147" s="68"/>
      <c r="D3147" s="68"/>
    </row>
    <row r="3148" spans="1:4" ht="15" customHeight="1" x14ac:dyDescent="0.2">
      <c r="A3148" s="50"/>
      <c r="B3148" s="68"/>
      <c r="C3148" s="68"/>
      <c r="D3148" s="68"/>
    </row>
    <row r="3149" spans="1:4" ht="15" customHeight="1" x14ac:dyDescent="0.2">
      <c r="A3149" s="50"/>
      <c r="B3149" s="68"/>
      <c r="C3149" s="68"/>
      <c r="D3149" s="68"/>
    </row>
    <row r="3150" spans="1:4" ht="15" customHeight="1" x14ac:dyDescent="0.2">
      <c r="A3150" s="50"/>
      <c r="B3150" s="68"/>
      <c r="C3150" s="68"/>
      <c r="D3150" s="68"/>
    </row>
    <row r="3151" spans="1:4" ht="15" customHeight="1" x14ac:dyDescent="0.2">
      <c r="A3151" s="50"/>
      <c r="B3151" s="68"/>
      <c r="C3151" s="68"/>
      <c r="D3151" s="68"/>
    </row>
    <row r="3152" spans="1:4" ht="15" customHeight="1" x14ac:dyDescent="0.2">
      <c r="A3152" s="50"/>
      <c r="B3152" s="68"/>
      <c r="C3152" s="68"/>
      <c r="D3152" s="68"/>
    </row>
    <row r="3153" spans="1:4" ht="15" customHeight="1" x14ac:dyDescent="0.2">
      <c r="A3153" s="50"/>
      <c r="B3153" s="68"/>
      <c r="C3153" s="68"/>
      <c r="D3153" s="68"/>
    </row>
    <row r="3154" spans="1:4" ht="15" customHeight="1" x14ac:dyDescent="0.2">
      <c r="A3154" s="50"/>
      <c r="B3154" s="68"/>
      <c r="C3154" s="68"/>
      <c r="D3154" s="68"/>
    </row>
    <row r="3155" spans="1:4" ht="15" customHeight="1" x14ac:dyDescent="0.2">
      <c r="A3155" s="50"/>
      <c r="B3155" s="68"/>
      <c r="C3155" s="68"/>
      <c r="D3155" s="68"/>
    </row>
    <row r="3156" spans="1:4" ht="15" customHeight="1" x14ac:dyDescent="0.2">
      <c r="A3156" s="50"/>
      <c r="B3156" s="68"/>
      <c r="C3156" s="68"/>
      <c r="D3156" s="68"/>
    </row>
    <row r="3157" spans="1:4" ht="15" customHeight="1" x14ac:dyDescent="0.2">
      <c r="A3157" s="50"/>
      <c r="B3157" s="68"/>
      <c r="C3157" s="68"/>
      <c r="D3157" s="68"/>
    </row>
    <row r="3158" spans="1:4" ht="15" customHeight="1" x14ac:dyDescent="0.2">
      <c r="A3158" s="50"/>
      <c r="B3158" s="68"/>
      <c r="C3158" s="68"/>
      <c r="D3158" s="68"/>
    </row>
    <row r="3159" spans="1:4" ht="15" customHeight="1" x14ac:dyDescent="0.2">
      <c r="A3159" s="50"/>
      <c r="B3159" s="68"/>
      <c r="C3159" s="68"/>
      <c r="D3159" s="68"/>
    </row>
    <row r="3160" spans="1:4" ht="15" customHeight="1" x14ac:dyDescent="0.2">
      <c r="A3160" s="50"/>
      <c r="B3160" s="68"/>
      <c r="C3160" s="68"/>
      <c r="D3160" s="68"/>
    </row>
    <row r="3161" spans="1:4" ht="15" customHeight="1" x14ac:dyDescent="0.2">
      <c r="A3161" s="50"/>
      <c r="B3161" s="68"/>
      <c r="C3161" s="68"/>
      <c r="D3161" s="68"/>
    </row>
    <row r="3162" spans="1:4" ht="15" customHeight="1" x14ac:dyDescent="0.2">
      <c r="A3162" s="50"/>
      <c r="B3162" s="68"/>
      <c r="C3162" s="68"/>
      <c r="D3162" s="68"/>
    </row>
    <row r="3163" spans="1:4" ht="15" customHeight="1" x14ac:dyDescent="0.2">
      <c r="A3163" s="50"/>
      <c r="B3163" s="68"/>
      <c r="C3163" s="68"/>
      <c r="D3163" s="68"/>
    </row>
    <row r="3164" spans="1:4" ht="15" customHeight="1" x14ac:dyDescent="0.2">
      <c r="A3164" s="50"/>
      <c r="B3164" s="68"/>
      <c r="C3164" s="68"/>
      <c r="D3164" s="68"/>
    </row>
    <row r="3165" spans="1:4" ht="15" customHeight="1" x14ac:dyDescent="0.2">
      <c r="A3165" s="50"/>
      <c r="B3165" s="68"/>
      <c r="C3165" s="68"/>
      <c r="D3165" s="68"/>
    </row>
    <row r="3166" spans="1:4" ht="15" customHeight="1" x14ac:dyDescent="0.2">
      <c r="A3166" s="50"/>
      <c r="B3166" s="68"/>
      <c r="C3166" s="68"/>
      <c r="D3166" s="68"/>
    </row>
    <row r="3167" spans="1:4" ht="15" customHeight="1" x14ac:dyDescent="0.2">
      <c r="A3167" s="50"/>
      <c r="B3167" s="68"/>
      <c r="C3167" s="68"/>
      <c r="D3167" s="68"/>
    </row>
    <row r="3168" spans="1:4" ht="15" customHeight="1" x14ac:dyDescent="0.2">
      <c r="A3168" s="50"/>
      <c r="B3168" s="68"/>
      <c r="C3168" s="68"/>
      <c r="D3168" s="68"/>
    </row>
    <row r="3169" spans="1:4" ht="15" customHeight="1" x14ac:dyDescent="0.2">
      <c r="A3169" s="50"/>
      <c r="B3169" s="68"/>
      <c r="C3169" s="68"/>
      <c r="D3169" s="68"/>
    </row>
    <row r="3170" spans="1:4" ht="15" customHeight="1" x14ac:dyDescent="0.2">
      <c r="A3170" s="50"/>
      <c r="B3170" s="68"/>
      <c r="C3170" s="68"/>
      <c r="D3170" s="68"/>
    </row>
    <row r="3171" spans="1:4" ht="15" customHeight="1" x14ac:dyDescent="0.2">
      <c r="A3171" s="50"/>
      <c r="B3171" s="68"/>
      <c r="C3171" s="68"/>
      <c r="D3171" s="68"/>
    </row>
    <row r="3172" spans="1:4" ht="15" customHeight="1" x14ac:dyDescent="0.2">
      <c r="A3172" s="50"/>
      <c r="B3172" s="68"/>
      <c r="C3172" s="68"/>
      <c r="D3172" s="68"/>
    </row>
    <row r="3173" spans="1:4" ht="15" customHeight="1" x14ac:dyDescent="0.2">
      <c r="A3173" s="50"/>
      <c r="B3173" s="68"/>
      <c r="C3173" s="68"/>
      <c r="D3173" s="68"/>
    </row>
    <row r="3174" spans="1:4" ht="15" customHeight="1" x14ac:dyDescent="0.2">
      <c r="A3174" s="50"/>
      <c r="B3174" s="68"/>
      <c r="C3174" s="68"/>
      <c r="D3174" s="68"/>
    </row>
    <row r="3175" spans="1:4" ht="15" customHeight="1" x14ac:dyDescent="0.2">
      <c r="A3175" s="50"/>
      <c r="B3175" s="68"/>
      <c r="C3175" s="68"/>
      <c r="D3175" s="68"/>
    </row>
    <row r="3176" spans="1:4" ht="15" customHeight="1" x14ac:dyDescent="0.2">
      <c r="A3176" s="50"/>
      <c r="B3176" s="68"/>
      <c r="C3176" s="68"/>
      <c r="D3176" s="68"/>
    </row>
    <row r="3177" spans="1:4" ht="15" customHeight="1" x14ac:dyDescent="0.2">
      <c r="A3177" s="50"/>
      <c r="B3177" s="68"/>
      <c r="C3177" s="68"/>
      <c r="D3177" s="68"/>
    </row>
    <row r="3178" spans="1:4" ht="15" customHeight="1" x14ac:dyDescent="0.2">
      <c r="A3178" s="50"/>
      <c r="B3178" s="68"/>
      <c r="C3178" s="68"/>
      <c r="D3178" s="68"/>
    </row>
    <row r="3179" spans="1:4" ht="15" customHeight="1" x14ac:dyDescent="0.2">
      <c r="A3179" s="50"/>
      <c r="B3179" s="68"/>
      <c r="C3179" s="68"/>
      <c r="D3179" s="68"/>
    </row>
    <row r="3180" spans="1:4" ht="15" customHeight="1" x14ac:dyDescent="0.2">
      <c r="A3180" s="50"/>
      <c r="B3180" s="68"/>
      <c r="C3180" s="68"/>
      <c r="D3180" s="68"/>
    </row>
    <row r="3181" spans="1:4" ht="15" customHeight="1" x14ac:dyDescent="0.2">
      <c r="A3181" s="50"/>
      <c r="B3181" s="68"/>
      <c r="C3181" s="68"/>
      <c r="D3181" s="68"/>
    </row>
    <row r="3182" spans="1:4" ht="15" customHeight="1" x14ac:dyDescent="0.2">
      <c r="A3182" s="50"/>
      <c r="B3182" s="68"/>
      <c r="C3182" s="68"/>
      <c r="D3182" s="68"/>
    </row>
    <row r="3183" spans="1:4" ht="15" customHeight="1" x14ac:dyDescent="0.2">
      <c r="A3183" s="50"/>
      <c r="B3183" s="68"/>
      <c r="C3183" s="68"/>
      <c r="D3183" s="68"/>
    </row>
    <row r="3184" spans="1:4" ht="15" customHeight="1" x14ac:dyDescent="0.2">
      <c r="A3184" s="50"/>
      <c r="B3184" s="68"/>
      <c r="C3184" s="68"/>
      <c r="D3184" s="68"/>
    </row>
    <row r="3185" spans="1:4" ht="15" customHeight="1" x14ac:dyDescent="0.2">
      <c r="A3185" s="50"/>
      <c r="B3185" s="68"/>
      <c r="C3185" s="68"/>
      <c r="D3185" s="68"/>
    </row>
    <row r="3186" spans="1:4" ht="15" customHeight="1" x14ac:dyDescent="0.2">
      <c r="A3186" s="50"/>
      <c r="B3186" s="68"/>
      <c r="C3186" s="68"/>
      <c r="D3186" s="68"/>
    </row>
    <row r="3187" spans="1:4" ht="15" customHeight="1" x14ac:dyDescent="0.2">
      <c r="A3187" s="50"/>
      <c r="B3187" s="68"/>
      <c r="C3187" s="68"/>
      <c r="D3187" s="68"/>
    </row>
    <row r="3188" spans="1:4" ht="15" customHeight="1" x14ac:dyDescent="0.2">
      <c r="A3188" s="50"/>
      <c r="B3188" s="68"/>
      <c r="C3188" s="68"/>
      <c r="D3188" s="68"/>
    </row>
    <row r="3189" spans="1:4" ht="15" customHeight="1" x14ac:dyDescent="0.2">
      <c r="A3189" s="50"/>
      <c r="B3189" s="68"/>
      <c r="C3189" s="68"/>
      <c r="D3189" s="68"/>
    </row>
    <row r="3190" spans="1:4" ht="15" customHeight="1" x14ac:dyDescent="0.2">
      <c r="A3190" s="50"/>
      <c r="B3190" s="68"/>
      <c r="C3190" s="68"/>
      <c r="D3190" s="68"/>
    </row>
    <row r="3191" spans="1:4" ht="15" customHeight="1" x14ac:dyDescent="0.2">
      <c r="A3191" s="50"/>
      <c r="B3191" s="68"/>
      <c r="C3191" s="68"/>
      <c r="D3191" s="68"/>
    </row>
    <row r="3192" spans="1:4" ht="15" customHeight="1" x14ac:dyDescent="0.2">
      <c r="A3192" s="50"/>
      <c r="B3192" s="68"/>
      <c r="C3192" s="68"/>
      <c r="D3192" s="68"/>
    </row>
    <row r="3193" spans="1:4" ht="15" customHeight="1" x14ac:dyDescent="0.2">
      <c r="A3193" s="50"/>
      <c r="B3193" s="68"/>
      <c r="C3193" s="68"/>
      <c r="D3193" s="68"/>
    </row>
    <row r="3194" spans="1:4" ht="15" customHeight="1" x14ac:dyDescent="0.2">
      <c r="A3194" s="50"/>
      <c r="B3194" s="68"/>
      <c r="C3194" s="68"/>
      <c r="D3194" s="68"/>
    </row>
    <row r="3195" spans="1:4" ht="15" customHeight="1" x14ac:dyDescent="0.2">
      <c r="A3195" s="50"/>
      <c r="B3195" s="68"/>
      <c r="C3195" s="68"/>
      <c r="D3195" s="68"/>
    </row>
    <row r="3196" spans="1:4" ht="15" customHeight="1" x14ac:dyDescent="0.2">
      <c r="A3196" s="50"/>
      <c r="B3196" s="68"/>
      <c r="C3196" s="68"/>
      <c r="D3196" s="68"/>
    </row>
    <row r="3197" spans="1:4" ht="15" customHeight="1" x14ac:dyDescent="0.2">
      <c r="A3197" s="50"/>
      <c r="B3197" s="68"/>
      <c r="C3197" s="68"/>
      <c r="D3197" s="68"/>
    </row>
    <row r="3198" spans="1:4" ht="15" customHeight="1" x14ac:dyDescent="0.2">
      <c r="A3198" s="50"/>
      <c r="B3198" s="68"/>
      <c r="C3198" s="68"/>
      <c r="D3198" s="68"/>
    </row>
    <row r="3199" spans="1:4" ht="15" customHeight="1" x14ac:dyDescent="0.2">
      <c r="A3199" s="50"/>
      <c r="B3199" s="68"/>
      <c r="C3199" s="68"/>
      <c r="D3199" s="68"/>
    </row>
    <row r="3200" spans="1:4" ht="15" customHeight="1" x14ac:dyDescent="0.2">
      <c r="A3200" s="50"/>
      <c r="B3200" s="68"/>
      <c r="C3200" s="68"/>
      <c r="D3200" s="68"/>
    </row>
    <row r="3201" spans="1:4" ht="15" customHeight="1" x14ac:dyDescent="0.2">
      <c r="A3201" s="50"/>
      <c r="B3201" s="68"/>
      <c r="C3201" s="68"/>
      <c r="D3201" s="68"/>
    </row>
    <row r="3202" spans="1:4" ht="15" customHeight="1" x14ac:dyDescent="0.2">
      <c r="A3202" s="50"/>
      <c r="B3202" s="68"/>
      <c r="C3202" s="68"/>
      <c r="D3202" s="68"/>
    </row>
    <row r="3203" spans="1:4" ht="15" customHeight="1" x14ac:dyDescent="0.2">
      <c r="A3203" s="50"/>
      <c r="B3203" s="68"/>
      <c r="C3203" s="68"/>
      <c r="D3203" s="68"/>
    </row>
    <row r="3204" spans="1:4" ht="15" customHeight="1" x14ac:dyDescent="0.2">
      <c r="A3204" s="50"/>
      <c r="B3204" s="68"/>
      <c r="C3204" s="68"/>
      <c r="D3204" s="68"/>
    </row>
    <row r="3205" spans="1:4" ht="15" customHeight="1" x14ac:dyDescent="0.2">
      <c r="A3205" s="50"/>
      <c r="B3205" s="68"/>
      <c r="C3205" s="68"/>
      <c r="D3205" s="68"/>
    </row>
    <row r="3206" spans="1:4" ht="15" customHeight="1" x14ac:dyDescent="0.2">
      <c r="A3206" s="50"/>
      <c r="B3206" s="68"/>
      <c r="C3206" s="68"/>
      <c r="D3206" s="68"/>
    </row>
    <row r="3207" spans="1:4" ht="15" customHeight="1" x14ac:dyDescent="0.2">
      <c r="A3207" s="50"/>
      <c r="B3207" s="68"/>
      <c r="C3207" s="68"/>
      <c r="D3207" s="68"/>
    </row>
    <row r="3208" spans="1:4" ht="15" customHeight="1" x14ac:dyDescent="0.2">
      <c r="A3208" s="50"/>
      <c r="B3208" s="68"/>
      <c r="C3208" s="68"/>
      <c r="D3208" s="68"/>
    </row>
    <row r="3209" spans="1:4" ht="15" customHeight="1" x14ac:dyDescent="0.2">
      <c r="A3209" s="50"/>
      <c r="B3209" s="68"/>
      <c r="C3209" s="68"/>
      <c r="D3209" s="68"/>
    </row>
    <row r="3210" spans="1:4" ht="15" customHeight="1" x14ac:dyDescent="0.2">
      <c r="A3210" s="50"/>
      <c r="B3210" s="68"/>
      <c r="C3210" s="68"/>
      <c r="D3210" s="68"/>
    </row>
    <row r="3211" spans="1:4" ht="15" customHeight="1" x14ac:dyDescent="0.2">
      <c r="A3211" s="50"/>
      <c r="B3211" s="68"/>
      <c r="C3211" s="68"/>
      <c r="D3211" s="68"/>
    </row>
    <row r="3212" spans="1:4" ht="15" customHeight="1" x14ac:dyDescent="0.2">
      <c r="A3212" s="50"/>
      <c r="B3212" s="68"/>
      <c r="C3212" s="68"/>
      <c r="D3212" s="68"/>
    </row>
    <row r="3213" spans="1:4" ht="15" customHeight="1" x14ac:dyDescent="0.2">
      <c r="A3213" s="50"/>
      <c r="B3213" s="68"/>
      <c r="C3213" s="68"/>
      <c r="D3213" s="68"/>
    </row>
    <row r="3214" spans="1:4" ht="15" customHeight="1" x14ac:dyDescent="0.2">
      <c r="A3214" s="50"/>
      <c r="B3214" s="68"/>
      <c r="C3214" s="68"/>
      <c r="D3214" s="68"/>
    </row>
    <row r="3215" spans="1:4" ht="15" customHeight="1" x14ac:dyDescent="0.2">
      <c r="A3215" s="50"/>
      <c r="B3215" s="68"/>
      <c r="C3215" s="68"/>
      <c r="D3215" s="68"/>
    </row>
    <row r="3216" spans="1:4" ht="15" customHeight="1" x14ac:dyDescent="0.2">
      <c r="A3216" s="50"/>
      <c r="B3216" s="68"/>
      <c r="C3216" s="68"/>
      <c r="D3216" s="68"/>
    </row>
    <row r="3217" spans="1:4" ht="15" customHeight="1" x14ac:dyDescent="0.2">
      <c r="A3217" s="50"/>
      <c r="B3217" s="68"/>
      <c r="C3217" s="68"/>
      <c r="D3217" s="68"/>
    </row>
    <row r="3218" spans="1:4" ht="15" customHeight="1" x14ac:dyDescent="0.2">
      <c r="A3218" s="50"/>
      <c r="B3218" s="68"/>
      <c r="C3218" s="68"/>
      <c r="D3218" s="68"/>
    </row>
    <row r="3219" spans="1:4" ht="15" customHeight="1" x14ac:dyDescent="0.2">
      <c r="A3219" s="50"/>
      <c r="B3219" s="68"/>
      <c r="C3219" s="68"/>
      <c r="D3219" s="68"/>
    </row>
    <row r="3220" spans="1:4" ht="15" customHeight="1" x14ac:dyDescent="0.2">
      <c r="A3220" s="50"/>
      <c r="B3220" s="68"/>
      <c r="C3220" s="68"/>
      <c r="D3220" s="68"/>
    </row>
    <row r="3221" spans="1:4" ht="15" customHeight="1" x14ac:dyDescent="0.2">
      <c r="A3221" s="50"/>
      <c r="B3221" s="68"/>
      <c r="C3221" s="68"/>
      <c r="D3221" s="68"/>
    </row>
    <row r="3222" spans="1:4" ht="15" customHeight="1" x14ac:dyDescent="0.2">
      <c r="A3222" s="50"/>
      <c r="B3222" s="68"/>
      <c r="C3222" s="68"/>
      <c r="D3222" s="68"/>
    </row>
    <row r="3223" spans="1:4" ht="15" customHeight="1" x14ac:dyDescent="0.2">
      <c r="A3223" s="50"/>
      <c r="B3223" s="68"/>
      <c r="C3223" s="68"/>
      <c r="D3223" s="68"/>
    </row>
    <row r="3224" spans="1:4" ht="15" customHeight="1" x14ac:dyDescent="0.2">
      <c r="A3224" s="50"/>
      <c r="B3224" s="68"/>
      <c r="C3224" s="68"/>
      <c r="D3224" s="68"/>
    </row>
    <row r="3225" spans="1:4" ht="15" customHeight="1" x14ac:dyDescent="0.2">
      <c r="A3225" s="50"/>
      <c r="B3225" s="68"/>
      <c r="C3225" s="68"/>
      <c r="D3225" s="68"/>
    </row>
    <row r="3226" spans="1:4" ht="15" customHeight="1" x14ac:dyDescent="0.2">
      <c r="A3226" s="50"/>
      <c r="B3226" s="68"/>
      <c r="C3226" s="68"/>
      <c r="D3226" s="68"/>
    </row>
    <row r="3227" spans="1:4" ht="15" customHeight="1" x14ac:dyDescent="0.2">
      <c r="A3227" s="50"/>
      <c r="B3227" s="68"/>
      <c r="C3227" s="68"/>
      <c r="D3227" s="68"/>
    </row>
    <row r="3228" spans="1:4" ht="15" customHeight="1" x14ac:dyDescent="0.2">
      <c r="A3228" s="50"/>
      <c r="B3228" s="68"/>
      <c r="C3228" s="68"/>
      <c r="D3228" s="68"/>
    </row>
    <row r="3229" spans="1:4" ht="15" customHeight="1" x14ac:dyDescent="0.2">
      <c r="A3229" s="50"/>
      <c r="B3229" s="68"/>
      <c r="C3229" s="68"/>
      <c r="D3229" s="68"/>
    </row>
    <row r="3230" spans="1:4" ht="15" customHeight="1" x14ac:dyDescent="0.2">
      <c r="A3230" s="50"/>
      <c r="B3230" s="68"/>
      <c r="C3230" s="68"/>
      <c r="D3230" s="68"/>
    </row>
    <row r="3231" spans="1:4" ht="15" customHeight="1" x14ac:dyDescent="0.2">
      <c r="A3231" s="50"/>
      <c r="B3231" s="68"/>
      <c r="C3231" s="68"/>
      <c r="D3231" s="68"/>
    </row>
    <row r="3232" spans="1:4" ht="15" customHeight="1" x14ac:dyDescent="0.2">
      <c r="A3232" s="50"/>
      <c r="B3232" s="68"/>
      <c r="C3232" s="68"/>
      <c r="D3232" s="68"/>
    </row>
    <row r="3233" spans="1:4" ht="15" customHeight="1" x14ac:dyDescent="0.2">
      <c r="A3233" s="50"/>
      <c r="B3233" s="68"/>
      <c r="C3233" s="68"/>
      <c r="D3233" s="68"/>
    </row>
    <row r="3234" spans="1:4" ht="15" customHeight="1" x14ac:dyDescent="0.2">
      <c r="A3234" s="50"/>
      <c r="B3234" s="68"/>
      <c r="C3234" s="68"/>
      <c r="D3234" s="68"/>
    </row>
    <row r="3235" spans="1:4" ht="15" customHeight="1" x14ac:dyDescent="0.2">
      <c r="A3235" s="50"/>
      <c r="B3235" s="68"/>
      <c r="C3235" s="68"/>
      <c r="D3235" s="68"/>
    </row>
    <row r="3236" spans="1:4" ht="15" customHeight="1" x14ac:dyDescent="0.2">
      <c r="A3236" s="50"/>
      <c r="B3236" s="68"/>
      <c r="C3236" s="68"/>
      <c r="D3236" s="68"/>
    </row>
    <row r="3237" spans="1:4" ht="15" customHeight="1" x14ac:dyDescent="0.2">
      <c r="A3237" s="50"/>
      <c r="B3237" s="68"/>
      <c r="C3237" s="68"/>
      <c r="D3237" s="68"/>
    </row>
    <row r="3238" spans="1:4" ht="15" customHeight="1" x14ac:dyDescent="0.2">
      <c r="A3238" s="50"/>
      <c r="B3238" s="68"/>
      <c r="C3238" s="68"/>
      <c r="D3238" s="68"/>
    </row>
    <row r="3239" spans="1:4" ht="15" customHeight="1" x14ac:dyDescent="0.2">
      <c r="A3239" s="50"/>
      <c r="B3239" s="68"/>
      <c r="C3239" s="68"/>
      <c r="D3239" s="68"/>
    </row>
    <row r="3240" spans="1:4" ht="15" customHeight="1" x14ac:dyDescent="0.2">
      <c r="A3240" s="50"/>
      <c r="B3240" s="68"/>
      <c r="C3240" s="68"/>
      <c r="D3240" s="68"/>
    </row>
    <row r="3241" spans="1:4" ht="15" customHeight="1" x14ac:dyDescent="0.2">
      <c r="A3241" s="50"/>
      <c r="B3241" s="68"/>
      <c r="C3241" s="68"/>
      <c r="D3241" s="68"/>
    </row>
    <row r="3242" spans="1:4" ht="15" customHeight="1" x14ac:dyDescent="0.2">
      <c r="A3242" s="50"/>
      <c r="B3242" s="68"/>
      <c r="C3242" s="68"/>
      <c r="D3242" s="68"/>
    </row>
    <row r="3243" spans="1:4" ht="15" customHeight="1" x14ac:dyDescent="0.2">
      <c r="A3243" s="50"/>
      <c r="B3243" s="68"/>
      <c r="C3243" s="68"/>
      <c r="D3243" s="68"/>
    </row>
    <row r="3244" spans="1:4" ht="15" customHeight="1" x14ac:dyDescent="0.2">
      <c r="A3244" s="50"/>
      <c r="B3244" s="68"/>
      <c r="C3244" s="68"/>
      <c r="D3244" s="68"/>
    </row>
    <row r="3245" spans="1:4" ht="15" customHeight="1" x14ac:dyDescent="0.2">
      <c r="A3245" s="50"/>
      <c r="B3245" s="68"/>
      <c r="C3245" s="68"/>
      <c r="D3245" s="68"/>
    </row>
    <row r="3246" spans="1:4" ht="15" customHeight="1" x14ac:dyDescent="0.2">
      <c r="A3246" s="50"/>
      <c r="B3246" s="68"/>
      <c r="C3246" s="68"/>
      <c r="D3246" s="68"/>
    </row>
    <row r="3247" spans="1:4" ht="15" customHeight="1" x14ac:dyDescent="0.2">
      <c r="A3247" s="50"/>
      <c r="B3247" s="68"/>
      <c r="C3247" s="68"/>
      <c r="D3247" s="68"/>
    </row>
    <row r="3248" spans="1:4" ht="15" customHeight="1" x14ac:dyDescent="0.2">
      <c r="A3248" s="50"/>
      <c r="B3248" s="68"/>
      <c r="C3248" s="68"/>
      <c r="D3248" s="68"/>
    </row>
    <row r="3249" spans="1:4" ht="15" customHeight="1" x14ac:dyDescent="0.2">
      <c r="A3249" s="50"/>
      <c r="B3249" s="68"/>
      <c r="C3249" s="68"/>
      <c r="D3249" s="68"/>
    </row>
    <row r="3250" spans="1:4" ht="15" customHeight="1" x14ac:dyDescent="0.2">
      <c r="A3250" s="50"/>
      <c r="B3250" s="68"/>
      <c r="C3250" s="68"/>
      <c r="D3250" s="68"/>
    </row>
    <row r="3251" spans="1:4" ht="15" customHeight="1" x14ac:dyDescent="0.2">
      <c r="A3251" s="50"/>
      <c r="B3251" s="68"/>
      <c r="C3251" s="68"/>
      <c r="D3251" s="68"/>
    </row>
    <row r="3252" spans="1:4" ht="15" customHeight="1" x14ac:dyDescent="0.2">
      <c r="A3252" s="50"/>
      <c r="B3252" s="68"/>
      <c r="C3252" s="68"/>
      <c r="D3252" s="68"/>
    </row>
    <row r="3253" spans="1:4" ht="15" customHeight="1" x14ac:dyDescent="0.2">
      <c r="A3253" s="50"/>
      <c r="B3253" s="68"/>
      <c r="C3253" s="68"/>
      <c r="D3253" s="68"/>
    </row>
    <row r="3254" spans="1:4" ht="15" customHeight="1" x14ac:dyDescent="0.2">
      <c r="A3254" s="50"/>
      <c r="B3254" s="68"/>
      <c r="C3254" s="68"/>
      <c r="D3254" s="68"/>
    </row>
    <row r="3255" spans="1:4" ht="15" customHeight="1" x14ac:dyDescent="0.2">
      <c r="A3255" s="50"/>
      <c r="B3255" s="68"/>
      <c r="C3255" s="68"/>
      <c r="D3255" s="68"/>
    </row>
    <row r="3256" spans="1:4" ht="15" customHeight="1" x14ac:dyDescent="0.2">
      <c r="A3256" s="50"/>
      <c r="B3256" s="68"/>
      <c r="C3256" s="68"/>
      <c r="D3256" s="68"/>
    </row>
    <row r="3257" spans="1:4" ht="15" customHeight="1" x14ac:dyDescent="0.2">
      <c r="A3257" s="50"/>
      <c r="B3257" s="68"/>
      <c r="C3257" s="68"/>
      <c r="D3257" s="68"/>
    </row>
    <row r="3258" spans="1:4" ht="15" customHeight="1" x14ac:dyDescent="0.2">
      <c r="A3258" s="50"/>
      <c r="B3258" s="68"/>
      <c r="C3258" s="68"/>
      <c r="D3258" s="68"/>
    </row>
    <row r="3259" spans="1:4" ht="15" customHeight="1" x14ac:dyDescent="0.2">
      <c r="A3259" s="50"/>
      <c r="B3259" s="68"/>
      <c r="C3259" s="68"/>
      <c r="D3259" s="68"/>
    </row>
    <row r="3260" spans="1:4" ht="15" customHeight="1" x14ac:dyDescent="0.2">
      <c r="A3260" s="50"/>
      <c r="B3260" s="68"/>
      <c r="C3260" s="68"/>
      <c r="D3260" s="68"/>
    </row>
    <row r="3261" spans="1:4" ht="15" customHeight="1" x14ac:dyDescent="0.2">
      <c r="A3261" s="50"/>
      <c r="B3261" s="68"/>
      <c r="C3261" s="68"/>
      <c r="D3261" s="68"/>
    </row>
    <row r="3262" spans="1:4" ht="15" customHeight="1" x14ac:dyDescent="0.2">
      <c r="A3262" s="50"/>
      <c r="B3262" s="68"/>
      <c r="C3262" s="68"/>
      <c r="D3262" s="68"/>
    </row>
    <row r="3263" spans="1:4" ht="15" customHeight="1" x14ac:dyDescent="0.2">
      <c r="A3263" s="50"/>
      <c r="B3263" s="68"/>
      <c r="C3263" s="68"/>
      <c r="D3263" s="68"/>
    </row>
    <row r="3264" spans="1:4" ht="15" customHeight="1" x14ac:dyDescent="0.2">
      <c r="A3264" s="50"/>
      <c r="B3264" s="68"/>
      <c r="C3264" s="68"/>
      <c r="D3264" s="68"/>
    </row>
    <row r="3265" spans="1:4" ht="15" customHeight="1" x14ac:dyDescent="0.2">
      <c r="A3265" s="50"/>
      <c r="B3265" s="68"/>
      <c r="C3265" s="68"/>
      <c r="D3265" s="68"/>
    </row>
    <row r="3266" spans="1:4" ht="15" customHeight="1" x14ac:dyDescent="0.2">
      <c r="A3266" s="50"/>
      <c r="B3266" s="68"/>
      <c r="C3266" s="68"/>
      <c r="D3266" s="68"/>
    </row>
    <row r="3267" spans="1:4" ht="15" customHeight="1" x14ac:dyDescent="0.2">
      <c r="A3267" s="50"/>
      <c r="B3267" s="68"/>
      <c r="C3267" s="68"/>
      <c r="D3267" s="68"/>
    </row>
    <row r="3268" spans="1:4" ht="15" customHeight="1" x14ac:dyDescent="0.2">
      <c r="A3268" s="50"/>
      <c r="B3268" s="68"/>
      <c r="C3268" s="68"/>
      <c r="D3268" s="68"/>
    </row>
    <row r="3269" spans="1:4" ht="15" customHeight="1" x14ac:dyDescent="0.2">
      <c r="A3269" s="50"/>
      <c r="B3269" s="68"/>
      <c r="C3269" s="68"/>
      <c r="D3269" s="68"/>
    </row>
    <row r="3270" spans="1:4" ht="15" customHeight="1" x14ac:dyDescent="0.2">
      <c r="A3270" s="50"/>
      <c r="B3270" s="68"/>
      <c r="C3270" s="68"/>
      <c r="D3270" s="68"/>
    </row>
    <row r="3271" spans="1:4" ht="15" customHeight="1" x14ac:dyDescent="0.2">
      <c r="A3271" s="50"/>
      <c r="B3271" s="68"/>
      <c r="C3271" s="68"/>
      <c r="D3271" s="68"/>
    </row>
    <row r="3272" spans="1:4" ht="15" customHeight="1" x14ac:dyDescent="0.2">
      <c r="A3272" s="50"/>
      <c r="B3272" s="68"/>
      <c r="C3272" s="68"/>
      <c r="D3272" s="68"/>
    </row>
    <row r="3273" spans="1:4" ht="15" customHeight="1" x14ac:dyDescent="0.2">
      <c r="A3273" s="50"/>
      <c r="B3273" s="68"/>
      <c r="C3273" s="68"/>
      <c r="D3273" s="68"/>
    </row>
    <row r="3274" spans="1:4" ht="15" customHeight="1" x14ac:dyDescent="0.2">
      <c r="A3274" s="50"/>
      <c r="B3274" s="68"/>
      <c r="C3274" s="68"/>
      <c r="D3274" s="68"/>
    </row>
    <row r="3275" spans="1:4" ht="15" customHeight="1" x14ac:dyDescent="0.2">
      <c r="A3275" s="50"/>
      <c r="B3275" s="68"/>
      <c r="C3275" s="68"/>
      <c r="D3275" s="68"/>
    </row>
    <row r="3276" spans="1:4" ht="15" customHeight="1" x14ac:dyDescent="0.2">
      <c r="A3276" s="50"/>
      <c r="B3276" s="68"/>
      <c r="C3276" s="68"/>
      <c r="D3276" s="68"/>
    </row>
    <row r="3277" spans="1:4" ht="15" customHeight="1" x14ac:dyDescent="0.2">
      <c r="A3277" s="50"/>
      <c r="B3277" s="68"/>
      <c r="C3277" s="68"/>
      <c r="D3277" s="68"/>
    </row>
    <row r="3278" spans="1:4" ht="15" customHeight="1" x14ac:dyDescent="0.2">
      <c r="A3278" s="50"/>
      <c r="B3278" s="68"/>
      <c r="C3278" s="68"/>
      <c r="D3278" s="68"/>
    </row>
    <row r="3279" spans="1:4" ht="15" customHeight="1" x14ac:dyDescent="0.2">
      <c r="A3279" s="50"/>
      <c r="B3279" s="68"/>
      <c r="C3279" s="68"/>
      <c r="D3279" s="68"/>
    </row>
    <row r="3280" spans="1:4" ht="15" customHeight="1" x14ac:dyDescent="0.2">
      <c r="A3280" s="50"/>
      <c r="B3280" s="68"/>
      <c r="C3280" s="68"/>
      <c r="D3280" s="68"/>
    </row>
    <row r="3281" spans="1:4" ht="15" customHeight="1" x14ac:dyDescent="0.2">
      <c r="A3281" s="50"/>
      <c r="B3281" s="68"/>
      <c r="C3281" s="68"/>
      <c r="D3281" s="68"/>
    </row>
    <row r="3282" spans="1:4" ht="15" customHeight="1" x14ac:dyDescent="0.2">
      <c r="A3282" s="50"/>
      <c r="B3282" s="68"/>
      <c r="C3282" s="68"/>
      <c r="D3282" s="68"/>
    </row>
    <row r="3283" spans="1:4" ht="15" customHeight="1" x14ac:dyDescent="0.2">
      <c r="A3283" s="50"/>
      <c r="B3283" s="68"/>
      <c r="C3283" s="68"/>
      <c r="D3283" s="68"/>
    </row>
    <row r="3284" spans="1:4" ht="15" customHeight="1" x14ac:dyDescent="0.2">
      <c r="A3284" s="50"/>
      <c r="B3284" s="68"/>
      <c r="C3284" s="68"/>
      <c r="D3284" s="68"/>
    </row>
    <row r="3285" spans="1:4" ht="15" customHeight="1" x14ac:dyDescent="0.2">
      <c r="A3285" s="50"/>
      <c r="B3285" s="68"/>
      <c r="C3285" s="68"/>
      <c r="D3285" s="68"/>
    </row>
    <row r="3286" spans="1:4" ht="15" customHeight="1" x14ac:dyDescent="0.2">
      <c r="A3286" s="50"/>
      <c r="B3286" s="68"/>
      <c r="C3286" s="68"/>
      <c r="D3286" s="68"/>
    </row>
    <row r="3287" spans="1:4" ht="15" customHeight="1" x14ac:dyDescent="0.2">
      <c r="A3287" s="50"/>
      <c r="B3287" s="68"/>
      <c r="C3287" s="68"/>
      <c r="D3287" s="68"/>
    </row>
    <row r="3288" spans="1:4" ht="15" customHeight="1" x14ac:dyDescent="0.2">
      <c r="A3288" s="50"/>
      <c r="B3288" s="68"/>
      <c r="C3288" s="68"/>
      <c r="D3288" s="68"/>
    </row>
    <row r="3289" spans="1:4" ht="15" customHeight="1" x14ac:dyDescent="0.2">
      <c r="A3289" s="50"/>
      <c r="B3289" s="68"/>
      <c r="C3289" s="68"/>
      <c r="D3289" s="68"/>
    </row>
    <row r="3290" spans="1:4" ht="15" customHeight="1" x14ac:dyDescent="0.2">
      <c r="A3290" s="50"/>
      <c r="B3290" s="68"/>
      <c r="C3290" s="68"/>
      <c r="D3290" s="68"/>
    </row>
    <row r="3291" spans="1:4" ht="15" customHeight="1" x14ac:dyDescent="0.2">
      <c r="A3291" s="50"/>
      <c r="B3291" s="68"/>
      <c r="C3291" s="68"/>
      <c r="D3291" s="68"/>
    </row>
    <row r="3292" spans="1:4" ht="15" customHeight="1" x14ac:dyDescent="0.2">
      <c r="A3292" s="50"/>
      <c r="B3292" s="68"/>
      <c r="C3292" s="68"/>
      <c r="D3292" s="68"/>
    </row>
    <row r="3293" spans="1:4" ht="15" customHeight="1" x14ac:dyDescent="0.2">
      <c r="A3293" s="50"/>
      <c r="B3293" s="68"/>
      <c r="C3293" s="68"/>
      <c r="D3293" s="68"/>
    </row>
    <row r="3294" spans="1:4" ht="15" customHeight="1" x14ac:dyDescent="0.2">
      <c r="A3294" s="50"/>
      <c r="B3294" s="68"/>
      <c r="C3294" s="68"/>
      <c r="D3294" s="68"/>
    </row>
    <row r="3295" spans="1:4" ht="15" customHeight="1" x14ac:dyDescent="0.2">
      <c r="A3295" s="50"/>
      <c r="B3295" s="68"/>
      <c r="C3295" s="68"/>
      <c r="D3295" s="68"/>
    </row>
    <row r="3296" spans="1:4" ht="15" customHeight="1" x14ac:dyDescent="0.2">
      <c r="A3296" s="50"/>
      <c r="B3296" s="68"/>
      <c r="C3296" s="68"/>
      <c r="D3296" s="68"/>
    </row>
    <row r="3297" spans="1:4" ht="15" customHeight="1" x14ac:dyDescent="0.2">
      <c r="A3297" s="50"/>
      <c r="B3297" s="68"/>
      <c r="C3297" s="68"/>
      <c r="D3297" s="68"/>
    </row>
    <row r="3298" spans="1:4" ht="15" customHeight="1" x14ac:dyDescent="0.2">
      <c r="A3298" s="50"/>
      <c r="B3298" s="68"/>
      <c r="C3298" s="68"/>
      <c r="D3298" s="68"/>
    </row>
    <row r="3299" spans="1:4" ht="15" customHeight="1" x14ac:dyDescent="0.2">
      <c r="A3299" s="50"/>
      <c r="B3299" s="68"/>
      <c r="C3299" s="68"/>
      <c r="D3299" s="68"/>
    </row>
    <row r="3300" spans="1:4" ht="15" customHeight="1" x14ac:dyDescent="0.2">
      <c r="A3300" s="50"/>
      <c r="B3300" s="68"/>
      <c r="C3300" s="68"/>
      <c r="D3300" s="68"/>
    </row>
    <row r="3301" spans="1:4" ht="15" customHeight="1" x14ac:dyDescent="0.2">
      <c r="A3301" s="50"/>
      <c r="B3301" s="68"/>
      <c r="C3301" s="68"/>
      <c r="D3301" s="68"/>
    </row>
    <row r="3302" spans="1:4" ht="15" customHeight="1" x14ac:dyDescent="0.2">
      <c r="A3302" s="50"/>
      <c r="B3302" s="68"/>
      <c r="C3302" s="68"/>
      <c r="D3302" s="68"/>
    </row>
    <row r="3303" spans="1:4" ht="15" customHeight="1" x14ac:dyDescent="0.2">
      <c r="A3303" s="50"/>
      <c r="B3303" s="68"/>
      <c r="C3303" s="68"/>
      <c r="D3303" s="68"/>
    </row>
    <row r="3304" spans="1:4" ht="15" customHeight="1" x14ac:dyDescent="0.2">
      <c r="A3304" s="50"/>
      <c r="B3304" s="68"/>
      <c r="C3304" s="68"/>
      <c r="D3304" s="68"/>
    </row>
    <row r="3305" spans="1:4" ht="15" customHeight="1" x14ac:dyDescent="0.2">
      <c r="A3305" s="50"/>
      <c r="B3305" s="68"/>
      <c r="C3305" s="68"/>
      <c r="D3305" s="68"/>
    </row>
    <row r="3306" spans="1:4" ht="15" customHeight="1" x14ac:dyDescent="0.2">
      <c r="A3306" s="50"/>
      <c r="B3306" s="68"/>
      <c r="C3306" s="68"/>
      <c r="D3306" s="68"/>
    </row>
    <row r="3307" spans="1:4" ht="15" customHeight="1" x14ac:dyDescent="0.2">
      <c r="A3307" s="50"/>
      <c r="B3307" s="68"/>
      <c r="C3307" s="68"/>
      <c r="D3307" s="68"/>
    </row>
    <row r="3308" spans="1:4" ht="15" customHeight="1" x14ac:dyDescent="0.2">
      <c r="A3308" s="50"/>
      <c r="B3308" s="68"/>
      <c r="C3308" s="68"/>
      <c r="D3308" s="68"/>
    </row>
    <row r="3309" spans="1:4" ht="15" customHeight="1" x14ac:dyDescent="0.2">
      <c r="A3309" s="50"/>
      <c r="B3309" s="68"/>
      <c r="C3309" s="68"/>
      <c r="D3309" s="68"/>
    </row>
    <row r="3310" spans="1:4" ht="15" customHeight="1" x14ac:dyDescent="0.2">
      <c r="A3310" s="50"/>
      <c r="B3310" s="68"/>
      <c r="C3310" s="68"/>
      <c r="D3310" s="68"/>
    </row>
    <row r="3311" spans="1:4" ht="15" customHeight="1" x14ac:dyDescent="0.2">
      <c r="A3311" s="50"/>
      <c r="B3311" s="68"/>
      <c r="C3311" s="68"/>
      <c r="D3311" s="68"/>
    </row>
    <row r="3312" spans="1:4" ht="15" customHeight="1" x14ac:dyDescent="0.2">
      <c r="A3312" s="50"/>
      <c r="B3312" s="68"/>
      <c r="C3312" s="68"/>
      <c r="D3312" s="68"/>
    </row>
    <row r="3313" spans="1:4" ht="15" customHeight="1" x14ac:dyDescent="0.2">
      <c r="A3313" s="50"/>
      <c r="B3313" s="68"/>
      <c r="C3313" s="68"/>
      <c r="D3313" s="68"/>
    </row>
    <row r="3314" spans="1:4" ht="15" customHeight="1" x14ac:dyDescent="0.2">
      <c r="A3314" s="50"/>
      <c r="B3314" s="68"/>
      <c r="C3314" s="68"/>
      <c r="D3314" s="68"/>
    </row>
    <row r="3315" spans="1:4" ht="15" customHeight="1" x14ac:dyDescent="0.2">
      <c r="A3315" s="50"/>
      <c r="B3315" s="68"/>
      <c r="C3315" s="68"/>
      <c r="D3315" s="68"/>
    </row>
    <row r="3316" spans="1:4" ht="15" customHeight="1" x14ac:dyDescent="0.2">
      <c r="A3316" s="50"/>
      <c r="B3316" s="68"/>
      <c r="C3316" s="68"/>
      <c r="D3316" s="68"/>
    </row>
    <row r="3317" spans="1:4" ht="15" customHeight="1" x14ac:dyDescent="0.2">
      <c r="A3317" s="50"/>
      <c r="B3317" s="68"/>
      <c r="C3317" s="68"/>
      <c r="D3317" s="68"/>
    </row>
    <row r="3318" spans="1:4" ht="15" customHeight="1" x14ac:dyDescent="0.2">
      <c r="A3318" s="50"/>
      <c r="B3318" s="68"/>
      <c r="C3318" s="68"/>
      <c r="D3318" s="68"/>
    </row>
    <row r="3319" spans="1:4" ht="15" customHeight="1" x14ac:dyDescent="0.2">
      <c r="A3319" s="50"/>
      <c r="B3319" s="68"/>
      <c r="C3319" s="68"/>
      <c r="D3319" s="68"/>
    </row>
    <row r="3320" spans="1:4" ht="15" customHeight="1" x14ac:dyDescent="0.2">
      <c r="A3320" s="50"/>
      <c r="B3320" s="68"/>
      <c r="C3320" s="68"/>
      <c r="D3320" s="68"/>
    </row>
    <row r="3321" spans="1:4" ht="15" customHeight="1" x14ac:dyDescent="0.2">
      <c r="A3321" s="50"/>
      <c r="B3321" s="68"/>
      <c r="C3321" s="68"/>
      <c r="D3321" s="68"/>
    </row>
    <row r="3322" spans="1:4" ht="15" customHeight="1" x14ac:dyDescent="0.2">
      <c r="A3322" s="50"/>
      <c r="B3322" s="68"/>
      <c r="C3322" s="68"/>
      <c r="D3322" s="68"/>
    </row>
    <row r="3323" spans="1:4" ht="15" customHeight="1" x14ac:dyDescent="0.2">
      <c r="A3323" s="50"/>
      <c r="B3323" s="68"/>
      <c r="C3323" s="68"/>
      <c r="D3323" s="68"/>
    </row>
    <row r="3324" spans="1:4" ht="15" customHeight="1" x14ac:dyDescent="0.2">
      <c r="A3324" s="50"/>
      <c r="B3324" s="68"/>
      <c r="C3324" s="68"/>
      <c r="D3324" s="68"/>
    </row>
    <row r="3325" spans="1:4" ht="15" customHeight="1" x14ac:dyDescent="0.2">
      <c r="A3325" s="50"/>
      <c r="B3325" s="68"/>
      <c r="C3325" s="68"/>
      <c r="D3325" s="68"/>
    </row>
    <row r="3326" spans="1:4" ht="15" customHeight="1" x14ac:dyDescent="0.2">
      <c r="A3326" s="50"/>
      <c r="B3326" s="68"/>
      <c r="C3326" s="68"/>
      <c r="D3326" s="68"/>
    </row>
    <row r="3327" spans="1:4" ht="15" customHeight="1" x14ac:dyDescent="0.2">
      <c r="A3327" s="50"/>
      <c r="B3327" s="68"/>
      <c r="C3327" s="68"/>
      <c r="D3327" s="68"/>
    </row>
    <row r="3328" spans="1:4" ht="15" customHeight="1" x14ac:dyDescent="0.2">
      <c r="A3328" s="50"/>
      <c r="B3328" s="68"/>
      <c r="C3328" s="68"/>
      <c r="D3328" s="68"/>
    </row>
    <row r="3329" spans="1:4" ht="15" customHeight="1" x14ac:dyDescent="0.2">
      <c r="A3329" s="50"/>
      <c r="B3329" s="68"/>
      <c r="C3329" s="68"/>
      <c r="D3329" s="68"/>
    </row>
    <row r="3330" spans="1:4" ht="15" customHeight="1" x14ac:dyDescent="0.2">
      <c r="A3330" s="50"/>
      <c r="B3330" s="68"/>
      <c r="C3330" s="68"/>
      <c r="D3330" s="68"/>
    </row>
    <row r="3331" spans="1:4" ht="15" customHeight="1" x14ac:dyDescent="0.2">
      <c r="A3331" s="50"/>
      <c r="B3331" s="68"/>
      <c r="C3331" s="68"/>
      <c r="D3331" s="68"/>
    </row>
    <row r="3332" spans="1:4" ht="15" customHeight="1" x14ac:dyDescent="0.2">
      <c r="A3332" s="50"/>
      <c r="B3332" s="68"/>
      <c r="C3332" s="68"/>
      <c r="D3332" s="68"/>
    </row>
    <row r="3333" spans="1:4" ht="15" customHeight="1" x14ac:dyDescent="0.2">
      <c r="A3333" s="50"/>
      <c r="B3333" s="68"/>
      <c r="C3333" s="68"/>
      <c r="D3333" s="68"/>
    </row>
    <row r="3334" spans="1:4" ht="15" customHeight="1" x14ac:dyDescent="0.2">
      <c r="A3334" s="50"/>
      <c r="B3334" s="68"/>
      <c r="C3334" s="68"/>
      <c r="D3334" s="68"/>
    </row>
    <row r="3335" spans="1:4" ht="15" customHeight="1" x14ac:dyDescent="0.2">
      <c r="A3335" s="50"/>
      <c r="B3335" s="68"/>
      <c r="C3335" s="68"/>
      <c r="D3335" s="68"/>
    </row>
    <row r="3336" spans="1:4" ht="15" customHeight="1" x14ac:dyDescent="0.2">
      <c r="A3336" s="50"/>
      <c r="B3336" s="68"/>
      <c r="C3336" s="68"/>
      <c r="D3336" s="68"/>
    </row>
    <row r="3337" spans="1:4" ht="15" customHeight="1" x14ac:dyDescent="0.2">
      <c r="A3337" s="50"/>
      <c r="B3337" s="68"/>
      <c r="C3337" s="68"/>
      <c r="D3337" s="68"/>
    </row>
    <row r="3338" spans="1:4" ht="15" customHeight="1" x14ac:dyDescent="0.2">
      <c r="A3338" s="50"/>
      <c r="B3338" s="68"/>
      <c r="C3338" s="68"/>
      <c r="D3338" s="68"/>
    </row>
    <row r="3339" spans="1:4" ht="15" customHeight="1" x14ac:dyDescent="0.2">
      <c r="A3339" s="50"/>
      <c r="B3339" s="68"/>
      <c r="C3339" s="68"/>
      <c r="D3339" s="68"/>
    </row>
    <row r="3340" spans="1:4" ht="15" customHeight="1" x14ac:dyDescent="0.2">
      <c r="A3340" s="50"/>
      <c r="B3340" s="68"/>
      <c r="C3340" s="68"/>
      <c r="D3340" s="68"/>
    </row>
    <row r="3341" spans="1:4" ht="15" customHeight="1" x14ac:dyDescent="0.2">
      <c r="A3341" s="50"/>
      <c r="B3341" s="68"/>
      <c r="C3341" s="68"/>
      <c r="D3341" s="68"/>
    </row>
    <row r="3342" spans="1:4" ht="15" customHeight="1" x14ac:dyDescent="0.2">
      <c r="A3342" s="50"/>
      <c r="B3342" s="68"/>
      <c r="C3342" s="68"/>
      <c r="D3342" s="68"/>
    </row>
    <row r="3343" spans="1:4" ht="15" customHeight="1" x14ac:dyDescent="0.2">
      <c r="A3343" s="50"/>
      <c r="B3343" s="68"/>
      <c r="C3343" s="68"/>
      <c r="D3343" s="68"/>
    </row>
    <row r="3344" spans="1:4" ht="15" customHeight="1" x14ac:dyDescent="0.2">
      <c r="A3344" s="50"/>
      <c r="B3344" s="68"/>
      <c r="C3344" s="68"/>
      <c r="D3344" s="68"/>
    </row>
    <row r="3345" spans="1:4" ht="15" customHeight="1" x14ac:dyDescent="0.2">
      <c r="A3345" s="50"/>
      <c r="B3345" s="68"/>
      <c r="C3345" s="68"/>
      <c r="D3345" s="68"/>
    </row>
    <row r="3346" spans="1:4" ht="15" customHeight="1" x14ac:dyDescent="0.2">
      <c r="A3346" s="50"/>
      <c r="B3346" s="68"/>
      <c r="C3346" s="68"/>
      <c r="D3346" s="68"/>
    </row>
    <row r="3347" spans="1:4" ht="15" customHeight="1" x14ac:dyDescent="0.2">
      <c r="A3347" s="50"/>
      <c r="B3347" s="68"/>
      <c r="C3347" s="68"/>
      <c r="D3347" s="68"/>
    </row>
    <row r="3348" spans="1:4" ht="15" customHeight="1" x14ac:dyDescent="0.2">
      <c r="A3348" s="50"/>
      <c r="B3348" s="68"/>
      <c r="C3348" s="68"/>
      <c r="D3348" s="68"/>
    </row>
    <row r="3349" spans="1:4" ht="15" customHeight="1" x14ac:dyDescent="0.2">
      <c r="A3349" s="50"/>
      <c r="B3349" s="68"/>
      <c r="C3349" s="68"/>
      <c r="D3349" s="68"/>
    </row>
    <row r="3350" spans="1:4" ht="15" customHeight="1" x14ac:dyDescent="0.2">
      <c r="A3350" s="50"/>
      <c r="B3350" s="68"/>
      <c r="C3350" s="68"/>
      <c r="D3350" s="68"/>
    </row>
    <row r="3351" spans="1:4" ht="15" customHeight="1" x14ac:dyDescent="0.2">
      <c r="A3351" s="50"/>
      <c r="B3351" s="68"/>
      <c r="C3351" s="68"/>
      <c r="D3351" s="68"/>
    </row>
    <row r="3352" spans="1:4" ht="15" customHeight="1" x14ac:dyDescent="0.2">
      <c r="A3352" s="50"/>
      <c r="B3352" s="68"/>
      <c r="C3352" s="68"/>
      <c r="D3352" s="68"/>
    </row>
    <row r="3353" spans="1:4" ht="15" customHeight="1" x14ac:dyDescent="0.2">
      <c r="A3353" s="50"/>
      <c r="B3353" s="68"/>
      <c r="C3353" s="68"/>
      <c r="D3353" s="68"/>
    </row>
    <row r="3354" spans="1:4" ht="15" customHeight="1" x14ac:dyDescent="0.2">
      <c r="A3354" s="50"/>
      <c r="B3354" s="68"/>
      <c r="C3354" s="68"/>
      <c r="D3354" s="68"/>
    </row>
    <row r="3355" spans="1:4" ht="15" customHeight="1" x14ac:dyDescent="0.2">
      <c r="A3355" s="50"/>
      <c r="B3355" s="68"/>
      <c r="C3355" s="68"/>
      <c r="D3355" s="68"/>
    </row>
    <row r="3356" spans="1:4" ht="15" customHeight="1" x14ac:dyDescent="0.2">
      <c r="A3356" s="50"/>
      <c r="B3356" s="68"/>
      <c r="C3356" s="68"/>
      <c r="D3356" s="68"/>
    </row>
    <row r="3357" spans="1:4" ht="15" customHeight="1" x14ac:dyDescent="0.2">
      <c r="A3357" s="50"/>
      <c r="B3357" s="68"/>
      <c r="C3357" s="68"/>
      <c r="D3357" s="68"/>
    </row>
    <row r="3358" spans="1:4" ht="15" customHeight="1" x14ac:dyDescent="0.2">
      <c r="A3358" s="50"/>
      <c r="B3358" s="68"/>
      <c r="C3358" s="68"/>
      <c r="D3358" s="68"/>
    </row>
    <row r="3359" spans="1:4" ht="15" customHeight="1" x14ac:dyDescent="0.2">
      <c r="A3359" s="50"/>
      <c r="B3359" s="68"/>
      <c r="C3359" s="68"/>
      <c r="D3359" s="68"/>
    </row>
    <row r="3360" spans="1:4" ht="15" customHeight="1" x14ac:dyDescent="0.2">
      <c r="A3360" s="50"/>
      <c r="B3360" s="68"/>
      <c r="C3360" s="68"/>
      <c r="D3360" s="68"/>
    </row>
    <row r="3361" spans="1:4" ht="15" customHeight="1" x14ac:dyDescent="0.2">
      <c r="A3361" s="50"/>
      <c r="B3361" s="68"/>
      <c r="C3361" s="68"/>
      <c r="D3361" s="68"/>
    </row>
    <row r="3362" spans="1:4" ht="15" customHeight="1" x14ac:dyDescent="0.2">
      <c r="A3362" s="50"/>
      <c r="B3362" s="68"/>
      <c r="C3362" s="68"/>
      <c r="D3362" s="68"/>
    </row>
    <row r="3363" spans="1:4" ht="15" customHeight="1" x14ac:dyDescent="0.2">
      <c r="A3363" s="50"/>
      <c r="B3363" s="68"/>
      <c r="C3363" s="68"/>
      <c r="D3363" s="68"/>
    </row>
    <row r="3364" spans="1:4" ht="15" customHeight="1" x14ac:dyDescent="0.2">
      <c r="A3364" s="50"/>
      <c r="B3364" s="68"/>
      <c r="C3364" s="68"/>
      <c r="D3364" s="68"/>
    </row>
    <row r="3365" spans="1:4" ht="15" customHeight="1" x14ac:dyDescent="0.2">
      <c r="A3365" s="50"/>
      <c r="B3365" s="68"/>
      <c r="C3365" s="68"/>
      <c r="D3365" s="68"/>
    </row>
    <row r="3366" spans="1:4" ht="15" customHeight="1" x14ac:dyDescent="0.2">
      <c r="A3366" s="50"/>
      <c r="B3366" s="68"/>
      <c r="C3366" s="68"/>
      <c r="D3366" s="68"/>
    </row>
    <row r="3367" spans="1:4" ht="15" customHeight="1" x14ac:dyDescent="0.2">
      <c r="A3367" s="50"/>
      <c r="B3367" s="68"/>
      <c r="C3367" s="68"/>
      <c r="D3367" s="68"/>
    </row>
    <row r="3368" spans="1:4" ht="15" customHeight="1" x14ac:dyDescent="0.2">
      <c r="A3368" s="50"/>
      <c r="B3368" s="68"/>
      <c r="C3368" s="68"/>
      <c r="D3368" s="68"/>
    </row>
    <row r="3369" spans="1:4" ht="15" customHeight="1" x14ac:dyDescent="0.2">
      <c r="A3369" s="50"/>
      <c r="B3369" s="68"/>
      <c r="C3369" s="68"/>
      <c r="D3369" s="68"/>
    </row>
    <row r="3370" spans="1:4" ht="15" customHeight="1" x14ac:dyDescent="0.2">
      <c r="A3370" s="50"/>
      <c r="B3370" s="68"/>
      <c r="C3370" s="68"/>
      <c r="D3370" s="68"/>
    </row>
    <row r="3371" spans="1:4" ht="15" customHeight="1" x14ac:dyDescent="0.2">
      <c r="A3371" s="50"/>
      <c r="B3371" s="68"/>
      <c r="C3371" s="68"/>
      <c r="D3371" s="68"/>
    </row>
    <row r="3372" spans="1:4" ht="15" customHeight="1" x14ac:dyDescent="0.2">
      <c r="A3372" s="50"/>
      <c r="B3372" s="68"/>
      <c r="C3372" s="68"/>
      <c r="D3372" s="68"/>
    </row>
    <row r="3373" spans="1:4" ht="15" customHeight="1" x14ac:dyDescent="0.2">
      <c r="A3373" s="50"/>
      <c r="B3373" s="68"/>
      <c r="C3373" s="68"/>
      <c r="D3373" s="68"/>
    </row>
    <row r="3374" spans="1:4" ht="15" customHeight="1" x14ac:dyDescent="0.2">
      <c r="A3374" s="50"/>
      <c r="B3374" s="68"/>
      <c r="C3374" s="68"/>
      <c r="D3374" s="68"/>
    </row>
    <row r="3375" spans="1:4" ht="15" customHeight="1" x14ac:dyDescent="0.2">
      <c r="A3375" s="50"/>
      <c r="B3375" s="68"/>
      <c r="C3375" s="68"/>
      <c r="D3375" s="68"/>
    </row>
    <row r="3376" spans="1:4" ht="15" customHeight="1" x14ac:dyDescent="0.2">
      <c r="A3376" s="50"/>
      <c r="B3376" s="68"/>
      <c r="C3376" s="68"/>
      <c r="D3376" s="68"/>
    </row>
    <row r="3377" spans="1:4" ht="15" customHeight="1" x14ac:dyDescent="0.2">
      <c r="A3377" s="50"/>
      <c r="B3377" s="68"/>
      <c r="C3377" s="68"/>
      <c r="D3377" s="68"/>
    </row>
    <row r="3378" spans="1:4" ht="15" customHeight="1" x14ac:dyDescent="0.2">
      <c r="A3378" s="50"/>
      <c r="B3378" s="68"/>
      <c r="C3378" s="68"/>
      <c r="D3378" s="68"/>
    </row>
    <row r="3379" spans="1:4" ht="15" customHeight="1" x14ac:dyDescent="0.2">
      <c r="A3379" s="50"/>
      <c r="B3379" s="68"/>
      <c r="C3379" s="68"/>
      <c r="D3379" s="68"/>
    </row>
    <row r="3380" spans="1:4" ht="15" customHeight="1" x14ac:dyDescent="0.2">
      <c r="A3380" s="50"/>
      <c r="B3380" s="68"/>
      <c r="C3380" s="68"/>
      <c r="D3380" s="68"/>
    </row>
    <row r="3381" spans="1:4" ht="15" customHeight="1" x14ac:dyDescent="0.2">
      <c r="A3381" s="50"/>
      <c r="B3381" s="68"/>
      <c r="C3381" s="68"/>
      <c r="D3381" s="68"/>
    </row>
    <row r="3382" spans="1:4" ht="15" customHeight="1" x14ac:dyDescent="0.2">
      <c r="A3382" s="50"/>
      <c r="B3382" s="68"/>
      <c r="C3382" s="68"/>
      <c r="D3382" s="68"/>
    </row>
    <row r="3383" spans="1:4" ht="15" customHeight="1" x14ac:dyDescent="0.2">
      <c r="A3383" s="50"/>
      <c r="B3383" s="68"/>
      <c r="C3383" s="68"/>
      <c r="D3383" s="68"/>
    </row>
    <row r="3384" spans="1:4" ht="15" customHeight="1" x14ac:dyDescent="0.2">
      <c r="A3384" s="50"/>
      <c r="B3384" s="68"/>
      <c r="C3384" s="68"/>
      <c r="D3384" s="68"/>
    </row>
    <row r="3385" spans="1:4" ht="15" customHeight="1" x14ac:dyDescent="0.2">
      <c r="A3385" s="50"/>
      <c r="B3385" s="68"/>
      <c r="C3385" s="68"/>
      <c r="D3385" s="68"/>
    </row>
    <row r="3386" spans="1:4" ht="15" customHeight="1" x14ac:dyDescent="0.2">
      <c r="A3386" s="50"/>
      <c r="B3386" s="68"/>
      <c r="C3386" s="68"/>
      <c r="D3386" s="68"/>
    </row>
    <row r="3387" spans="1:4" ht="15" customHeight="1" x14ac:dyDescent="0.2">
      <c r="A3387" s="50"/>
      <c r="B3387" s="68"/>
      <c r="C3387" s="68"/>
      <c r="D3387" s="68"/>
    </row>
    <row r="3388" spans="1:4" ht="15" customHeight="1" x14ac:dyDescent="0.2">
      <c r="A3388" s="50"/>
      <c r="B3388" s="68"/>
      <c r="C3388" s="68"/>
      <c r="D3388" s="68"/>
    </row>
    <row r="3389" spans="1:4" ht="15" customHeight="1" x14ac:dyDescent="0.2">
      <c r="A3389" s="50"/>
      <c r="B3389" s="68"/>
      <c r="C3389" s="68"/>
      <c r="D3389" s="68"/>
    </row>
    <row r="3390" spans="1:4" ht="15" customHeight="1" x14ac:dyDescent="0.2">
      <c r="A3390" s="50"/>
      <c r="B3390" s="68"/>
      <c r="C3390" s="68"/>
      <c r="D3390" s="68"/>
    </row>
    <row r="3391" spans="1:4" ht="15" customHeight="1" x14ac:dyDescent="0.2">
      <c r="A3391" s="50"/>
      <c r="B3391" s="68"/>
      <c r="C3391" s="68"/>
      <c r="D3391" s="68"/>
    </row>
    <row r="3392" spans="1:4" ht="15" customHeight="1" x14ac:dyDescent="0.2">
      <c r="A3392" s="50"/>
      <c r="B3392" s="68"/>
      <c r="C3392" s="68"/>
      <c r="D3392" s="68"/>
    </row>
    <row r="3393" spans="1:4" ht="15" customHeight="1" x14ac:dyDescent="0.2">
      <c r="A3393" s="50"/>
      <c r="B3393" s="68"/>
      <c r="C3393" s="68"/>
      <c r="D3393" s="68"/>
    </row>
    <row r="3394" spans="1:4" ht="15" customHeight="1" x14ac:dyDescent="0.2">
      <c r="A3394" s="50"/>
      <c r="B3394" s="68"/>
      <c r="C3394" s="68"/>
      <c r="D3394" s="68"/>
    </row>
    <row r="3395" spans="1:4" ht="15" customHeight="1" x14ac:dyDescent="0.2">
      <c r="A3395" s="50"/>
      <c r="B3395" s="68"/>
      <c r="C3395" s="68"/>
      <c r="D3395" s="68"/>
    </row>
    <row r="3396" spans="1:4" ht="15" customHeight="1" x14ac:dyDescent="0.2">
      <c r="A3396" s="50"/>
      <c r="B3396" s="68"/>
      <c r="C3396" s="68"/>
      <c r="D3396" s="68"/>
    </row>
    <row r="3397" spans="1:4" ht="15" customHeight="1" x14ac:dyDescent="0.2">
      <c r="A3397" s="50"/>
      <c r="B3397" s="68"/>
      <c r="C3397" s="68"/>
      <c r="D3397" s="68"/>
    </row>
    <row r="3398" spans="1:4" ht="15" customHeight="1" x14ac:dyDescent="0.2">
      <c r="A3398" s="50"/>
      <c r="B3398" s="68"/>
      <c r="C3398" s="68"/>
      <c r="D3398" s="68"/>
    </row>
    <row r="3399" spans="1:4" ht="15" customHeight="1" x14ac:dyDescent="0.2">
      <c r="A3399" s="50"/>
      <c r="B3399" s="68"/>
      <c r="C3399" s="68"/>
      <c r="D3399" s="68"/>
    </row>
    <row r="3400" spans="1:4" ht="15" customHeight="1" x14ac:dyDescent="0.2">
      <c r="A3400" s="50"/>
      <c r="B3400" s="68"/>
      <c r="C3400" s="68"/>
      <c r="D3400" s="68"/>
    </row>
    <row r="3401" spans="1:4" ht="15" customHeight="1" x14ac:dyDescent="0.2">
      <c r="A3401" s="50"/>
      <c r="B3401" s="68"/>
      <c r="C3401" s="68"/>
      <c r="D3401" s="68"/>
    </row>
    <row r="3402" spans="1:4" ht="15" customHeight="1" x14ac:dyDescent="0.2">
      <c r="A3402" s="50"/>
      <c r="B3402" s="68"/>
      <c r="C3402" s="68"/>
      <c r="D3402" s="68"/>
    </row>
    <row r="3403" spans="1:4" ht="15" customHeight="1" x14ac:dyDescent="0.2">
      <c r="A3403" s="50"/>
      <c r="B3403" s="68"/>
      <c r="C3403" s="68"/>
      <c r="D3403" s="68"/>
    </row>
    <row r="3404" spans="1:4" ht="15" customHeight="1" x14ac:dyDescent="0.2">
      <c r="A3404" s="50"/>
      <c r="B3404" s="68"/>
      <c r="C3404" s="68"/>
      <c r="D3404" s="68"/>
    </row>
    <row r="3405" spans="1:4" ht="15" customHeight="1" x14ac:dyDescent="0.2">
      <c r="A3405" s="50"/>
      <c r="B3405" s="68"/>
      <c r="C3405" s="68"/>
      <c r="D3405" s="68"/>
    </row>
    <row r="3406" spans="1:4" ht="15" customHeight="1" x14ac:dyDescent="0.2">
      <c r="A3406" s="50"/>
      <c r="B3406" s="68"/>
      <c r="C3406" s="68"/>
      <c r="D3406" s="68"/>
    </row>
    <row r="3407" spans="1:4" ht="15" customHeight="1" x14ac:dyDescent="0.2">
      <c r="A3407" s="50"/>
      <c r="B3407" s="68"/>
      <c r="C3407" s="68"/>
      <c r="D3407" s="68"/>
    </row>
    <row r="3408" spans="1:4" ht="15" customHeight="1" x14ac:dyDescent="0.2">
      <c r="A3408" s="50"/>
      <c r="B3408" s="68"/>
      <c r="C3408" s="68"/>
      <c r="D3408" s="68"/>
    </row>
    <row r="3409" spans="1:4" ht="15" customHeight="1" x14ac:dyDescent="0.2">
      <c r="A3409" s="50"/>
      <c r="B3409" s="68"/>
      <c r="C3409" s="68"/>
      <c r="D3409" s="68"/>
    </row>
    <row r="3410" spans="1:4" ht="15" customHeight="1" x14ac:dyDescent="0.2">
      <c r="A3410" s="50"/>
      <c r="B3410" s="68"/>
      <c r="C3410" s="68"/>
      <c r="D3410" s="68"/>
    </row>
    <row r="3411" spans="1:4" ht="15" customHeight="1" x14ac:dyDescent="0.2">
      <c r="A3411" s="50"/>
      <c r="B3411" s="68"/>
      <c r="C3411" s="68"/>
      <c r="D3411" s="68"/>
    </row>
    <row r="3412" spans="1:4" ht="15" customHeight="1" x14ac:dyDescent="0.2">
      <c r="A3412" s="50"/>
      <c r="B3412" s="68"/>
      <c r="C3412" s="68"/>
      <c r="D3412" s="68"/>
    </row>
    <row r="3413" spans="1:4" ht="15" customHeight="1" x14ac:dyDescent="0.2">
      <c r="A3413" s="50"/>
      <c r="B3413" s="68"/>
      <c r="C3413" s="68"/>
      <c r="D3413" s="68"/>
    </row>
    <row r="3414" spans="1:4" ht="15" customHeight="1" x14ac:dyDescent="0.2">
      <c r="A3414" s="50"/>
      <c r="B3414" s="68"/>
      <c r="C3414" s="68"/>
      <c r="D3414" s="68"/>
    </row>
    <row r="3415" spans="1:4" ht="15" customHeight="1" x14ac:dyDescent="0.2">
      <c r="A3415" s="50"/>
      <c r="B3415" s="68"/>
      <c r="C3415" s="68"/>
      <c r="D3415" s="68"/>
    </row>
    <row r="3416" spans="1:4" ht="15" customHeight="1" x14ac:dyDescent="0.2">
      <c r="A3416" s="50"/>
      <c r="B3416" s="68"/>
      <c r="C3416" s="68"/>
      <c r="D3416" s="68"/>
    </row>
    <row r="3417" spans="1:4" ht="15" customHeight="1" x14ac:dyDescent="0.2">
      <c r="A3417" s="50"/>
      <c r="B3417" s="68"/>
      <c r="C3417" s="68"/>
      <c r="D3417" s="68"/>
    </row>
    <row r="3418" spans="1:4" ht="15" customHeight="1" x14ac:dyDescent="0.2">
      <c r="A3418" s="50"/>
      <c r="B3418" s="68"/>
      <c r="C3418" s="68"/>
      <c r="D3418" s="68"/>
    </row>
    <row r="3419" spans="1:4" ht="15" customHeight="1" x14ac:dyDescent="0.2">
      <c r="A3419" s="50"/>
      <c r="B3419" s="68"/>
      <c r="C3419" s="68"/>
      <c r="D3419" s="68"/>
    </row>
    <row r="3420" spans="1:4" ht="15" customHeight="1" x14ac:dyDescent="0.2">
      <c r="A3420" s="50"/>
      <c r="B3420" s="68"/>
      <c r="C3420" s="68"/>
      <c r="D3420" s="68"/>
    </row>
    <row r="3421" spans="1:4" ht="15" customHeight="1" x14ac:dyDescent="0.2">
      <c r="A3421" s="50"/>
      <c r="B3421" s="68"/>
      <c r="C3421" s="68"/>
      <c r="D3421" s="68"/>
    </row>
    <row r="3422" spans="1:4" ht="15" customHeight="1" x14ac:dyDescent="0.2">
      <c r="A3422" s="50"/>
      <c r="B3422" s="68"/>
      <c r="C3422" s="68"/>
      <c r="D3422" s="68"/>
    </row>
    <row r="3423" spans="1:4" ht="15" customHeight="1" x14ac:dyDescent="0.2">
      <c r="A3423" s="50"/>
      <c r="B3423" s="68"/>
      <c r="C3423" s="68"/>
      <c r="D3423" s="68"/>
    </row>
    <row r="3424" spans="1:4" ht="15" customHeight="1" x14ac:dyDescent="0.2">
      <c r="A3424" s="50"/>
      <c r="B3424" s="68"/>
      <c r="C3424" s="68"/>
      <c r="D3424" s="68"/>
    </row>
    <row r="3425" spans="1:4" ht="15" customHeight="1" x14ac:dyDescent="0.2">
      <c r="A3425" s="50"/>
      <c r="B3425" s="68"/>
      <c r="C3425" s="68"/>
      <c r="D3425" s="68"/>
    </row>
    <row r="3426" spans="1:4" ht="15" customHeight="1" x14ac:dyDescent="0.2">
      <c r="A3426" s="50"/>
      <c r="B3426" s="68"/>
      <c r="C3426" s="68"/>
      <c r="D3426" s="68"/>
    </row>
    <row r="3427" spans="1:4" ht="15" customHeight="1" x14ac:dyDescent="0.2">
      <c r="A3427" s="50"/>
      <c r="B3427" s="68"/>
      <c r="C3427" s="68"/>
      <c r="D3427" s="68"/>
    </row>
    <row r="3428" spans="1:4" ht="15" customHeight="1" x14ac:dyDescent="0.2">
      <c r="A3428" s="50"/>
      <c r="B3428" s="68"/>
      <c r="C3428" s="68"/>
      <c r="D3428" s="68"/>
    </row>
    <row r="3429" spans="1:4" ht="15" customHeight="1" x14ac:dyDescent="0.2">
      <c r="A3429" s="50"/>
      <c r="B3429" s="68"/>
      <c r="C3429" s="68"/>
      <c r="D3429" s="68"/>
    </row>
    <row r="3430" spans="1:4" ht="15" customHeight="1" x14ac:dyDescent="0.2">
      <c r="A3430" s="50"/>
      <c r="B3430" s="68"/>
      <c r="C3430" s="68"/>
      <c r="D3430" s="68"/>
    </row>
    <row r="3431" spans="1:4" ht="15" customHeight="1" x14ac:dyDescent="0.2">
      <c r="A3431" s="50"/>
      <c r="B3431" s="68"/>
      <c r="C3431" s="68"/>
      <c r="D3431" s="68"/>
    </row>
    <row r="3432" spans="1:4" ht="15" customHeight="1" x14ac:dyDescent="0.2">
      <c r="A3432" s="50"/>
      <c r="B3432" s="68"/>
      <c r="C3432" s="68"/>
      <c r="D3432" s="68"/>
    </row>
    <row r="3433" spans="1:4" ht="15" customHeight="1" x14ac:dyDescent="0.2">
      <c r="A3433" s="50"/>
      <c r="B3433" s="68"/>
      <c r="C3433" s="68"/>
      <c r="D3433" s="68"/>
    </row>
    <row r="3434" spans="1:4" ht="15" customHeight="1" x14ac:dyDescent="0.2">
      <c r="A3434" s="50"/>
      <c r="B3434" s="68"/>
      <c r="C3434" s="68"/>
      <c r="D3434" s="68"/>
    </row>
    <row r="3435" spans="1:4" ht="15" customHeight="1" x14ac:dyDescent="0.2">
      <c r="A3435" s="50"/>
      <c r="B3435" s="68"/>
      <c r="C3435" s="68"/>
      <c r="D3435" s="68"/>
    </row>
    <row r="3436" spans="1:4" ht="15" customHeight="1" x14ac:dyDescent="0.2">
      <c r="A3436" s="50"/>
      <c r="B3436" s="68"/>
      <c r="C3436" s="68"/>
      <c r="D3436" s="68"/>
    </row>
    <row r="3437" spans="1:4" ht="15" customHeight="1" x14ac:dyDescent="0.2">
      <c r="A3437" s="50"/>
      <c r="B3437" s="68"/>
      <c r="C3437" s="68"/>
      <c r="D3437" s="68"/>
    </row>
    <row r="3438" spans="1:4" ht="15" customHeight="1" x14ac:dyDescent="0.2">
      <c r="A3438" s="50"/>
      <c r="B3438" s="68"/>
      <c r="C3438" s="68"/>
      <c r="D3438" s="68"/>
    </row>
    <row r="3439" spans="1:4" ht="15" customHeight="1" x14ac:dyDescent="0.2">
      <c r="A3439" s="50"/>
      <c r="B3439" s="68"/>
      <c r="C3439" s="68"/>
      <c r="D3439" s="68"/>
    </row>
    <row r="3440" spans="1:4" ht="15" customHeight="1" x14ac:dyDescent="0.2">
      <c r="A3440" s="50"/>
      <c r="B3440" s="68"/>
      <c r="C3440" s="68"/>
      <c r="D3440" s="68"/>
    </row>
    <row r="3441" spans="1:4" ht="15" customHeight="1" x14ac:dyDescent="0.2">
      <c r="A3441" s="50"/>
      <c r="B3441" s="68"/>
      <c r="C3441" s="68"/>
      <c r="D3441" s="68"/>
    </row>
    <row r="3442" spans="1:4" ht="15" customHeight="1" x14ac:dyDescent="0.2">
      <c r="A3442" s="50"/>
      <c r="B3442" s="68"/>
      <c r="C3442" s="68"/>
      <c r="D3442" s="68"/>
    </row>
    <row r="3443" spans="1:4" ht="15" customHeight="1" x14ac:dyDescent="0.2">
      <c r="A3443" s="50"/>
      <c r="B3443" s="68"/>
      <c r="C3443" s="68"/>
      <c r="D3443" s="68"/>
    </row>
    <row r="3444" spans="1:4" ht="15" customHeight="1" x14ac:dyDescent="0.2">
      <c r="A3444" s="50"/>
      <c r="B3444" s="68"/>
      <c r="C3444" s="68"/>
      <c r="D3444" s="68"/>
    </row>
    <row r="3445" spans="1:4" ht="15" customHeight="1" x14ac:dyDescent="0.2">
      <c r="A3445" s="50"/>
      <c r="B3445" s="68"/>
      <c r="C3445" s="68"/>
      <c r="D3445" s="68"/>
    </row>
    <row r="3446" spans="1:4" ht="15" customHeight="1" x14ac:dyDescent="0.2">
      <c r="A3446" s="50"/>
      <c r="B3446" s="68"/>
      <c r="C3446" s="68"/>
      <c r="D3446" s="68"/>
    </row>
    <row r="3447" spans="1:4" ht="15" customHeight="1" x14ac:dyDescent="0.2">
      <c r="A3447" s="50"/>
      <c r="B3447" s="68"/>
      <c r="C3447" s="68"/>
      <c r="D3447" s="68"/>
    </row>
    <row r="3448" spans="1:4" ht="15" customHeight="1" x14ac:dyDescent="0.2">
      <c r="A3448" s="50"/>
      <c r="B3448" s="68"/>
      <c r="C3448" s="68"/>
      <c r="D3448" s="68"/>
    </row>
    <row r="3449" spans="1:4" ht="15" customHeight="1" x14ac:dyDescent="0.2">
      <c r="A3449" s="50"/>
      <c r="B3449" s="68"/>
      <c r="C3449" s="68"/>
      <c r="D3449" s="68"/>
    </row>
    <row r="3450" spans="1:4" ht="15" customHeight="1" x14ac:dyDescent="0.2">
      <c r="A3450" s="50"/>
      <c r="B3450" s="68"/>
      <c r="C3450" s="68"/>
      <c r="D3450" s="68"/>
    </row>
    <row r="3451" spans="1:4" ht="15" customHeight="1" x14ac:dyDescent="0.2">
      <c r="A3451" s="50"/>
      <c r="B3451" s="68"/>
      <c r="C3451" s="68"/>
      <c r="D3451" s="68"/>
    </row>
    <row r="3452" spans="1:4" ht="15" customHeight="1" x14ac:dyDescent="0.2">
      <c r="A3452" s="50"/>
      <c r="B3452" s="68"/>
      <c r="C3452" s="68"/>
      <c r="D3452" s="68"/>
    </row>
    <row r="3453" spans="1:4" ht="15" customHeight="1" x14ac:dyDescent="0.2">
      <c r="A3453" s="50"/>
      <c r="B3453" s="68"/>
      <c r="C3453" s="68"/>
      <c r="D3453" s="68"/>
    </row>
    <row r="3454" spans="1:4" ht="15" customHeight="1" x14ac:dyDescent="0.2">
      <c r="A3454" s="50"/>
      <c r="B3454" s="68"/>
      <c r="C3454" s="68"/>
      <c r="D3454" s="68"/>
    </row>
    <row r="3455" spans="1:4" ht="15" customHeight="1" x14ac:dyDescent="0.2">
      <c r="A3455" s="50"/>
      <c r="B3455" s="68"/>
      <c r="C3455" s="68"/>
      <c r="D3455" s="68"/>
    </row>
    <row r="3456" spans="1:4" ht="15" customHeight="1" x14ac:dyDescent="0.2">
      <c r="A3456" s="50"/>
      <c r="B3456" s="68"/>
      <c r="C3456" s="68"/>
      <c r="D3456" s="68"/>
    </row>
    <row r="3457" spans="1:4" ht="15" customHeight="1" x14ac:dyDescent="0.2">
      <c r="A3457" s="50"/>
      <c r="B3457" s="68"/>
      <c r="C3457" s="68"/>
      <c r="D3457" s="68"/>
    </row>
    <row r="3458" spans="1:4" ht="15" customHeight="1" x14ac:dyDescent="0.2">
      <c r="A3458" s="50"/>
      <c r="B3458" s="68"/>
      <c r="C3458" s="68"/>
      <c r="D3458" s="68"/>
    </row>
    <row r="3459" spans="1:4" ht="15" customHeight="1" x14ac:dyDescent="0.2">
      <c r="A3459" s="50"/>
      <c r="B3459" s="68"/>
      <c r="C3459" s="68"/>
      <c r="D3459" s="68"/>
    </row>
    <row r="3460" spans="1:4" ht="15" customHeight="1" x14ac:dyDescent="0.2">
      <c r="A3460" s="50"/>
      <c r="B3460" s="68"/>
      <c r="C3460" s="68"/>
      <c r="D3460" s="68"/>
    </row>
    <row r="3461" spans="1:4" ht="15" customHeight="1" x14ac:dyDescent="0.2">
      <c r="A3461" s="50"/>
      <c r="B3461" s="68"/>
      <c r="C3461" s="68"/>
      <c r="D3461" s="68"/>
    </row>
    <row r="3462" spans="1:4" ht="15" customHeight="1" x14ac:dyDescent="0.2">
      <c r="A3462" s="50"/>
      <c r="B3462" s="68"/>
      <c r="C3462" s="68"/>
      <c r="D3462" s="68"/>
    </row>
    <row r="3463" spans="1:4" ht="15" customHeight="1" x14ac:dyDescent="0.2">
      <c r="A3463" s="50"/>
      <c r="B3463" s="68"/>
      <c r="C3463" s="68"/>
      <c r="D3463" s="68"/>
    </row>
    <row r="3464" spans="1:4" ht="15" customHeight="1" x14ac:dyDescent="0.2">
      <c r="A3464" s="50"/>
      <c r="B3464" s="68"/>
      <c r="C3464" s="68"/>
      <c r="D3464" s="68"/>
    </row>
    <row r="3465" spans="1:4" ht="15" customHeight="1" x14ac:dyDescent="0.2">
      <c r="A3465" s="50"/>
      <c r="B3465" s="68"/>
      <c r="C3465" s="68"/>
      <c r="D3465" s="68"/>
    </row>
    <row r="3466" spans="1:4" ht="15" customHeight="1" x14ac:dyDescent="0.2">
      <c r="A3466" s="50"/>
      <c r="B3466" s="68"/>
      <c r="C3466" s="68"/>
      <c r="D3466" s="68"/>
    </row>
    <row r="3467" spans="1:4" ht="15" customHeight="1" x14ac:dyDescent="0.2">
      <c r="A3467" s="50"/>
      <c r="B3467" s="68"/>
      <c r="C3467" s="68"/>
      <c r="D3467" s="68"/>
    </row>
    <row r="3468" spans="1:4" ht="15" customHeight="1" x14ac:dyDescent="0.2">
      <c r="A3468" s="50"/>
      <c r="B3468" s="68"/>
      <c r="C3468" s="68"/>
      <c r="D3468" s="68"/>
    </row>
    <row r="3469" spans="1:4" ht="15" customHeight="1" x14ac:dyDescent="0.2">
      <c r="A3469" s="50"/>
      <c r="B3469" s="68"/>
      <c r="C3469" s="68"/>
      <c r="D3469" s="68"/>
    </row>
    <row r="3470" spans="1:4" ht="15" customHeight="1" x14ac:dyDescent="0.2">
      <c r="A3470" s="50"/>
      <c r="B3470" s="68"/>
      <c r="C3470" s="68"/>
      <c r="D3470" s="68"/>
    </row>
    <row r="3471" spans="1:4" ht="15" customHeight="1" x14ac:dyDescent="0.2">
      <c r="A3471" s="50"/>
      <c r="B3471" s="68"/>
      <c r="C3471" s="68"/>
      <c r="D3471" s="68"/>
    </row>
    <row r="3472" spans="1:4" ht="15" customHeight="1" x14ac:dyDescent="0.2">
      <c r="A3472" s="50"/>
      <c r="B3472" s="68"/>
      <c r="C3472" s="68"/>
      <c r="D3472" s="68"/>
    </row>
    <row r="3473" spans="1:4" ht="15" customHeight="1" x14ac:dyDescent="0.2">
      <c r="A3473" s="50"/>
      <c r="B3473" s="68"/>
      <c r="C3473" s="68"/>
      <c r="D3473" s="68"/>
    </row>
    <row r="3474" spans="1:4" ht="15" customHeight="1" x14ac:dyDescent="0.2">
      <c r="A3474" s="50"/>
      <c r="B3474" s="68"/>
      <c r="C3474" s="68"/>
      <c r="D3474" s="68"/>
    </row>
    <row r="3475" spans="1:4" ht="15" customHeight="1" x14ac:dyDescent="0.2">
      <c r="A3475" s="50"/>
      <c r="B3475" s="68"/>
      <c r="C3475" s="68"/>
      <c r="D3475" s="68"/>
    </row>
    <row r="3476" spans="1:4" ht="15" customHeight="1" x14ac:dyDescent="0.2">
      <c r="A3476" s="50"/>
      <c r="B3476" s="68"/>
      <c r="C3476" s="68"/>
      <c r="D3476" s="68"/>
    </row>
    <row r="3477" spans="1:4" ht="15" customHeight="1" x14ac:dyDescent="0.2">
      <c r="A3477" s="50"/>
      <c r="B3477" s="68"/>
      <c r="C3477" s="68"/>
      <c r="D3477" s="68"/>
    </row>
    <row r="3478" spans="1:4" ht="15" customHeight="1" x14ac:dyDescent="0.2">
      <c r="A3478" s="50"/>
      <c r="B3478" s="68"/>
      <c r="C3478" s="68"/>
      <c r="D3478" s="68"/>
    </row>
    <row r="3479" spans="1:4" ht="15" customHeight="1" x14ac:dyDescent="0.2">
      <c r="A3479" s="50"/>
      <c r="B3479" s="68"/>
      <c r="C3479" s="68"/>
      <c r="D3479" s="68"/>
    </row>
    <row r="3480" spans="1:4" ht="15" customHeight="1" x14ac:dyDescent="0.2">
      <c r="A3480" s="50"/>
      <c r="B3480" s="68"/>
      <c r="C3480" s="68"/>
      <c r="D3480" s="68"/>
    </row>
    <row r="3481" spans="1:4" ht="15" customHeight="1" x14ac:dyDescent="0.2">
      <c r="A3481" s="50"/>
      <c r="B3481" s="68"/>
      <c r="C3481" s="68"/>
      <c r="D3481" s="68"/>
    </row>
    <row r="3482" spans="1:4" ht="15" customHeight="1" x14ac:dyDescent="0.2">
      <c r="A3482" s="50"/>
      <c r="B3482" s="68"/>
      <c r="C3482" s="68"/>
      <c r="D3482" s="68"/>
    </row>
    <row r="3483" spans="1:4" ht="15" customHeight="1" x14ac:dyDescent="0.2">
      <c r="A3483" s="50"/>
      <c r="B3483" s="68"/>
      <c r="C3483" s="68"/>
      <c r="D3483" s="68"/>
    </row>
    <row r="3484" spans="1:4" ht="15" customHeight="1" x14ac:dyDescent="0.2">
      <c r="A3484" s="50"/>
      <c r="B3484" s="68"/>
      <c r="C3484" s="68"/>
      <c r="D3484" s="68"/>
    </row>
    <row r="3485" spans="1:4" ht="15" customHeight="1" x14ac:dyDescent="0.2">
      <c r="A3485" s="50"/>
      <c r="B3485" s="68"/>
      <c r="C3485" s="68"/>
      <c r="D3485" s="68"/>
    </row>
    <row r="3486" spans="1:4" ht="15" customHeight="1" x14ac:dyDescent="0.2">
      <c r="A3486" s="50"/>
      <c r="B3486" s="68"/>
      <c r="C3486" s="68"/>
      <c r="D3486" s="68"/>
    </row>
    <row r="3487" spans="1:4" ht="15" customHeight="1" x14ac:dyDescent="0.2">
      <c r="A3487" s="50"/>
      <c r="B3487" s="68"/>
      <c r="C3487" s="68"/>
      <c r="D3487" s="68"/>
    </row>
    <row r="3488" spans="1:4" ht="15" customHeight="1" x14ac:dyDescent="0.2">
      <c r="A3488" s="50"/>
      <c r="B3488" s="68"/>
      <c r="C3488" s="68"/>
      <c r="D3488" s="68"/>
    </row>
    <row r="3489" spans="1:4" ht="15" customHeight="1" x14ac:dyDescent="0.2">
      <c r="A3489" s="50"/>
      <c r="B3489" s="68"/>
      <c r="C3489" s="68"/>
      <c r="D3489" s="68"/>
    </row>
    <row r="3490" spans="1:4" ht="15" customHeight="1" x14ac:dyDescent="0.2">
      <c r="A3490" s="50"/>
      <c r="B3490" s="68"/>
      <c r="C3490" s="68"/>
      <c r="D3490" s="68"/>
    </row>
    <row r="3491" spans="1:4" ht="15" customHeight="1" x14ac:dyDescent="0.2">
      <c r="A3491" s="50"/>
      <c r="B3491" s="68"/>
      <c r="C3491" s="68"/>
      <c r="D3491" s="68"/>
    </row>
    <row r="3492" spans="1:4" ht="15" customHeight="1" x14ac:dyDescent="0.2">
      <c r="A3492" s="50"/>
      <c r="B3492" s="68"/>
      <c r="C3492" s="68"/>
      <c r="D3492" s="68"/>
    </row>
    <row r="3493" spans="1:4" ht="15" customHeight="1" x14ac:dyDescent="0.2">
      <c r="A3493" s="50"/>
      <c r="B3493" s="68"/>
      <c r="C3493" s="68"/>
      <c r="D3493" s="68"/>
    </row>
    <row r="3494" spans="1:4" ht="15" customHeight="1" x14ac:dyDescent="0.2">
      <c r="A3494" s="50"/>
      <c r="B3494" s="68"/>
      <c r="C3494" s="68"/>
      <c r="D3494" s="68"/>
    </row>
    <row r="3495" spans="1:4" ht="15" customHeight="1" x14ac:dyDescent="0.2">
      <c r="A3495" s="50"/>
      <c r="B3495" s="68"/>
      <c r="C3495" s="68"/>
      <c r="D3495" s="68"/>
    </row>
    <row r="3496" spans="1:4" ht="15" customHeight="1" x14ac:dyDescent="0.2">
      <c r="A3496" s="50"/>
      <c r="B3496" s="68"/>
      <c r="C3496" s="68"/>
      <c r="D3496" s="68"/>
    </row>
    <row r="3497" spans="1:4" ht="15" customHeight="1" x14ac:dyDescent="0.2">
      <c r="A3497" s="50"/>
      <c r="B3497" s="68"/>
      <c r="C3497" s="68"/>
      <c r="D3497" s="68"/>
    </row>
    <row r="3498" spans="1:4" ht="15" customHeight="1" x14ac:dyDescent="0.2">
      <c r="A3498" s="50"/>
      <c r="B3498" s="68"/>
      <c r="C3498" s="68"/>
      <c r="D3498" s="68"/>
    </row>
    <row r="3499" spans="1:4" ht="15" customHeight="1" x14ac:dyDescent="0.2">
      <c r="A3499" s="50"/>
      <c r="B3499" s="68"/>
      <c r="C3499" s="68"/>
      <c r="D3499" s="68"/>
    </row>
    <row r="3500" spans="1:4" ht="15" customHeight="1" x14ac:dyDescent="0.2">
      <c r="A3500" s="50"/>
      <c r="B3500" s="68"/>
      <c r="C3500" s="68"/>
      <c r="D3500" s="68"/>
    </row>
    <row r="3501" spans="1:4" ht="15" customHeight="1" x14ac:dyDescent="0.2">
      <c r="A3501" s="50"/>
      <c r="B3501" s="68"/>
      <c r="C3501" s="68"/>
      <c r="D3501" s="68"/>
    </row>
    <row r="3502" spans="1:4" ht="15" customHeight="1" x14ac:dyDescent="0.2">
      <c r="A3502" s="50"/>
      <c r="B3502" s="68"/>
      <c r="C3502" s="68"/>
      <c r="D3502" s="68"/>
    </row>
    <row r="3503" spans="1:4" ht="15" customHeight="1" x14ac:dyDescent="0.2">
      <c r="A3503" s="50"/>
      <c r="B3503" s="68"/>
      <c r="C3503" s="68"/>
      <c r="D3503" s="68"/>
    </row>
    <row r="3504" spans="1:4" ht="15" customHeight="1" x14ac:dyDescent="0.2">
      <c r="A3504" s="50"/>
      <c r="B3504" s="68"/>
      <c r="C3504" s="68"/>
      <c r="D3504" s="68"/>
    </row>
    <row r="3505" spans="1:4" ht="15" customHeight="1" x14ac:dyDescent="0.2">
      <c r="A3505" s="50"/>
      <c r="B3505" s="68"/>
      <c r="C3505" s="68"/>
      <c r="D3505" s="68"/>
    </row>
    <row r="3506" spans="1:4" ht="15" customHeight="1" x14ac:dyDescent="0.2">
      <c r="A3506" s="50"/>
      <c r="B3506" s="68"/>
      <c r="C3506" s="68"/>
      <c r="D3506" s="68"/>
    </row>
    <row r="3507" spans="1:4" ht="15" customHeight="1" x14ac:dyDescent="0.2">
      <c r="A3507" s="50"/>
      <c r="B3507" s="68"/>
      <c r="C3507" s="68"/>
      <c r="D3507" s="68"/>
    </row>
    <row r="3508" spans="1:4" ht="15" customHeight="1" x14ac:dyDescent="0.2">
      <c r="A3508" s="50"/>
      <c r="B3508" s="68"/>
      <c r="C3508" s="68"/>
      <c r="D3508" s="68"/>
    </row>
    <row r="3509" spans="1:4" ht="15" customHeight="1" x14ac:dyDescent="0.2">
      <c r="A3509" s="50"/>
      <c r="B3509" s="68"/>
      <c r="C3509" s="68"/>
      <c r="D3509" s="68"/>
    </row>
    <row r="3510" spans="1:4" ht="15" customHeight="1" x14ac:dyDescent="0.2">
      <c r="A3510" s="50"/>
      <c r="B3510" s="68"/>
      <c r="C3510" s="68"/>
      <c r="D3510" s="68"/>
    </row>
    <row r="3511" spans="1:4" ht="15" customHeight="1" x14ac:dyDescent="0.2">
      <c r="A3511" s="50"/>
      <c r="B3511" s="68"/>
      <c r="C3511" s="68"/>
      <c r="D3511" s="68"/>
    </row>
    <row r="3512" spans="1:4" ht="15" customHeight="1" x14ac:dyDescent="0.2">
      <c r="A3512" s="50"/>
      <c r="B3512" s="68"/>
      <c r="C3512" s="68"/>
      <c r="D3512" s="68"/>
    </row>
    <row r="3513" spans="1:4" ht="15" customHeight="1" x14ac:dyDescent="0.2">
      <c r="A3513" s="50"/>
      <c r="B3513" s="68"/>
      <c r="C3513" s="68"/>
      <c r="D3513" s="68"/>
    </row>
    <row r="3514" spans="1:4" ht="15" customHeight="1" x14ac:dyDescent="0.2">
      <c r="A3514" s="50"/>
      <c r="B3514" s="68"/>
      <c r="C3514" s="68"/>
      <c r="D3514" s="68"/>
    </row>
    <row r="3515" spans="1:4" ht="15" customHeight="1" x14ac:dyDescent="0.2">
      <c r="A3515" s="50"/>
      <c r="B3515" s="68"/>
      <c r="C3515" s="68"/>
      <c r="D3515" s="68"/>
    </row>
    <row r="3516" spans="1:4" ht="15" customHeight="1" x14ac:dyDescent="0.2">
      <c r="A3516" s="50"/>
      <c r="B3516" s="68"/>
      <c r="C3516" s="68"/>
      <c r="D3516" s="68"/>
    </row>
    <row r="3517" spans="1:4" ht="15" customHeight="1" x14ac:dyDescent="0.2">
      <c r="A3517" s="50"/>
      <c r="B3517" s="68"/>
      <c r="C3517" s="68"/>
      <c r="D3517" s="68"/>
    </row>
    <row r="3518" spans="1:4" ht="15" customHeight="1" x14ac:dyDescent="0.2">
      <c r="A3518" s="50"/>
      <c r="B3518" s="68"/>
      <c r="C3518" s="68"/>
      <c r="D3518" s="68"/>
    </row>
    <row r="3519" spans="1:4" ht="15" customHeight="1" x14ac:dyDescent="0.2">
      <c r="A3519" s="50"/>
      <c r="B3519" s="68"/>
      <c r="C3519" s="68"/>
      <c r="D3519" s="68"/>
    </row>
    <row r="3520" spans="1:4" ht="15" customHeight="1" x14ac:dyDescent="0.2">
      <c r="A3520" s="50"/>
      <c r="B3520" s="68"/>
      <c r="C3520" s="68"/>
      <c r="D3520" s="68"/>
    </row>
    <row r="3521" spans="1:4" ht="15" customHeight="1" x14ac:dyDescent="0.2">
      <c r="A3521" s="50"/>
      <c r="B3521" s="68"/>
      <c r="C3521" s="68"/>
      <c r="D3521" s="68"/>
    </row>
    <row r="3522" spans="1:4" ht="15" customHeight="1" x14ac:dyDescent="0.2">
      <c r="A3522" s="50"/>
      <c r="B3522" s="68"/>
      <c r="C3522" s="68"/>
      <c r="D3522" s="68"/>
    </row>
    <row r="3523" spans="1:4" ht="15" customHeight="1" x14ac:dyDescent="0.2">
      <c r="A3523" s="50"/>
      <c r="B3523" s="68"/>
      <c r="C3523" s="68"/>
      <c r="D3523" s="68"/>
    </row>
    <row r="3524" spans="1:4" ht="15" customHeight="1" x14ac:dyDescent="0.2">
      <c r="A3524" s="50"/>
      <c r="B3524" s="68"/>
      <c r="C3524" s="68"/>
      <c r="D3524" s="68"/>
    </row>
    <row r="3525" spans="1:4" ht="15" customHeight="1" x14ac:dyDescent="0.2">
      <c r="A3525" s="50"/>
      <c r="B3525" s="68"/>
      <c r="C3525" s="68"/>
      <c r="D3525" s="68"/>
    </row>
    <row r="3526" spans="1:4" ht="15" customHeight="1" x14ac:dyDescent="0.2">
      <c r="A3526" s="50"/>
      <c r="B3526" s="68"/>
      <c r="C3526" s="68"/>
      <c r="D3526" s="68"/>
    </row>
    <row r="3527" spans="1:4" ht="15" customHeight="1" x14ac:dyDescent="0.2">
      <c r="A3527" s="50"/>
      <c r="B3527" s="68"/>
      <c r="C3527" s="68"/>
      <c r="D3527" s="68"/>
    </row>
    <row r="3528" spans="1:4" ht="15" customHeight="1" x14ac:dyDescent="0.2">
      <c r="A3528" s="50"/>
      <c r="B3528" s="68"/>
      <c r="C3528" s="68"/>
      <c r="D3528" s="68"/>
    </row>
    <row r="3529" spans="1:4" ht="15" customHeight="1" x14ac:dyDescent="0.2">
      <c r="A3529" s="50"/>
      <c r="B3529" s="68"/>
      <c r="C3529" s="68"/>
      <c r="D3529" s="68"/>
    </row>
    <row r="3530" spans="1:4" ht="15" customHeight="1" x14ac:dyDescent="0.2">
      <c r="A3530" s="50"/>
      <c r="B3530" s="68"/>
      <c r="C3530" s="68"/>
      <c r="D3530" s="68"/>
    </row>
    <row r="3531" spans="1:4" ht="15" customHeight="1" x14ac:dyDescent="0.2">
      <c r="A3531" s="50"/>
      <c r="B3531" s="68"/>
      <c r="C3531" s="68"/>
      <c r="D3531" s="68"/>
    </row>
    <row r="3532" spans="1:4" ht="15" customHeight="1" x14ac:dyDescent="0.2">
      <c r="A3532" s="50"/>
      <c r="B3532" s="68"/>
      <c r="C3532" s="68"/>
      <c r="D3532" s="68"/>
    </row>
    <row r="3533" spans="1:4" ht="15" customHeight="1" x14ac:dyDescent="0.2">
      <c r="A3533" s="50"/>
      <c r="B3533" s="68"/>
      <c r="C3533" s="68"/>
      <c r="D3533" s="68"/>
    </row>
    <row r="3534" spans="1:4" ht="15" customHeight="1" x14ac:dyDescent="0.2">
      <c r="A3534" s="50"/>
      <c r="B3534" s="68"/>
      <c r="C3534" s="68"/>
      <c r="D3534" s="68"/>
    </row>
    <row r="3535" spans="1:4" ht="15" customHeight="1" x14ac:dyDescent="0.2">
      <c r="A3535" s="50"/>
      <c r="B3535" s="68"/>
      <c r="C3535" s="68"/>
      <c r="D3535" s="68"/>
    </row>
    <row r="3536" spans="1:4" ht="15" customHeight="1" x14ac:dyDescent="0.2">
      <c r="A3536" s="50"/>
      <c r="B3536" s="68"/>
      <c r="C3536" s="68"/>
      <c r="D3536" s="68"/>
    </row>
    <row r="3537" spans="1:4" ht="15" customHeight="1" x14ac:dyDescent="0.2">
      <c r="A3537" s="50"/>
      <c r="B3537" s="68"/>
      <c r="C3537" s="68"/>
      <c r="D3537" s="68"/>
    </row>
    <row r="3538" spans="1:4" ht="15" customHeight="1" x14ac:dyDescent="0.2">
      <c r="A3538" s="50"/>
      <c r="B3538" s="68"/>
      <c r="C3538" s="68"/>
      <c r="D3538" s="68"/>
    </row>
    <row r="3539" spans="1:4" ht="15" customHeight="1" x14ac:dyDescent="0.2">
      <c r="A3539" s="50"/>
      <c r="B3539" s="68"/>
      <c r="C3539" s="68"/>
      <c r="D3539" s="68"/>
    </row>
    <row r="3540" spans="1:4" ht="15" customHeight="1" x14ac:dyDescent="0.2">
      <c r="A3540" s="50"/>
      <c r="B3540" s="68"/>
      <c r="C3540" s="68"/>
      <c r="D3540" s="68"/>
    </row>
    <row r="3541" spans="1:4" ht="15" customHeight="1" x14ac:dyDescent="0.2">
      <c r="A3541" s="50"/>
      <c r="B3541" s="68"/>
      <c r="C3541" s="68"/>
      <c r="D3541" s="68"/>
    </row>
    <row r="3542" spans="1:4" ht="15" customHeight="1" x14ac:dyDescent="0.2">
      <c r="A3542" s="50"/>
      <c r="B3542" s="68"/>
      <c r="C3542" s="68"/>
      <c r="D3542" s="68"/>
    </row>
    <row r="3543" spans="1:4" ht="15" customHeight="1" x14ac:dyDescent="0.2">
      <c r="A3543" s="50"/>
      <c r="B3543" s="68"/>
      <c r="C3543" s="68"/>
      <c r="D3543" s="68"/>
    </row>
    <row r="3544" spans="1:4" ht="15" customHeight="1" x14ac:dyDescent="0.2">
      <c r="A3544" s="50"/>
      <c r="B3544" s="68"/>
      <c r="C3544" s="68"/>
      <c r="D3544" s="68"/>
    </row>
    <row r="3545" spans="1:4" ht="15" customHeight="1" x14ac:dyDescent="0.2">
      <c r="A3545" s="50"/>
      <c r="B3545" s="68"/>
      <c r="C3545" s="68"/>
      <c r="D3545" s="68"/>
    </row>
    <row r="3546" spans="1:4" ht="15" customHeight="1" x14ac:dyDescent="0.2">
      <c r="A3546" s="50"/>
      <c r="B3546" s="68"/>
      <c r="C3546" s="68"/>
      <c r="D3546" s="68"/>
    </row>
    <row r="3547" spans="1:4" ht="15" customHeight="1" x14ac:dyDescent="0.2">
      <c r="A3547" s="50"/>
      <c r="B3547" s="68"/>
      <c r="C3547" s="68"/>
      <c r="D3547" s="68"/>
    </row>
    <row r="3548" spans="1:4" ht="15" customHeight="1" x14ac:dyDescent="0.2">
      <c r="A3548" s="50"/>
      <c r="B3548" s="68"/>
      <c r="C3548" s="68"/>
      <c r="D3548" s="68"/>
    </row>
    <row r="3549" spans="1:4" ht="15" customHeight="1" x14ac:dyDescent="0.2">
      <c r="A3549" s="50"/>
      <c r="B3549" s="68"/>
      <c r="C3549" s="68"/>
      <c r="D3549" s="68"/>
    </row>
    <row r="3550" spans="1:4" ht="15" customHeight="1" x14ac:dyDescent="0.2">
      <c r="A3550" s="50"/>
      <c r="B3550" s="68"/>
      <c r="C3550" s="68"/>
      <c r="D3550" s="68"/>
    </row>
    <row r="3551" spans="1:4" ht="15" customHeight="1" x14ac:dyDescent="0.2">
      <c r="A3551" s="50"/>
      <c r="B3551" s="68"/>
      <c r="C3551" s="68"/>
      <c r="D3551" s="68"/>
    </row>
    <row r="3552" spans="1:4" ht="15" customHeight="1" x14ac:dyDescent="0.2">
      <c r="A3552" s="50"/>
      <c r="B3552" s="68"/>
      <c r="C3552" s="68"/>
      <c r="D3552" s="68"/>
    </row>
    <row r="3553" spans="1:4" ht="15" customHeight="1" x14ac:dyDescent="0.2">
      <c r="A3553" s="50"/>
      <c r="B3553" s="68"/>
      <c r="C3553" s="68"/>
      <c r="D3553" s="68"/>
    </row>
    <row r="3554" spans="1:4" ht="15" customHeight="1" x14ac:dyDescent="0.2">
      <c r="A3554" s="50"/>
      <c r="B3554" s="68"/>
      <c r="C3554" s="68"/>
      <c r="D3554" s="68"/>
    </row>
    <row r="3555" spans="1:4" ht="15" customHeight="1" x14ac:dyDescent="0.2">
      <c r="A3555" s="50"/>
      <c r="B3555" s="68"/>
      <c r="C3555" s="68"/>
      <c r="D3555" s="68"/>
    </row>
    <row r="3556" spans="1:4" ht="15" customHeight="1" x14ac:dyDescent="0.2">
      <c r="A3556" s="50"/>
      <c r="B3556" s="68"/>
      <c r="C3556" s="68"/>
      <c r="D3556" s="68"/>
    </row>
    <row r="3557" spans="1:4" ht="15" customHeight="1" x14ac:dyDescent="0.2">
      <c r="A3557" s="50"/>
      <c r="B3557" s="68"/>
      <c r="C3557" s="68"/>
      <c r="D3557" s="68"/>
    </row>
    <row r="3558" spans="1:4" ht="15" customHeight="1" x14ac:dyDescent="0.2">
      <c r="A3558" s="50"/>
      <c r="B3558" s="68"/>
      <c r="C3558" s="68"/>
      <c r="D3558" s="68"/>
    </row>
    <row r="3559" spans="1:4" ht="15" customHeight="1" x14ac:dyDescent="0.2">
      <c r="A3559" s="50"/>
      <c r="B3559" s="68"/>
      <c r="C3559" s="68"/>
      <c r="D3559" s="68"/>
    </row>
    <row r="3560" spans="1:4" ht="15" customHeight="1" x14ac:dyDescent="0.2">
      <c r="A3560" s="50"/>
      <c r="B3560" s="68"/>
      <c r="C3560" s="68"/>
      <c r="D3560" s="68"/>
    </row>
    <row r="3561" spans="1:4" ht="15" customHeight="1" x14ac:dyDescent="0.2">
      <c r="A3561" s="50"/>
      <c r="B3561" s="68"/>
      <c r="C3561" s="68"/>
      <c r="D3561" s="68"/>
    </row>
    <row r="3562" spans="1:4" ht="15" customHeight="1" x14ac:dyDescent="0.2">
      <c r="A3562" s="50"/>
      <c r="B3562" s="68"/>
      <c r="C3562" s="68"/>
      <c r="D3562" s="68"/>
    </row>
    <row r="3563" spans="1:4" ht="15" customHeight="1" x14ac:dyDescent="0.2">
      <c r="A3563" s="50"/>
      <c r="B3563" s="68"/>
      <c r="C3563" s="68"/>
      <c r="D3563" s="68"/>
    </row>
    <row r="3564" spans="1:4" ht="15" customHeight="1" x14ac:dyDescent="0.2">
      <c r="A3564" s="50"/>
      <c r="B3564" s="68"/>
      <c r="C3564" s="68"/>
      <c r="D3564" s="68"/>
    </row>
    <row r="3565" spans="1:4" ht="15" customHeight="1" x14ac:dyDescent="0.2">
      <c r="A3565" s="50"/>
      <c r="B3565" s="68"/>
      <c r="C3565" s="68"/>
      <c r="D3565" s="68"/>
    </row>
    <row r="3566" spans="1:4" ht="15" customHeight="1" x14ac:dyDescent="0.2">
      <c r="A3566" s="50"/>
      <c r="B3566" s="68"/>
      <c r="C3566" s="68"/>
      <c r="D3566" s="68"/>
    </row>
    <row r="3567" spans="1:4" ht="15" customHeight="1" x14ac:dyDescent="0.2">
      <c r="A3567" s="50"/>
      <c r="B3567" s="68"/>
      <c r="C3567" s="68"/>
      <c r="D3567" s="68"/>
    </row>
    <row r="3568" spans="1:4" ht="15" customHeight="1" x14ac:dyDescent="0.2">
      <c r="A3568" s="50"/>
      <c r="B3568" s="68"/>
      <c r="C3568" s="68"/>
      <c r="D3568" s="68"/>
    </row>
    <row r="3569" spans="1:4" ht="15" customHeight="1" x14ac:dyDescent="0.2">
      <c r="A3569" s="50"/>
      <c r="B3569" s="68"/>
      <c r="C3569" s="68"/>
      <c r="D3569" s="68"/>
    </row>
    <row r="3570" spans="1:4" ht="15" customHeight="1" x14ac:dyDescent="0.2">
      <c r="A3570" s="50"/>
      <c r="B3570" s="68"/>
      <c r="C3570" s="68"/>
      <c r="D3570" s="68"/>
    </row>
    <row r="3571" spans="1:4" ht="15" customHeight="1" x14ac:dyDescent="0.2">
      <c r="A3571" s="50"/>
      <c r="B3571" s="68"/>
      <c r="C3571" s="68"/>
      <c r="D3571" s="68"/>
    </row>
    <row r="3572" spans="1:4" ht="15" customHeight="1" x14ac:dyDescent="0.2">
      <c r="A3572" s="50"/>
      <c r="B3572" s="68"/>
      <c r="C3572" s="68"/>
      <c r="D3572" s="68"/>
    </row>
    <row r="3573" spans="1:4" ht="15" customHeight="1" x14ac:dyDescent="0.2">
      <c r="A3573" s="50"/>
      <c r="B3573" s="68"/>
      <c r="C3573" s="68"/>
      <c r="D3573" s="68"/>
    </row>
    <row r="3574" spans="1:4" ht="15" customHeight="1" x14ac:dyDescent="0.2">
      <c r="A3574" s="50"/>
      <c r="B3574" s="68"/>
      <c r="C3574" s="68"/>
      <c r="D3574" s="68"/>
    </row>
    <row r="3575" spans="1:4" ht="15" customHeight="1" x14ac:dyDescent="0.2">
      <c r="A3575" s="50"/>
      <c r="B3575" s="68"/>
      <c r="C3575" s="68"/>
      <c r="D3575" s="68"/>
    </row>
    <row r="3576" spans="1:4" ht="15" customHeight="1" x14ac:dyDescent="0.2">
      <c r="A3576" s="50"/>
      <c r="B3576" s="68"/>
      <c r="C3576" s="68"/>
      <c r="D3576" s="68"/>
    </row>
    <row r="3577" spans="1:4" ht="15" customHeight="1" x14ac:dyDescent="0.2">
      <c r="A3577" s="50"/>
      <c r="B3577" s="68"/>
      <c r="C3577" s="68"/>
      <c r="D3577" s="68"/>
    </row>
    <row r="3578" spans="1:4" ht="15" customHeight="1" x14ac:dyDescent="0.2">
      <c r="A3578" s="50"/>
      <c r="B3578" s="68"/>
      <c r="C3578" s="68"/>
      <c r="D3578" s="68"/>
    </row>
    <row r="3579" spans="1:4" ht="15" customHeight="1" x14ac:dyDescent="0.2">
      <c r="A3579" s="50"/>
      <c r="B3579" s="68"/>
      <c r="C3579" s="68"/>
      <c r="D3579" s="68"/>
    </row>
    <row r="3580" spans="1:4" ht="15" customHeight="1" x14ac:dyDescent="0.2">
      <c r="A3580" s="50"/>
      <c r="B3580" s="68"/>
      <c r="C3580" s="68"/>
      <c r="D3580" s="68"/>
    </row>
    <row r="3581" spans="1:4" ht="15" customHeight="1" x14ac:dyDescent="0.2">
      <c r="A3581" s="50"/>
      <c r="B3581" s="68"/>
      <c r="C3581" s="68"/>
      <c r="D3581" s="68"/>
    </row>
    <row r="3582" spans="1:4" ht="15" customHeight="1" x14ac:dyDescent="0.2">
      <c r="A3582" s="50"/>
      <c r="B3582" s="68"/>
      <c r="C3582" s="68"/>
      <c r="D3582" s="68"/>
    </row>
    <row r="3583" spans="1:4" ht="15" customHeight="1" x14ac:dyDescent="0.2">
      <c r="A3583" s="50"/>
      <c r="B3583" s="68"/>
      <c r="C3583" s="68"/>
      <c r="D3583" s="68"/>
    </row>
    <row r="3584" spans="1:4" ht="15" customHeight="1" x14ac:dyDescent="0.2">
      <c r="A3584" s="50"/>
      <c r="B3584" s="68"/>
      <c r="C3584" s="68"/>
      <c r="D3584" s="68"/>
    </row>
    <row r="3585" spans="1:4" ht="15" customHeight="1" x14ac:dyDescent="0.2">
      <c r="A3585" s="50"/>
      <c r="B3585" s="68"/>
      <c r="C3585" s="68"/>
      <c r="D3585" s="68"/>
    </row>
    <row r="3586" spans="1:4" ht="15" customHeight="1" x14ac:dyDescent="0.2">
      <c r="A3586" s="50"/>
      <c r="B3586" s="68"/>
      <c r="C3586" s="68"/>
      <c r="D3586" s="68"/>
    </row>
    <row r="3587" spans="1:4" ht="15" customHeight="1" x14ac:dyDescent="0.2">
      <c r="A3587" s="50"/>
      <c r="B3587" s="68"/>
      <c r="C3587" s="68"/>
      <c r="D3587" s="68"/>
    </row>
    <row r="3588" spans="1:4" ht="15" customHeight="1" x14ac:dyDescent="0.2">
      <c r="A3588" s="50"/>
      <c r="B3588" s="68"/>
      <c r="C3588" s="68"/>
      <c r="D3588" s="68"/>
    </row>
    <row r="3589" spans="1:4" ht="15" customHeight="1" x14ac:dyDescent="0.2">
      <c r="A3589" s="50"/>
      <c r="B3589" s="68"/>
      <c r="C3589" s="68"/>
      <c r="D3589" s="68"/>
    </row>
    <row r="3590" spans="1:4" ht="15" customHeight="1" x14ac:dyDescent="0.2">
      <c r="A3590" s="50"/>
      <c r="B3590" s="68"/>
      <c r="C3590" s="68"/>
      <c r="D3590" s="68"/>
    </row>
    <row r="3591" spans="1:4" ht="15" customHeight="1" x14ac:dyDescent="0.2">
      <c r="A3591" s="50"/>
      <c r="B3591" s="68"/>
      <c r="C3591" s="68"/>
      <c r="D3591" s="68"/>
    </row>
    <row r="3592" spans="1:4" ht="15" customHeight="1" x14ac:dyDescent="0.2">
      <c r="A3592" s="50"/>
      <c r="B3592" s="68"/>
      <c r="C3592" s="68"/>
      <c r="D3592" s="68"/>
    </row>
    <row r="3593" spans="1:4" ht="15" customHeight="1" x14ac:dyDescent="0.2">
      <c r="A3593" s="50"/>
      <c r="B3593" s="68"/>
      <c r="C3593" s="68"/>
      <c r="D3593" s="68"/>
    </row>
    <row r="3594" spans="1:4" ht="15" customHeight="1" x14ac:dyDescent="0.2">
      <c r="A3594" s="50"/>
      <c r="B3594" s="68"/>
      <c r="C3594" s="68"/>
      <c r="D3594" s="68"/>
    </row>
    <row r="3595" spans="1:4" ht="15" customHeight="1" x14ac:dyDescent="0.2">
      <c r="A3595" s="50"/>
      <c r="B3595" s="68"/>
      <c r="C3595" s="68"/>
      <c r="D3595" s="68"/>
    </row>
    <row r="3596" spans="1:4" ht="15" customHeight="1" x14ac:dyDescent="0.2">
      <c r="A3596" s="50"/>
      <c r="B3596" s="68"/>
      <c r="C3596" s="68"/>
      <c r="D3596" s="68"/>
    </row>
    <row r="3597" spans="1:4" ht="15" customHeight="1" x14ac:dyDescent="0.2">
      <c r="A3597" s="50"/>
      <c r="B3597" s="68"/>
      <c r="C3597" s="68"/>
      <c r="D3597" s="68"/>
    </row>
    <row r="3598" spans="1:4" ht="15" customHeight="1" x14ac:dyDescent="0.2">
      <c r="A3598" s="50"/>
      <c r="B3598" s="68"/>
      <c r="C3598" s="68"/>
      <c r="D3598" s="68"/>
    </row>
    <row r="3599" spans="1:4" ht="15" customHeight="1" x14ac:dyDescent="0.2">
      <c r="A3599" s="50"/>
      <c r="B3599" s="68"/>
      <c r="C3599" s="68"/>
      <c r="D3599" s="68"/>
    </row>
    <row r="3600" spans="1:4" ht="15" customHeight="1" x14ac:dyDescent="0.2">
      <c r="A3600" s="50"/>
      <c r="B3600" s="68"/>
      <c r="C3600" s="68"/>
      <c r="D3600" s="68"/>
    </row>
    <row r="3601" spans="1:4" ht="15" customHeight="1" x14ac:dyDescent="0.2">
      <c r="A3601" s="50"/>
      <c r="B3601" s="68"/>
      <c r="C3601" s="68"/>
      <c r="D3601" s="68"/>
    </row>
    <row r="3602" spans="1:4" ht="15" customHeight="1" x14ac:dyDescent="0.2">
      <c r="A3602" s="50"/>
      <c r="B3602" s="68"/>
      <c r="C3602" s="68"/>
      <c r="D3602" s="68"/>
    </row>
    <row r="3603" spans="1:4" ht="15" customHeight="1" x14ac:dyDescent="0.2">
      <c r="A3603" s="50"/>
      <c r="B3603" s="68"/>
      <c r="C3603" s="68"/>
      <c r="D3603" s="68"/>
    </row>
    <row r="3604" spans="1:4" ht="15" customHeight="1" x14ac:dyDescent="0.2">
      <c r="A3604" s="50"/>
      <c r="B3604" s="68"/>
      <c r="C3604" s="68"/>
      <c r="D3604" s="68"/>
    </row>
    <row r="3605" spans="1:4" ht="15" customHeight="1" x14ac:dyDescent="0.2">
      <c r="A3605" s="50"/>
      <c r="B3605" s="68"/>
      <c r="C3605" s="68"/>
      <c r="D3605" s="68"/>
    </row>
    <row r="3606" spans="1:4" ht="15" customHeight="1" x14ac:dyDescent="0.2">
      <c r="A3606" s="50"/>
      <c r="B3606" s="68"/>
      <c r="C3606" s="68"/>
      <c r="D3606" s="68"/>
    </row>
    <row r="3607" spans="1:4" ht="15" customHeight="1" x14ac:dyDescent="0.2">
      <c r="A3607" s="50"/>
      <c r="B3607" s="68"/>
      <c r="C3607" s="68"/>
      <c r="D3607" s="68"/>
    </row>
    <row r="3608" spans="1:4" ht="15" customHeight="1" x14ac:dyDescent="0.2">
      <c r="A3608" s="50"/>
      <c r="B3608" s="68"/>
      <c r="C3608" s="68"/>
      <c r="D3608" s="68"/>
    </row>
    <row r="3609" spans="1:4" ht="15" customHeight="1" x14ac:dyDescent="0.2">
      <c r="A3609" s="50"/>
      <c r="B3609" s="68"/>
      <c r="C3609" s="68"/>
      <c r="D3609" s="68"/>
    </row>
    <row r="3610" spans="1:4" ht="15" customHeight="1" x14ac:dyDescent="0.2">
      <c r="A3610" s="50"/>
      <c r="B3610" s="68"/>
      <c r="C3610" s="68"/>
      <c r="D3610" s="68"/>
    </row>
    <row r="3611" spans="1:4" ht="15" customHeight="1" x14ac:dyDescent="0.2">
      <c r="A3611" s="50"/>
      <c r="B3611" s="68"/>
      <c r="C3611" s="68"/>
      <c r="D3611" s="68"/>
    </row>
    <row r="3612" spans="1:4" ht="15" customHeight="1" x14ac:dyDescent="0.2">
      <c r="A3612" s="50"/>
      <c r="B3612" s="68"/>
      <c r="C3612" s="68"/>
      <c r="D3612" s="68"/>
    </row>
    <row r="3613" spans="1:4" ht="15" customHeight="1" x14ac:dyDescent="0.2">
      <c r="A3613" s="50"/>
      <c r="B3613" s="68"/>
      <c r="C3613" s="68"/>
      <c r="D3613" s="68"/>
    </row>
    <row r="3614" spans="1:4" ht="15" customHeight="1" x14ac:dyDescent="0.2">
      <c r="A3614" s="50"/>
      <c r="B3614" s="68"/>
      <c r="C3614" s="68"/>
      <c r="D3614" s="68"/>
    </row>
    <row r="3615" spans="1:4" ht="15" customHeight="1" x14ac:dyDescent="0.2">
      <c r="A3615" s="50"/>
      <c r="B3615" s="68"/>
      <c r="C3615" s="68"/>
      <c r="D3615" s="68"/>
    </row>
    <row r="3616" spans="1:4" ht="15" customHeight="1" x14ac:dyDescent="0.2">
      <c r="A3616" s="50"/>
      <c r="B3616" s="68"/>
      <c r="C3616" s="68"/>
      <c r="D3616" s="68"/>
    </row>
    <row r="3617" spans="1:4" ht="15" customHeight="1" x14ac:dyDescent="0.2">
      <c r="A3617" s="50"/>
      <c r="B3617" s="68"/>
      <c r="C3617" s="68"/>
      <c r="D3617" s="68"/>
    </row>
    <row r="3618" spans="1:4" ht="15" customHeight="1" x14ac:dyDescent="0.2">
      <c r="A3618" s="50"/>
      <c r="B3618" s="68"/>
      <c r="C3618" s="68"/>
      <c r="D3618" s="68"/>
    </row>
    <row r="3619" spans="1:4" ht="15" customHeight="1" x14ac:dyDescent="0.2">
      <c r="A3619" s="50"/>
      <c r="B3619" s="68"/>
      <c r="C3619" s="68"/>
      <c r="D3619" s="68"/>
    </row>
    <row r="3620" spans="1:4" ht="15" customHeight="1" x14ac:dyDescent="0.2">
      <c r="A3620" s="50"/>
      <c r="B3620" s="68"/>
      <c r="C3620" s="68"/>
      <c r="D3620" s="68"/>
    </row>
    <row r="3621" spans="1:4" ht="15" customHeight="1" x14ac:dyDescent="0.2">
      <c r="A3621" s="50"/>
      <c r="B3621" s="68"/>
      <c r="C3621" s="68"/>
      <c r="D3621" s="68"/>
    </row>
    <row r="3622" spans="1:4" ht="15" customHeight="1" x14ac:dyDescent="0.2">
      <c r="A3622" s="50"/>
      <c r="B3622" s="68"/>
      <c r="C3622" s="68"/>
      <c r="D3622" s="68"/>
    </row>
    <row r="3623" spans="1:4" ht="15" customHeight="1" x14ac:dyDescent="0.2">
      <c r="A3623" s="50"/>
      <c r="B3623" s="68"/>
      <c r="C3623" s="68"/>
      <c r="D3623" s="68"/>
    </row>
    <row r="3624" spans="1:4" ht="15" customHeight="1" x14ac:dyDescent="0.2">
      <c r="A3624" s="50"/>
      <c r="B3624" s="68"/>
      <c r="C3624" s="68"/>
      <c r="D3624" s="68"/>
    </row>
    <row r="3625" spans="1:4" ht="15" customHeight="1" x14ac:dyDescent="0.2">
      <c r="A3625" s="50"/>
      <c r="B3625" s="68"/>
      <c r="C3625" s="68"/>
      <c r="D3625" s="68"/>
    </row>
    <row r="3626" spans="1:4" ht="15" customHeight="1" x14ac:dyDescent="0.2">
      <c r="A3626" s="50"/>
      <c r="B3626" s="68"/>
      <c r="C3626" s="68"/>
      <c r="D3626" s="68"/>
    </row>
    <row r="3627" spans="1:4" ht="15" customHeight="1" x14ac:dyDescent="0.2">
      <c r="A3627" s="50"/>
      <c r="B3627" s="68"/>
      <c r="C3627" s="68"/>
      <c r="D3627" s="68"/>
    </row>
    <row r="3628" spans="1:4" ht="15" customHeight="1" x14ac:dyDescent="0.2">
      <c r="A3628" s="50"/>
      <c r="B3628" s="68"/>
      <c r="C3628" s="68"/>
      <c r="D3628" s="68"/>
    </row>
    <row r="3629" spans="1:4" ht="15" customHeight="1" x14ac:dyDescent="0.2">
      <c r="A3629" s="50"/>
      <c r="B3629" s="68"/>
      <c r="C3629" s="68"/>
      <c r="D3629" s="68"/>
    </row>
    <row r="3630" spans="1:4" ht="15" customHeight="1" x14ac:dyDescent="0.2">
      <c r="A3630" s="50"/>
      <c r="B3630" s="68"/>
      <c r="C3630" s="68"/>
      <c r="D3630" s="68"/>
    </row>
    <row r="3631" spans="1:4" ht="15" customHeight="1" x14ac:dyDescent="0.2">
      <c r="A3631" s="50"/>
      <c r="B3631" s="68"/>
      <c r="C3631" s="68"/>
      <c r="D3631" s="68"/>
    </row>
    <row r="3632" spans="1:4" ht="15" customHeight="1" x14ac:dyDescent="0.2">
      <c r="A3632" s="50"/>
      <c r="B3632" s="68"/>
      <c r="C3632" s="68"/>
      <c r="D3632" s="68"/>
    </row>
    <row r="3633" spans="1:4" ht="15" customHeight="1" x14ac:dyDescent="0.2">
      <c r="A3633" s="50"/>
      <c r="B3633" s="68"/>
      <c r="C3633" s="68"/>
      <c r="D3633" s="68"/>
    </row>
    <row r="3634" spans="1:4" ht="15" customHeight="1" x14ac:dyDescent="0.2">
      <c r="A3634" s="50"/>
      <c r="B3634" s="68"/>
      <c r="C3634" s="68"/>
      <c r="D3634" s="68"/>
    </row>
    <row r="3635" spans="1:4" ht="15" customHeight="1" x14ac:dyDescent="0.2">
      <c r="A3635" s="50"/>
      <c r="B3635" s="68"/>
      <c r="C3635" s="68"/>
      <c r="D3635" s="68"/>
    </row>
    <row r="3636" spans="1:4" ht="15" customHeight="1" x14ac:dyDescent="0.2">
      <c r="A3636" s="50"/>
      <c r="B3636" s="68"/>
      <c r="C3636" s="68"/>
      <c r="D3636" s="68"/>
    </row>
    <row r="3637" spans="1:4" ht="15" customHeight="1" x14ac:dyDescent="0.2">
      <c r="A3637" s="50"/>
      <c r="B3637" s="68"/>
      <c r="C3637" s="68"/>
      <c r="D3637" s="68"/>
    </row>
    <row r="3638" spans="1:4" ht="15" customHeight="1" x14ac:dyDescent="0.2">
      <c r="A3638" s="50"/>
      <c r="B3638" s="68"/>
      <c r="C3638" s="68"/>
      <c r="D3638" s="68"/>
    </row>
    <row r="3639" spans="1:4" ht="15" customHeight="1" x14ac:dyDescent="0.2">
      <c r="A3639" s="50"/>
      <c r="B3639" s="68"/>
      <c r="C3639" s="68"/>
      <c r="D3639" s="68"/>
    </row>
    <row r="3640" spans="1:4" ht="15" customHeight="1" x14ac:dyDescent="0.2">
      <c r="A3640" s="50"/>
      <c r="B3640" s="68"/>
      <c r="C3640" s="68"/>
      <c r="D3640" s="68"/>
    </row>
    <row r="3641" spans="1:4" ht="15" customHeight="1" x14ac:dyDescent="0.2">
      <c r="A3641" s="50"/>
      <c r="B3641" s="68"/>
      <c r="C3641" s="68"/>
      <c r="D3641" s="68"/>
    </row>
    <row r="3642" spans="1:4" ht="15" customHeight="1" x14ac:dyDescent="0.2">
      <c r="A3642" s="50"/>
      <c r="B3642" s="68"/>
      <c r="C3642" s="68"/>
      <c r="D3642" s="68"/>
    </row>
    <row r="3643" spans="1:4" ht="15" customHeight="1" x14ac:dyDescent="0.2">
      <c r="A3643" s="50"/>
      <c r="B3643" s="68"/>
      <c r="C3643" s="68"/>
      <c r="D3643" s="68"/>
    </row>
    <row r="3644" spans="1:4" ht="15" customHeight="1" x14ac:dyDescent="0.2">
      <c r="A3644" s="50"/>
      <c r="B3644" s="68"/>
      <c r="C3644" s="68"/>
      <c r="D3644" s="68"/>
    </row>
    <row r="3645" spans="1:4" ht="15" customHeight="1" x14ac:dyDescent="0.2">
      <c r="A3645" s="50"/>
      <c r="B3645" s="68"/>
      <c r="C3645" s="68"/>
      <c r="D3645" s="68"/>
    </row>
    <row r="3646" spans="1:4" ht="15" customHeight="1" x14ac:dyDescent="0.2">
      <c r="A3646" s="50"/>
      <c r="B3646" s="68"/>
      <c r="C3646" s="68"/>
      <c r="D3646" s="68"/>
    </row>
    <row r="3647" spans="1:4" ht="15" customHeight="1" x14ac:dyDescent="0.2">
      <c r="A3647" s="50"/>
      <c r="B3647" s="68"/>
      <c r="C3647" s="68"/>
      <c r="D3647" s="68"/>
    </row>
    <row r="3648" spans="1:4" ht="15" customHeight="1" x14ac:dyDescent="0.2">
      <c r="A3648" s="50"/>
      <c r="B3648" s="68"/>
      <c r="C3648" s="68"/>
      <c r="D3648" s="68"/>
    </row>
    <row r="3649" spans="1:4" ht="15" customHeight="1" x14ac:dyDescent="0.2">
      <c r="A3649" s="50"/>
      <c r="B3649" s="68"/>
      <c r="C3649" s="68"/>
      <c r="D3649" s="68"/>
    </row>
    <row r="3650" spans="1:4" ht="15" customHeight="1" x14ac:dyDescent="0.2">
      <c r="A3650" s="50"/>
      <c r="B3650" s="68"/>
      <c r="C3650" s="68"/>
      <c r="D3650" s="68"/>
    </row>
    <row r="3651" spans="1:4" ht="15" customHeight="1" x14ac:dyDescent="0.2">
      <c r="A3651" s="50"/>
      <c r="B3651" s="68"/>
      <c r="C3651" s="68"/>
      <c r="D3651" s="68"/>
    </row>
    <row r="3652" spans="1:4" ht="15" customHeight="1" x14ac:dyDescent="0.2">
      <c r="A3652" s="50"/>
      <c r="B3652" s="68"/>
      <c r="C3652" s="68"/>
      <c r="D3652" s="68"/>
    </row>
    <row r="3653" spans="1:4" ht="15" customHeight="1" x14ac:dyDescent="0.2">
      <c r="A3653" s="50"/>
      <c r="B3653" s="68"/>
      <c r="C3653" s="68"/>
      <c r="D3653" s="68"/>
    </row>
    <row r="3654" spans="1:4" ht="15" customHeight="1" x14ac:dyDescent="0.2">
      <c r="A3654" s="50"/>
      <c r="B3654" s="68"/>
      <c r="C3654" s="68"/>
      <c r="D3654" s="68"/>
    </row>
    <row r="3655" spans="1:4" ht="15" customHeight="1" x14ac:dyDescent="0.2">
      <c r="A3655" s="50"/>
      <c r="B3655" s="68"/>
      <c r="C3655" s="68"/>
      <c r="D3655" s="68"/>
    </row>
    <row r="3656" spans="1:4" ht="15" customHeight="1" x14ac:dyDescent="0.2">
      <c r="A3656" s="50"/>
      <c r="B3656" s="68"/>
      <c r="C3656" s="68"/>
      <c r="D3656" s="68"/>
    </row>
    <row r="3657" spans="1:4" ht="15" customHeight="1" x14ac:dyDescent="0.2">
      <c r="A3657" s="50"/>
      <c r="B3657" s="68"/>
      <c r="C3657" s="68"/>
      <c r="D3657" s="68"/>
    </row>
    <row r="3658" spans="1:4" ht="15" customHeight="1" x14ac:dyDescent="0.2">
      <c r="A3658" s="50"/>
      <c r="B3658" s="68"/>
      <c r="C3658" s="68"/>
      <c r="D3658" s="68"/>
    </row>
    <row r="3659" spans="1:4" ht="15" customHeight="1" x14ac:dyDescent="0.2">
      <c r="A3659" s="50"/>
      <c r="B3659" s="68"/>
      <c r="C3659" s="68"/>
      <c r="D3659" s="68"/>
    </row>
    <row r="3660" spans="1:4" ht="15" customHeight="1" x14ac:dyDescent="0.2">
      <c r="A3660" s="50"/>
      <c r="B3660" s="68"/>
      <c r="C3660" s="68"/>
      <c r="D3660" s="68"/>
    </row>
    <row r="3661" spans="1:4" ht="15" customHeight="1" x14ac:dyDescent="0.2">
      <c r="A3661" s="50"/>
      <c r="B3661" s="68"/>
      <c r="C3661" s="68"/>
      <c r="D3661" s="68"/>
    </row>
    <row r="3662" spans="1:4" ht="15" customHeight="1" x14ac:dyDescent="0.2">
      <c r="A3662" s="50"/>
      <c r="B3662" s="68"/>
      <c r="C3662" s="68"/>
      <c r="D3662" s="68"/>
    </row>
    <row r="3663" spans="1:4" ht="15" customHeight="1" x14ac:dyDescent="0.2">
      <c r="A3663" s="50"/>
      <c r="B3663" s="68"/>
      <c r="C3663" s="68"/>
      <c r="D3663" s="68"/>
    </row>
    <row r="3664" spans="1:4" ht="15" customHeight="1" x14ac:dyDescent="0.2">
      <c r="A3664" s="50"/>
      <c r="B3664" s="68"/>
      <c r="C3664" s="68"/>
      <c r="D3664" s="68"/>
    </row>
    <row r="3665" spans="1:4" ht="15" customHeight="1" x14ac:dyDescent="0.2">
      <c r="A3665" s="50"/>
      <c r="B3665" s="68"/>
      <c r="C3665" s="68"/>
      <c r="D3665" s="68"/>
    </row>
    <row r="3666" spans="1:4" ht="15" customHeight="1" x14ac:dyDescent="0.2">
      <c r="A3666" s="50"/>
      <c r="B3666" s="68"/>
      <c r="C3666" s="68"/>
      <c r="D3666" s="68"/>
    </row>
    <row r="3667" spans="1:4" ht="15" customHeight="1" x14ac:dyDescent="0.2">
      <c r="A3667" s="50"/>
      <c r="B3667" s="68"/>
      <c r="C3667" s="68"/>
      <c r="D3667" s="68"/>
    </row>
    <row r="3668" spans="1:4" ht="15" customHeight="1" x14ac:dyDescent="0.2">
      <c r="A3668" s="50"/>
      <c r="B3668" s="68"/>
      <c r="C3668" s="68"/>
      <c r="D3668" s="68"/>
    </row>
    <row r="3669" spans="1:4" ht="15" customHeight="1" x14ac:dyDescent="0.2">
      <c r="A3669" s="50"/>
      <c r="B3669" s="68"/>
      <c r="C3669" s="68"/>
      <c r="D3669" s="68"/>
    </row>
    <row r="3670" spans="1:4" ht="15" customHeight="1" x14ac:dyDescent="0.2">
      <c r="A3670" s="50"/>
      <c r="B3670" s="68"/>
      <c r="C3670" s="68"/>
      <c r="D3670" s="68"/>
    </row>
    <row r="3671" spans="1:4" ht="15" customHeight="1" x14ac:dyDescent="0.2">
      <c r="A3671" s="50"/>
      <c r="B3671" s="68"/>
      <c r="C3671" s="68"/>
      <c r="D3671" s="68"/>
    </row>
    <row r="3672" spans="1:4" ht="15" customHeight="1" x14ac:dyDescent="0.2">
      <c r="A3672" s="50"/>
      <c r="B3672" s="68"/>
      <c r="C3672" s="68"/>
      <c r="D3672" s="68"/>
    </row>
    <row r="3673" spans="1:4" ht="15" customHeight="1" x14ac:dyDescent="0.2">
      <c r="A3673" s="50"/>
      <c r="B3673" s="68"/>
      <c r="C3673" s="68"/>
      <c r="D3673" s="68"/>
    </row>
    <row r="3674" spans="1:4" ht="15" customHeight="1" x14ac:dyDescent="0.2">
      <c r="A3674" s="50"/>
      <c r="B3674" s="68"/>
      <c r="C3674" s="68"/>
      <c r="D3674" s="68"/>
    </row>
    <row r="3675" spans="1:4" ht="15" customHeight="1" x14ac:dyDescent="0.2">
      <c r="A3675" s="50"/>
      <c r="B3675" s="68"/>
      <c r="C3675" s="68"/>
      <c r="D3675" s="68"/>
    </row>
    <row r="3676" spans="1:4" ht="15" customHeight="1" x14ac:dyDescent="0.2">
      <c r="A3676" s="50"/>
      <c r="B3676" s="68"/>
      <c r="C3676" s="68"/>
      <c r="D3676" s="68"/>
    </row>
    <row r="3677" spans="1:4" ht="15" customHeight="1" x14ac:dyDescent="0.2">
      <c r="A3677" s="50"/>
      <c r="B3677" s="68"/>
      <c r="C3677" s="68"/>
      <c r="D3677" s="68"/>
    </row>
    <row r="3678" spans="1:4" ht="15" customHeight="1" x14ac:dyDescent="0.2">
      <c r="A3678" s="50"/>
      <c r="B3678" s="68"/>
      <c r="C3678" s="68"/>
      <c r="D3678" s="68"/>
    </row>
    <row r="3679" spans="1:4" ht="15" customHeight="1" x14ac:dyDescent="0.2">
      <c r="A3679" s="50"/>
      <c r="B3679" s="68"/>
      <c r="C3679" s="68"/>
      <c r="D3679" s="68"/>
    </row>
    <row r="3680" spans="1:4" ht="15" customHeight="1" x14ac:dyDescent="0.2">
      <c r="A3680" s="50"/>
      <c r="B3680" s="68"/>
      <c r="C3680" s="68"/>
      <c r="D3680" s="68"/>
    </row>
    <row r="3681" spans="1:4" ht="15" customHeight="1" x14ac:dyDescent="0.2">
      <c r="A3681" s="50"/>
      <c r="B3681" s="68"/>
      <c r="C3681" s="68"/>
      <c r="D3681" s="68"/>
    </row>
    <row r="3682" spans="1:4" ht="15" customHeight="1" x14ac:dyDescent="0.2">
      <c r="A3682" s="50"/>
      <c r="B3682" s="68"/>
      <c r="C3682" s="68"/>
      <c r="D3682" s="68"/>
    </row>
    <row r="3683" spans="1:4" ht="15" customHeight="1" x14ac:dyDescent="0.2">
      <c r="A3683" s="50"/>
      <c r="B3683" s="68"/>
      <c r="C3683" s="68"/>
      <c r="D3683" s="68"/>
    </row>
    <row r="3684" spans="1:4" ht="15" customHeight="1" x14ac:dyDescent="0.2">
      <c r="A3684" s="50"/>
      <c r="B3684" s="68"/>
      <c r="C3684" s="68"/>
      <c r="D3684" s="68"/>
    </row>
    <row r="3685" spans="1:4" ht="15" customHeight="1" x14ac:dyDescent="0.2">
      <c r="A3685" s="50"/>
      <c r="B3685" s="68"/>
      <c r="C3685" s="68"/>
      <c r="D3685" s="68"/>
    </row>
    <row r="3686" spans="1:4" ht="15" customHeight="1" x14ac:dyDescent="0.2">
      <c r="A3686" s="50"/>
      <c r="B3686" s="68"/>
      <c r="C3686" s="68"/>
      <c r="D3686" s="68"/>
    </row>
    <row r="3687" spans="1:4" ht="15" customHeight="1" x14ac:dyDescent="0.2">
      <c r="A3687" s="50"/>
      <c r="B3687" s="68"/>
      <c r="C3687" s="68"/>
      <c r="D3687" s="68"/>
    </row>
    <row r="3688" spans="1:4" ht="15" customHeight="1" x14ac:dyDescent="0.2">
      <c r="A3688" s="50"/>
      <c r="B3688" s="68"/>
      <c r="C3688" s="68"/>
      <c r="D3688" s="68"/>
    </row>
    <row r="3689" spans="1:4" ht="15" customHeight="1" x14ac:dyDescent="0.2">
      <c r="A3689" s="50"/>
      <c r="B3689" s="68"/>
      <c r="C3689" s="68"/>
      <c r="D3689" s="68"/>
    </row>
    <row r="3690" spans="1:4" ht="15" customHeight="1" x14ac:dyDescent="0.2">
      <c r="A3690" s="50"/>
      <c r="B3690" s="68"/>
      <c r="C3690" s="68"/>
      <c r="D3690" s="68"/>
    </row>
    <row r="3691" spans="1:4" ht="15" customHeight="1" x14ac:dyDescent="0.2">
      <c r="A3691" s="50"/>
      <c r="B3691" s="68"/>
      <c r="C3691" s="68"/>
      <c r="D3691" s="68"/>
    </row>
    <row r="3692" spans="1:4" ht="15" customHeight="1" x14ac:dyDescent="0.2">
      <c r="A3692" s="50"/>
      <c r="B3692" s="68"/>
      <c r="C3692" s="68"/>
      <c r="D3692" s="68"/>
    </row>
    <row r="3693" spans="1:4" ht="15" customHeight="1" x14ac:dyDescent="0.2">
      <c r="A3693" s="50"/>
      <c r="B3693" s="68"/>
      <c r="C3693" s="68"/>
      <c r="D3693" s="68"/>
    </row>
    <row r="3694" spans="1:4" ht="15" customHeight="1" x14ac:dyDescent="0.2">
      <c r="A3694" s="50"/>
      <c r="B3694" s="68"/>
      <c r="C3694" s="68"/>
      <c r="D3694" s="68"/>
    </row>
    <row r="3695" spans="1:4" ht="15" customHeight="1" x14ac:dyDescent="0.2">
      <c r="A3695" s="50"/>
      <c r="B3695" s="68"/>
      <c r="C3695" s="68"/>
      <c r="D3695" s="68"/>
    </row>
    <row r="3696" spans="1:4" ht="15" customHeight="1" x14ac:dyDescent="0.2">
      <c r="A3696" s="50"/>
      <c r="B3696" s="68"/>
      <c r="C3696" s="68"/>
      <c r="D3696" s="68"/>
    </row>
    <row r="3697" spans="1:4" ht="15" customHeight="1" x14ac:dyDescent="0.2">
      <c r="A3697" s="50"/>
      <c r="B3697" s="68"/>
      <c r="C3697" s="68"/>
      <c r="D3697" s="68"/>
    </row>
    <row r="3698" spans="1:4" ht="15" customHeight="1" x14ac:dyDescent="0.2">
      <c r="A3698" s="50"/>
      <c r="B3698" s="68"/>
      <c r="C3698" s="68"/>
      <c r="D3698" s="68"/>
    </row>
    <row r="3699" spans="1:4" ht="15" customHeight="1" x14ac:dyDescent="0.2">
      <c r="A3699" s="50"/>
      <c r="B3699" s="68"/>
      <c r="C3699" s="68"/>
      <c r="D3699" s="68"/>
    </row>
    <row r="3700" spans="1:4" ht="15" customHeight="1" x14ac:dyDescent="0.2">
      <c r="A3700" s="50"/>
      <c r="B3700" s="68"/>
      <c r="C3700" s="68"/>
      <c r="D3700" s="68"/>
    </row>
    <row r="3701" spans="1:4" ht="15" customHeight="1" x14ac:dyDescent="0.2">
      <c r="A3701" s="50"/>
      <c r="B3701" s="68"/>
      <c r="C3701" s="68"/>
      <c r="D3701" s="68"/>
    </row>
    <row r="3702" spans="1:4" ht="15" customHeight="1" x14ac:dyDescent="0.2">
      <c r="A3702" s="50"/>
      <c r="B3702" s="68"/>
      <c r="C3702" s="68"/>
      <c r="D3702" s="68"/>
    </row>
    <row r="3703" spans="1:4" ht="15" customHeight="1" x14ac:dyDescent="0.2">
      <c r="A3703" s="50"/>
      <c r="B3703" s="68"/>
      <c r="C3703" s="68"/>
      <c r="D3703" s="68"/>
    </row>
    <row r="3704" spans="1:4" ht="15" customHeight="1" x14ac:dyDescent="0.2">
      <c r="A3704" s="50"/>
      <c r="B3704" s="68"/>
      <c r="C3704" s="68"/>
      <c r="D3704" s="68"/>
    </row>
    <row r="3705" spans="1:4" ht="15" customHeight="1" x14ac:dyDescent="0.2">
      <c r="A3705" s="50"/>
      <c r="B3705" s="68"/>
      <c r="C3705" s="68"/>
      <c r="D3705" s="68"/>
    </row>
    <row r="3706" spans="1:4" ht="15" customHeight="1" x14ac:dyDescent="0.2">
      <c r="A3706" s="50"/>
      <c r="B3706" s="68"/>
      <c r="C3706" s="68"/>
      <c r="D3706" s="68"/>
    </row>
    <row r="3707" spans="1:4" ht="15" customHeight="1" x14ac:dyDescent="0.2">
      <c r="A3707" s="50"/>
      <c r="B3707" s="68"/>
      <c r="C3707" s="68"/>
      <c r="D3707" s="68"/>
    </row>
    <row r="3708" spans="1:4" ht="15" customHeight="1" x14ac:dyDescent="0.2">
      <c r="A3708" s="50"/>
      <c r="B3708" s="68"/>
      <c r="C3708" s="68"/>
      <c r="D3708" s="68"/>
    </row>
    <row r="3709" spans="1:4" ht="15" customHeight="1" x14ac:dyDescent="0.2">
      <c r="A3709" s="50"/>
      <c r="B3709" s="68"/>
      <c r="C3709" s="68"/>
      <c r="D3709" s="68"/>
    </row>
    <row r="3710" spans="1:4" ht="15" customHeight="1" x14ac:dyDescent="0.2">
      <c r="A3710" s="50"/>
      <c r="B3710" s="68"/>
      <c r="C3710" s="68"/>
      <c r="D3710" s="68"/>
    </row>
    <row r="3711" spans="1:4" ht="15" customHeight="1" x14ac:dyDescent="0.2">
      <c r="A3711" s="50"/>
      <c r="B3711" s="68"/>
      <c r="C3711" s="68"/>
      <c r="D3711" s="68"/>
    </row>
    <row r="3712" spans="1:4" ht="15" customHeight="1" x14ac:dyDescent="0.2">
      <c r="A3712" s="50"/>
      <c r="B3712" s="68"/>
      <c r="C3712" s="68"/>
      <c r="D3712" s="68"/>
    </row>
    <row r="3713" spans="1:4" ht="15" customHeight="1" x14ac:dyDescent="0.2">
      <c r="A3713" s="50"/>
      <c r="B3713" s="68"/>
      <c r="C3713" s="68"/>
      <c r="D3713" s="68"/>
    </row>
    <row r="3714" spans="1:4" ht="15" customHeight="1" x14ac:dyDescent="0.2">
      <c r="A3714" s="50"/>
      <c r="B3714" s="68"/>
      <c r="C3714" s="68"/>
      <c r="D3714" s="68"/>
    </row>
    <row r="3715" spans="1:4" ht="15" customHeight="1" x14ac:dyDescent="0.2">
      <c r="A3715" s="50"/>
      <c r="B3715" s="68"/>
      <c r="C3715" s="68"/>
      <c r="D3715" s="68"/>
    </row>
    <row r="3716" spans="1:4" ht="15" customHeight="1" x14ac:dyDescent="0.2">
      <c r="A3716" s="50"/>
      <c r="B3716" s="68"/>
      <c r="C3716" s="68"/>
      <c r="D3716" s="68"/>
    </row>
    <row r="3717" spans="1:4" ht="15" customHeight="1" x14ac:dyDescent="0.2">
      <c r="A3717" s="50"/>
      <c r="B3717" s="68"/>
      <c r="C3717" s="68"/>
      <c r="D3717" s="68"/>
    </row>
    <row r="3718" spans="1:4" ht="15" customHeight="1" x14ac:dyDescent="0.2">
      <c r="A3718" s="50"/>
      <c r="B3718" s="68"/>
      <c r="C3718" s="68"/>
      <c r="D3718" s="68"/>
    </row>
    <row r="3719" spans="1:4" ht="15" customHeight="1" x14ac:dyDescent="0.2">
      <c r="A3719" s="50"/>
      <c r="B3719" s="68"/>
      <c r="C3719" s="68"/>
      <c r="D3719" s="68"/>
    </row>
    <row r="3720" spans="1:4" ht="15" customHeight="1" x14ac:dyDescent="0.2">
      <c r="A3720" s="50"/>
      <c r="B3720" s="68"/>
      <c r="C3720" s="68"/>
      <c r="D3720" s="68"/>
    </row>
    <row r="3721" spans="1:4" ht="15" customHeight="1" x14ac:dyDescent="0.2">
      <c r="A3721" s="50"/>
      <c r="B3721" s="68"/>
      <c r="C3721" s="68"/>
      <c r="D3721" s="68"/>
    </row>
    <row r="3722" spans="1:4" ht="15" customHeight="1" x14ac:dyDescent="0.2">
      <c r="A3722" s="50"/>
      <c r="B3722" s="68"/>
      <c r="C3722" s="68"/>
      <c r="D3722" s="68"/>
    </row>
    <row r="3723" spans="1:4" ht="15" customHeight="1" x14ac:dyDescent="0.2">
      <c r="A3723" s="50"/>
      <c r="B3723" s="68"/>
      <c r="C3723" s="68"/>
      <c r="D3723" s="68"/>
    </row>
    <row r="3724" spans="1:4" ht="15" customHeight="1" x14ac:dyDescent="0.2">
      <c r="A3724" s="50"/>
      <c r="B3724" s="68"/>
      <c r="C3724" s="68"/>
      <c r="D3724" s="68"/>
    </row>
    <row r="3725" spans="1:4" ht="15" customHeight="1" x14ac:dyDescent="0.2">
      <c r="A3725" s="50"/>
      <c r="B3725" s="68"/>
      <c r="C3725" s="68"/>
      <c r="D3725" s="68"/>
    </row>
    <row r="3726" spans="1:4" ht="15" customHeight="1" x14ac:dyDescent="0.2">
      <c r="A3726" s="50"/>
      <c r="B3726" s="68"/>
      <c r="C3726" s="68"/>
      <c r="D3726" s="68"/>
    </row>
    <row r="3727" spans="1:4" ht="15" customHeight="1" x14ac:dyDescent="0.2">
      <c r="A3727" s="50"/>
      <c r="B3727" s="68"/>
      <c r="C3727" s="68"/>
      <c r="D3727" s="68"/>
    </row>
    <row r="3728" spans="1:4" ht="15" customHeight="1" x14ac:dyDescent="0.2">
      <c r="A3728" s="50"/>
      <c r="B3728" s="68"/>
      <c r="C3728" s="68"/>
      <c r="D3728" s="68"/>
    </row>
    <row r="3729" spans="1:4" ht="15" customHeight="1" x14ac:dyDescent="0.2">
      <c r="A3729" s="50"/>
      <c r="B3729" s="68"/>
      <c r="C3729" s="68"/>
      <c r="D3729" s="68"/>
    </row>
    <row r="3730" spans="1:4" ht="15" customHeight="1" x14ac:dyDescent="0.2">
      <c r="A3730" s="50"/>
      <c r="B3730" s="68"/>
      <c r="C3730" s="68"/>
      <c r="D3730" s="68"/>
    </row>
    <row r="3731" spans="1:4" ht="15" customHeight="1" x14ac:dyDescent="0.2">
      <c r="A3731" s="50"/>
      <c r="B3731" s="68"/>
      <c r="C3731" s="68"/>
      <c r="D3731" s="68"/>
    </row>
    <row r="3732" spans="1:4" ht="15" customHeight="1" x14ac:dyDescent="0.2">
      <c r="A3732" s="50"/>
      <c r="B3732" s="68"/>
      <c r="C3732" s="68"/>
      <c r="D3732" s="68"/>
    </row>
    <row r="3733" spans="1:4" ht="15" customHeight="1" x14ac:dyDescent="0.2">
      <c r="A3733" s="50"/>
      <c r="B3733" s="68"/>
      <c r="C3733" s="68"/>
      <c r="D3733" s="68"/>
    </row>
    <row r="3734" spans="1:4" ht="15" customHeight="1" x14ac:dyDescent="0.2">
      <c r="A3734" s="50"/>
      <c r="B3734" s="68"/>
      <c r="C3734" s="68"/>
      <c r="D3734" s="68"/>
    </row>
    <row r="3735" spans="1:4" ht="15" customHeight="1" x14ac:dyDescent="0.2">
      <c r="A3735" s="50"/>
      <c r="B3735" s="68"/>
      <c r="C3735" s="68"/>
      <c r="D3735" s="68"/>
    </row>
    <row r="3736" spans="1:4" ht="15" customHeight="1" x14ac:dyDescent="0.2">
      <c r="A3736" s="50"/>
      <c r="B3736" s="68"/>
      <c r="C3736" s="68"/>
      <c r="D3736" s="68"/>
    </row>
    <row r="3737" spans="1:4" ht="15" customHeight="1" x14ac:dyDescent="0.2">
      <c r="A3737" s="50"/>
      <c r="B3737" s="68"/>
      <c r="C3737" s="68"/>
      <c r="D3737" s="68"/>
    </row>
    <row r="3738" spans="1:4" ht="15" customHeight="1" x14ac:dyDescent="0.2">
      <c r="A3738" s="50"/>
      <c r="B3738" s="68"/>
      <c r="C3738" s="68"/>
      <c r="D3738" s="68"/>
    </row>
    <row r="3739" spans="1:4" ht="15" customHeight="1" x14ac:dyDescent="0.2">
      <c r="A3739" s="50"/>
      <c r="B3739" s="68"/>
      <c r="C3739" s="68"/>
      <c r="D3739" s="68"/>
    </row>
    <row r="3740" spans="1:4" ht="15" customHeight="1" x14ac:dyDescent="0.2">
      <c r="A3740" s="50"/>
      <c r="B3740" s="68"/>
      <c r="C3740" s="68"/>
      <c r="D3740" s="68"/>
    </row>
    <row r="3741" spans="1:4" ht="15" customHeight="1" x14ac:dyDescent="0.2">
      <c r="A3741" s="50"/>
      <c r="B3741" s="68"/>
      <c r="C3741" s="68"/>
      <c r="D3741" s="68"/>
    </row>
    <row r="3742" spans="1:4" ht="15" customHeight="1" x14ac:dyDescent="0.2">
      <c r="A3742" s="50"/>
      <c r="B3742" s="68"/>
      <c r="C3742" s="68"/>
      <c r="D3742" s="68"/>
    </row>
    <row r="3743" spans="1:4" ht="15" customHeight="1" x14ac:dyDescent="0.2">
      <c r="A3743" s="50"/>
      <c r="B3743" s="68"/>
      <c r="C3743" s="68"/>
      <c r="D3743" s="68"/>
    </row>
    <row r="3744" spans="1:4" ht="15" customHeight="1" x14ac:dyDescent="0.2">
      <c r="A3744" s="50"/>
      <c r="B3744" s="68"/>
      <c r="C3744" s="68"/>
      <c r="D3744" s="68"/>
    </row>
    <row r="3745" spans="1:4" ht="15" customHeight="1" x14ac:dyDescent="0.2">
      <c r="A3745" s="50"/>
      <c r="B3745" s="68"/>
      <c r="C3745" s="68"/>
      <c r="D3745" s="68"/>
    </row>
    <row r="3746" spans="1:4" ht="15" customHeight="1" x14ac:dyDescent="0.2">
      <c r="A3746" s="50"/>
      <c r="B3746" s="68"/>
      <c r="C3746" s="68"/>
      <c r="D3746" s="68"/>
    </row>
    <row r="3747" spans="1:4" ht="15" customHeight="1" x14ac:dyDescent="0.2">
      <c r="A3747" s="50"/>
      <c r="B3747" s="68"/>
      <c r="C3747" s="68"/>
      <c r="D3747" s="68"/>
    </row>
    <row r="3748" spans="1:4" ht="15" customHeight="1" x14ac:dyDescent="0.2">
      <c r="A3748" s="50"/>
      <c r="B3748" s="68"/>
      <c r="C3748" s="68"/>
      <c r="D3748" s="68"/>
    </row>
    <row r="3749" spans="1:4" ht="15" customHeight="1" x14ac:dyDescent="0.2">
      <c r="A3749" s="50"/>
      <c r="B3749" s="68"/>
      <c r="C3749" s="68"/>
      <c r="D3749" s="68"/>
    </row>
    <row r="3750" spans="1:4" ht="15" customHeight="1" x14ac:dyDescent="0.2">
      <c r="A3750" s="50"/>
      <c r="B3750" s="68"/>
      <c r="C3750" s="68"/>
      <c r="D3750" s="68"/>
    </row>
    <row r="3751" spans="1:4" ht="15" customHeight="1" x14ac:dyDescent="0.2">
      <c r="A3751" s="50"/>
      <c r="B3751" s="68"/>
      <c r="C3751" s="68"/>
      <c r="D3751" s="68"/>
    </row>
    <row r="3752" spans="1:4" ht="15" customHeight="1" x14ac:dyDescent="0.2">
      <c r="A3752" s="50"/>
      <c r="B3752" s="68"/>
      <c r="C3752" s="68"/>
      <c r="D3752" s="68"/>
    </row>
    <row r="3753" spans="1:4" ht="15" customHeight="1" x14ac:dyDescent="0.2">
      <c r="A3753" s="50"/>
      <c r="B3753" s="68"/>
      <c r="C3753" s="68"/>
      <c r="D3753" s="68"/>
    </row>
    <row r="3754" spans="1:4" ht="15" customHeight="1" x14ac:dyDescent="0.2">
      <c r="A3754" s="50"/>
      <c r="B3754" s="68"/>
      <c r="C3754" s="68"/>
      <c r="D3754" s="68"/>
    </row>
    <row r="3755" spans="1:4" ht="15" customHeight="1" x14ac:dyDescent="0.2">
      <c r="A3755" s="50"/>
      <c r="B3755" s="68"/>
      <c r="C3755" s="68"/>
      <c r="D3755" s="68"/>
    </row>
    <row r="3756" spans="1:4" ht="15" customHeight="1" x14ac:dyDescent="0.2">
      <c r="A3756" s="50"/>
      <c r="B3756" s="68"/>
      <c r="C3756" s="68"/>
      <c r="D3756" s="68"/>
    </row>
    <row r="3757" spans="1:4" ht="15" customHeight="1" x14ac:dyDescent="0.2">
      <c r="A3757" s="50"/>
      <c r="B3757" s="68"/>
      <c r="C3757" s="68"/>
      <c r="D3757" s="68"/>
    </row>
    <row r="3758" spans="1:4" ht="15" customHeight="1" x14ac:dyDescent="0.2">
      <c r="A3758" s="50"/>
      <c r="B3758" s="68"/>
      <c r="C3758" s="68"/>
      <c r="D3758" s="68"/>
    </row>
    <row r="3759" spans="1:4" ht="15" customHeight="1" x14ac:dyDescent="0.2">
      <c r="A3759" s="50"/>
      <c r="B3759" s="68"/>
      <c r="C3759" s="68"/>
      <c r="D3759" s="68"/>
    </row>
    <row r="3760" spans="1:4" ht="15" customHeight="1" x14ac:dyDescent="0.2">
      <c r="A3760" s="50"/>
      <c r="B3760" s="68"/>
      <c r="C3760" s="68"/>
      <c r="D3760" s="68"/>
    </row>
    <row r="3761" spans="1:4" ht="15" customHeight="1" x14ac:dyDescent="0.2">
      <c r="A3761" s="50"/>
      <c r="B3761" s="68"/>
      <c r="C3761" s="68"/>
      <c r="D3761" s="68"/>
    </row>
    <row r="3762" spans="1:4" ht="15" customHeight="1" x14ac:dyDescent="0.2">
      <c r="A3762" s="50"/>
      <c r="B3762" s="68"/>
      <c r="C3762" s="68"/>
      <c r="D3762" s="68"/>
    </row>
    <row r="3763" spans="1:4" ht="15" customHeight="1" x14ac:dyDescent="0.2">
      <c r="A3763" s="50"/>
      <c r="B3763" s="68"/>
      <c r="C3763" s="68"/>
      <c r="D3763" s="68"/>
    </row>
    <row r="3764" spans="1:4" ht="15" customHeight="1" x14ac:dyDescent="0.2">
      <c r="A3764" s="50"/>
      <c r="B3764" s="68"/>
      <c r="C3764" s="68"/>
      <c r="D3764" s="68"/>
    </row>
    <row r="3765" spans="1:4" ht="15" customHeight="1" x14ac:dyDescent="0.2">
      <c r="A3765" s="50"/>
      <c r="B3765" s="68"/>
      <c r="C3765" s="68"/>
      <c r="D3765" s="68"/>
    </row>
    <row r="3766" spans="1:4" ht="15" customHeight="1" x14ac:dyDescent="0.2">
      <c r="A3766" s="50"/>
      <c r="B3766" s="68"/>
      <c r="C3766" s="68"/>
      <c r="D3766" s="68"/>
    </row>
    <row r="3767" spans="1:4" ht="15" customHeight="1" x14ac:dyDescent="0.2">
      <c r="A3767" s="50"/>
      <c r="B3767" s="68"/>
      <c r="C3767" s="68"/>
      <c r="D3767" s="68"/>
    </row>
    <row r="3768" spans="1:4" ht="15" customHeight="1" x14ac:dyDescent="0.2">
      <c r="A3768" s="50"/>
      <c r="B3768" s="68"/>
      <c r="C3768" s="68"/>
      <c r="D3768" s="68"/>
    </row>
    <row r="3769" spans="1:4" ht="15" customHeight="1" x14ac:dyDescent="0.2">
      <c r="A3769" s="50"/>
      <c r="B3769" s="68"/>
      <c r="C3769" s="68"/>
      <c r="D3769" s="68"/>
    </row>
    <row r="3770" spans="1:4" ht="15" customHeight="1" x14ac:dyDescent="0.2">
      <c r="A3770" s="50"/>
      <c r="B3770" s="68"/>
      <c r="C3770" s="68"/>
      <c r="D3770" s="68"/>
    </row>
    <row r="3771" spans="1:4" ht="15" customHeight="1" x14ac:dyDescent="0.2">
      <c r="A3771" s="50"/>
      <c r="B3771" s="68"/>
      <c r="C3771" s="68"/>
      <c r="D3771" s="68"/>
    </row>
    <row r="3772" spans="1:4" ht="15" customHeight="1" x14ac:dyDescent="0.2">
      <c r="A3772" s="50"/>
      <c r="B3772" s="68"/>
      <c r="C3772" s="68"/>
      <c r="D3772" s="68"/>
    </row>
    <row r="3773" spans="1:4" ht="15" customHeight="1" x14ac:dyDescent="0.2">
      <c r="A3773" s="50"/>
      <c r="B3773" s="68"/>
      <c r="C3773" s="68"/>
      <c r="D3773" s="68"/>
    </row>
    <row r="3774" spans="1:4" ht="15" customHeight="1" x14ac:dyDescent="0.2">
      <c r="A3774" s="50"/>
      <c r="B3774" s="68"/>
      <c r="C3774" s="68"/>
      <c r="D3774" s="68"/>
    </row>
    <row r="3775" spans="1:4" ht="15" customHeight="1" x14ac:dyDescent="0.2">
      <c r="A3775" s="50"/>
      <c r="B3775" s="68"/>
      <c r="C3775" s="68"/>
      <c r="D3775" s="68"/>
    </row>
    <row r="3776" spans="1:4" ht="15" customHeight="1" x14ac:dyDescent="0.2">
      <c r="A3776" s="50"/>
      <c r="B3776" s="68"/>
      <c r="C3776" s="68"/>
      <c r="D3776" s="68"/>
    </row>
    <row r="3777" spans="1:4" ht="15" customHeight="1" x14ac:dyDescent="0.2">
      <c r="A3777" s="50"/>
      <c r="B3777" s="68"/>
      <c r="C3777" s="68"/>
      <c r="D3777" s="68"/>
    </row>
    <row r="3778" spans="1:4" ht="15" customHeight="1" x14ac:dyDescent="0.2">
      <c r="A3778" s="50"/>
      <c r="B3778" s="68"/>
      <c r="C3778" s="68"/>
      <c r="D3778" s="68"/>
    </row>
    <row r="3779" spans="1:4" ht="15" customHeight="1" x14ac:dyDescent="0.2">
      <c r="A3779" s="50"/>
      <c r="B3779" s="68"/>
      <c r="C3779" s="68"/>
      <c r="D3779" s="68"/>
    </row>
    <row r="3780" spans="1:4" ht="15" customHeight="1" x14ac:dyDescent="0.2">
      <c r="A3780" s="50"/>
      <c r="B3780" s="68"/>
      <c r="C3780" s="68"/>
      <c r="D3780" s="68"/>
    </row>
    <row r="3781" spans="1:4" ht="15" customHeight="1" x14ac:dyDescent="0.2">
      <c r="A3781" s="50"/>
      <c r="B3781" s="68"/>
      <c r="C3781" s="68"/>
      <c r="D3781" s="68"/>
    </row>
    <row r="3782" spans="1:4" ht="15" customHeight="1" x14ac:dyDescent="0.2">
      <c r="A3782" s="50"/>
      <c r="B3782" s="68"/>
      <c r="C3782" s="68"/>
      <c r="D3782" s="68"/>
    </row>
    <row r="3783" spans="1:4" ht="15" customHeight="1" x14ac:dyDescent="0.2">
      <c r="A3783" s="50"/>
      <c r="B3783" s="68"/>
      <c r="C3783" s="68"/>
      <c r="D3783" s="68"/>
    </row>
    <row r="3784" spans="1:4" ht="15" customHeight="1" x14ac:dyDescent="0.2">
      <c r="A3784" s="50"/>
      <c r="B3784" s="68"/>
      <c r="C3784" s="68"/>
      <c r="D3784" s="68"/>
    </row>
    <row r="3785" spans="1:4" ht="15" customHeight="1" x14ac:dyDescent="0.2">
      <c r="A3785" s="50"/>
      <c r="B3785" s="68"/>
      <c r="C3785" s="68"/>
      <c r="D3785" s="68"/>
    </row>
    <row r="3786" spans="1:4" ht="15" customHeight="1" x14ac:dyDescent="0.2">
      <c r="A3786" s="50"/>
      <c r="B3786" s="68"/>
      <c r="C3786" s="68"/>
      <c r="D3786" s="68"/>
    </row>
    <row r="3787" spans="1:4" ht="15" customHeight="1" x14ac:dyDescent="0.2">
      <c r="A3787" s="50"/>
      <c r="B3787" s="68"/>
      <c r="C3787" s="68"/>
      <c r="D3787" s="68"/>
    </row>
    <row r="3788" spans="1:4" ht="15" customHeight="1" x14ac:dyDescent="0.2">
      <c r="A3788" s="50"/>
      <c r="B3788" s="68"/>
      <c r="C3788" s="68"/>
      <c r="D3788" s="68"/>
    </row>
    <row r="3789" spans="1:4" ht="15" customHeight="1" x14ac:dyDescent="0.2">
      <c r="A3789" s="50"/>
      <c r="B3789" s="68"/>
      <c r="C3789" s="68"/>
      <c r="D3789" s="68"/>
    </row>
    <row r="3790" spans="1:4" ht="15" customHeight="1" x14ac:dyDescent="0.2">
      <c r="A3790" s="50"/>
      <c r="B3790" s="68"/>
      <c r="C3790" s="68"/>
      <c r="D3790" s="68"/>
    </row>
    <row r="3791" spans="1:4" ht="15" customHeight="1" x14ac:dyDescent="0.2">
      <c r="A3791" s="50"/>
      <c r="B3791" s="68"/>
      <c r="C3791" s="68"/>
      <c r="D3791" s="68"/>
    </row>
    <row r="3792" spans="1:4" ht="15" customHeight="1" x14ac:dyDescent="0.2">
      <c r="A3792" s="50"/>
      <c r="B3792" s="68"/>
      <c r="C3792" s="68"/>
      <c r="D3792" s="68"/>
    </row>
    <row r="3793" spans="1:4" ht="15" customHeight="1" x14ac:dyDescent="0.2">
      <c r="A3793" s="50"/>
      <c r="B3793" s="68"/>
      <c r="C3793" s="68"/>
      <c r="D3793" s="68"/>
    </row>
    <row r="3794" spans="1:4" ht="15" customHeight="1" x14ac:dyDescent="0.2">
      <c r="A3794" s="50"/>
      <c r="B3794" s="68"/>
      <c r="C3794" s="68"/>
      <c r="D3794" s="68"/>
    </row>
    <row r="3795" spans="1:4" ht="15" customHeight="1" x14ac:dyDescent="0.2">
      <c r="A3795" s="50"/>
      <c r="B3795" s="68"/>
      <c r="C3795" s="68"/>
      <c r="D3795" s="68"/>
    </row>
    <row r="3796" spans="1:4" ht="15" customHeight="1" x14ac:dyDescent="0.2">
      <c r="A3796" s="50"/>
      <c r="B3796" s="68"/>
      <c r="C3796" s="68"/>
      <c r="D3796" s="68"/>
    </row>
    <row r="3797" spans="1:4" ht="15" customHeight="1" x14ac:dyDescent="0.2">
      <c r="A3797" s="50"/>
      <c r="B3797" s="68"/>
      <c r="C3797" s="68"/>
      <c r="D3797" s="68"/>
    </row>
    <row r="3798" spans="1:4" ht="15" customHeight="1" x14ac:dyDescent="0.2">
      <c r="A3798" s="50"/>
      <c r="B3798" s="68"/>
      <c r="C3798" s="68"/>
      <c r="D3798" s="68"/>
    </row>
    <row r="3799" spans="1:4" ht="15" customHeight="1" x14ac:dyDescent="0.2">
      <c r="A3799" s="50"/>
      <c r="B3799" s="68"/>
      <c r="C3799" s="68"/>
      <c r="D3799" s="68"/>
    </row>
    <row r="3800" spans="1:4" ht="15" customHeight="1" x14ac:dyDescent="0.2">
      <c r="A3800" s="50"/>
      <c r="B3800" s="68"/>
      <c r="C3800" s="68"/>
      <c r="D3800" s="68"/>
    </row>
    <row r="3801" spans="1:4" ht="15" customHeight="1" x14ac:dyDescent="0.2">
      <c r="A3801" s="50"/>
      <c r="B3801" s="68"/>
      <c r="C3801" s="68"/>
      <c r="D3801" s="68"/>
    </row>
    <row r="3802" spans="1:4" ht="15" customHeight="1" x14ac:dyDescent="0.2">
      <c r="A3802" s="50"/>
      <c r="B3802" s="68"/>
      <c r="C3802" s="68"/>
      <c r="D3802" s="68"/>
    </row>
    <row r="3803" spans="1:4" ht="15" customHeight="1" x14ac:dyDescent="0.2">
      <c r="A3803" s="50"/>
      <c r="B3803" s="68"/>
      <c r="C3803" s="68"/>
      <c r="D3803" s="68"/>
    </row>
    <row r="3804" spans="1:4" ht="15" customHeight="1" x14ac:dyDescent="0.2">
      <c r="A3804" s="50"/>
      <c r="B3804" s="68"/>
      <c r="C3804" s="68"/>
      <c r="D3804" s="68"/>
    </row>
    <row r="3805" spans="1:4" ht="15" customHeight="1" x14ac:dyDescent="0.2">
      <c r="A3805" s="50"/>
      <c r="B3805" s="68"/>
      <c r="C3805" s="68"/>
      <c r="D3805" s="68"/>
    </row>
    <row r="3806" spans="1:4" ht="15" customHeight="1" x14ac:dyDescent="0.2">
      <c r="A3806" s="50"/>
      <c r="B3806" s="68"/>
      <c r="C3806" s="68"/>
      <c r="D3806" s="68"/>
    </row>
    <row r="3807" spans="1:4" ht="15" customHeight="1" x14ac:dyDescent="0.2">
      <c r="A3807" s="50"/>
      <c r="B3807" s="68"/>
      <c r="C3807" s="68"/>
      <c r="D3807" s="68"/>
    </row>
    <row r="3808" spans="1:4" ht="15" customHeight="1" x14ac:dyDescent="0.2">
      <c r="A3808" s="50"/>
      <c r="B3808" s="68"/>
      <c r="C3808" s="68"/>
      <c r="D3808" s="68"/>
    </row>
    <row r="3809" spans="1:4" ht="15" customHeight="1" x14ac:dyDescent="0.2">
      <c r="A3809" s="50"/>
      <c r="B3809" s="68"/>
      <c r="C3809" s="68"/>
      <c r="D3809" s="68"/>
    </row>
    <row r="3810" spans="1:4" ht="15" customHeight="1" x14ac:dyDescent="0.2">
      <c r="A3810" s="50"/>
      <c r="B3810" s="68"/>
      <c r="C3810" s="68"/>
      <c r="D3810" s="68"/>
    </row>
    <row r="3811" spans="1:4" ht="15" customHeight="1" x14ac:dyDescent="0.2">
      <c r="A3811" s="50"/>
      <c r="B3811" s="68"/>
      <c r="C3811" s="68"/>
      <c r="D3811" s="68"/>
    </row>
    <row r="3812" spans="1:4" ht="15" customHeight="1" x14ac:dyDescent="0.2">
      <c r="A3812" s="50"/>
      <c r="B3812" s="68"/>
      <c r="C3812" s="68"/>
      <c r="D3812" s="68"/>
    </row>
    <row r="3813" spans="1:4" ht="15" customHeight="1" x14ac:dyDescent="0.2">
      <c r="A3813" s="50"/>
      <c r="B3813" s="68"/>
      <c r="C3813" s="68"/>
      <c r="D3813" s="68"/>
    </row>
    <row r="3814" spans="1:4" ht="15" customHeight="1" x14ac:dyDescent="0.2">
      <c r="A3814" s="50"/>
      <c r="B3814" s="68"/>
      <c r="C3814" s="68"/>
      <c r="D3814" s="68"/>
    </row>
    <row r="3815" spans="1:4" ht="15" customHeight="1" x14ac:dyDescent="0.2">
      <c r="A3815" s="50"/>
      <c r="B3815" s="68"/>
      <c r="C3815" s="68"/>
      <c r="D3815" s="68"/>
    </row>
    <row r="3816" spans="1:4" ht="15" customHeight="1" x14ac:dyDescent="0.2">
      <c r="A3816" s="50"/>
      <c r="B3816" s="68"/>
      <c r="C3816" s="68"/>
      <c r="D3816" s="68"/>
    </row>
    <row r="3817" spans="1:4" ht="15" customHeight="1" x14ac:dyDescent="0.2">
      <c r="A3817" s="50"/>
      <c r="B3817" s="68"/>
      <c r="C3817" s="68"/>
      <c r="D3817" s="68"/>
    </row>
    <row r="3818" spans="1:4" ht="15" customHeight="1" x14ac:dyDescent="0.2">
      <c r="A3818" s="50"/>
      <c r="B3818" s="68"/>
      <c r="C3818" s="68"/>
      <c r="D3818" s="68"/>
    </row>
    <row r="3819" spans="1:4" ht="15" customHeight="1" x14ac:dyDescent="0.2">
      <c r="A3819" s="50"/>
      <c r="B3819" s="68"/>
      <c r="C3819" s="68"/>
      <c r="D3819" s="68"/>
    </row>
    <row r="3820" spans="1:4" ht="15" customHeight="1" x14ac:dyDescent="0.2">
      <c r="A3820" s="50"/>
      <c r="B3820" s="68"/>
      <c r="C3820" s="68"/>
      <c r="D3820" s="68"/>
    </row>
    <row r="3821" spans="1:4" ht="15" customHeight="1" x14ac:dyDescent="0.2">
      <c r="A3821" s="50"/>
      <c r="B3821" s="68"/>
      <c r="C3821" s="68"/>
      <c r="D3821" s="68"/>
    </row>
    <row r="3822" spans="1:4" ht="15" customHeight="1" x14ac:dyDescent="0.2">
      <c r="A3822" s="50"/>
      <c r="B3822" s="68"/>
      <c r="C3822" s="68"/>
      <c r="D3822" s="68"/>
    </row>
    <row r="3823" spans="1:4" ht="15" customHeight="1" x14ac:dyDescent="0.2">
      <c r="A3823" s="50"/>
      <c r="B3823" s="68"/>
      <c r="C3823" s="68"/>
      <c r="D3823" s="68"/>
    </row>
    <row r="3824" spans="1:4" ht="15" customHeight="1" x14ac:dyDescent="0.2">
      <c r="A3824" s="50"/>
      <c r="B3824" s="68"/>
      <c r="C3824" s="68"/>
      <c r="D3824" s="68"/>
    </row>
    <row r="3825" spans="1:4" ht="15" customHeight="1" x14ac:dyDescent="0.2">
      <c r="A3825" s="50"/>
      <c r="B3825" s="68"/>
      <c r="C3825" s="68"/>
      <c r="D3825" s="68"/>
    </row>
    <row r="3826" spans="1:4" ht="15" customHeight="1" x14ac:dyDescent="0.2">
      <c r="A3826" s="50"/>
      <c r="B3826" s="68"/>
      <c r="C3826" s="68"/>
      <c r="D3826" s="68"/>
    </row>
    <row r="3827" spans="1:4" ht="15" customHeight="1" x14ac:dyDescent="0.2">
      <c r="A3827" s="50"/>
      <c r="B3827" s="68"/>
      <c r="C3827" s="68"/>
      <c r="D3827" s="68"/>
    </row>
    <row r="3828" spans="1:4" ht="15" customHeight="1" x14ac:dyDescent="0.2">
      <c r="A3828" s="50"/>
      <c r="B3828" s="68"/>
      <c r="C3828" s="68"/>
      <c r="D3828" s="68"/>
    </row>
    <row r="3829" spans="1:4" ht="15" customHeight="1" x14ac:dyDescent="0.2">
      <c r="A3829" s="50"/>
      <c r="B3829" s="68"/>
      <c r="C3829" s="68"/>
      <c r="D3829" s="68"/>
    </row>
    <row r="3830" spans="1:4" ht="15" customHeight="1" x14ac:dyDescent="0.2">
      <c r="A3830" s="50"/>
      <c r="B3830" s="68"/>
      <c r="C3830" s="68"/>
      <c r="D3830" s="68"/>
    </row>
    <row r="3831" spans="1:4" ht="15" customHeight="1" x14ac:dyDescent="0.2">
      <c r="A3831" s="50"/>
      <c r="B3831" s="68"/>
      <c r="C3831" s="68"/>
      <c r="D3831" s="68"/>
    </row>
    <row r="3832" spans="1:4" ht="15" customHeight="1" x14ac:dyDescent="0.2">
      <c r="A3832" s="50"/>
      <c r="B3832" s="68"/>
      <c r="C3832" s="68"/>
      <c r="D3832" s="68"/>
    </row>
    <row r="3833" spans="1:4" ht="15" customHeight="1" x14ac:dyDescent="0.2">
      <c r="A3833" s="50"/>
      <c r="B3833" s="68"/>
      <c r="C3833" s="68"/>
      <c r="D3833" s="68"/>
    </row>
    <row r="3834" spans="1:4" ht="15" customHeight="1" x14ac:dyDescent="0.2">
      <c r="A3834" s="50"/>
      <c r="B3834" s="68"/>
      <c r="C3834" s="68"/>
      <c r="D3834" s="68"/>
    </row>
    <row r="3835" spans="1:4" ht="15" customHeight="1" x14ac:dyDescent="0.2">
      <c r="A3835" s="50"/>
      <c r="B3835" s="68"/>
      <c r="C3835" s="68"/>
      <c r="D3835" s="68"/>
    </row>
    <row r="3836" spans="1:4" ht="15" customHeight="1" x14ac:dyDescent="0.2">
      <c r="A3836" s="50"/>
      <c r="B3836" s="68"/>
      <c r="C3836" s="68"/>
      <c r="D3836" s="68"/>
    </row>
    <row r="3837" spans="1:4" ht="15" customHeight="1" x14ac:dyDescent="0.2">
      <c r="A3837" s="50"/>
      <c r="B3837" s="68"/>
      <c r="C3837" s="68"/>
      <c r="D3837" s="68"/>
    </row>
    <row r="3838" spans="1:4" ht="15" customHeight="1" x14ac:dyDescent="0.2">
      <c r="A3838" s="50"/>
      <c r="B3838" s="68"/>
      <c r="C3838" s="68"/>
      <c r="D3838" s="68"/>
    </row>
    <row r="3839" spans="1:4" ht="15" customHeight="1" x14ac:dyDescent="0.2">
      <c r="A3839" s="50"/>
      <c r="B3839" s="68"/>
      <c r="C3839" s="68"/>
      <c r="D3839" s="68"/>
    </row>
    <row r="3840" spans="1:4" ht="15" customHeight="1" x14ac:dyDescent="0.2">
      <c r="A3840" s="50"/>
      <c r="B3840" s="68"/>
      <c r="C3840" s="68"/>
      <c r="D3840" s="68"/>
    </row>
    <row r="3841" spans="1:4" ht="15" customHeight="1" x14ac:dyDescent="0.2">
      <c r="A3841" s="50"/>
      <c r="B3841" s="68"/>
      <c r="C3841" s="68"/>
      <c r="D3841" s="68"/>
    </row>
    <row r="3842" spans="1:4" ht="15" customHeight="1" x14ac:dyDescent="0.2">
      <c r="A3842" s="50"/>
      <c r="B3842" s="68"/>
      <c r="C3842" s="68"/>
      <c r="D3842" s="68"/>
    </row>
    <row r="3843" spans="1:4" ht="15" customHeight="1" x14ac:dyDescent="0.2">
      <c r="A3843" s="50"/>
      <c r="B3843" s="68"/>
      <c r="C3843" s="68"/>
      <c r="D3843" s="68"/>
    </row>
    <row r="3844" spans="1:4" ht="15" customHeight="1" x14ac:dyDescent="0.2">
      <c r="A3844" s="50"/>
      <c r="B3844" s="68"/>
      <c r="C3844" s="68"/>
      <c r="D3844" s="68"/>
    </row>
    <row r="3845" spans="1:4" ht="15" customHeight="1" x14ac:dyDescent="0.2">
      <c r="A3845" s="50"/>
      <c r="B3845" s="68"/>
      <c r="C3845" s="68"/>
      <c r="D3845" s="68"/>
    </row>
    <row r="3846" spans="1:4" ht="15" customHeight="1" x14ac:dyDescent="0.2">
      <c r="A3846" s="50"/>
      <c r="B3846" s="68"/>
      <c r="C3846" s="68"/>
      <c r="D3846" s="68"/>
    </row>
    <row r="3847" spans="1:4" ht="15" customHeight="1" x14ac:dyDescent="0.2">
      <c r="A3847" s="50"/>
      <c r="B3847" s="68"/>
      <c r="C3847" s="68"/>
      <c r="D3847" s="68"/>
    </row>
    <row r="3848" spans="1:4" ht="15" customHeight="1" x14ac:dyDescent="0.2">
      <c r="A3848" s="50"/>
      <c r="B3848" s="68"/>
      <c r="C3848" s="68"/>
      <c r="D3848" s="68"/>
    </row>
    <row r="3849" spans="1:4" ht="15" customHeight="1" x14ac:dyDescent="0.2">
      <c r="A3849" s="50"/>
      <c r="B3849" s="68"/>
      <c r="C3849" s="68"/>
      <c r="D3849" s="68"/>
    </row>
    <row r="3850" spans="1:4" ht="15" customHeight="1" x14ac:dyDescent="0.2">
      <c r="A3850" s="50"/>
      <c r="B3850" s="68"/>
      <c r="C3850" s="68"/>
      <c r="D3850" s="68"/>
    </row>
    <row r="3851" spans="1:4" ht="15" customHeight="1" x14ac:dyDescent="0.2">
      <c r="A3851" s="50"/>
      <c r="B3851" s="68"/>
      <c r="C3851" s="68"/>
      <c r="D3851" s="68"/>
    </row>
    <row r="3852" spans="1:4" ht="15" customHeight="1" x14ac:dyDescent="0.2">
      <c r="A3852" s="50"/>
      <c r="B3852" s="68"/>
      <c r="C3852" s="68"/>
      <c r="D3852" s="68"/>
    </row>
    <row r="3853" spans="1:4" ht="15" customHeight="1" x14ac:dyDescent="0.2">
      <c r="A3853" s="50"/>
      <c r="B3853" s="68"/>
      <c r="C3853" s="68"/>
      <c r="D3853" s="68"/>
    </row>
    <row r="3854" spans="1:4" ht="15" customHeight="1" x14ac:dyDescent="0.2">
      <c r="A3854" s="50"/>
      <c r="B3854" s="68"/>
      <c r="C3854" s="68"/>
      <c r="D3854" s="68"/>
    </row>
    <row r="3855" spans="1:4" ht="15" customHeight="1" x14ac:dyDescent="0.2">
      <c r="A3855" s="50"/>
      <c r="B3855" s="68"/>
      <c r="C3855" s="68"/>
      <c r="D3855" s="68"/>
    </row>
    <row r="3856" spans="1:4" ht="15" customHeight="1" x14ac:dyDescent="0.2">
      <c r="A3856" s="50"/>
      <c r="B3856" s="68"/>
      <c r="C3856" s="68"/>
      <c r="D3856" s="68"/>
    </row>
    <row r="3857" spans="1:4" ht="15" customHeight="1" x14ac:dyDescent="0.2">
      <c r="A3857" s="50"/>
      <c r="B3857" s="68"/>
      <c r="C3857" s="68"/>
      <c r="D3857" s="68"/>
    </row>
    <row r="3858" spans="1:4" ht="15" customHeight="1" x14ac:dyDescent="0.2">
      <c r="A3858" s="50"/>
      <c r="B3858" s="68"/>
      <c r="C3858" s="68"/>
      <c r="D3858" s="68"/>
    </row>
    <row r="3859" spans="1:4" ht="15" customHeight="1" x14ac:dyDescent="0.2">
      <c r="A3859" s="50"/>
      <c r="B3859" s="68"/>
      <c r="C3859" s="68"/>
      <c r="D3859" s="68"/>
    </row>
    <row r="3860" spans="1:4" ht="15" customHeight="1" x14ac:dyDescent="0.2">
      <c r="A3860" s="50"/>
      <c r="B3860" s="68"/>
      <c r="C3860" s="68"/>
      <c r="D3860" s="68"/>
    </row>
    <row r="3861" spans="1:4" ht="15" customHeight="1" x14ac:dyDescent="0.2">
      <c r="A3861" s="50"/>
      <c r="B3861" s="68"/>
      <c r="C3861" s="68"/>
      <c r="D3861" s="68"/>
    </row>
    <row r="3862" spans="1:4" ht="15" customHeight="1" x14ac:dyDescent="0.2">
      <c r="A3862" s="50"/>
      <c r="B3862" s="68"/>
      <c r="C3862" s="68"/>
      <c r="D3862" s="68"/>
    </row>
    <row r="3863" spans="1:4" ht="15" customHeight="1" x14ac:dyDescent="0.2">
      <c r="A3863" s="50"/>
      <c r="B3863" s="68"/>
      <c r="C3863" s="68"/>
      <c r="D3863" s="68"/>
    </row>
    <row r="3864" spans="1:4" ht="15" customHeight="1" x14ac:dyDescent="0.2">
      <c r="A3864" s="50"/>
      <c r="B3864" s="68"/>
      <c r="C3864" s="68"/>
      <c r="D3864" s="68"/>
    </row>
    <row r="3865" spans="1:4" ht="15" customHeight="1" x14ac:dyDescent="0.2">
      <c r="A3865" s="50"/>
      <c r="B3865" s="68"/>
      <c r="C3865" s="68"/>
      <c r="D3865" s="68"/>
    </row>
    <row r="3866" spans="1:4" ht="15" customHeight="1" x14ac:dyDescent="0.2">
      <c r="A3866" s="50"/>
      <c r="B3866" s="68"/>
      <c r="C3866" s="68"/>
      <c r="D3866" s="68"/>
    </row>
    <row r="3867" spans="1:4" ht="15" customHeight="1" x14ac:dyDescent="0.2">
      <c r="A3867" s="50"/>
      <c r="B3867" s="68"/>
      <c r="C3867" s="68"/>
      <c r="D3867" s="68"/>
    </row>
    <row r="3868" spans="1:4" ht="15" customHeight="1" x14ac:dyDescent="0.2">
      <c r="A3868" s="50"/>
      <c r="B3868" s="68"/>
      <c r="C3868" s="68"/>
      <c r="D3868" s="68"/>
    </row>
    <row r="3869" spans="1:4" ht="15" customHeight="1" x14ac:dyDescent="0.2">
      <c r="A3869" s="50"/>
      <c r="B3869" s="68"/>
      <c r="C3869" s="68"/>
      <c r="D3869" s="68"/>
    </row>
    <row r="3870" spans="1:4" ht="15" customHeight="1" x14ac:dyDescent="0.2">
      <c r="A3870" s="50"/>
      <c r="B3870" s="68"/>
      <c r="C3870" s="68"/>
      <c r="D3870" s="68"/>
    </row>
    <row r="3871" spans="1:4" ht="15" customHeight="1" x14ac:dyDescent="0.2">
      <c r="A3871" s="50"/>
      <c r="B3871" s="68"/>
      <c r="C3871" s="68"/>
      <c r="D3871" s="68"/>
    </row>
    <row r="3872" spans="1:4" ht="15" customHeight="1" x14ac:dyDescent="0.2">
      <c r="A3872" s="50"/>
      <c r="B3872" s="68"/>
      <c r="C3872" s="68"/>
      <c r="D3872" s="68"/>
    </row>
    <row r="3873" spans="1:4" ht="15" customHeight="1" x14ac:dyDescent="0.2">
      <c r="A3873" s="50"/>
      <c r="B3873" s="68"/>
      <c r="C3873" s="68"/>
      <c r="D3873" s="68"/>
    </row>
    <row r="3874" spans="1:4" ht="15" customHeight="1" x14ac:dyDescent="0.2">
      <c r="A3874" s="50"/>
      <c r="B3874" s="68"/>
      <c r="C3874" s="68"/>
      <c r="D3874" s="68"/>
    </row>
    <row r="3875" spans="1:4" ht="15" customHeight="1" x14ac:dyDescent="0.2">
      <c r="A3875" s="50"/>
      <c r="B3875" s="68"/>
      <c r="C3875" s="68"/>
      <c r="D3875" s="68"/>
    </row>
    <row r="3876" spans="1:4" ht="15" customHeight="1" x14ac:dyDescent="0.2">
      <c r="A3876" s="50"/>
      <c r="B3876" s="68"/>
      <c r="C3876" s="68"/>
      <c r="D3876" s="68"/>
    </row>
    <row r="3877" spans="1:4" ht="15" customHeight="1" x14ac:dyDescent="0.2">
      <c r="A3877" s="50"/>
      <c r="B3877" s="68"/>
      <c r="C3877" s="68"/>
      <c r="D3877" s="68"/>
    </row>
    <row r="3878" spans="1:4" ht="15" customHeight="1" x14ac:dyDescent="0.2">
      <c r="A3878" s="50"/>
      <c r="B3878" s="68"/>
      <c r="C3878" s="68"/>
      <c r="D3878" s="68"/>
    </row>
    <row r="3879" spans="1:4" ht="15" customHeight="1" x14ac:dyDescent="0.2">
      <c r="A3879" s="50"/>
      <c r="B3879" s="68"/>
      <c r="C3879" s="68"/>
      <c r="D3879" s="68"/>
    </row>
    <row r="3880" spans="1:4" ht="15" customHeight="1" x14ac:dyDescent="0.2">
      <c r="A3880" s="50"/>
      <c r="B3880" s="68"/>
      <c r="C3880" s="68"/>
      <c r="D3880" s="68"/>
    </row>
    <row r="3881" spans="1:4" ht="15" customHeight="1" x14ac:dyDescent="0.2">
      <c r="A3881" s="50"/>
      <c r="B3881" s="68"/>
      <c r="C3881" s="68"/>
      <c r="D3881" s="68"/>
    </row>
    <row r="3882" spans="1:4" ht="15" customHeight="1" x14ac:dyDescent="0.2">
      <c r="A3882" s="50"/>
      <c r="B3882" s="68"/>
      <c r="C3882" s="68"/>
      <c r="D3882" s="68"/>
    </row>
    <row r="3883" spans="1:4" ht="15" customHeight="1" x14ac:dyDescent="0.2">
      <c r="A3883" s="50"/>
      <c r="B3883" s="68"/>
      <c r="C3883" s="68"/>
      <c r="D3883" s="68"/>
    </row>
    <row r="3884" spans="1:4" ht="15" customHeight="1" x14ac:dyDescent="0.2">
      <c r="A3884" s="50"/>
      <c r="B3884" s="68"/>
      <c r="C3884" s="68"/>
      <c r="D3884" s="68"/>
    </row>
    <row r="3885" spans="1:4" ht="15" customHeight="1" x14ac:dyDescent="0.2">
      <c r="A3885" s="50"/>
      <c r="B3885" s="68"/>
      <c r="C3885" s="68"/>
      <c r="D3885" s="68"/>
    </row>
    <row r="3886" spans="1:4" ht="15" customHeight="1" x14ac:dyDescent="0.2">
      <c r="A3886" s="50"/>
      <c r="B3886" s="68"/>
      <c r="C3886" s="68"/>
      <c r="D3886" s="68"/>
    </row>
    <row r="3887" spans="1:4" ht="15" customHeight="1" x14ac:dyDescent="0.2">
      <c r="A3887" s="50"/>
      <c r="B3887" s="68"/>
      <c r="C3887" s="68"/>
      <c r="D3887" s="68"/>
    </row>
    <row r="3888" spans="1:4" ht="15" customHeight="1" x14ac:dyDescent="0.2">
      <c r="A3888" s="50"/>
      <c r="B3888" s="68"/>
      <c r="C3888" s="68"/>
      <c r="D3888" s="68"/>
    </row>
    <row r="3889" spans="1:4" ht="15" customHeight="1" x14ac:dyDescent="0.2">
      <c r="A3889" s="50"/>
      <c r="B3889" s="68"/>
      <c r="C3889" s="68"/>
      <c r="D3889" s="68"/>
    </row>
    <row r="3890" spans="1:4" ht="15" customHeight="1" x14ac:dyDescent="0.2">
      <c r="A3890" s="50"/>
      <c r="B3890" s="68"/>
      <c r="C3890" s="68"/>
      <c r="D3890" s="68"/>
    </row>
    <row r="3891" spans="1:4" ht="15" customHeight="1" x14ac:dyDescent="0.2">
      <c r="A3891" s="50"/>
      <c r="B3891" s="68"/>
      <c r="C3891" s="68"/>
      <c r="D3891" s="68"/>
    </row>
    <row r="3892" spans="1:4" ht="15" customHeight="1" x14ac:dyDescent="0.2">
      <c r="A3892" s="50"/>
      <c r="B3892" s="68"/>
      <c r="C3892" s="68"/>
      <c r="D3892" s="68"/>
    </row>
    <row r="3893" spans="1:4" ht="15" customHeight="1" x14ac:dyDescent="0.2">
      <c r="A3893" s="50"/>
      <c r="B3893" s="68"/>
      <c r="C3893" s="68"/>
      <c r="D3893" s="68"/>
    </row>
    <row r="3894" spans="1:4" ht="15" customHeight="1" x14ac:dyDescent="0.2">
      <c r="A3894" s="50"/>
      <c r="B3894" s="68"/>
      <c r="C3894" s="68"/>
      <c r="D3894" s="68"/>
    </row>
    <row r="3895" spans="1:4" ht="15" customHeight="1" x14ac:dyDescent="0.2">
      <c r="A3895" s="50"/>
      <c r="B3895" s="68"/>
      <c r="C3895" s="68"/>
      <c r="D3895" s="68"/>
    </row>
    <row r="3896" spans="1:4" ht="15" customHeight="1" x14ac:dyDescent="0.2">
      <c r="A3896" s="50"/>
      <c r="B3896" s="68"/>
      <c r="C3896" s="68"/>
      <c r="D3896" s="68"/>
    </row>
    <row r="3897" spans="1:4" ht="15" customHeight="1" x14ac:dyDescent="0.2">
      <c r="A3897" s="50"/>
      <c r="B3897" s="68"/>
      <c r="C3897" s="68"/>
      <c r="D3897" s="68"/>
    </row>
    <row r="3898" spans="1:4" ht="15" customHeight="1" x14ac:dyDescent="0.2">
      <c r="A3898" s="50"/>
      <c r="B3898" s="68"/>
      <c r="C3898" s="68"/>
      <c r="D3898" s="68"/>
    </row>
    <row r="3899" spans="1:4" ht="15" customHeight="1" x14ac:dyDescent="0.2">
      <c r="A3899" s="50"/>
      <c r="B3899" s="68"/>
      <c r="C3899" s="68"/>
      <c r="D3899" s="68"/>
    </row>
    <row r="3900" spans="1:4" ht="15" customHeight="1" x14ac:dyDescent="0.2">
      <c r="A3900" s="50"/>
      <c r="B3900" s="68"/>
      <c r="C3900" s="68"/>
      <c r="D3900" s="68"/>
    </row>
    <row r="3901" spans="1:4" ht="15" customHeight="1" x14ac:dyDescent="0.2">
      <c r="A3901" s="50"/>
      <c r="B3901" s="68"/>
      <c r="C3901" s="68"/>
      <c r="D3901" s="68"/>
    </row>
    <row r="3902" spans="1:4" ht="15" customHeight="1" x14ac:dyDescent="0.2">
      <c r="A3902" s="50"/>
      <c r="B3902" s="68"/>
      <c r="C3902" s="68"/>
      <c r="D3902" s="68"/>
    </row>
    <row r="3903" spans="1:4" ht="15" customHeight="1" x14ac:dyDescent="0.2">
      <c r="A3903" s="50"/>
      <c r="B3903" s="68"/>
      <c r="C3903" s="68"/>
      <c r="D3903" s="68"/>
    </row>
    <row r="3904" spans="1:4" ht="15" customHeight="1" x14ac:dyDescent="0.2">
      <c r="A3904" s="50"/>
      <c r="B3904" s="68"/>
      <c r="C3904" s="68"/>
      <c r="D3904" s="68"/>
    </row>
    <row r="3905" spans="1:4" ht="15" customHeight="1" x14ac:dyDescent="0.2">
      <c r="A3905" s="50"/>
      <c r="B3905" s="68"/>
      <c r="C3905" s="68"/>
      <c r="D3905" s="68"/>
    </row>
    <row r="3906" spans="1:4" ht="15" customHeight="1" x14ac:dyDescent="0.2">
      <c r="A3906" s="50"/>
      <c r="B3906" s="68"/>
      <c r="C3906" s="68"/>
      <c r="D3906" s="68"/>
    </row>
    <row r="3907" spans="1:4" ht="15" customHeight="1" x14ac:dyDescent="0.2">
      <c r="A3907" s="50"/>
      <c r="B3907" s="68"/>
      <c r="C3907" s="68"/>
      <c r="D3907" s="68"/>
    </row>
    <row r="3908" spans="1:4" ht="15" customHeight="1" x14ac:dyDescent="0.2">
      <c r="A3908" s="50"/>
      <c r="B3908" s="68"/>
      <c r="C3908" s="68"/>
      <c r="D3908" s="68"/>
    </row>
    <row r="3909" spans="1:4" ht="15" customHeight="1" x14ac:dyDescent="0.2">
      <c r="A3909" s="50"/>
      <c r="B3909" s="68"/>
      <c r="C3909" s="68"/>
      <c r="D3909" s="68"/>
    </row>
    <row r="3910" spans="1:4" ht="15" customHeight="1" x14ac:dyDescent="0.2">
      <c r="A3910" s="50"/>
      <c r="B3910" s="68"/>
      <c r="C3910" s="68"/>
      <c r="D3910" s="68"/>
    </row>
    <row r="3911" spans="1:4" ht="15" customHeight="1" x14ac:dyDescent="0.2">
      <c r="A3911" s="50"/>
      <c r="B3911" s="68"/>
      <c r="C3911" s="68"/>
      <c r="D3911" s="68"/>
    </row>
    <row r="3912" spans="1:4" ht="15" customHeight="1" x14ac:dyDescent="0.2">
      <c r="A3912" s="50"/>
      <c r="B3912" s="68"/>
      <c r="C3912" s="68"/>
      <c r="D3912" s="68"/>
    </row>
    <row r="3913" spans="1:4" ht="15" customHeight="1" x14ac:dyDescent="0.2">
      <c r="A3913" s="50"/>
      <c r="B3913" s="68"/>
      <c r="C3913" s="68"/>
      <c r="D3913" s="68"/>
    </row>
    <row r="3914" spans="1:4" ht="15" customHeight="1" x14ac:dyDescent="0.2">
      <c r="A3914" s="50"/>
      <c r="B3914" s="68"/>
      <c r="C3914" s="68"/>
      <c r="D3914" s="68"/>
    </row>
    <row r="3915" spans="1:4" ht="15" customHeight="1" x14ac:dyDescent="0.2">
      <c r="A3915" s="50"/>
      <c r="B3915" s="68"/>
      <c r="C3915" s="68"/>
      <c r="D3915" s="68"/>
    </row>
    <row r="3916" spans="1:4" ht="15" customHeight="1" x14ac:dyDescent="0.2">
      <c r="A3916" s="50"/>
      <c r="B3916" s="68"/>
      <c r="C3916" s="68"/>
      <c r="D3916" s="68"/>
    </row>
    <row r="3917" spans="1:4" ht="15" customHeight="1" x14ac:dyDescent="0.2">
      <c r="A3917" s="50"/>
      <c r="B3917" s="68"/>
      <c r="C3917" s="68"/>
      <c r="D3917" s="68"/>
    </row>
    <row r="3918" spans="1:4" ht="15" customHeight="1" x14ac:dyDescent="0.2">
      <c r="A3918" s="50"/>
      <c r="B3918" s="68"/>
      <c r="C3918" s="68"/>
      <c r="D3918" s="68"/>
    </row>
    <row r="3919" spans="1:4" ht="15" customHeight="1" x14ac:dyDescent="0.2">
      <c r="A3919" s="50"/>
      <c r="B3919" s="68"/>
      <c r="C3919" s="68"/>
      <c r="D3919" s="68"/>
    </row>
    <row r="3920" spans="1:4" ht="15" customHeight="1" x14ac:dyDescent="0.2">
      <c r="A3920" s="50"/>
      <c r="B3920" s="68"/>
      <c r="C3920" s="68"/>
      <c r="D3920" s="68"/>
    </row>
    <row r="3921" spans="1:4" ht="15" customHeight="1" x14ac:dyDescent="0.2">
      <c r="A3921" s="50"/>
      <c r="B3921" s="68"/>
      <c r="C3921" s="68"/>
      <c r="D3921" s="68"/>
    </row>
    <row r="3922" spans="1:4" ht="15" customHeight="1" x14ac:dyDescent="0.2">
      <c r="A3922" s="50"/>
      <c r="B3922" s="68"/>
      <c r="C3922" s="68"/>
      <c r="D3922" s="68"/>
    </row>
    <row r="3923" spans="1:4" ht="15" customHeight="1" x14ac:dyDescent="0.2">
      <c r="A3923" s="50"/>
      <c r="B3923" s="68"/>
      <c r="C3923" s="68"/>
      <c r="D3923" s="68"/>
    </row>
    <row r="3924" spans="1:4" ht="15" customHeight="1" x14ac:dyDescent="0.2">
      <c r="A3924" s="50"/>
      <c r="B3924" s="68"/>
      <c r="C3924" s="68"/>
      <c r="D3924" s="68"/>
    </row>
    <row r="3925" spans="1:4" ht="15" customHeight="1" x14ac:dyDescent="0.2">
      <c r="A3925" s="50"/>
      <c r="B3925" s="68"/>
      <c r="C3925" s="68"/>
      <c r="D3925" s="68"/>
    </row>
    <row r="3926" spans="1:4" ht="15" customHeight="1" x14ac:dyDescent="0.2">
      <c r="A3926" s="50"/>
      <c r="B3926" s="68"/>
      <c r="C3926" s="68"/>
      <c r="D3926" s="68"/>
    </row>
    <row r="3927" spans="1:4" ht="15" customHeight="1" x14ac:dyDescent="0.2">
      <c r="A3927" s="50"/>
      <c r="B3927" s="68"/>
      <c r="C3927" s="68"/>
      <c r="D3927" s="68"/>
    </row>
    <row r="3928" spans="1:4" ht="15" customHeight="1" x14ac:dyDescent="0.2">
      <c r="A3928" s="50"/>
      <c r="B3928" s="68"/>
      <c r="C3928" s="68"/>
      <c r="D3928" s="68"/>
    </row>
    <row r="3929" spans="1:4" ht="15" customHeight="1" x14ac:dyDescent="0.2">
      <c r="A3929" s="50"/>
      <c r="B3929" s="68"/>
      <c r="C3929" s="68"/>
      <c r="D3929" s="68"/>
    </row>
    <row r="3930" spans="1:4" ht="15" customHeight="1" x14ac:dyDescent="0.2">
      <c r="A3930" s="50"/>
      <c r="B3930" s="68"/>
      <c r="C3930" s="68"/>
      <c r="D3930" s="68"/>
    </row>
    <row r="3931" spans="1:4" ht="15" customHeight="1" x14ac:dyDescent="0.2">
      <c r="A3931" s="50"/>
      <c r="B3931" s="68"/>
      <c r="C3931" s="68"/>
      <c r="D3931" s="68"/>
    </row>
    <row r="3932" spans="1:4" ht="15" customHeight="1" x14ac:dyDescent="0.2">
      <c r="A3932" s="50"/>
      <c r="B3932" s="68"/>
      <c r="C3932" s="68"/>
      <c r="D3932" s="68"/>
    </row>
    <row r="3933" spans="1:4" ht="15" customHeight="1" x14ac:dyDescent="0.2">
      <c r="A3933" s="50"/>
      <c r="B3933" s="68"/>
      <c r="C3933" s="68"/>
      <c r="D3933" s="68"/>
    </row>
    <row r="3934" spans="1:4" ht="15" customHeight="1" x14ac:dyDescent="0.2">
      <c r="A3934" s="50"/>
      <c r="B3934" s="68"/>
      <c r="C3934" s="68"/>
      <c r="D3934" s="68"/>
    </row>
    <row r="3935" spans="1:4" ht="15" customHeight="1" x14ac:dyDescent="0.2">
      <c r="A3935" s="50"/>
      <c r="B3935" s="68"/>
      <c r="C3935" s="68"/>
      <c r="D3935" s="68"/>
    </row>
    <row r="3936" spans="1:4" ht="15" customHeight="1" x14ac:dyDescent="0.2">
      <c r="A3936" s="50"/>
      <c r="B3936" s="68"/>
      <c r="C3936" s="68"/>
      <c r="D3936" s="68"/>
    </row>
    <row r="3937" spans="1:4" ht="15" customHeight="1" x14ac:dyDescent="0.2">
      <c r="A3937" s="50"/>
      <c r="B3937" s="68"/>
      <c r="C3937" s="68"/>
      <c r="D3937" s="68"/>
    </row>
    <row r="3938" spans="1:4" ht="15" customHeight="1" x14ac:dyDescent="0.2">
      <c r="A3938" s="50"/>
      <c r="B3938" s="68"/>
      <c r="C3938" s="68"/>
      <c r="D3938" s="68"/>
    </row>
    <row r="3939" spans="1:4" ht="15" customHeight="1" x14ac:dyDescent="0.2">
      <c r="A3939" s="50"/>
      <c r="B3939" s="68"/>
      <c r="C3939" s="68"/>
      <c r="D3939" s="68"/>
    </row>
    <row r="3940" spans="1:4" ht="15" customHeight="1" x14ac:dyDescent="0.2">
      <c r="A3940" s="50"/>
      <c r="B3940" s="68"/>
      <c r="C3940" s="68"/>
      <c r="D3940" s="68"/>
    </row>
    <row r="3941" spans="1:4" ht="15" customHeight="1" x14ac:dyDescent="0.2">
      <c r="A3941" s="50"/>
      <c r="B3941" s="68"/>
      <c r="C3941" s="68"/>
      <c r="D3941" s="68"/>
    </row>
    <row r="3942" spans="1:4" ht="15" customHeight="1" x14ac:dyDescent="0.2">
      <c r="A3942" s="50"/>
      <c r="B3942" s="68"/>
      <c r="C3942" s="68"/>
      <c r="D3942" s="68"/>
    </row>
    <row r="3943" spans="1:4" ht="15" customHeight="1" x14ac:dyDescent="0.2">
      <c r="A3943" s="50"/>
      <c r="B3943" s="68"/>
      <c r="C3943" s="68"/>
      <c r="D3943" s="68"/>
    </row>
    <row r="3944" spans="1:4" ht="15" customHeight="1" x14ac:dyDescent="0.2">
      <c r="A3944" s="50"/>
      <c r="B3944" s="68"/>
      <c r="C3944" s="68"/>
      <c r="D3944" s="68"/>
    </row>
    <row r="3945" spans="1:4" ht="15" customHeight="1" x14ac:dyDescent="0.2">
      <c r="A3945" s="50"/>
      <c r="B3945" s="68"/>
      <c r="C3945" s="68"/>
      <c r="D3945" s="68"/>
    </row>
    <row r="3946" spans="1:4" ht="15" customHeight="1" x14ac:dyDescent="0.2">
      <c r="A3946" s="50"/>
      <c r="B3946" s="68"/>
      <c r="C3946" s="68"/>
      <c r="D3946" s="68"/>
    </row>
    <row r="3947" spans="1:4" ht="15" customHeight="1" x14ac:dyDescent="0.2">
      <c r="A3947" s="50"/>
      <c r="B3947" s="68"/>
      <c r="C3947" s="68"/>
      <c r="D3947" s="68"/>
    </row>
    <row r="3948" spans="1:4" ht="15" customHeight="1" x14ac:dyDescent="0.2">
      <c r="A3948" s="50"/>
      <c r="B3948" s="68"/>
      <c r="C3948" s="68"/>
      <c r="D3948" s="68"/>
    </row>
    <row r="3949" spans="1:4" ht="15" customHeight="1" x14ac:dyDescent="0.2">
      <c r="A3949" s="50"/>
      <c r="B3949" s="68"/>
      <c r="C3949" s="68"/>
      <c r="D3949" s="68"/>
    </row>
    <row r="3950" spans="1:4" ht="15" customHeight="1" x14ac:dyDescent="0.2">
      <c r="A3950" s="50"/>
      <c r="B3950" s="68"/>
      <c r="C3950" s="68"/>
      <c r="D3950" s="68"/>
    </row>
    <row r="3951" spans="1:4" ht="15" customHeight="1" x14ac:dyDescent="0.2">
      <c r="A3951" s="50"/>
      <c r="B3951" s="68"/>
      <c r="C3951" s="68"/>
      <c r="D3951" s="68"/>
    </row>
    <row r="3952" spans="1:4" ht="15" customHeight="1" x14ac:dyDescent="0.2">
      <c r="A3952" s="50"/>
      <c r="B3952" s="68"/>
      <c r="C3952" s="68"/>
      <c r="D3952" s="68"/>
    </row>
    <row r="3953" spans="1:4" ht="15" customHeight="1" x14ac:dyDescent="0.2">
      <c r="A3953" s="50"/>
      <c r="B3953" s="68"/>
      <c r="C3953" s="68"/>
      <c r="D3953" s="68"/>
    </row>
    <row r="3954" spans="1:4" ht="15" customHeight="1" x14ac:dyDescent="0.2">
      <c r="A3954" s="50"/>
      <c r="B3954" s="68"/>
      <c r="C3954" s="68"/>
      <c r="D3954" s="68"/>
    </row>
    <row r="3955" spans="1:4" ht="15" customHeight="1" x14ac:dyDescent="0.2">
      <c r="A3955" s="50"/>
      <c r="B3955" s="68"/>
      <c r="C3955" s="68"/>
      <c r="D3955" s="68"/>
    </row>
    <row r="3956" spans="1:4" ht="15" customHeight="1" x14ac:dyDescent="0.2">
      <c r="A3956" s="50"/>
      <c r="B3956" s="68"/>
      <c r="C3956" s="68"/>
      <c r="D3956" s="68"/>
    </row>
    <row r="3957" spans="1:4" ht="15" customHeight="1" x14ac:dyDescent="0.2">
      <c r="A3957" s="50"/>
      <c r="B3957" s="68"/>
      <c r="C3957" s="68"/>
      <c r="D3957" s="68"/>
    </row>
    <row r="3958" spans="1:4" ht="15" customHeight="1" x14ac:dyDescent="0.2">
      <c r="A3958" s="50"/>
      <c r="B3958" s="68"/>
      <c r="C3958" s="68"/>
      <c r="D3958" s="68"/>
    </row>
    <row r="3959" spans="1:4" ht="15" customHeight="1" x14ac:dyDescent="0.2">
      <c r="A3959" s="50"/>
      <c r="B3959" s="68"/>
      <c r="C3959" s="68"/>
      <c r="D3959" s="68"/>
    </row>
    <row r="3960" spans="1:4" ht="15" customHeight="1" x14ac:dyDescent="0.2">
      <c r="A3960" s="50"/>
      <c r="B3960" s="68"/>
      <c r="C3960" s="68"/>
      <c r="D3960" s="68"/>
    </row>
    <row r="3961" spans="1:4" ht="15" customHeight="1" x14ac:dyDescent="0.2">
      <c r="A3961" s="50"/>
      <c r="B3961" s="68"/>
      <c r="C3961" s="68"/>
      <c r="D3961" s="68"/>
    </row>
    <row r="3962" spans="1:4" ht="15" customHeight="1" x14ac:dyDescent="0.2">
      <c r="A3962" s="50"/>
      <c r="B3962" s="68"/>
      <c r="C3962" s="68"/>
      <c r="D3962" s="68"/>
    </row>
    <row r="3963" spans="1:4" ht="15" customHeight="1" x14ac:dyDescent="0.2">
      <c r="A3963" s="50"/>
      <c r="B3963" s="68"/>
      <c r="C3963" s="68"/>
      <c r="D3963" s="68"/>
    </row>
    <row r="3964" spans="1:4" ht="15" customHeight="1" x14ac:dyDescent="0.2">
      <c r="A3964" s="50"/>
      <c r="B3964" s="68"/>
      <c r="C3964" s="68"/>
      <c r="D3964" s="68"/>
    </row>
    <row r="3965" spans="1:4" ht="15" customHeight="1" x14ac:dyDescent="0.2">
      <c r="A3965" s="50"/>
      <c r="B3965" s="68"/>
      <c r="C3965" s="68"/>
      <c r="D3965" s="68"/>
    </row>
    <row r="3966" spans="1:4" ht="15" customHeight="1" x14ac:dyDescent="0.2">
      <c r="A3966" s="50"/>
      <c r="B3966" s="68"/>
      <c r="C3966" s="68"/>
      <c r="D3966" s="68"/>
    </row>
    <row r="3967" spans="1:4" ht="15" customHeight="1" x14ac:dyDescent="0.2">
      <c r="A3967" s="50"/>
      <c r="B3967" s="68"/>
      <c r="C3967" s="68"/>
      <c r="D3967" s="68"/>
    </row>
    <row r="3968" spans="1:4" ht="15" customHeight="1" x14ac:dyDescent="0.2">
      <c r="A3968" s="50"/>
      <c r="B3968" s="68"/>
      <c r="C3968" s="68"/>
      <c r="D3968" s="68"/>
    </row>
    <row r="3969" spans="1:4" ht="15" customHeight="1" x14ac:dyDescent="0.2">
      <c r="A3969" s="50"/>
      <c r="B3969" s="68"/>
      <c r="C3969" s="68"/>
      <c r="D3969" s="68"/>
    </row>
    <row r="3970" spans="1:4" ht="15" customHeight="1" x14ac:dyDescent="0.2">
      <c r="A3970" s="50"/>
      <c r="B3970" s="68"/>
      <c r="C3970" s="68"/>
      <c r="D3970" s="68"/>
    </row>
    <row r="3971" spans="1:4" ht="15" customHeight="1" x14ac:dyDescent="0.2">
      <c r="A3971" s="50"/>
      <c r="B3971" s="68"/>
      <c r="C3971" s="68"/>
      <c r="D3971" s="68"/>
    </row>
    <row r="3972" spans="1:4" ht="15" customHeight="1" x14ac:dyDescent="0.2">
      <c r="A3972" s="50"/>
      <c r="B3972" s="68"/>
      <c r="C3972" s="68"/>
      <c r="D3972" s="68"/>
    </row>
    <row r="3973" spans="1:4" ht="15" customHeight="1" x14ac:dyDescent="0.2">
      <c r="A3973" s="50"/>
      <c r="B3973" s="68"/>
      <c r="C3973" s="68"/>
      <c r="D3973" s="68"/>
    </row>
    <row r="3974" spans="1:4" ht="15" customHeight="1" x14ac:dyDescent="0.2">
      <c r="A3974" s="50"/>
      <c r="B3974" s="68"/>
      <c r="C3974" s="68"/>
      <c r="D3974" s="68"/>
    </row>
    <row r="3975" spans="1:4" ht="15" customHeight="1" x14ac:dyDescent="0.2">
      <c r="A3975" s="50"/>
      <c r="B3975" s="68"/>
      <c r="C3975" s="68"/>
      <c r="D3975" s="68"/>
    </row>
    <row r="3976" spans="1:4" ht="15" customHeight="1" x14ac:dyDescent="0.2">
      <c r="A3976" s="50"/>
      <c r="B3976" s="68"/>
      <c r="C3976" s="68"/>
      <c r="D3976" s="68"/>
    </row>
    <row r="3977" spans="1:4" ht="15" customHeight="1" x14ac:dyDescent="0.2">
      <c r="A3977" s="50"/>
      <c r="B3977" s="68"/>
      <c r="C3977" s="68"/>
      <c r="D3977" s="68"/>
    </row>
    <row r="3978" spans="1:4" ht="15" customHeight="1" x14ac:dyDescent="0.2">
      <c r="A3978" s="50"/>
      <c r="B3978" s="68"/>
      <c r="C3978" s="68"/>
      <c r="D3978" s="68"/>
    </row>
    <row r="3979" spans="1:4" ht="15" customHeight="1" x14ac:dyDescent="0.2">
      <c r="A3979" s="50"/>
      <c r="B3979" s="68"/>
      <c r="C3979" s="68"/>
      <c r="D3979" s="68"/>
    </row>
    <row r="3980" spans="1:4" ht="15" customHeight="1" x14ac:dyDescent="0.2">
      <c r="A3980" s="50"/>
      <c r="B3980" s="68"/>
      <c r="C3980" s="68"/>
      <c r="D3980" s="68"/>
    </row>
    <row r="3981" spans="1:4" ht="15" customHeight="1" x14ac:dyDescent="0.2">
      <c r="A3981" s="50"/>
      <c r="B3981" s="68"/>
      <c r="C3981" s="68"/>
      <c r="D3981" s="68"/>
    </row>
    <row r="3982" spans="1:4" ht="15" customHeight="1" x14ac:dyDescent="0.2">
      <c r="A3982" s="50"/>
      <c r="B3982" s="68"/>
      <c r="C3982" s="68"/>
      <c r="D3982" s="68"/>
    </row>
    <row r="3983" spans="1:4" ht="15" customHeight="1" x14ac:dyDescent="0.2">
      <c r="A3983" s="50"/>
      <c r="B3983" s="68"/>
      <c r="C3983" s="68"/>
      <c r="D3983" s="68"/>
    </row>
    <row r="3984" spans="1:4" ht="15" customHeight="1" x14ac:dyDescent="0.2">
      <c r="A3984" s="50"/>
      <c r="B3984" s="68"/>
      <c r="C3984" s="68"/>
      <c r="D3984" s="68"/>
    </row>
    <row r="3985" spans="1:4" ht="15" customHeight="1" x14ac:dyDescent="0.2">
      <c r="A3985" s="50"/>
      <c r="B3985" s="68"/>
      <c r="C3985" s="68"/>
      <c r="D3985" s="68"/>
    </row>
    <row r="3986" spans="1:4" ht="15" customHeight="1" x14ac:dyDescent="0.2">
      <c r="A3986" s="50"/>
      <c r="B3986" s="68"/>
      <c r="C3986" s="68"/>
      <c r="D3986" s="68"/>
    </row>
    <row r="3987" spans="1:4" ht="15" customHeight="1" x14ac:dyDescent="0.2">
      <c r="A3987" s="50"/>
      <c r="B3987" s="68"/>
      <c r="C3987" s="68"/>
      <c r="D3987" s="68"/>
    </row>
    <row r="3988" spans="1:4" ht="15" customHeight="1" x14ac:dyDescent="0.2">
      <c r="A3988" s="50"/>
      <c r="B3988" s="68"/>
      <c r="C3988" s="68"/>
      <c r="D3988" s="68"/>
    </row>
    <row r="3989" spans="1:4" ht="15" customHeight="1" x14ac:dyDescent="0.2">
      <c r="A3989" s="50"/>
      <c r="B3989" s="68"/>
      <c r="C3989" s="68"/>
      <c r="D3989" s="68"/>
    </row>
    <row r="3990" spans="1:4" ht="15" customHeight="1" x14ac:dyDescent="0.2">
      <c r="A3990" s="50"/>
      <c r="B3990" s="68"/>
      <c r="C3990" s="68"/>
      <c r="D3990" s="68"/>
    </row>
    <row r="3991" spans="1:4" ht="15" customHeight="1" x14ac:dyDescent="0.2">
      <c r="A3991" s="50"/>
      <c r="B3991" s="68"/>
      <c r="C3991" s="68"/>
      <c r="D3991" s="68"/>
    </row>
    <row r="3992" spans="1:4" ht="15" customHeight="1" x14ac:dyDescent="0.2">
      <c r="A3992" s="50"/>
      <c r="B3992" s="68"/>
      <c r="C3992" s="68"/>
      <c r="D3992" s="68"/>
    </row>
    <row r="3993" spans="1:4" ht="15" customHeight="1" x14ac:dyDescent="0.2">
      <c r="A3993" s="50"/>
      <c r="B3993" s="68"/>
      <c r="C3993" s="68"/>
      <c r="D3993" s="68"/>
    </row>
    <row r="3994" spans="1:4" ht="15" customHeight="1" x14ac:dyDescent="0.2">
      <c r="A3994" s="50"/>
      <c r="B3994" s="68"/>
      <c r="C3994" s="68"/>
      <c r="D3994" s="68"/>
    </row>
    <row r="3995" spans="1:4" ht="15" customHeight="1" x14ac:dyDescent="0.2">
      <c r="A3995" s="50"/>
      <c r="B3995" s="68"/>
      <c r="C3995" s="68"/>
      <c r="D3995" s="68"/>
    </row>
    <row r="3996" spans="1:4" ht="15" customHeight="1" x14ac:dyDescent="0.2">
      <c r="A3996" s="50"/>
      <c r="B3996" s="68"/>
      <c r="C3996" s="68"/>
      <c r="D3996" s="68"/>
    </row>
    <row r="3997" spans="1:4" ht="15" customHeight="1" x14ac:dyDescent="0.2">
      <c r="A3997" s="50"/>
      <c r="B3997" s="68"/>
      <c r="C3997" s="68"/>
      <c r="D3997" s="68"/>
    </row>
    <row r="3998" spans="1:4" ht="15" customHeight="1" x14ac:dyDescent="0.2">
      <c r="A3998" s="50"/>
      <c r="B3998" s="68"/>
      <c r="C3998" s="68"/>
      <c r="D3998" s="68"/>
    </row>
    <row r="3999" spans="1:4" ht="15" customHeight="1" x14ac:dyDescent="0.2">
      <c r="A3999" s="50"/>
      <c r="B3999" s="68"/>
      <c r="C3999" s="68"/>
      <c r="D3999" s="68"/>
    </row>
    <row r="4000" spans="1:4" ht="15" customHeight="1" x14ac:dyDescent="0.2">
      <c r="A4000" s="50"/>
      <c r="B4000" s="68"/>
      <c r="C4000" s="68"/>
      <c r="D4000" s="68"/>
    </row>
    <row r="4001" spans="1:4" ht="15" customHeight="1" x14ac:dyDescent="0.2">
      <c r="A4001" s="50"/>
      <c r="B4001" s="68"/>
      <c r="C4001" s="68"/>
      <c r="D4001" s="68"/>
    </row>
    <row r="4002" spans="1:4" ht="15" customHeight="1" x14ac:dyDescent="0.2">
      <c r="A4002" s="50"/>
      <c r="B4002" s="68"/>
      <c r="C4002" s="68"/>
      <c r="D4002" s="68"/>
    </row>
    <row r="4003" spans="1:4" ht="15" customHeight="1" x14ac:dyDescent="0.2">
      <c r="A4003" s="50"/>
      <c r="B4003" s="68"/>
      <c r="C4003" s="68"/>
      <c r="D4003" s="68"/>
    </row>
    <row r="4004" spans="1:4" ht="15" customHeight="1" x14ac:dyDescent="0.2">
      <c r="A4004" s="50"/>
      <c r="B4004" s="68"/>
      <c r="C4004" s="68"/>
      <c r="D4004" s="68"/>
    </row>
    <row r="4005" spans="1:4" ht="15" customHeight="1" x14ac:dyDescent="0.2">
      <c r="A4005" s="50"/>
      <c r="B4005" s="68"/>
      <c r="C4005" s="68"/>
      <c r="D4005" s="68"/>
    </row>
    <row r="4006" spans="1:4" ht="15" customHeight="1" x14ac:dyDescent="0.2">
      <c r="A4006" s="50"/>
      <c r="B4006" s="68"/>
      <c r="C4006" s="68"/>
      <c r="D4006" s="68"/>
    </row>
    <row r="4007" spans="1:4" ht="15" customHeight="1" x14ac:dyDescent="0.2">
      <c r="A4007" s="50"/>
      <c r="B4007" s="68"/>
      <c r="C4007" s="68"/>
      <c r="D4007" s="68"/>
    </row>
    <row r="4008" spans="1:4" ht="15" customHeight="1" x14ac:dyDescent="0.2">
      <c r="A4008" s="50"/>
      <c r="B4008" s="68"/>
      <c r="C4008" s="68"/>
      <c r="D4008" s="68"/>
    </row>
    <row r="4009" spans="1:4" ht="15" customHeight="1" x14ac:dyDescent="0.2">
      <c r="A4009" s="50"/>
      <c r="B4009" s="68"/>
      <c r="C4009" s="68"/>
      <c r="D4009" s="68"/>
    </row>
    <row r="4010" spans="1:4" ht="15" customHeight="1" x14ac:dyDescent="0.2">
      <c r="A4010" s="50"/>
      <c r="B4010" s="68"/>
      <c r="C4010" s="68"/>
      <c r="D4010" s="68"/>
    </row>
    <row r="4011" spans="1:4" ht="15" customHeight="1" x14ac:dyDescent="0.2">
      <c r="A4011" s="50"/>
      <c r="B4011" s="68"/>
      <c r="C4011" s="68"/>
      <c r="D4011" s="68"/>
    </row>
    <row r="4012" spans="1:4" ht="15" customHeight="1" x14ac:dyDescent="0.2">
      <c r="A4012" s="50"/>
      <c r="B4012" s="68"/>
      <c r="C4012" s="68"/>
      <c r="D4012" s="68"/>
    </row>
    <row r="4013" spans="1:4" ht="15" customHeight="1" x14ac:dyDescent="0.2">
      <c r="A4013" s="50"/>
      <c r="B4013" s="68"/>
      <c r="C4013" s="68"/>
      <c r="D4013" s="68"/>
    </row>
    <row r="4014" spans="1:4" ht="15" customHeight="1" x14ac:dyDescent="0.2">
      <c r="A4014" s="50"/>
      <c r="B4014" s="68"/>
      <c r="C4014" s="68"/>
      <c r="D4014" s="68"/>
    </row>
    <row r="4015" spans="1:4" ht="15" customHeight="1" x14ac:dyDescent="0.2">
      <c r="A4015" s="50"/>
      <c r="B4015" s="68"/>
      <c r="C4015" s="68"/>
      <c r="D4015" s="68"/>
    </row>
    <row r="4016" spans="1:4" ht="15" customHeight="1" x14ac:dyDescent="0.2">
      <c r="A4016" s="50"/>
      <c r="B4016" s="68"/>
      <c r="C4016" s="68"/>
      <c r="D4016" s="68"/>
    </row>
    <row r="4017" spans="1:4" ht="15" customHeight="1" x14ac:dyDescent="0.2">
      <c r="A4017" s="50"/>
      <c r="B4017" s="68"/>
      <c r="C4017" s="68"/>
      <c r="D4017" s="68"/>
    </row>
    <row r="4018" spans="1:4" ht="15" customHeight="1" x14ac:dyDescent="0.2">
      <c r="A4018" s="50"/>
      <c r="B4018" s="68"/>
      <c r="C4018" s="68"/>
      <c r="D4018" s="68"/>
    </row>
    <row r="4019" spans="1:4" ht="15" customHeight="1" x14ac:dyDescent="0.2">
      <c r="A4019" s="50"/>
      <c r="B4019" s="68"/>
      <c r="C4019" s="68"/>
      <c r="D4019" s="68"/>
    </row>
    <row r="4020" spans="1:4" ht="15" customHeight="1" x14ac:dyDescent="0.2">
      <c r="A4020" s="50"/>
      <c r="B4020" s="68"/>
      <c r="C4020" s="68"/>
      <c r="D4020" s="68"/>
    </row>
    <row r="4021" spans="1:4" ht="15" customHeight="1" x14ac:dyDescent="0.2">
      <c r="A4021" s="50"/>
      <c r="B4021" s="68"/>
      <c r="C4021" s="68"/>
      <c r="D4021" s="68"/>
    </row>
    <row r="4022" spans="1:4" ht="15" customHeight="1" x14ac:dyDescent="0.2">
      <c r="A4022" s="50"/>
      <c r="B4022" s="68"/>
      <c r="C4022" s="68"/>
      <c r="D4022" s="68"/>
    </row>
    <row r="4023" spans="1:4" ht="15" customHeight="1" x14ac:dyDescent="0.2">
      <c r="A4023" s="50"/>
      <c r="B4023" s="68"/>
      <c r="C4023" s="68"/>
      <c r="D4023" s="68"/>
    </row>
    <row r="4024" spans="1:4" ht="15" customHeight="1" x14ac:dyDescent="0.2">
      <c r="A4024" s="50"/>
      <c r="B4024" s="68"/>
      <c r="C4024" s="68"/>
      <c r="D4024" s="68"/>
    </row>
    <row r="4025" spans="1:4" ht="15" customHeight="1" x14ac:dyDescent="0.2">
      <c r="A4025" s="50"/>
      <c r="B4025" s="68"/>
      <c r="C4025" s="68"/>
      <c r="D4025" s="68"/>
    </row>
    <row r="4026" spans="1:4" ht="15" customHeight="1" x14ac:dyDescent="0.2">
      <c r="A4026" s="50"/>
      <c r="B4026" s="68"/>
      <c r="C4026" s="68"/>
      <c r="D4026" s="68"/>
    </row>
    <row r="4027" spans="1:4" ht="15" customHeight="1" x14ac:dyDescent="0.2">
      <c r="A4027" s="50"/>
      <c r="B4027" s="68"/>
      <c r="C4027" s="68"/>
      <c r="D4027" s="68"/>
    </row>
    <row r="4028" spans="1:4" ht="15" customHeight="1" x14ac:dyDescent="0.2">
      <c r="A4028" s="50"/>
      <c r="B4028" s="68"/>
      <c r="C4028" s="68"/>
      <c r="D4028" s="68"/>
    </row>
    <row r="4029" spans="1:4" ht="15" customHeight="1" x14ac:dyDescent="0.2">
      <c r="A4029" s="50"/>
      <c r="B4029" s="68"/>
      <c r="C4029" s="68"/>
      <c r="D4029" s="68"/>
    </row>
    <row r="4030" spans="1:4" ht="15" customHeight="1" x14ac:dyDescent="0.2">
      <c r="A4030" s="50"/>
      <c r="B4030" s="68"/>
      <c r="C4030" s="68"/>
      <c r="D4030" s="68"/>
    </row>
    <row r="4031" spans="1:4" ht="15" customHeight="1" x14ac:dyDescent="0.2">
      <c r="A4031" s="50"/>
      <c r="B4031" s="68"/>
      <c r="C4031" s="68"/>
      <c r="D4031" s="68"/>
    </row>
    <row r="4032" spans="1:4" ht="15" customHeight="1" x14ac:dyDescent="0.2">
      <c r="A4032" s="50"/>
      <c r="B4032" s="68"/>
      <c r="C4032" s="68"/>
      <c r="D4032" s="68"/>
    </row>
    <row r="4033" spans="1:4" ht="15" customHeight="1" x14ac:dyDescent="0.2">
      <c r="A4033" s="50"/>
      <c r="B4033" s="68"/>
      <c r="C4033" s="68"/>
      <c r="D4033" s="68"/>
    </row>
    <row r="4034" spans="1:4" ht="15" customHeight="1" x14ac:dyDescent="0.2">
      <c r="A4034" s="50"/>
      <c r="B4034" s="68"/>
      <c r="C4034" s="68"/>
      <c r="D4034" s="68"/>
    </row>
    <row r="4035" spans="1:4" ht="15" customHeight="1" x14ac:dyDescent="0.2">
      <c r="A4035" s="50"/>
      <c r="B4035" s="68"/>
      <c r="C4035" s="68"/>
      <c r="D4035" s="68"/>
    </row>
    <row r="4036" spans="1:4" ht="15" customHeight="1" x14ac:dyDescent="0.2">
      <c r="A4036" s="50"/>
      <c r="B4036" s="68"/>
      <c r="C4036" s="68"/>
      <c r="D4036" s="68"/>
    </row>
    <row r="4037" spans="1:4" ht="15" customHeight="1" x14ac:dyDescent="0.2">
      <c r="A4037" s="50"/>
      <c r="B4037" s="68"/>
      <c r="C4037" s="68"/>
      <c r="D4037" s="68"/>
    </row>
    <row r="4038" spans="1:4" ht="15" customHeight="1" x14ac:dyDescent="0.2">
      <c r="A4038" s="50"/>
      <c r="B4038" s="68"/>
      <c r="C4038" s="68"/>
      <c r="D4038" s="68"/>
    </row>
    <row r="4039" spans="1:4" ht="15" customHeight="1" x14ac:dyDescent="0.2">
      <c r="A4039" s="50"/>
      <c r="B4039" s="68"/>
      <c r="C4039" s="68"/>
      <c r="D4039" s="68"/>
    </row>
    <row r="4040" spans="1:4" ht="15" customHeight="1" x14ac:dyDescent="0.2">
      <c r="A4040" s="50"/>
      <c r="B4040" s="68"/>
      <c r="C4040" s="68"/>
      <c r="D4040" s="68"/>
    </row>
    <row r="4041" spans="1:4" ht="15" customHeight="1" x14ac:dyDescent="0.2">
      <c r="A4041" s="50"/>
      <c r="B4041" s="68"/>
      <c r="C4041" s="68"/>
      <c r="D4041" s="68"/>
    </row>
    <row r="4042" spans="1:4" ht="15" customHeight="1" x14ac:dyDescent="0.2">
      <c r="A4042" s="50"/>
      <c r="B4042" s="68"/>
      <c r="C4042" s="68"/>
      <c r="D4042" s="68"/>
    </row>
    <row r="4043" spans="1:4" ht="15" customHeight="1" x14ac:dyDescent="0.2">
      <c r="A4043" s="50"/>
      <c r="B4043" s="68"/>
      <c r="C4043" s="68"/>
      <c r="D4043" s="68"/>
    </row>
    <row r="4044" spans="1:4" ht="15" customHeight="1" x14ac:dyDescent="0.2">
      <c r="A4044" s="50"/>
      <c r="B4044" s="68"/>
      <c r="C4044" s="68"/>
      <c r="D4044" s="68"/>
    </row>
    <row r="4045" spans="1:4" ht="15" customHeight="1" x14ac:dyDescent="0.2">
      <c r="A4045" s="50"/>
      <c r="B4045" s="68"/>
      <c r="C4045" s="68"/>
      <c r="D4045" s="68"/>
    </row>
    <row r="4046" spans="1:4" ht="15" customHeight="1" x14ac:dyDescent="0.2">
      <c r="A4046" s="50"/>
      <c r="B4046" s="68"/>
      <c r="C4046" s="68"/>
      <c r="D4046" s="68"/>
    </row>
    <row r="4047" spans="1:4" ht="15" customHeight="1" x14ac:dyDescent="0.2">
      <c r="A4047" s="50"/>
      <c r="B4047" s="68"/>
      <c r="C4047" s="68"/>
      <c r="D4047" s="68"/>
    </row>
    <row r="4048" spans="1:4" ht="15" customHeight="1" x14ac:dyDescent="0.2">
      <c r="A4048" s="50"/>
      <c r="B4048" s="68"/>
      <c r="C4048" s="68"/>
      <c r="D4048" s="68"/>
    </row>
    <row r="4049" spans="1:4" ht="15" customHeight="1" x14ac:dyDescent="0.2">
      <c r="A4049" s="50"/>
      <c r="B4049" s="68"/>
      <c r="C4049" s="68"/>
      <c r="D4049" s="68"/>
    </row>
    <row r="4050" spans="1:4" ht="15" customHeight="1" x14ac:dyDescent="0.2">
      <c r="A4050" s="50"/>
      <c r="B4050" s="68"/>
      <c r="C4050" s="68"/>
      <c r="D4050" s="68"/>
    </row>
    <row r="4051" spans="1:4" ht="15" customHeight="1" x14ac:dyDescent="0.2">
      <c r="A4051" s="50"/>
      <c r="B4051" s="68"/>
      <c r="C4051" s="68"/>
      <c r="D4051" s="68"/>
    </row>
    <row r="4052" spans="1:4" ht="15" customHeight="1" x14ac:dyDescent="0.2">
      <c r="A4052" s="50"/>
      <c r="B4052" s="68"/>
      <c r="C4052" s="68"/>
      <c r="D4052" s="68"/>
    </row>
    <row r="4053" spans="1:4" ht="15" customHeight="1" x14ac:dyDescent="0.2">
      <c r="A4053" s="50"/>
      <c r="B4053" s="68"/>
      <c r="C4053" s="68"/>
      <c r="D4053" s="68"/>
    </row>
    <row r="4054" spans="1:4" ht="15" customHeight="1" x14ac:dyDescent="0.2">
      <c r="A4054" s="50"/>
      <c r="B4054" s="68"/>
      <c r="C4054" s="68"/>
      <c r="D4054" s="68"/>
    </row>
    <row r="4055" spans="1:4" ht="15" customHeight="1" x14ac:dyDescent="0.2">
      <c r="A4055" s="50"/>
      <c r="B4055" s="68"/>
      <c r="C4055" s="68"/>
      <c r="D4055" s="68"/>
    </row>
    <row r="4056" spans="1:4" ht="15" customHeight="1" x14ac:dyDescent="0.2">
      <c r="A4056" s="50"/>
      <c r="B4056" s="68"/>
      <c r="C4056" s="68"/>
      <c r="D4056" s="68"/>
    </row>
    <row r="4057" spans="1:4" ht="15" customHeight="1" x14ac:dyDescent="0.2">
      <c r="A4057" s="50"/>
      <c r="B4057" s="68"/>
      <c r="C4057" s="68"/>
      <c r="D4057" s="68"/>
    </row>
    <row r="4058" spans="1:4" ht="15" customHeight="1" x14ac:dyDescent="0.2">
      <c r="A4058" s="50"/>
      <c r="B4058" s="68"/>
      <c r="C4058" s="68"/>
      <c r="D4058" s="68"/>
    </row>
    <row r="4059" spans="1:4" ht="15" customHeight="1" x14ac:dyDescent="0.2">
      <c r="A4059" s="50"/>
      <c r="B4059" s="68"/>
      <c r="C4059" s="68"/>
      <c r="D4059" s="68"/>
    </row>
    <row r="4060" spans="1:4" ht="15" customHeight="1" x14ac:dyDescent="0.2">
      <c r="A4060" s="50"/>
      <c r="B4060" s="68"/>
      <c r="C4060" s="68"/>
      <c r="D4060" s="68"/>
    </row>
    <row r="4061" spans="1:4" ht="15" customHeight="1" x14ac:dyDescent="0.2">
      <c r="A4061" s="50"/>
      <c r="B4061" s="68"/>
      <c r="C4061" s="68"/>
      <c r="D4061" s="68"/>
    </row>
    <row r="4062" spans="1:4" ht="15" customHeight="1" x14ac:dyDescent="0.2">
      <c r="A4062" s="50"/>
      <c r="B4062" s="68"/>
      <c r="C4062" s="68"/>
      <c r="D4062" s="68"/>
    </row>
    <row r="4063" spans="1:4" ht="15" customHeight="1" x14ac:dyDescent="0.2">
      <c r="A4063" s="50"/>
      <c r="B4063" s="68"/>
      <c r="C4063" s="68"/>
      <c r="D4063" s="68"/>
    </row>
    <row r="4064" spans="1:4" ht="15" customHeight="1" x14ac:dyDescent="0.2">
      <c r="A4064" s="50"/>
      <c r="B4064" s="68"/>
      <c r="C4064" s="68"/>
      <c r="D4064" s="68"/>
    </row>
    <row r="4065" spans="1:4" ht="15" customHeight="1" x14ac:dyDescent="0.2">
      <c r="A4065" s="50"/>
      <c r="B4065" s="68"/>
      <c r="C4065" s="68"/>
      <c r="D4065" s="68"/>
    </row>
    <row r="4066" spans="1:4" ht="15" customHeight="1" x14ac:dyDescent="0.2">
      <c r="A4066" s="50"/>
      <c r="B4066" s="68"/>
      <c r="C4066" s="68"/>
      <c r="D4066" s="68"/>
    </row>
    <row r="4067" spans="1:4" ht="15" customHeight="1" x14ac:dyDescent="0.2">
      <c r="A4067" s="50"/>
      <c r="B4067" s="68"/>
      <c r="C4067" s="68"/>
      <c r="D4067" s="68"/>
    </row>
    <row r="4068" spans="1:4" ht="15" customHeight="1" x14ac:dyDescent="0.2">
      <c r="A4068" s="50"/>
      <c r="B4068" s="68"/>
      <c r="C4068" s="68"/>
      <c r="D4068" s="68"/>
    </row>
    <row r="4069" spans="1:4" ht="15" customHeight="1" x14ac:dyDescent="0.2">
      <c r="A4069" s="50"/>
      <c r="B4069" s="68"/>
      <c r="C4069" s="68"/>
      <c r="D4069" s="68"/>
    </row>
    <row r="4070" spans="1:4" ht="15" customHeight="1" x14ac:dyDescent="0.2">
      <c r="A4070" s="50"/>
      <c r="B4070" s="68"/>
      <c r="C4070" s="68"/>
      <c r="D4070" s="68"/>
    </row>
    <row r="4071" spans="1:4" ht="15" customHeight="1" x14ac:dyDescent="0.2">
      <c r="A4071" s="50"/>
      <c r="B4071" s="68"/>
      <c r="C4071" s="68"/>
      <c r="D4071" s="68"/>
    </row>
    <row r="4072" spans="1:4" ht="15" customHeight="1" x14ac:dyDescent="0.2">
      <c r="A4072" s="50"/>
      <c r="B4072" s="68"/>
      <c r="C4072" s="68"/>
      <c r="D4072" s="68"/>
    </row>
    <row r="4073" spans="1:4" ht="15" customHeight="1" x14ac:dyDescent="0.2">
      <c r="A4073" s="50"/>
      <c r="B4073" s="68"/>
      <c r="C4073" s="68"/>
      <c r="D4073" s="68"/>
    </row>
    <row r="4074" spans="1:4" ht="15" customHeight="1" x14ac:dyDescent="0.2">
      <c r="A4074" s="50"/>
      <c r="B4074" s="68"/>
      <c r="C4074" s="68"/>
      <c r="D4074" s="68"/>
    </row>
    <row r="4075" spans="1:4" ht="15" customHeight="1" x14ac:dyDescent="0.2">
      <c r="A4075" s="50"/>
      <c r="B4075" s="68"/>
      <c r="C4075" s="68"/>
      <c r="D4075" s="68"/>
    </row>
    <row r="4076" spans="1:4" ht="15" customHeight="1" x14ac:dyDescent="0.2">
      <c r="A4076" s="50"/>
      <c r="B4076" s="68"/>
      <c r="C4076" s="68"/>
      <c r="D4076" s="68"/>
    </row>
    <row r="4077" spans="1:4" ht="15" customHeight="1" x14ac:dyDescent="0.2">
      <c r="A4077" s="50"/>
      <c r="B4077" s="68"/>
      <c r="C4077" s="68"/>
      <c r="D4077" s="68"/>
    </row>
    <row r="4078" spans="1:4" ht="15" customHeight="1" x14ac:dyDescent="0.2">
      <c r="A4078" s="50"/>
      <c r="B4078" s="68"/>
      <c r="C4078" s="68"/>
      <c r="D4078" s="68"/>
    </row>
    <row r="4079" spans="1:4" ht="15" customHeight="1" x14ac:dyDescent="0.2">
      <c r="A4079" s="50"/>
      <c r="B4079" s="68"/>
      <c r="C4079" s="68"/>
      <c r="D4079" s="68"/>
    </row>
    <row r="4080" spans="1:4" ht="15" customHeight="1" x14ac:dyDescent="0.2">
      <c r="A4080" s="50"/>
      <c r="B4080" s="68"/>
      <c r="C4080" s="68"/>
      <c r="D4080" s="68"/>
    </row>
    <row r="4081" spans="1:4" ht="15" customHeight="1" x14ac:dyDescent="0.2">
      <c r="A4081" s="50"/>
      <c r="B4081" s="68"/>
      <c r="C4081" s="68"/>
      <c r="D4081" s="68"/>
    </row>
    <row r="4082" spans="1:4" ht="15" customHeight="1" x14ac:dyDescent="0.2">
      <c r="A4082" s="50"/>
      <c r="B4082" s="68"/>
      <c r="C4082" s="68"/>
      <c r="D4082" s="68"/>
    </row>
    <row r="4083" spans="1:4" ht="15" customHeight="1" x14ac:dyDescent="0.2">
      <c r="A4083" s="50"/>
      <c r="B4083" s="68"/>
      <c r="C4083" s="68"/>
      <c r="D4083" s="68"/>
    </row>
    <row r="4084" spans="1:4" ht="15" customHeight="1" x14ac:dyDescent="0.2">
      <c r="A4084" s="50"/>
      <c r="B4084" s="68"/>
      <c r="C4084" s="68"/>
      <c r="D4084" s="68"/>
    </row>
    <row r="4085" spans="1:4" ht="15" customHeight="1" x14ac:dyDescent="0.2">
      <c r="A4085" s="50"/>
      <c r="B4085" s="68"/>
      <c r="C4085" s="68"/>
      <c r="D4085" s="68"/>
    </row>
    <row r="4086" spans="1:4" ht="15" customHeight="1" x14ac:dyDescent="0.2">
      <c r="A4086" s="50"/>
      <c r="B4086" s="68"/>
      <c r="C4086" s="68"/>
      <c r="D4086" s="68"/>
    </row>
    <row r="4087" spans="1:4" ht="15" customHeight="1" x14ac:dyDescent="0.2">
      <c r="A4087" s="50"/>
      <c r="B4087" s="68"/>
      <c r="C4087" s="68"/>
      <c r="D4087" s="68"/>
    </row>
    <row r="4088" spans="1:4" ht="15" customHeight="1" x14ac:dyDescent="0.2">
      <c r="A4088" s="50"/>
      <c r="B4088" s="68"/>
      <c r="C4088" s="68"/>
      <c r="D4088" s="68"/>
    </row>
    <row r="4089" spans="1:4" ht="15" customHeight="1" x14ac:dyDescent="0.2">
      <c r="A4089" s="50"/>
      <c r="B4089" s="68"/>
      <c r="C4089" s="68"/>
      <c r="D4089" s="68"/>
    </row>
    <row r="4090" spans="1:4" ht="15" customHeight="1" x14ac:dyDescent="0.2">
      <c r="A4090" s="50"/>
      <c r="B4090" s="68"/>
      <c r="C4090" s="68"/>
      <c r="D4090" s="68"/>
    </row>
    <row r="4091" spans="1:4" ht="15" customHeight="1" x14ac:dyDescent="0.2">
      <c r="A4091" s="50"/>
      <c r="B4091" s="68"/>
      <c r="C4091" s="68"/>
      <c r="D4091" s="68"/>
    </row>
    <row r="4092" spans="1:4" ht="15" customHeight="1" x14ac:dyDescent="0.2">
      <c r="A4092" s="50"/>
      <c r="B4092" s="68"/>
      <c r="C4092" s="68"/>
      <c r="D4092" s="68"/>
    </row>
    <row r="4093" spans="1:4" ht="15" customHeight="1" x14ac:dyDescent="0.2">
      <c r="A4093" s="50"/>
      <c r="B4093" s="68"/>
      <c r="C4093" s="68"/>
      <c r="D4093" s="68"/>
    </row>
    <row r="4094" spans="1:4" ht="15" customHeight="1" x14ac:dyDescent="0.2">
      <c r="A4094" s="50"/>
      <c r="B4094" s="68"/>
      <c r="C4094" s="68"/>
      <c r="D4094" s="68"/>
    </row>
    <row r="4095" spans="1:4" ht="15" customHeight="1" x14ac:dyDescent="0.2">
      <c r="A4095" s="50"/>
      <c r="B4095" s="68"/>
      <c r="C4095" s="68"/>
      <c r="D4095" s="68"/>
    </row>
    <row r="4096" spans="1:4" ht="15" customHeight="1" x14ac:dyDescent="0.2">
      <c r="A4096" s="50"/>
      <c r="B4096" s="68"/>
      <c r="C4096" s="68"/>
      <c r="D4096" s="68"/>
    </row>
    <row r="4097" spans="1:4" ht="15" customHeight="1" x14ac:dyDescent="0.2">
      <c r="A4097" s="50"/>
      <c r="B4097" s="68"/>
      <c r="C4097" s="68"/>
      <c r="D4097" s="68"/>
    </row>
    <row r="4098" spans="1:4" ht="15" customHeight="1" x14ac:dyDescent="0.2">
      <c r="A4098" s="50"/>
      <c r="B4098" s="68"/>
      <c r="C4098" s="68"/>
      <c r="D4098" s="68"/>
    </row>
    <row r="4099" spans="1:4" ht="15" customHeight="1" x14ac:dyDescent="0.2">
      <c r="A4099" s="50"/>
      <c r="B4099" s="68"/>
      <c r="C4099" s="68"/>
      <c r="D4099" s="68"/>
    </row>
    <row r="4100" spans="1:4" ht="15" customHeight="1" x14ac:dyDescent="0.2">
      <c r="A4100" s="50"/>
      <c r="B4100" s="68"/>
      <c r="C4100" s="68"/>
      <c r="D4100" s="68"/>
    </row>
    <row r="4101" spans="1:4" ht="15" customHeight="1" x14ac:dyDescent="0.2">
      <c r="A4101" s="50"/>
      <c r="B4101" s="68"/>
      <c r="C4101" s="68"/>
      <c r="D4101" s="68"/>
    </row>
    <row r="4102" spans="1:4" ht="15" customHeight="1" x14ac:dyDescent="0.2">
      <c r="A4102" s="50"/>
      <c r="B4102" s="68"/>
      <c r="C4102" s="68"/>
      <c r="D4102" s="68"/>
    </row>
    <row r="4103" spans="1:4" ht="15" customHeight="1" x14ac:dyDescent="0.2">
      <c r="A4103" s="50"/>
      <c r="B4103" s="68"/>
      <c r="C4103" s="68"/>
      <c r="D4103" s="68"/>
    </row>
    <row r="4104" spans="1:4" ht="15" customHeight="1" x14ac:dyDescent="0.2">
      <c r="A4104" s="50"/>
      <c r="B4104" s="68"/>
      <c r="C4104" s="68"/>
      <c r="D4104" s="68"/>
    </row>
    <row r="4105" spans="1:4" ht="15" customHeight="1" x14ac:dyDescent="0.2">
      <c r="A4105" s="50"/>
      <c r="B4105" s="68"/>
      <c r="C4105" s="68"/>
      <c r="D4105" s="68"/>
    </row>
    <row r="4106" spans="1:4" ht="15" customHeight="1" x14ac:dyDescent="0.2">
      <c r="A4106" s="50"/>
      <c r="B4106" s="68"/>
      <c r="C4106" s="68"/>
      <c r="D4106" s="68"/>
    </row>
    <row r="4107" spans="1:4" ht="15" customHeight="1" x14ac:dyDescent="0.2">
      <c r="A4107" s="50"/>
      <c r="B4107" s="68"/>
      <c r="C4107" s="68"/>
      <c r="D4107" s="68"/>
    </row>
    <row r="4108" spans="1:4" ht="15" customHeight="1" x14ac:dyDescent="0.2">
      <c r="A4108" s="50"/>
      <c r="B4108" s="68"/>
      <c r="C4108" s="68"/>
      <c r="D4108" s="68"/>
    </row>
    <row r="4109" spans="1:4" ht="15" customHeight="1" x14ac:dyDescent="0.2">
      <c r="A4109" s="50"/>
      <c r="B4109" s="68"/>
      <c r="C4109" s="68"/>
      <c r="D4109" s="68"/>
    </row>
    <row r="4110" spans="1:4" ht="15" customHeight="1" x14ac:dyDescent="0.2">
      <c r="A4110" s="50"/>
      <c r="B4110" s="68"/>
      <c r="C4110" s="68"/>
      <c r="D4110" s="68"/>
    </row>
    <row r="4111" spans="1:4" ht="15" customHeight="1" x14ac:dyDescent="0.2">
      <c r="A4111" s="50"/>
      <c r="B4111" s="68"/>
      <c r="C4111" s="68"/>
      <c r="D4111" s="68"/>
    </row>
    <row r="4112" spans="1:4" ht="15" customHeight="1" x14ac:dyDescent="0.2">
      <c r="A4112" s="50"/>
      <c r="B4112" s="68"/>
      <c r="C4112" s="68"/>
      <c r="D4112" s="68"/>
    </row>
    <row r="4113" spans="1:4" ht="15" customHeight="1" x14ac:dyDescent="0.2">
      <c r="A4113" s="50"/>
      <c r="B4113" s="68"/>
      <c r="C4113" s="68"/>
      <c r="D4113" s="68"/>
    </row>
    <row r="4114" spans="1:4" ht="15" customHeight="1" x14ac:dyDescent="0.2">
      <c r="A4114" s="50"/>
      <c r="B4114" s="68"/>
      <c r="C4114" s="68"/>
      <c r="D4114" s="68"/>
    </row>
    <row r="4115" spans="1:4" ht="15" customHeight="1" x14ac:dyDescent="0.2">
      <c r="A4115" s="50"/>
      <c r="B4115" s="68"/>
      <c r="C4115" s="68"/>
      <c r="D4115" s="68"/>
    </row>
    <row r="4116" spans="1:4" ht="15" customHeight="1" x14ac:dyDescent="0.2">
      <c r="A4116" s="50"/>
      <c r="B4116" s="68"/>
      <c r="C4116" s="68"/>
      <c r="D4116" s="68"/>
    </row>
    <row r="4117" spans="1:4" ht="15" customHeight="1" x14ac:dyDescent="0.2">
      <c r="A4117" s="50"/>
      <c r="B4117" s="68"/>
      <c r="C4117" s="68"/>
      <c r="D4117" s="68"/>
    </row>
    <row r="4118" spans="1:4" ht="15" customHeight="1" x14ac:dyDescent="0.2">
      <c r="A4118" s="50"/>
      <c r="B4118" s="68"/>
      <c r="C4118" s="68"/>
      <c r="D4118" s="68"/>
    </row>
    <row r="4119" spans="1:4" ht="15" customHeight="1" x14ac:dyDescent="0.2">
      <c r="A4119" s="50"/>
      <c r="B4119" s="68"/>
      <c r="C4119" s="68"/>
      <c r="D4119" s="68"/>
    </row>
    <row r="4120" spans="1:4" ht="15" customHeight="1" x14ac:dyDescent="0.2">
      <c r="A4120" s="50"/>
      <c r="B4120" s="68"/>
      <c r="C4120" s="68"/>
      <c r="D4120" s="68"/>
    </row>
    <row r="4121" spans="1:4" ht="15" customHeight="1" x14ac:dyDescent="0.2">
      <c r="A4121" s="50"/>
      <c r="B4121" s="68"/>
      <c r="C4121" s="68"/>
      <c r="D4121" s="68"/>
    </row>
    <row r="4122" spans="1:4" ht="15" customHeight="1" x14ac:dyDescent="0.2">
      <c r="A4122" s="50"/>
      <c r="B4122" s="68"/>
      <c r="C4122" s="68"/>
      <c r="D4122" s="68"/>
    </row>
    <row r="4123" spans="1:4" ht="15" customHeight="1" x14ac:dyDescent="0.2">
      <c r="A4123" s="50"/>
      <c r="B4123" s="68"/>
      <c r="C4123" s="68"/>
      <c r="D4123" s="68"/>
    </row>
    <row r="4124" spans="1:4" ht="15" customHeight="1" x14ac:dyDescent="0.2">
      <c r="A4124" s="50"/>
      <c r="B4124" s="68"/>
      <c r="C4124" s="68"/>
      <c r="D4124" s="68"/>
    </row>
    <row r="4125" spans="1:4" ht="15" customHeight="1" x14ac:dyDescent="0.2">
      <c r="A4125" s="50"/>
      <c r="B4125" s="68"/>
      <c r="C4125" s="68"/>
      <c r="D4125" s="68"/>
    </row>
    <row r="4126" spans="1:4" ht="15" customHeight="1" x14ac:dyDescent="0.2">
      <c r="A4126" s="50"/>
      <c r="B4126" s="68"/>
      <c r="C4126" s="68"/>
      <c r="D4126" s="68"/>
    </row>
    <row r="4127" spans="1:4" ht="15" customHeight="1" x14ac:dyDescent="0.2">
      <c r="A4127" s="50"/>
      <c r="B4127" s="68"/>
      <c r="C4127" s="68"/>
      <c r="D4127" s="68"/>
    </row>
    <row r="4128" spans="1:4" ht="15" customHeight="1" x14ac:dyDescent="0.2">
      <c r="A4128" s="50"/>
      <c r="B4128" s="68"/>
      <c r="C4128" s="68"/>
      <c r="D4128" s="68"/>
    </row>
    <row r="4129" spans="1:4" ht="15" customHeight="1" x14ac:dyDescent="0.2">
      <c r="A4129" s="50"/>
      <c r="B4129" s="68"/>
      <c r="C4129" s="68"/>
      <c r="D4129" s="68"/>
    </row>
    <row r="4130" spans="1:4" ht="15" customHeight="1" x14ac:dyDescent="0.2">
      <c r="A4130" s="50"/>
      <c r="B4130" s="68"/>
      <c r="C4130" s="68"/>
      <c r="D4130" s="68"/>
    </row>
    <row r="4131" spans="1:4" ht="15" customHeight="1" x14ac:dyDescent="0.2">
      <c r="A4131" s="50"/>
      <c r="B4131" s="68"/>
      <c r="C4131" s="68"/>
      <c r="D4131" s="68"/>
    </row>
    <row r="4132" spans="1:4" ht="15" customHeight="1" x14ac:dyDescent="0.2">
      <c r="A4132" s="50"/>
      <c r="B4132" s="68"/>
      <c r="C4132" s="68"/>
      <c r="D4132" s="68"/>
    </row>
    <row r="4133" spans="1:4" ht="15" customHeight="1" x14ac:dyDescent="0.2">
      <c r="A4133" s="50"/>
      <c r="B4133" s="68"/>
      <c r="C4133" s="68"/>
      <c r="D4133" s="68"/>
    </row>
    <row r="4134" spans="1:4" ht="15" customHeight="1" x14ac:dyDescent="0.2">
      <c r="A4134" s="50"/>
      <c r="B4134" s="68"/>
      <c r="C4134" s="68"/>
      <c r="D4134" s="68"/>
    </row>
    <row r="4135" spans="1:4" ht="15" customHeight="1" x14ac:dyDescent="0.2">
      <c r="A4135" s="50"/>
      <c r="B4135" s="68"/>
      <c r="C4135" s="68"/>
      <c r="D4135" s="68"/>
    </row>
    <row r="4136" spans="1:4" ht="15" customHeight="1" x14ac:dyDescent="0.2">
      <c r="A4136" s="50"/>
      <c r="B4136" s="68"/>
      <c r="C4136" s="68"/>
      <c r="D4136" s="68"/>
    </row>
    <row r="4137" spans="1:4" ht="15" customHeight="1" x14ac:dyDescent="0.2">
      <c r="A4137" s="50"/>
      <c r="B4137" s="68"/>
      <c r="C4137" s="68"/>
      <c r="D4137" s="68"/>
    </row>
    <row r="4138" spans="1:4" ht="15" customHeight="1" x14ac:dyDescent="0.2">
      <c r="A4138" s="50"/>
      <c r="B4138" s="68"/>
      <c r="C4138" s="68"/>
      <c r="D4138" s="68"/>
    </row>
    <row r="4139" spans="1:4" ht="15" customHeight="1" x14ac:dyDescent="0.2">
      <c r="A4139" s="50"/>
      <c r="B4139" s="68"/>
      <c r="C4139" s="68"/>
      <c r="D4139" s="68"/>
    </row>
    <row r="4140" spans="1:4" ht="15" customHeight="1" x14ac:dyDescent="0.2">
      <c r="A4140" s="50"/>
      <c r="B4140" s="68"/>
      <c r="C4140" s="68"/>
      <c r="D4140" s="68"/>
    </row>
    <row r="4141" spans="1:4" ht="15" customHeight="1" x14ac:dyDescent="0.2">
      <c r="A4141" s="50"/>
      <c r="B4141" s="68"/>
      <c r="C4141" s="68"/>
      <c r="D4141" s="68"/>
    </row>
    <row r="4142" spans="1:4" ht="15" customHeight="1" x14ac:dyDescent="0.2">
      <c r="A4142" s="50"/>
      <c r="B4142" s="68"/>
      <c r="C4142" s="68"/>
      <c r="D4142" s="68"/>
    </row>
    <row r="4143" spans="1:4" ht="15" customHeight="1" x14ac:dyDescent="0.2">
      <c r="A4143" s="50"/>
      <c r="B4143" s="68"/>
      <c r="C4143" s="68"/>
      <c r="D4143" s="68"/>
    </row>
    <row r="4144" spans="1:4" ht="15" customHeight="1" x14ac:dyDescent="0.2">
      <c r="A4144" s="50"/>
      <c r="B4144" s="68"/>
      <c r="C4144" s="68"/>
      <c r="D4144" s="68"/>
    </row>
    <row r="4145" spans="1:4" ht="15" customHeight="1" x14ac:dyDescent="0.2">
      <c r="A4145" s="50"/>
      <c r="B4145" s="68"/>
      <c r="C4145" s="68"/>
      <c r="D4145" s="68"/>
    </row>
    <row r="4146" spans="1:4" ht="15" customHeight="1" x14ac:dyDescent="0.2">
      <c r="A4146" s="50"/>
      <c r="B4146" s="68"/>
      <c r="C4146" s="68"/>
      <c r="D4146" s="68"/>
    </row>
    <row r="4147" spans="1:4" ht="15" customHeight="1" x14ac:dyDescent="0.2">
      <c r="A4147" s="50"/>
      <c r="B4147" s="68"/>
      <c r="C4147" s="68"/>
      <c r="D4147" s="68"/>
    </row>
    <row r="4148" spans="1:4" ht="15" customHeight="1" x14ac:dyDescent="0.2">
      <c r="A4148" s="50"/>
      <c r="B4148" s="68"/>
      <c r="C4148" s="68"/>
      <c r="D4148" s="68"/>
    </row>
    <row r="4149" spans="1:4" ht="15" customHeight="1" x14ac:dyDescent="0.2">
      <c r="A4149" s="50"/>
      <c r="B4149" s="68"/>
      <c r="C4149" s="68"/>
      <c r="D4149" s="68"/>
    </row>
    <row r="4150" spans="1:4" ht="15" customHeight="1" x14ac:dyDescent="0.2">
      <c r="A4150" s="50"/>
      <c r="B4150" s="68"/>
      <c r="C4150" s="68"/>
      <c r="D4150" s="68"/>
    </row>
    <row r="4151" spans="1:4" ht="15" customHeight="1" x14ac:dyDescent="0.2">
      <c r="A4151" s="50"/>
      <c r="B4151" s="68"/>
      <c r="C4151" s="68"/>
      <c r="D4151" s="68"/>
    </row>
    <row r="4152" spans="1:4" ht="15" customHeight="1" x14ac:dyDescent="0.2">
      <c r="A4152" s="50"/>
      <c r="B4152" s="68"/>
      <c r="C4152" s="68"/>
      <c r="D4152" s="68"/>
    </row>
    <row r="4153" spans="1:4" ht="15" customHeight="1" x14ac:dyDescent="0.2">
      <c r="A4153" s="50"/>
      <c r="B4153" s="68"/>
      <c r="C4153" s="68"/>
      <c r="D4153" s="68"/>
    </row>
    <row r="4154" spans="1:4" ht="15" customHeight="1" x14ac:dyDescent="0.2">
      <c r="A4154" s="50"/>
      <c r="B4154" s="68"/>
      <c r="C4154" s="68"/>
      <c r="D4154" s="68"/>
    </row>
    <row r="4155" spans="1:4" ht="15" customHeight="1" x14ac:dyDescent="0.2">
      <c r="A4155" s="50"/>
      <c r="B4155" s="68"/>
      <c r="C4155" s="68"/>
      <c r="D4155" s="68"/>
    </row>
    <row r="4156" spans="1:4" ht="15" customHeight="1" x14ac:dyDescent="0.2">
      <c r="A4156" s="50"/>
      <c r="B4156" s="68"/>
      <c r="C4156" s="68"/>
      <c r="D4156" s="68"/>
    </row>
    <row r="4157" spans="1:4" ht="15" customHeight="1" x14ac:dyDescent="0.2">
      <c r="A4157" s="50"/>
      <c r="B4157" s="68"/>
      <c r="C4157" s="68"/>
      <c r="D4157" s="68"/>
    </row>
    <row r="4158" spans="1:4" ht="15" customHeight="1" x14ac:dyDescent="0.2">
      <c r="A4158" s="50"/>
      <c r="B4158" s="68"/>
      <c r="C4158" s="68"/>
      <c r="D4158" s="68"/>
    </row>
    <row r="4159" spans="1:4" ht="15" customHeight="1" x14ac:dyDescent="0.2">
      <c r="A4159" s="50"/>
      <c r="B4159" s="68"/>
      <c r="C4159" s="68"/>
      <c r="D4159" s="68"/>
    </row>
    <row r="4160" spans="1:4" ht="15" customHeight="1" x14ac:dyDescent="0.2">
      <c r="A4160" s="50"/>
      <c r="B4160" s="68"/>
      <c r="C4160" s="68"/>
      <c r="D4160" s="68"/>
    </row>
    <row r="4161" spans="1:4" ht="15" customHeight="1" x14ac:dyDescent="0.2">
      <c r="A4161" s="50"/>
      <c r="B4161" s="68"/>
      <c r="C4161" s="68"/>
      <c r="D4161" s="68"/>
    </row>
    <row r="4162" spans="1:4" ht="15" customHeight="1" x14ac:dyDescent="0.2">
      <c r="A4162" s="50"/>
      <c r="B4162" s="68"/>
      <c r="C4162" s="68"/>
      <c r="D4162" s="68"/>
    </row>
    <row r="4163" spans="1:4" ht="15" customHeight="1" x14ac:dyDescent="0.2">
      <c r="A4163" s="50"/>
      <c r="B4163" s="68"/>
      <c r="C4163" s="68"/>
      <c r="D4163" s="68"/>
    </row>
    <row r="4164" spans="1:4" ht="15" customHeight="1" x14ac:dyDescent="0.2">
      <c r="A4164" s="50"/>
      <c r="B4164" s="68"/>
      <c r="C4164" s="68"/>
      <c r="D4164" s="68"/>
    </row>
    <row r="4165" spans="1:4" ht="15" customHeight="1" x14ac:dyDescent="0.2">
      <c r="A4165" s="50"/>
      <c r="B4165" s="68"/>
      <c r="C4165" s="68"/>
      <c r="D4165" s="68"/>
    </row>
    <row r="4166" spans="1:4" ht="15" customHeight="1" x14ac:dyDescent="0.2">
      <c r="A4166" s="50"/>
      <c r="B4166" s="68"/>
      <c r="C4166" s="68"/>
      <c r="D4166" s="68"/>
    </row>
    <row r="4167" spans="1:4" ht="15" customHeight="1" x14ac:dyDescent="0.2">
      <c r="A4167" s="50"/>
      <c r="B4167" s="68"/>
      <c r="C4167" s="68"/>
      <c r="D4167" s="68"/>
    </row>
    <row r="4168" spans="1:4" ht="15" customHeight="1" x14ac:dyDescent="0.2">
      <c r="A4168" s="50"/>
      <c r="B4168" s="68"/>
      <c r="C4168" s="68"/>
      <c r="D4168" s="68"/>
    </row>
    <row r="4169" spans="1:4" ht="15" customHeight="1" x14ac:dyDescent="0.2">
      <c r="A4169" s="50"/>
      <c r="B4169" s="68"/>
      <c r="C4169" s="68"/>
      <c r="D4169" s="68"/>
    </row>
    <row r="4170" spans="1:4" ht="15" customHeight="1" x14ac:dyDescent="0.2">
      <c r="A4170" s="50"/>
      <c r="B4170" s="68"/>
      <c r="C4170" s="68"/>
      <c r="D4170" s="68"/>
    </row>
    <row r="4171" spans="1:4" ht="15" customHeight="1" x14ac:dyDescent="0.2">
      <c r="A4171" s="50"/>
      <c r="B4171" s="68"/>
      <c r="C4171" s="68"/>
      <c r="D4171" s="68"/>
    </row>
    <row r="4172" spans="1:4" ht="15" customHeight="1" x14ac:dyDescent="0.2">
      <c r="A4172" s="50"/>
      <c r="B4172" s="68"/>
      <c r="C4172" s="68"/>
      <c r="D4172" s="68"/>
    </row>
    <row r="4173" spans="1:4" ht="15" customHeight="1" x14ac:dyDescent="0.2">
      <c r="A4173" s="50"/>
      <c r="B4173" s="68"/>
      <c r="C4173" s="68"/>
      <c r="D4173" s="68"/>
    </row>
    <row r="4174" spans="1:4" ht="15" customHeight="1" x14ac:dyDescent="0.2">
      <c r="A4174" s="50"/>
      <c r="B4174" s="68"/>
      <c r="C4174" s="68"/>
      <c r="D4174" s="68"/>
    </row>
    <row r="4175" spans="1:4" ht="15" customHeight="1" x14ac:dyDescent="0.2">
      <c r="A4175" s="50"/>
      <c r="B4175" s="68"/>
      <c r="C4175" s="68"/>
      <c r="D4175" s="68"/>
    </row>
    <row r="4176" spans="1:4" ht="15" customHeight="1" x14ac:dyDescent="0.2">
      <c r="A4176" s="50"/>
      <c r="B4176" s="68"/>
      <c r="C4176" s="68"/>
      <c r="D4176" s="68"/>
    </row>
    <row r="4177" spans="1:4" ht="15" customHeight="1" x14ac:dyDescent="0.2">
      <c r="A4177" s="50"/>
      <c r="B4177" s="68"/>
      <c r="C4177" s="68"/>
      <c r="D4177" s="68"/>
    </row>
    <row r="4178" spans="1:4" ht="15" customHeight="1" x14ac:dyDescent="0.2">
      <c r="A4178" s="50"/>
      <c r="B4178" s="68"/>
      <c r="C4178" s="68"/>
      <c r="D4178" s="68"/>
    </row>
    <row r="4179" spans="1:4" ht="15" customHeight="1" x14ac:dyDescent="0.2">
      <c r="A4179" s="50"/>
      <c r="B4179" s="68"/>
      <c r="C4179" s="68"/>
      <c r="D4179" s="68"/>
    </row>
    <row r="4180" spans="1:4" ht="15" customHeight="1" x14ac:dyDescent="0.2">
      <c r="A4180" s="50"/>
      <c r="B4180" s="68"/>
      <c r="C4180" s="68"/>
      <c r="D4180" s="68"/>
    </row>
    <row r="4181" spans="1:4" ht="15" customHeight="1" x14ac:dyDescent="0.2">
      <c r="A4181" s="50"/>
      <c r="B4181" s="68"/>
      <c r="C4181" s="68"/>
      <c r="D4181" s="68"/>
    </row>
    <row r="4182" spans="1:4" ht="15" customHeight="1" x14ac:dyDescent="0.2">
      <c r="A4182" s="50"/>
      <c r="B4182" s="68"/>
      <c r="C4182" s="68"/>
      <c r="D4182" s="68"/>
    </row>
    <row r="4183" spans="1:4" ht="15" customHeight="1" x14ac:dyDescent="0.2">
      <c r="A4183" s="50"/>
      <c r="B4183" s="68"/>
      <c r="C4183" s="68"/>
      <c r="D4183" s="68"/>
    </row>
  </sheetData>
  <sortState xmlns:xlrd2="http://schemas.microsoft.com/office/spreadsheetml/2017/richdata2" ref="A23:A4183">
    <sortCondition ref="A23:A4183"/>
  </sortState>
  <phoneticPr fontId="7" type="noConversion"/>
  <conditionalFormatting sqref="B222:D1462">
    <cfRule type="expression" dxfId="7" priority="3" stopIfTrue="1">
      <formula>$C222&lt;&gt;""</formula>
    </cfRule>
    <cfRule type="expression" dxfId="6" priority="4">
      <formula>$C222=""</formula>
    </cfRule>
  </conditionalFormatting>
  <conditionalFormatting sqref="B15">
    <cfRule type="iconSet" priority="2">
      <iconSet iconSet="3Arrows">
        <cfvo type="percent" val="0"/>
        <cfvo type="percent" val="33"/>
        <cfvo type="percent" val="67"/>
      </iconSet>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2DC38566-7770-40CE-B08E-365495D6C595}">
          <x14:formula1>
            <xm:f>Grade!$J$3:$J$23</xm:f>
          </x14:formula1>
          <xm:sqref>B3</xm:sqref>
        </x14:dataValidation>
        <x14:dataValidation type="list" allowBlank="1" showInputMessage="1" showErrorMessage="1" xr:uid="{11F19C45-3F5F-4D94-8C34-2B1CC1D53D91}">
          <x14:formula1>
            <xm:f>Grade!$L$3:$L$7</xm:f>
          </x14:formula1>
          <xm:sqref>B2</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D5F2E-4264-41B7-9DB6-AC7BD7DF61B0}">
  <dimension ref="A1:R194"/>
  <sheetViews>
    <sheetView zoomScale="70" zoomScaleNormal="70" workbookViewId="0">
      <pane xSplit="1" ySplit="21" topLeftCell="B22" activePane="bottomRight" state="frozen"/>
      <selection activeCell="D30" sqref="D30"/>
      <selection pane="topRight" activeCell="D30" sqref="D30"/>
      <selection pane="bottomLeft" activeCell="D30" sqref="D30"/>
      <selection pane="bottomRight" activeCell="D30" sqref="D30"/>
    </sheetView>
  </sheetViews>
  <sheetFormatPr defaultColWidth="9.140625" defaultRowHeight="11.25" x14ac:dyDescent="0.2"/>
  <cols>
    <col min="1" max="1" width="19.85546875" style="49" customWidth="1"/>
    <col min="2" max="2" width="15" style="49" customWidth="1"/>
    <col min="3" max="10" width="12.7109375" style="49" customWidth="1"/>
    <col min="11" max="11" width="14.7109375" style="49" customWidth="1"/>
    <col min="12" max="12" width="12.7109375" style="49" customWidth="1"/>
    <col min="13" max="16384" width="9.140625" style="49"/>
  </cols>
  <sheetData>
    <row r="1" spans="1:18" ht="12.75" x14ac:dyDescent="0.2">
      <c r="A1" s="62" t="s">
        <v>127</v>
      </c>
      <c r="B1" s="53"/>
      <c r="C1" s="53"/>
      <c r="D1" s="53"/>
      <c r="E1" s="53"/>
      <c r="F1" s="53"/>
      <c r="G1" s="53"/>
      <c r="H1" s="53"/>
      <c r="I1" s="53"/>
      <c r="J1" s="53"/>
      <c r="K1" s="53"/>
      <c r="L1" s="53"/>
      <c r="M1" s="53"/>
      <c r="N1" s="53"/>
      <c r="O1" s="53"/>
      <c r="P1" s="53"/>
      <c r="Q1" s="53"/>
      <c r="R1" s="53"/>
    </row>
    <row r="2" spans="1:18" ht="12.75" x14ac:dyDescent="0.2">
      <c r="A2" s="55" t="s">
        <v>80</v>
      </c>
      <c r="B2" s="54"/>
      <c r="C2" s="54"/>
      <c r="D2" s="54"/>
      <c r="E2" s="54"/>
      <c r="F2" s="54"/>
      <c r="G2" s="54"/>
      <c r="H2" s="54"/>
      <c r="I2" s="54"/>
      <c r="J2" s="54"/>
      <c r="K2" s="54"/>
      <c r="L2" s="54"/>
      <c r="M2" s="54"/>
      <c r="N2" s="54"/>
      <c r="O2" s="54"/>
      <c r="P2" s="54"/>
      <c r="Q2" s="54"/>
      <c r="R2" s="54"/>
    </row>
    <row r="3" spans="1:18" ht="12.75" x14ac:dyDescent="0.2">
      <c r="A3" s="56" t="s">
        <v>83</v>
      </c>
      <c r="B3" s="54"/>
      <c r="C3" s="54"/>
      <c r="D3" s="54"/>
      <c r="E3" s="54"/>
      <c r="F3" s="54"/>
      <c r="G3" s="54"/>
      <c r="H3" s="54"/>
      <c r="I3" s="54"/>
      <c r="J3" s="54"/>
      <c r="K3" s="54"/>
      <c r="L3" s="54"/>
      <c r="M3" s="54"/>
      <c r="N3" s="54"/>
      <c r="O3" s="54"/>
      <c r="P3" s="54"/>
      <c r="Q3" s="54"/>
      <c r="R3" s="54"/>
    </row>
    <row r="4" spans="1:18" ht="12.75" x14ac:dyDescent="0.2">
      <c r="A4" s="56" t="s">
        <v>73</v>
      </c>
      <c r="B4" s="54"/>
      <c r="C4" s="54"/>
      <c r="D4" s="54"/>
      <c r="E4" s="54"/>
      <c r="F4" s="54"/>
      <c r="G4" s="54"/>
      <c r="H4" s="54"/>
      <c r="I4" s="54"/>
      <c r="J4" s="54"/>
      <c r="K4" s="54"/>
      <c r="L4" s="54"/>
      <c r="M4" s="54"/>
      <c r="N4" s="54"/>
      <c r="O4" s="54"/>
      <c r="P4" s="54"/>
      <c r="Q4" s="54"/>
      <c r="R4" s="54"/>
    </row>
    <row r="5" spans="1:18" ht="12.75" x14ac:dyDescent="0.2">
      <c r="A5" s="56" t="s">
        <v>74</v>
      </c>
      <c r="B5" s="54"/>
      <c r="C5" s="54"/>
      <c r="D5" s="54"/>
      <c r="E5" s="54"/>
      <c r="F5" s="54"/>
      <c r="G5" s="54"/>
      <c r="H5" s="54"/>
      <c r="I5" s="54"/>
      <c r="J5" s="54"/>
      <c r="K5" s="54"/>
      <c r="L5" s="54"/>
      <c r="M5" s="54"/>
      <c r="N5" s="54"/>
      <c r="O5" s="54"/>
      <c r="P5" s="54"/>
      <c r="Q5" s="54"/>
      <c r="R5" s="54"/>
    </row>
    <row r="6" spans="1:18" ht="12.75" x14ac:dyDescent="0.2">
      <c r="A6" s="56" t="s">
        <v>77</v>
      </c>
      <c r="B6" s="54"/>
      <c r="C6" s="54"/>
      <c r="D6" s="54"/>
      <c r="E6" s="54"/>
      <c r="F6" s="54"/>
      <c r="G6" s="54"/>
      <c r="H6" s="54"/>
      <c r="I6" s="54"/>
      <c r="J6" s="54"/>
      <c r="K6" s="54"/>
      <c r="L6" s="54"/>
      <c r="M6" s="54"/>
      <c r="N6" s="54"/>
      <c r="O6" s="54"/>
      <c r="P6" s="54"/>
      <c r="Q6" s="54"/>
      <c r="R6" s="54"/>
    </row>
    <row r="7" spans="1:18" ht="12.75" x14ac:dyDescent="0.2">
      <c r="A7" s="56" t="s">
        <v>76</v>
      </c>
      <c r="B7" s="54"/>
      <c r="C7" s="54"/>
      <c r="D7" s="54"/>
      <c r="E7" s="54"/>
      <c r="F7" s="54"/>
      <c r="G7" s="54"/>
      <c r="H7" s="54"/>
      <c r="I7" s="54"/>
      <c r="J7" s="54"/>
      <c r="K7" s="54"/>
      <c r="L7" s="54"/>
      <c r="M7" s="54"/>
      <c r="N7" s="54"/>
      <c r="O7" s="54"/>
      <c r="P7" s="54"/>
      <c r="Q7" s="54"/>
      <c r="R7" s="54"/>
    </row>
    <row r="8" spans="1:18" ht="12.75" x14ac:dyDescent="0.2">
      <c r="A8" s="56" t="s">
        <v>79</v>
      </c>
      <c r="B8" s="54"/>
      <c r="C8" s="54"/>
      <c r="D8" s="54"/>
      <c r="E8" s="54"/>
      <c r="F8" s="54"/>
      <c r="G8" s="54"/>
      <c r="H8" s="54"/>
      <c r="I8" s="54"/>
      <c r="J8" s="54"/>
      <c r="K8" s="54"/>
      <c r="L8" s="54"/>
      <c r="M8" s="54"/>
      <c r="N8" s="54"/>
      <c r="O8" s="54"/>
      <c r="P8" s="54"/>
      <c r="Q8" s="54"/>
      <c r="R8" s="54"/>
    </row>
    <row r="9" spans="1:18" ht="12.75" x14ac:dyDescent="0.2">
      <c r="A9" s="56" t="s">
        <v>84</v>
      </c>
      <c r="B9" s="54"/>
      <c r="C9" s="54"/>
      <c r="D9" s="54"/>
      <c r="E9" s="54"/>
      <c r="F9" s="54"/>
      <c r="G9" s="54"/>
      <c r="H9" s="54"/>
      <c r="I9" s="54"/>
      <c r="J9" s="54"/>
      <c r="K9" s="54"/>
      <c r="L9" s="54"/>
      <c r="M9" s="54"/>
      <c r="N9" s="54"/>
      <c r="O9" s="54"/>
      <c r="P9" s="54"/>
      <c r="Q9" s="54"/>
      <c r="R9" s="54"/>
    </row>
    <row r="10" spans="1:18" ht="12.75" x14ac:dyDescent="0.2">
      <c r="A10" s="56" t="s">
        <v>75</v>
      </c>
      <c r="B10" s="54"/>
      <c r="C10" s="54"/>
      <c r="D10" s="54"/>
      <c r="E10" s="54"/>
      <c r="F10" s="54"/>
      <c r="G10" s="54"/>
      <c r="H10" s="54"/>
      <c r="I10" s="54"/>
      <c r="J10" s="54"/>
      <c r="K10" s="54"/>
      <c r="L10" s="54"/>
      <c r="M10" s="54"/>
      <c r="N10" s="54"/>
      <c r="O10" s="54"/>
      <c r="P10" s="54"/>
      <c r="Q10" s="54"/>
      <c r="R10" s="54"/>
    </row>
    <row r="11" spans="1:18" ht="12.75" x14ac:dyDescent="0.2">
      <c r="A11" s="56" t="s">
        <v>78</v>
      </c>
      <c r="B11" s="54"/>
      <c r="C11" s="54"/>
      <c r="D11" s="54"/>
      <c r="E11" s="54"/>
      <c r="F11" s="54"/>
      <c r="G11" s="54"/>
      <c r="H11" s="54"/>
      <c r="I11" s="54"/>
      <c r="J11" s="54"/>
      <c r="K11" s="54"/>
      <c r="L11" s="54"/>
      <c r="M11" s="54"/>
      <c r="N11" s="54"/>
      <c r="O11" s="54"/>
      <c r="P11" s="54"/>
      <c r="Q11" s="54"/>
      <c r="R11" s="54"/>
    </row>
    <row r="12" spans="1:18" ht="12.75" x14ac:dyDescent="0.2">
      <c r="A12" s="56" t="s">
        <v>713</v>
      </c>
      <c r="B12" s="54"/>
      <c r="C12" s="54"/>
      <c r="D12" s="54"/>
      <c r="E12" s="54"/>
      <c r="F12" s="54"/>
      <c r="G12" s="54"/>
      <c r="H12" s="54"/>
      <c r="I12" s="54"/>
      <c r="J12" s="54"/>
      <c r="K12" s="54"/>
      <c r="L12" s="54"/>
      <c r="M12" s="54"/>
      <c r="N12" s="54"/>
      <c r="O12" s="54"/>
      <c r="P12" s="54"/>
      <c r="Q12" s="54"/>
      <c r="R12" s="54"/>
    </row>
    <row r="13" spans="1:18" ht="12.75" x14ac:dyDescent="0.2">
      <c r="A13" s="56" t="s">
        <v>1321</v>
      </c>
      <c r="B13" s="54"/>
      <c r="C13" s="54"/>
      <c r="D13" s="54"/>
      <c r="E13" s="54"/>
      <c r="F13" s="54"/>
      <c r="G13" s="54"/>
      <c r="H13" s="54"/>
      <c r="I13" s="54"/>
      <c r="J13" s="54"/>
      <c r="K13" s="54"/>
      <c r="L13" s="54"/>
      <c r="M13" s="54"/>
      <c r="N13" s="54"/>
      <c r="O13" s="54"/>
      <c r="P13" s="54"/>
      <c r="Q13" s="54"/>
      <c r="R13" s="54"/>
    </row>
    <row r="14" spans="1:18" ht="12.75" x14ac:dyDescent="0.2">
      <c r="A14" s="56" t="s">
        <v>192</v>
      </c>
      <c r="B14" s="54"/>
      <c r="C14" s="54"/>
      <c r="D14" s="54"/>
      <c r="E14" s="54"/>
      <c r="F14" s="54"/>
      <c r="G14" s="54"/>
      <c r="H14" s="54"/>
      <c r="I14" s="54"/>
      <c r="J14" s="54"/>
      <c r="K14" s="54"/>
      <c r="L14" s="54"/>
      <c r="M14" s="54"/>
      <c r="N14" s="54"/>
      <c r="O14" s="54"/>
      <c r="P14" s="54"/>
      <c r="Q14" s="54"/>
      <c r="R14" s="54"/>
    </row>
    <row r="15" spans="1:18" ht="12.75" x14ac:dyDescent="0.2">
      <c r="A15" s="57" t="s">
        <v>120</v>
      </c>
      <c r="B15" s="63"/>
      <c r="C15" s="58"/>
      <c r="D15" s="58"/>
      <c r="E15" s="58"/>
      <c r="F15" s="58"/>
      <c r="G15" s="58"/>
      <c r="H15" s="58"/>
      <c r="I15" s="58"/>
      <c r="J15" s="58"/>
      <c r="K15" s="58"/>
      <c r="L15" s="58"/>
      <c r="M15" s="58"/>
      <c r="N15" s="58"/>
      <c r="O15" s="58"/>
      <c r="P15" s="58"/>
      <c r="Q15" s="58"/>
      <c r="R15" s="58"/>
    </row>
    <row r="16" spans="1:18" ht="12.75" x14ac:dyDescent="0.2">
      <c r="A16" s="59" t="str">
        <f>Grade!A2</f>
        <v xml:space="preserve">Availability </v>
      </c>
      <c r="B16" s="52"/>
      <c r="C16" s="52"/>
      <c r="D16" s="52"/>
      <c r="E16" s="52"/>
      <c r="F16" s="52"/>
      <c r="G16" s="52"/>
      <c r="H16" s="52"/>
      <c r="I16" s="52"/>
      <c r="J16" s="52"/>
      <c r="K16" s="52"/>
      <c r="L16" s="52"/>
      <c r="M16" s="52"/>
      <c r="N16" s="52"/>
      <c r="O16" s="52"/>
      <c r="P16" s="52"/>
      <c r="Q16" s="52"/>
      <c r="R16" s="52"/>
    </row>
    <row r="17" spans="1:18" ht="12.75" x14ac:dyDescent="0.2">
      <c r="A17" s="59" t="str">
        <f>Grade!A15</f>
        <v>Relevance</v>
      </c>
      <c r="B17" s="52"/>
      <c r="C17" s="52"/>
      <c r="D17" s="52"/>
      <c r="E17" s="52"/>
      <c r="F17" s="52"/>
      <c r="G17" s="52"/>
      <c r="H17" s="52"/>
      <c r="I17" s="52"/>
      <c r="J17" s="52"/>
      <c r="K17" s="52"/>
      <c r="L17" s="52"/>
      <c r="M17" s="52"/>
      <c r="N17" s="52"/>
      <c r="O17" s="52"/>
      <c r="P17" s="52"/>
      <c r="Q17" s="52"/>
      <c r="R17" s="52"/>
    </row>
    <row r="18" spans="1:18" ht="12.75" x14ac:dyDescent="0.2">
      <c r="A18" s="59" t="str">
        <f>Grade!A40</f>
        <v>Robustness</v>
      </c>
      <c r="B18" s="52"/>
      <c r="C18" s="52"/>
      <c r="D18" s="52"/>
      <c r="E18" s="52"/>
      <c r="F18" s="52"/>
      <c r="G18" s="52"/>
      <c r="H18" s="52"/>
      <c r="I18" s="52"/>
      <c r="J18" s="52"/>
      <c r="K18" s="52"/>
      <c r="L18" s="52"/>
      <c r="M18" s="52"/>
      <c r="N18" s="52"/>
      <c r="O18" s="52"/>
      <c r="P18" s="52"/>
      <c r="Q18" s="52"/>
      <c r="R18" s="52"/>
    </row>
    <row r="19" spans="1:18" ht="12.75" x14ac:dyDescent="0.2">
      <c r="A19" s="59" t="str">
        <f>Grade!A65</f>
        <v>Continuity</v>
      </c>
      <c r="B19" s="52"/>
      <c r="C19" s="52"/>
      <c r="D19" s="52"/>
      <c r="E19" s="52"/>
      <c r="F19" s="52"/>
      <c r="G19" s="52"/>
      <c r="H19" s="52"/>
      <c r="I19" s="52"/>
      <c r="J19" s="52"/>
      <c r="K19" s="52"/>
      <c r="L19" s="52"/>
      <c r="M19" s="52"/>
      <c r="N19" s="52"/>
      <c r="O19" s="52"/>
      <c r="P19" s="52"/>
      <c r="Q19" s="52"/>
      <c r="R19" s="52"/>
    </row>
    <row r="20" spans="1:18" ht="12.75" x14ac:dyDescent="0.2">
      <c r="A20" s="60" t="s">
        <v>82</v>
      </c>
      <c r="B20" s="61"/>
      <c r="C20" s="61"/>
      <c r="D20" s="61"/>
      <c r="E20" s="61"/>
      <c r="F20" s="61"/>
      <c r="G20" s="61"/>
      <c r="H20" s="61"/>
      <c r="I20" s="61"/>
      <c r="J20" s="61"/>
      <c r="K20" s="61"/>
      <c r="L20" s="61"/>
      <c r="M20" s="61"/>
      <c r="N20" s="61"/>
      <c r="O20" s="61"/>
      <c r="P20" s="61"/>
      <c r="Q20" s="61"/>
      <c r="R20" s="61"/>
    </row>
    <row r="21" spans="1:18" ht="12.75" x14ac:dyDescent="0.2">
      <c r="A21" s="49">
        <f>COUNT(B20:AAA20)</f>
        <v>0</v>
      </c>
      <c r="B21" s="48"/>
      <c r="C21" s="48"/>
      <c r="D21" s="48"/>
      <c r="E21" s="48"/>
      <c r="F21" s="48"/>
      <c r="G21" s="48"/>
      <c r="H21" s="48"/>
      <c r="I21" s="48"/>
      <c r="J21" s="48"/>
      <c r="K21" s="48"/>
    </row>
    <row r="22" spans="1:18" ht="12.75" x14ac:dyDescent="0.2">
      <c r="A22" s="50"/>
      <c r="B22" s="51"/>
      <c r="C22" s="51"/>
      <c r="D22" s="51"/>
      <c r="E22" s="51"/>
      <c r="F22" s="51"/>
      <c r="G22" s="51"/>
      <c r="H22" s="51"/>
      <c r="I22" s="51"/>
      <c r="J22" s="51"/>
      <c r="K22" s="51"/>
    </row>
    <row r="23" spans="1:18" ht="12.75" x14ac:dyDescent="0.2">
      <c r="A23" s="50"/>
      <c r="B23" s="51"/>
      <c r="C23" s="51"/>
      <c r="D23" s="51"/>
      <c r="E23" s="51"/>
      <c r="F23" s="51"/>
      <c r="G23" s="51"/>
      <c r="H23" s="51"/>
      <c r="I23" s="51"/>
      <c r="J23" s="51"/>
      <c r="K23" s="51"/>
    </row>
    <row r="24" spans="1:18" ht="12.75" x14ac:dyDescent="0.2">
      <c r="A24" s="50"/>
      <c r="B24" s="51"/>
      <c r="C24" s="51"/>
      <c r="D24" s="51"/>
      <c r="E24" s="51"/>
      <c r="F24" s="51"/>
      <c r="G24" s="51"/>
      <c r="H24" s="51"/>
      <c r="I24" s="51"/>
      <c r="J24" s="51"/>
      <c r="K24" s="51"/>
    </row>
    <row r="25" spans="1:18" ht="12.75" x14ac:dyDescent="0.2">
      <c r="A25" s="50"/>
      <c r="B25" s="51"/>
      <c r="C25" s="51"/>
      <c r="D25" s="51"/>
      <c r="E25" s="51"/>
      <c r="F25" s="51"/>
      <c r="G25" s="51"/>
      <c r="H25" s="51"/>
      <c r="I25" s="51"/>
      <c r="J25" s="51"/>
      <c r="K25" s="51"/>
    </row>
    <row r="26" spans="1:18" ht="12.75" x14ac:dyDescent="0.2">
      <c r="A26" s="50"/>
      <c r="B26" s="51"/>
      <c r="C26" s="51"/>
      <c r="D26" s="51"/>
      <c r="E26" s="51"/>
      <c r="F26" s="51"/>
      <c r="G26" s="51"/>
      <c r="H26" s="51"/>
      <c r="I26" s="51"/>
      <c r="J26" s="51"/>
      <c r="K26" s="51"/>
    </row>
    <row r="27" spans="1:18" ht="12.75" x14ac:dyDescent="0.2">
      <c r="A27" s="50"/>
      <c r="B27" s="51"/>
      <c r="C27" s="51"/>
      <c r="D27" s="51"/>
      <c r="E27" s="51"/>
      <c r="F27" s="51"/>
      <c r="G27" s="51"/>
      <c r="H27" s="51"/>
      <c r="I27" s="51"/>
      <c r="J27" s="51"/>
      <c r="K27" s="51"/>
    </row>
    <row r="28" spans="1:18" ht="12.75" x14ac:dyDescent="0.2">
      <c r="A28" s="50"/>
      <c r="B28" s="51"/>
      <c r="C28" s="51"/>
      <c r="D28" s="51"/>
      <c r="E28" s="51"/>
      <c r="F28" s="51"/>
      <c r="G28" s="51"/>
      <c r="H28" s="51"/>
      <c r="I28" s="51"/>
      <c r="J28" s="51"/>
      <c r="K28" s="51"/>
    </row>
    <row r="29" spans="1:18" ht="12.75" x14ac:dyDescent="0.2">
      <c r="A29" s="50"/>
      <c r="B29" s="51"/>
      <c r="C29" s="51"/>
      <c r="D29" s="51"/>
      <c r="E29" s="51"/>
      <c r="F29" s="51"/>
      <c r="G29" s="51"/>
      <c r="H29" s="51"/>
      <c r="I29" s="51"/>
      <c r="J29" s="51"/>
      <c r="K29" s="51"/>
    </row>
    <row r="30" spans="1:18" ht="12.75" x14ac:dyDescent="0.2">
      <c r="A30" s="50"/>
      <c r="B30" s="51"/>
      <c r="C30" s="51"/>
      <c r="D30" s="51"/>
      <c r="E30" s="51"/>
      <c r="F30" s="51"/>
      <c r="G30" s="51"/>
      <c r="H30" s="51"/>
      <c r="I30" s="51"/>
      <c r="J30" s="51"/>
      <c r="K30" s="51"/>
    </row>
    <row r="31" spans="1:18" ht="12.75" x14ac:dyDescent="0.2">
      <c r="A31" s="50"/>
      <c r="B31" s="51"/>
      <c r="C31" s="51"/>
      <c r="D31" s="51"/>
      <c r="E31" s="51"/>
      <c r="F31" s="51"/>
      <c r="G31" s="51"/>
      <c r="H31" s="51"/>
      <c r="I31" s="51"/>
      <c r="J31" s="51"/>
      <c r="K31" s="51"/>
    </row>
    <row r="32" spans="1:18" ht="12.75" x14ac:dyDescent="0.2">
      <c r="A32" s="50"/>
      <c r="B32" s="51"/>
      <c r="C32" s="51"/>
      <c r="D32" s="51"/>
      <c r="E32" s="51"/>
      <c r="F32" s="51"/>
      <c r="G32" s="51"/>
      <c r="H32" s="51"/>
      <c r="I32" s="51"/>
      <c r="J32" s="51"/>
      <c r="K32" s="51"/>
    </row>
    <row r="33" spans="1:11" ht="12.75" x14ac:dyDescent="0.2">
      <c r="A33" s="50"/>
      <c r="B33" s="51"/>
      <c r="C33" s="51"/>
      <c r="D33" s="51"/>
      <c r="E33" s="51"/>
      <c r="F33" s="51"/>
      <c r="G33" s="51"/>
      <c r="H33" s="51"/>
      <c r="I33" s="51"/>
      <c r="J33" s="51"/>
      <c r="K33" s="51"/>
    </row>
    <row r="34" spans="1:11" ht="12.75" x14ac:dyDescent="0.2">
      <c r="A34" s="50"/>
      <c r="B34" s="51"/>
      <c r="C34" s="51"/>
      <c r="D34" s="51"/>
      <c r="E34" s="51"/>
      <c r="F34" s="51"/>
      <c r="G34" s="51"/>
      <c r="H34" s="51"/>
      <c r="I34" s="51"/>
      <c r="J34" s="51"/>
      <c r="K34" s="51"/>
    </row>
    <row r="35" spans="1:11" ht="12.75" x14ac:dyDescent="0.2">
      <c r="A35" s="50"/>
      <c r="B35" s="51"/>
      <c r="C35" s="51"/>
      <c r="D35" s="51"/>
      <c r="E35" s="51"/>
      <c r="F35" s="51"/>
      <c r="G35" s="51"/>
      <c r="H35" s="51"/>
      <c r="I35" s="51"/>
      <c r="J35" s="51"/>
      <c r="K35" s="51"/>
    </row>
    <row r="36" spans="1:11" ht="12.75" x14ac:dyDescent="0.2">
      <c r="A36" s="50"/>
      <c r="B36" s="51"/>
      <c r="C36" s="51"/>
      <c r="D36" s="51"/>
      <c r="E36" s="51"/>
      <c r="F36" s="51"/>
      <c r="G36" s="51"/>
      <c r="H36" s="51"/>
      <c r="I36" s="51"/>
      <c r="J36" s="51"/>
      <c r="K36" s="51"/>
    </row>
    <row r="37" spans="1:11" ht="12.75" x14ac:dyDescent="0.2">
      <c r="A37" s="50"/>
      <c r="B37" s="51"/>
      <c r="C37" s="51"/>
      <c r="D37" s="51"/>
      <c r="E37" s="51"/>
      <c r="F37" s="51"/>
      <c r="G37" s="51"/>
      <c r="H37" s="51"/>
      <c r="I37" s="51"/>
      <c r="J37" s="51"/>
      <c r="K37" s="51"/>
    </row>
    <row r="38" spans="1:11" ht="12.75" x14ac:dyDescent="0.2">
      <c r="A38" s="50"/>
      <c r="B38" s="51"/>
      <c r="C38" s="51"/>
      <c r="D38" s="51"/>
      <c r="E38" s="51"/>
      <c r="F38" s="51"/>
      <c r="G38" s="51"/>
      <c r="H38" s="51"/>
      <c r="I38" s="51"/>
      <c r="J38" s="51"/>
      <c r="K38" s="51"/>
    </row>
    <row r="39" spans="1:11" ht="12.75" x14ac:dyDescent="0.2">
      <c r="A39" s="50"/>
      <c r="B39" s="51"/>
      <c r="C39" s="51"/>
      <c r="D39" s="51"/>
      <c r="E39" s="51"/>
      <c r="F39" s="51"/>
      <c r="G39" s="51"/>
      <c r="H39" s="51"/>
      <c r="I39" s="51"/>
      <c r="J39" s="51"/>
      <c r="K39" s="51"/>
    </row>
    <row r="40" spans="1:11" ht="12.75" x14ac:dyDescent="0.2">
      <c r="A40" s="50"/>
      <c r="B40" s="51"/>
      <c r="C40" s="51"/>
      <c r="D40" s="51"/>
      <c r="E40" s="51"/>
      <c r="F40" s="51"/>
      <c r="G40" s="51"/>
      <c r="H40" s="51"/>
      <c r="I40" s="51"/>
      <c r="J40" s="51"/>
      <c r="K40" s="51"/>
    </row>
    <row r="41" spans="1:11" ht="12.75" x14ac:dyDescent="0.2">
      <c r="A41" s="50"/>
      <c r="B41" s="51"/>
      <c r="C41" s="51"/>
      <c r="D41" s="51"/>
      <c r="E41" s="51"/>
      <c r="F41" s="51"/>
      <c r="G41" s="51"/>
      <c r="H41" s="51"/>
      <c r="I41" s="51"/>
      <c r="J41" s="51"/>
      <c r="K41" s="51"/>
    </row>
    <row r="42" spans="1:11" ht="12.75" x14ac:dyDescent="0.2">
      <c r="A42" s="50"/>
      <c r="B42" s="51"/>
      <c r="C42" s="51"/>
      <c r="D42" s="51"/>
      <c r="E42" s="51"/>
      <c r="F42" s="51"/>
      <c r="G42" s="51"/>
      <c r="H42" s="51"/>
      <c r="I42" s="51"/>
      <c r="J42" s="51"/>
      <c r="K42" s="51"/>
    </row>
    <row r="43" spans="1:11" ht="12.75" x14ac:dyDescent="0.2">
      <c r="A43" s="50"/>
      <c r="B43" s="51"/>
      <c r="C43" s="51"/>
      <c r="D43" s="51"/>
      <c r="E43" s="51"/>
      <c r="F43" s="51"/>
      <c r="G43" s="51"/>
      <c r="H43" s="51"/>
      <c r="I43" s="51"/>
      <c r="J43" s="51"/>
      <c r="K43" s="51"/>
    </row>
    <row r="44" spans="1:11" ht="12.75" x14ac:dyDescent="0.2">
      <c r="A44" s="50"/>
      <c r="B44" s="51"/>
      <c r="C44" s="51"/>
      <c r="D44" s="51"/>
      <c r="E44" s="51"/>
      <c r="F44" s="51"/>
      <c r="G44" s="51"/>
      <c r="H44" s="51"/>
      <c r="I44" s="51"/>
      <c r="J44" s="51"/>
      <c r="K44" s="51"/>
    </row>
    <row r="45" spans="1:11" ht="12.75" x14ac:dyDescent="0.2">
      <c r="A45" s="50"/>
      <c r="B45" s="51"/>
      <c r="C45" s="51"/>
      <c r="D45" s="51"/>
      <c r="E45" s="51"/>
      <c r="F45" s="51"/>
      <c r="G45" s="51"/>
      <c r="H45" s="51"/>
      <c r="I45" s="51"/>
      <c r="J45" s="51"/>
      <c r="K45" s="51"/>
    </row>
    <row r="46" spans="1:11" ht="12.75" x14ac:dyDescent="0.2">
      <c r="A46" s="50"/>
      <c r="B46" s="51"/>
      <c r="C46" s="51"/>
      <c r="D46" s="51"/>
      <c r="E46" s="51"/>
      <c r="F46" s="51"/>
      <c r="G46" s="51"/>
      <c r="H46" s="51"/>
      <c r="I46" s="51"/>
      <c r="J46" s="51"/>
      <c r="K46" s="51"/>
    </row>
    <row r="47" spans="1:11" ht="12.75" x14ac:dyDescent="0.2">
      <c r="A47" s="50"/>
      <c r="B47" s="51"/>
      <c r="C47" s="51"/>
      <c r="D47" s="51"/>
      <c r="E47" s="51"/>
      <c r="F47" s="51"/>
      <c r="G47" s="51"/>
      <c r="H47" s="51"/>
      <c r="I47" s="51"/>
      <c r="J47" s="51"/>
      <c r="K47" s="51"/>
    </row>
    <row r="48" spans="1:11" ht="12.75" x14ac:dyDescent="0.2">
      <c r="A48" s="50"/>
      <c r="B48" s="51"/>
      <c r="C48" s="51"/>
      <c r="D48" s="51"/>
      <c r="E48" s="51"/>
      <c r="F48" s="51"/>
      <c r="G48" s="51"/>
      <c r="H48" s="51"/>
      <c r="I48" s="51"/>
      <c r="J48" s="51"/>
      <c r="K48" s="51"/>
    </row>
    <row r="49" spans="1:11" ht="12.75" x14ac:dyDescent="0.2">
      <c r="A49" s="50"/>
      <c r="B49" s="51"/>
      <c r="C49" s="51"/>
      <c r="D49" s="51"/>
      <c r="E49" s="51"/>
      <c r="F49" s="51"/>
      <c r="G49" s="51"/>
      <c r="H49" s="51"/>
      <c r="I49" s="51"/>
      <c r="J49" s="51"/>
      <c r="K49" s="51"/>
    </row>
    <row r="50" spans="1:11" ht="12.75" x14ac:dyDescent="0.2">
      <c r="A50" s="50"/>
      <c r="B50" s="51"/>
      <c r="C50" s="51"/>
      <c r="D50" s="51"/>
      <c r="E50" s="51"/>
      <c r="F50" s="51"/>
      <c r="G50" s="51"/>
      <c r="H50" s="51"/>
      <c r="I50" s="51"/>
      <c r="J50" s="51"/>
      <c r="K50" s="51"/>
    </row>
    <row r="51" spans="1:11" ht="12.75" x14ac:dyDescent="0.2">
      <c r="A51" s="50"/>
      <c r="B51" s="51"/>
      <c r="C51" s="51"/>
      <c r="D51" s="51"/>
      <c r="E51" s="51"/>
      <c r="F51" s="51"/>
      <c r="G51" s="51"/>
      <c r="H51" s="51"/>
      <c r="I51" s="51"/>
      <c r="J51" s="51"/>
      <c r="K51" s="51"/>
    </row>
    <row r="52" spans="1:11" ht="12.75" x14ac:dyDescent="0.2">
      <c r="A52" s="50"/>
      <c r="B52" s="51"/>
      <c r="C52" s="51"/>
      <c r="D52" s="51"/>
      <c r="E52" s="51"/>
      <c r="F52" s="51"/>
      <c r="G52" s="51"/>
      <c r="H52" s="51"/>
      <c r="I52" s="51"/>
      <c r="J52" s="51"/>
      <c r="K52" s="51"/>
    </row>
    <row r="53" spans="1:11" ht="12.75" x14ac:dyDescent="0.2">
      <c r="A53" s="50"/>
      <c r="B53" s="51"/>
      <c r="C53" s="51"/>
      <c r="D53" s="51"/>
      <c r="E53" s="51"/>
      <c r="F53" s="51"/>
      <c r="G53" s="51"/>
      <c r="H53" s="51"/>
      <c r="I53" s="51"/>
      <c r="J53" s="51"/>
      <c r="K53" s="51"/>
    </row>
    <row r="54" spans="1:11" ht="12.75" x14ac:dyDescent="0.2">
      <c r="A54" s="50"/>
      <c r="B54" s="51"/>
      <c r="C54" s="51"/>
      <c r="D54" s="51"/>
      <c r="E54" s="51"/>
      <c r="F54" s="51"/>
      <c r="G54" s="51"/>
      <c r="H54" s="51"/>
      <c r="I54" s="51"/>
      <c r="J54" s="51"/>
      <c r="K54" s="51"/>
    </row>
    <row r="55" spans="1:11" ht="12.75" x14ac:dyDescent="0.2">
      <c r="A55" s="50"/>
      <c r="B55" s="51"/>
      <c r="C55" s="51"/>
      <c r="D55" s="51"/>
      <c r="E55" s="51"/>
      <c r="F55" s="51"/>
      <c r="G55" s="51"/>
      <c r="H55" s="51"/>
      <c r="I55" s="51"/>
      <c r="J55" s="51"/>
      <c r="K55" s="51"/>
    </row>
    <row r="56" spans="1:11" ht="12.75" x14ac:dyDescent="0.2">
      <c r="A56" s="50"/>
      <c r="B56" s="51"/>
      <c r="C56" s="51"/>
      <c r="D56" s="51"/>
      <c r="E56" s="51"/>
      <c r="F56" s="51"/>
      <c r="G56" s="51"/>
      <c r="H56" s="51"/>
      <c r="I56" s="51"/>
      <c r="J56" s="51"/>
      <c r="K56" s="51"/>
    </row>
    <row r="57" spans="1:11" ht="12.75" x14ac:dyDescent="0.2">
      <c r="A57" s="50"/>
      <c r="B57" s="51"/>
      <c r="C57" s="51"/>
      <c r="D57" s="51"/>
      <c r="E57" s="51"/>
      <c r="F57" s="51"/>
      <c r="G57" s="51"/>
      <c r="H57" s="51"/>
      <c r="I57" s="51"/>
      <c r="J57" s="51"/>
      <c r="K57" s="51"/>
    </row>
    <row r="58" spans="1:11" ht="12.75" x14ac:dyDescent="0.2">
      <c r="A58" s="50"/>
      <c r="B58" s="51"/>
      <c r="C58" s="51"/>
      <c r="D58" s="51"/>
      <c r="E58" s="51"/>
      <c r="F58" s="51"/>
      <c r="G58" s="51"/>
      <c r="H58" s="51"/>
      <c r="I58" s="51"/>
      <c r="J58" s="51"/>
      <c r="K58" s="51"/>
    </row>
    <row r="59" spans="1:11" ht="12.75" x14ac:dyDescent="0.2">
      <c r="A59" s="50"/>
      <c r="B59" s="51"/>
      <c r="C59" s="51"/>
      <c r="D59" s="51"/>
      <c r="E59" s="51"/>
      <c r="F59" s="51"/>
      <c r="G59" s="51"/>
      <c r="H59" s="51"/>
      <c r="I59" s="51"/>
      <c r="J59" s="51"/>
      <c r="K59" s="51"/>
    </row>
    <row r="60" spans="1:11" ht="12.75" x14ac:dyDescent="0.2">
      <c r="A60" s="50"/>
      <c r="B60" s="51"/>
      <c r="C60" s="51"/>
      <c r="D60" s="51"/>
      <c r="E60" s="51"/>
      <c r="F60" s="51"/>
      <c r="G60" s="51"/>
      <c r="H60" s="51"/>
      <c r="I60" s="51"/>
      <c r="J60" s="51"/>
      <c r="K60" s="51"/>
    </row>
    <row r="61" spans="1:11" ht="12.75" x14ac:dyDescent="0.2">
      <c r="A61" s="50"/>
      <c r="B61" s="51"/>
      <c r="C61" s="51"/>
      <c r="D61" s="51"/>
      <c r="E61" s="51"/>
      <c r="F61" s="51"/>
      <c r="G61" s="51"/>
      <c r="H61" s="51"/>
      <c r="I61" s="51"/>
      <c r="J61" s="51"/>
      <c r="K61" s="51"/>
    </row>
    <row r="62" spans="1:11" ht="12.75" x14ac:dyDescent="0.2">
      <c r="A62" s="50"/>
      <c r="B62" s="51"/>
      <c r="C62" s="51"/>
      <c r="D62" s="51"/>
      <c r="E62" s="51"/>
      <c r="F62" s="51"/>
      <c r="G62" s="51"/>
      <c r="H62" s="51"/>
      <c r="I62" s="51"/>
      <c r="J62" s="51"/>
      <c r="K62" s="51"/>
    </row>
    <row r="63" spans="1:11" ht="12.75" x14ac:dyDescent="0.2">
      <c r="A63" s="50"/>
      <c r="B63" s="51"/>
      <c r="C63" s="51"/>
      <c r="D63" s="51"/>
      <c r="E63" s="51"/>
      <c r="F63" s="51"/>
      <c r="G63" s="51"/>
      <c r="H63" s="51"/>
      <c r="I63" s="51"/>
      <c r="J63" s="51"/>
      <c r="K63" s="51"/>
    </row>
    <row r="64" spans="1:11" ht="12.75" x14ac:dyDescent="0.2">
      <c r="A64" s="50"/>
      <c r="B64" s="51"/>
      <c r="C64" s="51"/>
      <c r="D64" s="51"/>
      <c r="E64" s="51"/>
      <c r="F64" s="51"/>
      <c r="G64" s="51"/>
      <c r="H64" s="51"/>
      <c r="I64" s="51"/>
      <c r="J64" s="51"/>
      <c r="K64" s="51"/>
    </row>
    <row r="65" spans="1:11" ht="12.75" x14ac:dyDescent="0.2">
      <c r="A65" s="50"/>
      <c r="B65" s="51"/>
      <c r="C65" s="51"/>
      <c r="D65" s="51"/>
      <c r="E65" s="51"/>
      <c r="F65" s="51"/>
      <c r="G65" s="51"/>
      <c r="H65" s="51"/>
      <c r="I65" s="51"/>
      <c r="J65" s="51"/>
      <c r="K65" s="51"/>
    </row>
    <row r="66" spans="1:11" ht="12.75" x14ac:dyDescent="0.2">
      <c r="A66" s="50"/>
      <c r="B66" s="51"/>
      <c r="C66" s="51"/>
      <c r="D66" s="51"/>
      <c r="E66" s="51"/>
      <c r="F66" s="51"/>
      <c r="G66" s="51"/>
      <c r="H66" s="51"/>
      <c r="I66" s="51"/>
      <c r="J66" s="51"/>
      <c r="K66" s="51"/>
    </row>
    <row r="67" spans="1:11" ht="12.75" x14ac:dyDescent="0.2">
      <c r="A67" s="50"/>
      <c r="B67" s="51"/>
      <c r="C67" s="51"/>
      <c r="D67" s="51"/>
      <c r="E67" s="51"/>
      <c r="F67" s="51"/>
      <c r="G67" s="51"/>
      <c r="H67" s="51"/>
      <c r="I67" s="51"/>
      <c r="J67" s="51"/>
      <c r="K67" s="51"/>
    </row>
    <row r="68" spans="1:11" ht="12.75" x14ac:dyDescent="0.2">
      <c r="A68" s="50"/>
      <c r="B68" s="51"/>
      <c r="C68" s="51"/>
      <c r="D68" s="51"/>
      <c r="E68" s="51"/>
      <c r="F68" s="51"/>
      <c r="G68" s="51"/>
      <c r="H68" s="51"/>
      <c r="I68" s="51"/>
      <c r="J68" s="51"/>
      <c r="K68" s="51"/>
    </row>
    <row r="69" spans="1:11" ht="12.75" x14ac:dyDescent="0.2">
      <c r="A69" s="50"/>
      <c r="B69" s="51"/>
      <c r="C69" s="51"/>
      <c r="D69" s="51"/>
      <c r="E69" s="51"/>
      <c r="F69" s="51"/>
      <c r="G69" s="51"/>
      <c r="H69" s="51"/>
      <c r="I69" s="51"/>
      <c r="J69" s="51"/>
      <c r="K69" s="51"/>
    </row>
    <row r="70" spans="1:11" ht="12.75" x14ac:dyDescent="0.2">
      <c r="A70" s="50"/>
      <c r="B70" s="51"/>
      <c r="C70" s="51"/>
      <c r="D70" s="51"/>
      <c r="E70" s="51"/>
      <c r="F70" s="51"/>
      <c r="G70" s="51"/>
      <c r="H70" s="51"/>
      <c r="I70" s="51"/>
      <c r="J70" s="51"/>
      <c r="K70" s="51"/>
    </row>
    <row r="71" spans="1:11" ht="12.75" x14ac:dyDescent="0.2">
      <c r="A71" s="50"/>
      <c r="B71" s="51"/>
      <c r="C71" s="51"/>
      <c r="D71" s="51"/>
      <c r="E71" s="51"/>
      <c r="F71" s="51"/>
      <c r="G71" s="51"/>
      <c r="H71" s="51"/>
      <c r="I71" s="51"/>
      <c r="J71" s="51"/>
      <c r="K71" s="51"/>
    </row>
    <row r="72" spans="1:11" ht="12.75" x14ac:dyDescent="0.2">
      <c r="A72" s="50"/>
      <c r="B72" s="51"/>
      <c r="C72" s="51"/>
      <c r="D72" s="51"/>
      <c r="E72" s="51"/>
      <c r="F72" s="51"/>
      <c r="G72" s="51"/>
      <c r="H72" s="51"/>
      <c r="I72" s="51"/>
      <c r="J72" s="51"/>
      <c r="K72" s="51"/>
    </row>
    <row r="73" spans="1:11" ht="12.75" x14ac:dyDescent="0.2">
      <c r="A73" s="50"/>
      <c r="B73" s="51"/>
      <c r="C73" s="51"/>
      <c r="D73" s="51"/>
      <c r="E73" s="51"/>
      <c r="F73" s="51"/>
      <c r="G73" s="51"/>
      <c r="H73" s="51"/>
      <c r="I73" s="51"/>
      <c r="J73" s="51"/>
      <c r="K73" s="51"/>
    </row>
    <row r="74" spans="1:11" ht="12.75" x14ac:dyDescent="0.2">
      <c r="A74" s="50"/>
      <c r="B74" s="51"/>
      <c r="C74" s="51"/>
      <c r="D74" s="51"/>
      <c r="E74" s="51"/>
      <c r="F74" s="51"/>
      <c r="G74" s="51"/>
      <c r="H74" s="51"/>
      <c r="I74" s="51"/>
      <c r="J74" s="51"/>
      <c r="K74" s="51"/>
    </row>
    <row r="75" spans="1:11" ht="12.75" x14ac:dyDescent="0.2">
      <c r="A75" s="50"/>
      <c r="B75" s="51"/>
      <c r="C75" s="51"/>
      <c r="D75" s="51"/>
      <c r="E75" s="51"/>
      <c r="F75" s="51"/>
      <c r="G75" s="51"/>
      <c r="H75" s="51"/>
      <c r="I75" s="51"/>
      <c r="J75" s="51"/>
      <c r="K75" s="51"/>
    </row>
    <row r="76" spans="1:11" ht="12.75" x14ac:dyDescent="0.2">
      <c r="A76" s="50"/>
      <c r="B76" s="51"/>
      <c r="C76" s="51"/>
      <c r="D76" s="51"/>
      <c r="E76" s="51"/>
      <c r="F76" s="51"/>
      <c r="G76" s="51"/>
      <c r="H76" s="51"/>
      <c r="I76" s="51"/>
      <c r="J76" s="51"/>
      <c r="K76" s="51"/>
    </row>
    <row r="77" spans="1:11" ht="12.75" x14ac:dyDescent="0.2">
      <c r="A77" s="50"/>
      <c r="B77" s="51"/>
      <c r="C77" s="51"/>
      <c r="D77" s="51"/>
      <c r="E77" s="51"/>
      <c r="F77" s="51"/>
      <c r="G77" s="51"/>
      <c r="H77" s="51"/>
      <c r="I77" s="51"/>
      <c r="J77" s="51"/>
      <c r="K77" s="51"/>
    </row>
    <row r="78" spans="1:11" ht="12.75" x14ac:dyDescent="0.2">
      <c r="A78" s="50"/>
      <c r="B78" s="51"/>
      <c r="C78" s="51"/>
      <c r="D78" s="51"/>
      <c r="E78" s="51"/>
      <c r="F78" s="51"/>
      <c r="G78" s="51"/>
      <c r="H78" s="51"/>
      <c r="I78" s="51"/>
      <c r="J78" s="51"/>
      <c r="K78" s="51"/>
    </row>
    <row r="79" spans="1:11" ht="12.75" x14ac:dyDescent="0.2">
      <c r="A79" s="50"/>
      <c r="B79" s="51"/>
      <c r="C79" s="51"/>
      <c r="D79" s="51"/>
      <c r="E79" s="51"/>
      <c r="F79" s="51"/>
      <c r="G79" s="51"/>
      <c r="H79" s="51"/>
      <c r="I79" s="51"/>
      <c r="J79" s="51"/>
      <c r="K79" s="51"/>
    </row>
    <row r="80" spans="1:11" ht="12.75" x14ac:dyDescent="0.2">
      <c r="A80" s="50"/>
      <c r="B80" s="51"/>
      <c r="C80" s="51"/>
      <c r="D80" s="51"/>
      <c r="E80" s="51"/>
      <c r="F80" s="51"/>
      <c r="G80" s="51"/>
      <c r="H80" s="51"/>
      <c r="I80" s="51"/>
      <c r="J80" s="51"/>
      <c r="K80" s="51"/>
    </row>
    <row r="81" spans="1:11" ht="12.75" x14ac:dyDescent="0.2">
      <c r="A81" s="50"/>
      <c r="B81" s="51"/>
      <c r="C81" s="51"/>
      <c r="D81" s="51"/>
      <c r="E81" s="51"/>
      <c r="F81" s="51"/>
      <c r="G81" s="51"/>
      <c r="H81" s="51"/>
      <c r="I81" s="51"/>
      <c r="J81" s="51"/>
      <c r="K81" s="51"/>
    </row>
    <row r="82" spans="1:11" ht="12.75" x14ac:dyDescent="0.2">
      <c r="A82" s="50"/>
      <c r="B82" s="51"/>
      <c r="C82" s="51"/>
      <c r="D82" s="51"/>
      <c r="E82" s="51"/>
      <c r="F82" s="51"/>
      <c r="G82" s="51"/>
      <c r="H82" s="51"/>
      <c r="I82" s="51"/>
      <c r="J82" s="51"/>
      <c r="K82" s="51"/>
    </row>
    <row r="83" spans="1:11" ht="12.75" x14ac:dyDescent="0.2">
      <c r="A83" s="50"/>
      <c r="B83" s="51"/>
      <c r="C83" s="51"/>
      <c r="D83" s="51"/>
      <c r="E83" s="51"/>
      <c r="F83" s="51"/>
      <c r="G83" s="51"/>
      <c r="H83" s="51"/>
      <c r="I83" s="51"/>
      <c r="J83" s="51"/>
      <c r="K83" s="51"/>
    </row>
    <row r="84" spans="1:11" ht="12.75" x14ac:dyDescent="0.2">
      <c r="A84" s="50"/>
      <c r="B84" s="51"/>
      <c r="C84" s="51"/>
      <c r="D84" s="51"/>
      <c r="E84" s="51"/>
      <c r="F84" s="51"/>
      <c r="G84" s="51"/>
      <c r="H84" s="51"/>
      <c r="I84" s="51"/>
      <c r="J84" s="51"/>
      <c r="K84" s="51"/>
    </row>
    <row r="85" spans="1:11" ht="12.75" x14ac:dyDescent="0.2">
      <c r="A85" s="50"/>
      <c r="B85" s="51"/>
      <c r="C85" s="51"/>
      <c r="D85" s="51"/>
      <c r="E85" s="51"/>
      <c r="F85" s="51"/>
      <c r="G85" s="51"/>
      <c r="H85" s="51"/>
      <c r="I85" s="51"/>
      <c r="J85" s="51"/>
      <c r="K85" s="51"/>
    </row>
    <row r="86" spans="1:11" ht="12.75" x14ac:dyDescent="0.2">
      <c r="A86" s="50"/>
      <c r="B86" s="51"/>
      <c r="C86" s="51"/>
      <c r="D86" s="51"/>
      <c r="E86" s="51"/>
      <c r="F86" s="51"/>
      <c r="G86" s="51"/>
      <c r="H86" s="51"/>
      <c r="I86" s="51"/>
      <c r="J86" s="51"/>
      <c r="K86" s="51"/>
    </row>
    <row r="87" spans="1:11" ht="12.75" x14ac:dyDescent="0.2">
      <c r="A87" s="50"/>
      <c r="B87" s="51"/>
      <c r="C87" s="51"/>
      <c r="D87" s="51"/>
      <c r="E87" s="51"/>
      <c r="F87" s="51"/>
      <c r="G87" s="51"/>
      <c r="H87" s="51"/>
      <c r="I87" s="51"/>
      <c r="J87" s="51"/>
      <c r="K87" s="51"/>
    </row>
    <row r="88" spans="1:11" ht="12.75" x14ac:dyDescent="0.2">
      <c r="A88" s="50"/>
      <c r="B88" s="51"/>
      <c r="C88" s="51"/>
      <c r="D88" s="51"/>
      <c r="E88" s="51"/>
      <c r="F88" s="51"/>
      <c r="G88" s="51"/>
      <c r="H88" s="51"/>
      <c r="I88" s="51"/>
      <c r="J88" s="51"/>
      <c r="K88" s="51"/>
    </row>
    <row r="89" spans="1:11" ht="12.75" x14ac:dyDescent="0.2">
      <c r="A89" s="50"/>
      <c r="B89" s="51"/>
      <c r="C89" s="51"/>
      <c r="D89" s="51"/>
      <c r="E89" s="51"/>
      <c r="F89" s="51"/>
      <c r="G89" s="51"/>
      <c r="H89" s="51"/>
      <c r="I89" s="51"/>
      <c r="J89" s="51"/>
      <c r="K89" s="51"/>
    </row>
    <row r="90" spans="1:11" ht="12.75" x14ac:dyDescent="0.2">
      <c r="A90" s="50"/>
      <c r="B90" s="51"/>
      <c r="C90" s="51"/>
      <c r="D90" s="51"/>
      <c r="E90" s="51"/>
      <c r="F90" s="51"/>
      <c r="G90" s="51"/>
      <c r="H90" s="51"/>
      <c r="I90" s="51"/>
      <c r="J90" s="51"/>
      <c r="K90" s="51"/>
    </row>
    <row r="91" spans="1:11" ht="12.75" x14ac:dyDescent="0.2">
      <c r="A91" s="50"/>
      <c r="B91" s="51"/>
      <c r="C91" s="51"/>
      <c r="D91" s="51"/>
      <c r="E91" s="51"/>
      <c r="F91" s="51"/>
      <c r="G91" s="51"/>
      <c r="H91" s="51"/>
      <c r="I91" s="51"/>
      <c r="J91" s="51"/>
      <c r="K91" s="51"/>
    </row>
    <row r="92" spans="1:11" ht="12.75" x14ac:dyDescent="0.2">
      <c r="A92" s="50"/>
      <c r="B92" s="51"/>
      <c r="C92" s="51"/>
      <c r="D92" s="51"/>
      <c r="E92" s="51"/>
      <c r="F92" s="51"/>
      <c r="G92" s="51"/>
      <c r="H92" s="51"/>
      <c r="I92" s="51"/>
      <c r="J92" s="51"/>
      <c r="K92" s="51"/>
    </row>
    <row r="93" spans="1:11" ht="12.75" x14ac:dyDescent="0.2">
      <c r="A93" s="50"/>
      <c r="B93" s="51"/>
      <c r="C93" s="51"/>
      <c r="D93" s="51"/>
      <c r="E93" s="51"/>
      <c r="F93" s="51"/>
      <c r="G93" s="51"/>
      <c r="H93" s="51"/>
      <c r="I93" s="51"/>
      <c r="J93" s="51"/>
      <c r="K93" s="51"/>
    </row>
    <row r="94" spans="1:11" ht="12.75" x14ac:dyDescent="0.2">
      <c r="A94" s="50"/>
      <c r="B94" s="51"/>
      <c r="C94" s="51"/>
      <c r="D94" s="51"/>
      <c r="E94" s="51"/>
      <c r="F94" s="51"/>
      <c r="G94" s="51"/>
      <c r="H94" s="51"/>
      <c r="I94" s="51"/>
      <c r="J94" s="51"/>
      <c r="K94" s="51"/>
    </row>
    <row r="95" spans="1:11" ht="12.75" x14ac:dyDescent="0.2">
      <c r="A95" s="50"/>
      <c r="B95" s="51"/>
      <c r="C95" s="51"/>
      <c r="D95" s="51"/>
      <c r="E95" s="51"/>
      <c r="F95" s="51"/>
      <c r="G95" s="51"/>
      <c r="H95" s="51"/>
      <c r="I95" s="51"/>
      <c r="J95" s="51"/>
      <c r="K95" s="51"/>
    </row>
    <row r="96" spans="1:11" ht="12.75" x14ac:dyDescent="0.2">
      <c r="A96" s="50"/>
      <c r="B96" s="51"/>
      <c r="C96" s="51"/>
      <c r="D96" s="51"/>
      <c r="E96" s="51"/>
      <c r="F96" s="51"/>
      <c r="G96" s="51"/>
      <c r="H96" s="51"/>
      <c r="I96" s="51"/>
      <c r="J96" s="51"/>
      <c r="K96" s="51"/>
    </row>
    <row r="97" spans="1:11" ht="12.75" x14ac:dyDescent="0.2">
      <c r="A97" s="50"/>
      <c r="B97" s="51"/>
      <c r="C97" s="51"/>
      <c r="D97" s="51"/>
      <c r="E97" s="51"/>
      <c r="F97" s="51"/>
      <c r="G97" s="51"/>
      <c r="H97" s="51"/>
      <c r="I97" s="51"/>
      <c r="J97" s="51"/>
      <c r="K97" s="51"/>
    </row>
    <row r="98" spans="1:11" ht="12.75" x14ac:dyDescent="0.2">
      <c r="A98" s="50"/>
      <c r="B98" s="51"/>
      <c r="C98" s="51"/>
      <c r="D98" s="51"/>
      <c r="E98" s="51"/>
      <c r="F98" s="51"/>
      <c r="G98" s="51"/>
      <c r="H98" s="51"/>
      <c r="I98" s="51"/>
      <c r="J98" s="51"/>
      <c r="K98" s="51"/>
    </row>
    <row r="99" spans="1:11" ht="12.75" x14ac:dyDescent="0.2">
      <c r="A99" s="50"/>
      <c r="B99" s="51"/>
      <c r="C99" s="51"/>
      <c r="D99" s="51"/>
      <c r="E99" s="51"/>
      <c r="F99" s="51"/>
      <c r="G99" s="51"/>
      <c r="H99" s="51"/>
      <c r="I99" s="51"/>
      <c r="J99" s="51"/>
      <c r="K99" s="51"/>
    </row>
    <row r="100" spans="1:11" ht="12.75" x14ac:dyDescent="0.2">
      <c r="A100" s="50"/>
      <c r="B100" s="51"/>
      <c r="C100" s="51"/>
      <c r="D100" s="51"/>
      <c r="E100" s="51"/>
      <c r="F100" s="51"/>
      <c r="G100" s="51"/>
      <c r="H100" s="51"/>
      <c r="I100" s="51"/>
      <c r="J100" s="51"/>
      <c r="K100" s="51"/>
    </row>
    <row r="101" spans="1:11" ht="12.75" x14ac:dyDescent="0.2">
      <c r="A101" s="50"/>
      <c r="B101" s="51"/>
      <c r="C101" s="51"/>
      <c r="D101" s="51"/>
      <c r="E101" s="51"/>
      <c r="F101" s="51"/>
      <c r="G101" s="51"/>
      <c r="H101" s="51"/>
      <c r="I101" s="51"/>
      <c r="J101" s="51"/>
      <c r="K101" s="51"/>
    </row>
    <row r="102" spans="1:11" ht="12.75" x14ac:dyDescent="0.2">
      <c r="A102" s="50"/>
      <c r="B102" s="51"/>
      <c r="C102" s="51"/>
      <c r="D102" s="51"/>
      <c r="E102" s="51"/>
      <c r="F102" s="51"/>
      <c r="G102" s="51"/>
      <c r="H102" s="51"/>
      <c r="I102" s="51"/>
      <c r="J102" s="51"/>
      <c r="K102" s="51"/>
    </row>
    <row r="103" spans="1:11" ht="12.75" x14ac:dyDescent="0.2">
      <c r="A103" s="50"/>
      <c r="B103" s="51"/>
      <c r="C103" s="51"/>
      <c r="D103" s="51"/>
      <c r="E103" s="51"/>
      <c r="F103" s="51"/>
      <c r="G103" s="51"/>
      <c r="H103" s="51"/>
      <c r="I103" s="51"/>
      <c r="J103" s="51"/>
      <c r="K103" s="51"/>
    </row>
    <row r="104" spans="1:11" ht="12.75" x14ac:dyDescent="0.2">
      <c r="A104" s="50"/>
      <c r="B104" s="51"/>
      <c r="C104" s="51"/>
      <c r="D104" s="51"/>
      <c r="E104" s="51"/>
      <c r="F104" s="51"/>
      <c r="G104" s="51"/>
      <c r="H104" s="51"/>
      <c r="I104" s="51"/>
      <c r="J104" s="51"/>
      <c r="K104" s="51"/>
    </row>
    <row r="105" spans="1:11" ht="12.75" x14ac:dyDescent="0.2">
      <c r="A105" s="50"/>
      <c r="B105" s="51"/>
      <c r="C105" s="51"/>
      <c r="D105" s="51"/>
      <c r="E105" s="51"/>
      <c r="F105" s="51"/>
      <c r="G105" s="51"/>
      <c r="H105" s="51"/>
      <c r="I105" s="51"/>
      <c r="J105" s="51"/>
      <c r="K105" s="51"/>
    </row>
    <row r="106" spans="1:11" ht="12.75" x14ac:dyDescent="0.2">
      <c r="A106" s="50"/>
      <c r="B106" s="51"/>
      <c r="C106" s="51"/>
      <c r="D106" s="51"/>
      <c r="E106" s="51"/>
      <c r="F106" s="51"/>
      <c r="G106" s="51"/>
      <c r="H106" s="51"/>
      <c r="I106" s="51"/>
      <c r="J106" s="51"/>
      <c r="K106" s="51"/>
    </row>
    <row r="107" spans="1:11" ht="12.75" x14ac:dyDescent="0.2">
      <c r="A107" s="50"/>
      <c r="B107" s="51"/>
      <c r="C107" s="51"/>
      <c r="D107" s="51"/>
      <c r="E107" s="51"/>
      <c r="F107" s="51"/>
      <c r="G107" s="51"/>
      <c r="H107" s="51"/>
      <c r="I107" s="51"/>
      <c r="J107" s="51"/>
      <c r="K107" s="51"/>
    </row>
    <row r="108" spans="1:11" ht="12.75" x14ac:dyDescent="0.2">
      <c r="A108" s="50"/>
      <c r="B108" s="51"/>
      <c r="C108" s="51"/>
      <c r="D108" s="51"/>
      <c r="E108" s="51"/>
      <c r="F108" s="51"/>
      <c r="G108" s="51"/>
      <c r="H108" s="51"/>
      <c r="I108" s="51"/>
      <c r="J108" s="51"/>
      <c r="K108" s="51"/>
    </row>
    <row r="109" spans="1:11" ht="12.75" x14ac:dyDescent="0.2">
      <c r="A109" s="50"/>
      <c r="B109" s="51"/>
      <c r="C109" s="51"/>
      <c r="D109" s="51"/>
      <c r="E109" s="51"/>
      <c r="F109" s="51"/>
      <c r="G109" s="51"/>
      <c r="H109" s="51"/>
      <c r="I109" s="51"/>
      <c r="J109" s="51"/>
      <c r="K109" s="51"/>
    </row>
    <row r="110" spans="1:11" ht="12.75" x14ac:dyDescent="0.2">
      <c r="A110" s="50"/>
      <c r="B110" s="51"/>
      <c r="C110" s="51"/>
      <c r="D110" s="51"/>
      <c r="E110" s="51"/>
      <c r="F110" s="51"/>
      <c r="G110" s="51"/>
      <c r="H110" s="51"/>
      <c r="I110" s="51"/>
      <c r="J110" s="51"/>
      <c r="K110" s="51"/>
    </row>
    <row r="111" spans="1:11" ht="12.75" x14ac:dyDescent="0.2">
      <c r="A111" s="50"/>
      <c r="B111" s="51"/>
      <c r="C111" s="51"/>
      <c r="D111" s="51"/>
      <c r="E111" s="51"/>
      <c r="F111" s="51"/>
      <c r="G111" s="51"/>
      <c r="H111" s="51"/>
      <c r="I111" s="51"/>
      <c r="J111" s="51"/>
      <c r="K111" s="51"/>
    </row>
    <row r="112" spans="1:11" ht="12.75" x14ac:dyDescent="0.2">
      <c r="A112" s="50"/>
      <c r="B112" s="51"/>
      <c r="C112" s="51"/>
      <c r="D112" s="51"/>
      <c r="E112" s="51"/>
      <c r="F112" s="51"/>
      <c r="G112" s="51"/>
      <c r="H112" s="51"/>
      <c r="I112" s="51"/>
      <c r="J112" s="51"/>
      <c r="K112" s="51"/>
    </row>
    <row r="113" spans="1:11" ht="12.75" x14ac:dyDescent="0.2">
      <c r="A113" s="50"/>
      <c r="B113" s="51"/>
      <c r="C113" s="51"/>
      <c r="D113" s="51"/>
      <c r="E113" s="51"/>
      <c r="F113" s="51"/>
      <c r="G113" s="51"/>
      <c r="H113" s="51"/>
      <c r="I113" s="51"/>
      <c r="J113" s="51"/>
      <c r="K113" s="51"/>
    </row>
    <row r="114" spans="1:11" ht="12.75" x14ac:dyDescent="0.2">
      <c r="A114" s="50"/>
      <c r="B114" s="51"/>
      <c r="C114" s="51"/>
      <c r="D114" s="51"/>
      <c r="E114" s="51"/>
      <c r="F114" s="51"/>
      <c r="G114" s="51"/>
      <c r="H114" s="51"/>
      <c r="I114" s="51"/>
      <c r="J114" s="51"/>
      <c r="K114" s="51"/>
    </row>
    <row r="115" spans="1:11" ht="12.75" x14ac:dyDescent="0.2">
      <c r="A115" s="50"/>
      <c r="B115" s="51"/>
      <c r="C115" s="51"/>
      <c r="D115" s="51"/>
      <c r="E115" s="51"/>
      <c r="F115" s="51"/>
      <c r="G115" s="51"/>
      <c r="H115" s="51"/>
      <c r="I115" s="51"/>
      <c r="J115" s="51"/>
      <c r="K115" s="51"/>
    </row>
    <row r="116" spans="1:11" ht="12.75" x14ac:dyDescent="0.2">
      <c r="A116" s="50"/>
      <c r="B116" s="51"/>
      <c r="C116" s="51"/>
      <c r="D116" s="51"/>
      <c r="E116" s="51"/>
      <c r="F116" s="51"/>
      <c r="G116" s="51"/>
      <c r="H116" s="51"/>
      <c r="I116" s="51"/>
      <c r="J116" s="51"/>
      <c r="K116" s="51"/>
    </row>
    <row r="117" spans="1:11" ht="12.75" x14ac:dyDescent="0.2">
      <c r="A117" s="50"/>
      <c r="B117" s="51"/>
      <c r="C117" s="51"/>
      <c r="D117" s="51"/>
      <c r="E117" s="51"/>
      <c r="F117" s="51"/>
      <c r="G117" s="51"/>
      <c r="H117" s="51"/>
      <c r="I117" s="51"/>
      <c r="J117" s="51"/>
      <c r="K117" s="51"/>
    </row>
    <row r="118" spans="1:11" ht="12.75" x14ac:dyDescent="0.2">
      <c r="A118" s="50"/>
      <c r="B118" s="51"/>
      <c r="C118" s="51"/>
      <c r="D118" s="51"/>
      <c r="E118" s="51"/>
      <c r="F118" s="51"/>
      <c r="G118" s="51"/>
      <c r="H118" s="51"/>
      <c r="I118" s="51"/>
      <c r="J118" s="51"/>
      <c r="K118" s="51"/>
    </row>
    <row r="119" spans="1:11" ht="12.75" x14ac:dyDescent="0.2">
      <c r="A119" s="50"/>
      <c r="B119" s="51"/>
      <c r="C119" s="51"/>
      <c r="D119" s="51"/>
      <c r="E119" s="51"/>
      <c r="F119" s="51"/>
      <c r="G119" s="51"/>
      <c r="H119" s="51"/>
      <c r="I119" s="51"/>
      <c r="J119" s="51"/>
      <c r="K119" s="51"/>
    </row>
    <row r="120" spans="1:11" ht="12.75" x14ac:dyDescent="0.2">
      <c r="A120" s="50"/>
      <c r="B120" s="51"/>
      <c r="C120" s="51"/>
      <c r="D120" s="51"/>
      <c r="E120" s="51"/>
      <c r="F120" s="51"/>
      <c r="G120" s="51"/>
      <c r="H120" s="51"/>
      <c r="I120" s="51"/>
      <c r="J120" s="51"/>
      <c r="K120" s="51"/>
    </row>
    <row r="121" spans="1:11" ht="12.75" x14ac:dyDescent="0.2">
      <c r="A121" s="50"/>
      <c r="B121" s="51"/>
      <c r="C121" s="51"/>
      <c r="D121" s="51"/>
      <c r="E121" s="51"/>
      <c r="F121" s="51"/>
      <c r="G121" s="51"/>
      <c r="H121" s="51"/>
      <c r="I121" s="51"/>
      <c r="J121" s="51"/>
      <c r="K121" s="51"/>
    </row>
    <row r="122" spans="1:11" ht="12.75" x14ac:dyDescent="0.2">
      <c r="A122" s="50"/>
      <c r="B122" s="51"/>
      <c r="C122" s="51"/>
      <c r="D122" s="51"/>
      <c r="E122" s="51"/>
      <c r="F122" s="51"/>
      <c r="G122" s="51"/>
      <c r="H122" s="51"/>
      <c r="I122" s="51"/>
      <c r="J122" s="51"/>
      <c r="K122" s="51"/>
    </row>
    <row r="123" spans="1:11" ht="12.75" x14ac:dyDescent="0.2">
      <c r="A123" s="50"/>
      <c r="B123" s="51"/>
      <c r="C123" s="51"/>
      <c r="D123" s="51"/>
      <c r="E123" s="51"/>
      <c r="F123" s="51"/>
      <c r="G123" s="51"/>
      <c r="H123" s="51"/>
      <c r="I123" s="51"/>
      <c r="J123" s="51"/>
      <c r="K123" s="51"/>
    </row>
    <row r="124" spans="1:11" ht="12.75" x14ac:dyDescent="0.2">
      <c r="A124" s="50"/>
      <c r="B124" s="51"/>
      <c r="C124" s="51"/>
      <c r="D124" s="51"/>
      <c r="E124" s="51"/>
      <c r="F124" s="51"/>
      <c r="G124" s="51"/>
      <c r="H124" s="51"/>
      <c r="I124" s="51"/>
      <c r="J124" s="51"/>
      <c r="K124" s="51"/>
    </row>
    <row r="125" spans="1:11" ht="12.75" x14ac:dyDescent="0.2">
      <c r="A125" s="50"/>
      <c r="B125" s="51"/>
      <c r="C125" s="51"/>
      <c r="D125" s="51"/>
      <c r="E125" s="51"/>
      <c r="F125" s="51"/>
      <c r="G125" s="51"/>
      <c r="H125" s="51"/>
      <c r="I125" s="51"/>
      <c r="J125" s="51"/>
      <c r="K125" s="51"/>
    </row>
    <row r="126" spans="1:11" ht="12.75" x14ac:dyDescent="0.2">
      <c r="A126" s="50"/>
      <c r="B126" s="51"/>
      <c r="C126" s="51"/>
      <c r="D126" s="51"/>
      <c r="E126" s="51"/>
      <c r="F126" s="51"/>
      <c r="G126" s="51"/>
      <c r="H126" s="51"/>
      <c r="I126" s="51"/>
      <c r="J126" s="51"/>
      <c r="K126" s="51"/>
    </row>
    <row r="127" spans="1:11" ht="12.75" x14ac:dyDescent="0.2">
      <c r="A127" s="50"/>
      <c r="B127" s="51"/>
      <c r="C127" s="51"/>
      <c r="D127" s="51"/>
      <c r="E127" s="51"/>
      <c r="F127" s="51"/>
      <c r="G127" s="51"/>
      <c r="H127" s="51"/>
      <c r="I127" s="51"/>
      <c r="J127" s="51"/>
      <c r="K127" s="51"/>
    </row>
    <row r="128" spans="1:11" ht="12.75" x14ac:dyDescent="0.2">
      <c r="A128" s="50"/>
      <c r="B128" s="51"/>
      <c r="C128" s="51"/>
      <c r="D128" s="51"/>
      <c r="E128" s="51"/>
      <c r="F128" s="51"/>
      <c r="G128" s="51"/>
      <c r="H128" s="51"/>
      <c r="I128" s="51"/>
      <c r="J128" s="51"/>
      <c r="K128" s="51"/>
    </row>
    <row r="129" spans="1:11" ht="12.75" x14ac:dyDescent="0.2">
      <c r="A129" s="50"/>
      <c r="B129" s="51"/>
      <c r="C129" s="51"/>
      <c r="D129" s="51"/>
      <c r="E129" s="51"/>
      <c r="F129" s="51"/>
      <c r="G129" s="51"/>
      <c r="H129" s="51"/>
      <c r="I129" s="51"/>
      <c r="J129" s="51"/>
      <c r="K129" s="51"/>
    </row>
    <row r="130" spans="1:11" ht="12.75" x14ac:dyDescent="0.2">
      <c r="A130" s="50"/>
      <c r="B130" s="51"/>
      <c r="C130" s="51"/>
      <c r="D130" s="51"/>
      <c r="E130" s="51"/>
      <c r="F130" s="51"/>
      <c r="G130" s="51"/>
      <c r="H130" s="51"/>
      <c r="I130" s="51"/>
      <c r="J130" s="51"/>
      <c r="K130" s="51"/>
    </row>
    <row r="131" spans="1:11" ht="12.75" x14ac:dyDescent="0.2">
      <c r="A131" s="50"/>
      <c r="B131" s="51"/>
      <c r="C131" s="51"/>
      <c r="D131" s="51"/>
      <c r="E131" s="51"/>
      <c r="F131" s="51"/>
      <c r="G131" s="51"/>
      <c r="H131" s="51"/>
      <c r="I131" s="51"/>
      <c r="J131" s="51"/>
      <c r="K131" s="51"/>
    </row>
    <row r="132" spans="1:11" ht="12.75" x14ac:dyDescent="0.2">
      <c r="A132" s="50"/>
      <c r="B132" s="51"/>
      <c r="C132" s="51"/>
      <c r="D132" s="51"/>
      <c r="E132" s="51"/>
      <c r="F132" s="51"/>
      <c r="G132" s="51"/>
      <c r="H132" s="51"/>
      <c r="I132" s="51"/>
      <c r="J132" s="51"/>
      <c r="K132" s="51"/>
    </row>
    <row r="133" spans="1:11" ht="12.75" x14ac:dyDescent="0.2">
      <c r="A133" s="50"/>
      <c r="B133" s="51"/>
      <c r="C133" s="51"/>
      <c r="D133" s="51"/>
      <c r="E133" s="51"/>
      <c r="F133" s="51"/>
      <c r="G133" s="51"/>
      <c r="H133" s="51"/>
      <c r="I133" s="51"/>
      <c r="J133" s="51"/>
      <c r="K133" s="51"/>
    </row>
    <row r="134" spans="1:11" ht="12.75" x14ac:dyDescent="0.2">
      <c r="A134" s="50"/>
      <c r="B134" s="51"/>
      <c r="C134" s="51"/>
      <c r="D134" s="51"/>
      <c r="E134" s="51"/>
      <c r="F134" s="51"/>
      <c r="G134" s="51"/>
      <c r="H134" s="51"/>
      <c r="I134" s="51"/>
      <c r="J134" s="51"/>
      <c r="K134" s="51"/>
    </row>
    <row r="135" spans="1:11" ht="12.75" x14ac:dyDescent="0.2">
      <c r="A135" s="50"/>
      <c r="B135" s="51"/>
      <c r="C135" s="51"/>
      <c r="D135" s="51"/>
      <c r="E135" s="51"/>
      <c r="F135" s="51"/>
      <c r="G135" s="51"/>
      <c r="H135" s="51"/>
      <c r="I135" s="51"/>
      <c r="J135" s="51"/>
      <c r="K135" s="51"/>
    </row>
    <row r="136" spans="1:11" ht="12.75" x14ac:dyDescent="0.2">
      <c r="A136" s="50"/>
      <c r="B136" s="51"/>
      <c r="C136" s="51"/>
      <c r="D136" s="51"/>
      <c r="E136" s="51"/>
      <c r="F136" s="51"/>
      <c r="G136" s="51"/>
      <c r="H136" s="51"/>
      <c r="I136" s="51"/>
      <c r="J136" s="51"/>
      <c r="K136" s="51"/>
    </row>
    <row r="137" spans="1:11" ht="12.75" x14ac:dyDescent="0.2">
      <c r="A137" s="50"/>
      <c r="B137" s="51"/>
      <c r="C137" s="51"/>
      <c r="D137" s="51"/>
      <c r="E137" s="51"/>
      <c r="F137" s="51"/>
      <c r="G137" s="51"/>
      <c r="H137" s="51"/>
      <c r="I137" s="51"/>
      <c r="J137" s="51"/>
      <c r="K137" s="51"/>
    </row>
    <row r="138" spans="1:11" ht="12.75" x14ac:dyDescent="0.2">
      <c r="A138" s="50"/>
      <c r="B138" s="51"/>
      <c r="C138" s="51"/>
      <c r="D138" s="51"/>
      <c r="E138" s="51"/>
      <c r="F138" s="51"/>
      <c r="G138" s="51"/>
      <c r="H138" s="51"/>
      <c r="I138" s="51"/>
      <c r="J138" s="51"/>
      <c r="K138" s="51"/>
    </row>
    <row r="139" spans="1:11" ht="12.75" x14ac:dyDescent="0.2">
      <c r="A139" s="50"/>
      <c r="B139" s="51"/>
      <c r="C139" s="51"/>
      <c r="D139" s="51"/>
      <c r="E139" s="51"/>
      <c r="F139" s="51"/>
      <c r="G139" s="51"/>
      <c r="H139" s="51"/>
      <c r="I139" s="51"/>
      <c r="J139" s="51"/>
      <c r="K139" s="51"/>
    </row>
    <row r="140" spans="1:11" ht="12.75" x14ac:dyDescent="0.2">
      <c r="A140" s="50"/>
      <c r="B140" s="51"/>
      <c r="C140" s="51"/>
      <c r="D140" s="51"/>
      <c r="E140" s="51"/>
      <c r="F140" s="51"/>
      <c r="G140" s="51"/>
      <c r="H140" s="51"/>
      <c r="I140" s="51"/>
      <c r="J140" s="51"/>
      <c r="K140" s="51"/>
    </row>
    <row r="141" spans="1:11" ht="12.75" x14ac:dyDescent="0.2">
      <c r="A141" s="50"/>
      <c r="B141" s="51"/>
      <c r="C141" s="51"/>
      <c r="D141" s="51"/>
      <c r="E141" s="51"/>
      <c r="F141" s="51"/>
      <c r="G141" s="51"/>
      <c r="H141" s="51"/>
      <c r="I141" s="51"/>
      <c r="J141" s="51"/>
      <c r="K141" s="51"/>
    </row>
    <row r="142" spans="1:11" ht="12.75" x14ac:dyDescent="0.2">
      <c r="A142" s="50"/>
      <c r="B142" s="51"/>
      <c r="C142" s="51"/>
      <c r="D142" s="51"/>
      <c r="E142" s="51"/>
      <c r="F142" s="51"/>
      <c r="G142" s="51"/>
      <c r="H142" s="51"/>
      <c r="I142" s="51"/>
      <c r="J142" s="51"/>
      <c r="K142" s="51"/>
    </row>
    <row r="143" spans="1:11" ht="12.75" x14ac:dyDescent="0.2">
      <c r="A143" s="50"/>
      <c r="B143" s="51"/>
      <c r="C143" s="51"/>
      <c r="D143" s="51"/>
      <c r="E143" s="51"/>
      <c r="F143" s="51"/>
      <c r="G143" s="51"/>
      <c r="H143" s="51"/>
      <c r="I143" s="51"/>
      <c r="J143" s="51"/>
      <c r="K143" s="51"/>
    </row>
    <row r="144" spans="1:11" ht="12.75" x14ac:dyDescent="0.2">
      <c r="A144" s="50"/>
      <c r="B144" s="51"/>
      <c r="C144" s="51"/>
      <c r="D144" s="51"/>
      <c r="E144" s="51"/>
      <c r="F144" s="51"/>
      <c r="G144" s="51"/>
      <c r="H144" s="51"/>
      <c r="I144" s="51"/>
      <c r="J144" s="51"/>
      <c r="K144" s="51"/>
    </row>
    <row r="145" spans="1:11" ht="12.75" x14ac:dyDescent="0.2">
      <c r="A145" s="50"/>
      <c r="B145" s="51"/>
      <c r="C145" s="51"/>
      <c r="D145" s="51"/>
      <c r="E145" s="51"/>
      <c r="F145" s="51"/>
      <c r="G145" s="51"/>
      <c r="H145" s="51"/>
      <c r="I145" s="51"/>
      <c r="J145" s="51"/>
      <c r="K145" s="51"/>
    </row>
    <row r="146" spans="1:11" ht="12.75" x14ac:dyDescent="0.2">
      <c r="A146" s="50"/>
      <c r="B146" s="51"/>
      <c r="C146" s="51"/>
      <c r="D146" s="51"/>
      <c r="E146" s="51"/>
      <c r="F146" s="51"/>
      <c r="G146" s="51"/>
      <c r="H146" s="51"/>
      <c r="I146" s="51"/>
      <c r="J146" s="51"/>
      <c r="K146" s="51"/>
    </row>
    <row r="147" spans="1:11" ht="12.75" x14ac:dyDescent="0.2">
      <c r="A147" s="50"/>
      <c r="B147" s="51"/>
      <c r="C147" s="51"/>
      <c r="D147" s="51"/>
      <c r="E147" s="51"/>
      <c r="F147" s="51"/>
      <c r="G147" s="51"/>
      <c r="H147" s="51"/>
      <c r="I147" s="51"/>
      <c r="J147" s="51"/>
      <c r="K147" s="51"/>
    </row>
    <row r="148" spans="1:11" ht="12.75" x14ac:dyDescent="0.2">
      <c r="A148" s="50"/>
      <c r="B148" s="51"/>
      <c r="C148" s="51"/>
      <c r="D148" s="51"/>
      <c r="E148" s="51"/>
      <c r="F148" s="51"/>
      <c r="G148" s="51"/>
      <c r="H148" s="51"/>
      <c r="I148" s="51"/>
      <c r="J148" s="51"/>
      <c r="K148" s="51"/>
    </row>
    <row r="149" spans="1:11" ht="12.75" x14ac:dyDescent="0.2">
      <c r="A149" s="50"/>
      <c r="B149" s="51"/>
      <c r="C149" s="51"/>
      <c r="D149" s="51"/>
      <c r="E149" s="51"/>
      <c r="F149" s="51"/>
      <c r="G149" s="51"/>
      <c r="H149" s="51"/>
      <c r="I149" s="51"/>
      <c r="J149" s="51"/>
      <c r="K149" s="51"/>
    </row>
    <row r="150" spans="1:11" ht="12.75" x14ac:dyDescent="0.2">
      <c r="A150" s="50"/>
      <c r="B150" s="51"/>
      <c r="C150" s="51"/>
      <c r="D150" s="51"/>
      <c r="E150" s="51"/>
      <c r="F150" s="51"/>
      <c r="G150" s="51"/>
      <c r="H150" s="51"/>
      <c r="I150" s="51"/>
      <c r="J150" s="51"/>
      <c r="K150" s="51"/>
    </row>
    <row r="151" spans="1:11" ht="12.75" x14ac:dyDescent="0.2">
      <c r="A151" s="50"/>
      <c r="B151" s="51"/>
      <c r="C151" s="51"/>
      <c r="D151" s="51"/>
      <c r="E151" s="51"/>
      <c r="F151" s="51"/>
      <c r="G151" s="51"/>
      <c r="H151" s="51"/>
      <c r="I151" s="51"/>
      <c r="J151" s="51"/>
      <c r="K151" s="51"/>
    </row>
    <row r="152" spans="1:11" ht="12.75" x14ac:dyDescent="0.2">
      <c r="A152" s="50"/>
      <c r="B152" s="51"/>
      <c r="C152" s="51"/>
      <c r="D152" s="51"/>
      <c r="E152" s="51"/>
      <c r="F152" s="51"/>
      <c r="G152" s="51"/>
      <c r="H152" s="51"/>
      <c r="I152" s="51"/>
      <c r="J152" s="51"/>
      <c r="K152" s="51"/>
    </row>
    <row r="153" spans="1:11" ht="12.75" x14ac:dyDescent="0.2">
      <c r="A153" s="50"/>
      <c r="B153" s="51"/>
      <c r="C153" s="51"/>
      <c r="D153" s="51"/>
      <c r="E153" s="51"/>
      <c r="F153" s="51"/>
      <c r="G153" s="51"/>
      <c r="H153" s="51"/>
      <c r="I153" s="51"/>
      <c r="J153" s="51"/>
      <c r="K153" s="51"/>
    </row>
    <row r="154" spans="1:11" ht="12.75" x14ac:dyDescent="0.2">
      <c r="A154" s="50"/>
      <c r="B154" s="51"/>
      <c r="C154" s="51"/>
      <c r="D154" s="51"/>
      <c r="E154" s="51"/>
      <c r="F154" s="51"/>
      <c r="G154" s="51"/>
      <c r="H154" s="51"/>
      <c r="I154" s="51"/>
      <c r="J154" s="51"/>
      <c r="K154" s="51"/>
    </row>
    <row r="155" spans="1:11" ht="12.75" x14ac:dyDescent="0.2">
      <c r="A155" s="50"/>
      <c r="B155" s="51"/>
      <c r="C155" s="51"/>
      <c r="D155" s="51"/>
      <c r="E155" s="51"/>
      <c r="F155" s="51"/>
      <c r="G155" s="51"/>
      <c r="H155" s="51"/>
      <c r="I155" s="51"/>
      <c r="J155" s="51"/>
      <c r="K155" s="51"/>
    </row>
    <row r="156" spans="1:11" ht="12.75" x14ac:dyDescent="0.2">
      <c r="A156" s="50"/>
      <c r="B156" s="51"/>
      <c r="C156" s="51"/>
      <c r="D156" s="51"/>
      <c r="E156" s="51"/>
      <c r="F156" s="51"/>
      <c r="G156" s="51"/>
      <c r="H156" s="51"/>
      <c r="I156" s="51"/>
      <c r="J156" s="51"/>
      <c r="K156" s="51"/>
    </row>
    <row r="157" spans="1:11" ht="12.75" x14ac:dyDescent="0.2">
      <c r="A157" s="50"/>
      <c r="B157" s="51"/>
      <c r="C157" s="51"/>
      <c r="D157" s="51"/>
      <c r="E157" s="51"/>
      <c r="F157" s="51"/>
      <c r="G157" s="51"/>
      <c r="H157" s="51"/>
      <c r="I157" s="51"/>
      <c r="J157" s="51"/>
      <c r="K157" s="51"/>
    </row>
    <row r="158" spans="1:11" ht="12.75" x14ac:dyDescent="0.2">
      <c r="A158" s="50"/>
      <c r="B158" s="51"/>
      <c r="C158" s="51"/>
      <c r="D158" s="51"/>
      <c r="E158" s="51"/>
      <c r="F158" s="51"/>
      <c r="G158" s="51"/>
      <c r="H158" s="51"/>
      <c r="I158" s="51"/>
      <c r="J158" s="51"/>
      <c r="K158" s="51"/>
    </row>
    <row r="159" spans="1:11" ht="12.75" x14ac:dyDescent="0.2">
      <c r="A159" s="50"/>
      <c r="B159" s="51"/>
      <c r="C159" s="51"/>
      <c r="D159" s="51"/>
      <c r="E159" s="51"/>
      <c r="F159" s="51"/>
      <c r="G159" s="51"/>
      <c r="H159" s="51"/>
      <c r="I159" s="51"/>
      <c r="J159" s="51"/>
      <c r="K159" s="51"/>
    </row>
    <row r="160" spans="1:11" ht="12.75" x14ac:dyDescent="0.2">
      <c r="A160" s="50"/>
      <c r="B160" s="51"/>
      <c r="C160" s="51"/>
      <c r="D160" s="51"/>
      <c r="E160" s="51"/>
      <c r="F160" s="51"/>
      <c r="G160" s="51"/>
      <c r="H160" s="51"/>
      <c r="I160" s="51"/>
      <c r="J160" s="51"/>
      <c r="K160" s="51"/>
    </row>
    <row r="161" spans="1:11" ht="12.75" x14ac:dyDescent="0.2">
      <c r="A161" s="50"/>
      <c r="B161" s="51"/>
      <c r="C161" s="51"/>
      <c r="D161" s="51"/>
      <c r="E161" s="51"/>
      <c r="F161" s="51"/>
      <c r="G161" s="51"/>
      <c r="H161" s="51"/>
      <c r="I161" s="51"/>
      <c r="J161" s="51"/>
      <c r="K161" s="51"/>
    </row>
    <row r="162" spans="1:11" ht="12.75" x14ac:dyDescent="0.2">
      <c r="A162" s="50"/>
      <c r="B162" s="51"/>
      <c r="C162" s="51"/>
      <c r="D162" s="51"/>
      <c r="E162" s="51"/>
      <c r="F162" s="51"/>
      <c r="G162" s="51"/>
      <c r="H162" s="51"/>
      <c r="I162" s="51"/>
      <c r="J162" s="51"/>
      <c r="K162" s="51"/>
    </row>
    <row r="163" spans="1:11" ht="12.75" x14ac:dyDescent="0.2">
      <c r="A163" s="50"/>
      <c r="B163" s="51"/>
      <c r="C163" s="51"/>
      <c r="D163" s="51"/>
      <c r="E163" s="51"/>
      <c r="F163" s="51"/>
      <c r="G163" s="51"/>
      <c r="H163" s="51"/>
      <c r="I163" s="51"/>
      <c r="J163" s="51"/>
      <c r="K163" s="51"/>
    </row>
    <row r="164" spans="1:11" ht="12.75" x14ac:dyDescent="0.2">
      <c r="A164" s="50"/>
      <c r="B164" s="51"/>
      <c r="C164" s="51"/>
      <c r="D164" s="51"/>
      <c r="E164" s="51"/>
      <c r="F164" s="51"/>
      <c r="G164" s="51"/>
      <c r="H164" s="51"/>
      <c r="I164" s="51"/>
      <c r="J164" s="51"/>
      <c r="K164" s="51"/>
    </row>
    <row r="165" spans="1:11" ht="12.75" x14ac:dyDescent="0.2">
      <c r="A165" s="50"/>
      <c r="B165" s="51"/>
      <c r="C165" s="51"/>
      <c r="D165" s="51"/>
      <c r="E165" s="51"/>
      <c r="F165" s="51"/>
      <c r="G165" s="51"/>
      <c r="H165" s="51"/>
      <c r="I165" s="51"/>
      <c r="J165" s="51"/>
      <c r="K165" s="51"/>
    </row>
    <row r="166" spans="1:11" ht="12.75" x14ac:dyDescent="0.2">
      <c r="A166" s="50"/>
      <c r="B166" s="51"/>
      <c r="C166" s="51"/>
      <c r="D166" s="51"/>
      <c r="E166" s="51"/>
      <c r="F166" s="51"/>
      <c r="G166" s="51"/>
      <c r="H166" s="51"/>
      <c r="I166" s="51"/>
      <c r="J166" s="51"/>
      <c r="K166" s="51"/>
    </row>
    <row r="167" spans="1:11" ht="12.75" x14ac:dyDescent="0.2">
      <c r="A167" s="50"/>
      <c r="B167" s="51"/>
      <c r="C167" s="51"/>
      <c r="D167" s="51"/>
      <c r="E167" s="51"/>
      <c r="F167" s="51"/>
      <c r="G167" s="51"/>
      <c r="H167" s="51"/>
      <c r="I167" s="51"/>
      <c r="J167" s="51"/>
      <c r="K167" s="51"/>
    </row>
    <row r="168" spans="1:11" ht="12.75" x14ac:dyDescent="0.2">
      <c r="A168" s="50"/>
      <c r="B168" s="51"/>
      <c r="C168" s="51"/>
      <c r="D168" s="51"/>
      <c r="E168" s="51"/>
      <c r="F168" s="51"/>
      <c r="G168" s="51"/>
      <c r="H168" s="51"/>
      <c r="I168" s="51"/>
      <c r="J168" s="51"/>
      <c r="K168" s="51"/>
    </row>
    <row r="169" spans="1:11" ht="12.75" x14ac:dyDescent="0.2">
      <c r="A169" s="50"/>
      <c r="B169" s="51"/>
      <c r="C169" s="51"/>
      <c r="D169" s="51"/>
      <c r="E169" s="51"/>
      <c r="F169" s="51"/>
      <c r="G169" s="51"/>
      <c r="H169" s="51"/>
      <c r="I169" s="51"/>
      <c r="J169" s="51"/>
      <c r="K169" s="51"/>
    </row>
    <row r="170" spans="1:11" ht="12.75" x14ac:dyDescent="0.2">
      <c r="A170" s="50"/>
      <c r="B170" s="51"/>
      <c r="C170" s="51"/>
      <c r="D170" s="51"/>
      <c r="E170" s="51"/>
      <c r="F170" s="51"/>
      <c r="G170" s="51"/>
      <c r="H170" s="51"/>
      <c r="I170" s="51"/>
      <c r="J170" s="51"/>
      <c r="K170" s="51"/>
    </row>
    <row r="171" spans="1:11" ht="12.75" x14ac:dyDescent="0.2">
      <c r="A171" s="50"/>
      <c r="B171" s="51"/>
      <c r="C171" s="51"/>
      <c r="D171" s="51"/>
      <c r="E171" s="51"/>
      <c r="F171" s="51"/>
      <c r="G171" s="51"/>
      <c r="H171" s="51"/>
      <c r="I171" s="51"/>
      <c r="J171" s="51"/>
      <c r="K171" s="51"/>
    </row>
    <row r="172" spans="1:11" ht="12.75" x14ac:dyDescent="0.2">
      <c r="A172" s="50"/>
      <c r="B172" s="51"/>
      <c r="C172" s="51"/>
      <c r="D172" s="51"/>
      <c r="E172" s="51"/>
      <c r="F172" s="51"/>
      <c r="G172" s="51"/>
      <c r="H172" s="51"/>
      <c r="I172" s="51"/>
      <c r="J172" s="51"/>
      <c r="K172" s="51"/>
    </row>
    <row r="173" spans="1:11" ht="12.75" x14ac:dyDescent="0.2">
      <c r="A173" s="50"/>
      <c r="B173" s="51"/>
      <c r="C173" s="51"/>
      <c r="D173" s="51"/>
      <c r="E173" s="51"/>
      <c r="F173" s="51"/>
      <c r="G173" s="51"/>
      <c r="H173" s="51"/>
      <c r="I173" s="51"/>
      <c r="J173" s="51"/>
      <c r="K173" s="51"/>
    </row>
    <row r="174" spans="1:11" ht="12.75" x14ac:dyDescent="0.2">
      <c r="A174" s="50"/>
      <c r="B174" s="51"/>
      <c r="C174" s="51"/>
      <c r="D174" s="51"/>
      <c r="E174" s="51"/>
      <c r="F174" s="51"/>
      <c r="G174" s="51"/>
      <c r="H174" s="51"/>
      <c r="I174" s="51"/>
      <c r="J174" s="51"/>
      <c r="K174" s="51"/>
    </row>
    <row r="175" spans="1:11" ht="12.75" x14ac:dyDescent="0.2">
      <c r="A175" s="50"/>
      <c r="B175" s="51"/>
      <c r="C175" s="51"/>
      <c r="D175" s="51"/>
      <c r="E175" s="51"/>
      <c r="F175" s="51"/>
      <c r="G175" s="51"/>
      <c r="H175" s="51"/>
      <c r="I175" s="51"/>
      <c r="J175" s="51"/>
      <c r="K175" s="51"/>
    </row>
    <row r="176" spans="1:11" ht="12.75" x14ac:dyDescent="0.2">
      <c r="A176" s="50"/>
      <c r="B176" s="51"/>
      <c r="C176" s="51"/>
      <c r="D176" s="51"/>
      <c r="E176" s="51"/>
      <c r="F176" s="51"/>
      <c r="G176" s="51"/>
      <c r="H176" s="51"/>
      <c r="I176" s="51"/>
      <c r="J176" s="51"/>
      <c r="K176" s="51"/>
    </row>
    <row r="177" spans="1:12" ht="12.75" x14ac:dyDescent="0.2">
      <c r="A177" s="50"/>
      <c r="B177" s="51"/>
      <c r="C177" s="51"/>
      <c r="D177" s="51"/>
      <c r="E177" s="51"/>
      <c r="F177" s="51"/>
      <c r="G177" s="51"/>
      <c r="H177" s="51"/>
      <c r="I177" s="51"/>
      <c r="J177" s="51"/>
      <c r="K177" s="51"/>
    </row>
    <row r="178" spans="1:12" ht="12.75" x14ac:dyDescent="0.2">
      <c r="A178" s="50"/>
      <c r="B178" s="51"/>
      <c r="C178" s="51"/>
      <c r="D178" s="51"/>
      <c r="E178" s="51"/>
      <c r="F178" s="51"/>
      <c r="G178" s="51"/>
      <c r="H178" s="51"/>
      <c r="I178" s="51"/>
      <c r="J178" s="51"/>
      <c r="K178" s="51"/>
    </row>
    <row r="179" spans="1:12" ht="12.75" x14ac:dyDescent="0.2">
      <c r="A179" s="50"/>
      <c r="B179" s="51"/>
      <c r="C179" s="51"/>
      <c r="D179" s="51"/>
      <c r="E179" s="51"/>
      <c r="F179" s="51"/>
      <c r="G179" s="51"/>
      <c r="H179" s="51"/>
      <c r="I179" s="51"/>
      <c r="J179" s="51"/>
      <c r="K179" s="51"/>
    </row>
    <row r="180" spans="1:12" ht="12.75" x14ac:dyDescent="0.2">
      <c r="A180" s="50"/>
      <c r="B180" s="51"/>
      <c r="C180" s="51"/>
      <c r="D180" s="51"/>
      <c r="E180" s="51"/>
      <c r="F180" s="51"/>
      <c r="G180" s="51"/>
      <c r="H180" s="51"/>
      <c r="I180" s="51"/>
      <c r="J180" s="51"/>
      <c r="K180" s="51"/>
    </row>
    <row r="181" spans="1:12" ht="12.75" x14ac:dyDescent="0.2">
      <c r="A181" s="50"/>
      <c r="B181" s="51"/>
      <c r="C181" s="51"/>
      <c r="D181" s="51"/>
      <c r="E181" s="51"/>
      <c r="F181" s="51"/>
      <c r="G181" s="51"/>
      <c r="H181" s="51"/>
      <c r="I181" s="51"/>
      <c r="J181" s="51"/>
      <c r="K181" s="51"/>
    </row>
    <row r="182" spans="1:12" ht="12.75" x14ac:dyDescent="0.2">
      <c r="A182" s="50"/>
      <c r="B182" s="51"/>
      <c r="C182" s="51"/>
      <c r="D182" s="51"/>
      <c r="E182" s="51"/>
      <c r="F182" s="51"/>
      <c r="G182" s="51"/>
      <c r="H182" s="51"/>
      <c r="I182" s="51"/>
      <c r="J182" s="51"/>
      <c r="K182" s="51"/>
    </row>
    <row r="183" spans="1:12" ht="12.75" x14ac:dyDescent="0.2">
      <c r="A183" s="50"/>
      <c r="B183" s="51"/>
      <c r="C183" s="51"/>
      <c r="D183" s="51"/>
      <c r="E183" s="51"/>
      <c r="F183" s="51"/>
      <c r="G183" s="51"/>
      <c r="H183" s="51"/>
      <c r="I183" s="51"/>
      <c r="J183" s="51"/>
      <c r="K183" s="51"/>
    </row>
    <row r="184" spans="1:12" ht="12.75" x14ac:dyDescent="0.2">
      <c r="A184" s="50"/>
      <c r="B184" s="51"/>
      <c r="C184" s="51"/>
      <c r="D184" s="51"/>
      <c r="E184" s="51"/>
      <c r="F184" s="51"/>
      <c r="G184" s="51"/>
      <c r="H184" s="51"/>
      <c r="I184" s="51"/>
      <c r="J184" s="51"/>
      <c r="K184" s="51"/>
    </row>
    <row r="185" spans="1:12" ht="12.75" x14ac:dyDescent="0.2">
      <c r="A185" s="50"/>
      <c r="B185" s="51"/>
      <c r="C185" s="51"/>
      <c r="D185" s="51"/>
      <c r="E185" s="51"/>
      <c r="F185" s="51"/>
      <c r="G185" s="51"/>
      <c r="H185" s="51"/>
      <c r="I185" s="51"/>
      <c r="J185" s="51"/>
      <c r="K185" s="51"/>
    </row>
    <row r="186" spans="1:12" ht="12.75" x14ac:dyDescent="0.2">
      <c r="A186" s="50"/>
      <c r="B186" s="51"/>
      <c r="C186" s="51"/>
      <c r="D186" s="51"/>
      <c r="E186" s="51"/>
      <c r="F186" s="51"/>
      <c r="G186" s="51"/>
      <c r="H186" s="51"/>
      <c r="I186" s="51"/>
      <c r="J186" s="51"/>
      <c r="K186" s="51"/>
    </row>
    <row r="187" spans="1:12" ht="12.75" x14ac:dyDescent="0.2">
      <c r="A187" s="50"/>
      <c r="B187" s="51"/>
      <c r="C187" s="51"/>
      <c r="D187" s="51"/>
      <c r="E187" s="51"/>
      <c r="F187" s="51"/>
      <c r="G187" s="51"/>
      <c r="H187" s="51"/>
      <c r="I187" s="51"/>
      <c r="J187" s="51"/>
      <c r="K187" s="51"/>
    </row>
    <row r="188" spans="1:12" ht="12.75" x14ac:dyDescent="0.2">
      <c r="A188" s="50"/>
      <c r="B188" s="51"/>
      <c r="C188" s="51"/>
      <c r="D188" s="51"/>
      <c r="E188" s="51"/>
      <c r="F188" s="51"/>
      <c r="G188" s="51"/>
      <c r="H188" s="51"/>
      <c r="I188" s="51"/>
      <c r="J188" s="51"/>
      <c r="K188" s="51"/>
    </row>
    <row r="189" spans="1:12" ht="12.75" x14ac:dyDescent="0.2">
      <c r="A189" s="50"/>
      <c r="B189" s="51"/>
      <c r="C189" s="51"/>
      <c r="D189" s="51"/>
      <c r="E189" s="51"/>
      <c r="F189" s="51"/>
      <c r="G189" s="51"/>
      <c r="H189" s="51"/>
      <c r="I189" s="51"/>
      <c r="J189" s="51"/>
      <c r="K189" s="51"/>
      <c r="L189" s="51"/>
    </row>
    <row r="190" spans="1:12" ht="12.75" x14ac:dyDescent="0.2">
      <c r="A190" s="50"/>
      <c r="B190" s="51"/>
      <c r="C190" s="51"/>
      <c r="D190" s="51"/>
      <c r="E190" s="51"/>
      <c r="F190" s="51"/>
      <c r="G190" s="51"/>
      <c r="H190" s="51"/>
      <c r="I190" s="51"/>
      <c r="J190" s="51"/>
      <c r="K190" s="51"/>
      <c r="L190" s="51"/>
    </row>
    <row r="191" spans="1:12" ht="12.75" x14ac:dyDescent="0.2">
      <c r="A191" s="50"/>
      <c r="B191" s="51"/>
      <c r="C191" s="51"/>
      <c r="D191" s="51"/>
      <c r="E191" s="51"/>
      <c r="F191" s="51"/>
      <c r="G191" s="51"/>
      <c r="H191" s="51"/>
      <c r="I191" s="51"/>
      <c r="J191" s="51"/>
      <c r="K191" s="51"/>
      <c r="L191" s="51"/>
    </row>
    <row r="192" spans="1:12" ht="12.75" x14ac:dyDescent="0.2">
      <c r="A192" s="50"/>
      <c r="B192" s="51"/>
      <c r="C192" s="51"/>
      <c r="D192" s="51"/>
      <c r="E192" s="51"/>
      <c r="F192" s="51"/>
      <c r="G192" s="51"/>
      <c r="H192" s="51"/>
      <c r="I192" s="51"/>
      <c r="J192" s="51"/>
      <c r="K192" s="51"/>
      <c r="L192" s="51"/>
    </row>
    <row r="193" spans="1:12" ht="12.75" x14ac:dyDescent="0.2">
      <c r="A193" s="50"/>
      <c r="B193" s="51"/>
      <c r="C193" s="51"/>
      <c r="D193" s="51"/>
      <c r="E193" s="51"/>
      <c r="F193" s="51"/>
      <c r="G193" s="51"/>
      <c r="H193" s="51"/>
      <c r="I193" s="51"/>
      <c r="J193" s="51"/>
      <c r="K193" s="51"/>
      <c r="L193" s="51"/>
    </row>
    <row r="194" spans="1:12" ht="12.75" x14ac:dyDescent="0.2">
      <c r="B194" s="51"/>
      <c r="C194" s="51"/>
      <c r="D194" s="51"/>
      <c r="E194" s="51"/>
      <c r="F194" s="51"/>
      <c r="G194" s="51"/>
      <c r="H194" s="51"/>
      <c r="I194" s="51"/>
      <c r="J194" s="51"/>
      <c r="K194" s="51"/>
      <c r="L194" s="51"/>
    </row>
  </sheetData>
  <conditionalFormatting sqref="B15">
    <cfRule type="iconSet" priority="1">
      <iconSet iconSet="3Arrows">
        <cfvo type="percent" val="0"/>
        <cfvo type="percent" val="33"/>
        <cfvo type="percent" val="67"/>
      </iconSet>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6550A75A-A922-43CE-B590-E71607DF2FFD}">
          <x14:formula1>
            <xm:f>Grade!$J$3:$J$23</xm:f>
          </x14:formula1>
          <xm:sqref>B3</xm:sqref>
        </x14:dataValidation>
        <x14:dataValidation type="list" allowBlank="1" showInputMessage="1" showErrorMessage="1" xr:uid="{A09A8C57-DD83-4D52-85C1-D2045E001831}">
          <x14:formula1>
            <xm:f>Grade!$L$3:$L$7</xm:f>
          </x14:formula1>
          <xm:sqref>B2</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41219-2F4D-4CF3-B1A1-66CFA2997495}">
  <dimension ref="A1:P79"/>
  <sheetViews>
    <sheetView topLeftCell="A7" zoomScale="70" zoomScaleNormal="70" workbookViewId="0">
      <selection activeCell="L47" sqref="L47"/>
    </sheetView>
  </sheetViews>
  <sheetFormatPr defaultColWidth="8.85546875" defaultRowHeight="15" x14ac:dyDescent="0.25"/>
  <cols>
    <col min="1" max="1" width="14.42578125" customWidth="1"/>
    <col min="3" max="3" width="9.140625" style="47"/>
    <col min="4" max="4" width="69.7109375" bestFit="1" customWidth="1"/>
    <col min="5" max="5" width="32.85546875" bestFit="1" customWidth="1"/>
    <col min="6" max="6" width="29.42578125" customWidth="1"/>
    <col min="7" max="7" width="9.140625" style="1"/>
    <col min="8" max="8" width="26" customWidth="1"/>
    <col min="9" max="9" width="9.140625" style="1"/>
    <col min="10" max="10" width="29" customWidth="1"/>
    <col min="11" max="11" width="9.140625" style="1"/>
    <col min="12" max="12" width="21.85546875" customWidth="1"/>
    <col min="13" max="13" width="9.140625" style="1"/>
    <col min="14" max="14" width="19.7109375" customWidth="1"/>
    <col min="15" max="15" width="43.28515625" customWidth="1"/>
  </cols>
  <sheetData>
    <row r="1" spans="1:16" x14ac:dyDescent="0.25">
      <c r="A1" s="1"/>
      <c r="B1" s="1"/>
      <c r="C1" s="36"/>
      <c r="D1" s="1"/>
      <c r="E1" s="1"/>
      <c r="F1" s="1"/>
      <c r="H1" s="1"/>
      <c r="J1" s="1"/>
      <c r="L1" s="1"/>
      <c r="N1" s="1"/>
      <c r="O1" s="1"/>
      <c r="P1" s="1"/>
    </row>
    <row r="2" spans="1:16" x14ac:dyDescent="0.25">
      <c r="A2" s="2" t="s">
        <v>0</v>
      </c>
      <c r="B2" s="2" t="s">
        <v>1</v>
      </c>
      <c r="C2" s="37" t="s">
        <v>2</v>
      </c>
      <c r="D2" s="3" t="s">
        <v>3</v>
      </c>
      <c r="E2" s="3" t="s">
        <v>4</v>
      </c>
      <c r="F2" s="4" t="s">
        <v>5</v>
      </c>
      <c r="H2" s="139" t="s">
        <v>73</v>
      </c>
      <c r="J2" s="65" t="s">
        <v>83</v>
      </c>
      <c r="L2" s="114" t="s">
        <v>80</v>
      </c>
      <c r="N2" s="167" t="s">
        <v>1321</v>
      </c>
      <c r="O2" s="167"/>
      <c r="P2" s="1"/>
    </row>
    <row r="3" spans="1:16" ht="14.25" customHeight="1" x14ac:dyDescent="0.25">
      <c r="A3" s="5"/>
      <c r="B3" s="2"/>
      <c r="C3" s="37">
        <v>10</v>
      </c>
      <c r="D3" s="6" t="s">
        <v>6</v>
      </c>
      <c r="E3" s="6"/>
      <c r="F3" s="171" t="s">
        <v>7</v>
      </c>
      <c r="H3" s="140" t="s">
        <v>174</v>
      </c>
      <c r="J3" s="66" t="s">
        <v>158</v>
      </c>
      <c r="L3" s="113" t="s">
        <v>81</v>
      </c>
      <c r="N3" s="151"/>
      <c r="O3" s="151"/>
      <c r="P3" s="1"/>
    </row>
    <row r="4" spans="1:16" ht="14.25" customHeight="1" x14ac:dyDescent="0.25">
      <c r="A4" s="5"/>
      <c r="B4" s="5"/>
      <c r="C4" s="38">
        <v>9</v>
      </c>
      <c r="D4" s="7" t="s">
        <v>8</v>
      </c>
      <c r="E4" s="7" t="s">
        <v>9</v>
      </c>
      <c r="F4" s="172"/>
      <c r="H4" s="140" t="s">
        <v>108</v>
      </c>
      <c r="J4" s="66" t="s">
        <v>86</v>
      </c>
      <c r="L4" s="113" t="s">
        <v>367</v>
      </c>
      <c r="N4" s="151" t="s">
        <v>1341</v>
      </c>
      <c r="O4" s="151"/>
      <c r="P4" s="1"/>
    </row>
    <row r="5" spans="1:16" ht="14.25" customHeight="1" x14ac:dyDescent="0.25">
      <c r="A5" s="5"/>
      <c r="B5" s="5"/>
      <c r="C5" s="38">
        <v>8</v>
      </c>
      <c r="D5" s="7" t="s">
        <v>10</v>
      </c>
      <c r="E5" s="7"/>
      <c r="F5" s="172"/>
      <c r="H5" s="140" t="s">
        <v>176</v>
      </c>
      <c r="J5" s="66" t="s">
        <v>87</v>
      </c>
      <c r="L5" s="113" t="s">
        <v>368</v>
      </c>
      <c r="N5" s="151" t="s">
        <v>1322</v>
      </c>
      <c r="O5" s="151"/>
      <c r="P5" s="1"/>
    </row>
    <row r="6" spans="1:16" ht="14.25" customHeight="1" x14ac:dyDescent="0.25">
      <c r="A6" s="5"/>
      <c r="B6" s="5"/>
      <c r="C6" s="38">
        <v>7</v>
      </c>
      <c r="D6" s="7" t="s">
        <v>11</v>
      </c>
      <c r="E6" s="7"/>
      <c r="F6" s="172"/>
      <c r="H6" s="140" t="s">
        <v>140</v>
      </c>
      <c r="J6" s="66" t="s">
        <v>89</v>
      </c>
      <c r="L6" s="113" t="s">
        <v>369</v>
      </c>
      <c r="N6" s="151" t="s">
        <v>1323</v>
      </c>
      <c r="O6" s="151"/>
      <c r="P6" s="1"/>
    </row>
    <row r="7" spans="1:16" ht="14.25" customHeight="1" x14ac:dyDescent="0.25">
      <c r="A7" s="5"/>
      <c r="B7" s="5"/>
      <c r="C7" s="38">
        <v>6</v>
      </c>
      <c r="D7" s="7" t="s">
        <v>12</v>
      </c>
      <c r="E7" s="7"/>
      <c r="F7" s="172"/>
      <c r="H7" s="140" t="s">
        <v>141</v>
      </c>
      <c r="J7" s="66" t="s">
        <v>90</v>
      </c>
      <c r="L7" s="113"/>
      <c r="N7" s="151" t="s">
        <v>1324</v>
      </c>
      <c r="O7" s="151"/>
      <c r="P7" s="1"/>
    </row>
    <row r="8" spans="1:16" ht="14.25" customHeight="1" x14ac:dyDescent="0.25">
      <c r="A8" s="5"/>
      <c r="B8" s="5"/>
      <c r="C8" s="38">
        <v>5</v>
      </c>
      <c r="D8" s="7" t="s">
        <v>13</v>
      </c>
      <c r="E8" s="7"/>
      <c r="F8" s="172"/>
      <c r="H8" s="140" t="s">
        <v>142</v>
      </c>
      <c r="J8" s="66" t="s">
        <v>159</v>
      </c>
      <c r="L8" s="113"/>
      <c r="N8" s="151"/>
      <c r="O8" s="151"/>
      <c r="P8" s="1"/>
    </row>
    <row r="9" spans="1:16" ht="14.25" customHeight="1" x14ac:dyDescent="0.25">
      <c r="A9" s="5"/>
      <c r="B9" s="5"/>
      <c r="C9" s="38">
        <v>4</v>
      </c>
      <c r="D9" s="7" t="s">
        <v>14</v>
      </c>
      <c r="E9" s="7"/>
      <c r="F9" s="172"/>
      <c r="H9" s="140" t="s">
        <v>143</v>
      </c>
      <c r="J9" s="66" t="s">
        <v>160</v>
      </c>
      <c r="L9" s="113"/>
      <c r="N9" s="151" t="s">
        <v>1325</v>
      </c>
      <c r="O9" s="151" t="s">
        <v>1326</v>
      </c>
      <c r="P9" s="1"/>
    </row>
    <row r="10" spans="1:16" ht="14.25" customHeight="1" x14ac:dyDescent="0.25">
      <c r="A10" s="5"/>
      <c r="B10" s="5"/>
      <c r="C10" s="38">
        <v>3</v>
      </c>
      <c r="D10" s="7" t="s">
        <v>15</v>
      </c>
      <c r="E10" s="7"/>
      <c r="F10" s="172"/>
      <c r="H10" s="140" t="s">
        <v>177</v>
      </c>
      <c r="J10" s="66" t="s">
        <v>161</v>
      </c>
      <c r="L10" s="113"/>
      <c r="N10" s="151"/>
      <c r="O10" s="151"/>
      <c r="P10" s="1"/>
    </row>
    <row r="11" spans="1:16" ht="14.25" customHeight="1" x14ac:dyDescent="0.25">
      <c r="A11" s="5"/>
      <c r="B11" s="5"/>
      <c r="C11" s="38">
        <v>2</v>
      </c>
      <c r="D11" s="7" t="s">
        <v>16</v>
      </c>
      <c r="E11" s="7"/>
      <c r="F11" s="172"/>
      <c r="H11" s="140" t="s">
        <v>144</v>
      </c>
      <c r="J11" s="66" t="s">
        <v>162</v>
      </c>
      <c r="L11" s="113"/>
      <c r="N11" s="152" t="s">
        <v>1327</v>
      </c>
      <c r="O11" s="153"/>
      <c r="P11" s="1"/>
    </row>
    <row r="12" spans="1:16" ht="14.25" customHeight="1" x14ac:dyDescent="0.25">
      <c r="A12" s="5"/>
      <c r="B12" s="5"/>
      <c r="C12" s="38">
        <v>1</v>
      </c>
      <c r="D12" s="7" t="s">
        <v>17</v>
      </c>
      <c r="E12" s="7"/>
      <c r="F12" s="172"/>
      <c r="H12" s="140" t="s">
        <v>145</v>
      </c>
      <c r="J12" s="66" t="s">
        <v>163</v>
      </c>
      <c r="L12" s="113"/>
      <c r="N12" s="154" t="s">
        <v>1336</v>
      </c>
      <c r="O12" s="155" t="s">
        <v>1344</v>
      </c>
      <c r="P12" s="1"/>
    </row>
    <row r="13" spans="1:16" ht="14.25" customHeight="1" x14ac:dyDescent="0.25">
      <c r="A13" s="8"/>
      <c r="B13" s="8"/>
      <c r="C13" s="39">
        <v>0</v>
      </c>
      <c r="D13" s="9" t="s">
        <v>18</v>
      </c>
      <c r="E13" s="9"/>
      <c r="F13" s="173"/>
      <c r="H13" s="140" t="s">
        <v>382</v>
      </c>
      <c r="J13" s="66" t="s">
        <v>164</v>
      </c>
      <c r="N13" s="151"/>
      <c r="O13" s="151"/>
      <c r="P13" s="1"/>
    </row>
    <row r="14" spans="1:16" ht="14.25" customHeight="1" x14ac:dyDescent="0.25">
      <c r="A14" s="1"/>
      <c r="B14" s="1"/>
      <c r="C14" s="36"/>
      <c r="D14" s="1"/>
      <c r="E14" s="1"/>
      <c r="F14" s="1"/>
      <c r="H14" s="140" t="s">
        <v>384</v>
      </c>
      <c r="J14" s="66" t="s">
        <v>165</v>
      </c>
      <c r="N14" s="151" t="s">
        <v>1328</v>
      </c>
      <c r="O14" s="151"/>
      <c r="P14" s="1"/>
    </row>
    <row r="15" spans="1:16" ht="14.25" customHeight="1" x14ac:dyDescent="0.25">
      <c r="A15" s="10" t="s">
        <v>19</v>
      </c>
      <c r="B15" s="11" t="s">
        <v>20</v>
      </c>
      <c r="C15" s="40" t="s">
        <v>2</v>
      </c>
      <c r="D15" s="12" t="s">
        <v>21</v>
      </c>
      <c r="E15" s="13" t="str">
        <f>E2</f>
        <v>Example</v>
      </c>
      <c r="F15" s="14" t="s">
        <v>5</v>
      </c>
      <c r="H15" s="140" t="s">
        <v>114</v>
      </c>
      <c r="J15" s="66" t="s">
        <v>91</v>
      </c>
      <c r="N15" s="151" t="s">
        <v>1337</v>
      </c>
      <c r="O15" s="151" t="s">
        <v>1345</v>
      </c>
      <c r="P15" s="1"/>
    </row>
    <row r="16" spans="1:16" ht="14.25" customHeight="1" x14ac:dyDescent="0.25">
      <c r="A16" s="15"/>
      <c r="B16" s="15"/>
      <c r="C16" s="41">
        <v>20</v>
      </c>
      <c r="D16" s="16" t="s">
        <v>22</v>
      </c>
      <c r="E16" s="16" t="s">
        <v>23</v>
      </c>
      <c r="F16" s="174" t="s">
        <v>24</v>
      </c>
      <c r="H16" s="140" t="s">
        <v>383</v>
      </c>
      <c r="J16" s="66" t="s">
        <v>166</v>
      </c>
      <c r="N16" s="151" t="s">
        <v>1338</v>
      </c>
      <c r="O16" s="151" t="s">
        <v>1346</v>
      </c>
      <c r="P16" s="1"/>
    </row>
    <row r="17" spans="1:16" ht="14.25" customHeight="1" x14ac:dyDescent="0.25">
      <c r="A17" s="15"/>
      <c r="B17" s="15"/>
      <c r="C17" s="41">
        <f>C16-2</f>
        <v>18</v>
      </c>
      <c r="D17" s="16" t="s">
        <v>25</v>
      </c>
      <c r="E17" s="16" t="s">
        <v>23</v>
      </c>
      <c r="F17" s="175"/>
      <c r="H17" s="140" t="s">
        <v>146</v>
      </c>
      <c r="J17" s="66" t="s">
        <v>167</v>
      </c>
      <c r="N17" s="151" t="s">
        <v>1339</v>
      </c>
      <c r="O17" s="151" t="s">
        <v>1347</v>
      </c>
      <c r="P17" s="1"/>
    </row>
    <row r="18" spans="1:16" ht="14.25" customHeight="1" x14ac:dyDescent="0.25">
      <c r="A18" s="15"/>
      <c r="B18" s="15"/>
      <c r="C18" s="41">
        <f t="shared" ref="C18:C26" si="0">C17-2</f>
        <v>16</v>
      </c>
      <c r="D18" s="16"/>
      <c r="E18" s="16"/>
      <c r="F18" s="175"/>
      <c r="H18" s="140" t="s">
        <v>147</v>
      </c>
      <c r="J18" s="66" t="s">
        <v>168</v>
      </c>
      <c r="N18" s="151" t="s">
        <v>1343</v>
      </c>
      <c r="O18" s="151" t="s">
        <v>1349</v>
      </c>
      <c r="P18" s="1"/>
    </row>
    <row r="19" spans="1:16" ht="14.25" customHeight="1" x14ac:dyDescent="0.25">
      <c r="A19" s="15"/>
      <c r="B19" s="15"/>
      <c r="C19" s="41">
        <f t="shared" si="0"/>
        <v>14</v>
      </c>
      <c r="D19" s="16" t="s">
        <v>26</v>
      </c>
      <c r="E19" s="16" t="s">
        <v>27</v>
      </c>
      <c r="F19" s="175"/>
      <c r="H19" s="140" t="s">
        <v>100</v>
      </c>
      <c r="J19" s="66" t="s">
        <v>169</v>
      </c>
      <c r="N19" s="151" t="s">
        <v>1340</v>
      </c>
      <c r="O19" s="151" t="s">
        <v>1348</v>
      </c>
      <c r="P19" s="1"/>
    </row>
    <row r="20" spans="1:16" ht="14.25" customHeight="1" x14ac:dyDescent="0.25">
      <c r="A20" s="15"/>
      <c r="B20" s="15"/>
      <c r="C20" s="41">
        <f t="shared" si="0"/>
        <v>12</v>
      </c>
      <c r="D20" s="16"/>
      <c r="E20" s="16"/>
      <c r="F20" s="175"/>
      <c r="H20" s="140" t="s">
        <v>148</v>
      </c>
      <c r="J20" s="66" t="s">
        <v>170</v>
      </c>
      <c r="N20" s="151"/>
      <c r="O20" s="151"/>
      <c r="P20" s="1"/>
    </row>
    <row r="21" spans="1:16" ht="14.25" customHeight="1" x14ac:dyDescent="0.25">
      <c r="A21" s="15"/>
      <c r="B21" s="15"/>
      <c r="C21" s="41">
        <f t="shared" si="0"/>
        <v>10</v>
      </c>
      <c r="D21" s="16" t="s">
        <v>28</v>
      </c>
      <c r="E21" s="16"/>
      <c r="F21" s="175"/>
      <c r="H21" s="140" t="s">
        <v>182</v>
      </c>
      <c r="J21" s="66" t="s">
        <v>171</v>
      </c>
      <c r="N21" s="151"/>
      <c r="O21" s="151"/>
      <c r="P21" s="1"/>
    </row>
    <row r="22" spans="1:16" ht="14.25" customHeight="1" x14ac:dyDescent="0.25">
      <c r="A22" s="15"/>
      <c r="B22" s="15"/>
      <c r="C22" s="41">
        <f t="shared" si="0"/>
        <v>8</v>
      </c>
      <c r="D22" s="16"/>
      <c r="E22" s="16"/>
      <c r="F22" s="175"/>
      <c r="H22" s="140" t="s">
        <v>149</v>
      </c>
      <c r="J22" s="66" t="s">
        <v>172</v>
      </c>
      <c r="N22" s="151"/>
      <c r="O22" s="151"/>
      <c r="P22" s="1"/>
    </row>
    <row r="23" spans="1:16" ht="14.25" customHeight="1" x14ac:dyDescent="0.25">
      <c r="A23" s="15"/>
      <c r="B23" s="15"/>
      <c r="C23" s="41">
        <f t="shared" si="0"/>
        <v>6</v>
      </c>
      <c r="D23" s="16" t="s">
        <v>29</v>
      </c>
      <c r="E23" s="16" t="s">
        <v>30</v>
      </c>
      <c r="F23" s="175"/>
      <c r="H23" s="140" t="s">
        <v>150</v>
      </c>
      <c r="J23" s="67" t="s">
        <v>173</v>
      </c>
      <c r="N23" s="151"/>
      <c r="O23" s="151"/>
      <c r="P23" s="1"/>
    </row>
    <row r="24" spans="1:16" ht="14.25" customHeight="1" x14ac:dyDescent="0.25">
      <c r="A24" s="15"/>
      <c r="B24" s="15"/>
      <c r="C24" s="41">
        <f t="shared" si="0"/>
        <v>4</v>
      </c>
      <c r="D24" s="16"/>
      <c r="E24" s="16"/>
      <c r="F24" s="175"/>
      <c r="H24" s="140" t="s">
        <v>88</v>
      </c>
      <c r="N24" s="151"/>
      <c r="O24" s="151"/>
      <c r="P24" s="1"/>
    </row>
    <row r="25" spans="1:16" ht="14.25" customHeight="1" x14ac:dyDescent="0.25">
      <c r="A25" s="15"/>
      <c r="B25" s="15"/>
      <c r="C25" s="41">
        <f t="shared" si="0"/>
        <v>2</v>
      </c>
      <c r="D25" s="16"/>
      <c r="E25" s="16"/>
      <c r="F25" s="175"/>
      <c r="H25" s="140" t="s">
        <v>97</v>
      </c>
      <c r="N25" s="151"/>
      <c r="O25" s="151"/>
      <c r="P25" s="1"/>
    </row>
    <row r="26" spans="1:16" ht="14.25" customHeight="1" x14ac:dyDescent="0.25">
      <c r="A26" s="15"/>
      <c r="B26" s="17"/>
      <c r="C26" s="41">
        <f t="shared" si="0"/>
        <v>0</v>
      </c>
      <c r="D26" s="16" t="s">
        <v>31</v>
      </c>
      <c r="E26" s="16" t="s">
        <v>32</v>
      </c>
      <c r="F26" s="176"/>
      <c r="H26" s="140" t="s">
        <v>116</v>
      </c>
      <c r="N26" s="151"/>
      <c r="O26" s="151"/>
      <c r="P26" s="1"/>
    </row>
    <row r="27" spans="1:16" ht="31.5" x14ac:dyDescent="0.25">
      <c r="A27" s="15"/>
      <c r="B27" s="11" t="s">
        <v>33</v>
      </c>
      <c r="C27" s="40" t="s">
        <v>2</v>
      </c>
      <c r="D27" s="12" t="s">
        <v>34</v>
      </c>
      <c r="E27" s="18"/>
      <c r="F27" s="14" t="str">
        <f>F15</f>
        <v>Notes</v>
      </c>
      <c r="H27" s="140" t="s">
        <v>113</v>
      </c>
      <c r="N27" s="151"/>
      <c r="O27" s="151"/>
      <c r="P27" s="1"/>
    </row>
    <row r="28" spans="1:16" x14ac:dyDescent="0.25">
      <c r="A28" s="15"/>
      <c r="B28" s="15"/>
      <c r="C28" s="41">
        <v>20</v>
      </c>
      <c r="D28" s="16" t="s">
        <v>35</v>
      </c>
      <c r="E28" s="16" t="s">
        <v>27</v>
      </c>
      <c r="F28" s="174" t="s">
        <v>36</v>
      </c>
      <c r="H28" s="140" t="s">
        <v>151</v>
      </c>
      <c r="N28" s="151"/>
      <c r="O28" s="151"/>
      <c r="P28" s="1"/>
    </row>
    <row r="29" spans="1:16" x14ac:dyDescent="0.25">
      <c r="A29" s="15"/>
      <c r="B29" s="15"/>
      <c r="C29" s="41">
        <f>C28-2</f>
        <v>18</v>
      </c>
      <c r="D29" s="16" t="s">
        <v>37</v>
      </c>
      <c r="E29" s="16"/>
      <c r="F29" s="175"/>
      <c r="H29" s="140" t="s">
        <v>110</v>
      </c>
      <c r="L29" s="158" t="s">
        <v>1334</v>
      </c>
      <c r="N29" s="151"/>
      <c r="O29" s="151"/>
      <c r="P29" s="1"/>
    </row>
    <row r="30" spans="1:16" x14ac:dyDescent="0.25">
      <c r="A30" s="15"/>
      <c r="B30" s="15"/>
      <c r="C30" s="41">
        <f t="shared" ref="C30:C38" si="1">C29-2</f>
        <v>16</v>
      </c>
      <c r="D30" s="16"/>
      <c r="E30" s="16"/>
      <c r="F30" s="175"/>
      <c r="H30" s="140" t="s">
        <v>152</v>
      </c>
      <c r="L30" s="157" t="s">
        <v>75</v>
      </c>
      <c r="N30" s="151"/>
      <c r="O30" s="151"/>
      <c r="P30" s="1"/>
    </row>
    <row r="31" spans="1:16" x14ac:dyDescent="0.25">
      <c r="A31" s="15"/>
      <c r="B31" s="15"/>
      <c r="C31" s="41">
        <f t="shared" si="1"/>
        <v>14</v>
      </c>
      <c r="D31" s="16" t="s">
        <v>38</v>
      </c>
      <c r="E31" s="16"/>
      <c r="F31" s="175"/>
      <c r="H31" s="140" t="s">
        <v>105</v>
      </c>
      <c r="L31" s="156" t="s">
        <v>93</v>
      </c>
      <c r="N31" s="151"/>
      <c r="O31" s="151"/>
      <c r="P31" s="1"/>
    </row>
    <row r="32" spans="1:16" x14ac:dyDescent="0.25">
      <c r="A32" s="15"/>
      <c r="B32" s="15"/>
      <c r="C32" s="41">
        <f t="shared" si="1"/>
        <v>12</v>
      </c>
      <c r="D32" s="16"/>
      <c r="E32" s="16"/>
      <c r="F32" s="175"/>
      <c r="H32" s="140" t="s">
        <v>385</v>
      </c>
      <c r="L32" s="156" t="s">
        <v>470</v>
      </c>
      <c r="N32" s="151"/>
      <c r="O32" s="151"/>
      <c r="P32" s="1"/>
    </row>
    <row r="33" spans="1:16" x14ac:dyDescent="0.25">
      <c r="A33" s="15"/>
      <c r="B33" s="15"/>
      <c r="C33" s="41">
        <f t="shared" si="1"/>
        <v>10</v>
      </c>
      <c r="D33" s="16" t="s">
        <v>39</v>
      </c>
      <c r="E33" s="16"/>
      <c r="F33" s="175"/>
      <c r="H33" s="140" t="s">
        <v>153</v>
      </c>
      <c r="L33" s="156" t="s">
        <v>104</v>
      </c>
      <c r="N33" s="151"/>
      <c r="O33" s="151"/>
      <c r="P33" s="1"/>
    </row>
    <row r="34" spans="1:16" x14ac:dyDescent="0.25">
      <c r="A34" s="15"/>
      <c r="B34" s="15"/>
      <c r="C34" s="41">
        <f t="shared" si="1"/>
        <v>8</v>
      </c>
      <c r="D34" s="16"/>
      <c r="E34" s="16"/>
      <c r="F34" s="175"/>
      <c r="H34" s="140" t="s">
        <v>154</v>
      </c>
      <c r="L34" s="156" t="s">
        <v>1330</v>
      </c>
      <c r="N34" s="151"/>
      <c r="O34" s="151"/>
      <c r="P34" s="1"/>
    </row>
    <row r="35" spans="1:16" x14ac:dyDescent="0.25">
      <c r="A35" s="15"/>
      <c r="B35" s="15"/>
      <c r="C35" s="41">
        <f t="shared" si="1"/>
        <v>6</v>
      </c>
      <c r="D35" s="16" t="s">
        <v>40</v>
      </c>
      <c r="E35" s="16"/>
      <c r="F35" s="175"/>
      <c r="H35" s="140"/>
      <c r="L35" s="156" t="s">
        <v>1331</v>
      </c>
      <c r="N35" s="151"/>
      <c r="O35" s="151"/>
      <c r="P35" s="1"/>
    </row>
    <row r="36" spans="1:16" x14ac:dyDescent="0.25">
      <c r="A36" s="15"/>
      <c r="B36" s="15"/>
      <c r="C36" s="41">
        <f t="shared" si="1"/>
        <v>4</v>
      </c>
      <c r="D36" s="16"/>
      <c r="E36" s="16"/>
      <c r="F36" s="175"/>
      <c r="H36" s="140"/>
      <c r="L36" s="156" t="s">
        <v>1329</v>
      </c>
      <c r="N36" s="151"/>
      <c r="O36" s="151"/>
      <c r="P36" s="1"/>
    </row>
    <row r="37" spans="1:16" x14ac:dyDescent="0.25">
      <c r="A37" s="15"/>
      <c r="B37" s="15"/>
      <c r="C37" s="41">
        <f t="shared" si="1"/>
        <v>2</v>
      </c>
      <c r="D37" s="16"/>
      <c r="E37" s="16"/>
      <c r="F37" s="175"/>
      <c r="H37" s="140"/>
      <c r="L37" s="156" t="s">
        <v>677</v>
      </c>
      <c r="N37" s="151"/>
      <c r="O37" s="151"/>
      <c r="P37" s="1"/>
    </row>
    <row r="38" spans="1:16" x14ac:dyDescent="0.25">
      <c r="A38" s="17"/>
      <c r="B38" s="17"/>
      <c r="C38" s="41">
        <f t="shared" si="1"/>
        <v>0</v>
      </c>
      <c r="D38" s="19" t="s">
        <v>41</v>
      </c>
      <c r="E38" s="19" t="s">
        <v>32</v>
      </c>
      <c r="F38" s="176"/>
      <c r="H38" s="140"/>
      <c r="L38" s="156" t="s">
        <v>1333</v>
      </c>
      <c r="N38" s="151"/>
      <c r="O38" s="151"/>
      <c r="P38" s="1"/>
    </row>
    <row r="39" spans="1:16" x14ac:dyDescent="0.25">
      <c r="A39" s="1"/>
      <c r="B39" s="1"/>
      <c r="C39" s="36"/>
      <c r="D39" s="1"/>
      <c r="E39" s="1"/>
      <c r="F39" s="1"/>
      <c r="H39" s="140"/>
      <c r="L39" s="156" t="s">
        <v>540</v>
      </c>
      <c r="N39" s="151"/>
      <c r="O39" s="151"/>
      <c r="P39" s="1"/>
    </row>
    <row r="40" spans="1:16" ht="15.75" x14ac:dyDescent="0.25">
      <c r="A40" s="20" t="s">
        <v>42</v>
      </c>
      <c r="B40" s="20" t="s">
        <v>43</v>
      </c>
      <c r="C40" s="42" t="s">
        <v>2</v>
      </c>
      <c r="D40" s="22" t="s">
        <v>44</v>
      </c>
      <c r="E40" s="21" t="str">
        <f>E2</f>
        <v>Example</v>
      </c>
      <c r="F40" s="23" t="s">
        <v>5</v>
      </c>
      <c r="H40" s="140"/>
      <c r="L40" s="156" t="s">
        <v>539</v>
      </c>
      <c r="N40" s="151"/>
      <c r="O40" s="151"/>
      <c r="P40" s="1"/>
    </row>
    <row r="41" spans="1:16" x14ac:dyDescent="0.25">
      <c r="A41" s="24"/>
      <c r="B41" s="20"/>
      <c r="C41" s="42">
        <v>20</v>
      </c>
      <c r="D41" s="25" t="s">
        <v>45</v>
      </c>
      <c r="E41" s="25"/>
      <c r="F41" s="177" t="s">
        <v>46</v>
      </c>
      <c r="H41" s="140"/>
      <c r="L41" s="156" t="s">
        <v>538</v>
      </c>
      <c r="N41" s="151"/>
      <c r="O41" s="151"/>
      <c r="P41" s="1"/>
    </row>
    <row r="42" spans="1:16" x14ac:dyDescent="0.25">
      <c r="A42" s="24"/>
      <c r="B42" s="24"/>
      <c r="C42" s="43">
        <f>C41-2</f>
        <v>18</v>
      </c>
      <c r="D42" s="26" t="s">
        <v>47</v>
      </c>
      <c r="E42" s="26"/>
      <c r="F42" s="178"/>
      <c r="H42" s="140"/>
      <c r="L42" s="156" t="s">
        <v>535</v>
      </c>
      <c r="N42" s="151"/>
      <c r="O42" s="151"/>
      <c r="P42" s="1"/>
    </row>
    <row r="43" spans="1:16" x14ac:dyDescent="0.25">
      <c r="A43" s="24"/>
      <c r="B43" s="24"/>
      <c r="C43" s="43">
        <f t="shared" ref="C43:C51" si="2">C42-2</f>
        <v>16</v>
      </c>
      <c r="D43" s="26" t="s">
        <v>48</v>
      </c>
      <c r="E43" s="26"/>
      <c r="F43" s="178"/>
      <c r="H43" s="140"/>
      <c r="L43" s="156" t="s">
        <v>541</v>
      </c>
      <c r="N43" s="151"/>
      <c r="O43" s="151"/>
      <c r="P43" s="1"/>
    </row>
    <row r="44" spans="1:16" x14ac:dyDescent="0.25">
      <c r="A44" s="24"/>
      <c r="B44" s="24"/>
      <c r="C44" s="43">
        <f t="shared" si="2"/>
        <v>14</v>
      </c>
      <c r="D44" s="26" t="s">
        <v>49</v>
      </c>
      <c r="E44" s="26"/>
      <c r="F44" s="178"/>
      <c r="H44" s="140"/>
      <c r="L44" s="156" t="s">
        <v>1332</v>
      </c>
      <c r="P44" s="1"/>
    </row>
    <row r="45" spans="1:16" x14ac:dyDescent="0.25">
      <c r="A45" s="24"/>
      <c r="B45" s="24"/>
      <c r="C45" s="43">
        <f t="shared" si="2"/>
        <v>12</v>
      </c>
      <c r="D45" s="26"/>
      <c r="E45" s="26"/>
      <c r="F45" s="178"/>
      <c r="H45" s="140"/>
      <c r="L45" s="156" t="s">
        <v>537</v>
      </c>
      <c r="P45" s="1"/>
    </row>
    <row r="46" spans="1:16" x14ac:dyDescent="0.25">
      <c r="A46" s="24"/>
      <c r="B46" s="24"/>
      <c r="C46" s="43">
        <f t="shared" si="2"/>
        <v>10</v>
      </c>
      <c r="D46" s="26" t="s">
        <v>50</v>
      </c>
      <c r="E46" s="26"/>
      <c r="F46" s="178"/>
      <c r="H46" s="140"/>
      <c r="L46" s="156" t="s">
        <v>1371</v>
      </c>
      <c r="P46" s="1"/>
    </row>
    <row r="47" spans="1:16" x14ac:dyDescent="0.25">
      <c r="A47" s="24"/>
      <c r="B47" s="24"/>
      <c r="C47" s="43">
        <f t="shared" si="2"/>
        <v>8</v>
      </c>
      <c r="D47" s="26"/>
      <c r="E47" s="26"/>
      <c r="F47" s="178"/>
      <c r="H47" s="140"/>
      <c r="L47" s="156"/>
      <c r="P47" s="1"/>
    </row>
    <row r="48" spans="1:16" x14ac:dyDescent="0.25">
      <c r="A48" s="24"/>
      <c r="B48" s="24"/>
      <c r="C48" s="43">
        <f t="shared" si="2"/>
        <v>6</v>
      </c>
      <c r="D48" s="26" t="s">
        <v>51</v>
      </c>
      <c r="E48" s="26"/>
      <c r="F48" s="178"/>
      <c r="H48" s="140"/>
      <c r="P48" s="1"/>
    </row>
    <row r="49" spans="1:16" x14ac:dyDescent="0.25">
      <c r="A49" s="24"/>
      <c r="B49" s="24"/>
      <c r="C49" s="43">
        <f t="shared" si="2"/>
        <v>4</v>
      </c>
      <c r="D49" s="26"/>
      <c r="E49" s="26"/>
      <c r="F49" s="178"/>
      <c r="H49" s="140"/>
      <c r="P49" s="1"/>
    </row>
    <row r="50" spans="1:16" x14ac:dyDescent="0.25">
      <c r="A50" s="24"/>
      <c r="B50" s="24"/>
      <c r="C50" s="43">
        <f t="shared" si="2"/>
        <v>2</v>
      </c>
      <c r="D50" s="26"/>
      <c r="E50" s="26"/>
      <c r="F50" s="178"/>
      <c r="H50" s="140"/>
      <c r="P50" s="1"/>
    </row>
    <row r="51" spans="1:16" x14ac:dyDescent="0.25">
      <c r="A51" s="24"/>
      <c r="B51" s="27"/>
      <c r="C51" s="43">
        <f t="shared" si="2"/>
        <v>0</v>
      </c>
      <c r="D51" s="28" t="s">
        <v>52</v>
      </c>
      <c r="E51" s="28"/>
      <c r="F51" s="179"/>
      <c r="H51" s="140"/>
      <c r="P51" s="1"/>
    </row>
    <row r="52" spans="1:16" ht="15.75" x14ac:dyDescent="0.25">
      <c r="A52" s="24"/>
      <c r="B52" s="20" t="s">
        <v>53</v>
      </c>
      <c r="C52" s="42" t="s">
        <v>2</v>
      </c>
      <c r="D52" s="22" t="s">
        <v>54</v>
      </c>
      <c r="E52" s="25"/>
      <c r="F52" s="23" t="s">
        <v>5</v>
      </c>
      <c r="H52" s="140"/>
      <c r="P52" s="1"/>
    </row>
    <row r="53" spans="1:16" x14ac:dyDescent="0.25">
      <c r="A53" s="24"/>
      <c r="B53" s="20"/>
      <c r="C53" s="42">
        <v>20</v>
      </c>
      <c r="D53" s="25" t="s">
        <v>55</v>
      </c>
      <c r="E53" s="25"/>
      <c r="F53" s="177" t="s">
        <v>56</v>
      </c>
      <c r="H53" s="140"/>
    </row>
    <row r="54" spans="1:16" x14ac:dyDescent="0.25">
      <c r="A54" s="24"/>
      <c r="B54" s="24"/>
      <c r="C54" s="43">
        <f>C53-2</f>
        <v>18</v>
      </c>
      <c r="D54" s="26" t="s">
        <v>57</v>
      </c>
      <c r="E54" s="26"/>
      <c r="F54" s="178"/>
      <c r="H54" s="140"/>
    </row>
    <row r="55" spans="1:16" x14ac:dyDescent="0.25">
      <c r="A55" s="24"/>
      <c r="B55" s="24"/>
      <c r="C55" s="43">
        <f t="shared" ref="C55:C63" si="3">C54-2</f>
        <v>16</v>
      </c>
      <c r="D55" s="26" t="s">
        <v>58</v>
      </c>
      <c r="E55" s="26"/>
      <c r="F55" s="178"/>
      <c r="H55" s="140"/>
    </row>
    <row r="56" spans="1:16" x14ac:dyDescent="0.25">
      <c r="A56" s="24"/>
      <c r="B56" s="24"/>
      <c r="C56" s="43">
        <f t="shared" si="3"/>
        <v>14</v>
      </c>
      <c r="D56" s="26" t="s">
        <v>59</v>
      </c>
      <c r="E56" s="26"/>
      <c r="F56" s="178"/>
      <c r="H56" s="140"/>
    </row>
    <row r="57" spans="1:16" x14ac:dyDescent="0.25">
      <c r="A57" s="24"/>
      <c r="B57" s="24"/>
      <c r="C57" s="43">
        <f t="shared" si="3"/>
        <v>12</v>
      </c>
      <c r="D57" s="26" t="s">
        <v>60</v>
      </c>
      <c r="E57" s="26"/>
      <c r="F57" s="178"/>
      <c r="H57" s="140"/>
    </row>
    <row r="58" spans="1:16" x14ac:dyDescent="0.25">
      <c r="A58" s="24"/>
      <c r="B58" s="24"/>
      <c r="C58" s="43">
        <f t="shared" si="3"/>
        <v>10</v>
      </c>
      <c r="D58" s="26" t="s">
        <v>61</v>
      </c>
      <c r="E58" s="26"/>
      <c r="F58" s="178"/>
      <c r="H58" s="140"/>
    </row>
    <row r="59" spans="1:16" x14ac:dyDescent="0.25">
      <c r="A59" s="24"/>
      <c r="B59" s="24"/>
      <c r="C59" s="43">
        <f t="shared" si="3"/>
        <v>8</v>
      </c>
      <c r="D59" s="26" t="s">
        <v>62</v>
      </c>
      <c r="E59" s="26"/>
      <c r="F59" s="178"/>
      <c r="H59" s="140"/>
    </row>
    <row r="60" spans="1:16" x14ac:dyDescent="0.25">
      <c r="A60" s="24"/>
      <c r="B60" s="24"/>
      <c r="C60" s="43">
        <f t="shared" si="3"/>
        <v>6</v>
      </c>
      <c r="D60" s="26" t="s">
        <v>63</v>
      </c>
      <c r="E60" s="26"/>
      <c r="F60" s="178"/>
      <c r="H60" s="140"/>
    </row>
    <row r="61" spans="1:16" x14ac:dyDescent="0.25">
      <c r="A61" s="24"/>
      <c r="B61" s="24"/>
      <c r="C61" s="43">
        <f t="shared" si="3"/>
        <v>4</v>
      </c>
      <c r="D61" s="26"/>
      <c r="E61" s="26"/>
      <c r="F61" s="178"/>
      <c r="H61" s="140"/>
    </row>
    <row r="62" spans="1:16" x14ac:dyDescent="0.25">
      <c r="A62" s="24"/>
      <c r="B62" s="24"/>
      <c r="C62" s="43">
        <f t="shared" si="3"/>
        <v>2</v>
      </c>
      <c r="D62" s="26"/>
      <c r="E62" s="26"/>
      <c r="F62" s="178"/>
      <c r="H62" s="140"/>
    </row>
    <row r="63" spans="1:16" x14ac:dyDescent="0.25">
      <c r="A63" s="27"/>
      <c r="B63" s="27"/>
      <c r="C63" s="44">
        <f t="shared" si="3"/>
        <v>0</v>
      </c>
      <c r="D63" s="26" t="s">
        <v>64</v>
      </c>
      <c r="E63" s="26"/>
      <c r="F63" s="179"/>
      <c r="H63" s="140"/>
    </row>
    <row r="64" spans="1:16" x14ac:dyDescent="0.25">
      <c r="A64" s="1"/>
      <c r="B64" s="1"/>
      <c r="C64" s="36"/>
      <c r="D64" s="1"/>
      <c r="E64" s="1"/>
      <c r="F64" s="1"/>
      <c r="H64" s="140"/>
    </row>
    <row r="65" spans="1:15" x14ac:dyDescent="0.25">
      <c r="A65" s="29" t="s">
        <v>65</v>
      </c>
      <c r="B65" s="29" t="s">
        <v>66</v>
      </c>
      <c r="C65" s="45" t="s">
        <v>2</v>
      </c>
      <c r="D65" s="31" t="s">
        <v>67</v>
      </c>
      <c r="E65" s="30" t="str">
        <f>E40</f>
        <v>Example</v>
      </c>
      <c r="F65" s="32" t="s">
        <v>5</v>
      </c>
      <c r="H65" s="140"/>
    </row>
    <row r="66" spans="1:15" x14ac:dyDescent="0.25">
      <c r="A66" s="33"/>
      <c r="B66" s="29"/>
      <c r="C66" s="45">
        <v>10</v>
      </c>
      <c r="D66" s="31" t="s">
        <v>68</v>
      </c>
      <c r="E66" s="31"/>
      <c r="F66" s="168" t="s">
        <v>69</v>
      </c>
      <c r="H66" s="140"/>
    </row>
    <row r="67" spans="1:15" x14ac:dyDescent="0.25">
      <c r="A67" s="33"/>
      <c r="B67" s="33"/>
      <c r="C67" s="46">
        <f>C66-1</f>
        <v>9</v>
      </c>
      <c r="D67" s="34"/>
      <c r="E67" s="34"/>
      <c r="F67" s="169"/>
      <c r="H67" s="140"/>
    </row>
    <row r="68" spans="1:15" x14ac:dyDescent="0.25">
      <c r="A68" s="33"/>
      <c r="B68" s="33"/>
      <c r="C68" s="46">
        <f t="shared" ref="C68:C76" si="4">C67-1</f>
        <v>8</v>
      </c>
      <c r="D68" s="34" t="s">
        <v>70</v>
      </c>
      <c r="E68" s="34"/>
      <c r="F68" s="169"/>
      <c r="H68" s="140"/>
    </row>
    <row r="69" spans="1:15" x14ac:dyDescent="0.25">
      <c r="A69" s="33"/>
      <c r="B69" s="33"/>
      <c r="C69" s="46">
        <f t="shared" si="4"/>
        <v>7</v>
      </c>
      <c r="D69" s="34"/>
      <c r="E69" s="34"/>
      <c r="F69" s="169"/>
      <c r="H69" s="140"/>
    </row>
    <row r="70" spans="1:15" x14ac:dyDescent="0.25">
      <c r="A70" s="33"/>
      <c r="B70" s="33"/>
      <c r="C70" s="46">
        <f t="shared" si="4"/>
        <v>6</v>
      </c>
      <c r="D70" s="34"/>
      <c r="E70" s="34"/>
      <c r="F70" s="169"/>
      <c r="H70" s="140"/>
    </row>
    <row r="71" spans="1:15" x14ac:dyDescent="0.25">
      <c r="A71" s="33"/>
      <c r="B71" s="33"/>
      <c r="C71" s="46">
        <f t="shared" si="4"/>
        <v>5</v>
      </c>
      <c r="D71" s="34" t="s">
        <v>71</v>
      </c>
      <c r="E71" s="34"/>
      <c r="F71" s="169"/>
      <c r="H71" s="140"/>
    </row>
    <row r="72" spans="1:15" x14ac:dyDescent="0.25">
      <c r="A72" s="33"/>
      <c r="B72" s="33"/>
      <c r="C72" s="46">
        <f t="shared" si="4"/>
        <v>4</v>
      </c>
      <c r="D72" s="34"/>
      <c r="E72" s="34"/>
      <c r="F72" s="169"/>
      <c r="H72" s="140"/>
    </row>
    <row r="73" spans="1:15" x14ac:dyDescent="0.25">
      <c r="A73" s="33"/>
      <c r="B73" s="33"/>
      <c r="C73" s="46">
        <f t="shared" si="4"/>
        <v>3</v>
      </c>
      <c r="D73" s="34" t="s">
        <v>72</v>
      </c>
      <c r="E73" s="34"/>
      <c r="F73" s="169"/>
      <c r="H73" s="140"/>
    </row>
    <row r="74" spans="1:15" x14ac:dyDescent="0.25">
      <c r="A74" s="33"/>
      <c r="B74" s="33"/>
      <c r="C74" s="46">
        <f t="shared" si="4"/>
        <v>2</v>
      </c>
      <c r="D74" s="34"/>
      <c r="E74" s="34"/>
      <c r="F74" s="169"/>
      <c r="H74" s="140"/>
    </row>
    <row r="75" spans="1:15" x14ac:dyDescent="0.25">
      <c r="A75" s="33"/>
      <c r="B75" s="33"/>
      <c r="C75" s="46">
        <f t="shared" si="4"/>
        <v>1</v>
      </c>
      <c r="D75" s="34"/>
      <c r="E75" s="34"/>
      <c r="F75" s="169"/>
      <c r="H75" s="140"/>
    </row>
    <row r="76" spans="1:15" x14ac:dyDescent="0.25">
      <c r="A76" s="35"/>
      <c r="B76" s="35"/>
      <c r="C76" s="46">
        <f t="shared" si="4"/>
        <v>0</v>
      </c>
      <c r="D76" s="34"/>
      <c r="E76" s="34"/>
      <c r="F76" s="170"/>
      <c r="H76" s="140"/>
    </row>
    <row r="77" spans="1:15" s="1" customFormat="1" x14ac:dyDescent="0.25">
      <c r="C77" s="36"/>
      <c r="O77"/>
    </row>
    <row r="78" spans="1:15" s="1" customFormat="1" x14ac:dyDescent="0.25">
      <c r="C78" s="36"/>
      <c r="O78"/>
    </row>
    <row r="79" spans="1:15" s="1" customFormat="1" x14ac:dyDescent="0.25">
      <c r="C79" s="36"/>
      <c r="O79"/>
    </row>
  </sheetData>
  <sortState xmlns:xlrd2="http://schemas.microsoft.com/office/spreadsheetml/2017/richdata2" ref="H3:H45">
    <sortCondition ref="H3"/>
  </sortState>
  <mergeCells count="7">
    <mergeCell ref="N2:O2"/>
    <mergeCell ref="F66:F76"/>
    <mergeCell ref="F3:F13"/>
    <mergeCell ref="F16:F26"/>
    <mergeCell ref="F28:F38"/>
    <mergeCell ref="F41:F51"/>
    <mergeCell ref="F53:F63"/>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F2A35-5D25-4973-B155-3854CDBE4C31}">
  <dimension ref="A1:BO7160"/>
  <sheetViews>
    <sheetView zoomScale="70" zoomScaleNormal="70" workbookViewId="0">
      <selection activeCell="M10" sqref="M10"/>
    </sheetView>
  </sheetViews>
  <sheetFormatPr defaultColWidth="8.85546875" defaultRowHeight="15" x14ac:dyDescent="0.25"/>
  <cols>
    <col min="1" max="1" width="3.7109375" customWidth="1"/>
    <col min="2" max="2" width="5.140625" customWidth="1"/>
    <col min="3" max="3" width="19.7109375" customWidth="1"/>
    <col min="4" max="4" width="18" customWidth="1"/>
    <col min="5" max="5" width="16.7109375" customWidth="1"/>
    <col min="6" max="6" width="13" customWidth="1"/>
    <col min="7" max="7" width="13.42578125" customWidth="1"/>
    <col min="8" max="12" width="12.7109375" bestFit="1" customWidth="1"/>
    <col min="13" max="13" width="12" bestFit="1" customWidth="1"/>
    <col min="14" max="14" width="11.42578125" bestFit="1" customWidth="1"/>
    <col min="15" max="24" width="10.42578125" customWidth="1"/>
    <col min="58" max="58" width="18.42578125" customWidth="1"/>
    <col min="59" max="59" width="17.28515625" customWidth="1"/>
    <col min="60" max="60" width="18.140625" customWidth="1"/>
    <col min="61" max="61" width="23.85546875" customWidth="1"/>
    <col min="66" max="66" width="12" customWidth="1"/>
    <col min="67" max="67" width="10.7109375" customWidth="1"/>
  </cols>
  <sheetData>
    <row r="1" spans="1:61" x14ac:dyDescent="0.25">
      <c r="A1" s="89"/>
      <c r="B1" s="90"/>
      <c r="C1" s="70"/>
      <c r="D1" s="71"/>
      <c r="E1" s="72"/>
      <c r="F1" s="72"/>
      <c r="G1" s="72"/>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H1" s="72" t="s">
        <v>236</v>
      </c>
      <c r="BI1" s="72" t="s">
        <v>238</v>
      </c>
    </row>
    <row r="2" spans="1:61" x14ac:dyDescent="0.25">
      <c r="A2" s="89"/>
      <c r="B2" s="72"/>
      <c r="C2" s="72" t="s">
        <v>233</v>
      </c>
      <c r="D2" s="73">
        <f>D3-10000</f>
        <v>33692</v>
      </c>
      <c r="E2" s="72"/>
      <c r="F2" s="72"/>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H2" s="72" t="s">
        <v>245</v>
      </c>
      <c r="BI2" s="82"/>
    </row>
    <row r="3" spans="1:61" x14ac:dyDescent="0.25">
      <c r="A3" s="89"/>
      <c r="B3" s="72"/>
      <c r="C3" s="72" t="s">
        <v>234</v>
      </c>
      <c r="D3" s="73">
        <f>_xll.RtToday()</f>
        <v>43692</v>
      </c>
      <c r="E3" s="72"/>
      <c r="F3" s="72"/>
      <c r="G3" s="48"/>
      <c r="I3" s="91"/>
      <c r="J3" s="91"/>
      <c r="K3" s="91"/>
      <c r="L3" s="91"/>
      <c r="M3" s="91"/>
    </row>
    <row r="4" spans="1:61" x14ac:dyDescent="0.25">
      <c r="A4" s="89"/>
      <c r="B4" s="72"/>
      <c r="C4" s="72" t="s">
        <v>235</v>
      </c>
      <c r="D4" s="74" t="s">
        <v>236</v>
      </c>
      <c r="E4" s="75"/>
      <c r="F4" s="75"/>
      <c r="G4" s="75"/>
      <c r="H4" s="92"/>
      <c r="I4" s="91"/>
      <c r="J4" s="91"/>
      <c r="K4" s="91"/>
      <c r="L4" s="91"/>
      <c r="M4" s="91"/>
      <c r="N4" s="92"/>
      <c r="O4" s="92"/>
      <c r="P4" s="92"/>
      <c r="Q4" s="92"/>
      <c r="R4" s="92"/>
      <c r="S4" s="92"/>
      <c r="T4" s="92"/>
      <c r="U4" s="92"/>
      <c r="V4" s="92"/>
      <c r="W4" s="92"/>
      <c r="X4" s="92"/>
      <c r="Y4" s="92"/>
      <c r="Z4" s="92"/>
      <c r="AA4" s="92"/>
      <c r="AB4" s="92"/>
      <c r="AC4" s="92"/>
      <c r="AD4" s="92"/>
      <c r="AE4" s="92"/>
      <c r="AF4" s="92"/>
      <c r="AG4" s="92"/>
      <c r="AH4" s="92"/>
      <c r="AI4" s="92"/>
      <c r="AJ4" s="92"/>
      <c r="AK4" s="92"/>
      <c r="AL4" s="92"/>
      <c r="AM4" s="92"/>
      <c r="AN4" s="92"/>
      <c r="AO4" s="92"/>
      <c r="AP4" s="92"/>
      <c r="AQ4" s="92"/>
      <c r="AR4" s="92"/>
      <c r="AS4" s="92"/>
      <c r="AT4" s="92"/>
      <c r="AU4" s="92"/>
      <c r="AV4" s="92"/>
      <c r="AW4" s="92"/>
      <c r="AX4" s="92"/>
      <c r="AY4" s="92"/>
      <c r="AZ4" s="92"/>
      <c r="BA4" s="92"/>
      <c r="BB4" s="92"/>
      <c r="BC4" s="92"/>
      <c r="BD4" s="92"/>
      <c r="BE4" s="92"/>
    </row>
    <row r="5" spans="1:61" x14ac:dyDescent="0.25">
      <c r="A5" s="89"/>
      <c r="B5" s="72"/>
      <c r="C5" s="72" t="s">
        <v>237</v>
      </c>
      <c r="D5" s="74" t="s">
        <v>238</v>
      </c>
      <c r="E5" s="75"/>
      <c r="F5" s="75"/>
      <c r="G5" s="75"/>
      <c r="H5" s="92"/>
      <c r="I5" s="91"/>
      <c r="J5" s="91"/>
      <c r="K5" s="91"/>
      <c r="L5" s="91"/>
      <c r="M5" s="91"/>
      <c r="N5" s="92"/>
      <c r="O5" s="92"/>
      <c r="P5" s="92"/>
      <c r="Q5" s="92"/>
      <c r="R5" s="92"/>
      <c r="S5" s="92"/>
      <c r="T5" s="92"/>
      <c r="U5" s="92"/>
      <c r="V5" s="92"/>
      <c r="W5" s="92"/>
      <c r="X5" s="92"/>
      <c r="Y5" s="92"/>
      <c r="Z5" s="92"/>
      <c r="AA5" s="92"/>
      <c r="AB5" s="92"/>
      <c r="AC5" s="92"/>
      <c r="AD5" s="92"/>
      <c r="AE5" s="92"/>
      <c r="AF5" s="92"/>
      <c r="AG5" s="92"/>
      <c r="AH5" s="92"/>
      <c r="AI5" s="92"/>
      <c r="AJ5" s="92"/>
      <c r="AK5" s="92"/>
      <c r="AL5" s="92"/>
      <c r="AM5" s="92"/>
      <c r="AN5" s="92"/>
      <c r="AO5" s="92"/>
      <c r="AP5" s="92"/>
      <c r="AQ5" s="92"/>
      <c r="AR5" s="92"/>
      <c r="AS5" s="92"/>
      <c r="AT5" s="92"/>
      <c r="AU5" s="92"/>
      <c r="AV5" s="92"/>
      <c r="AW5" s="92"/>
      <c r="AX5" s="92"/>
      <c r="AY5" s="92"/>
      <c r="AZ5" s="92"/>
      <c r="BA5" s="92"/>
      <c r="BB5" s="92"/>
      <c r="BC5" s="92"/>
      <c r="BD5" s="92"/>
      <c r="BE5" s="92"/>
      <c r="BF5" s="72" t="s">
        <v>241</v>
      </c>
      <c r="BG5" s="83" t="str">
        <f>VLOOKUP(D11,BG6:BI109,3,0)</f>
        <v>.TIMESTAMP</v>
      </c>
      <c r="BH5" s="83" t="str">
        <f>VLOOKUP(D11,BG6:BI109,2,0)</f>
        <v>.CLOSE</v>
      </c>
      <c r="BI5" s="84" t="str">
        <f>"NULL:"&amp;D4&amp;" DAY:"&amp;IF(D5="The whole week","A","W")</f>
        <v>NULL:Previous DAY:W</v>
      </c>
    </row>
    <row r="6" spans="1:61" hidden="1" x14ac:dyDescent="0.25">
      <c r="A6" s="89"/>
      <c r="B6" s="72"/>
      <c r="C6" s="70" t="s">
        <v>239</v>
      </c>
      <c r="D6" s="70" t="str">
        <f>"TSREPEAT:NO CH:Fd NULL:"&amp;D4&amp;" DAY:"&amp;IF(D5="The whole week","A","W")</f>
        <v>TSREPEAT:NO CH:Fd NULL:Previous DAY:W</v>
      </c>
      <c r="E6" s="48"/>
      <c r="F6" s="75"/>
      <c r="G6" s="48"/>
      <c r="K6" s="93"/>
      <c r="L6" s="93"/>
      <c r="BF6" s="72" t="s">
        <v>246</v>
      </c>
      <c r="BG6" s="72" t="s">
        <v>247</v>
      </c>
      <c r="BH6" s="85" t="s">
        <v>248</v>
      </c>
      <c r="BI6" s="72" t="s">
        <v>249</v>
      </c>
    </row>
    <row r="7" spans="1:61" x14ac:dyDescent="0.25">
      <c r="A7" s="89"/>
      <c r="B7" s="72"/>
      <c r="C7" s="48"/>
      <c r="D7" s="48"/>
      <c r="E7" s="48"/>
      <c r="F7" s="48"/>
      <c r="G7" s="48"/>
      <c r="BF7" s="72" t="s">
        <v>246</v>
      </c>
      <c r="BG7" s="72" t="s">
        <v>250</v>
      </c>
      <c r="BH7" s="72" t="s">
        <v>251</v>
      </c>
      <c r="BI7" s="72" t="s">
        <v>249</v>
      </c>
    </row>
    <row r="8" spans="1:61" x14ac:dyDescent="0.25">
      <c r="A8" s="89"/>
      <c r="B8" s="72"/>
      <c r="C8" s="70" t="str">
        <f>_xll.RHistory($D$9:$X$9,C12:D12,"START:"&amp;$D$2&amp;" END:"&amp;$D$3&amp;" INTERVAL:1D",,$D$6,C14)</f>
        <v>Updated at 15:24:57</v>
      </c>
      <c r="D8" s="76"/>
      <c r="E8" s="48"/>
      <c r="F8" s="48"/>
      <c r="G8" s="48"/>
      <c r="BF8" s="72" t="s">
        <v>246</v>
      </c>
      <c r="BG8" s="72" t="s">
        <v>252</v>
      </c>
      <c r="BH8" s="72" t="s">
        <v>253</v>
      </c>
      <c r="BI8" s="72" t="s">
        <v>254</v>
      </c>
    </row>
    <row r="9" spans="1:61" s="48" customFormat="1" ht="25.5" x14ac:dyDescent="0.2">
      <c r="A9" s="72"/>
      <c r="B9" s="72"/>
      <c r="C9" s="72" t="s">
        <v>240</v>
      </c>
      <c r="D9" s="77" t="s">
        <v>244</v>
      </c>
      <c r="E9" s="77" t="s">
        <v>326</v>
      </c>
      <c r="F9" s="77" t="s">
        <v>1342</v>
      </c>
      <c r="G9" s="77" t="s">
        <v>1360</v>
      </c>
      <c r="H9" s="77" t="s">
        <v>1364</v>
      </c>
      <c r="I9" s="77" t="s">
        <v>1366</v>
      </c>
      <c r="J9" s="77" t="s">
        <v>1365</v>
      </c>
      <c r="K9" s="77" t="s">
        <v>320</v>
      </c>
      <c r="L9" s="77" t="s">
        <v>327</v>
      </c>
      <c r="M9" s="77" t="s">
        <v>1367</v>
      </c>
      <c r="N9" s="77"/>
      <c r="O9" s="77"/>
      <c r="P9" s="77"/>
      <c r="Q9" s="77"/>
      <c r="R9" s="77"/>
      <c r="S9" s="77"/>
      <c r="T9" s="77"/>
      <c r="U9" s="77"/>
      <c r="V9" s="77"/>
      <c r="W9" s="77"/>
      <c r="X9" s="77"/>
      <c r="BF9" s="72" t="s">
        <v>246</v>
      </c>
      <c r="BG9" s="72" t="s">
        <v>255</v>
      </c>
      <c r="BH9" s="72" t="s">
        <v>256</v>
      </c>
      <c r="BI9" s="72" t="s">
        <v>254</v>
      </c>
    </row>
    <row r="10" spans="1:61" ht="21.75" customHeight="1" x14ac:dyDescent="0.25">
      <c r="A10" s="89"/>
      <c r="B10" s="72"/>
      <c r="C10" s="72" t="s">
        <v>241</v>
      </c>
      <c r="D10" s="78" t="str">
        <f>IF(ISERROR(VLOOKUP(_xll.TR($D$9,"TR.AssetCategory",,),$BF$6:$BF$140,1,FALSE)),"Other",_xll.TR($D$9,"TR.AssetCategory",,))</f>
        <v>Other</v>
      </c>
      <c r="E10" s="48"/>
      <c r="F10" s="48"/>
      <c r="G10" s="48"/>
      <c r="Y10" s="93"/>
      <c r="Z10" s="93"/>
      <c r="AA10" s="93"/>
      <c r="AB10" s="93"/>
      <c r="AC10" s="93"/>
      <c r="AD10" s="93"/>
      <c r="AE10" s="93"/>
      <c r="AF10" s="93"/>
      <c r="AG10" s="93"/>
      <c r="AH10" s="93"/>
      <c r="AI10" s="93"/>
      <c r="AJ10" s="93"/>
      <c r="AK10" s="93"/>
      <c r="AL10" s="93"/>
      <c r="AM10" s="93"/>
      <c r="AN10" s="93"/>
      <c r="AO10" s="93"/>
      <c r="AP10" s="93"/>
      <c r="AQ10" s="93"/>
      <c r="AR10" s="93"/>
      <c r="AS10" s="93"/>
      <c r="AT10" s="93"/>
      <c r="AU10" s="93"/>
      <c r="AV10" s="93"/>
      <c r="AW10" s="93"/>
      <c r="AX10" s="93"/>
      <c r="AY10" s="93"/>
      <c r="AZ10" s="93"/>
      <c r="BA10" s="93"/>
      <c r="BB10" s="93"/>
      <c r="BC10" s="93"/>
      <c r="BD10" s="93"/>
      <c r="BE10" s="93"/>
      <c r="BF10" s="72" t="s">
        <v>246</v>
      </c>
      <c r="BG10" s="72" t="s">
        <v>243</v>
      </c>
      <c r="BH10" s="72" t="s">
        <v>257</v>
      </c>
      <c r="BI10" s="72" t="s">
        <v>258</v>
      </c>
    </row>
    <row r="11" spans="1:61" ht="21.75" customHeight="1" x14ac:dyDescent="0.25">
      <c r="A11" s="89"/>
      <c r="B11" s="72"/>
      <c r="C11" s="72" t="s">
        <v>242</v>
      </c>
      <c r="D11" s="74" t="s">
        <v>243</v>
      </c>
      <c r="E11" s="48"/>
      <c r="F11" s="48"/>
      <c r="G11" s="48"/>
      <c r="Y11" s="94"/>
      <c r="Z11" s="94"/>
      <c r="AA11" s="94"/>
      <c r="AB11" s="94"/>
      <c r="AC11" s="94"/>
      <c r="AD11" s="94"/>
      <c r="AE11" s="94"/>
      <c r="AF11" s="94"/>
      <c r="AG11" s="94"/>
      <c r="AH11" s="94"/>
      <c r="AI11" s="94"/>
      <c r="AJ11" s="94"/>
      <c r="AK11" s="94"/>
      <c r="AL11" s="94"/>
      <c r="AM11" s="94"/>
      <c r="AN11" s="94"/>
      <c r="AO11" s="94"/>
      <c r="AP11" s="94"/>
      <c r="AQ11" s="94"/>
      <c r="AR11" s="94"/>
      <c r="AS11" s="94"/>
      <c r="AT11" s="94"/>
      <c r="AU11" s="94"/>
      <c r="AV11" s="94"/>
      <c r="AW11" s="94"/>
      <c r="AX11" s="94"/>
      <c r="AY11" s="94"/>
      <c r="AZ11" s="94"/>
      <c r="BA11" s="94"/>
      <c r="BB11" s="94"/>
      <c r="BC11" s="94"/>
      <c r="BD11" s="94"/>
      <c r="BE11" s="94"/>
      <c r="BF11" s="72" t="s">
        <v>246</v>
      </c>
      <c r="BG11" s="72" t="s">
        <v>259</v>
      </c>
      <c r="BH11" s="72" t="s">
        <v>260</v>
      </c>
      <c r="BI11" s="72" t="s">
        <v>261</v>
      </c>
    </row>
    <row r="12" spans="1:61" ht="21.75" customHeight="1" x14ac:dyDescent="0.25">
      <c r="A12" s="70"/>
      <c r="B12" s="70"/>
      <c r="C12" s="70" t="str">
        <f>VLOOKUP(D11,$BG$6:$BI$109,3,0)</f>
        <v>.TIMESTAMP</v>
      </c>
      <c r="D12" s="70" t="str">
        <f>VLOOKUP(D11,$BG$6:$BI$109,2,0)</f>
        <v>.CLOSE</v>
      </c>
      <c r="E12" s="70" t="e">
        <f>VLOOKUP(F11,$BG$6:$BI$109,3,0)</f>
        <v>#N/A</v>
      </c>
      <c r="F12" s="70" t="e">
        <f>VLOOKUP(F11,$BG$6:$BI$109,2,0)</f>
        <v>#N/A</v>
      </c>
      <c r="G12" s="70" t="e">
        <f>VLOOKUP(H11,$BG$6:$BI$109,3,0)</f>
        <v>#N/A</v>
      </c>
      <c r="H12" s="70" t="e">
        <f>VLOOKUP(H11,$BG$6:$BI$109,2,0)</f>
        <v>#N/A</v>
      </c>
      <c r="I12" s="70" t="e">
        <f>VLOOKUP(J11,$BG$6:$BI$109,3,0)</f>
        <v>#N/A</v>
      </c>
      <c r="J12" s="70" t="e">
        <f>VLOOKUP(J11,$BG$6:$BI$109,2,0)</f>
        <v>#N/A</v>
      </c>
      <c r="K12" s="70" t="e">
        <f>VLOOKUP(L11,$BG$6:$BI$109,3,0)</f>
        <v>#N/A</v>
      </c>
      <c r="L12" s="70" t="e">
        <f>VLOOKUP(L11,$BG$6:$BI$109,2,0)</f>
        <v>#N/A</v>
      </c>
      <c r="M12" s="70" t="e">
        <f>VLOOKUP(N11,$BG$6:$BI$109,3,0)</f>
        <v>#N/A</v>
      </c>
      <c r="N12" s="70" t="e">
        <f>VLOOKUP(N11,$BG$6:$BI$109,2,0)</f>
        <v>#N/A</v>
      </c>
      <c r="O12" s="70" t="e">
        <f>VLOOKUP(P11,$BG$6:$BI$109,3,0)</f>
        <v>#N/A</v>
      </c>
      <c r="P12" s="70" t="e">
        <f>VLOOKUP(P11,$BG$6:$BI$109,2,0)</f>
        <v>#N/A</v>
      </c>
      <c r="Q12" s="70" t="e">
        <f>VLOOKUP(R11,$BG$6:$BI$109,3,0)</f>
        <v>#N/A</v>
      </c>
      <c r="R12" s="70" t="e">
        <f>VLOOKUP(R11,$BG$6:$BI$109,2,0)</f>
        <v>#N/A</v>
      </c>
      <c r="S12" s="70" t="e">
        <f>VLOOKUP(T11,$BG$6:$BI$109,3,0)</f>
        <v>#N/A</v>
      </c>
      <c r="T12" s="70" t="e">
        <f>VLOOKUP(T11,$BG$6:$BI$109,2,0)</f>
        <v>#N/A</v>
      </c>
      <c r="U12" s="70" t="e">
        <f>VLOOKUP(V11,$BG$6:$BI$109,3,0)</f>
        <v>#N/A</v>
      </c>
      <c r="V12" s="70" t="e">
        <f>VLOOKUP(V11,$BG$6:$BI$109,2,0)</f>
        <v>#N/A</v>
      </c>
      <c r="W12" s="70" t="e">
        <f>VLOOKUP(X11,$BG$6:$BI$109,3,0)</f>
        <v>#N/A</v>
      </c>
      <c r="X12" s="70" t="e">
        <f>VLOOKUP(X11,$BG$6:$BI$109,2,0)</f>
        <v>#N/A</v>
      </c>
      <c r="Y12" s="94"/>
      <c r="Z12" s="94"/>
      <c r="AA12" s="94"/>
      <c r="AB12" s="94"/>
      <c r="AC12" s="94"/>
      <c r="AD12" s="94"/>
      <c r="AE12" s="94"/>
      <c r="AF12" s="94"/>
      <c r="AG12" s="94"/>
      <c r="AH12" s="94"/>
      <c r="AI12" s="94"/>
      <c r="AJ12" s="94"/>
      <c r="AK12" s="94"/>
      <c r="AL12" s="94"/>
      <c r="AM12" s="94"/>
      <c r="AN12" s="94"/>
      <c r="AO12" s="94"/>
      <c r="AP12" s="94"/>
      <c r="AQ12" s="94"/>
      <c r="AR12" s="94"/>
      <c r="AS12" s="94"/>
      <c r="AT12" s="94"/>
      <c r="AU12" s="94"/>
      <c r="AV12" s="94"/>
      <c r="AW12" s="94"/>
      <c r="AX12" s="94"/>
      <c r="AY12" s="94"/>
      <c r="AZ12" s="94"/>
      <c r="BA12" s="94"/>
      <c r="BB12" s="94"/>
      <c r="BC12" s="94"/>
      <c r="BD12" s="94"/>
      <c r="BE12" s="94"/>
      <c r="BF12" s="72" t="s">
        <v>262</v>
      </c>
      <c r="BG12" s="72" t="s">
        <v>263</v>
      </c>
      <c r="BH12" s="72" t="s">
        <v>264</v>
      </c>
      <c r="BI12" s="72" t="s">
        <v>265</v>
      </c>
    </row>
    <row r="13" spans="1:61" ht="21.75" customHeight="1" x14ac:dyDescent="0.25">
      <c r="A13" s="89"/>
      <c r="B13" s="89"/>
      <c r="D13" s="79" t="str">
        <f>IF(D9="","",_xll.TR(D9,3))</f>
        <v>DNB BANK     OSL</v>
      </c>
      <c r="E13" s="79" t="str">
        <f>IF(E9="","",_xll.TR(E9,3))</f>
        <v>BRENT CRUDE OC/d</v>
      </c>
      <c r="F13" s="79" t="str">
        <f>IF(F9="","",_xll.TR(F9,3))</f>
        <v>BARCLAYS     LON</v>
      </c>
      <c r="G13" s="79" t="str">
        <f>IF(G9="","",_xll.TR(G9,3))</f>
        <v>LIVE CATTLE AU/d</v>
      </c>
      <c r="H13" s="79" t="str">
        <f>IF(H9="","",_xll.TR(H9,3))</f>
        <v xml:space="preserve"> L HOGS OCT9/d</v>
      </c>
      <c r="I13" s="79" t="str">
        <f>IF(I9="","",_xll.TR(I9,3))</f>
        <v>CORN SEP9/d</v>
      </c>
      <c r="J13" s="79" t="str">
        <f>IF(J9="","",_xll.TR(J9,3))</f>
        <v>WHEAT SRW SEP9/d</v>
      </c>
      <c r="K13" s="79" t="str">
        <f>IF(K9="","",_xll.TR(K9,3))</f>
        <v>M.WHEAT EUR SE/d</v>
      </c>
      <c r="L13" s="79" t="str">
        <f>IF(L9="","",_xll.TR(L9,3))</f>
        <v>GDT Price Avrage</v>
      </c>
      <c r="M13" s="79" t="str">
        <f>IF(M9="","",_xll.TR(M9,3))</f>
        <v>SBSMILK AUG9/d</v>
      </c>
      <c r="N13" s="79" t="str">
        <f>IF(N9="","",_xll.TR(N9,3))</f>
        <v/>
      </c>
      <c r="O13" s="79" t="str">
        <f>IF(O9="","",_xll.TR(O9,3))</f>
        <v/>
      </c>
      <c r="P13" s="79" t="str">
        <f>IF(P9="","",_xll.TR(P9,3))</f>
        <v/>
      </c>
      <c r="Q13" s="79" t="str">
        <f>IF(Q9="","",_xll.TR(Q9,3))</f>
        <v/>
      </c>
      <c r="R13" s="79" t="str">
        <f>IF(R9="","",_xll.TR(R9,3))</f>
        <v/>
      </c>
      <c r="S13" s="79" t="str">
        <f>IF(S9="","",_xll.TR(S9,3))</f>
        <v/>
      </c>
      <c r="T13" s="79" t="str">
        <f>IF(T9="","",_xll.TR(T9,3))</f>
        <v/>
      </c>
      <c r="U13" s="79" t="str">
        <f>IF(U9="","",_xll.TR(U9,3))</f>
        <v/>
      </c>
      <c r="V13" s="79" t="str">
        <f>IF(V9="","",_xll.TR(V9,3))</f>
        <v/>
      </c>
      <c r="W13" s="79" t="str">
        <f>IF(W9="","",_xll.TR(W9,3))</f>
        <v/>
      </c>
      <c r="X13" s="79" t="str">
        <f>IF(X9="","",_xll.TR(X9,3))</f>
        <v/>
      </c>
      <c r="Y13" s="94"/>
      <c r="Z13" s="94"/>
      <c r="AA13" s="94"/>
      <c r="AB13" s="94"/>
      <c r="AC13" s="94"/>
      <c r="AD13" s="94"/>
      <c r="AE13" s="94"/>
      <c r="AF13" s="94"/>
      <c r="AG13" s="94"/>
      <c r="AH13" s="94"/>
      <c r="AI13" s="94"/>
      <c r="AJ13" s="94"/>
      <c r="AK13" s="94"/>
      <c r="AL13" s="94"/>
      <c r="AM13" s="94"/>
      <c r="AN13" s="94"/>
      <c r="AO13" s="94"/>
      <c r="AP13" s="94"/>
      <c r="AQ13" s="94"/>
      <c r="AR13" s="94"/>
      <c r="AS13" s="94"/>
      <c r="AT13" s="94"/>
      <c r="AU13" s="94"/>
      <c r="AV13" s="94"/>
      <c r="AW13" s="94"/>
      <c r="AX13" s="94"/>
      <c r="AY13" s="94"/>
      <c r="AZ13" s="94"/>
      <c r="BA13" s="94"/>
      <c r="BB13" s="94"/>
      <c r="BC13" s="94"/>
      <c r="BD13" s="94"/>
      <c r="BE13" s="94"/>
      <c r="BF13" s="72" t="s">
        <v>262</v>
      </c>
      <c r="BG13" s="72" t="s">
        <v>266</v>
      </c>
      <c r="BH13" s="72" t="s">
        <v>267</v>
      </c>
      <c r="BI13" s="72" t="s">
        <v>265</v>
      </c>
    </row>
    <row r="14" spans="1:61" ht="21.75" customHeight="1" x14ac:dyDescent="0.25">
      <c r="A14" s="89"/>
      <c r="B14" s="89"/>
      <c r="C14" s="80" t="s">
        <v>1372</v>
      </c>
      <c r="D14" s="80" t="s">
        <v>1373</v>
      </c>
      <c r="E14" s="80" t="s">
        <v>1374</v>
      </c>
      <c r="F14" s="80" t="s">
        <v>1373</v>
      </c>
      <c r="G14" s="80" t="s">
        <v>1374</v>
      </c>
      <c r="H14" s="80" t="s">
        <v>1374</v>
      </c>
      <c r="I14" s="80" t="s">
        <v>1374</v>
      </c>
      <c r="J14" s="80" t="s">
        <v>1374</v>
      </c>
      <c r="K14" s="80" t="s">
        <v>1374</v>
      </c>
      <c r="L14" s="80" t="s">
        <v>1375</v>
      </c>
      <c r="M14" s="80" t="s">
        <v>1374</v>
      </c>
      <c r="N14" s="80"/>
      <c r="O14" s="80"/>
      <c r="P14" s="80"/>
      <c r="Q14" s="80"/>
      <c r="R14" s="80"/>
      <c r="S14" s="80"/>
      <c r="T14" s="80"/>
      <c r="U14" s="80"/>
      <c r="V14" s="80"/>
      <c r="W14" s="80"/>
      <c r="X14" s="80"/>
      <c r="Y14" s="94"/>
      <c r="Z14" s="94"/>
      <c r="AA14" s="94"/>
      <c r="AB14" s="94"/>
      <c r="AC14" s="94"/>
      <c r="AD14" s="94"/>
      <c r="AE14" s="94"/>
      <c r="AF14" s="94"/>
      <c r="AG14" s="94"/>
      <c r="AH14" s="94"/>
      <c r="AI14" s="94"/>
      <c r="AJ14" s="94"/>
      <c r="AK14" s="94"/>
      <c r="AL14" s="94"/>
      <c r="AM14" s="94"/>
      <c r="AN14" s="94"/>
      <c r="AO14" s="94"/>
      <c r="AP14" s="94"/>
      <c r="AQ14" s="94"/>
      <c r="AR14" s="94"/>
      <c r="AS14" s="94"/>
      <c r="AT14" s="94"/>
      <c r="AU14" s="94"/>
      <c r="AV14" s="94"/>
      <c r="AW14" s="94"/>
      <c r="AX14" s="94"/>
      <c r="AY14" s="94"/>
      <c r="AZ14" s="94"/>
      <c r="BA14" s="94"/>
      <c r="BB14" s="94"/>
      <c r="BC14" s="94"/>
      <c r="BD14" s="94"/>
      <c r="BE14" s="94"/>
      <c r="BF14" s="72" t="s">
        <v>262</v>
      </c>
      <c r="BG14" s="72" t="s">
        <v>268</v>
      </c>
      <c r="BH14" s="72" t="s">
        <v>269</v>
      </c>
      <c r="BI14" s="72" t="s">
        <v>265</v>
      </c>
    </row>
    <row r="15" spans="1:61" x14ac:dyDescent="0.25">
      <c r="A15" s="89"/>
      <c r="B15" s="89"/>
      <c r="C15" s="76">
        <v>43692</v>
      </c>
      <c r="D15" s="81">
        <v>1.2114</v>
      </c>
      <c r="E15" s="81">
        <v>58.51</v>
      </c>
      <c r="F15" s="81">
        <v>1.1091</v>
      </c>
      <c r="G15" s="81">
        <v>100.85</v>
      </c>
      <c r="H15" s="81">
        <v>66.924999999999997</v>
      </c>
      <c r="I15" s="81">
        <v>361.25</v>
      </c>
      <c r="J15" s="81">
        <v>469.75</v>
      </c>
      <c r="K15" s="81">
        <v>167.5</v>
      </c>
      <c r="L15" s="81">
        <v>3253</v>
      </c>
      <c r="M15" s="81">
        <v>17.64</v>
      </c>
      <c r="N15" s="81"/>
      <c r="O15" s="81"/>
      <c r="P15" s="81"/>
      <c r="Q15" s="81"/>
      <c r="R15" s="81"/>
      <c r="S15" s="81"/>
      <c r="T15" s="81"/>
      <c r="U15" s="81"/>
      <c r="V15" s="81"/>
      <c r="W15" s="81"/>
      <c r="X15" s="81"/>
      <c r="Y15" s="94"/>
      <c r="Z15" s="94"/>
      <c r="AA15" s="94"/>
      <c r="AB15" s="94"/>
      <c r="AC15" s="94"/>
      <c r="AD15" s="94"/>
      <c r="AE15" s="94"/>
      <c r="AF15" s="94"/>
      <c r="AG15" s="94"/>
      <c r="AH15" s="94"/>
      <c r="AI15" s="94"/>
      <c r="AJ15" s="94"/>
      <c r="AK15" s="94"/>
      <c r="AL15" s="94"/>
      <c r="AM15" s="94"/>
      <c r="AN15" s="94"/>
      <c r="AO15" s="94"/>
      <c r="AP15" s="94"/>
      <c r="AQ15" s="94"/>
      <c r="AR15" s="94"/>
      <c r="AS15" s="94"/>
      <c r="AT15" s="94"/>
      <c r="AU15" s="94"/>
      <c r="AV15" s="94"/>
      <c r="AW15" s="94"/>
      <c r="AX15" s="94"/>
      <c r="AY15" s="94"/>
      <c r="AZ15" s="94"/>
      <c r="BA15" s="94"/>
      <c r="BB15" s="94"/>
      <c r="BC15" s="94"/>
      <c r="BD15" s="94"/>
      <c r="BE15" s="94"/>
      <c r="BF15" s="72" t="s">
        <v>262</v>
      </c>
      <c r="BG15" s="72" t="s">
        <v>270</v>
      </c>
      <c r="BH15" s="72" t="s">
        <v>271</v>
      </c>
      <c r="BI15" s="72" t="s">
        <v>265</v>
      </c>
    </row>
    <row r="16" spans="1:61" x14ac:dyDescent="0.25">
      <c r="A16" s="89"/>
      <c r="B16" s="89"/>
      <c r="C16" s="76">
        <v>43691</v>
      </c>
      <c r="D16" s="81">
        <v>1.2059</v>
      </c>
      <c r="E16" s="81">
        <v>59.48</v>
      </c>
      <c r="F16" s="81">
        <v>1.1137999999999999</v>
      </c>
      <c r="G16" s="81">
        <v>100.2</v>
      </c>
      <c r="H16" s="81">
        <v>66.775000000000006</v>
      </c>
      <c r="I16" s="81">
        <v>359</v>
      </c>
      <c r="J16" s="81">
        <v>473.75</v>
      </c>
      <c r="K16" s="81">
        <v>166.75</v>
      </c>
      <c r="L16" s="81">
        <v>3253</v>
      </c>
      <c r="M16" s="81">
        <v>17.64</v>
      </c>
      <c r="N16" s="81"/>
      <c r="O16" s="81"/>
      <c r="P16" s="81"/>
      <c r="Q16" s="81"/>
      <c r="R16" s="81"/>
      <c r="S16" s="81"/>
      <c r="T16" s="81"/>
      <c r="U16" s="81"/>
      <c r="V16" s="81"/>
      <c r="W16" s="81"/>
      <c r="X16" s="81"/>
      <c r="BF16" s="72" t="s">
        <v>262</v>
      </c>
      <c r="BG16" s="72" t="s">
        <v>272</v>
      </c>
      <c r="BH16" s="72" t="s">
        <v>273</v>
      </c>
      <c r="BI16" s="72" t="s">
        <v>265</v>
      </c>
    </row>
    <row r="17" spans="1:67" x14ac:dyDescent="0.25">
      <c r="A17" s="89"/>
      <c r="B17" s="89"/>
      <c r="C17" s="76">
        <v>43690</v>
      </c>
      <c r="D17" s="81">
        <v>1.2058</v>
      </c>
      <c r="E17" s="81">
        <v>61.3</v>
      </c>
      <c r="F17" s="81">
        <v>1.1169</v>
      </c>
      <c r="G17" s="81">
        <v>100.55</v>
      </c>
      <c r="H17" s="81">
        <v>79</v>
      </c>
      <c r="I17" s="81">
        <v>366</v>
      </c>
      <c r="J17" s="81">
        <v>472</v>
      </c>
      <c r="K17" s="81">
        <v>166.25</v>
      </c>
      <c r="L17" s="81">
        <v>3253</v>
      </c>
      <c r="M17" s="81">
        <v>17.600000000000001</v>
      </c>
      <c r="N17" s="81"/>
      <c r="O17" s="81"/>
      <c r="P17" s="81"/>
      <c r="Q17" s="81"/>
      <c r="R17" s="81"/>
      <c r="S17" s="81"/>
      <c r="T17" s="81"/>
      <c r="U17" s="81"/>
      <c r="V17" s="81"/>
      <c r="W17" s="81"/>
      <c r="X17" s="81"/>
      <c r="BF17" s="72" t="s">
        <v>274</v>
      </c>
      <c r="BG17" s="72" t="s">
        <v>247</v>
      </c>
      <c r="BH17" s="85" t="s">
        <v>248</v>
      </c>
      <c r="BI17" s="72" t="s">
        <v>249</v>
      </c>
    </row>
    <row r="18" spans="1:67" x14ac:dyDescent="0.25">
      <c r="A18" s="89"/>
      <c r="B18" s="89"/>
      <c r="C18" s="76">
        <v>43689</v>
      </c>
      <c r="D18" s="81">
        <v>1.2073</v>
      </c>
      <c r="E18" s="81">
        <v>58.57</v>
      </c>
      <c r="F18" s="81">
        <v>1.1212</v>
      </c>
      <c r="G18" s="81">
        <v>105.05</v>
      </c>
      <c r="H18" s="81">
        <v>79.174999999999997</v>
      </c>
      <c r="I18" s="81">
        <v>385.25</v>
      </c>
      <c r="J18" s="81">
        <v>471.75</v>
      </c>
      <c r="K18" s="81">
        <v>167.25</v>
      </c>
      <c r="L18" s="81">
        <v>3253</v>
      </c>
      <c r="M18" s="81">
        <v>17.61</v>
      </c>
      <c r="N18" s="81"/>
      <c r="O18" s="81"/>
      <c r="P18" s="81"/>
      <c r="Q18" s="81"/>
      <c r="R18" s="81"/>
      <c r="S18" s="81"/>
      <c r="T18" s="81"/>
      <c r="U18" s="81"/>
      <c r="V18" s="81"/>
      <c r="W18" s="81"/>
      <c r="X18" s="81"/>
      <c r="BF18" s="72" t="s">
        <v>274</v>
      </c>
      <c r="BG18" s="72" t="s">
        <v>252</v>
      </c>
      <c r="BH18" s="72" t="s">
        <v>253</v>
      </c>
      <c r="BI18" s="72" t="s">
        <v>254</v>
      </c>
    </row>
    <row r="19" spans="1:67" x14ac:dyDescent="0.25">
      <c r="A19" s="89"/>
      <c r="B19" s="89"/>
      <c r="C19" s="76">
        <v>43686</v>
      </c>
      <c r="D19" s="81">
        <v>1.2034</v>
      </c>
      <c r="E19" s="81">
        <v>58.53</v>
      </c>
      <c r="F19" s="81">
        <v>1.1197999999999999</v>
      </c>
      <c r="G19" s="81">
        <v>108.05</v>
      </c>
      <c r="H19" s="81">
        <v>79.025000000000006</v>
      </c>
      <c r="I19" s="81">
        <v>410.25</v>
      </c>
      <c r="J19" s="81">
        <v>499.5</v>
      </c>
      <c r="K19" s="81">
        <v>170.5</v>
      </c>
      <c r="L19" s="81">
        <v>3253</v>
      </c>
      <c r="M19" s="81">
        <v>17.61</v>
      </c>
      <c r="N19" s="81"/>
      <c r="O19" s="81"/>
      <c r="P19" s="81"/>
      <c r="Q19" s="81"/>
      <c r="R19" s="81"/>
      <c r="S19" s="81"/>
      <c r="T19" s="81"/>
      <c r="U19" s="81"/>
      <c r="V19" s="81"/>
      <c r="W19" s="81"/>
      <c r="X19" s="81"/>
      <c r="BF19" s="72" t="s">
        <v>274</v>
      </c>
      <c r="BG19" s="72" t="s">
        <v>243</v>
      </c>
      <c r="BH19" s="72" t="s">
        <v>257</v>
      </c>
      <c r="BI19" s="72" t="s">
        <v>258</v>
      </c>
    </row>
    <row r="20" spans="1:67" x14ac:dyDescent="0.25">
      <c r="A20" s="89"/>
      <c r="B20" s="89"/>
      <c r="C20" s="76">
        <v>43685</v>
      </c>
      <c r="D20" s="81">
        <v>1.2131000000000001</v>
      </c>
      <c r="E20" s="81">
        <v>57.38</v>
      </c>
      <c r="F20" s="81">
        <v>1.1177999999999999</v>
      </c>
      <c r="G20" s="81">
        <v>107.95</v>
      </c>
      <c r="H20" s="81">
        <v>77.349999999999994</v>
      </c>
      <c r="I20" s="81">
        <v>411</v>
      </c>
      <c r="J20" s="81">
        <v>498.5</v>
      </c>
      <c r="K20" s="81">
        <v>170</v>
      </c>
      <c r="L20" s="81">
        <v>3253</v>
      </c>
      <c r="M20" s="81">
        <v>17.54</v>
      </c>
      <c r="N20" s="81"/>
      <c r="O20" s="81"/>
      <c r="P20" s="81"/>
      <c r="Q20" s="81"/>
      <c r="R20" s="81"/>
      <c r="S20" s="81"/>
      <c r="T20" s="81"/>
      <c r="U20" s="81"/>
      <c r="V20" s="81"/>
      <c r="W20" s="81"/>
      <c r="X20" s="81"/>
      <c r="BF20" s="72" t="s">
        <v>274</v>
      </c>
      <c r="BG20" s="72" t="s">
        <v>263</v>
      </c>
      <c r="BH20" s="72" t="s">
        <v>264</v>
      </c>
      <c r="BI20" s="72" t="s">
        <v>265</v>
      </c>
    </row>
    <row r="21" spans="1:67" x14ac:dyDescent="0.25">
      <c r="A21" s="89"/>
      <c r="B21" s="89"/>
      <c r="C21" s="76">
        <v>43684</v>
      </c>
      <c r="D21" s="81">
        <v>1.214</v>
      </c>
      <c r="E21" s="81">
        <v>56.23</v>
      </c>
      <c r="F21" s="81">
        <v>1.1196999999999999</v>
      </c>
      <c r="G21" s="81">
        <v>107.6</v>
      </c>
      <c r="H21" s="81">
        <v>77.724999999999994</v>
      </c>
      <c r="I21" s="81">
        <v>406.5</v>
      </c>
      <c r="J21" s="81">
        <v>488.25</v>
      </c>
      <c r="K21" s="81">
        <v>170</v>
      </c>
      <c r="L21" s="81">
        <v>3253</v>
      </c>
      <c r="M21" s="81">
        <v>17.5</v>
      </c>
      <c r="N21" s="81"/>
      <c r="O21" s="81"/>
      <c r="P21" s="81"/>
      <c r="Q21" s="81"/>
      <c r="R21" s="81"/>
      <c r="S21" s="81"/>
      <c r="T21" s="81"/>
      <c r="U21" s="81"/>
      <c r="V21" s="81"/>
      <c r="W21" s="81"/>
      <c r="X21" s="81"/>
      <c r="BF21" s="72" t="s">
        <v>274</v>
      </c>
      <c r="BG21" s="72" t="s">
        <v>266</v>
      </c>
      <c r="BH21" s="72" t="s">
        <v>267</v>
      </c>
      <c r="BI21" s="72" t="s">
        <v>265</v>
      </c>
    </row>
    <row r="22" spans="1:67" x14ac:dyDescent="0.25">
      <c r="A22" s="89"/>
      <c r="B22" s="89"/>
      <c r="C22" s="76">
        <v>43683</v>
      </c>
      <c r="D22" s="81">
        <v>1.2165999999999999</v>
      </c>
      <c r="E22" s="81">
        <v>58.94</v>
      </c>
      <c r="F22" s="81">
        <v>1.1197999999999999</v>
      </c>
      <c r="G22" s="81">
        <v>107.125</v>
      </c>
      <c r="H22" s="81">
        <v>77.125</v>
      </c>
      <c r="I22" s="81">
        <v>404</v>
      </c>
      <c r="J22" s="81">
        <v>484</v>
      </c>
      <c r="K22" s="81">
        <v>170.75</v>
      </c>
      <c r="L22" s="81">
        <v>3253</v>
      </c>
      <c r="M22" s="81">
        <v>17.57</v>
      </c>
      <c r="N22" s="81"/>
      <c r="O22" s="81"/>
      <c r="P22" s="81"/>
      <c r="Q22" s="81"/>
      <c r="R22" s="81"/>
      <c r="S22" s="81"/>
      <c r="T22" s="81"/>
      <c r="U22" s="81"/>
      <c r="V22" s="81"/>
      <c r="W22" s="81"/>
      <c r="X22" s="81"/>
      <c r="BF22" s="72" t="s">
        <v>274</v>
      </c>
      <c r="BG22" s="72" t="s">
        <v>268</v>
      </c>
      <c r="BH22" s="72" t="s">
        <v>269</v>
      </c>
      <c r="BI22" s="72" t="s">
        <v>265</v>
      </c>
    </row>
    <row r="23" spans="1:67" x14ac:dyDescent="0.25">
      <c r="A23" s="89"/>
      <c r="B23" s="89"/>
      <c r="C23" s="76">
        <v>43682</v>
      </c>
      <c r="D23" s="81">
        <v>1.2141</v>
      </c>
      <c r="E23" s="81">
        <v>59.81</v>
      </c>
      <c r="F23" s="81">
        <v>1.1202000000000001</v>
      </c>
      <c r="G23" s="81">
        <v>107.8</v>
      </c>
      <c r="H23" s="81">
        <v>77.849999999999994</v>
      </c>
      <c r="I23" s="81">
        <v>405.25</v>
      </c>
      <c r="J23" s="81">
        <v>494.5</v>
      </c>
      <c r="K23" s="81">
        <v>172.75</v>
      </c>
      <c r="L23" s="81">
        <v>3412</v>
      </c>
      <c r="M23" s="81">
        <v>17.440000000000001</v>
      </c>
      <c r="N23" s="81"/>
      <c r="O23" s="81"/>
      <c r="P23" s="81"/>
      <c r="Q23" s="81"/>
      <c r="R23" s="81"/>
      <c r="S23" s="81"/>
      <c r="T23" s="81"/>
      <c r="U23" s="81"/>
      <c r="V23" s="81"/>
      <c r="W23" s="81"/>
      <c r="X23" s="81"/>
      <c r="BF23" s="72" t="s">
        <v>274</v>
      </c>
      <c r="BG23" s="72" t="s">
        <v>270</v>
      </c>
      <c r="BH23" s="72" t="s">
        <v>271</v>
      </c>
      <c r="BI23" s="72" t="s">
        <v>265</v>
      </c>
      <c r="BN23" s="95"/>
      <c r="BO23" s="96"/>
    </row>
    <row r="24" spans="1:67" x14ac:dyDescent="0.25">
      <c r="A24" s="89"/>
      <c r="B24" s="89"/>
      <c r="C24" s="76">
        <v>43679</v>
      </c>
      <c r="D24" s="81">
        <v>1.2154</v>
      </c>
      <c r="E24" s="81">
        <v>61.89</v>
      </c>
      <c r="F24" s="81">
        <v>1.1107</v>
      </c>
      <c r="G24" s="81">
        <v>107.65</v>
      </c>
      <c r="H24" s="81">
        <v>76.275000000000006</v>
      </c>
      <c r="I24" s="81">
        <v>399.5</v>
      </c>
      <c r="J24" s="81">
        <v>490.75</v>
      </c>
      <c r="K24" s="81">
        <v>173.25</v>
      </c>
      <c r="L24" s="81">
        <v>3412</v>
      </c>
      <c r="M24" s="81">
        <v>17.29</v>
      </c>
      <c r="N24" s="81"/>
      <c r="O24" s="81"/>
      <c r="P24" s="81"/>
      <c r="Q24" s="81"/>
      <c r="R24" s="81"/>
      <c r="S24" s="81"/>
      <c r="T24" s="81"/>
      <c r="U24" s="81"/>
      <c r="V24" s="81"/>
      <c r="W24" s="81"/>
      <c r="X24" s="81"/>
      <c r="BF24" s="72" t="s">
        <v>274</v>
      </c>
      <c r="BG24" s="72" t="s">
        <v>272</v>
      </c>
      <c r="BH24" s="72" t="s">
        <v>273</v>
      </c>
      <c r="BI24" s="72" t="s">
        <v>265</v>
      </c>
      <c r="BN24" s="95"/>
      <c r="BO24" s="96"/>
    </row>
    <row r="25" spans="1:67" x14ac:dyDescent="0.25">
      <c r="C25" s="76">
        <v>43678</v>
      </c>
      <c r="D25" s="81">
        <v>1.2131000000000001</v>
      </c>
      <c r="E25" s="81">
        <v>60.5</v>
      </c>
      <c r="F25" s="81">
        <v>1.1083000000000001</v>
      </c>
      <c r="G25" s="81">
        <v>107.875</v>
      </c>
      <c r="H25" s="81">
        <v>76.8</v>
      </c>
      <c r="I25" s="81">
        <v>392.75</v>
      </c>
      <c r="J25" s="81">
        <v>475.75</v>
      </c>
      <c r="K25" s="81">
        <v>173</v>
      </c>
      <c r="L25" s="81">
        <v>3412</v>
      </c>
      <c r="M25" s="81">
        <v>17.22</v>
      </c>
      <c r="N25" s="81"/>
      <c r="O25" s="81"/>
      <c r="P25" s="81"/>
      <c r="Q25" s="81"/>
      <c r="R25" s="81"/>
      <c r="S25" s="81"/>
      <c r="T25" s="81"/>
      <c r="U25" s="81"/>
      <c r="V25" s="81"/>
      <c r="W25" s="81"/>
      <c r="X25" s="81"/>
      <c r="BF25" s="78" t="s">
        <v>275</v>
      </c>
      <c r="BG25" s="72" t="s">
        <v>247</v>
      </c>
      <c r="BH25" s="85" t="s">
        <v>248</v>
      </c>
      <c r="BI25" s="72" t="s">
        <v>249</v>
      </c>
      <c r="BN25" s="95"/>
      <c r="BO25" s="96"/>
    </row>
    <row r="26" spans="1:67" x14ac:dyDescent="0.25">
      <c r="C26" s="76">
        <v>43677</v>
      </c>
      <c r="D26" s="81">
        <v>1.2157</v>
      </c>
      <c r="E26" s="81">
        <v>65.17</v>
      </c>
      <c r="F26" s="81">
        <v>1.1073999999999999</v>
      </c>
      <c r="G26" s="81">
        <v>106.9</v>
      </c>
      <c r="H26" s="81">
        <v>79.325000000000003</v>
      </c>
      <c r="I26" s="81">
        <v>400.25</v>
      </c>
      <c r="J26" s="81">
        <v>487.25</v>
      </c>
      <c r="K26" s="81">
        <v>174.75</v>
      </c>
      <c r="L26" s="81">
        <v>3412</v>
      </c>
      <c r="M26" s="81">
        <v>17.25</v>
      </c>
      <c r="N26" s="81"/>
      <c r="O26" s="81"/>
      <c r="P26" s="81"/>
      <c r="Q26" s="81"/>
      <c r="R26" s="81"/>
      <c r="S26" s="81"/>
      <c r="T26" s="81"/>
      <c r="U26" s="81"/>
      <c r="V26" s="81"/>
      <c r="W26" s="81"/>
      <c r="X26" s="81"/>
      <c r="BF26" s="78" t="s">
        <v>275</v>
      </c>
      <c r="BG26" s="72" t="s">
        <v>252</v>
      </c>
      <c r="BH26" s="72" t="s">
        <v>253</v>
      </c>
      <c r="BI26" s="72" t="s">
        <v>254</v>
      </c>
      <c r="BN26" s="95"/>
      <c r="BO26" s="96"/>
    </row>
    <row r="27" spans="1:67" x14ac:dyDescent="0.25">
      <c r="C27" s="76">
        <v>43676</v>
      </c>
      <c r="D27" s="81">
        <v>1.2149000000000001</v>
      </c>
      <c r="E27" s="81">
        <v>64.72</v>
      </c>
      <c r="F27" s="81">
        <v>1.1153</v>
      </c>
      <c r="G27" s="81">
        <v>108.1</v>
      </c>
      <c r="H27" s="81">
        <v>82.3</v>
      </c>
      <c r="I27" s="81">
        <v>411.25</v>
      </c>
      <c r="J27" s="81">
        <v>497.25</v>
      </c>
      <c r="K27" s="81">
        <v>177</v>
      </c>
      <c r="L27" s="81">
        <v>3412</v>
      </c>
      <c r="M27" s="81">
        <v>17.5</v>
      </c>
      <c r="N27" s="81"/>
      <c r="O27" s="81"/>
      <c r="P27" s="81"/>
      <c r="Q27" s="81"/>
      <c r="R27" s="81"/>
      <c r="S27" s="81"/>
      <c r="T27" s="81"/>
      <c r="U27" s="81"/>
      <c r="V27" s="81"/>
      <c r="W27" s="81"/>
      <c r="X27" s="81"/>
      <c r="BF27" s="78" t="s">
        <v>275</v>
      </c>
      <c r="BG27" s="72" t="s">
        <v>243</v>
      </c>
      <c r="BH27" s="72" t="s">
        <v>257</v>
      </c>
      <c r="BI27" s="72" t="s">
        <v>258</v>
      </c>
      <c r="BN27" s="95"/>
      <c r="BO27" s="96"/>
    </row>
    <row r="28" spans="1:67" x14ac:dyDescent="0.25">
      <c r="C28" s="76">
        <v>43675</v>
      </c>
      <c r="D28" s="81">
        <v>1.2217</v>
      </c>
      <c r="E28" s="81">
        <v>63.71</v>
      </c>
      <c r="F28" s="81">
        <v>1.1144000000000001</v>
      </c>
      <c r="G28" s="81">
        <v>108.65</v>
      </c>
      <c r="H28" s="81">
        <v>84.424999999999997</v>
      </c>
      <c r="I28" s="81">
        <v>417</v>
      </c>
      <c r="J28" s="81">
        <v>503.5</v>
      </c>
      <c r="K28" s="81">
        <v>175.75</v>
      </c>
      <c r="L28" s="81">
        <v>3412</v>
      </c>
      <c r="M28" s="81">
        <v>17.47</v>
      </c>
      <c r="N28" s="81"/>
      <c r="O28" s="81"/>
      <c r="P28" s="81"/>
      <c r="Q28" s="81"/>
      <c r="R28" s="81"/>
      <c r="S28" s="81"/>
      <c r="T28" s="81"/>
      <c r="U28" s="81"/>
      <c r="V28" s="81"/>
      <c r="W28" s="81"/>
      <c r="X28" s="81"/>
      <c r="BF28" s="78" t="s">
        <v>275</v>
      </c>
      <c r="BG28" s="72" t="s">
        <v>259</v>
      </c>
      <c r="BH28" s="72" t="s">
        <v>260</v>
      </c>
      <c r="BI28" s="72" t="s">
        <v>261</v>
      </c>
      <c r="BN28" s="95"/>
      <c r="BO28" s="96"/>
    </row>
    <row r="29" spans="1:67" x14ac:dyDescent="0.25">
      <c r="C29" s="76">
        <v>43672</v>
      </c>
      <c r="D29" s="81">
        <v>1.238</v>
      </c>
      <c r="E29" s="81">
        <v>63.46</v>
      </c>
      <c r="F29" s="81">
        <v>1.1125</v>
      </c>
      <c r="G29" s="81">
        <v>108.65</v>
      </c>
      <c r="H29" s="81">
        <v>86.424999999999997</v>
      </c>
      <c r="I29" s="81">
        <v>414.5</v>
      </c>
      <c r="J29" s="81">
        <v>496</v>
      </c>
      <c r="K29" s="81">
        <v>175.25</v>
      </c>
      <c r="L29" s="81">
        <v>3412</v>
      </c>
      <c r="M29" s="81">
        <v>17.48</v>
      </c>
      <c r="N29" s="81"/>
      <c r="O29" s="81"/>
      <c r="P29" s="81"/>
      <c r="Q29" s="81"/>
      <c r="R29" s="81"/>
      <c r="S29" s="81"/>
      <c r="T29" s="81"/>
      <c r="U29" s="81"/>
      <c r="V29" s="81"/>
      <c r="W29" s="81"/>
      <c r="X29" s="81"/>
      <c r="BF29" s="78" t="s">
        <v>275</v>
      </c>
      <c r="BG29" s="72" t="s">
        <v>263</v>
      </c>
      <c r="BH29" s="72" t="s">
        <v>264</v>
      </c>
      <c r="BI29" s="72" t="s">
        <v>265</v>
      </c>
      <c r="BN29" s="95"/>
      <c r="BO29" s="96"/>
    </row>
    <row r="30" spans="1:67" x14ac:dyDescent="0.25">
      <c r="C30" s="76">
        <v>43671</v>
      </c>
      <c r="D30" s="81">
        <v>1.2454000000000001</v>
      </c>
      <c r="E30" s="81">
        <v>63.39</v>
      </c>
      <c r="F30" s="81">
        <v>1.1145</v>
      </c>
      <c r="G30" s="81">
        <v>108.65</v>
      </c>
      <c r="H30" s="81">
        <v>85.95</v>
      </c>
      <c r="I30" s="81">
        <v>418.5</v>
      </c>
      <c r="J30" s="81">
        <v>499.5</v>
      </c>
      <c r="K30" s="81">
        <v>175.75</v>
      </c>
      <c r="L30" s="81">
        <v>3412</v>
      </c>
      <c r="M30" s="81">
        <v>17.46</v>
      </c>
      <c r="N30" s="81"/>
      <c r="O30" s="81"/>
      <c r="P30" s="81"/>
      <c r="Q30" s="81"/>
      <c r="R30" s="81"/>
      <c r="S30" s="81"/>
      <c r="T30" s="81"/>
      <c r="U30" s="81"/>
      <c r="V30" s="81"/>
      <c r="W30" s="81"/>
      <c r="X30" s="81"/>
      <c r="BF30" s="78" t="s">
        <v>275</v>
      </c>
      <c r="BG30" s="72" t="s">
        <v>266</v>
      </c>
      <c r="BH30" s="72" t="s">
        <v>267</v>
      </c>
      <c r="BI30" s="72" t="s">
        <v>265</v>
      </c>
      <c r="BN30" s="95"/>
      <c r="BO30" s="96"/>
    </row>
    <row r="31" spans="1:67" x14ac:dyDescent="0.25">
      <c r="C31" s="76">
        <v>43670</v>
      </c>
      <c r="D31" s="81">
        <v>1.2481</v>
      </c>
      <c r="E31" s="81">
        <v>63.18</v>
      </c>
      <c r="F31" s="81">
        <v>1.1138999999999999</v>
      </c>
      <c r="G31" s="81">
        <v>108.9</v>
      </c>
      <c r="H31" s="81">
        <v>86.55</v>
      </c>
      <c r="I31" s="81">
        <v>424</v>
      </c>
      <c r="J31" s="81">
        <v>497.75</v>
      </c>
      <c r="K31" s="81">
        <v>175.25</v>
      </c>
      <c r="L31" s="81">
        <v>3412</v>
      </c>
      <c r="M31" s="81">
        <v>17.41</v>
      </c>
      <c r="N31" s="81"/>
      <c r="O31" s="81"/>
      <c r="P31" s="81"/>
      <c r="Q31" s="81"/>
      <c r="R31" s="81"/>
      <c r="S31" s="81"/>
      <c r="T31" s="81"/>
      <c r="U31" s="81"/>
      <c r="V31" s="81"/>
      <c r="W31" s="81"/>
      <c r="X31" s="81"/>
      <c r="BF31" s="78" t="s">
        <v>275</v>
      </c>
      <c r="BG31" s="72" t="s">
        <v>268</v>
      </c>
      <c r="BH31" s="72" t="s">
        <v>269</v>
      </c>
      <c r="BI31" s="72" t="s">
        <v>265</v>
      </c>
      <c r="BN31" s="95"/>
      <c r="BO31" s="96"/>
    </row>
    <row r="32" spans="1:67" x14ac:dyDescent="0.25">
      <c r="C32" s="76">
        <v>43669</v>
      </c>
      <c r="D32" s="81">
        <v>1.2436</v>
      </c>
      <c r="E32" s="81">
        <v>63.83</v>
      </c>
      <c r="F32" s="81">
        <v>1.1151</v>
      </c>
      <c r="G32" s="81">
        <v>109.05</v>
      </c>
      <c r="H32" s="81">
        <v>86.174999999999997</v>
      </c>
      <c r="I32" s="81">
        <v>425.5</v>
      </c>
      <c r="J32" s="81">
        <v>487.25</v>
      </c>
      <c r="K32" s="81">
        <v>174.5</v>
      </c>
      <c r="L32" s="81">
        <v>3412</v>
      </c>
      <c r="M32" s="81">
        <v>17.399999999999999</v>
      </c>
      <c r="N32" s="81"/>
      <c r="O32" s="81"/>
      <c r="P32" s="81"/>
      <c r="Q32" s="81"/>
      <c r="R32" s="81"/>
      <c r="S32" s="81"/>
      <c r="T32" s="81"/>
      <c r="U32" s="81"/>
      <c r="V32" s="81"/>
      <c r="W32" s="81"/>
      <c r="X32" s="81"/>
      <c r="BF32" s="78" t="s">
        <v>275</v>
      </c>
      <c r="BG32" s="72" t="s">
        <v>270</v>
      </c>
      <c r="BH32" s="72" t="s">
        <v>271</v>
      </c>
      <c r="BI32" s="72" t="s">
        <v>265</v>
      </c>
      <c r="BN32" s="95"/>
      <c r="BO32" s="96"/>
    </row>
    <row r="33" spans="3:67" x14ac:dyDescent="0.25">
      <c r="C33" s="76">
        <v>43668</v>
      </c>
      <c r="D33" s="81">
        <v>1.2474000000000001</v>
      </c>
      <c r="E33" s="81">
        <v>63.26</v>
      </c>
      <c r="F33" s="81">
        <v>1.1208</v>
      </c>
      <c r="G33" s="81">
        <v>108.45</v>
      </c>
      <c r="H33" s="81">
        <v>83.224999999999994</v>
      </c>
      <c r="I33" s="81">
        <v>422.25</v>
      </c>
      <c r="J33" s="81">
        <v>487.25</v>
      </c>
      <c r="K33" s="81">
        <v>174.75</v>
      </c>
      <c r="L33" s="81">
        <v>3412</v>
      </c>
      <c r="M33" s="81">
        <v>17.41</v>
      </c>
      <c r="N33" s="81"/>
      <c r="O33" s="81"/>
      <c r="P33" s="81"/>
      <c r="Q33" s="81"/>
      <c r="R33" s="81"/>
      <c r="S33" s="81"/>
      <c r="T33" s="81"/>
      <c r="U33" s="81"/>
      <c r="V33" s="81"/>
      <c r="W33" s="81"/>
      <c r="X33" s="81"/>
      <c r="BF33" s="78" t="s">
        <v>275</v>
      </c>
      <c r="BG33" s="72" t="s">
        <v>272</v>
      </c>
      <c r="BH33" s="72" t="s">
        <v>273</v>
      </c>
      <c r="BI33" s="72" t="s">
        <v>265</v>
      </c>
      <c r="BN33" s="95"/>
      <c r="BO33" s="96"/>
    </row>
    <row r="34" spans="3:67" x14ac:dyDescent="0.25">
      <c r="C34" s="76">
        <v>43665</v>
      </c>
      <c r="D34" s="81">
        <v>1.25</v>
      </c>
      <c r="E34" s="81">
        <v>62.47</v>
      </c>
      <c r="F34" s="81">
        <v>1.1220000000000001</v>
      </c>
      <c r="G34" s="81">
        <v>107.6</v>
      </c>
      <c r="H34" s="81">
        <v>83.875</v>
      </c>
      <c r="I34" s="81">
        <v>430.75</v>
      </c>
      <c r="J34" s="81">
        <v>502.5</v>
      </c>
      <c r="K34" s="81">
        <v>177</v>
      </c>
      <c r="L34" s="81">
        <v>3412</v>
      </c>
      <c r="M34" s="81">
        <v>17.41</v>
      </c>
      <c r="N34" s="81"/>
      <c r="O34" s="81"/>
      <c r="P34" s="81"/>
      <c r="Q34" s="81"/>
      <c r="R34" s="81"/>
      <c r="S34" s="81"/>
      <c r="T34" s="81"/>
      <c r="U34" s="81"/>
      <c r="V34" s="81"/>
      <c r="W34" s="81"/>
      <c r="X34" s="81"/>
      <c r="BF34" s="78" t="s">
        <v>275</v>
      </c>
      <c r="BG34" s="72" t="s">
        <v>276</v>
      </c>
      <c r="BH34" s="72" t="s">
        <v>277</v>
      </c>
      <c r="BI34" s="72" t="s">
        <v>278</v>
      </c>
      <c r="BN34" s="95"/>
      <c r="BO34" s="96"/>
    </row>
    <row r="35" spans="3:67" x14ac:dyDescent="0.25">
      <c r="C35" s="76">
        <v>43664</v>
      </c>
      <c r="D35" s="81">
        <v>1.2545999999999999</v>
      </c>
      <c r="E35" s="81">
        <v>61.93</v>
      </c>
      <c r="F35" s="81">
        <v>1.1274999999999999</v>
      </c>
      <c r="G35" s="81">
        <v>107.4</v>
      </c>
      <c r="H35" s="81">
        <v>82.775000000000006</v>
      </c>
      <c r="I35" s="81">
        <v>424.5</v>
      </c>
      <c r="J35" s="81">
        <v>493.5</v>
      </c>
      <c r="K35" s="81">
        <v>174.75</v>
      </c>
      <c r="L35" s="81">
        <v>3412</v>
      </c>
      <c r="M35" s="81">
        <v>17.420000000000002</v>
      </c>
      <c r="N35" s="81"/>
      <c r="O35" s="81"/>
      <c r="P35" s="81"/>
      <c r="Q35" s="81"/>
      <c r="R35" s="81"/>
      <c r="S35" s="81"/>
      <c r="T35" s="81"/>
      <c r="U35" s="81"/>
      <c r="V35" s="81"/>
      <c r="W35" s="81"/>
      <c r="X35" s="81"/>
      <c r="BF35" s="78" t="s">
        <v>275</v>
      </c>
      <c r="BG35" s="72" t="s">
        <v>279</v>
      </c>
      <c r="BH35" s="72" t="s">
        <v>280</v>
      </c>
      <c r="BI35" s="72" t="s">
        <v>281</v>
      </c>
      <c r="BN35" s="95"/>
      <c r="BO35" s="96"/>
    </row>
    <row r="36" spans="3:67" x14ac:dyDescent="0.25">
      <c r="C36" s="76">
        <v>43663</v>
      </c>
      <c r="D36" s="81">
        <v>1.2431000000000001</v>
      </c>
      <c r="E36" s="81">
        <v>63.66</v>
      </c>
      <c r="F36" s="81">
        <v>1.1223000000000001</v>
      </c>
      <c r="G36" s="81">
        <v>108.125</v>
      </c>
      <c r="H36" s="81">
        <v>82</v>
      </c>
      <c r="I36" s="81">
        <v>436</v>
      </c>
      <c r="J36" s="81">
        <v>505.5</v>
      </c>
      <c r="K36" s="81">
        <v>176.75</v>
      </c>
      <c r="L36" s="81">
        <v>3412</v>
      </c>
      <c r="M36" s="81">
        <v>17.309999999999999</v>
      </c>
      <c r="N36" s="81"/>
      <c r="O36" s="81"/>
      <c r="P36" s="81"/>
      <c r="Q36" s="81"/>
      <c r="R36" s="81"/>
      <c r="S36" s="81"/>
      <c r="T36" s="81"/>
      <c r="U36" s="81"/>
      <c r="V36" s="81"/>
      <c r="W36" s="81"/>
      <c r="X36" s="81"/>
      <c r="BF36" s="78" t="s">
        <v>275</v>
      </c>
      <c r="BG36" s="72" t="s">
        <v>282</v>
      </c>
      <c r="BH36" s="72" t="s">
        <v>283</v>
      </c>
      <c r="BI36" s="72" t="s">
        <v>284</v>
      </c>
      <c r="BN36" s="95"/>
      <c r="BO36" s="96"/>
    </row>
    <row r="37" spans="3:67" x14ac:dyDescent="0.25">
      <c r="C37" s="76">
        <v>43662</v>
      </c>
      <c r="D37" s="81">
        <v>1.2403</v>
      </c>
      <c r="E37" s="81">
        <v>64.349999999999994</v>
      </c>
      <c r="F37" s="81">
        <v>1.1209</v>
      </c>
      <c r="G37" s="81">
        <v>108.22499999999999</v>
      </c>
      <c r="H37" s="81">
        <v>79.05</v>
      </c>
      <c r="I37" s="81">
        <v>435.25</v>
      </c>
      <c r="J37" s="81">
        <v>507.5</v>
      </c>
      <c r="K37" s="81">
        <v>175.5</v>
      </c>
      <c r="L37" s="81">
        <v>3412</v>
      </c>
      <c r="M37" s="81">
        <v>17.309999999999999</v>
      </c>
      <c r="N37" s="81"/>
      <c r="O37" s="81"/>
      <c r="P37" s="81"/>
      <c r="Q37" s="81"/>
      <c r="R37" s="81"/>
      <c r="S37" s="81"/>
      <c r="T37" s="81"/>
      <c r="U37" s="81"/>
      <c r="V37" s="81"/>
      <c r="W37" s="81"/>
      <c r="X37" s="81"/>
      <c r="BF37" s="78" t="s">
        <v>285</v>
      </c>
      <c r="BG37" s="72" t="s">
        <v>243</v>
      </c>
      <c r="BH37" s="72" t="s">
        <v>257</v>
      </c>
      <c r="BI37" s="72" t="s">
        <v>258</v>
      </c>
      <c r="BN37" s="95"/>
      <c r="BO37" s="96"/>
    </row>
    <row r="38" spans="3:67" x14ac:dyDescent="0.25">
      <c r="C38" s="76">
        <v>43661</v>
      </c>
      <c r="D38" s="81">
        <v>1.2514000000000001</v>
      </c>
      <c r="E38" s="81">
        <v>66.48</v>
      </c>
      <c r="F38" s="81">
        <v>1.1256999999999999</v>
      </c>
      <c r="G38" s="81">
        <v>108.5</v>
      </c>
      <c r="H38" s="81">
        <v>80.099999999999994</v>
      </c>
      <c r="I38" s="81">
        <v>441</v>
      </c>
      <c r="J38" s="81">
        <v>507.75</v>
      </c>
      <c r="K38" s="81">
        <v>176.75</v>
      </c>
      <c r="L38" s="81">
        <v>3302</v>
      </c>
      <c r="M38" s="81">
        <v>17.329999999999998</v>
      </c>
      <c r="N38" s="81"/>
      <c r="O38" s="81"/>
      <c r="P38" s="81"/>
      <c r="Q38" s="81"/>
      <c r="R38" s="81"/>
      <c r="S38" s="81"/>
      <c r="T38" s="81"/>
      <c r="U38" s="81"/>
      <c r="V38" s="81"/>
      <c r="W38" s="81"/>
      <c r="X38" s="81"/>
      <c r="BF38" s="78" t="s">
        <v>285</v>
      </c>
      <c r="BG38" s="72" t="s">
        <v>286</v>
      </c>
      <c r="BH38" s="72" t="s">
        <v>287</v>
      </c>
      <c r="BI38" s="72" t="s">
        <v>258</v>
      </c>
      <c r="BN38" s="95"/>
      <c r="BO38" s="96"/>
    </row>
    <row r="39" spans="3:67" x14ac:dyDescent="0.25">
      <c r="C39" s="76">
        <v>43658</v>
      </c>
      <c r="D39" s="81">
        <v>1.2573000000000001</v>
      </c>
      <c r="E39" s="81">
        <v>66.72</v>
      </c>
      <c r="F39" s="81">
        <v>1.1269</v>
      </c>
      <c r="G39" s="81">
        <v>108.47499999999999</v>
      </c>
      <c r="H39" s="81">
        <v>71.05</v>
      </c>
      <c r="I39" s="81">
        <v>449.5</v>
      </c>
      <c r="J39" s="81">
        <v>536.25</v>
      </c>
      <c r="K39" s="81">
        <v>178.25</v>
      </c>
      <c r="L39" s="81">
        <v>3302</v>
      </c>
      <c r="M39" s="81">
        <v>17.350000000000001</v>
      </c>
      <c r="N39" s="81"/>
      <c r="O39" s="81"/>
      <c r="P39" s="81"/>
      <c r="Q39" s="81"/>
      <c r="R39" s="81"/>
      <c r="S39" s="81"/>
      <c r="T39" s="81"/>
      <c r="U39" s="81"/>
      <c r="V39" s="81"/>
      <c r="W39" s="81"/>
      <c r="X39" s="81"/>
      <c r="BF39" s="78" t="s">
        <v>285</v>
      </c>
      <c r="BG39" s="72" t="s">
        <v>288</v>
      </c>
      <c r="BH39" s="72" t="s">
        <v>289</v>
      </c>
      <c r="BI39" s="72" t="s">
        <v>258</v>
      </c>
      <c r="BN39" s="95"/>
      <c r="BO39" s="96"/>
    </row>
    <row r="40" spans="3:67" x14ac:dyDescent="0.25">
      <c r="C40" s="76">
        <v>43657</v>
      </c>
      <c r="D40" s="81">
        <v>1.2519</v>
      </c>
      <c r="E40" s="81">
        <v>66.52</v>
      </c>
      <c r="F40" s="81">
        <v>1.1252</v>
      </c>
      <c r="G40" s="81">
        <v>107.875</v>
      </c>
      <c r="H40" s="81">
        <v>71.599999999999994</v>
      </c>
      <c r="I40" s="81">
        <v>447.75</v>
      </c>
      <c r="J40" s="81">
        <v>536.25</v>
      </c>
      <c r="K40" s="81">
        <v>176.75</v>
      </c>
      <c r="L40" s="81">
        <v>3302</v>
      </c>
      <c r="M40" s="81">
        <v>17.350000000000001</v>
      </c>
      <c r="N40" s="81"/>
      <c r="O40" s="81"/>
      <c r="P40" s="81"/>
      <c r="Q40" s="81"/>
      <c r="R40" s="81"/>
      <c r="S40" s="81"/>
      <c r="T40" s="81"/>
      <c r="U40" s="81"/>
      <c r="V40" s="81"/>
      <c r="W40" s="81"/>
      <c r="X40" s="81"/>
      <c r="BF40" s="78" t="s">
        <v>285</v>
      </c>
      <c r="BG40" s="72" t="s">
        <v>290</v>
      </c>
      <c r="BH40" s="72" t="s">
        <v>291</v>
      </c>
      <c r="BI40" s="72" t="s">
        <v>258</v>
      </c>
      <c r="BN40" s="95"/>
      <c r="BO40" s="96"/>
    </row>
    <row r="41" spans="3:67" x14ac:dyDescent="0.25">
      <c r="C41" s="76">
        <v>43656</v>
      </c>
      <c r="D41" s="81">
        <v>1.2499</v>
      </c>
      <c r="E41" s="81">
        <v>67.010000000000005</v>
      </c>
      <c r="F41" s="81">
        <v>1.1249</v>
      </c>
      <c r="G41" s="81">
        <v>107.625</v>
      </c>
      <c r="H41" s="81">
        <v>71.75</v>
      </c>
      <c r="I41" s="81">
        <v>434.25</v>
      </c>
      <c r="J41" s="81">
        <v>511.75</v>
      </c>
      <c r="K41" s="81">
        <v>173.5</v>
      </c>
      <c r="L41" s="81">
        <v>3302</v>
      </c>
      <c r="M41" s="81">
        <v>17.37</v>
      </c>
      <c r="N41" s="81"/>
      <c r="O41" s="81"/>
      <c r="P41" s="81"/>
      <c r="Q41" s="81"/>
      <c r="R41" s="81"/>
      <c r="S41" s="81"/>
      <c r="T41" s="81"/>
      <c r="U41" s="81"/>
      <c r="V41" s="81"/>
      <c r="W41" s="81"/>
      <c r="X41" s="81"/>
      <c r="BF41" s="78" t="s">
        <v>285</v>
      </c>
      <c r="BG41" s="72" t="s">
        <v>292</v>
      </c>
      <c r="BH41" s="72" t="s">
        <v>293</v>
      </c>
      <c r="BI41" s="72" t="s">
        <v>294</v>
      </c>
      <c r="BN41" s="95"/>
      <c r="BO41" s="96"/>
    </row>
    <row r="42" spans="3:67" x14ac:dyDescent="0.25">
      <c r="C42" s="76">
        <v>43655</v>
      </c>
      <c r="D42" s="81">
        <v>1.2464999999999999</v>
      </c>
      <c r="E42" s="81">
        <v>64.16</v>
      </c>
      <c r="F42" s="81">
        <v>1.1206</v>
      </c>
      <c r="G42" s="81">
        <v>108.125</v>
      </c>
      <c r="H42" s="81">
        <v>71.375</v>
      </c>
      <c r="I42" s="81">
        <v>431.75</v>
      </c>
      <c r="J42" s="81">
        <v>509.75</v>
      </c>
      <c r="K42" s="81">
        <v>173</v>
      </c>
      <c r="L42" s="81">
        <v>3302</v>
      </c>
      <c r="M42" s="81">
        <v>17.38</v>
      </c>
      <c r="N42" s="81"/>
      <c r="O42" s="81"/>
      <c r="P42" s="81"/>
      <c r="Q42" s="81"/>
      <c r="R42" s="81"/>
      <c r="S42" s="81"/>
      <c r="T42" s="81"/>
      <c r="U42" s="81"/>
      <c r="V42" s="81"/>
      <c r="W42" s="81"/>
      <c r="X42" s="81"/>
      <c r="BF42" s="78" t="s">
        <v>285</v>
      </c>
      <c r="BG42" s="72" t="s">
        <v>247</v>
      </c>
      <c r="BH42" s="85" t="s">
        <v>248</v>
      </c>
      <c r="BI42" s="72" t="s">
        <v>249</v>
      </c>
      <c r="BN42" s="95"/>
      <c r="BO42" s="96"/>
    </row>
    <row r="43" spans="3:67" x14ac:dyDescent="0.25">
      <c r="C43" s="76">
        <v>43654</v>
      </c>
      <c r="D43" s="81">
        <v>1.2509999999999999</v>
      </c>
      <c r="E43" s="81">
        <v>64.11</v>
      </c>
      <c r="F43" s="81">
        <v>1.1214</v>
      </c>
      <c r="G43" s="81">
        <v>106.15</v>
      </c>
      <c r="H43" s="81">
        <v>70.075000000000003</v>
      </c>
      <c r="I43" s="81">
        <v>438.5</v>
      </c>
      <c r="J43" s="81">
        <v>516.75</v>
      </c>
      <c r="K43" s="81">
        <v>176.75</v>
      </c>
      <c r="L43" s="81">
        <v>3302</v>
      </c>
      <c r="M43" s="81">
        <v>17.329999999999998</v>
      </c>
      <c r="N43" s="81"/>
      <c r="O43" s="81"/>
      <c r="P43" s="81"/>
      <c r="Q43" s="81"/>
      <c r="R43" s="81"/>
      <c r="S43" s="81"/>
      <c r="T43" s="81"/>
      <c r="U43" s="81"/>
      <c r="V43" s="81"/>
      <c r="W43" s="81"/>
      <c r="X43" s="81"/>
      <c r="BF43" s="78" t="s">
        <v>285</v>
      </c>
      <c r="BG43" s="72" t="s">
        <v>252</v>
      </c>
      <c r="BH43" s="72" t="s">
        <v>253</v>
      </c>
      <c r="BI43" s="72" t="s">
        <v>254</v>
      </c>
      <c r="BN43" s="95"/>
      <c r="BO43" s="96"/>
    </row>
    <row r="44" spans="3:67" x14ac:dyDescent="0.25">
      <c r="C44" s="76">
        <v>43651</v>
      </c>
      <c r="D44" s="81">
        <v>1.2523</v>
      </c>
      <c r="E44" s="81">
        <v>64.23</v>
      </c>
      <c r="F44" s="81">
        <v>1.1224000000000001</v>
      </c>
      <c r="G44" s="81">
        <v>107</v>
      </c>
      <c r="H44" s="81">
        <v>72.125</v>
      </c>
      <c r="I44" s="81">
        <v>434</v>
      </c>
      <c r="J44" s="81">
        <v>519.25</v>
      </c>
      <c r="K44" s="81">
        <v>178.25</v>
      </c>
      <c r="L44" s="81">
        <v>3302</v>
      </c>
      <c r="M44" s="81">
        <v>17.38</v>
      </c>
      <c r="N44" s="81"/>
      <c r="O44" s="81"/>
      <c r="P44" s="81"/>
      <c r="Q44" s="81"/>
      <c r="R44" s="81"/>
      <c r="S44" s="81"/>
      <c r="T44" s="81"/>
      <c r="U44" s="81"/>
      <c r="V44" s="81"/>
      <c r="W44" s="81"/>
      <c r="X44" s="81"/>
      <c r="BF44" s="78" t="s">
        <v>295</v>
      </c>
      <c r="BG44" s="72" t="s">
        <v>247</v>
      </c>
      <c r="BH44" s="85" t="s">
        <v>248</v>
      </c>
      <c r="BI44" s="72" t="s">
        <v>249</v>
      </c>
      <c r="BN44" s="95"/>
      <c r="BO44" s="96"/>
    </row>
    <row r="45" spans="3:67" x14ac:dyDescent="0.25">
      <c r="C45" s="76">
        <v>43650</v>
      </c>
      <c r="D45" s="81">
        <v>1.2576000000000001</v>
      </c>
      <c r="E45" s="81">
        <v>63.3</v>
      </c>
      <c r="F45" s="81">
        <v>1.1284000000000001</v>
      </c>
      <c r="G45" s="81">
        <v>105.45</v>
      </c>
      <c r="H45" s="81">
        <v>73.55</v>
      </c>
      <c r="I45" s="81">
        <v>433</v>
      </c>
      <c r="J45" s="81">
        <v>518</v>
      </c>
      <c r="K45" s="81">
        <v>179.5</v>
      </c>
      <c r="L45" s="81">
        <v>3302</v>
      </c>
      <c r="M45" s="81">
        <v>17.309999999999999</v>
      </c>
      <c r="N45" s="81"/>
      <c r="O45" s="81"/>
      <c r="P45" s="81"/>
      <c r="Q45" s="81"/>
      <c r="R45" s="81"/>
      <c r="S45" s="81"/>
      <c r="T45" s="81"/>
      <c r="U45" s="81"/>
      <c r="V45" s="81"/>
      <c r="W45" s="81"/>
      <c r="X45" s="81"/>
      <c r="BF45" s="78" t="s">
        <v>295</v>
      </c>
      <c r="BG45" s="72" t="s">
        <v>252</v>
      </c>
      <c r="BH45" s="72" t="s">
        <v>253</v>
      </c>
      <c r="BI45" s="72" t="s">
        <v>254</v>
      </c>
      <c r="BN45" s="95"/>
      <c r="BO45" s="96"/>
    </row>
    <row r="46" spans="3:67" x14ac:dyDescent="0.25">
      <c r="C46" s="76">
        <v>43649</v>
      </c>
      <c r="D46" s="81">
        <v>1.2571000000000001</v>
      </c>
      <c r="E46" s="81">
        <v>63.82</v>
      </c>
      <c r="F46" s="81">
        <v>1.1276999999999999</v>
      </c>
      <c r="G46" s="81">
        <v>105.45</v>
      </c>
      <c r="H46" s="81">
        <v>73.55</v>
      </c>
      <c r="I46" s="81">
        <v>433</v>
      </c>
      <c r="J46" s="81">
        <v>518</v>
      </c>
      <c r="K46" s="81">
        <v>178.5</v>
      </c>
      <c r="L46" s="81">
        <v>3302</v>
      </c>
      <c r="M46" s="81">
        <v>17.309999999999999</v>
      </c>
      <c r="N46" s="81"/>
      <c r="O46" s="81"/>
      <c r="P46" s="81"/>
      <c r="Q46" s="81"/>
      <c r="R46" s="81"/>
      <c r="S46" s="81"/>
      <c r="T46" s="81"/>
      <c r="U46" s="81"/>
      <c r="V46" s="81"/>
      <c r="W46" s="81"/>
      <c r="X46" s="81"/>
      <c r="BF46" s="78" t="s">
        <v>295</v>
      </c>
      <c r="BG46" s="72" t="s">
        <v>296</v>
      </c>
      <c r="BH46" s="72" t="s">
        <v>297</v>
      </c>
      <c r="BI46" s="72" t="s">
        <v>298</v>
      </c>
      <c r="BN46" s="95"/>
      <c r="BO46" s="96"/>
    </row>
    <row r="47" spans="3:67" x14ac:dyDescent="0.25">
      <c r="C47" s="76">
        <v>43648</v>
      </c>
      <c r="D47" s="81">
        <v>1.2591000000000001</v>
      </c>
      <c r="E47" s="81">
        <v>62.4</v>
      </c>
      <c r="F47" s="81">
        <v>1.1283000000000001</v>
      </c>
      <c r="G47" s="81">
        <v>104.1</v>
      </c>
      <c r="H47" s="81">
        <v>73.724999999999994</v>
      </c>
      <c r="I47" s="81">
        <v>413.5</v>
      </c>
      <c r="J47" s="81">
        <v>503.5</v>
      </c>
      <c r="K47" s="81">
        <v>177</v>
      </c>
      <c r="L47" s="81">
        <v>3302</v>
      </c>
      <c r="M47" s="81">
        <v>16.27</v>
      </c>
      <c r="N47" s="81"/>
      <c r="O47" s="81"/>
      <c r="P47" s="81"/>
      <c r="Q47" s="81"/>
      <c r="R47" s="81"/>
      <c r="S47" s="81"/>
      <c r="T47" s="81"/>
      <c r="U47" s="81"/>
      <c r="V47" s="81"/>
      <c r="W47" s="81"/>
      <c r="X47" s="81"/>
      <c r="BF47" s="78" t="s">
        <v>295</v>
      </c>
      <c r="BG47" s="72" t="s">
        <v>299</v>
      </c>
      <c r="BH47" s="72" t="s">
        <v>300</v>
      </c>
      <c r="BI47" s="72" t="s">
        <v>301</v>
      </c>
      <c r="BN47" s="95"/>
      <c r="BO47" s="96"/>
    </row>
    <row r="48" spans="3:67" x14ac:dyDescent="0.25">
      <c r="C48" s="76">
        <v>43647</v>
      </c>
      <c r="D48" s="81">
        <v>1.2638</v>
      </c>
      <c r="E48" s="81">
        <v>65.06</v>
      </c>
      <c r="F48" s="81">
        <v>1.1285000000000001</v>
      </c>
      <c r="G48" s="81">
        <v>104.1</v>
      </c>
      <c r="H48" s="81">
        <v>72.575000000000003</v>
      </c>
      <c r="I48" s="81">
        <v>412</v>
      </c>
      <c r="J48" s="81">
        <v>514</v>
      </c>
      <c r="K48" s="81">
        <v>178.25</v>
      </c>
      <c r="L48" s="81">
        <v>3208</v>
      </c>
      <c r="M48" s="81">
        <v>16.27</v>
      </c>
      <c r="N48" s="81"/>
      <c r="O48" s="81"/>
      <c r="P48" s="81"/>
      <c r="Q48" s="81"/>
      <c r="R48" s="81"/>
      <c r="S48" s="81"/>
      <c r="T48" s="81"/>
      <c r="U48" s="81"/>
      <c r="V48" s="81"/>
      <c r="W48" s="81"/>
      <c r="X48" s="81"/>
      <c r="BF48" s="78" t="s">
        <v>295</v>
      </c>
      <c r="BG48" s="72" t="s">
        <v>302</v>
      </c>
      <c r="BH48" s="72" t="s">
        <v>303</v>
      </c>
      <c r="BI48" s="72" t="s">
        <v>304</v>
      </c>
    </row>
    <row r="49" spans="3:61" x14ac:dyDescent="0.25">
      <c r="C49" s="76">
        <v>43644</v>
      </c>
      <c r="D49" s="81">
        <v>1.2693000000000001</v>
      </c>
      <c r="E49" s="81">
        <v>66.55</v>
      </c>
      <c r="F49" s="81">
        <v>1.1368</v>
      </c>
      <c r="G49" s="81">
        <v>110.5</v>
      </c>
      <c r="H49" s="81">
        <v>72.099999999999994</v>
      </c>
      <c r="I49" s="81">
        <v>420.25</v>
      </c>
      <c r="J49" s="81">
        <v>528</v>
      </c>
      <c r="K49" s="81">
        <v>180.25</v>
      </c>
      <c r="L49" s="81">
        <v>3208</v>
      </c>
      <c r="M49" s="81">
        <v>16.27</v>
      </c>
      <c r="N49" s="81"/>
      <c r="O49" s="81"/>
      <c r="P49" s="81"/>
      <c r="Q49" s="81"/>
      <c r="R49" s="81"/>
      <c r="S49" s="81"/>
      <c r="T49" s="81"/>
      <c r="U49" s="81"/>
      <c r="V49" s="81"/>
      <c r="W49" s="81"/>
      <c r="X49" s="81"/>
      <c r="BF49" s="78" t="s">
        <v>295</v>
      </c>
      <c r="BG49" s="72" t="s">
        <v>305</v>
      </c>
      <c r="BH49" s="72" t="s">
        <v>306</v>
      </c>
      <c r="BI49" s="72" t="s">
        <v>307</v>
      </c>
    </row>
    <row r="50" spans="3:61" x14ac:dyDescent="0.25">
      <c r="C50" s="76">
        <v>43643</v>
      </c>
      <c r="D50" s="81">
        <v>1.2675000000000001</v>
      </c>
      <c r="E50" s="81">
        <v>66.55</v>
      </c>
      <c r="F50" s="81">
        <v>1.1368</v>
      </c>
      <c r="G50" s="81">
        <v>110.575</v>
      </c>
      <c r="H50" s="81">
        <v>73.825000000000003</v>
      </c>
      <c r="I50" s="81">
        <v>440</v>
      </c>
      <c r="J50" s="81">
        <v>547.5</v>
      </c>
      <c r="K50" s="81">
        <v>182.25</v>
      </c>
      <c r="L50" s="81">
        <v>3208</v>
      </c>
      <c r="M50" s="81">
        <v>16.27</v>
      </c>
      <c r="N50" s="81"/>
      <c r="O50" s="81"/>
      <c r="P50" s="81"/>
      <c r="Q50" s="81"/>
      <c r="R50" s="81"/>
      <c r="S50" s="81"/>
      <c r="T50" s="81"/>
      <c r="U50" s="81"/>
      <c r="V50" s="81"/>
      <c r="W50" s="81"/>
      <c r="X50" s="81"/>
      <c r="BF50" s="78" t="s">
        <v>295</v>
      </c>
      <c r="BG50" s="72" t="s">
        <v>259</v>
      </c>
      <c r="BH50" s="72" t="s">
        <v>260</v>
      </c>
      <c r="BI50" s="72" t="s">
        <v>261</v>
      </c>
    </row>
    <row r="51" spans="3:61" x14ac:dyDescent="0.25">
      <c r="C51" s="76">
        <v>43642</v>
      </c>
      <c r="D51" s="81">
        <v>1.2687999999999999</v>
      </c>
      <c r="E51" s="81">
        <v>66.489999999999995</v>
      </c>
      <c r="F51" s="81">
        <v>1.1368</v>
      </c>
      <c r="G51" s="81">
        <v>109</v>
      </c>
      <c r="H51" s="81">
        <v>73.55</v>
      </c>
      <c r="I51" s="81">
        <v>443.25</v>
      </c>
      <c r="J51" s="81">
        <v>543.75</v>
      </c>
      <c r="K51" s="81">
        <v>182.75</v>
      </c>
      <c r="L51" s="81">
        <v>3208</v>
      </c>
      <c r="M51" s="81">
        <v>16.32</v>
      </c>
      <c r="N51" s="81"/>
      <c r="O51" s="81"/>
      <c r="P51" s="81"/>
      <c r="Q51" s="81"/>
      <c r="R51" s="81"/>
      <c r="S51" s="81"/>
      <c r="T51" s="81"/>
      <c r="U51" s="81"/>
      <c r="V51" s="81"/>
      <c r="W51" s="81"/>
      <c r="X51" s="81"/>
      <c r="BF51" s="78" t="s">
        <v>295</v>
      </c>
      <c r="BG51" s="72" t="s">
        <v>308</v>
      </c>
      <c r="BH51" s="72" t="s">
        <v>309</v>
      </c>
      <c r="BI51" s="72" t="s">
        <v>310</v>
      </c>
    </row>
    <row r="52" spans="3:61" x14ac:dyDescent="0.25">
      <c r="C52" s="76">
        <v>43641</v>
      </c>
      <c r="D52" s="81">
        <v>1.2697000000000001</v>
      </c>
      <c r="E52" s="81">
        <v>65.05</v>
      </c>
      <c r="F52" s="81">
        <v>1.1365000000000001</v>
      </c>
      <c r="G52" s="81">
        <v>107.75</v>
      </c>
      <c r="H52" s="81">
        <v>74.400000000000006</v>
      </c>
      <c r="I52" s="81">
        <v>447.5</v>
      </c>
      <c r="J52" s="81">
        <v>535.75</v>
      </c>
      <c r="K52" s="81">
        <v>183.5</v>
      </c>
      <c r="L52" s="81">
        <v>3208</v>
      </c>
      <c r="M52" s="81">
        <v>16.309999999999999</v>
      </c>
      <c r="N52" s="81"/>
      <c r="O52" s="81"/>
      <c r="P52" s="81"/>
      <c r="Q52" s="81"/>
      <c r="R52" s="81"/>
      <c r="S52" s="81"/>
      <c r="T52" s="81"/>
      <c r="U52" s="81"/>
      <c r="V52" s="81"/>
      <c r="W52" s="81"/>
      <c r="X52" s="81"/>
      <c r="BF52" s="78" t="s">
        <v>311</v>
      </c>
      <c r="BG52" s="72" t="s">
        <v>312</v>
      </c>
      <c r="BH52" s="72" t="s">
        <v>313</v>
      </c>
      <c r="BI52" s="72" t="s">
        <v>314</v>
      </c>
    </row>
    <row r="53" spans="3:61" x14ac:dyDescent="0.25">
      <c r="C53" s="76">
        <v>43640</v>
      </c>
      <c r="D53" s="81">
        <v>1.2739</v>
      </c>
      <c r="E53" s="81">
        <v>64.86</v>
      </c>
      <c r="F53" s="81">
        <v>1.1395999999999999</v>
      </c>
      <c r="G53" s="81">
        <v>106.925</v>
      </c>
      <c r="H53" s="81">
        <v>72.849999999999994</v>
      </c>
      <c r="I53" s="81">
        <v>446.75</v>
      </c>
      <c r="J53" s="81">
        <v>538</v>
      </c>
      <c r="K53" s="81">
        <v>183.75</v>
      </c>
      <c r="L53" s="81">
        <v>3208</v>
      </c>
      <c r="M53" s="81">
        <v>16.3</v>
      </c>
      <c r="N53" s="81"/>
      <c r="O53" s="81"/>
      <c r="P53" s="81"/>
      <c r="Q53" s="81"/>
      <c r="R53" s="81"/>
      <c r="S53" s="81"/>
      <c r="T53" s="81"/>
      <c r="U53" s="81"/>
      <c r="V53" s="81"/>
      <c r="W53" s="81"/>
      <c r="X53" s="81"/>
      <c r="BF53" s="86" t="s">
        <v>315</v>
      </c>
      <c r="BG53" s="87" t="s">
        <v>316</v>
      </c>
      <c r="BH53" s="87" t="s">
        <v>260</v>
      </c>
      <c r="BI53" s="87" t="s">
        <v>261</v>
      </c>
    </row>
    <row r="54" spans="3:61" x14ac:dyDescent="0.25">
      <c r="C54" s="76">
        <v>43637</v>
      </c>
      <c r="D54" s="81">
        <v>1.274</v>
      </c>
      <c r="E54" s="81">
        <v>65.2</v>
      </c>
      <c r="F54" s="81">
        <v>1.1366000000000001</v>
      </c>
      <c r="G54" s="81">
        <v>106.55</v>
      </c>
      <c r="H54" s="81">
        <v>76.25</v>
      </c>
      <c r="I54" s="81">
        <v>442.25</v>
      </c>
      <c r="J54" s="81">
        <v>526</v>
      </c>
      <c r="K54" s="81">
        <v>180.75</v>
      </c>
      <c r="L54" s="81">
        <v>3208</v>
      </c>
      <c r="M54" s="81">
        <v>16.3</v>
      </c>
      <c r="N54" s="81"/>
      <c r="O54" s="81"/>
      <c r="P54" s="81"/>
      <c r="Q54" s="81"/>
      <c r="R54" s="81"/>
      <c r="S54" s="81"/>
      <c r="T54" s="81"/>
      <c r="U54" s="81"/>
      <c r="V54" s="81"/>
      <c r="W54" s="81"/>
      <c r="X54" s="81"/>
      <c r="BF54" s="86" t="s">
        <v>315</v>
      </c>
      <c r="BG54" s="88" t="s">
        <v>243</v>
      </c>
      <c r="BH54" s="88" t="s">
        <v>257</v>
      </c>
      <c r="BI54" s="88" t="s">
        <v>258</v>
      </c>
    </row>
    <row r="55" spans="3:61" x14ac:dyDescent="0.25">
      <c r="C55" s="76">
        <v>43636</v>
      </c>
      <c r="D55" s="81">
        <v>1.2699</v>
      </c>
      <c r="E55" s="81">
        <v>64.45</v>
      </c>
      <c r="F55" s="81">
        <v>1.1291</v>
      </c>
      <c r="G55" s="81">
        <v>108.175</v>
      </c>
      <c r="H55" s="81">
        <v>79.25</v>
      </c>
      <c r="I55" s="81">
        <v>450</v>
      </c>
      <c r="J55" s="81">
        <v>526.5</v>
      </c>
      <c r="K55" s="81">
        <v>180</v>
      </c>
      <c r="L55" s="81">
        <v>3208</v>
      </c>
      <c r="M55" s="81">
        <v>16.29</v>
      </c>
      <c r="N55" s="81"/>
      <c r="O55" s="81"/>
      <c r="P55" s="81"/>
      <c r="Q55" s="81"/>
      <c r="R55" s="81"/>
      <c r="S55" s="81"/>
      <c r="T55" s="81"/>
      <c r="U55" s="81"/>
      <c r="V55" s="81"/>
      <c r="W55" s="81"/>
      <c r="X55" s="81"/>
      <c r="BF55" s="86" t="s">
        <v>315</v>
      </c>
      <c r="BG55" s="88" t="s">
        <v>286</v>
      </c>
      <c r="BH55" s="88" t="s">
        <v>287</v>
      </c>
      <c r="BI55" s="88" t="s">
        <v>258</v>
      </c>
    </row>
    <row r="56" spans="3:61" x14ac:dyDescent="0.25">
      <c r="C56" s="76">
        <v>43635</v>
      </c>
      <c r="D56" s="81">
        <v>1.2639</v>
      </c>
      <c r="E56" s="81">
        <v>61.82</v>
      </c>
      <c r="F56" s="81">
        <v>1.1224000000000001</v>
      </c>
      <c r="G56" s="81">
        <v>108.5</v>
      </c>
      <c r="H56" s="81">
        <v>81.625</v>
      </c>
      <c r="I56" s="81">
        <v>441</v>
      </c>
      <c r="J56" s="81">
        <v>522.25</v>
      </c>
      <c r="K56" s="81">
        <v>179</v>
      </c>
      <c r="L56" s="81">
        <v>3208</v>
      </c>
      <c r="M56" s="81">
        <v>16.28</v>
      </c>
      <c r="N56" s="81"/>
      <c r="O56" s="81"/>
      <c r="P56" s="81"/>
      <c r="Q56" s="81"/>
      <c r="R56" s="81"/>
      <c r="S56" s="81"/>
      <c r="T56" s="81"/>
      <c r="U56" s="81"/>
      <c r="V56" s="81"/>
      <c r="W56" s="81"/>
      <c r="X56" s="81"/>
      <c r="BF56" s="86" t="s">
        <v>315</v>
      </c>
      <c r="BG56" s="88" t="s">
        <v>288</v>
      </c>
      <c r="BH56" s="88" t="s">
        <v>289</v>
      </c>
      <c r="BI56" s="88" t="s">
        <v>258</v>
      </c>
    </row>
    <row r="57" spans="3:61" x14ac:dyDescent="0.25">
      <c r="C57" s="76">
        <v>43634</v>
      </c>
      <c r="D57" s="81">
        <v>1.2556</v>
      </c>
      <c r="E57" s="81">
        <v>62.14</v>
      </c>
      <c r="F57" s="81">
        <v>1.1191</v>
      </c>
      <c r="G57" s="81">
        <v>109.45</v>
      </c>
      <c r="H57" s="81">
        <v>81.474999999999994</v>
      </c>
      <c r="I57" s="81">
        <v>449.75</v>
      </c>
      <c r="J57" s="81">
        <v>531.5</v>
      </c>
      <c r="K57" s="81">
        <v>181</v>
      </c>
      <c r="L57" s="81">
        <v>3208</v>
      </c>
      <c r="M57" s="81">
        <v>16.28</v>
      </c>
      <c r="N57" s="81"/>
      <c r="O57" s="81"/>
      <c r="P57" s="81"/>
      <c r="Q57" s="81"/>
      <c r="R57" s="81"/>
      <c r="S57" s="81"/>
      <c r="T57" s="81"/>
      <c r="U57" s="81"/>
      <c r="V57" s="81"/>
      <c r="W57" s="81"/>
      <c r="X57" s="81"/>
      <c r="BF57" s="86" t="s">
        <v>315</v>
      </c>
      <c r="BG57" s="88" t="s">
        <v>290</v>
      </c>
      <c r="BH57" s="88" t="s">
        <v>291</v>
      </c>
      <c r="BI57" s="88" t="s">
        <v>258</v>
      </c>
    </row>
    <row r="58" spans="3:61" x14ac:dyDescent="0.25">
      <c r="C58" s="76">
        <v>43633</v>
      </c>
      <c r="D58" s="81">
        <v>1.2532000000000001</v>
      </c>
      <c r="E58" s="81">
        <v>60.94</v>
      </c>
      <c r="F58" s="81">
        <v>1.1216999999999999</v>
      </c>
      <c r="G58" s="81">
        <v>109.45</v>
      </c>
      <c r="H58" s="81">
        <v>83.05</v>
      </c>
      <c r="I58" s="81">
        <v>454.75</v>
      </c>
      <c r="J58" s="81">
        <v>539.5</v>
      </c>
      <c r="K58" s="81">
        <v>182.75</v>
      </c>
      <c r="L58" s="81">
        <v>3423</v>
      </c>
      <c r="M58" s="81">
        <v>16.28</v>
      </c>
      <c r="N58" s="81"/>
      <c r="O58" s="81"/>
      <c r="P58" s="81"/>
      <c r="Q58" s="81"/>
      <c r="R58" s="81"/>
      <c r="S58" s="81"/>
      <c r="T58" s="81"/>
      <c r="U58" s="81"/>
      <c r="V58" s="81"/>
      <c r="W58" s="81"/>
      <c r="X58" s="81"/>
      <c r="BF58" s="86" t="s">
        <v>315</v>
      </c>
      <c r="BG58" s="72" t="s">
        <v>252</v>
      </c>
      <c r="BH58" s="72" t="s">
        <v>253</v>
      </c>
      <c r="BI58" s="72" t="s">
        <v>254</v>
      </c>
    </row>
    <row r="59" spans="3:61" x14ac:dyDescent="0.25">
      <c r="C59" s="76">
        <v>43630</v>
      </c>
      <c r="D59" s="81">
        <v>1.2589999999999999</v>
      </c>
      <c r="E59" s="81">
        <v>62.01</v>
      </c>
      <c r="F59" s="81">
        <v>1.1207</v>
      </c>
      <c r="G59" s="81">
        <v>108.77500000000001</v>
      </c>
      <c r="H59" s="81">
        <v>81.349999999999994</v>
      </c>
      <c r="I59" s="81">
        <v>453</v>
      </c>
      <c r="J59" s="81">
        <v>538.5</v>
      </c>
      <c r="K59" s="81">
        <v>180.75</v>
      </c>
      <c r="L59" s="81">
        <v>3423</v>
      </c>
      <c r="M59" s="81">
        <v>16.309999999999999</v>
      </c>
      <c r="N59" s="81"/>
      <c r="O59" s="81"/>
      <c r="P59" s="81"/>
      <c r="Q59" s="81"/>
      <c r="R59" s="81"/>
      <c r="S59" s="81"/>
      <c r="T59" s="81"/>
      <c r="U59" s="81"/>
      <c r="V59" s="81"/>
      <c r="W59" s="81"/>
      <c r="X59" s="81"/>
      <c r="BF59" s="86" t="s">
        <v>315</v>
      </c>
      <c r="BG59" s="72" t="s">
        <v>247</v>
      </c>
      <c r="BH59" s="85" t="s">
        <v>248</v>
      </c>
      <c r="BI59" s="72" t="s">
        <v>249</v>
      </c>
    </row>
    <row r="60" spans="3:61" x14ac:dyDescent="0.25">
      <c r="C60" s="76">
        <v>43629</v>
      </c>
      <c r="D60" s="81">
        <v>1.2672000000000001</v>
      </c>
      <c r="E60" s="81">
        <v>61.31</v>
      </c>
      <c r="F60" s="81">
        <v>1.1274999999999999</v>
      </c>
      <c r="G60" s="81">
        <v>109.05</v>
      </c>
      <c r="H60" s="81">
        <v>79.224999999999994</v>
      </c>
      <c r="I60" s="81">
        <v>442</v>
      </c>
      <c r="J60" s="81">
        <v>535.5</v>
      </c>
      <c r="K60" s="81">
        <v>178.75</v>
      </c>
      <c r="L60" s="81">
        <v>3423</v>
      </c>
      <c r="M60" s="81">
        <v>16.309999999999999</v>
      </c>
      <c r="N60" s="81"/>
      <c r="O60" s="81"/>
      <c r="P60" s="81"/>
      <c r="Q60" s="81"/>
      <c r="R60" s="81"/>
      <c r="S60" s="81"/>
      <c r="T60" s="81"/>
      <c r="U60" s="81"/>
      <c r="V60" s="81"/>
      <c r="W60" s="81"/>
      <c r="X60" s="81"/>
      <c r="BF60" s="86" t="s">
        <v>315</v>
      </c>
      <c r="BG60" s="88" t="s">
        <v>317</v>
      </c>
      <c r="BH60" s="88" t="s">
        <v>318</v>
      </c>
      <c r="BI60" s="88" t="s">
        <v>319</v>
      </c>
    </row>
    <row r="61" spans="3:61" x14ac:dyDescent="0.25">
      <c r="C61" s="76">
        <v>43628</v>
      </c>
      <c r="D61" s="81">
        <v>1.2685999999999999</v>
      </c>
      <c r="E61" s="81">
        <v>59.97</v>
      </c>
      <c r="F61" s="81">
        <v>1.1287</v>
      </c>
      <c r="G61" s="81">
        <v>109.65</v>
      </c>
      <c r="H61" s="81">
        <v>79.025000000000006</v>
      </c>
      <c r="I61" s="81">
        <v>430</v>
      </c>
      <c r="J61" s="81">
        <v>526.25</v>
      </c>
      <c r="K61" s="81">
        <v>177.25</v>
      </c>
      <c r="L61" s="81">
        <v>3423</v>
      </c>
      <c r="M61" s="81">
        <v>16.32</v>
      </c>
      <c r="N61" s="81"/>
      <c r="O61" s="81"/>
      <c r="P61" s="81"/>
      <c r="Q61" s="81"/>
      <c r="R61" s="81"/>
      <c r="S61" s="81"/>
      <c r="T61" s="81"/>
      <c r="U61" s="81"/>
      <c r="V61" s="81"/>
      <c r="W61" s="81"/>
      <c r="X61" s="81"/>
    </row>
    <row r="62" spans="3:61" x14ac:dyDescent="0.25">
      <c r="C62" s="76">
        <v>43627</v>
      </c>
      <c r="D62" s="81">
        <v>1.2722</v>
      </c>
      <c r="E62" s="81">
        <v>62.29</v>
      </c>
      <c r="F62" s="81">
        <v>1.1329</v>
      </c>
      <c r="G62" s="81">
        <v>110.675</v>
      </c>
      <c r="H62" s="81">
        <v>79.075000000000003</v>
      </c>
      <c r="I62" s="81">
        <v>427.75</v>
      </c>
      <c r="J62" s="81">
        <v>518</v>
      </c>
      <c r="K62" s="81">
        <v>177.75</v>
      </c>
      <c r="L62" s="81">
        <v>3423</v>
      </c>
      <c r="M62" s="81">
        <v>16.350000000000001</v>
      </c>
      <c r="N62" s="81"/>
      <c r="O62" s="81"/>
      <c r="P62" s="81"/>
      <c r="Q62" s="81"/>
      <c r="R62" s="81"/>
      <c r="S62" s="81"/>
      <c r="T62" s="81"/>
      <c r="U62" s="81"/>
      <c r="V62" s="81"/>
      <c r="W62" s="81"/>
      <c r="X62" s="81"/>
    </row>
    <row r="63" spans="3:61" x14ac:dyDescent="0.25">
      <c r="C63" s="76">
        <v>43626</v>
      </c>
      <c r="D63" s="81">
        <v>1.2683</v>
      </c>
      <c r="E63" s="81">
        <v>62.29</v>
      </c>
      <c r="F63" s="81">
        <v>1.1312</v>
      </c>
      <c r="G63" s="81">
        <v>109.7</v>
      </c>
      <c r="H63" s="81">
        <v>79.275000000000006</v>
      </c>
      <c r="I63" s="81">
        <v>415.75</v>
      </c>
      <c r="J63" s="81">
        <v>507.5</v>
      </c>
      <c r="K63" s="81">
        <v>177.25</v>
      </c>
      <c r="L63" s="81">
        <v>3423</v>
      </c>
      <c r="M63" s="81">
        <v>16.3</v>
      </c>
      <c r="N63" s="81"/>
      <c r="O63" s="81"/>
      <c r="P63" s="81"/>
      <c r="Q63" s="81"/>
      <c r="R63" s="81"/>
      <c r="S63" s="81"/>
      <c r="T63" s="81"/>
      <c r="U63" s="81"/>
      <c r="V63" s="81"/>
      <c r="W63" s="81"/>
      <c r="X63" s="81"/>
    </row>
    <row r="64" spans="3:61" x14ac:dyDescent="0.25">
      <c r="C64" s="76">
        <v>43623</v>
      </c>
      <c r="D64" s="81">
        <v>1.2734000000000001</v>
      </c>
      <c r="E64" s="81">
        <v>63.29</v>
      </c>
      <c r="F64" s="81">
        <v>1.1331</v>
      </c>
      <c r="G64" s="81">
        <v>106.925</v>
      </c>
      <c r="H64" s="81">
        <v>78.650000000000006</v>
      </c>
      <c r="I64" s="81">
        <v>415.75</v>
      </c>
      <c r="J64" s="81">
        <v>504.5</v>
      </c>
      <c r="K64" s="81">
        <v>179</v>
      </c>
      <c r="L64" s="81">
        <v>3423</v>
      </c>
      <c r="M64" s="81">
        <v>16.260000000000002</v>
      </c>
      <c r="N64" s="81"/>
      <c r="O64" s="81"/>
      <c r="P64" s="81"/>
      <c r="Q64" s="81"/>
      <c r="R64" s="81"/>
      <c r="S64" s="81"/>
      <c r="T64" s="81"/>
      <c r="U64" s="81"/>
      <c r="V64" s="81"/>
      <c r="W64" s="81"/>
      <c r="X64" s="81"/>
    </row>
    <row r="65" spans="3:24" x14ac:dyDescent="0.25">
      <c r="C65" s="76">
        <v>43622</v>
      </c>
      <c r="D65" s="81">
        <v>1.2699</v>
      </c>
      <c r="E65" s="81">
        <v>61.67</v>
      </c>
      <c r="F65" s="81">
        <v>1.1274</v>
      </c>
      <c r="G65" s="81">
        <v>107.6</v>
      </c>
      <c r="H65" s="81">
        <v>79.375</v>
      </c>
      <c r="I65" s="81">
        <v>420.5</v>
      </c>
      <c r="J65" s="81">
        <v>510</v>
      </c>
      <c r="K65" s="81">
        <v>179.5</v>
      </c>
      <c r="L65" s="81">
        <v>3423</v>
      </c>
      <c r="M65" s="81">
        <v>16.22</v>
      </c>
      <c r="N65" s="81"/>
      <c r="O65" s="81"/>
      <c r="P65" s="81"/>
      <c r="Q65" s="81"/>
      <c r="R65" s="81"/>
      <c r="S65" s="81"/>
      <c r="T65" s="81"/>
      <c r="U65" s="81"/>
      <c r="V65" s="81"/>
      <c r="W65" s="81"/>
      <c r="X65" s="81"/>
    </row>
    <row r="66" spans="3:24" x14ac:dyDescent="0.25">
      <c r="C66" s="76">
        <v>43621</v>
      </c>
      <c r="D66" s="81">
        <v>1.2684</v>
      </c>
      <c r="E66" s="81">
        <v>60.63</v>
      </c>
      <c r="F66" s="81">
        <v>1.1218999999999999</v>
      </c>
      <c r="G66" s="81">
        <v>107.85</v>
      </c>
      <c r="H66" s="81">
        <v>79.849999999999994</v>
      </c>
      <c r="I66" s="81">
        <v>414.75</v>
      </c>
      <c r="J66" s="81">
        <v>490.75</v>
      </c>
      <c r="K66" s="81">
        <v>179</v>
      </c>
      <c r="L66" s="81">
        <v>3423</v>
      </c>
      <c r="M66" s="81">
        <v>16.12</v>
      </c>
      <c r="N66" s="81"/>
      <c r="O66" s="81"/>
      <c r="P66" s="81"/>
      <c r="Q66" s="81"/>
      <c r="R66" s="81"/>
      <c r="S66" s="81"/>
      <c r="T66" s="81"/>
      <c r="U66" s="81"/>
      <c r="V66" s="81"/>
      <c r="W66" s="81"/>
      <c r="X66" s="81"/>
    </row>
    <row r="67" spans="3:24" x14ac:dyDescent="0.25">
      <c r="C67" s="76">
        <v>43620</v>
      </c>
      <c r="D67" s="81">
        <v>1.2696000000000001</v>
      </c>
      <c r="E67" s="81">
        <v>61.97</v>
      </c>
      <c r="F67" s="81">
        <v>1.1251</v>
      </c>
      <c r="G67" s="81">
        <v>107.55</v>
      </c>
      <c r="H67" s="81">
        <v>81.125</v>
      </c>
      <c r="I67" s="81">
        <v>425.25</v>
      </c>
      <c r="J67" s="81">
        <v>507.25</v>
      </c>
      <c r="K67" s="81">
        <v>182.5</v>
      </c>
      <c r="L67" s="81">
        <v>3423</v>
      </c>
      <c r="M67" s="81">
        <v>16.39</v>
      </c>
      <c r="N67" s="81"/>
      <c r="O67" s="81"/>
      <c r="P67" s="81"/>
      <c r="Q67" s="81"/>
      <c r="R67" s="81"/>
      <c r="S67" s="81"/>
      <c r="T67" s="81"/>
      <c r="U67" s="81"/>
      <c r="V67" s="81"/>
      <c r="W67" s="81"/>
      <c r="X67" s="81"/>
    </row>
    <row r="68" spans="3:24" x14ac:dyDescent="0.25">
      <c r="C68" s="76">
        <v>43619</v>
      </c>
      <c r="D68" s="81">
        <v>1.2663</v>
      </c>
      <c r="E68" s="81">
        <v>61.28</v>
      </c>
      <c r="F68" s="81">
        <v>1.1240000000000001</v>
      </c>
      <c r="G68" s="81">
        <v>106.77500000000001</v>
      </c>
      <c r="H68" s="81">
        <v>81.575000000000003</v>
      </c>
      <c r="I68" s="81">
        <v>424.25</v>
      </c>
      <c r="J68" s="81">
        <v>519.75</v>
      </c>
      <c r="K68" s="81">
        <v>185.25</v>
      </c>
      <c r="L68" s="81">
        <v>3414</v>
      </c>
      <c r="M68" s="81">
        <v>16.37</v>
      </c>
      <c r="N68" s="81"/>
      <c r="O68" s="81"/>
      <c r="P68" s="81"/>
      <c r="Q68" s="81"/>
      <c r="R68" s="81"/>
      <c r="S68" s="81"/>
      <c r="T68" s="81"/>
      <c r="U68" s="81"/>
      <c r="V68" s="81"/>
      <c r="W68" s="81"/>
      <c r="X68" s="81"/>
    </row>
    <row r="69" spans="3:24" x14ac:dyDescent="0.25">
      <c r="C69" s="76">
        <v>43616</v>
      </c>
      <c r="D69" s="81">
        <v>1.2630999999999999</v>
      </c>
      <c r="E69" s="81">
        <v>64.489999999999995</v>
      </c>
      <c r="F69" s="81">
        <v>1.1167</v>
      </c>
      <c r="G69" s="81">
        <v>108.47499999999999</v>
      </c>
      <c r="H69" s="81">
        <v>81.724999999999994</v>
      </c>
      <c r="I69" s="81">
        <v>427</v>
      </c>
      <c r="J69" s="81">
        <v>503</v>
      </c>
      <c r="K69" s="81">
        <v>185.25</v>
      </c>
      <c r="L69" s="81">
        <v>3414</v>
      </c>
      <c r="M69" s="81">
        <v>16.38</v>
      </c>
      <c r="N69" s="81"/>
      <c r="O69" s="81"/>
      <c r="P69" s="81"/>
      <c r="Q69" s="81"/>
      <c r="R69" s="81"/>
      <c r="S69" s="81"/>
      <c r="T69" s="81"/>
      <c r="U69" s="81"/>
      <c r="V69" s="81"/>
      <c r="W69" s="81"/>
      <c r="X69" s="81"/>
    </row>
    <row r="70" spans="3:24" x14ac:dyDescent="0.25">
      <c r="C70" s="76">
        <v>43615</v>
      </c>
      <c r="D70" s="81">
        <v>1.2605999999999999</v>
      </c>
      <c r="E70" s="81">
        <v>66.87</v>
      </c>
      <c r="F70" s="81">
        <v>1.113</v>
      </c>
      <c r="G70" s="81">
        <v>110.075</v>
      </c>
      <c r="H70" s="81">
        <v>83.674999999999997</v>
      </c>
      <c r="I70" s="81">
        <v>436.25</v>
      </c>
      <c r="J70" s="81">
        <v>514.5</v>
      </c>
      <c r="K70" s="81">
        <v>185.25</v>
      </c>
      <c r="L70" s="81">
        <v>3414</v>
      </c>
      <c r="M70" s="81">
        <v>16.38</v>
      </c>
      <c r="N70" s="81"/>
      <c r="O70" s="81"/>
      <c r="P70" s="81"/>
      <c r="Q70" s="81"/>
      <c r="R70" s="81"/>
      <c r="S70" s="81"/>
      <c r="T70" s="81"/>
      <c r="U70" s="81"/>
      <c r="V70" s="81"/>
      <c r="W70" s="81"/>
      <c r="X70" s="81"/>
    </row>
    <row r="71" spans="3:24" x14ac:dyDescent="0.25">
      <c r="C71" s="76">
        <v>43614</v>
      </c>
      <c r="D71" s="81">
        <v>1.2625</v>
      </c>
      <c r="E71" s="81">
        <v>69.45</v>
      </c>
      <c r="F71" s="81">
        <v>1.1129</v>
      </c>
      <c r="G71" s="81">
        <v>112.35</v>
      </c>
      <c r="H71" s="81">
        <v>85.2</v>
      </c>
      <c r="I71" s="81">
        <v>418.75</v>
      </c>
      <c r="J71" s="81">
        <v>490.5</v>
      </c>
      <c r="K71" s="81">
        <v>184.25</v>
      </c>
      <c r="L71" s="81">
        <v>3414</v>
      </c>
      <c r="M71" s="81">
        <v>16.38</v>
      </c>
      <c r="N71" s="81"/>
      <c r="O71" s="81"/>
      <c r="P71" s="81"/>
      <c r="Q71" s="81"/>
      <c r="R71" s="81"/>
      <c r="S71" s="81"/>
      <c r="T71" s="81"/>
      <c r="U71" s="81"/>
      <c r="V71" s="81"/>
      <c r="W71" s="81"/>
      <c r="X71" s="81"/>
    </row>
    <row r="72" spans="3:24" x14ac:dyDescent="0.25">
      <c r="C72" s="76">
        <v>43613</v>
      </c>
      <c r="D72" s="81">
        <v>1.2652000000000001</v>
      </c>
      <c r="E72" s="81">
        <v>70.11</v>
      </c>
      <c r="F72" s="81">
        <v>1.1160000000000001</v>
      </c>
      <c r="G72" s="81">
        <v>111.55</v>
      </c>
      <c r="H72" s="81">
        <v>83.974999999999994</v>
      </c>
      <c r="I72" s="81">
        <v>420.25</v>
      </c>
      <c r="J72" s="81">
        <v>504.75</v>
      </c>
      <c r="K72" s="81">
        <v>184.75</v>
      </c>
      <c r="L72" s="81">
        <v>3414</v>
      </c>
      <c r="M72" s="81">
        <v>16.38</v>
      </c>
      <c r="N72" s="81"/>
      <c r="O72" s="81"/>
      <c r="P72" s="81"/>
      <c r="Q72" s="81"/>
      <c r="R72" s="81"/>
      <c r="S72" s="81"/>
      <c r="T72" s="81"/>
      <c r="U72" s="81"/>
      <c r="V72" s="81"/>
      <c r="W72" s="81"/>
      <c r="X72" s="81"/>
    </row>
    <row r="73" spans="3:24" x14ac:dyDescent="0.25">
      <c r="C73" s="76">
        <v>43612</v>
      </c>
      <c r="D73" s="81">
        <v>1.2677</v>
      </c>
      <c r="E73" s="81">
        <v>70.11</v>
      </c>
      <c r="F73" s="81">
        <v>1.1195999999999999</v>
      </c>
      <c r="G73" s="81">
        <v>111.175</v>
      </c>
      <c r="H73" s="81">
        <v>86.424999999999997</v>
      </c>
      <c r="I73" s="81">
        <v>404.25</v>
      </c>
      <c r="J73" s="81">
        <v>489.5</v>
      </c>
      <c r="K73" s="81">
        <v>182</v>
      </c>
      <c r="L73" s="81">
        <v>3414</v>
      </c>
      <c r="M73" s="81">
        <v>16.38</v>
      </c>
      <c r="N73" s="81"/>
      <c r="O73" s="81"/>
      <c r="P73" s="81"/>
      <c r="Q73" s="81"/>
      <c r="R73" s="81"/>
      <c r="S73" s="81"/>
      <c r="T73" s="81"/>
      <c r="U73" s="81"/>
      <c r="V73" s="81"/>
      <c r="W73" s="81"/>
      <c r="X73" s="81"/>
    </row>
    <row r="74" spans="3:24" x14ac:dyDescent="0.25">
      <c r="C74" s="76">
        <v>43609</v>
      </c>
      <c r="D74" s="81">
        <v>1.2712000000000001</v>
      </c>
      <c r="E74" s="81">
        <v>68.69</v>
      </c>
      <c r="F74" s="81">
        <v>1.1202000000000001</v>
      </c>
      <c r="G74" s="81">
        <v>111.175</v>
      </c>
      <c r="H74" s="81">
        <v>86.424999999999997</v>
      </c>
      <c r="I74" s="81">
        <v>404.25</v>
      </c>
      <c r="J74" s="81">
        <v>489.5</v>
      </c>
      <c r="K74" s="81">
        <v>178</v>
      </c>
      <c r="L74" s="81">
        <v>3414</v>
      </c>
      <c r="M74" s="81">
        <v>16.38</v>
      </c>
      <c r="N74" s="81"/>
      <c r="O74" s="81"/>
      <c r="P74" s="81"/>
      <c r="Q74" s="81"/>
      <c r="R74" s="81"/>
      <c r="S74" s="81"/>
      <c r="T74" s="81"/>
      <c r="U74" s="81"/>
      <c r="V74" s="81"/>
      <c r="W74" s="81"/>
      <c r="X74" s="81"/>
    </row>
    <row r="75" spans="3:24" x14ac:dyDescent="0.25">
      <c r="C75" s="76">
        <v>43608</v>
      </c>
      <c r="D75" s="81">
        <v>1.2654000000000001</v>
      </c>
      <c r="E75" s="81">
        <v>67.760000000000005</v>
      </c>
      <c r="F75" s="81">
        <v>1.1180000000000001</v>
      </c>
      <c r="G75" s="81">
        <v>110.8</v>
      </c>
      <c r="H75" s="81">
        <v>89.424999999999997</v>
      </c>
      <c r="I75" s="81">
        <v>389.75</v>
      </c>
      <c r="J75" s="81">
        <v>470.25</v>
      </c>
      <c r="K75" s="81">
        <v>175.5</v>
      </c>
      <c r="L75" s="81">
        <v>3414</v>
      </c>
      <c r="M75" s="81">
        <v>16.38</v>
      </c>
      <c r="N75" s="81"/>
      <c r="O75" s="81"/>
      <c r="P75" s="81"/>
      <c r="Q75" s="81"/>
      <c r="R75" s="81"/>
      <c r="S75" s="81"/>
      <c r="T75" s="81"/>
      <c r="U75" s="81"/>
      <c r="V75" s="81"/>
      <c r="W75" s="81"/>
      <c r="X75" s="81"/>
    </row>
    <row r="76" spans="3:24" x14ac:dyDescent="0.25">
      <c r="C76" s="76">
        <v>43607</v>
      </c>
      <c r="D76" s="81">
        <v>1.2661</v>
      </c>
      <c r="E76" s="81">
        <v>70.989999999999995</v>
      </c>
      <c r="F76" s="81">
        <v>1.1152</v>
      </c>
      <c r="G76" s="81">
        <v>110.65</v>
      </c>
      <c r="H76" s="81">
        <v>89.65</v>
      </c>
      <c r="I76" s="81">
        <v>394.5</v>
      </c>
      <c r="J76" s="81">
        <v>472.75</v>
      </c>
      <c r="K76" s="81">
        <v>175</v>
      </c>
      <c r="L76" s="81">
        <v>3414</v>
      </c>
      <c r="M76" s="81">
        <v>16.329999999999998</v>
      </c>
      <c r="N76" s="81"/>
      <c r="O76" s="81"/>
      <c r="P76" s="81"/>
      <c r="Q76" s="81"/>
      <c r="R76" s="81"/>
      <c r="S76" s="81"/>
      <c r="T76" s="81"/>
      <c r="U76" s="81"/>
      <c r="V76" s="81"/>
      <c r="W76" s="81"/>
      <c r="X76" s="81"/>
    </row>
    <row r="77" spans="3:24" x14ac:dyDescent="0.25">
      <c r="C77" s="76">
        <v>43606</v>
      </c>
      <c r="D77" s="81">
        <v>1.2705</v>
      </c>
      <c r="E77" s="81">
        <v>72.180000000000007</v>
      </c>
      <c r="F77" s="81">
        <v>1.1157999999999999</v>
      </c>
      <c r="G77" s="81">
        <v>110.85</v>
      </c>
      <c r="H77" s="81">
        <v>90.1</v>
      </c>
      <c r="I77" s="81">
        <v>394.25</v>
      </c>
      <c r="J77" s="81">
        <v>478.75</v>
      </c>
      <c r="K77" s="81">
        <v>176.25</v>
      </c>
      <c r="L77" s="81">
        <v>3414</v>
      </c>
      <c r="M77" s="81">
        <v>16.29</v>
      </c>
      <c r="N77" s="81"/>
      <c r="O77" s="81"/>
      <c r="P77" s="81"/>
      <c r="Q77" s="81"/>
      <c r="R77" s="81"/>
      <c r="S77" s="81"/>
      <c r="T77" s="81"/>
      <c r="U77" s="81"/>
      <c r="V77" s="81"/>
      <c r="W77" s="81"/>
      <c r="X77" s="81"/>
    </row>
    <row r="78" spans="3:24" x14ac:dyDescent="0.25">
      <c r="C78" s="76">
        <v>43605</v>
      </c>
      <c r="D78" s="81">
        <v>1.2726</v>
      </c>
      <c r="E78" s="81">
        <v>71.97</v>
      </c>
      <c r="F78" s="81">
        <v>1.117</v>
      </c>
      <c r="G78" s="81">
        <v>111.35</v>
      </c>
      <c r="H78" s="81">
        <v>91.75</v>
      </c>
      <c r="I78" s="81">
        <v>389</v>
      </c>
      <c r="J78" s="81">
        <v>478.25</v>
      </c>
      <c r="K78" s="81">
        <v>176</v>
      </c>
      <c r="L78" s="81">
        <v>3490</v>
      </c>
      <c r="M78" s="81">
        <v>16.29</v>
      </c>
      <c r="N78" s="81"/>
      <c r="O78" s="81"/>
      <c r="P78" s="81"/>
      <c r="Q78" s="81"/>
      <c r="R78" s="81"/>
      <c r="S78" s="81"/>
      <c r="T78" s="81"/>
      <c r="U78" s="81"/>
      <c r="V78" s="81"/>
      <c r="W78" s="81"/>
      <c r="X78" s="81"/>
    </row>
    <row r="79" spans="3:24" x14ac:dyDescent="0.25">
      <c r="C79" s="76">
        <v>43602</v>
      </c>
      <c r="D79" s="81">
        <v>1.2718</v>
      </c>
      <c r="E79" s="81">
        <v>72.209999999999994</v>
      </c>
      <c r="F79" s="81">
        <v>1.1155999999999999</v>
      </c>
      <c r="G79" s="81">
        <v>111.27500000000001</v>
      </c>
      <c r="H79" s="81">
        <v>92.375</v>
      </c>
      <c r="I79" s="81">
        <v>383.25</v>
      </c>
      <c r="J79" s="81">
        <v>465</v>
      </c>
      <c r="K79" s="81">
        <v>173.75</v>
      </c>
      <c r="L79" s="81">
        <v>3490</v>
      </c>
      <c r="M79" s="81">
        <v>16.3</v>
      </c>
      <c r="N79" s="81"/>
      <c r="O79" s="81"/>
      <c r="P79" s="81"/>
      <c r="Q79" s="81"/>
      <c r="R79" s="81"/>
      <c r="S79" s="81"/>
      <c r="T79" s="81"/>
      <c r="U79" s="81"/>
      <c r="V79" s="81"/>
      <c r="W79" s="81"/>
      <c r="X79" s="81"/>
    </row>
    <row r="80" spans="3:24" x14ac:dyDescent="0.25">
      <c r="C80" s="76">
        <v>43601</v>
      </c>
      <c r="D80" s="81">
        <v>1.2795000000000001</v>
      </c>
      <c r="E80" s="81">
        <v>72.62</v>
      </c>
      <c r="F80" s="81">
        <v>1.1172</v>
      </c>
      <c r="G80" s="81">
        <v>110.47499999999999</v>
      </c>
      <c r="H80" s="81">
        <v>92.224999999999994</v>
      </c>
      <c r="I80" s="81">
        <v>379</v>
      </c>
      <c r="J80" s="81">
        <v>467</v>
      </c>
      <c r="K80" s="81">
        <v>173.75</v>
      </c>
      <c r="L80" s="81">
        <v>3490</v>
      </c>
      <c r="M80" s="81">
        <v>16.28</v>
      </c>
      <c r="N80" s="81"/>
      <c r="O80" s="81"/>
      <c r="P80" s="81"/>
      <c r="Q80" s="81"/>
      <c r="R80" s="81"/>
      <c r="S80" s="81"/>
      <c r="T80" s="81"/>
      <c r="U80" s="81"/>
      <c r="V80" s="81"/>
      <c r="W80" s="81"/>
      <c r="X80" s="81"/>
    </row>
    <row r="81" spans="3:24" x14ac:dyDescent="0.25">
      <c r="C81" s="76">
        <v>43600</v>
      </c>
      <c r="D81" s="81">
        <v>1.2847999999999999</v>
      </c>
      <c r="E81" s="81">
        <v>71.77</v>
      </c>
      <c r="F81" s="81">
        <v>1.1200000000000001</v>
      </c>
      <c r="G81" s="81">
        <v>109.675</v>
      </c>
      <c r="H81" s="81">
        <v>91.825000000000003</v>
      </c>
      <c r="I81" s="81">
        <v>369.5</v>
      </c>
      <c r="J81" s="81">
        <v>448.75</v>
      </c>
      <c r="K81" s="81">
        <v>172</v>
      </c>
      <c r="L81" s="81">
        <v>3490</v>
      </c>
      <c r="M81" s="81">
        <v>16.27</v>
      </c>
      <c r="N81" s="81"/>
      <c r="O81" s="81"/>
      <c r="P81" s="81"/>
      <c r="Q81" s="81"/>
      <c r="R81" s="81"/>
      <c r="S81" s="81"/>
      <c r="T81" s="81"/>
      <c r="U81" s="81"/>
      <c r="V81" s="81"/>
      <c r="W81" s="81"/>
      <c r="X81" s="81"/>
    </row>
    <row r="82" spans="3:24" x14ac:dyDescent="0.25">
      <c r="C82" s="76">
        <v>43599</v>
      </c>
      <c r="D82" s="81">
        <v>1.2904</v>
      </c>
      <c r="E82" s="81">
        <v>71.239999999999995</v>
      </c>
      <c r="F82" s="81">
        <v>1.1203000000000001</v>
      </c>
      <c r="G82" s="81">
        <v>109.5</v>
      </c>
      <c r="H82" s="81">
        <v>89.125</v>
      </c>
      <c r="I82" s="81">
        <v>360.5</v>
      </c>
      <c r="J82" s="81">
        <v>439.25</v>
      </c>
      <c r="K82" s="81">
        <v>170.5</v>
      </c>
      <c r="L82" s="81">
        <v>3490</v>
      </c>
      <c r="M82" s="81">
        <v>16.29</v>
      </c>
      <c r="N82" s="81"/>
      <c r="O82" s="81"/>
      <c r="P82" s="81"/>
      <c r="Q82" s="81"/>
      <c r="R82" s="81"/>
      <c r="S82" s="81"/>
      <c r="T82" s="81"/>
      <c r="U82" s="81"/>
      <c r="V82" s="81"/>
      <c r="W82" s="81"/>
      <c r="X82" s="81"/>
    </row>
    <row r="83" spans="3:24" x14ac:dyDescent="0.25">
      <c r="C83" s="76">
        <v>43598</v>
      </c>
      <c r="D83" s="81">
        <v>1.2955000000000001</v>
      </c>
      <c r="E83" s="81">
        <v>70.23</v>
      </c>
      <c r="F83" s="81">
        <v>1.1223000000000001</v>
      </c>
      <c r="G83" s="81">
        <v>109.75</v>
      </c>
      <c r="H83" s="81">
        <v>83.55</v>
      </c>
      <c r="I83" s="81">
        <v>347.5</v>
      </c>
      <c r="J83" s="81">
        <v>431.25</v>
      </c>
      <c r="K83" s="81">
        <v>168.75</v>
      </c>
      <c r="L83" s="81">
        <v>3490</v>
      </c>
      <c r="M83" s="81">
        <v>16.3</v>
      </c>
      <c r="N83" s="81"/>
      <c r="O83" s="81"/>
      <c r="P83" s="81"/>
      <c r="Q83" s="81"/>
      <c r="R83" s="81"/>
      <c r="S83" s="81"/>
      <c r="T83" s="81"/>
      <c r="U83" s="81"/>
      <c r="V83" s="81"/>
      <c r="W83" s="81"/>
      <c r="X83" s="81"/>
    </row>
    <row r="84" spans="3:24" x14ac:dyDescent="0.25">
      <c r="C84" s="76">
        <v>43595</v>
      </c>
      <c r="D84" s="81">
        <v>1.2999000000000001</v>
      </c>
      <c r="E84" s="81">
        <v>70.62</v>
      </c>
      <c r="F84" s="81">
        <v>1.1233</v>
      </c>
      <c r="G84" s="81">
        <v>112.45</v>
      </c>
      <c r="H84" s="81">
        <v>83.75</v>
      </c>
      <c r="I84" s="81">
        <v>342.5</v>
      </c>
      <c r="J84" s="81">
        <v>419</v>
      </c>
      <c r="K84" s="81">
        <v>183</v>
      </c>
      <c r="L84" s="81">
        <v>3490</v>
      </c>
      <c r="M84" s="81">
        <v>16.329999999999998</v>
      </c>
      <c r="N84" s="81"/>
      <c r="O84" s="81"/>
      <c r="P84" s="81"/>
      <c r="Q84" s="81"/>
      <c r="R84" s="81"/>
      <c r="S84" s="81"/>
      <c r="T84" s="81"/>
      <c r="U84" s="81"/>
      <c r="V84" s="81"/>
      <c r="W84" s="81"/>
      <c r="X84" s="81"/>
    </row>
    <row r="85" spans="3:24" x14ac:dyDescent="0.25">
      <c r="C85" s="76">
        <v>43594</v>
      </c>
      <c r="D85" s="81">
        <v>1.3012999999999999</v>
      </c>
      <c r="E85" s="81">
        <v>70.39</v>
      </c>
      <c r="F85" s="81">
        <v>1.1220000000000001</v>
      </c>
      <c r="G85" s="81">
        <v>111.95</v>
      </c>
      <c r="H85" s="81">
        <v>83.75</v>
      </c>
      <c r="I85" s="81">
        <v>344.5</v>
      </c>
      <c r="J85" s="81">
        <v>421.75</v>
      </c>
      <c r="K85" s="81">
        <v>185.25</v>
      </c>
      <c r="L85" s="81">
        <v>3490</v>
      </c>
      <c r="M85" s="81">
        <v>16.350000000000001</v>
      </c>
      <c r="N85" s="81"/>
      <c r="O85" s="81"/>
      <c r="P85" s="81"/>
      <c r="Q85" s="81"/>
      <c r="R85" s="81"/>
      <c r="S85" s="81"/>
      <c r="T85" s="81"/>
      <c r="U85" s="81"/>
      <c r="V85" s="81"/>
      <c r="W85" s="81"/>
      <c r="X85" s="81"/>
    </row>
    <row r="86" spans="3:24" x14ac:dyDescent="0.25">
      <c r="C86" s="76">
        <v>43593</v>
      </c>
      <c r="D86" s="81">
        <v>1.3006</v>
      </c>
      <c r="E86" s="81">
        <v>70.37</v>
      </c>
      <c r="F86" s="81">
        <v>1.1191</v>
      </c>
      <c r="G86" s="81">
        <v>111.075</v>
      </c>
      <c r="H86" s="81">
        <v>83.575000000000003</v>
      </c>
      <c r="I86" s="81">
        <v>355.25</v>
      </c>
      <c r="J86" s="81">
        <v>431.25</v>
      </c>
      <c r="K86" s="81">
        <v>184.75</v>
      </c>
      <c r="L86" s="81">
        <v>3490</v>
      </c>
      <c r="M86" s="81">
        <v>16.41</v>
      </c>
      <c r="N86" s="81"/>
      <c r="O86" s="81"/>
      <c r="P86" s="81"/>
      <c r="Q86" s="81"/>
      <c r="R86" s="81"/>
      <c r="S86" s="81"/>
      <c r="T86" s="81"/>
      <c r="U86" s="81"/>
      <c r="V86" s="81"/>
      <c r="W86" s="81"/>
      <c r="X86" s="81"/>
    </row>
    <row r="87" spans="3:24" x14ac:dyDescent="0.25">
      <c r="C87" s="76">
        <v>43592</v>
      </c>
      <c r="D87" s="81">
        <v>1.3073999999999999</v>
      </c>
      <c r="E87" s="81">
        <v>69.88</v>
      </c>
      <c r="F87" s="81">
        <v>1.119</v>
      </c>
      <c r="G87" s="81">
        <v>112.27500000000001</v>
      </c>
      <c r="H87" s="81">
        <v>83.05</v>
      </c>
      <c r="I87" s="81">
        <v>358</v>
      </c>
      <c r="J87" s="81">
        <v>430.5</v>
      </c>
      <c r="K87" s="81">
        <v>185</v>
      </c>
      <c r="L87" s="81">
        <v>3490</v>
      </c>
      <c r="M87" s="81">
        <v>16.45</v>
      </c>
      <c r="N87" s="81"/>
      <c r="O87" s="81"/>
      <c r="P87" s="81"/>
      <c r="Q87" s="81"/>
      <c r="R87" s="81"/>
      <c r="S87" s="81"/>
      <c r="T87" s="81"/>
      <c r="U87" s="81"/>
      <c r="V87" s="81"/>
      <c r="W87" s="81"/>
      <c r="X87" s="81"/>
    </row>
    <row r="88" spans="3:24" x14ac:dyDescent="0.25">
      <c r="C88" s="76">
        <v>43591</v>
      </c>
      <c r="D88" s="81">
        <v>1.3095000000000001</v>
      </c>
      <c r="E88" s="81">
        <v>71.239999999999995</v>
      </c>
      <c r="F88" s="81">
        <v>1.1196999999999999</v>
      </c>
      <c r="G88" s="81">
        <v>112.27500000000001</v>
      </c>
      <c r="H88" s="81">
        <v>82.375</v>
      </c>
      <c r="I88" s="81">
        <v>355.75</v>
      </c>
      <c r="J88" s="81">
        <v>428</v>
      </c>
      <c r="K88" s="81">
        <v>184</v>
      </c>
      <c r="L88" s="81">
        <v>3447</v>
      </c>
      <c r="M88" s="81">
        <v>16.5</v>
      </c>
      <c r="N88" s="81"/>
      <c r="O88" s="81"/>
      <c r="P88" s="81"/>
      <c r="Q88" s="81"/>
      <c r="R88" s="81"/>
      <c r="S88" s="81"/>
      <c r="T88" s="81"/>
      <c r="U88" s="81"/>
      <c r="V88" s="81"/>
      <c r="W88" s="81"/>
      <c r="X88" s="81"/>
    </row>
    <row r="89" spans="3:24" x14ac:dyDescent="0.25">
      <c r="C89" s="76">
        <v>43588</v>
      </c>
      <c r="D89" s="81">
        <v>1.3170999999999999</v>
      </c>
      <c r="E89" s="81">
        <v>70.849999999999994</v>
      </c>
      <c r="F89" s="81">
        <v>1.1200000000000001</v>
      </c>
      <c r="G89" s="81">
        <v>113.425</v>
      </c>
      <c r="H89" s="81">
        <v>85.35</v>
      </c>
      <c r="I89" s="81">
        <v>363</v>
      </c>
      <c r="J89" s="81">
        <v>428</v>
      </c>
      <c r="K89" s="81">
        <v>185.5</v>
      </c>
      <c r="L89" s="81">
        <v>3447</v>
      </c>
      <c r="M89" s="81">
        <v>16.37</v>
      </c>
      <c r="N89" s="81"/>
      <c r="O89" s="81"/>
      <c r="P89" s="81"/>
      <c r="Q89" s="81"/>
      <c r="R89" s="81"/>
      <c r="S89" s="81"/>
      <c r="T89" s="81"/>
      <c r="U89" s="81"/>
      <c r="V89" s="81"/>
      <c r="W89" s="81"/>
      <c r="X89" s="81"/>
    </row>
    <row r="90" spans="3:24" x14ac:dyDescent="0.25">
      <c r="C90" s="76">
        <v>43587</v>
      </c>
      <c r="D90" s="81">
        <v>1.3033999999999999</v>
      </c>
      <c r="E90" s="81">
        <v>70.75</v>
      </c>
      <c r="F90" s="81">
        <v>1.1175999999999999</v>
      </c>
      <c r="G90" s="81">
        <v>113.675</v>
      </c>
      <c r="H90" s="81">
        <v>86.1</v>
      </c>
      <c r="I90" s="81">
        <v>362</v>
      </c>
      <c r="J90" s="81">
        <v>433.25</v>
      </c>
      <c r="K90" s="81">
        <v>186.25</v>
      </c>
      <c r="L90" s="81">
        <v>3447</v>
      </c>
      <c r="M90" s="81">
        <v>16.170000000000002</v>
      </c>
      <c r="N90" s="81"/>
      <c r="O90" s="81"/>
      <c r="P90" s="81"/>
      <c r="Q90" s="81"/>
      <c r="R90" s="81"/>
      <c r="S90" s="81"/>
      <c r="T90" s="81"/>
      <c r="U90" s="81"/>
      <c r="V90" s="81"/>
      <c r="W90" s="81"/>
      <c r="X90" s="81"/>
    </row>
    <row r="91" spans="3:24" x14ac:dyDescent="0.25">
      <c r="C91" s="76">
        <v>43586</v>
      </c>
      <c r="D91" s="81">
        <v>1.3048999999999999</v>
      </c>
      <c r="E91" s="81">
        <v>72.180000000000007</v>
      </c>
      <c r="F91" s="81">
        <v>1.1194</v>
      </c>
      <c r="G91" s="81">
        <v>113.875</v>
      </c>
      <c r="H91" s="81">
        <v>87.1</v>
      </c>
      <c r="I91" s="81">
        <v>360</v>
      </c>
      <c r="J91" s="81">
        <v>425</v>
      </c>
      <c r="K91" s="81">
        <v>183.25</v>
      </c>
      <c r="L91" s="81">
        <v>3447</v>
      </c>
      <c r="M91" s="81">
        <v>16.12</v>
      </c>
      <c r="N91" s="81"/>
      <c r="O91" s="81"/>
      <c r="P91" s="81"/>
      <c r="Q91" s="81"/>
      <c r="R91" s="81"/>
      <c r="S91" s="81"/>
      <c r="T91" s="81"/>
      <c r="U91" s="81"/>
      <c r="V91" s="81"/>
      <c r="W91" s="81"/>
      <c r="X91" s="81"/>
    </row>
    <row r="92" spans="3:24" x14ac:dyDescent="0.25">
      <c r="C92" s="76">
        <v>43585</v>
      </c>
      <c r="D92" s="81">
        <v>1.3030999999999999</v>
      </c>
      <c r="E92" s="81">
        <v>72.8</v>
      </c>
      <c r="F92" s="81">
        <v>1.1214999999999999</v>
      </c>
      <c r="G92" s="81">
        <v>123.75</v>
      </c>
      <c r="H92" s="81">
        <v>84.3</v>
      </c>
      <c r="I92" s="81">
        <v>353.25</v>
      </c>
      <c r="J92" s="81">
        <v>418.5</v>
      </c>
      <c r="K92" s="81">
        <v>183.25</v>
      </c>
      <c r="L92" s="81">
        <v>3447</v>
      </c>
      <c r="M92" s="81">
        <v>15.96</v>
      </c>
      <c r="N92" s="81"/>
      <c r="O92" s="81"/>
      <c r="P92" s="81"/>
      <c r="Q92" s="81"/>
      <c r="R92" s="81"/>
      <c r="S92" s="81"/>
      <c r="T92" s="81"/>
      <c r="U92" s="81"/>
      <c r="V92" s="81"/>
      <c r="W92" s="81"/>
      <c r="X92" s="81"/>
    </row>
    <row r="93" spans="3:24" x14ac:dyDescent="0.25">
      <c r="C93" s="76">
        <v>43584</v>
      </c>
      <c r="D93" s="81">
        <v>1.2936000000000001</v>
      </c>
      <c r="E93" s="81">
        <v>72.040000000000006</v>
      </c>
      <c r="F93" s="81">
        <v>1.1185</v>
      </c>
      <c r="G93" s="81">
        <v>124.77500000000001</v>
      </c>
      <c r="H93" s="81">
        <v>84.775000000000006</v>
      </c>
      <c r="I93" s="81">
        <v>352</v>
      </c>
      <c r="J93" s="81">
        <v>426.75</v>
      </c>
      <c r="K93" s="81">
        <v>184</v>
      </c>
      <c r="L93" s="81">
        <v>3447</v>
      </c>
      <c r="M93" s="81">
        <v>15.97</v>
      </c>
      <c r="N93" s="81"/>
      <c r="O93" s="81"/>
      <c r="P93" s="81"/>
      <c r="Q93" s="81"/>
      <c r="R93" s="81"/>
      <c r="S93" s="81"/>
      <c r="T93" s="81"/>
      <c r="U93" s="81"/>
      <c r="V93" s="81"/>
      <c r="W93" s="81"/>
      <c r="X93" s="81"/>
    </row>
    <row r="94" spans="3:24" x14ac:dyDescent="0.25">
      <c r="C94" s="76">
        <v>43581</v>
      </c>
      <c r="D94" s="81">
        <v>1.2917000000000001</v>
      </c>
      <c r="E94" s="81">
        <v>72.150000000000006</v>
      </c>
      <c r="F94" s="81">
        <v>1.1148</v>
      </c>
      <c r="G94" s="81">
        <v>124.55</v>
      </c>
      <c r="H94" s="81">
        <v>87</v>
      </c>
      <c r="I94" s="81">
        <v>351.25</v>
      </c>
      <c r="J94" s="81">
        <v>435</v>
      </c>
      <c r="K94" s="81">
        <v>183.5</v>
      </c>
      <c r="L94" s="81">
        <v>3447</v>
      </c>
      <c r="M94" s="81">
        <v>15.97</v>
      </c>
      <c r="N94" s="81"/>
      <c r="O94" s="81"/>
      <c r="P94" s="81"/>
      <c r="Q94" s="81"/>
      <c r="R94" s="81"/>
      <c r="S94" s="81"/>
      <c r="T94" s="81"/>
      <c r="U94" s="81"/>
      <c r="V94" s="81"/>
      <c r="W94" s="81"/>
      <c r="X94" s="81"/>
    </row>
    <row r="95" spans="3:24" x14ac:dyDescent="0.25">
      <c r="C95" s="76">
        <v>43580</v>
      </c>
      <c r="D95" s="81">
        <v>1.2897000000000001</v>
      </c>
      <c r="E95" s="81">
        <v>74.349999999999994</v>
      </c>
      <c r="F95" s="81">
        <v>1.113</v>
      </c>
      <c r="G95" s="81">
        <v>124.05</v>
      </c>
      <c r="H95" s="81">
        <v>87.85</v>
      </c>
      <c r="I95" s="81">
        <v>347.5</v>
      </c>
      <c r="J95" s="81">
        <v>434.75</v>
      </c>
      <c r="K95" s="81">
        <v>182</v>
      </c>
      <c r="L95" s="81">
        <v>3447</v>
      </c>
      <c r="M95" s="81">
        <v>15.98</v>
      </c>
      <c r="N95" s="81"/>
      <c r="O95" s="81"/>
      <c r="P95" s="81"/>
      <c r="Q95" s="81"/>
      <c r="R95" s="81"/>
      <c r="S95" s="81"/>
      <c r="T95" s="81"/>
      <c r="U95" s="81"/>
      <c r="V95" s="81"/>
      <c r="W95" s="81"/>
      <c r="X95" s="81"/>
    </row>
    <row r="96" spans="3:24" x14ac:dyDescent="0.25">
      <c r="C96" s="76">
        <v>43579</v>
      </c>
      <c r="D96" s="81">
        <v>1.29</v>
      </c>
      <c r="E96" s="81">
        <v>74.569999999999993</v>
      </c>
      <c r="F96" s="81">
        <v>1.1152</v>
      </c>
      <c r="G96" s="81">
        <v>126.77500000000001</v>
      </c>
      <c r="H96" s="81">
        <v>89.174999999999997</v>
      </c>
      <c r="I96" s="81">
        <v>346.75</v>
      </c>
      <c r="J96" s="81">
        <v>432.25</v>
      </c>
      <c r="K96" s="81">
        <v>181.5</v>
      </c>
      <c r="L96" s="81">
        <v>3447</v>
      </c>
      <c r="M96" s="81">
        <v>15.91</v>
      </c>
      <c r="N96" s="81"/>
      <c r="O96" s="81"/>
      <c r="P96" s="81"/>
      <c r="Q96" s="81"/>
      <c r="R96" s="81"/>
      <c r="S96" s="81"/>
      <c r="T96" s="81"/>
      <c r="U96" s="81"/>
      <c r="V96" s="81"/>
      <c r="W96" s="81"/>
      <c r="X96" s="81"/>
    </row>
    <row r="97" spans="3:24" x14ac:dyDescent="0.25">
      <c r="C97" s="76">
        <v>43578</v>
      </c>
      <c r="D97" s="81">
        <v>1.2937000000000001</v>
      </c>
      <c r="E97" s="81">
        <v>74.510000000000005</v>
      </c>
      <c r="F97" s="81">
        <v>1.1225000000000001</v>
      </c>
      <c r="G97" s="81">
        <v>128.32499999999999</v>
      </c>
      <c r="H97" s="81">
        <v>87.825000000000003</v>
      </c>
      <c r="I97" s="81">
        <v>351.25</v>
      </c>
      <c r="J97" s="81">
        <v>438.75</v>
      </c>
      <c r="K97" s="81">
        <v>182.5</v>
      </c>
      <c r="L97" s="81">
        <v>3447</v>
      </c>
      <c r="M97" s="81">
        <v>15.92</v>
      </c>
      <c r="N97" s="81"/>
      <c r="O97" s="81"/>
      <c r="P97" s="81"/>
      <c r="Q97" s="81"/>
      <c r="R97" s="81"/>
      <c r="S97" s="81"/>
      <c r="T97" s="81"/>
      <c r="U97" s="81"/>
      <c r="V97" s="81"/>
      <c r="W97" s="81"/>
      <c r="X97" s="81"/>
    </row>
    <row r="98" spans="3:24" x14ac:dyDescent="0.25">
      <c r="C98" s="76">
        <v>43577</v>
      </c>
      <c r="D98" s="81">
        <v>1.2982</v>
      </c>
      <c r="E98" s="81">
        <v>74.040000000000006</v>
      </c>
      <c r="F98" s="81">
        <v>1.1254999999999999</v>
      </c>
      <c r="G98" s="81">
        <v>128.5</v>
      </c>
      <c r="H98" s="81">
        <v>89.025000000000006</v>
      </c>
      <c r="I98" s="81">
        <v>354.75</v>
      </c>
      <c r="J98" s="81">
        <v>435.75</v>
      </c>
      <c r="K98" s="81">
        <v>183.5</v>
      </c>
      <c r="L98" s="81">
        <v>3447</v>
      </c>
      <c r="M98" s="81">
        <v>15.92</v>
      </c>
      <c r="N98" s="81"/>
      <c r="O98" s="81"/>
      <c r="P98" s="81"/>
      <c r="Q98" s="81"/>
      <c r="R98" s="81"/>
      <c r="S98" s="81"/>
      <c r="T98" s="81"/>
      <c r="U98" s="81"/>
      <c r="V98" s="81"/>
      <c r="W98" s="81"/>
      <c r="X98" s="81"/>
    </row>
    <row r="99" spans="3:24" x14ac:dyDescent="0.25">
      <c r="C99" s="76">
        <v>43574</v>
      </c>
      <c r="D99" s="81">
        <v>1.2988</v>
      </c>
      <c r="E99" s="81">
        <v>71.97</v>
      </c>
      <c r="F99" s="81">
        <v>1.1246</v>
      </c>
      <c r="G99" s="81">
        <v>128.52500000000001</v>
      </c>
      <c r="H99" s="81">
        <v>90.2</v>
      </c>
      <c r="I99" s="81">
        <v>358.5</v>
      </c>
      <c r="J99" s="81">
        <v>444.25</v>
      </c>
      <c r="K99" s="81">
        <v>183.5</v>
      </c>
      <c r="L99" s="81">
        <v>3447</v>
      </c>
      <c r="M99" s="81">
        <v>15.92</v>
      </c>
      <c r="N99" s="81"/>
      <c r="O99" s="81"/>
      <c r="P99" s="81"/>
      <c r="Q99" s="81"/>
      <c r="R99" s="81"/>
      <c r="S99" s="81"/>
      <c r="T99" s="81"/>
      <c r="U99" s="81"/>
      <c r="V99" s="81"/>
      <c r="W99" s="81"/>
      <c r="X99" s="81"/>
    </row>
    <row r="100" spans="3:24" x14ac:dyDescent="0.25">
      <c r="C100" s="76">
        <v>43573</v>
      </c>
      <c r="D100" s="81">
        <v>1.2996000000000001</v>
      </c>
      <c r="E100" s="81">
        <v>71.97</v>
      </c>
      <c r="F100" s="81">
        <v>1.1229</v>
      </c>
      <c r="G100" s="81">
        <v>128.52500000000001</v>
      </c>
      <c r="H100" s="81">
        <v>90.2</v>
      </c>
      <c r="I100" s="81">
        <v>358.5</v>
      </c>
      <c r="J100" s="81">
        <v>444.25</v>
      </c>
      <c r="K100" s="81">
        <v>183.5</v>
      </c>
      <c r="L100" s="81">
        <v>3447</v>
      </c>
      <c r="M100" s="81">
        <v>15.92</v>
      </c>
      <c r="N100" s="81"/>
      <c r="O100" s="81"/>
      <c r="P100" s="81"/>
      <c r="Q100" s="81"/>
      <c r="R100" s="81"/>
      <c r="S100" s="81"/>
      <c r="T100" s="81"/>
      <c r="U100" s="81"/>
      <c r="V100" s="81"/>
      <c r="W100" s="81"/>
      <c r="X100" s="81"/>
    </row>
    <row r="101" spans="3:24" x14ac:dyDescent="0.25">
      <c r="C101" s="76">
        <v>43572</v>
      </c>
      <c r="D101" s="81">
        <v>1.3043</v>
      </c>
      <c r="E101" s="81">
        <v>71.62</v>
      </c>
      <c r="F101" s="81">
        <v>1.1294</v>
      </c>
      <c r="G101" s="81">
        <v>126.925</v>
      </c>
      <c r="H101" s="81">
        <v>88.924999999999997</v>
      </c>
      <c r="I101" s="81">
        <v>358.25</v>
      </c>
      <c r="J101" s="81">
        <v>447</v>
      </c>
      <c r="K101" s="81">
        <v>185</v>
      </c>
      <c r="L101" s="81">
        <v>3447</v>
      </c>
      <c r="M101" s="81">
        <v>15.92</v>
      </c>
      <c r="N101" s="81"/>
      <c r="O101" s="81"/>
      <c r="P101" s="81"/>
      <c r="Q101" s="81"/>
      <c r="R101" s="81"/>
      <c r="S101" s="81"/>
      <c r="T101" s="81"/>
      <c r="U101" s="81"/>
      <c r="V101" s="81"/>
      <c r="W101" s="81"/>
      <c r="X101" s="81"/>
    </row>
    <row r="102" spans="3:24" x14ac:dyDescent="0.25">
      <c r="C102" s="76">
        <v>43571</v>
      </c>
      <c r="D102" s="81">
        <v>1.3048</v>
      </c>
      <c r="E102" s="81">
        <v>71.72</v>
      </c>
      <c r="F102" s="81">
        <v>1.1279999999999999</v>
      </c>
      <c r="G102" s="81">
        <v>127.15</v>
      </c>
      <c r="H102" s="81">
        <v>88.974999999999994</v>
      </c>
      <c r="I102" s="81">
        <v>359</v>
      </c>
      <c r="J102" s="81">
        <v>445</v>
      </c>
      <c r="K102" s="81">
        <v>186.25</v>
      </c>
      <c r="L102" s="81">
        <v>3447</v>
      </c>
      <c r="M102" s="81">
        <v>15.95</v>
      </c>
      <c r="N102" s="81"/>
      <c r="O102" s="81"/>
      <c r="P102" s="81"/>
      <c r="Q102" s="81"/>
      <c r="R102" s="81"/>
      <c r="S102" s="81"/>
      <c r="T102" s="81"/>
      <c r="U102" s="81"/>
      <c r="V102" s="81"/>
      <c r="W102" s="81"/>
      <c r="X102" s="81"/>
    </row>
    <row r="103" spans="3:24" x14ac:dyDescent="0.25">
      <c r="C103" s="76">
        <v>43570</v>
      </c>
      <c r="D103" s="81">
        <v>1.3097000000000001</v>
      </c>
      <c r="E103" s="81">
        <v>71.180000000000007</v>
      </c>
      <c r="F103" s="81">
        <v>1.1307</v>
      </c>
      <c r="G103" s="81">
        <v>126.3</v>
      </c>
      <c r="H103" s="81">
        <v>90.075000000000003</v>
      </c>
      <c r="I103" s="81">
        <v>362.75</v>
      </c>
      <c r="J103" s="81">
        <v>459.5</v>
      </c>
      <c r="K103" s="81">
        <v>189</v>
      </c>
      <c r="L103" s="81">
        <v>3483</v>
      </c>
      <c r="M103" s="81">
        <v>15.89</v>
      </c>
      <c r="N103" s="81"/>
      <c r="O103" s="81"/>
      <c r="P103" s="81"/>
      <c r="Q103" s="81"/>
      <c r="R103" s="81"/>
      <c r="S103" s="81"/>
      <c r="T103" s="81"/>
      <c r="U103" s="81"/>
      <c r="V103" s="81"/>
      <c r="W103" s="81"/>
      <c r="X103" s="81"/>
    </row>
    <row r="104" spans="3:24" x14ac:dyDescent="0.25">
      <c r="C104" s="76">
        <v>43567</v>
      </c>
      <c r="D104" s="81">
        <v>1.3081</v>
      </c>
      <c r="E104" s="81">
        <v>71.55</v>
      </c>
      <c r="F104" s="81">
        <v>1.1299999999999999</v>
      </c>
      <c r="G104" s="81">
        <v>126.55</v>
      </c>
      <c r="H104" s="81">
        <v>89.6</v>
      </c>
      <c r="I104" s="81">
        <v>361</v>
      </c>
      <c r="J104" s="81">
        <v>464.5</v>
      </c>
      <c r="K104" s="81">
        <v>189.25</v>
      </c>
      <c r="L104" s="81">
        <v>3483</v>
      </c>
      <c r="M104" s="81">
        <v>15.92</v>
      </c>
      <c r="N104" s="81"/>
      <c r="O104" s="81"/>
      <c r="P104" s="81"/>
      <c r="Q104" s="81"/>
      <c r="R104" s="81"/>
      <c r="S104" s="81"/>
      <c r="T104" s="81"/>
      <c r="U104" s="81"/>
      <c r="V104" s="81"/>
      <c r="W104" s="81"/>
      <c r="X104" s="81"/>
    </row>
    <row r="105" spans="3:24" x14ac:dyDescent="0.25">
      <c r="C105" s="76">
        <v>43566</v>
      </c>
      <c r="D105" s="81">
        <v>1.3053999999999999</v>
      </c>
      <c r="E105" s="81">
        <v>70.83</v>
      </c>
      <c r="F105" s="81">
        <v>1.125</v>
      </c>
      <c r="G105" s="81">
        <v>126</v>
      </c>
      <c r="H105" s="81">
        <v>79.224999999999994</v>
      </c>
      <c r="I105" s="81">
        <v>360</v>
      </c>
      <c r="J105" s="81">
        <v>460.5</v>
      </c>
      <c r="K105" s="81">
        <v>189.25</v>
      </c>
      <c r="L105" s="81">
        <v>3483</v>
      </c>
      <c r="M105" s="81">
        <v>15.91</v>
      </c>
      <c r="N105" s="81"/>
      <c r="O105" s="81"/>
      <c r="P105" s="81"/>
      <c r="Q105" s="81"/>
      <c r="R105" s="81"/>
      <c r="S105" s="81"/>
      <c r="T105" s="81"/>
      <c r="U105" s="81"/>
      <c r="V105" s="81"/>
      <c r="W105" s="81"/>
      <c r="X105" s="81"/>
    </row>
    <row r="106" spans="3:24" x14ac:dyDescent="0.25">
      <c r="C106" s="76">
        <v>43565</v>
      </c>
      <c r="D106" s="81">
        <v>1.3089</v>
      </c>
      <c r="E106" s="81">
        <v>71.73</v>
      </c>
      <c r="F106" s="81">
        <v>1.1273</v>
      </c>
      <c r="G106" s="81">
        <v>125.875</v>
      </c>
      <c r="H106" s="81">
        <v>78.900000000000006</v>
      </c>
      <c r="I106" s="81">
        <v>361.75</v>
      </c>
      <c r="J106" s="81">
        <v>458</v>
      </c>
      <c r="K106" s="81">
        <v>188.5</v>
      </c>
      <c r="L106" s="81">
        <v>3483</v>
      </c>
      <c r="M106" s="81">
        <v>15.97</v>
      </c>
      <c r="N106" s="81"/>
      <c r="O106" s="81"/>
      <c r="P106" s="81"/>
      <c r="Q106" s="81"/>
      <c r="R106" s="81"/>
      <c r="S106" s="81"/>
      <c r="T106" s="81"/>
      <c r="U106" s="81"/>
      <c r="V106" s="81"/>
      <c r="W106" s="81"/>
      <c r="X106" s="81"/>
    </row>
    <row r="107" spans="3:24" x14ac:dyDescent="0.25">
      <c r="C107" s="76">
        <v>43564</v>
      </c>
      <c r="D107" s="81">
        <v>1.306</v>
      </c>
      <c r="E107" s="81">
        <v>70.61</v>
      </c>
      <c r="F107" s="81">
        <v>1.1261000000000001</v>
      </c>
      <c r="G107" s="81">
        <v>125.9</v>
      </c>
      <c r="H107" s="81">
        <v>78.525000000000006</v>
      </c>
      <c r="I107" s="81">
        <v>360</v>
      </c>
      <c r="J107" s="81">
        <v>459.5</v>
      </c>
      <c r="K107" s="81">
        <v>189.25</v>
      </c>
      <c r="L107" s="81">
        <v>3483</v>
      </c>
      <c r="M107" s="81">
        <v>15.95</v>
      </c>
      <c r="N107" s="81"/>
      <c r="O107" s="81"/>
      <c r="P107" s="81"/>
      <c r="Q107" s="81"/>
      <c r="R107" s="81"/>
      <c r="S107" s="81"/>
      <c r="T107" s="81"/>
      <c r="U107" s="81"/>
      <c r="V107" s="81"/>
      <c r="W107" s="81"/>
      <c r="X107" s="81"/>
    </row>
    <row r="108" spans="3:24" x14ac:dyDescent="0.25">
      <c r="C108" s="76">
        <v>43563</v>
      </c>
      <c r="D108" s="81">
        <v>1.3062</v>
      </c>
      <c r="E108" s="81">
        <v>71.099999999999994</v>
      </c>
      <c r="F108" s="81">
        <v>1.1258999999999999</v>
      </c>
      <c r="G108" s="81">
        <v>125.8</v>
      </c>
      <c r="H108" s="81">
        <v>78.599999999999994</v>
      </c>
      <c r="I108" s="81">
        <v>360</v>
      </c>
      <c r="J108" s="81">
        <v>465.25</v>
      </c>
      <c r="K108" s="81">
        <v>189.5</v>
      </c>
      <c r="L108" s="81">
        <v>3483</v>
      </c>
      <c r="M108" s="81">
        <v>15.86</v>
      </c>
      <c r="N108" s="81"/>
      <c r="O108" s="81"/>
      <c r="P108" s="81"/>
      <c r="Q108" s="81"/>
      <c r="R108" s="81"/>
      <c r="S108" s="81"/>
      <c r="T108" s="81"/>
      <c r="U108" s="81"/>
      <c r="V108" s="81"/>
      <c r="W108" s="81"/>
      <c r="X108" s="81"/>
    </row>
    <row r="109" spans="3:24" x14ac:dyDescent="0.25">
      <c r="C109" s="76">
        <v>43560</v>
      </c>
      <c r="D109" s="81">
        <v>1.3036000000000001</v>
      </c>
      <c r="E109" s="81">
        <v>70.34</v>
      </c>
      <c r="F109" s="81">
        <v>1.1214</v>
      </c>
      <c r="G109" s="81">
        <v>126.05</v>
      </c>
      <c r="H109" s="81">
        <v>79.025000000000006</v>
      </c>
      <c r="I109" s="81">
        <v>362.5</v>
      </c>
      <c r="J109" s="81">
        <v>467.75</v>
      </c>
      <c r="K109" s="81">
        <v>189.25</v>
      </c>
      <c r="L109" s="81">
        <v>3483</v>
      </c>
      <c r="M109" s="81">
        <v>15.85</v>
      </c>
      <c r="N109" s="81"/>
      <c r="O109" s="81"/>
      <c r="P109" s="81"/>
      <c r="Q109" s="81"/>
      <c r="R109" s="81"/>
      <c r="S109" s="81"/>
      <c r="T109" s="81"/>
      <c r="U109" s="81"/>
      <c r="V109" s="81"/>
      <c r="W109" s="81"/>
      <c r="X109" s="81"/>
    </row>
    <row r="110" spans="3:24" x14ac:dyDescent="0.25">
      <c r="C110" s="76">
        <v>43559</v>
      </c>
      <c r="D110" s="81">
        <v>1.3077000000000001</v>
      </c>
      <c r="E110" s="81">
        <v>69.400000000000006</v>
      </c>
      <c r="F110" s="81">
        <v>1.1220000000000001</v>
      </c>
      <c r="G110" s="81">
        <v>127.55</v>
      </c>
      <c r="H110" s="81">
        <v>79.575000000000003</v>
      </c>
      <c r="I110" s="81">
        <v>365.25</v>
      </c>
      <c r="J110" s="81">
        <v>470.75</v>
      </c>
      <c r="K110" s="81">
        <v>189.5</v>
      </c>
      <c r="L110" s="81">
        <v>3483</v>
      </c>
      <c r="M110" s="81">
        <v>15.81</v>
      </c>
      <c r="N110" s="81"/>
      <c r="O110" s="81"/>
      <c r="P110" s="81"/>
      <c r="Q110" s="81"/>
      <c r="R110" s="81"/>
      <c r="S110" s="81"/>
      <c r="T110" s="81"/>
      <c r="U110" s="81"/>
      <c r="V110" s="81"/>
      <c r="W110" s="81"/>
      <c r="X110" s="81"/>
    </row>
    <row r="111" spans="3:24" x14ac:dyDescent="0.25">
      <c r="C111" s="76">
        <v>43558</v>
      </c>
      <c r="D111" s="81">
        <v>1.3159000000000001</v>
      </c>
      <c r="E111" s="81">
        <v>69.31</v>
      </c>
      <c r="F111" s="81">
        <v>1.1234</v>
      </c>
      <c r="G111" s="81">
        <v>125.77500000000001</v>
      </c>
      <c r="H111" s="81">
        <v>79.075000000000003</v>
      </c>
      <c r="I111" s="81">
        <v>362.75</v>
      </c>
      <c r="J111" s="81">
        <v>471</v>
      </c>
      <c r="K111" s="81">
        <v>188.5</v>
      </c>
      <c r="L111" s="81">
        <v>3483</v>
      </c>
      <c r="M111" s="81">
        <v>15.8</v>
      </c>
      <c r="N111" s="81"/>
      <c r="O111" s="81"/>
      <c r="P111" s="81"/>
      <c r="Q111" s="81"/>
      <c r="R111" s="81"/>
      <c r="S111" s="81"/>
      <c r="T111" s="81"/>
      <c r="U111" s="81"/>
      <c r="V111" s="81"/>
      <c r="W111" s="81"/>
      <c r="X111" s="81"/>
    </row>
    <row r="112" spans="3:24" x14ac:dyDescent="0.25">
      <c r="C112" s="76">
        <v>43557</v>
      </c>
      <c r="D112" s="81">
        <v>1.3127</v>
      </c>
      <c r="E112" s="81">
        <v>69.37</v>
      </c>
      <c r="F112" s="81">
        <v>1.1202000000000001</v>
      </c>
      <c r="G112" s="81">
        <v>126.27500000000001</v>
      </c>
      <c r="H112" s="81">
        <v>78.95</v>
      </c>
      <c r="I112" s="81">
        <v>361.5</v>
      </c>
      <c r="J112" s="81">
        <v>464</v>
      </c>
      <c r="K112" s="81">
        <v>187.25</v>
      </c>
      <c r="L112" s="81">
        <v>3483</v>
      </c>
      <c r="M112" s="81">
        <v>15.06</v>
      </c>
      <c r="N112" s="81"/>
      <c r="O112" s="81"/>
      <c r="P112" s="81"/>
      <c r="Q112" s="81"/>
      <c r="R112" s="81"/>
      <c r="S112" s="81"/>
      <c r="T112" s="81"/>
      <c r="U112" s="81"/>
      <c r="V112" s="81"/>
      <c r="W112" s="81"/>
      <c r="X112" s="81"/>
    </row>
    <row r="113" spans="3:24" x14ac:dyDescent="0.25">
      <c r="C113" s="76">
        <v>43556</v>
      </c>
      <c r="D113" s="81">
        <v>1.3099000000000001</v>
      </c>
      <c r="E113" s="81">
        <v>69.010000000000005</v>
      </c>
      <c r="F113" s="81">
        <v>1.1212</v>
      </c>
      <c r="G113" s="81">
        <v>126.175</v>
      </c>
      <c r="H113" s="81">
        <v>77.400000000000006</v>
      </c>
      <c r="I113" s="81">
        <v>361.75</v>
      </c>
      <c r="J113" s="81">
        <v>462.75</v>
      </c>
      <c r="K113" s="81">
        <v>187</v>
      </c>
      <c r="L113" s="81">
        <v>3324</v>
      </c>
      <c r="M113" s="81">
        <v>15.06</v>
      </c>
      <c r="N113" s="81"/>
      <c r="O113" s="81"/>
      <c r="P113" s="81"/>
      <c r="Q113" s="81"/>
      <c r="R113" s="81"/>
      <c r="S113" s="81"/>
      <c r="T113" s="81"/>
      <c r="U113" s="81"/>
      <c r="V113" s="81"/>
      <c r="W113" s="81"/>
      <c r="X113" s="81"/>
    </row>
    <row r="114" spans="3:24" x14ac:dyDescent="0.25">
      <c r="C114" s="76">
        <v>43553</v>
      </c>
      <c r="D114" s="81">
        <v>1.3030999999999999</v>
      </c>
      <c r="E114" s="81">
        <v>68.39</v>
      </c>
      <c r="F114" s="81">
        <v>1.1216999999999999</v>
      </c>
      <c r="G114" s="81">
        <v>125.7</v>
      </c>
      <c r="H114" s="81">
        <v>77.375</v>
      </c>
      <c r="I114" s="81">
        <v>356.5</v>
      </c>
      <c r="J114" s="81">
        <v>457.75</v>
      </c>
      <c r="K114" s="81">
        <v>185.75</v>
      </c>
      <c r="L114" s="81">
        <v>3324</v>
      </c>
      <c r="M114" s="81">
        <v>15.06</v>
      </c>
      <c r="N114" s="81"/>
      <c r="O114" s="81"/>
      <c r="P114" s="81"/>
      <c r="Q114" s="81"/>
      <c r="R114" s="81"/>
      <c r="S114" s="81"/>
      <c r="T114" s="81"/>
      <c r="U114" s="81"/>
      <c r="V114" s="81"/>
      <c r="W114" s="81"/>
      <c r="X114" s="81"/>
    </row>
    <row r="115" spans="3:24" x14ac:dyDescent="0.25">
      <c r="C115" s="76">
        <v>43552</v>
      </c>
      <c r="D115" s="81">
        <v>1.3043</v>
      </c>
      <c r="E115" s="81">
        <v>67.819999999999993</v>
      </c>
      <c r="F115" s="81">
        <v>1.1220000000000001</v>
      </c>
      <c r="G115" s="81">
        <v>126.52500000000001</v>
      </c>
      <c r="H115" s="81">
        <v>78.875</v>
      </c>
      <c r="I115" s="81">
        <v>374</v>
      </c>
      <c r="J115" s="81">
        <v>464.5</v>
      </c>
      <c r="K115" s="81">
        <v>186</v>
      </c>
      <c r="L115" s="81">
        <v>3324</v>
      </c>
      <c r="M115" s="81">
        <v>15.06</v>
      </c>
      <c r="N115" s="81"/>
      <c r="O115" s="81"/>
      <c r="P115" s="81"/>
      <c r="Q115" s="81"/>
      <c r="R115" s="81"/>
      <c r="S115" s="81"/>
      <c r="T115" s="81"/>
      <c r="U115" s="81"/>
      <c r="V115" s="81"/>
      <c r="W115" s="81"/>
      <c r="X115" s="81"/>
    </row>
    <row r="116" spans="3:24" x14ac:dyDescent="0.25">
      <c r="C116" s="76">
        <v>43551</v>
      </c>
      <c r="D116" s="81">
        <v>1.3189</v>
      </c>
      <c r="E116" s="81">
        <v>67.83</v>
      </c>
      <c r="F116" s="81">
        <v>1.1247</v>
      </c>
      <c r="G116" s="81">
        <v>126.25</v>
      </c>
      <c r="H116" s="81">
        <v>81.325000000000003</v>
      </c>
      <c r="I116" s="81">
        <v>373.75</v>
      </c>
      <c r="J116" s="81">
        <v>469.5</v>
      </c>
      <c r="K116" s="81">
        <v>186.5</v>
      </c>
      <c r="L116" s="81">
        <v>3324</v>
      </c>
      <c r="M116" s="81">
        <v>15.08</v>
      </c>
      <c r="N116" s="81"/>
      <c r="O116" s="81"/>
      <c r="P116" s="81"/>
      <c r="Q116" s="81"/>
      <c r="R116" s="81"/>
      <c r="S116" s="81"/>
      <c r="T116" s="81"/>
      <c r="U116" s="81"/>
      <c r="V116" s="81"/>
      <c r="W116" s="81"/>
      <c r="X116" s="81"/>
    </row>
    <row r="117" spans="3:24" x14ac:dyDescent="0.25">
      <c r="C117" s="76">
        <v>43550</v>
      </c>
      <c r="D117" s="81">
        <v>1.3207</v>
      </c>
      <c r="E117" s="81">
        <v>67.97</v>
      </c>
      <c r="F117" s="81">
        <v>1.1264000000000001</v>
      </c>
      <c r="G117" s="81">
        <v>126.9</v>
      </c>
      <c r="H117" s="81">
        <v>79.724999999999994</v>
      </c>
      <c r="I117" s="81">
        <v>377.25</v>
      </c>
      <c r="J117" s="81">
        <v>469.25</v>
      </c>
      <c r="K117" s="81">
        <v>188</v>
      </c>
      <c r="L117" s="81">
        <v>3324</v>
      </c>
      <c r="M117" s="81">
        <v>15.06</v>
      </c>
      <c r="N117" s="81"/>
      <c r="O117" s="81"/>
      <c r="P117" s="81"/>
      <c r="Q117" s="81"/>
      <c r="R117" s="81"/>
      <c r="S117" s="81"/>
      <c r="T117" s="81"/>
      <c r="U117" s="81"/>
      <c r="V117" s="81"/>
      <c r="W117" s="81"/>
      <c r="X117" s="81"/>
    </row>
    <row r="118" spans="3:24" x14ac:dyDescent="0.25">
      <c r="C118" s="76">
        <v>43549</v>
      </c>
      <c r="D118" s="81">
        <v>1.3202</v>
      </c>
      <c r="E118" s="81">
        <v>67.209999999999994</v>
      </c>
      <c r="F118" s="81">
        <v>1.1311</v>
      </c>
      <c r="G118" s="81">
        <v>127.575</v>
      </c>
      <c r="H118" s="81">
        <v>78.650000000000006</v>
      </c>
      <c r="I118" s="81">
        <v>379.75</v>
      </c>
      <c r="J118" s="81">
        <v>469.5</v>
      </c>
      <c r="K118" s="81">
        <v>189.5</v>
      </c>
      <c r="L118" s="81">
        <v>3324</v>
      </c>
      <c r="M118" s="81">
        <v>15.05</v>
      </c>
      <c r="N118" s="81"/>
      <c r="O118" s="81"/>
      <c r="P118" s="81"/>
      <c r="Q118" s="81"/>
      <c r="R118" s="81"/>
      <c r="S118" s="81"/>
      <c r="T118" s="81"/>
      <c r="U118" s="81"/>
      <c r="V118" s="81"/>
      <c r="W118" s="81"/>
      <c r="X118" s="81"/>
    </row>
    <row r="119" spans="3:24" x14ac:dyDescent="0.25">
      <c r="C119" s="76">
        <v>43546</v>
      </c>
      <c r="D119" s="81">
        <v>1.3209</v>
      </c>
      <c r="E119" s="81">
        <v>67.03</v>
      </c>
      <c r="F119" s="81">
        <v>1.1313</v>
      </c>
      <c r="G119" s="81">
        <v>129.72499999999999</v>
      </c>
      <c r="H119" s="81">
        <v>78.325000000000003</v>
      </c>
      <c r="I119" s="81">
        <v>378.25</v>
      </c>
      <c r="J119" s="81">
        <v>466</v>
      </c>
      <c r="K119" s="81">
        <v>189.5</v>
      </c>
      <c r="L119" s="81">
        <v>3324</v>
      </c>
      <c r="M119" s="81">
        <v>15.03</v>
      </c>
      <c r="N119" s="81"/>
      <c r="O119" s="81"/>
      <c r="P119" s="81"/>
      <c r="Q119" s="81"/>
      <c r="R119" s="81"/>
      <c r="S119" s="81"/>
      <c r="T119" s="81"/>
      <c r="U119" s="81"/>
      <c r="V119" s="81"/>
      <c r="W119" s="81"/>
      <c r="X119" s="81"/>
    </row>
    <row r="120" spans="3:24" x14ac:dyDescent="0.25">
      <c r="C120" s="76">
        <v>43545</v>
      </c>
      <c r="D120" s="81">
        <v>1.3107</v>
      </c>
      <c r="E120" s="81">
        <v>67.86</v>
      </c>
      <c r="F120" s="81">
        <v>1.1373</v>
      </c>
      <c r="G120" s="81">
        <v>129.9</v>
      </c>
      <c r="H120" s="81">
        <v>78.325000000000003</v>
      </c>
      <c r="I120" s="81">
        <v>376.25</v>
      </c>
      <c r="J120" s="81">
        <v>466.5</v>
      </c>
      <c r="K120" s="81">
        <v>189</v>
      </c>
      <c r="L120" s="81">
        <v>3324</v>
      </c>
      <c r="M120" s="81">
        <v>15.03</v>
      </c>
      <c r="N120" s="81"/>
      <c r="O120" s="81"/>
      <c r="P120" s="81"/>
      <c r="Q120" s="81"/>
      <c r="R120" s="81"/>
      <c r="S120" s="81"/>
      <c r="T120" s="81"/>
      <c r="U120" s="81"/>
      <c r="V120" s="81"/>
      <c r="W120" s="81"/>
      <c r="X120" s="81"/>
    </row>
    <row r="121" spans="3:24" x14ac:dyDescent="0.25">
      <c r="C121" s="76">
        <v>43544</v>
      </c>
      <c r="D121" s="81">
        <v>1.3196000000000001</v>
      </c>
      <c r="E121" s="81">
        <v>68.5</v>
      </c>
      <c r="F121" s="81">
        <v>1.1411</v>
      </c>
      <c r="G121" s="81">
        <v>129.57499999999999</v>
      </c>
      <c r="H121" s="81">
        <v>73.825000000000003</v>
      </c>
      <c r="I121" s="81">
        <v>371.5</v>
      </c>
      <c r="J121" s="81">
        <v>464.75</v>
      </c>
      <c r="K121" s="81">
        <v>189</v>
      </c>
      <c r="L121" s="81">
        <v>3324</v>
      </c>
      <c r="M121" s="81">
        <v>14.94</v>
      </c>
      <c r="N121" s="81"/>
      <c r="O121" s="81"/>
      <c r="P121" s="81"/>
      <c r="Q121" s="81"/>
      <c r="R121" s="81"/>
      <c r="S121" s="81"/>
      <c r="T121" s="81"/>
      <c r="U121" s="81"/>
      <c r="V121" s="81"/>
      <c r="W121" s="81"/>
      <c r="X121" s="81"/>
    </row>
    <row r="122" spans="3:24" x14ac:dyDescent="0.25">
      <c r="C122" s="76">
        <v>43543</v>
      </c>
      <c r="D122" s="81">
        <v>1.3267</v>
      </c>
      <c r="E122" s="81">
        <v>67.61</v>
      </c>
      <c r="F122" s="81">
        <v>1.1349</v>
      </c>
      <c r="G122" s="81">
        <v>129.125</v>
      </c>
      <c r="H122" s="81">
        <v>70.825000000000003</v>
      </c>
      <c r="I122" s="81">
        <v>371.25</v>
      </c>
      <c r="J122" s="81">
        <v>456.5</v>
      </c>
      <c r="K122" s="81">
        <v>189.25</v>
      </c>
      <c r="L122" s="81">
        <v>3324</v>
      </c>
      <c r="M122" s="81">
        <v>14.93</v>
      </c>
      <c r="N122" s="81"/>
      <c r="O122" s="81"/>
      <c r="P122" s="81"/>
      <c r="Q122" s="81"/>
      <c r="R122" s="81"/>
      <c r="S122" s="81"/>
      <c r="T122" s="81"/>
      <c r="U122" s="81"/>
      <c r="V122" s="81"/>
      <c r="W122" s="81"/>
      <c r="X122" s="81"/>
    </row>
    <row r="123" spans="3:24" x14ac:dyDescent="0.25">
      <c r="C123" s="76">
        <v>43542</v>
      </c>
      <c r="D123" s="81">
        <v>1.3254999999999999</v>
      </c>
      <c r="E123" s="81">
        <v>67.540000000000006</v>
      </c>
      <c r="F123" s="81">
        <v>1.1335999999999999</v>
      </c>
      <c r="G123" s="81">
        <v>128.32499999999999</v>
      </c>
      <c r="H123" s="81">
        <v>71.025000000000006</v>
      </c>
      <c r="I123" s="81">
        <v>371.5</v>
      </c>
      <c r="J123" s="81">
        <v>456.75</v>
      </c>
      <c r="K123" s="81">
        <v>188.75</v>
      </c>
      <c r="L123" s="81">
        <v>3309</v>
      </c>
      <c r="M123" s="81">
        <v>14.92</v>
      </c>
      <c r="N123" s="81"/>
      <c r="O123" s="81"/>
      <c r="P123" s="81"/>
      <c r="Q123" s="81"/>
      <c r="R123" s="81"/>
      <c r="S123" s="81"/>
      <c r="T123" s="81"/>
      <c r="U123" s="81"/>
      <c r="V123" s="81"/>
      <c r="W123" s="81"/>
      <c r="X123" s="81"/>
    </row>
    <row r="124" spans="3:24" x14ac:dyDescent="0.25">
      <c r="C124" s="76">
        <v>43539</v>
      </c>
      <c r="D124" s="81">
        <v>1.3289</v>
      </c>
      <c r="E124" s="81">
        <v>67.16</v>
      </c>
      <c r="F124" s="81">
        <v>1.1325000000000001</v>
      </c>
      <c r="G124" s="81">
        <v>129.1</v>
      </c>
      <c r="H124" s="81">
        <v>68.8</v>
      </c>
      <c r="I124" s="81">
        <v>373.25</v>
      </c>
      <c r="J124" s="81">
        <v>462.25</v>
      </c>
      <c r="K124" s="81">
        <v>189.25</v>
      </c>
      <c r="L124" s="81">
        <v>3309</v>
      </c>
      <c r="M124" s="81">
        <v>14.94</v>
      </c>
      <c r="N124" s="81"/>
      <c r="O124" s="81"/>
      <c r="P124" s="81"/>
      <c r="Q124" s="81"/>
      <c r="R124" s="81"/>
      <c r="S124" s="81"/>
      <c r="T124" s="81"/>
      <c r="U124" s="81"/>
      <c r="V124" s="81"/>
      <c r="W124" s="81"/>
      <c r="X124" s="81"/>
    </row>
    <row r="125" spans="3:24" x14ac:dyDescent="0.25">
      <c r="C125" s="76">
        <v>43538</v>
      </c>
      <c r="D125" s="81">
        <v>1.3239000000000001</v>
      </c>
      <c r="E125" s="81">
        <v>67.23</v>
      </c>
      <c r="F125" s="81">
        <v>1.1302000000000001</v>
      </c>
      <c r="G125" s="81">
        <v>127.4</v>
      </c>
      <c r="H125" s="81">
        <v>65.8</v>
      </c>
      <c r="I125" s="81">
        <v>361.5</v>
      </c>
      <c r="J125" s="81">
        <v>448.25</v>
      </c>
      <c r="K125" s="81">
        <v>187.75</v>
      </c>
      <c r="L125" s="81">
        <v>3309</v>
      </c>
      <c r="M125" s="81">
        <v>14.95</v>
      </c>
      <c r="N125" s="81"/>
      <c r="O125" s="81"/>
      <c r="P125" s="81"/>
      <c r="Q125" s="81"/>
      <c r="R125" s="81"/>
      <c r="S125" s="81"/>
      <c r="T125" s="81"/>
      <c r="U125" s="81"/>
      <c r="V125" s="81"/>
      <c r="W125" s="81"/>
      <c r="X125" s="81"/>
    </row>
    <row r="126" spans="3:24" x14ac:dyDescent="0.25">
      <c r="C126" s="76">
        <v>43537</v>
      </c>
      <c r="D126" s="81">
        <v>1.3337000000000001</v>
      </c>
      <c r="E126" s="81">
        <v>67.55</v>
      </c>
      <c r="F126" s="81">
        <v>1.1325000000000001</v>
      </c>
      <c r="G126" s="81">
        <v>126.675</v>
      </c>
      <c r="H126" s="81">
        <v>63.475000000000001</v>
      </c>
      <c r="I126" s="81">
        <v>357.25</v>
      </c>
      <c r="J126" s="81">
        <v>440.25</v>
      </c>
      <c r="K126" s="81">
        <v>185.5</v>
      </c>
      <c r="L126" s="81">
        <v>3309</v>
      </c>
      <c r="M126" s="81">
        <v>14.91</v>
      </c>
      <c r="N126" s="81"/>
      <c r="O126" s="81"/>
      <c r="P126" s="81"/>
      <c r="Q126" s="81"/>
      <c r="R126" s="81"/>
      <c r="S126" s="81"/>
      <c r="T126" s="81"/>
      <c r="U126" s="81"/>
      <c r="V126" s="81"/>
      <c r="W126" s="81"/>
      <c r="X126" s="81"/>
    </row>
    <row r="127" spans="3:24" x14ac:dyDescent="0.25">
      <c r="C127" s="76">
        <v>43536</v>
      </c>
      <c r="D127" s="81">
        <v>1.3072999999999999</v>
      </c>
      <c r="E127" s="81">
        <v>66.67</v>
      </c>
      <c r="F127" s="81">
        <v>1.1286</v>
      </c>
      <c r="G127" s="81">
        <v>126.65</v>
      </c>
      <c r="H127" s="81">
        <v>63.65</v>
      </c>
      <c r="I127" s="81">
        <v>356.5</v>
      </c>
      <c r="J127" s="81">
        <v>446.25</v>
      </c>
      <c r="K127" s="81">
        <v>184.25</v>
      </c>
      <c r="L127" s="81">
        <v>3309</v>
      </c>
      <c r="M127" s="81">
        <v>14.92</v>
      </c>
      <c r="N127" s="81"/>
      <c r="O127" s="81"/>
      <c r="P127" s="81"/>
      <c r="Q127" s="81"/>
      <c r="R127" s="81"/>
      <c r="S127" s="81"/>
      <c r="T127" s="81"/>
      <c r="U127" s="81"/>
      <c r="V127" s="81"/>
      <c r="W127" s="81"/>
      <c r="X127" s="81"/>
    </row>
    <row r="128" spans="3:24" x14ac:dyDescent="0.25">
      <c r="C128" s="76">
        <v>43535</v>
      </c>
      <c r="D128" s="81">
        <v>1.3150999999999999</v>
      </c>
      <c r="E128" s="81">
        <v>66.58</v>
      </c>
      <c r="F128" s="81">
        <v>1.1247</v>
      </c>
      <c r="G128" s="81">
        <v>129</v>
      </c>
      <c r="H128" s="81">
        <v>62.85</v>
      </c>
      <c r="I128" s="81">
        <v>352.5</v>
      </c>
      <c r="J128" s="81">
        <v>422.25</v>
      </c>
      <c r="K128" s="81">
        <v>184</v>
      </c>
      <c r="L128" s="81">
        <v>3309</v>
      </c>
      <c r="M128" s="81">
        <v>14.93</v>
      </c>
      <c r="N128" s="81"/>
      <c r="O128" s="81"/>
      <c r="P128" s="81"/>
      <c r="Q128" s="81"/>
      <c r="R128" s="81"/>
      <c r="S128" s="81"/>
      <c r="T128" s="81"/>
      <c r="U128" s="81"/>
      <c r="V128" s="81"/>
      <c r="W128" s="81"/>
      <c r="X128" s="81"/>
    </row>
    <row r="129" spans="3:24" x14ac:dyDescent="0.25">
      <c r="C129" s="76">
        <v>43532</v>
      </c>
      <c r="D129" s="81">
        <v>1.3015000000000001</v>
      </c>
      <c r="E129" s="81">
        <v>65.739999999999995</v>
      </c>
      <c r="F129" s="81">
        <v>1.1237999999999999</v>
      </c>
      <c r="G129" s="81">
        <v>129.67500000000001</v>
      </c>
      <c r="H129" s="81">
        <v>60.55</v>
      </c>
      <c r="I129" s="81">
        <v>354.75</v>
      </c>
      <c r="J129" s="81">
        <v>432.75</v>
      </c>
      <c r="K129" s="81">
        <v>185.25</v>
      </c>
      <c r="L129" s="81">
        <v>3309</v>
      </c>
      <c r="M129" s="81">
        <v>14.97</v>
      </c>
      <c r="N129" s="81"/>
      <c r="O129" s="81"/>
      <c r="P129" s="81"/>
      <c r="Q129" s="81"/>
      <c r="R129" s="81"/>
      <c r="S129" s="81"/>
      <c r="T129" s="81"/>
      <c r="U129" s="81"/>
      <c r="V129" s="81"/>
      <c r="W129" s="81"/>
      <c r="X129" s="81"/>
    </row>
    <row r="130" spans="3:24" x14ac:dyDescent="0.25">
      <c r="C130" s="76">
        <v>43531</v>
      </c>
      <c r="D130" s="81">
        <v>1.3084</v>
      </c>
      <c r="E130" s="81">
        <v>66.3</v>
      </c>
      <c r="F130" s="81">
        <v>1.1192</v>
      </c>
      <c r="G130" s="81">
        <v>128.94999999999999</v>
      </c>
      <c r="H130" s="81">
        <v>57.725000000000001</v>
      </c>
      <c r="I130" s="81">
        <v>356</v>
      </c>
      <c r="J130" s="81">
        <v>431.5</v>
      </c>
      <c r="K130" s="81">
        <v>187.5</v>
      </c>
      <c r="L130" s="81">
        <v>3309</v>
      </c>
      <c r="M130" s="81">
        <v>15.09</v>
      </c>
      <c r="N130" s="81"/>
      <c r="O130" s="81"/>
      <c r="P130" s="81"/>
      <c r="Q130" s="81"/>
      <c r="R130" s="81"/>
      <c r="S130" s="81"/>
      <c r="T130" s="81"/>
      <c r="U130" s="81"/>
      <c r="V130" s="81"/>
      <c r="W130" s="81"/>
      <c r="X130" s="81"/>
    </row>
    <row r="131" spans="3:24" x14ac:dyDescent="0.25">
      <c r="C131" s="76">
        <v>43530</v>
      </c>
      <c r="D131" s="81">
        <v>1.3169</v>
      </c>
      <c r="E131" s="81">
        <v>65.989999999999995</v>
      </c>
      <c r="F131" s="81">
        <v>1.1305000000000001</v>
      </c>
      <c r="G131" s="81">
        <v>128.9</v>
      </c>
      <c r="H131" s="81">
        <v>57.075000000000003</v>
      </c>
      <c r="I131" s="81">
        <v>362.5</v>
      </c>
      <c r="J131" s="81">
        <v>440.5</v>
      </c>
      <c r="K131" s="81">
        <v>191.25</v>
      </c>
      <c r="L131" s="81">
        <v>3309</v>
      </c>
      <c r="M131" s="81">
        <v>15.19</v>
      </c>
      <c r="N131" s="81"/>
      <c r="O131" s="81"/>
      <c r="P131" s="81"/>
      <c r="Q131" s="81"/>
      <c r="R131" s="81"/>
      <c r="S131" s="81"/>
      <c r="T131" s="81"/>
      <c r="U131" s="81"/>
      <c r="V131" s="81"/>
      <c r="W131" s="81"/>
      <c r="X131" s="81"/>
    </row>
    <row r="132" spans="3:24" x14ac:dyDescent="0.25">
      <c r="C132" s="76">
        <v>43529</v>
      </c>
      <c r="D132" s="81">
        <v>1.3174999999999999</v>
      </c>
      <c r="E132" s="81">
        <v>65.86</v>
      </c>
      <c r="F132" s="81">
        <v>1.1306</v>
      </c>
      <c r="G132" s="81">
        <v>128.82499999999999</v>
      </c>
      <c r="H132" s="81">
        <v>57.9</v>
      </c>
      <c r="I132" s="81">
        <v>366</v>
      </c>
      <c r="J132" s="81">
        <v>454.25</v>
      </c>
      <c r="K132" s="81">
        <v>190</v>
      </c>
      <c r="L132" s="81">
        <v>3309</v>
      </c>
      <c r="M132" s="81">
        <v>15.12</v>
      </c>
      <c r="N132" s="81"/>
      <c r="O132" s="81"/>
      <c r="P132" s="81"/>
      <c r="Q132" s="81"/>
      <c r="R132" s="81"/>
      <c r="S132" s="81"/>
      <c r="T132" s="81"/>
      <c r="U132" s="81"/>
      <c r="V132" s="81"/>
      <c r="W132" s="81"/>
      <c r="X132" s="81"/>
    </row>
    <row r="133" spans="3:24" x14ac:dyDescent="0.25">
      <c r="C133" s="76">
        <v>43528</v>
      </c>
      <c r="D133" s="81">
        <v>1.3186</v>
      </c>
      <c r="E133" s="81">
        <v>65.67</v>
      </c>
      <c r="F133" s="81">
        <v>1.1336999999999999</v>
      </c>
      <c r="G133" s="81">
        <v>128.35</v>
      </c>
      <c r="H133" s="81">
        <v>57.325000000000003</v>
      </c>
      <c r="I133" s="81">
        <v>365</v>
      </c>
      <c r="J133" s="81">
        <v>446.75</v>
      </c>
      <c r="K133" s="81">
        <v>192.25</v>
      </c>
      <c r="L133" s="81">
        <v>3271</v>
      </c>
      <c r="M133" s="81">
        <v>15.13</v>
      </c>
      <c r="N133" s="81"/>
      <c r="O133" s="81"/>
      <c r="P133" s="81"/>
      <c r="Q133" s="81"/>
      <c r="R133" s="81"/>
      <c r="S133" s="81"/>
      <c r="T133" s="81"/>
      <c r="U133" s="81"/>
      <c r="V133" s="81"/>
      <c r="W133" s="81"/>
      <c r="X133" s="81"/>
    </row>
    <row r="134" spans="3:24" x14ac:dyDescent="0.25">
      <c r="C134" s="76">
        <v>43525</v>
      </c>
      <c r="D134" s="81">
        <v>1.3202</v>
      </c>
      <c r="E134" s="81">
        <v>65.069999999999993</v>
      </c>
      <c r="F134" s="81">
        <v>1.1374</v>
      </c>
      <c r="G134" s="81">
        <v>129.55000000000001</v>
      </c>
      <c r="H134" s="81">
        <v>56.4</v>
      </c>
      <c r="I134" s="81">
        <v>364</v>
      </c>
      <c r="J134" s="81">
        <v>454</v>
      </c>
      <c r="K134" s="81">
        <v>191</v>
      </c>
      <c r="L134" s="81">
        <v>3271</v>
      </c>
      <c r="M134" s="81">
        <v>15.2</v>
      </c>
      <c r="N134" s="81"/>
      <c r="O134" s="81"/>
      <c r="P134" s="81"/>
      <c r="Q134" s="81"/>
      <c r="R134" s="81"/>
      <c r="S134" s="81"/>
      <c r="T134" s="81"/>
      <c r="U134" s="81"/>
      <c r="V134" s="81"/>
      <c r="W134" s="81"/>
      <c r="X134" s="81"/>
    </row>
    <row r="135" spans="3:24" x14ac:dyDescent="0.25">
      <c r="C135" s="76">
        <v>43524</v>
      </c>
      <c r="D135" s="81">
        <v>1.3261000000000001</v>
      </c>
      <c r="E135" s="81">
        <v>66.03</v>
      </c>
      <c r="F135" s="81">
        <v>1.137</v>
      </c>
      <c r="G135" s="81">
        <v>129.94999999999999</v>
      </c>
      <c r="H135" s="81">
        <v>55.875</v>
      </c>
      <c r="I135" s="81">
        <v>362</v>
      </c>
      <c r="J135" s="81">
        <v>452.5</v>
      </c>
      <c r="K135" s="81">
        <v>193.25</v>
      </c>
      <c r="L135" s="81">
        <v>3271</v>
      </c>
      <c r="M135" s="81">
        <v>15.24</v>
      </c>
      <c r="N135" s="81"/>
      <c r="O135" s="81"/>
      <c r="P135" s="81"/>
      <c r="Q135" s="81"/>
      <c r="R135" s="81"/>
      <c r="S135" s="81"/>
      <c r="T135" s="81"/>
      <c r="U135" s="81"/>
      <c r="V135" s="81"/>
      <c r="W135" s="81"/>
      <c r="X135" s="81"/>
    </row>
    <row r="136" spans="3:24" x14ac:dyDescent="0.25">
      <c r="C136" s="76">
        <v>43523</v>
      </c>
      <c r="D136" s="81">
        <v>1.3308</v>
      </c>
      <c r="E136" s="81">
        <v>66.39</v>
      </c>
      <c r="F136" s="81">
        <v>1.1369</v>
      </c>
      <c r="G136" s="81">
        <v>129.4</v>
      </c>
      <c r="H136" s="81">
        <v>55.6</v>
      </c>
      <c r="I136" s="81">
        <v>363.75</v>
      </c>
      <c r="J136" s="81">
        <v>461</v>
      </c>
      <c r="K136" s="81">
        <v>194</v>
      </c>
      <c r="L136" s="81">
        <v>3271</v>
      </c>
      <c r="M136" s="81">
        <v>15.31</v>
      </c>
      <c r="N136" s="81"/>
      <c r="O136" s="81"/>
      <c r="P136" s="81"/>
      <c r="Q136" s="81"/>
      <c r="R136" s="81"/>
      <c r="S136" s="81"/>
      <c r="T136" s="81"/>
      <c r="U136" s="81"/>
      <c r="V136" s="81"/>
      <c r="W136" s="81"/>
      <c r="X136" s="81"/>
    </row>
    <row r="137" spans="3:24" x14ac:dyDescent="0.25">
      <c r="C137" s="76">
        <v>43522</v>
      </c>
      <c r="D137" s="81">
        <v>1.325</v>
      </c>
      <c r="E137" s="81">
        <v>65.209999999999994</v>
      </c>
      <c r="F137" s="81">
        <v>1.1385000000000001</v>
      </c>
      <c r="G137" s="81">
        <v>129.57499999999999</v>
      </c>
      <c r="H137" s="81">
        <v>55.725000000000001</v>
      </c>
      <c r="I137" s="81">
        <v>366.25</v>
      </c>
      <c r="J137" s="81">
        <v>460.25</v>
      </c>
      <c r="K137" s="81">
        <v>191.75</v>
      </c>
      <c r="L137" s="81">
        <v>3271</v>
      </c>
      <c r="M137" s="81">
        <v>13.94</v>
      </c>
      <c r="N137" s="81"/>
      <c r="O137" s="81"/>
      <c r="P137" s="81"/>
      <c r="Q137" s="81"/>
      <c r="R137" s="81"/>
      <c r="S137" s="81"/>
      <c r="T137" s="81"/>
      <c r="U137" s="81"/>
      <c r="V137" s="81"/>
      <c r="W137" s="81"/>
      <c r="X137" s="81"/>
    </row>
    <row r="138" spans="3:24" x14ac:dyDescent="0.25">
      <c r="C138" s="76">
        <v>43521</v>
      </c>
      <c r="D138" s="81">
        <v>1.3095000000000001</v>
      </c>
      <c r="E138" s="81">
        <v>64.760000000000005</v>
      </c>
      <c r="F138" s="81">
        <v>1.1357999999999999</v>
      </c>
      <c r="G138" s="81">
        <v>128.55000000000001</v>
      </c>
      <c r="H138" s="81">
        <v>53.9</v>
      </c>
      <c r="I138" s="81">
        <v>370.5</v>
      </c>
      <c r="J138" s="81">
        <v>466.75</v>
      </c>
      <c r="K138" s="81">
        <v>193.75</v>
      </c>
      <c r="L138" s="81">
        <v>3271</v>
      </c>
      <c r="M138" s="81">
        <v>13.95</v>
      </c>
      <c r="N138" s="81"/>
      <c r="O138" s="81"/>
      <c r="P138" s="81"/>
      <c r="Q138" s="81"/>
      <c r="R138" s="81"/>
      <c r="S138" s="81"/>
      <c r="T138" s="81"/>
      <c r="U138" s="81"/>
      <c r="V138" s="81"/>
      <c r="W138" s="81"/>
      <c r="X138" s="81"/>
    </row>
    <row r="139" spans="3:24" x14ac:dyDescent="0.25">
      <c r="C139" s="76">
        <v>43518</v>
      </c>
      <c r="D139" s="81">
        <v>1.3051999999999999</v>
      </c>
      <c r="E139" s="81">
        <v>67.12</v>
      </c>
      <c r="F139" s="81">
        <v>1.1341000000000001</v>
      </c>
      <c r="G139" s="81">
        <v>128.67500000000001</v>
      </c>
      <c r="H139" s="81">
        <v>55.45</v>
      </c>
      <c r="I139" s="81">
        <v>375.25</v>
      </c>
      <c r="J139" s="81">
        <v>486.75</v>
      </c>
      <c r="K139" s="81">
        <v>196</v>
      </c>
      <c r="L139" s="81">
        <v>3271</v>
      </c>
      <c r="M139" s="81">
        <v>13.95</v>
      </c>
      <c r="N139" s="81"/>
      <c r="O139" s="81"/>
      <c r="P139" s="81"/>
      <c r="Q139" s="81"/>
      <c r="R139" s="81"/>
      <c r="S139" s="81"/>
      <c r="T139" s="81"/>
      <c r="U139" s="81"/>
      <c r="V139" s="81"/>
      <c r="W139" s="81"/>
      <c r="X139" s="81"/>
    </row>
    <row r="140" spans="3:24" x14ac:dyDescent="0.25">
      <c r="C140" s="76">
        <v>43517</v>
      </c>
      <c r="D140" s="81">
        <v>1.3048999999999999</v>
      </c>
      <c r="E140" s="81">
        <v>67.069999999999993</v>
      </c>
      <c r="F140" s="81">
        <v>1.1334</v>
      </c>
      <c r="G140" s="81">
        <v>127.625</v>
      </c>
      <c r="H140" s="81">
        <v>55.95</v>
      </c>
      <c r="I140" s="81">
        <v>375.5</v>
      </c>
      <c r="J140" s="81">
        <v>486.5</v>
      </c>
      <c r="K140" s="81">
        <v>195</v>
      </c>
      <c r="L140" s="81">
        <v>3271</v>
      </c>
      <c r="M140" s="81">
        <v>14</v>
      </c>
      <c r="N140" s="81"/>
      <c r="O140" s="81"/>
      <c r="P140" s="81"/>
      <c r="Q140" s="81"/>
      <c r="R140" s="81"/>
      <c r="S140" s="81"/>
      <c r="T140" s="81"/>
      <c r="U140" s="81"/>
      <c r="V140" s="81"/>
      <c r="W140" s="81"/>
      <c r="X140" s="81"/>
    </row>
    <row r="141" spans="3:24" x14ac:dyDescent="0.25">
      <c r="C141" s="76">
        <v>43516</v>
      </c>
      <c r="D141" s="81">
        <v>1.3048999999999999</v>
      </c>
      <c r="E141" s="81">
        <v>67.08</v>
      </c>
      <c r="F141" s="81">
        <v>1.1335</v>
      </c>
      <c r="G141" s="81">
        <v>128.32499999999999</v>
      </c>
      <c r="H141" s="81">
        <v>52.975000000000001</v>
      </c>
      <c r="I141" s="81">
        <v>370.75</v>
      </c>
      <c r="J141" s="81">
        <v>480.75</v>
      </c>
      <c r="K141" s="81">
        <v>192.75</v>
      </c>
      <c r="L141" s="81">
        <v>3271</v>
      </c>
      <c r="M141" s="81">
        <v>14.01</v>
      </c>
      <c r="N141" s="81"/>
      <c r="O141" s="81"/>
      <c r="P141" s="81"/>
      <c r="Q141" s="81"/>
      <c r="R141" s="81"/>
      <c r="S141" s="81"/>
      <c r="T141" s="81"/>
      <c r="U141" s="81"/>
      <c r="V141" s="81"/>
      <c r="W141" s="81"/>
      <c r="X141" s="81"/>
    </row>
    <row r="142" spans="3:24" x14ac:dyDescent="0.25">
      <c r="C142" s="76">
        <v>43515</v>
      </c>
      <c r="D142" s="81">
        <v>1.3062</v>
      </c>
      <c r="E142" s="81">
        <v>66.45</v>
      </c>
      <c r="F142" s="81">
        <v>1.1339999999999999</v>
      </c>
      <c r="G142" s="81">
        <v>127.875</v>
      </c>
      <c r="H142" s="81">
        <v>56.524999999999999</v>
      </c>
      <c r="I142" s="81">
        <v>369.75</v>
      </c>
      <c r="J142" s="81">
        <v>489.75</v>
      </c>
      <c r="K142" s="81">
        <v>194.25</v>
      </c>
      <c r="L142" s="81">
        <v>3271</v>
      </c>
      <c r="M142" s="81">
        <v>13.98</v>
      </c>
      <c r="N142" s="81"/>
      <c r="O142" s="81"/>
      <c r="P142" s="81"/>
      <c r="Q142" s="81"/>
      <c r="R142" s="81"/>
      <c r="S142" s="81"/>
      <c r="T142" s="81"/>
      <c r="U142" s="81"/>
      <c r="V142" s="81"/>
      <c r="W142" s="81"/>
      <c r="X142" s="81"/>
    </row>
    <row r="143" spans="3:24" x14ac:dyDescent="0.25">
      <c r="C143" s="76">
        <v>43514</v>
      </c>
      <c r="D143" s="81">
        <v>1.2921</v>
      </c>
      <c r="E143" s="81">
        <v>66.5</v>
      </c>
      <c r="F143" s="81">
        <v>1.1308</v>
      </c>
      <c r="G143" s="81">
        <v>126.625</v>
      </c>
      <c r="H143" s="81">
        <v>59.524999999999999</v>
      </c>
      <c r="I143" s="81">
        <v>374.75</v>
      </c>
      <c r="J143" s="81">
        <v>504.25</v>
      </c>
      <c r="K143" s="81">
        <v>195.5</v>
      </c>
      <c r="L143" s="81">
        <v>3265</v>
      </c>
      <c r="M143" s="81">
        <v>13.97</v>
      </c>
      <c r="N143" s="81"/>
      <c r="O143" s="81"/>
      <c r="P143" s="81"/>
      <c r="Q143" s="81"/>
      <c r="R143" s="81"/>
      <c r="S143" s="81"/>
      <c r="T143" s="81"/>
      <c r="U143" s="81"/>
      <c r="V143" s="81"/>
      <c r="W143" s="81"/>
      <c r="X143" s="81"/>
    </row>
    <row r="144" spans="3:24" x14ac:dyDescent="0.25">
      <c r="C144" s="76">
        <v>43511</v>
      </c>
      <c r="D144" s="81">
        <v>1.2888999999999999</v>
      </c>
      <c r="E144" s="81">
        <v>66.25</v>
      </c>
      <c r="F144" s="81">
        <v>1.1293</v>
      </c>
      <c r="G144" s="81">
        <v>126.625</v>
      </c>
      <c r="H144" s="81">
        <v>59.524999999999999</v>
      </c>
      <c r="I144" s="81">
        <v>374.75</v>
      </c>
      <c r="J144" s="81">
        <v>504.25</v>
      </c>
      <c r="K144" s="81">
        <v>195.25</v>
      </c>
      <c r="L144" s="81">
        <v>3265</v>
      </c>
      <c r="M144" s="81">
        <v>13.97</v>
      </c>
      <c r="N144" s="81"/>
      <c r="O144" s="81"/>
      <c r="P144" s="81"/>
      <c r="Q144" s="81"/>
      <c r="R144" s="81"/>
      <c r="S144" s="81"/>
      <c r="T144" s="81"/>
      <c r="U144" s="81"/>
      <c r="V144" s="81"/>
      <c r="W144" s="81"/>
      <c r="X144" s="81"/>
    </row>
    <row r="145" spans="3:24" x14ac:dyDescent="0.25">
      <c r="C145" s="76">
        <v>43510</v>
      </c>
      <c r="D145" s="81">
        <v>1.2810999999999999</v>
      </c>
      <c r="E145" s="81">
        <v>64.569999999999993</v>
      </c>
      <c r="F145" s="81">
        <v>1.1298999999999999</v>
      </c>
      <c r="G145" s="81">
        <v>126.125</v>
      </c>
      <c r="H145" s="81">
        <v>58.7</v>
      </c>
      <c r="I145" s="81">
        <v>374.75</v>
      </c>
      <c r="J145" s="81">
        <v>507</v>
      </c>
      <c r="K145" s="81">
        <v>198.25</v>
      </c>
      <c r="L145" s="81">
        <v>3265</v>
      </c>
      <c r="M145" s="81">
        <v>13.98</v>
      </c>
      <c r="N145" s="81"/>
      <c r="O145" s="81"/>
      <c r="P145" s="81"/>
      <c r="Q145" s="81"/>
      <c r="R145" s="81"/>
      <c r="S145" s="81"/>
      <c r="T145" s="81"/>
      <c r="U145" s="81"/>
      <c r="V145" s="81"/>
      <c r="W145" s="81"/>
      <c r="X145" s="81"/>
    </row>
    <row r="146" spans="3:24" x14ac:dyDescent="0.25">
      <c r="C146" s="76">
        <v>43509</v>
      </c>
      <c r="D146" s="81">
        <v>1.2844</v>
      </c>
      <c r="E146" s="81">
        <v>63.61</v>
      </c>
      <c r="F146" s="81">
        <v>1.1265000000000001</v>
      </c>
      <c r="G146" s="81">
        <v>125.95</v>
      </c>
      <c r="H146" s="81">
        <v>55.15</v>
      </c>
      <c r="I146" s="81">
        <v>378.75</v>
      </c>
      <c r="J146" s="81">
        <v>522.25</v>
      </c>
      <c r="K146" s="81">
        <v>201.25</v>
      </c>
      <c r="L146" s="81">
        <v>3265</v>
      </c>
      <c r="M146" s="81">
        <v>14.01</v>
      </c>
      <c r="N146" s="81"/>
      <c r="O146" s="81"/>
      <c r="P146" s="81"/>
      <c r="Q146" s="81"/>
      <c r="R146" s="81"/>
      <c r="S146" s="81"/>
      <c r="T146" s="81"/>
      <c r="U146" s="81"/>
      <c r="V146" s="81"/>
      <c r="W146" s="81"/>
      <c r="X146" s="81"/>
    </row>
    <row r="147" spans="3:24" x14ac:dyDescent="0.25">
      <c r="C147" s="76">
        <v>43508</v>
      </c>
      <c r="D147" s="81">
        <v>1.2889999999999999</v>
      </c>
      <c r="E147" s="81">
        <v>62.42</v>
      </c>
      <c r="F147" s="81">
        <v>1.1324000000000001</v>
      </c>
      <c r="G147" s="81">
        <v>126.825</v>
      </c>
      <c r="H147" s="81">
        <v>55.174999999999997</v>
      </c>
      <c r="I147" s="81">
        <v>378.25</v>
      </c>
      <c r="J147" s="81">
        <v>520</v>
      </c>
      <c r="K147" s="81">
        <v>201.5</v>
      </c>
      <c r="L147" s="81">
        <v>3265</v>
      </c>
      <c r="M147" s="81">
        <v>14</v>
      </c>
      <c r="N147" s="81"/>
      <c r="O147" s="81"/>
      <c r="P147" s="81"/>
      <c r="Q147" s="81"/>
      <c r="R147" s="81"/>
      <c r="S147" s="81"/>
      <c r="T147" s="81"/>
      <c r="U147" s="81"/>
      <c r="V147" s="81"/>
      <c r="W147" s="81"/>
      <c r="X147" s="81"/>
    </row>
    <row r="148" spans="3:24" x14ac:dyDescent="0.25">
      <c r="C148" s="76">
        <v>43507</v>
      </c>
      <c r="D148" s="81">
        <v>1.2848999999999999</v>
      </c>
      <c r="E148" s="81">
        <v>61.51</v>
      </c>
      <c r="F148" s="81">
        <v>1.1274999999999999</v>
      </c>
      <c r="G148" s="81">
        <v>127.825</v>
      </c>
      <c r="H148" s="81">
        <v>55.174999999999997</v>
      </c>
      <c r="I148" s="81">
        <v>372.75</v>
      </c>
      <c r="J148" s="81">
        <v>518.25</v>
      </c>
      <c r="K148" s="81">
        <v>201.75</v>
      </c>
      <c r="L148" s="81">
        <v>3265</v>
      </c>
      <c r="M148" s="81">
        <v>13.99</v>
      </c>
      <c r="N148" s="81"/>
      <c r="O148" s="81"/>
      <c r="P148" s="81"/>
      <c r="Q148" s="81"/>
      <c r="R148" s="81"/>
      <c r="S148" s="81"/>
      <c r="T148" s="81"/>
      <c r="U148" s="81"/>
      <c r="V148" s="81"/>
      <c r="W148" s="81"/>
      <c r="X148" s="81"/>
    </row>
    <row r="149" spans="3:24" x14ac:dyDescent="0.25">
      <c r="C149" s="76">
        <v>43504</v>
      </c>
      <c r="D149" s="81">
        <v>1.2947</v>
      </c>
      <c r="E149" s="81">
        <v>62.1</v>
      </c>
      <c r="F149" s="81">
        <v>1.1328</v>
      </c>
      <c r="G149" s="81">
        <v>127.375</v>
      </c>
      <c r="H149" s="81">
        <v>55.05</v>
      </c>
      <c r="I149" s="81">
        <v>374.25</v>
      </c>
      <c r="J149" s="81">
        <v>517.25</v>
      </c>
      <c r="K149" s="81">
        <v>203</v>
      </c>
      <c r="L149" s="81">
        <v>3265</v>
      </c>
      <c r="M149" s="81">
        <v>13.98</v>
      </c>
      <c r="N149" s="81"/>
      <c r="O149" s="81"/>
      <c r="P149" s="81"/>
      <c r="Q149" s="81"/>
      <c r="R149" s="81"/>
      <c r="S149" s="81"/>
      <c r="T149" s="81"/>
      <c r="U149" s="81"/>
      <c r="V149" s="81"/>
      <c r="W149" s="81"/>
      <c r="X149" s="81"/>
    </row>
    <row r="150" spans="3:24" x14ac:dyDescent="0.25">
      <c r="C150" s="76">
        <v>43503</v>
      </c>
      <c r="D150" s="81">
        <v>1.2952999999999999</v>
      </c>
      <c r="E150" s="81">
        <v>61.63</v>
      </c>
      <c r="F150" s="81">
        <v>1.1339999999999999</v>
      </c>
      <c r="G150" s="81">
        <v>126.3</v>
      </c>
      <c r="H150" s="81">
        <v>55.274999999999999</v>
      </c>
      <c r="I150" s="81">
        <v>376.5</v>
      </c>
      <c r="J150" s="81">
        <v>513.25</v>
      </c>
      <c r="K150" s="81">
        <v>202</v>
      </c>
      <c r="L150" s="81">
        <v>3265</v>
      </c>
      <c r="M150" s="81">
        <v>13.98</v>
      </c>
      <c r="N150" s="81"/>
      <c r="O150" s="81"/>
      <c r="P150" s="81"/>
      <c r="Q150" s="81"/>
      <c r="R150" s="81"/>
      <c r="S150" s="81"/>
      <c r="T150" s="81"/>
      <c r="U150" s="81"/>
      <c r="V150" s="81"/>
      <c r="W150" s="81"/>
      <c r="X150" s="81"/>
    </row>
    <row r="151" spans="3:24" x14ac:dyDescent="0.25">
      <c r="C151" s="76">
        <v>43502</v>
      </c>
      <c r="D151" s="81">
        <v>1.2931999999999999</v>
      </c>
      <c r="E151" s="81">
        <v>62.69</v>
      </c>
      <c r="F151" s="81">
        <v>1.1359999999999999</v>
      </c>
      <c r="G151" s="81">
        <v>126.4</v>
      </c>
      <c r="H151" s="81">
        <v>55.924999999999997</v>
      </c>
      <c r="I151" s="81">
        <v>380</v>
      </c>
      <c r="J151" s="81">
        <v>526</v>
      </c>
      <c r="K151" s="81">
        <v>203.5</v>
      </c>
      <c r="L151" s="81">
        <v>3265</v>
      </c>
      <c r="M151" s="81">
        <v>13.94</v>
      </c>
      <c r="N151" s="81"/>
      <c r="O151" s="81"/>
      <c r="P151" s="81"/>
      <c r="Q151" s="81"/>
      <c r="R151" s="81"/>
      <c r="S151" s="81"/>
      <c r="T151" s="81"/>
      <c r="U151" s="81"/>
      <c r="V151" s="81"/>
      <c r="W151" s="81"/>
      <c r="X151" s="81"/>
    </row>
    <row r="152" spans="3:24" x14ac:dyDescent="0.25">
      <c r="C152" s="76">
        <v>43501</v>
      </c>
      <c r="D152" s="81">
        <v>1.2942</v>
      </c>
      <c r="E152" s="81">
        <v>61.98</v>
      </c>
      <c r="F152" s="81">
        <v>1.1412</v>
      </c>
      <c r="G152" s="81">
        <v>126.7</v>
      </c>
      <c r="H152" s="81">
        <v>56.424999999999997</v>
      </c>
      <c r="I152" s="81">
        <v>380.75</v>
      </c>
      <c r="J152" s="81">
        <v>527.25</v>
      </c>
      <c r="K152" s="81">
        <v>204.25</v>
      </c>
      <c r="L152" s="81">
        <v>3057</v>
      </c>
      <c r="M152" s="81">
        <v>13.93</v>
      </c>
      <c r="N152" s="81"/>
      <c r="O152" s="81"/>
      <c r="P152" s="81"/>
      <c r="Q152" s="81"/>
      <c r="R152" s="81"/>
      <c r="S152" s="81"/>
      <c r="T152" s="81"/>
      <c r="U152" s="81"/>
      <c r="V152" s="81"/>
      <c r="W152" s="81"/>
      <c r="X152" s="81"/>
    </row>
    <row r="153" spans="3:24" x14ac:dyDescent="0.25">
      <c r="C153" s="76">
        <v>43500</v>
      </c>
      <c r="D153" s="81">
        <v>1.3035000000000001</v>
      </c>
      <c r="E153" s="81">
        <v>62.51</v>
      </c>
      <c r="F153" s="81">
        <v>1.1435</v>
      </c>
      <c r="G153" s="81">
        <v>125.72499999999999</v>
      </c>
      <c r="H153" s="81">
        <v>57.375</v>
      </c>
      <c r="I153" s="81">
        <v>379.25</v>
      </c>
      <c r="J153" s="81">
        <v>525.75</v>
      </c>
      <c r="K153" s="81">
        <v>204.5</v>
      </c>
      <c r="L153" s="81">
        <v>3057</v>
      </c>
      <c r="M153" s="81">
        <v>13.94</v>
      </c>
      <c r="N153" s="81"/>
      <c r="O153" s="81"/>
      <c r="P153" s="81"/>
      <c r="Q153" s="81"/>
      <c r="R153" s="81"/>
      <c r="S153" s="81"/>
      <c r="T153" s="81"/>
      <c r="U153" s="81"/>
      <c r="V153" s="81"/>
      <c r="W153" s="81"/>
      <c r="X153" s="81"/>
    </row>
    <row r="154" spans="3:24" x14ac:dyDescent="0.25">
      <c r="C154" s="76">
        <v>43497</v>
      </c>
      <c r="D154" s="81">
        <v>1.3083</v>
      </c>
      <c r="E154" s="81">
        <v>62.75</v>
      </c>
      <c r="F154" s="81">
        <v>1.1454</v>
      </c>
      <c r="G154" s="81">
        <v>125.45</v>
      </c>
      <c r="H154" s="81">
        <v>56.35</v>
      </c>
      <c r="I154" s="81">
        <v>378.25</v>
      </c>
      <c r="J154" s="81">
        <v>524.25</v>
      </c>
      <c r="K154" s="81">
        <v>204</v>
      </c>
      <c r="L154" s="81">
        <v>3057</v>
      </c>
      <c r="M154" s="81">
        <v>14.03</v>
      </c>
      <c r="N154" s="81"/>
      <c r="O154" s="81"/>
      <c r="P154" s="81"/>
      <c r="Q154" s="81"/>
      <c r="R154" s="81"/>
      <c r="S154" s="81"/>
      <c r="T154" s="81"/>
      <c r="U154" s="81"/>
      <c r="V154" s="81"/>
      <c r="W154" s="81"/>
      <c r="X154" s="81"/>
    </row>
    <row r="155" spans="3:24" x14ac:dyDescent="0.25">
      <c r="C155" s="76">
        <v>43496</v>
      </c>
      <c r="D155" s="81">
        <v>1.31</v>
      </c>
      <c r="E155" s="81">
        <v>61.89</v>
      </c>
      <c r="F155" s="81">
        <v>1.1444000000000001</v>
      </c>
      <c r="G155" s="81">
        <v>124.8</v>
      </c>
      <c r="H155" s="81">
        <v>56.25</v>
      </c>
      <c r="I155" s="81">
        <v>376.5</v>
      </c>
      <c r="J155" s="81">
        <v>516.5</v>
      </c>
      <c r="K155" s="81">
        <v>204.25</v>
      </c>
      <c r="L155" s="81">
        <v>3057</v>
      </c>
      <c r="M155" s="81">
        <v>14.02</v>
      </c>
      <c r="N155" s="81"/>
      <c r="O155" s="81"/>
      <c r="P155" s="81"/>
      <c r="Q155" s="81"/>
      <c r="R155" s="81"/>
      <c r="S155" s="81"/>
      <c r="T155" s="81"/>
      <c r="U155" s="81"/>
      <c r="V155" s="81"/>
      <c r="W155" s="81"/>
      <c r="X155" s="81"/>
    </row>
    <row r="156" spans="3:24" x14ac:dyDescent="0.25">
      <c r="C156" s="76">
        <v>43495</v>
      </c>
      <c r="D156" s="81">
        <v>1.3116000000000001</v>
      </c>
      <c r="E156" s="81">
        <v>61.65</v>
      </c>
      <c r="F156" s="81">
        <v>1.1476999999999999</v>
      </c>
      <c r="G156" s="81">
        <v>126.15</v>
      </c>
      <c r="H156" s="81">
        <v>57.45</v>
      </c>
      <c r="I156" s="81">
        <v>381.25</v>
      </c>
      <c r="J156" s="81">
        <v>516.75</v>
      </c>
      <c r="K156" s="81">
        <v>205.75</v>
      </c>
      <c r="L156" s="81">
        <v>3057</v>
      </c>
      <c r="M156" s="81">
        <v>14.03</v>
      </c>
      <c r="N156" s="81"/>
      <c r="O156" s="81"/>
      <c r="P156" s="81"/>
      <c r="Q156" s="81"/>
      <c r="R156" s="81"/>
      <c r="S156" s="81"/>
      <c r="T156" s="81"/>
      <c r="U156" s="81"/>
      <c r="V156" s="81"/>
      <c r="W156" s="81"/>
      <c r="X156" s="81"/>
    </row>
    <row r="157" spans="3:24" x14ac:dyDescent="0.25">
      <c r="C157" s="76">
        <v>43494</v>
      </c>
      <c r="D157" s="81">
        <v>1.3066</v>
      </c>
      <c r="E157" s="81">
        <v>61.32</v>
      </c>
      <c r="F157" s="81">
        <v>1.143</v>
      </c>
      <c r="G157" s="81">
        <v>126.47499999999999</v>
      </c>
      <c r="H157" s="81">
        <v>57.325000000000003</v>
      </c>
      <c r="I157" s="81">
        <v>377.25</v>
      </c>
      <c r="J157" s="81">
        <v>513.25</v>
      </c>
      <c r="K157" s="81">
        <v>205.75</v>
      </c>
      <c r="L157" s="81">
        <v>3057</v>
      </c>
      <c r="M157" s="81">
        <v>13.98</v>
      </c>
      <c r="N157" s="81"/>
      <c r="O157" s="81"/>
      <c r="P157" s="81"/>
      <c r="Q157" s="81"/>
      <c r="R157" s="81"/>
      <c r="S157" s="81"/>
      <c r="T157" s="81"/>
      <c r="U157" s="81"/>
      <c r="V157" s="81"/>
      <c r="W157" s="81"/>
      <c r="X157" s="81"/>
    </row>
    <row r="158" spans="3:24" x14ac:dyDescent="0.25">
      <c r="C158" s="76">
        <v>43493</v>
      </c>
      <c r="D158" s="81">
        <v>1.3162</v>
      </c>
      <c r="E158" s="81">
        <v>59.93</v>
      </c>
      <c r="F158" s="81">
        <v>1.1433</v>
      </c>
      <c r="G158" s="81">
        <v>126.4</v>
      </c>
      <c r="H158" s="81">
        <v>57.975000000000001</v>
      </c>
      <c r="I158" s="81">
        <v>379.75</v>
      </c>
      <c r="J158" s="81">
        <v>518.75</v>
      </c>
      <c r="K158" s="81">
        <v>205</v>
      </c>
      <c r="L158" s="81">
        <v>3057</v>
      </c>
      <c r="M158" s="81">
        <v>13.98</v>
      </c>
      <c r="N158" s="81"/>
      <c r="O158" s="81"/>
      <c r="P158" s="81"/>
      <c r="Q158" s="81"/>
      <c r="R158" s="81"/>
      <c r="S158" s="81"/>
      <c r="T158" s="81"/>
      <c r="U158" s="81"/>
      <c r="V158" s="81"/>
      <c r="W158" s="81"/>
      <c r="X158" s="81"/>
    </row>
    <row r="159" spans="3:24" x14ac:dyDescent="0.25">
      <c r="C159" s="76">
        <v>43490</v>
      </c>
      <c r="D159" s="81">
        <v>1.3201000000000001</v>
      </c>
      <c r="E159" s="81">
        <v>61.64</v>
      </c>
      <c r="F159" s="81">
        <v>1.1412</v>
      </c>
      <c r="G159" s="81">
        <v>126.05</v>
      </c>
      <c r="H159" s="81">
        <v>58.375</v>
      </c>
      <c r="I159" s="81">
        <v>380.25</v>
      </c>
      <c r="J159" s="81">
        <v>520</v>
      </c>
      <c r="K159" s="81">
        <v>205.75</v>
      </c>
      <c r="L159" s="81">
        <v>3057</v>
      </c>
      <c r="M159" s="81">
        <v>13.98</v>
      </c>
      <c r="N159" s="81"/>
      <c r="O159" s="81"/>
      <c r="P159" s="81"/>
      <c r="Q159" s="81"/>
      <c r="R159" s="81"/>
      <c r="S159" s="81"/>
      <c r="T159" s="81"/>
      <c r="U159" s="81"/>
      <c r="V159" s="81"/>
      <c r="W159" s="81"/>
      <c r="X159" s="81"/>
    </row>
    <row r="160" spans="3:24" x14ac:dyDescent="0.25">
      <c r="C160" s="76">
        <v>43489</v>
      </c>
      <c r="D160" s="81">
        <v>1.3064</v>
      </c>
      <c r="E160" s="81">
        <v>61.09</v>
      </c>
      <c r="F160" s="81">
        <v>1.1305000000000001</v>
      </c>
      <c r="G160" s="81">
        <v>125.35</v>
      </c>
      <c r="H160" s="81">
        <v>59.825000000000003</v>
      </c>
      <c r="I160" s="81">
        <v>377</v>
      </c>
      <c r="J160" s="81">
        <v>521.5</v>
      </c>
      <c r="K160" s="81">
        <v>206.5</v>
      </c>
      <c r="L160" s="81">
        <v>3057</v>
      </c>
      <c r="M160" s="81">
        <v>13.98</v>
      </c>
      <c r="N160" s="81"/>
      <c r="O160" s="81"/>
      <c r="P160" s="81"/>
      <c r="Q160" s="81"/>
      <c r="R160" s="81"/>
      <c r="S160" s="81"/>
      <c r="T160" s="81"/>
      <c r="U160" s="81"/>
      <c r="V160" s="81"/>
      <c r="W160" s="81"/>
      <c r="X160" s="81"/>
    </row>
    <row r="161" spans="3:24" x14ac:dyDescent="0.25">
      <c r="C161" s="76">
        <v>43488</v>
      </c>
      <c r="D161" s="81">
        <v>1.3067</v>
      </c>
      <c r="E161" s="81">
        <v>61.14</v>
      </c>
      <c r="F161" s="81">
        <v>1.1379999999999999</v>
      </c>
      <c r="G161" s="81">
        <v>125.55</v>
      </c>
      <c r="H161" s="81">
        <v>60.774999999999999</v>
      </c>
      <c r="I161" s="81">
        <v>378.75</v>
      </c>
      <c r="J161" s="81">
        <v>526</v>
      </c>
      <c r="K161" s="81">
        <v>205.75</v>
      </c>
      <c r="L161" s="81">
        <v>3057</v>
      </c>
      <c r="M161" s="81">
        <v>13.98</v>
      </c>
      <c r="N161" s="81"/>
      <c r="O161" s="81"/>
      <c r="P161" s="81"/>
      <c r="Q161" s="81"/>
      <c r="R161" s="81"/>
      <c r="S161" s="81"/>
      <c r="T161" s="81"/>
      <c r="U161" s="81"/>
      <c r="V161" s="81"/>
      <c r="W161" s="81"/>
      <c r="X161" s="81"/>
    </row>
    <row r="162" spans="3:24" x14ac:dyDescent="0.25">
      <c r="C162" s="76">
        <v>43487</v>
      </c>
      <c r="D162" s="81">
        <v>1.2957000000000001</v>
      </c>
      <c r="E162" s="81">
        <v>61.5</v>
      </c>
      <c r="F162" s="81">
        <v>1.1357999999999999</v>
      </c>
      <c r="G162" s="81">
        <v>125.125</v>
      </c>
      <c r="H162" s="81">
        <v>61.475000000000001</v>
      </c>
      <c r="I162" s="81">
        <v>379</v>
      </c>
      <c r="J162" s="81">
        <v>521.25</v>
      </c>
      <c r="K162" s="81">
        <v>205.75</v>
      </c>
      <c r="L162" s="81">
        <v>3057</v>
      </c>
      <c r="M162" s="81">
        <v>13.99</v>
      </c>
      <c r="N162" s="81"/>
      <c r="O162" s="81"/>
      <c r="P162" s="81"/>
      <c r="Q162" s="81"/>
      <c r="R162" s="81"/>
      <c r="S162" s="81"/>
      <c r="T162" s="81"/>
      <c r="U162" s="81"/>
      <c r="V162" s="81"/>
      <c r="W162" s="81"/>
      <c r="X162" s="81"/>
    </row>
    <row r="163" spans="3:24" x14ac:dyDescent="0.25">
      <c r="C163" s="76">
        <v>43486</v>
      </c>
      <c r="D163" s="81">
        <v>1.2889999999999999</v>
      </c>
      <c r="E163" s="81">
        <v>62.74</v>
      </c>
      <c r="F163" s="81">
        <v>1.1364000000000001</v>
      </c>
      <c r="G163" s="81">
        <v>126.52500000000001</v>
      </c>
      <c r="H163" s="81">
        <v>61.225000000000001</v>
      </c>
      <c r="I163" s="81">
        <v>381.75</v>
      </c>
      <c r="J163" s="81">
        <v>517.75</v>
      </c>
      <c r="K163" s="81">
        <v>205</v>
      </c>
      <c r="L163" s="81">
        <v>3057</v>
      </c>
      <c r="M163" s="81">
        <v>14</v>
      </c>
      <c r="N163" s="81"/>
      <c r="O163" s="81"/>
      <c r="P163" s="81"/>
      <c r="Q163" s="81"/>
      <c r="R163" s="81"/>
      <c r="S163" s="81"/>
      <c r="T163" s="81"/>
      <c r="U163" s="81"/>
      <c r="V163" s="81"/>
      <c r="W163" s="81"/>
      <c r="X163" s="81"/>
    </row>
    <row r="164" spans="3:24" x14ac:dyDescent="0.25">
      <c r="C164" s="76">
        <v>43483</v>
      </c>
      <c r="D164" s="81">
        <v>1.2873000000000001</v>
      </c>
      <c r="E164" s="81">
        <v>62.7</v>
      </c>
      <c r="F164" s="81">
        <v>1.1361000000000001</v>
      </c>
      <c r="G164" s="81">
        <v>126.52500000000001</v>
      </c>
      <c r="H164" s="81">
        <v>61.225000000000001</v>
      </c>
      <c r="I164" s="81">
        <v>381.75</v>
      </c>
      <c r="J164" s="81">
        <v>517.75</v>
      </c>
      <c r="K164" s="81">
        <v>204</v>
      </c>
      <c r="L164" s="81">
        <v>3057</v>
      </c>
      <c r="M164" s="81">
        <v>14</v>
      </c>
      <c r="N164" s="81"/>
      <c r="O164" s="81"/>
      <c r="P164" s="81"/>
      <c r="Q164" s="81"/>
      <c r="R164" s="81"/>
      <c r="S164" s="81"/>
      <c r="T164" s="81"/>
      <c r="U164" s="81"/>
      <c r="V164" s="81"/>
      <c r="W164" s="81"/>
      <c r="X164" s="81"/>
    </row>
    <row r="165" spans="3:24" x14ac:dyDescent="0.25">
      <c r="C165" s="76">
        <v>43482</v>
      </c>
      <c r="D165" s="81">
        <v>1.2984</v>
      </c>
      <c r="E165" s="81">
        <v>61.18</v>
      </c>
      <c r="F165" s="81">
        <v>1.1395</v>
      </c>
      <c r="G165" s="81">
        <v>127.1</v>
      </c>
      <c r="H165" s="81">
        <v>60.85</v>
      </c>
      <c r="I165" s="81">
        <v>380</v>
      </c>
      <c r="J165" s="81">
        <v>517.75</v>
      </c>
      <c r="K165" s="81">
        <v>204</v>
      </c>
      <c r="L165" s="81">
        <v>3057</v>
      </c>
      <c r="M165" s="81">
        <v>14</v>
      </c>
      <c r="N165" s="81"/>
      <c r="O165" s="81"/>
      <c r="P165" s="81"/>
      <c r="Q165" s="81"/>
      <c r="R165" s="81"/>
      <c r="S165" s="81"/>
      <c r="T165" s="81"/>
      <c r="U165" s="81"/>
      <c r="V165" s="81"/>
      <c r="W165" s="81"/>
      <c r="X165" s="81"/>
    </row>
    <row r="166" spans="3:24" x14ac:dyDescent="0.25">
      <c r="C166" s="76">
        <v>43481</v>
      </c>
      <c r="D166" s="81">
        <v>1.2881</v>
      </c>
      <c r="E166" s="81">
        <v>61.32</v>
      </c>
      <c r="F166" s="81">
        <v>1.1396999999999999</v>
      </c>
      <c r="G166" s="81">
        <v>127.825</v>
      </c>
      <c r="H166" s="81">
        <v>60.05</v>
      </c>
      <c r="I166" s="81">
        <v>374</v>
      </c>
      <c r="J166" s="81">
        <v>512.5</v>
      </c>
      <c r="K166" s="81">
        <v>203</v>
      </c>
      <c r="L166" s="81">
        <v>3057</v>
      </c>
      <c r="M166" s="81">
        <v>14.06</v>
      </c>
      <c r="N166" s="81"/>
      <c r="O166" s="81"/>
      <c r="P166" s="81"/>
      <c r="Q166" s="81"/>
      <c r="R166" s="81"/>
      <c r="S166" s="81"/>
      <c r="T166" s="81"/>
      <c r="U166" s="81"/>
      <c r="V166" s="81"/>
      <c r="W166" s="81"/>
      <c r="X166" s="81"/>
    </row>
    <row r="167" spans="3:24" x14ac:dyDescent="0.25">
      <c r="C167" s="76">
        <v>43480</v>
      </c>
      <c r="D167" s="81">
        <v>1.2858000000000001</v>
      </c>
      <c r="E167" s="81">
        <v>60.64</v>
      </c>
      <c r="F167" s="81">
        <v>1.1414</v>
      </c>
      <c r="G167" s="81">
        <v>126.95</v>
      </c>
      <c r="H167" s="81">
        <v>62.15</v>
      </c>
      <c r="I167" s="81">
        <v>371.25</v>
      </c>
      <c r="J167" s="81">
        <v>511</v>
      </c>
      <c r="K167" s="81">
        <v>203</v>
      </c>
      <c r="L167" s="81">
        <v>3057</v>
      </c>
      <c r="M167" s="81">
        <v>14.05</v>
      </c>
      <c r="N167" s="81"/>
      <c r="O167" s="81"/>
      <c r="P167" s="81"/>
      <c r="Q167" s="81"/>
      <c r="R167" s="81"/>
      <c r="S167" s="81"/>
      <c r="T167" s="81"/>
      <c r="U167" s="81"/>
      <c r="V167" s="81"/>
      <c r="W167" s="81"/>
      <c r="X167" s="81"/>
    </row>
    <row r="168" spans="3:24" x14ac:dyDescent="0.25">
      <c r="C168" s="76">
        <v>43479</v>
      </c>
      <c r="D168" s="81">
        <v>1.2863</v>
      </c>
      <c r="E168" s="81">
        <v>58.99</v>
      </c>
      <c r="F168" s="81">
        <v>1.1474</v>
      </c>
      <c r="G168" s="81">
        <v>125.425</v>
      </c>
      <c r="H168" s="81">
        <v>61.85</v>
      </c>
      <c r="I168" s="81">
        <v>378.5</v>
      </c>
      <c r="J168" s="81">
        <v>514.25</v>
      </c>
      <c r="K168" s="81">
        <v>203.75</v>
      </c>
      <c r="L168" s="81">
        <v>2986</v>
      </c>
      <c r="M168" s="81">
        <v>14.07</v>
      </c>
      <c r="N168" s="81"/>
      <c r="O168" s="81"/>
      <c r="P168" s="81"/>
      <c r="Q168" s="81"/>
      <c r="R168" s="81"/>
      <c r="S168" s="81"/>
      <c r="T168" s="81"/>
      <c r="U168" s="81"/>
      <c r="V168" s="81"/>
      <c r="W168" s="81"/>
      <c r="X168" s="81"/>
    </row>
    <row r="169" spans="3:24" x14ac:dyDescent="0.25">
      <c r="C169" s="76">
        <v>43476</v>
      </c>
      <c r="D169" s="81">
        <v>1.2841</v>
      </c>
      <c r="E169" s="81">
        <v>60.48</v>
      </c>
      <c r="F169" s="81">
        <v>1.1467000000000001</v>
      </c>
      <c r="G169" s="81">
        <v>124.97499999999999</v>
      </c>
      <c r="H169" s="81">
        <v>62.65</v>
      </c>
      <c r="I169" s="81">
        <v>378.25</v>
      </c>
      <c r="J169" s="81">
        <v>519.5</v>
      </c>
      <c r="K169" s="81">
        <v>204.75</v>
      </c>
      <c r="L169" s="81">
        <v>2986</v>
      </c>
      <c r="M169" s="81">
        <v>14.07</v>
      </c>
      <c r="N169" s="81"/>
      <c r="O169" s="81"/>
      <c r="P169" s="81"/>
      <c r="Q169" s="81"/>
      <c r="R169" s="81"/>
      <c r="S169" s="81"/>
      <c r="T169" s="81"/>
      <c r="U169" s="81"/>
      <c r="V169" s="81"/>
      <c r="W169" s="81"/>
      <c r="X169" s="81"/>
    </row>
    <row r="170" spans="3:24" x14ac:dyDescent="0.25">
      <c r="C170" s="76">
        <v>43475</v>
      </c>
      <c r="D170" s="81">
        <v>1.2746999999999999</v>
      </c>
      <c r="E170" s="81">
        <v>61.68</v>
      </c>
      <c r="F170" s="81">
        <v>1.1497999999999999</v>
      </c>
      <c r="G170" s="81">
        <v>124.875</v>
      </c>
      <c r="H170" s="81">
        <v>64.075000000000003</v>
      </c>
      <c r="I170" s="81">
        <v>376.25</v>
      </c>
      <c r="J170" s="81">
        <v>513.75</v>
      </c>
      <c r="K170" s="81">
        <v>203.5</v>
      </c>
      <c r="L170" s="81">
        <v>2986</v>
      </c>
      <c r="M170" s="81">
        <v>14.08</v>
      </c>
      <c r="N170" s="81"/>
      <c r="O170" s="81"/>
      <c r="P170" s="81"/>
      <c r="Q170" s="81"/>
      <c r="R170" s="81"/>
      <c r="S170" s="81"/>
      <c r="T170" s="81"/>
      <c r="U170" s="81"/>
      <c r="V170" s="81"/>
      <c r="W170" s="81"/>
      <c r="X170" s="81"/>
    </row>
    <row r="171" spans="3:24" x14ac:dyDescent="0.25">
      <c r="C171" s="76">
        <v>43474</v>
      </c>
      <c r="D171" s="81">
        <v>1.2787999999999999</v>
      </c>
      <c r="E171" s="81">
        <v>61.44</v>
      </c>
      <c r="F171" s="81">
        <v>1.1540999999999999</v>
      </c>
      <c r="G171" s="81">
        <v>124.8</v>
      </c>
      <c r="H171" s="81">
        <v>63.774999999999999</v>
      </c>
      <c r="I171" s="81">
        <v>382</v>
      </c>
      <c r="J171" s="81">
        <v>520</v>
      </c>
      <c r="K171" s="81">
        <v>205.25</v>
      </c>
      <c r="L171" s="81">
        <v>2986</v>
      </c>
      <c r="M171" s="81">
        <v>14.05</v>
      </c>
      <c r="N171" s="81"/>
      <c r="O171" s="81"/>
      <c r="P171" s="81"/>
      <c r="Q171" s="81"/>
      <c r="R171" s="81"/>
      <c r="S171" s="81"/>
      <c r="T171" s="81"/>
      <c r="U171" s="81"/>
      <c r="V171" s="81"/>
      <c r="W171" s="81"/>
      <c r="X171" s="81"/>
    </row>
    <row r="172" spans="3:24" x14ac:dyDescent="0.25">
      <c r="C172" s="76">
        <v>43473</v>
      </c>
      <c r="D172" s="81">
        <v>1.2717000000000001</v>
      </c>
      <c r="E172" s="81">
        <v>58.72</v>
      </c>
      <c r="F172" s="81">
        <v>1.1439999999999999</v>
      </c>
      <c r="G172" s="81">
        <v>125.3</v>
      </c>
      <c r="H172" s="81">
        <v>62.6</v>
      </c>
      <c r="I172" s="81">
        <v>380</v>
      </c>
      <c r="J172" s="81">
        <v>517.75</v>
      </c>
      <c r="K172" s="81">
        <v>206</v>
      </c>
      <c r="L172" s="81">
        <v>2986</v>
      </c>
      <c r="M172" s="81">
        <v>14.08</v>
      </c>
      <c r="N172" s="81"/>
      <c r="O172" s="81"/>
      <c r="P172" s="81"/>
      <c r="Q172" s="81"/>
      <c r="R172" s="81"/>
      <c r="S172" s="81"/>
      <c r="T172" s="81"/>
      <c r="U172" s="81"/>
      <c r="V172" s="81"/>
      <c r="W172" s="81"/>
      <c r="X172" s="81"/>
    </row>
    <row r="173" spans="3:24" x14ac:dyDescent="0.25">
      <c r="C173" s="76">
        <v>43472</v>
      </c>
      <c r="D173" s="81">
        <v>1.2778</v>
      </c>
      <c r="E173" s="81">
        <v>57.33</v>
      </c>
      <c r="F173" s="81">
        <v>1.1474</v>
      </c>
      <c r="G173" s="81">
        <v>123.2</v>
      </c>
      <c r="H173" s="81">
        <v>61.9</v>
      </c>
      <c r="I173" s="81">
        <v>382.25</v>
      </c>
      <c r="J173" s="81">
        <v>516.75</v>
      </c>
      <c r="K173" s="81">
        <v>205.25</v>
      </c>
      <c r="L173" s="81">
        <v>2986</v>
      </c>
      <c r="M173" s="81">
        <v>14.14</v>
      </c>
      <c r="N173" s="81"/>
      <c r="O173" s="81"/>
      <c r="P173" s="81"/>
      <c r="Q173" s="81"/>
      <c r="R173" s="81"/>
      <c r="S173" s="81"/>
      <c r="T173" s="81"/>
      <c r="U173" s="81"/>
      <c r="V173" s="81"/>
      <c r="W173" s="81"/>
      <c r="X173" s="81"/>
    </row>
    <row r="174" spans="3:24" x14ac:dyDescent="0.25">
      <c r="C174" s="76">
        <v>43469</v>
      </c>
      <c r="D174" s="81">
        <v>1.2726</v>
      </c>
      <c r="E174" s="81">
        <v>57.06</v>
      </c>
      <c r="F174" s="81">
        <v>1.1393</v>
      </c>
      <c r="G174" s="81">
        <v>121.925</v>
      </c>
      <c r="H174" s="81">
        <v>61.95</v>
      </c>
      <c r="I174" s="81">
        <v>383</v>
      </c>
      <c r="J174" s="81">
        <v>517</v>
      </c>
      <c r="K174" s="81">
        <v>207</v>
      </c>
      <c r="L174" s="81">
        <v>2986</v>
      </c>
      <c r="M174" s="81">
        <v>14.25</v>
      </c>
      <c r="N174" s="81"/>
      <c r="O174" s="81"/>
      <c r="P174" s="81"/>
      <c r="Q174" s="81"/>
      <c r="R174" s="81"/>
      <c r="S174" s="81"/>
      <c r="T174" s="81"/>
      <c r="U174" s="81"/>
      <c r="V174" s="81"/>
      <c r="W174" s="81"/>
      <c r="X174" s="81"/>
    </row>
    <row r="175" spans="3:24" x14ac:dyDescent="0.25">
      <c r="C175" s="76">
        <v>43468</v>
      </c>
      <c r="D175" s="81">
        <v>1.2630999999999999</v>
      </c>
      <c r="E175" s="81">
        <v>55.95</v>
      </c>
      <c r="F175" s="81">
        <v>1.1392</v>
      </c>
      <c r="G175" s="81">
        <v>123.22499999999999</v>
      </c>
      <c r="H175" s="81">
        <v>62.15</v>
      </c>
      <c r="I175" s="81">
        <v>379.75</v>
      </c>
      <c r="J175" s="81">
        <v>513.75</v>
      </c>
      <c r="K175" s="81">
        <v>206</v>
      </c>
      <c r="L175" s="81">
        <v>2986</v>
      </c>
      <c r="M175" s="81">
        <v>14.32</v>
      </c>
      <c r="N175" s="81"/>
      <c r="O175" s="81"/>
      <c r="P175" s="81"/>
      <c r="Q175" s="81"/>
      <c r="R175" s="81"/>
      <c r="S175" s="81"/>
      <c r="T175" s="81"/>
      <c r="U175" s="81"/>
      <c r="V175" s="81"/>
      <c r="W175" s="81"/>
      <c r="X175" s="81"/>
    </row>
    <row r="176" spans="3:24" x14ac:dyDescent="0.25">
      <c r="C176" s="76">
        <v>43467</v>
      </c>
      <c r="D176" s="81">
        <v>1.2606999999999999</v>
      </c>
      <c r="E176" s="81">
        <v>54.91</v>
      </c>
      <c r="F176" s="81">
        <v>1.1342000000000001</v>
      </c>
      <c r="G176" s="81">
        <v>123.52500000000001</v>
      </c>
      <c r="H176" s="81">
        <v>61.7</v>
      </c>
      <c r="I176" s="81">
        <v>375.75</v>
      </c>
      <c r="J176" s="81">
        <v>506.75</v>
      </c>
      <c r="K176" s="81">
        <v>204</v>
      </c>
      <c r="L176" s="81">
        <v>2986</v>
      </c>
      <c r="M176" s="81">
        <v>13.81</v>
      </c>
      <c r="N176" s="81"/>
      <c r="O176" s="81"/>
      <c r="P176" s="81"/>
      <c r="Q176" s="81"/>
      <c r="R176" s="81"/>
      <c r="S176" s="81"/>
      <c r="T176" s="81"/>
      <c r="U176" s="81"/>
      <c r="V176" s="81"/>
      <c r="W176" s="81"/>
      <c r="X176" s="81"/>
    </row>
    <row r="177" spans="3:24" x14ac:dyDescent="0.25">
      <c r="C177" s="76">
        <v>43466</v>
      </c>
      <c r="D177" s="81">
        <v>1.2750999999999999</v>
      </c>
      <c r="E177" s="81">
        <v>53.8</v>
      </c>
      <c r="F177" s="81">
        <v>1.1462000000000001</v>
      </c>
      <c r="G177" s="81">
        <v>124.8</v>
      </c>
      <c r="H177" s="81">
        <v>60.975000000000001</v>
      </c>
      <c r="I177" s="81">
        <v>375</v>
      </c>
      <c r="J177" s="81">
        <v>503.25</v>
      </c>
      <c r="K177" s="81">
        <v>203.25</v>
      </c>
      <c r="L177" s="81">
        <v>2844</v>
      </c>
      <c r="M177" s="81">
        <v>13.83</v>
      </c>
      <c r="N177" s="81"/>
      <c r="O177" s="81"/>
      <c r="P177" s="81"/>
      <c r="Q177" s="81"/>
      <c r="R177" s="81"/>
      <c r="S177" s="81"/>
      <c r="T177" s="81"/>
      <c r="U177" s="81"/>
      <c r="V177" s="81"/>
      <c r="W177" s="81"/>
      <c r="X177" s="81"/>
    </row>
    <row r="178" spans="3:24" x14ac:dyDescent="0.25">
      <c r="C178" s="76">
        <v>43465</v>
      </c>
      <c r="D178" s="81">
        <v>1.2757000000000001</v>
      </c>
      <c r="E178" s="81">
        <v>53.8</v>
      </c>
      <c r="F178" s="81">
        <v>1.1469</v>
      </c>
      <c r="G178" s="81">
        <v>124.8</v>
      </c>
      <c r="H178" s="81">
        <v>60.975000000000001</v>
      </c>
      <c r="I178" s="81">
        <v>375</v>
      </c>
      <c r="J178" s="81">
        <v>503.25</v>
      </c>
      <c r="K178" s="81">
        <v>203.25</v>
      </c>
      <c r="L178" s="81">
        <v>2844</v>
      </c>
      <c r="M178" s="81">
        <v>13.83</v>
      </c>
      <c r="N178" s="81"/>
      <c r="O178" s="81"/>
      <c r="P178" s="81"/>
      <c r="Q178" s="81"/>
      <c r="R178" s="81"/>
      <c r="S178" s="81"/>
      <c r="T178" s="81"/>
      <c r="U178" s="81"/>
      <c r="V178" s="81"/>
      <c r="W178" s="81"/>
      <c r="X178" s="81"/>
    </row>
    <row r="179" spans="3:24" x14ac:dyDescent="0.25">
      <c r="C179" s="76">
        <v>43462</v>
      </c>
      <c r="D179" s="81">
        <v>1.2705</v>
      </c>
      <c r="E179" s="81">
        <v>52.2</v>
      </c>
      <c r="F179" s="81">
        <v>1.1435999999999999</v>
      </c>
      <c r="G179" s="81">
        <v>124.075</v>
      </c>
      <c r="H179" s="81">
        <v>60.65</v>
      </c>
      <c r="I179" s="81">
        <v>375.5</v>
      </c>
      <c r="J179" s="81">
        <v>511.5</v>
      </c>
      <c r="K179" s="81">
        <v>203.5</v>
      </c>
      <c r="L179" s="81">
        <v>2844</v>
      </c>
      <c r="M179" s="81">
        <v>13.83</v>
      </c>
      <c r="N179" s="81"/>
      <c r="O179" s="81"/>
      <c r="P179" s="81"/>
      <c r="Q179" s="81"/>
      <c r="R179" s="81"/>
      <c r="S179" s="81"/>
      <c r="T179" s="81"/>
      <c r="U179" s="81"/>
      <c r="V179" s="81"/>
      <c r="W179" s="81"/>
      <c r="X179" s="81"/>
    </row>
    <row r="180" spans="3:24" x14ac:dyDescent="0.25">
      <c r="C180" s="76">
        <v>43461</v>
      </c>
      <c r="D180" s="81">
        <v>1.2642</v>
      </c>
      <c r="E180" s="81">
        <v>52.16</v>
      </c>
      <c r="F180" s="81">
        <v>1.1429</v>
      </c>
      <c r="G180" s="81">
        <v>122.925</v>
      </c>
      <c r="H180" s="81">
        <v>60.575000000000003</v>
      </c>
      <c r="I180" s="81">
        <v>374.5</v>
      </c>
      <c r="J180" s="81">
        <v>510.5</v>
      </c>
      <c r="K180" s="81">
        <v>203.25</v>
      </c>
      <c r="L180" s="81">
        <v>2844</v>
      </c>
      <c r="M180" s="81">
        <v>13.84</v>
      </c>
      <c r="N180" s="81"/>
      <c r="O180" s="81"/>
      <c r="P180" s="81"/>
      <c r="Q180" s="81"/>
      <c r="R180" s="81"/>
      <c r="S180" s="81"/>
      <c r="T180" s="81"/>
      <c r="U180" s="81"/>
      <c r="V180" s="81"/>
      <c r="W180" s="81"/>
      <c r="X180" s="81"/>
    </row>
    <row r="181" spans="3:24" x14ac:dyDescent="0.25">
      <c r="C181" s="76">
        <v>43460</v>
      </c>
      <c r="D181" s="81">
        <v>1.2632000000000001</v>
      </c>
      <c r="E181" s="81">
        <v>54.47</v>
      </c>
      <c r="F181" s="81">
        <v>1.1351</v>
      </c>
      <c r="G181" s="81">
        <v>121.35</v>
      </c>
      <c r="H181" s="81">
        <v>60.375</v>
      </c>
      <c r="I181" s="81">
        <v>373.25</v>
      </c>
      <c r="J181" s="81">
        <v>510</v>
      </c>
      <c r="K181" s="81">
        <v>205</v>
      </c>
      <c r="L181" s="81">
        <v>2844</v>
      </c>
      <c r="M181" s="81">
        <v>13.84</v>
      </c>
      <c r="N181" s="81"/>
      <c r="O181" s="81"/>
      <c r="P181" s="81"/>
      <c r="Q181" s="81"/>
      <c r="R181" s="81"/>
      <c r="S181" s="81"/>
      <c r="T181" s="81"/>
      <c r="U181" s="81"/>
      <c r="V181" s="81"/>
      <c r="W181" s="81"/>
      <c r="X181" s="81"/>
    </row>
    <row r="182" spans="3:24" x14ac:dyDescent="0.25">
      <c r="C182" s="76">
        <v>43459</v>
      </c>
      <c r="D182" s="81">
        <v>1.2684</v>
      </c>
      <c r="E182" s="81">
        <v>50.47</v>
      </c>
      <c r="F182" s="81">
        <v>1.1361000000000001</v>
      </c>
      <c r="G182" s="81">
        <v>120.875</v>
      </c>
      <c r="H182" s="81">
        <v>60.3</v>
      </c>
      <c r="I182" s="81">
        <v>377.75</v>
      </c>
      <c r="J182" s="81">
        <v>516.5</v>
      </c>
      <c r="K182" s="81">
        <v>205</v>
      </c>
      <c r="L182" s="81">
        <v>2844</v>
      </c>
      <c r="M182" s="81">
        <v>13.83</v>
      </c>
      <c r="N182" s="81"/>
      <c r="O182" s="81"/>
      <c r="P182" s="81"/>
      <c r="Q182" s="81"/>
      <c r="R182" s="81"/>
      <c r="S182" s="81"/>
      <c r="T182" s="81"/>
      <c r="U182" s="81"/>
      <c r="V182" s="81"/>
      <c r="W182" s="81"/>
      <c r="X182" s="81"/>
    </row>
    <row r="183" spans="3:24" x14ac:dyDescent="0.25">
      <c r="C183" s="76">
        <v>43458</v>
      </c>
      <c r="D183" s="81">
        <v>1.2722</v>
      </c>
      <c r="E183" s="81">
        <v>50.47</v>
      </c>
      <c r="F183" s="81">
        <v>1.1398999999999999</v>
      </c>
      <c r="G183" s="81">
        <v>120.875</v>
      </c>
      <c r="H183" s="81">
        <v>60.3</v>
      </c>
      <c r="I183" s="81">
        <v>377.75</v>
      </c>
      <c r="J183" s="81">
        <v>516.5</v>
      </c>
      <c r="K183" s="81">
        <v>205</v>
      </c>
      <c r="L183" s="81">
        <v>2844</v>
      </c>
      <c r="M183" s="81">
        <v>13.83</v>
      </c>
      <c r="N183" s="81"/>
      <c r="O183" s="81"/>
      <c r="P183" s="81"/>
      <c r="Q183" s="81"/>
      <c r="R183" s="81"/>
      <c r="S183" s="81"/>
      <c r="T183" s="81"/>
      <c r="U183" s="81"/>
      <c r="V183" s="81"/>
      <c r="W183" s="81"/>
      <c r="X183" s="81"/>
    </row>
    <row r="184" spans="3:24" x14ac:dyDescent="0.25">
      <c r="C184" s="76">
        <v>43455</v>
      </c>
      <c r="D184" s="81">
        <v>1.2629999999999999</v>
      </c>
      <c r="E184" s="81">
        <v>53.82</v>
      </c>
      <c r="F184" s="81">
        <v>1.1367</v>
      </c>
      <c r="G184" s="81">
        <v>120.875</v>
      </c>
      <c r="H184" s="81">
        <v>61.125</v>
      </c>
      <c r="I184" s="81">
        <v>378.5</v>
      </c>
      <c r="J184" s="81">
        <v>514</v>
      </c>
      <c r="K184" s="81">
        <v>204.5</v>
      </c>
      <c r="L184" s="81">
        <v>2844</v>
      </c>
      <c r="M184" s="81">
        <v>13.84</v>
      </c>
      <c r="N184" s="81"/>
      <c r="O184" s="81"/>
      <c r="P184" s="81"/>
      <c r="Q184" s="81"/>
      <c r="R184" s="81"/>
      <c r="S184" s="81"/>
      <c r="T184" s="81"/>
      <c r="U184" s="81"/>
      <c r="V184" s="81"/>
      <c r="W184" s="81"/>
      <c r="X184" s="81"/>
    </row>
    <row r="185" spans="3:24" x14ac:dyDescent="0.25">
      <c r="C185" s="76">
        <v>43454</v>
      </c>
      <c r="D185" s="81">
        <v>1.2655000000000001</v>
      </c>
      <c r="E185" s="81">
        <v>54.35</v>
      </c>
      <c r="F185" s="81">
        <v>1.1444000000000001</v>
      </c>
      <c r="G185" s="81">
        <v>120.22499999999999</v>
      </c>
      <c r="H185" s="81">
        <v>62.375</v>
      </c>
      <c r="I185" s="81">
        <v>375.25</v>
      </c>
      <c r="J185" s="81">
        <v>523.5</v>
      </c>
      <c r="K185" s="81">
        <v>206</v>
      </c>
      <c r="L185" s="81">
        <v>2844</v>
      </c>
      <c r="M185" s="81">
        <v>13.84</v>
      </c>
      <c r="N185" s="81"/>
      <c r="O185" s="81"/>
      <c r="P185" s="81"/>
      <c r="Q185" s="81"/>
      <c r="R185" s="81"/>
      <c r="S185" s="81"/>
      <c r="T185" s="81"/>
      <c r="U185" s="81"/>
      <c r="V185" s="81"/>
      <c r="W185" s="81"/>
      <c r="X185" s="81"/>
    </row>
    <row r="186" spans="3:24" x14ac:dyDescent="0.25">
      <c r="C186" s="76">
        <v>43453</v>
      </c>
      <c r="D186" s="81">
        <v>1.2606999999999999</v>
      </c>
      <c r="E186" s="81">
        <v>57.24</v>
      </c>
      <c r="F186" s="81">
        <v>1.1375</v>
      </c>
      <c r="G186" s="81">
        <v>119.72499999999999</v>
      </c>
      <c r="H186" s="81">
        <v>62.7</v>
      </c>
      <c r="I186" s="81">
        <v>381.75</v>
      </c>
      <c r="J186" s="81">
        <v>522.5</v>
      </c>
      <c r="K186" s="81">
        <v>205.25</v>
      </c>
      <c r="L186" s="81">
        <v>2844</v>
      </c>
      <c r="M186" s="81">
        <v>13.84</v>
      </c>
      <c r="N186" s="81"/>
      <c r="O186" s="81"/>
      <c r="P186" s="81"/>
      <c r="Q186" s="81"/>
      <c r="R186" s="81"/>
      <c r="S186" s="81"/>
      <c r="T186" s="81"/>
      <c r="U186" s="81"/>
      <c r="V186" s="81"/>
      <c r="W186" s="81"/>
      <c r="X186" s="81"/>
    </row>
    <row r="187" spans="3:24" x14ac:dyDescent="0.25">
      <c r="C187" s="76">
        <v>43452</v>
      </c>
      <c r="D187" s="81">
        <v>1.2644</v>
      </c>
      <c r="E187" s="81">
        <v>56.26</v>
      </c>
      <c r="F187" s="81">
        <v>1.1361000000000001</v>
      </c>
      <c r="G187" s="81">
        <v>119.77500000000001</v>
      </c>
      <c r="H187" s="81">
        <v>62.65</v>
      </c>
      <c r="I187" s="81">
        <v>385.5</v>
      </c>
      <c r="J187" s="81">
        <v>532.75</v>
      </c>
      <c r="K187" s="81">
        <v>207.25</v>
      </c>
      <c r="L187" s="81">
        <v>2844</v>
      </c>
      <c r="M187" s="81">
        <v>13.85</v>
      </c>
      <c r="N187" s="81"/>
      <c r="O187" s="81"/>
      <c r="P187" s="81"/>
      <c r="Q187" s="81"/>
      <c r="R187" s="81"/>
      <c r="S187" s="81"/>
      <c r="T187" s="81"/>
      <c r="U187" s="81"/>
      <c r="V187" s="81"/>
      <c r="W187" s="81"/>
      <c r="X187" s="81"/>
    </row>
    <row r="188" spans="3:24" x14ac:dyDescent="0.25">
      <c r="C188" s="76">
        <v>43451</v>
      </c>
      <c r="D188" s="81">
        <v>1.2625</v>
      </c>
      <c r="E188" s="81">
        <v>59.61</v>
      </c>
      <c r="F188" s="81">
        <v>1.1346000000000001</v>
      </c>
      <c r="G188" s="81">
        <v>119.02500000000001</v>
      </c>
      <c r="H188" s="81">
        <v>63.825000000000003</v>
      </c>
      <c r="I188" s="81">
        <v>384</v>
      </c>
      <c r="J188" s="81">
        <v>535.25</v>
      </c>
      <c r="K188" s="81">
        <v>207.5</v>
      </c>
      <c r="L188" s="81">
        <v>2819</v>
      </c>
      <c r="M188" s="81">
        <v>13.8</v>
      </c>
      <c r="N188" s="81"/>
      <c r="O188" s="81"/>
      <c r="P188" s="81"/>
      <c r="Q188" s="81"/>
      <c r="R188" s="81"/>
      <c r="S188" s="81"/>
      <c r="T188" s="81"/>
      <c r="U188" s="81"/>
      <c r="V188" s="81"/>
      <c r="W188" s="81"/>
      <c r="X188" s="81"/>
    </row>
    <row r="189" spans="3:24" x14ac:dyDescent="0.25">
      <c r="C189" s="76">
        <v>43448</v>
      </c>
      <c r="D189" s="81">
        <v>1.2583</v>
      </c>
      <c r="E189" s="81">
        <v>60.28</v>
      </c>
      <c r="F189" s="81">
        <v>1.1307</v>
      </c>
      <c r="G189" s="81">
        <v>119.575</v>
      </c>
      <c r="H189" s="81">
        <v>64.5</v>
      </c>
      <c r="I189" s="81">
        <v>376.75</v>
      </c>
      <c r="J189" s="81">
        <v>527.75</v>
      </c>
      <c r="K189" s="81">
        <v>206.75</v>
      </c>
      <c r="L189" s="81">
        <v>2819</v>
      </c>
      <c r="M189" s="81">
        <v>13.8</v>
      </c>
      <c r="N189" s="81"/>
      <c r="O189" s="81"/>
      <c r="P189" s="81"/>
      <c r="Q189" s="81"/>
      <c r="R189" s="81"/>
      <c r="S189" s="81"/>
      <c r="T189" s="81"/>
      <c r="U189" s="81"/>
      <c r="V189" s="81"/>
      <c r="W189" s="81"/>
      <c r="X189" s="81"/>
    </row>
    <row r="190" spans="3:24" x14ac:dyDescent="0.25">
      <c r="C190" s="76">
        <v>43447</v>
      </c>
      <c r="D190" s="81">
        <v>1.2655000000000001</v>
      </c>
      <c r="E190" s="81">
        <v>61.45</v>
      </c>
      <c r="F190" s="81">
        <v>1.1361000000000001</v>
      </c>
      <c r="G190" s="81">
        <v>119.45</v>
      </c>
      <c r="H190" s="81">
        <v>54.8</v>
      </c>
      <c r="I190" s="81">
        <v>375.5</v>
      </c>
      <c r="J190" s="81">
        <v>527.75</v>
      </c>
      <c r="K190" s="81">
        <v>207.5</v>
      </c>
      <c r="L190" s="81">
        <v>2819</v>
      </c>
      <c r="M190" s="81">
        <v>13.77</v>
      </c>
      <c r="N190" s="81"/>
      <c r="O190" s="81"/>
      <c r="P190" s="81"/>
      <c r="Q190" s="81"/>
      <c r="R190" s="81"/>
      <c r="S190" s="81"/>
      <c r="T190" s="81"/>
      <c r="U190" s="81"/>
      <c r="V190" s="81"/>
      <c r="W190" s="81"/>
      <c r="X190" s="81"/>
    </row>
    <row r="191" spans="3:24" x14ac:dyDescent="0.25">
      <c r="C191" s="76">
        <v>43446</v>
      </c>
      <c r="D191" s="81">
        <v>1.2628999999999999</v>
      </c>
      <c r="E191" s="81">
        <v>60.15</v>
      </c>
      <c r="F191" s="81">
        <v>1.1368</v>
      </c>
      <c r="G191" s="81">
        <v>119.125</v>
      </c>
      <c r="H191" s="81">
        <v>54.725000000000001</v>
      </c>
      <c r="I191" s="81">
        <v>376.25</v>
      </c>
      <c r="J191" s="81">
        <v>515.25</v>
      </c>
      <c r="K191" s="81">
        <v>206.25</v>
      </c>
      <c r="L191" s="81">
        <v>2819</v>
      </c>
      <c r="M191" s="81">
        <v>13.71</v>
      </c>
      <c r="N191" s="81"/>
      <c r="O191" s="81"/>
      <c r="P191" s="81"/>
      <c r="Q191" s="81"/>
      <c r="R191" s="81"/>
      <c r="S191" s="81"/>
      <c r="T191" s="81"/>
      <c r="U191" s="81"/>
      <c r="V191" s="81"/>
      <c r="W191" s="81"/>
      <c r="X191" s="81"/>
    </row>
    <row r="192" spans="3:24" x14ac:dyDescent="0.25">
      <c r="C192" s="76">
        <v>43445</v>
      </c>
      <c r="D192" s="81">
        <v>1.2484</v>
      </c>
      <c r="E192" s="81">
        <v>60.2</v>
      </c>
      <c r="F192" s="81">
        <v>1.1314</v>
      </c>
      <c r="G192" s="81">
        <v>118.375</v>
      </c>
      <c r="H192" s="81">
        <v>54.45</v>
      </c>
      <c r="I192" s="81">
        <v>375</v>
      </c>
      <c r="J192" s="81">
        <v>509.75</v>
      </c>
      <c r="K192" s="81">
        <v>204.5</v>
      </c>
      <c r="L192" s="81">
        <v>2819</v>
      </c>
      <c r="M192" s="81">
        <v>13.71</v>
      </c>
      <c r="N192" s="81"/>
      <c r="O192" s="81"/>
      <c r="P192" s="81"/>
      <c r="Q192" s="81"/>
      <c r="R192" s="81"/>
      <c r="S192" s="81"/>
      <c r="T192" s="81"/>
      <c r="U192" s="81"/>
      <c r="V192" s="81"/>
      <c r="W192" s="81"/>
      <c r="X192" s="81"/>
    </row>
    <row r="193" spans="3:24" x14ac:dyDescent="0.25">
      <c r="C193" s="76">
        <v>43444</v>
      </c>
      <c r="D193" s="81">
        <v>1.2559</v>
      </c>
      <c r="E193" s="81">
        <v>59.97</v>
      </c>
      <c r="F193" s="81">
        <v>1.1355</v>
      </c>
      <c r="G193" s="81">
        <v>117.575</v>
      </c>
      <c r="H193" s="81">
        <v>54.725000000000001</v>
      </c>
      <c r="I193" s="81">
        <v>374.25</v>
      </c>
      <c r="J193" s="81">
        <v>514.75</v>
      </c>
      <c r="K193" s="81">
        <v>204</v>
      </c>
      <c r="L193" s="81">
        <v>2819</v>
      </c>
      <c r="M193" s="81">
        <v>13.65</v>
      </c>
      <c r="N193" s="81"/>
      <c r="O193" s="81"/>
      <c r="P193" s="81"/>
      <c r="Q193" s="81"/>
      <c r="R193" s="81"/>
      <c r="S193" s="81"/>
      <c r="T193" s="81"/>
      <c r="U193" s="81"/>
      <c r="V193" s="81"/>
      <c r="W193" s="81"/>
      <c r="X193" s="81"/>
    </row>
    <row r="194" spans="3:24" x14ac:dyDescent="0.25">
      <c r="C194" s="76">
        <v>43441</v>
      </c>
      <c r="D194" s="81">
        <v>1.2726</v>
      </c>
      <c r="E194" s="81">
        <v>61.67</v>
      </c>
      <c r="F194" s="81">
        <v>1.1375999999999999</v>
      </c>
      <c r="G194" s="81">
        <v>117.9</v>
      </c>
      <c r="H194" s="81">
        <v>54.25</v>
      </c>
      <c r="I194" s="81">
        <v>374</v>
      </c>
      <c r="J194" s="81">
        <v>519.5</v>
      </c>
      <c r="K194" s="81">
        <v>202.5</v>
      </c>
      <c r="L194" s="81">
        <v>2819</v>
      </c>
      <c r="M194" s="81">
        <v>13.76</v>
      </c>
      <c r="N194" s="81"/>
      <c r="O194" s="81"/>
      <c r="P194" s="81"/>
      <c r="Q194" s="81"/>
      <c r="R194" s="81"/>
      <c r="S194" s="81"/>
      <c r="T194" s="81"/>
      <c r="U194" s="81"/>
      <c r="V194" s="81"/>
      <c r="W194" s="81"/>
      <c r="X194" s="81"/>
    </row>
    <row r="195" spans="3:24" x14ac:dyDescent="0.25">
      <c r="C195" s="76">
        <v>43440</v>
      </c>
      <c r="D195" s="81">
        <v>1.2782</v>
      </c>
      <c r="E195" s="81">
        <v>60.06</v>
      </c>
      <c r="F195" s="81">
        <v>1.1374</v>
      </c>
      <c r="G195" s="81">
        <v>117.95</v>
      </c>
      <c r="H195" s="81">
        <v>54.524999999999999</v>
      </c>
      <c r="I195" s="81">
        <v>372</v>
      </c>
      <c r="J195" s="81">
        <v>505.25</v>
      </c>
      <c r="K195" s="81">
        <v>200</v>
      </c>
      <c r="L195" s="81">
        <v>2819</v>
      </c>
      <c r="M195" s="81">
        <v>13.78</v>
      </c>
      <c r="N195" s="81"/>
      <c r="O195" s="81"/>
      <c r="P195" s="81"/>
      <c r="Q195" s="81"/>
      <c r="R195" s="81"/>
      <c r="S195" s="81"/>
      <c r="T195" s="81"/>
      <c r="U195" s="81"/>
      <c r="V195" s="81"/>
      <c r="W195" s="81"/>
      <c r="X195" s="81"/>
    </row>
    <row r="196" spans="3:24" x14ac:dyDescent="0.25">
      <c r="C196" s="76">
        <v>43439</v>
      </c>
      <c r="D196" s="81">
        <v>1.2730999999999999</v>
      </c>
      <c r="E196" s="81">
        <v>61.56</v>
      </c>
      <c r="F196" s="81">
        <v>1.1344000000000001</v>
      </c>
      <c r="G196" s="81">
        <v>118.3</v>
      </c>
      <c r="H196" s="81">
        <v>55.85</v>
      </c>
      <c r="I196" s="81">
        <v>374.25</v>
      </c>
      <c r="J196" s="81">
        <v>514.5</v>
      </c>
      <c r="K196" s="81">
        <v>199</v>
      </c>
      <c r="L196" s="81">
        <v>2819</v>
      </c>
      <c r="M196" s="81">
        <v>13.88</v>
      </c>
      <c r="N196" s="81"/>
      <c r="O196" s="81"/>
      <c r="P196" s="81"/>
      <c r="Q196" s="81"/>
      <c r="R196" s="81"/>
      <c r="S196" s="81"/>
      <c r="T196" s="81"/>
      <c r="U196" s="81"/>
      <c r="V196" s="81"/>
      <c r="W196" s="81"/>
      <c r="X196" s="81"/>
    </row>
    <row r="197" spans="3:24" x14ac:dyDescent="0.25">
      <c r="C197" s="76">
        <v>43438</v>
      </c>
      <c r="D197" s="81">
        <v>1.2718</v>
      </c>
      <c r="E197" s="81">
        <v>62.08</v>
      </c>
      <c r="F197" s="81">
        <v>1.1344000000000001</v>
      </c>
      <c r="G197" s="81">
        <v>117.77500000000001</v>
      </c>
      <c r="H197" s="81">
        <v>56.875</v>
      </c>
      <c r="I197" s="81">
        <v>374.25</v>
      </c>
      <c r="J197" s="81">
        <v>519.25</v>
      </c>
      <c r="K197" s="81">
        <v>200.5</v>
      </c>
      <c r="L197" s="81">
        <v>2819</v>
      </c>
      <c r="M197" s="81">
        <v>14.47</v>
      </c>
      <c r="N197" s="81"/>
      <c r="O197" s="81"/>
      <c r="P197" s="81"/>
      <c r="Q197" s="81"/>
      <c r="R197" s="81"/>
      <c r="S197" s="81"/>
      <c r="T197" s="81"/>
      <c r="U197" s="81"/>
      <c r="V197" s="81"/>
      <c r="W197" s="81"/>
      <c r="X197" s="81"/>
    </row>
    <row r="198" spans="3:24" x14ac:dyDescent="0.25">
      <c r="C198" s="76">
        <v>43437</v>
      </c>
      <c r="D198" s="81">
        <v>1.2722</v>
      </c>
      <c r="E198" s="81">
        <v>61.69</v>
      </c>
      <c r="F198" s="81">
        <v>1.1352</v>
      </c>
      <c r="G198" s="81">
        <v>116.875</v>
      </c>
      <c r="H198" s="81">
        <v>58.024999999999999</v>
      </c>
      <c r="I198" s="81">
        <v>371.25</v>
      </c>
      <c r="J198" s="81">
        <v>515.75</v>
      </c>
      <c r="K198" s="81">
        <v>202.25</v>
      </c>
      <c r="L198" s="81">
        <v>2727</v>
      </c>
      <c r="M198" s="81">
        <v>14.46</v>
      </c>
      <c r="N198" s="81"/>
      <c r="O198" s="81"/>
      <c r="P198" s="81"/>
      <c r="Q198" s="81"/>
      <c r="R198" s="81"/>
      <c r="S198" s="81"/>
      <c r="T198" s="81"/>
      <c r="U198" s="81"/>
      <c r="V198" s="81"/>
      <c r="W198" s="81"/>
      <c r="X198" s="81"/>
    </row>
    <row r="199" spans="3:24" x14ac:dyDescent="0.25">
      <c r="C199" s="76">
        <v>43434</v>
      </c>
      <c r="D199" s="81">
        <v>1.2750999999999999</v>
      </c>
      <c r="E199" s="81">
        <v>58.71</v>
      </c>
      <c r="F199" s="81">
        <v>1.1315</v>
      </c>
      <c r="G199" s="81">
        <v>116.925</v>
      </c>
      <c r="H199" s="81">
        <v>57.875</v>
      </c>
      <c r="I199" s="81">
        <v>366.5</v>
      </c>
      <c r="J199" s="81">
        <v>515.75</v>
      </c>
      <c r="K199" s="81">
        <v>201.25</v>
      </c>
      <c r="L199" s="81">
        <v>2727</v>
      </c>
      <c r="M199" s="81">
        <v>14.46</v>
      </c>
      <c r="N199" s="81"/>
      <c r="O199" s="81"/>
      <c r="P199" s="81"/>
      <c r="Q199" s="81"/>
      <c r="R199" s="81"/>
      <c r="S199" s="81"/>
      <c r="T199" s="81"/>
      <c r="U199" s="81"/>
      <c r="V199" s="81"/>
      <c r="W199" s="81"/>
      <c r="X199" s="81"/>
    </row>
    <row r="200" spans="3:24" x14ac:dyDescent="0.25">
      <c r="C200" s="76">
        <v>43433</v>
      </c>
      <c r="D200" s="81">
        <v>1.2791999999999999</v>
      </c>
      <c r="E200" s="81">
        <v>59.51</v>
      </c>
      <c r="F200" s="81">
        <v>1.1391</v>
      </c>
      <c r="G200" s="81">
        <v>116.6</v>
      </c>
      <c r="H200" s="81">
        <v>58.725000000000001</v>
      </c>
      <c r="I200" s="81">
        <v>360.25</v>
      </c>
      <c r="J200" s="81">
        <v>496.5</v>
      </c>
      <c r="K200" s="81">
        <v>199</v>
      </c>
      <c r="L200" s="81">
        <v>2727</v>
      </c>
      <c r="M200" s="81">
        <v>14.47</v>
      </c>
      <c r="N200" s="81"/>
      <c r="O200" s="81"/>
      <c r="P200" s="81"/>
      <c r="Q200" s="81"/>
      <c r="R200" s="81"/>
      <c r="S200" s="81"/>
      <c r="T200" s="81"/>
      <c r="U200" s="81"/>
      <c r="V200" s="81"/>
      <c r="W200" s="81"/>
      <c r="X200" s="81"/>
    </row>
    <row r="201" spans="3:24" x14ac:dyDescent="0.25">
      <c r="C201" s="76">
        <v>43432</v>
      </c>
      <c r="D201" s="81">
        <v>1.2824</v>
      </c>
      <c r="E201" s="81">
        <v>58.76</v>
      </c>
      <c r="F201" s="81">
        <v>1.1366000000000001</v>
      </c>
      <c r="G201" s="81">
        <v>116.77500000000001</v>
      </c>
      <c r="H201" s="81">
        <v>57.95</v>
      </c>
      <c r="I201" s="81">
        <v>360.5</v>
      </c>
      <c r="J201" s="81">
        <v>497.5</v>
      </c>
      <c r="K201" s="81">
        <v>199.75</v>
      </c>
      <c r="L201" s="81">
        <v>2727</v>
      </c>
      <c r="M201" s="81">
        <v>14.49</v>
      </c>
      <c r="N201" s="81"/>
      <c r="O201" s="81"/>
      <c r="P201" s="81"/>
      <c r="Q201" s="81"/>
      <c r="R201" s="81"/>
      <c r="S201" s="81"/>
      <c r="T201" s="81"/>
      <c r="U201" s="81"/>
      <c r="V201" s="81"/>
      <c r="W201" s="81"/>
      <c r="X201" s="81"/>
    </row>
    <row r="202" spans="3:24" x14ac:dyDescent="0.25">
      <c r="C202" s="76">
        <v>43431</v>
      </c>
      <c r="D202" s="81">
        <v>1.2746999999999999</v>
      </c>
      <c r="E202" s="81">
        <v>60.21</v>
      </c>
      <c r="F202" s="81">
        <v>1.1288</v>
      </c>
      <c r="G202" s="81">
        <v>116.7</v>
      </c>
      <c r="H202" s="81">
        <v>57.875</v>
      </c>
      <c r="I202" s="81">
        <v>356.5</v>
      </c>
      <c r="J202" s="81">
        <v>498</v>
      </c>
      <c r="K202" s="81">
        <v>198.75</v>
      </c>
      <c r="L202" s="81">
        <v>2727</v>
      </c>
      <c r="M202" s="81">
        <v>14.49</v>
      </c>
      <c r="N202" s="81"/>
      <c r="O202" s="81"/>
      <c r="P202" s="81"/>
      <c r="Q202" s="81"/>
      <c r="R202" s="81"/>
      <c r="S202" s="81"/>
      <c r="T202" s="81"/>
      <c r="U202" s="81"/>
      <c r="V202" s="81"/>
      <c r="W202" s="81"/>
      <c r="X202" s="81"/>
    </row>
    <row r="203" spans="3:24" x14ac:dyDescent="0.25">
      <c r="C203" s="76">
        <v>43430</v>
      </c>
      <c r="D203" s="81">
        <v>1.2833000000000001</v>
      </c>
      <c r="E203" s="81">
        <v>60.48</v>
      </c>
      <c r="F203" s="81">
        <v>1.1326000000000001</v>
      </c>
      <c r="G203" s="81">
        <v>116.925</v>
      </c>
      <c r="H203" s="81">
        <v>57.4</v>
      </c>
      <c r="I203" s="81">
        <v>356</v>
      </c>
      <c r="J203" s="81">
        <v>507.5</v>
      </c>
      <c r="K203" s="81">
        <v>199.5</v>
      </c>
      <c r="L203" s="81">
        <v>2727</v>
      </c>
      <c r="M203" s="81">
        <v>14.48</v>
      </c>
      <c r="N203" s="81"/>
      <c r="O203" s="81"/>
      <c r="P203" s="81"/>
      <c r="Q203" s="81"/>
      <c r="R203" s="81"/>
      <c r="S203" s="81"/>
      <c r="T203" s="81"/>
      <c r="U203" s="81"/>
      <c r="V203" s="81"/>
      <c r="W203" s="81"/>
      <c r="X203" s="81"/>
    </row>
    <row r="204" spans="3:24" x14ac:dyDescent="0.25">
      <c r="C204" s="76">
        <v>43427</v>
      </c>
      <c r="D204" s="81">
        <v>1.2811999999999999</v>
      </c>
      <c r="E204" s="81">
        <v>58.8</v>
      </c>
      <c r="F204" s="81">
        <v>1.1339999999999999</v>
      </c>
      <c r="G204" s="81">
        <v>117.1</v>
      </c>
      <c r="H204" s="81">
        <v>59.075000000000003</v>
      </c>
      <c r="I204" s="81">
        <v>359</v>
      </c>
      <c r="J204" s="81">
        <v>499.75</v>
      </c>
      <c r="K204" s="81">
        <v>199.25</v>
      </c>
      <c r="L204" s="81">
        <v>2727</v>
      </c>
      <c r="M204" s="81">
        <v>14.48</v>
      </c>
      <c r="N204" s="81"/>
      <c r="O204" s="81"/>
      <c r="P204" s="81"/>
      <c r="Q204" s="81"/>
      <c r="R204" s="81"/>
      <c r="S204" s="81"/>
      <c r="T204" s="81"/>
      <c r="U204" s="81"/>
      <c r="V204" s="81"/>
      <c r="W204" s="81"/>
      <c r="X204" s="81"/>
    </row>
    <row r="205" spans="3:24" x14ac:dyDescent="0.25">
      <c r="C205" s="76">
        <v>43426</v>
      </c>
      <c r="D205" s="81">
        <v>1.2876000000000001</v>
      </c>
      <c r="E205" s="81">
        <v>62.6</v>
      </c>
      <c r="F205" s="81">
        <v>1.1407</v>
      </c>
      <c r="G205" s="81">
        <v>116.4</v>
      </c>
      <c r="H205" s="81">
        <v>58.274999999999999</v>
      </c>
      <c r="I205" s="81">
        <v>361.75</v>
      </c>
      <c r="J205" s="81">
        <v>498.75</v>
      </c>
      <c r="K205" s="81">
        <v>200.75</v>
      </c>
      <c r="L205" s="81">
        <v>2727</v>
      </c>
      <c r="M205" s="81">
        <v>14.48</v>
      </c>
      <c r="N205" s="81"/>
      <c r="O205" s="81"/>
      <c r="P205" s="81"/>
      <c r="Q205" s="81"/>
      <c r="R205" s="81"/>
      <c r="S205" s="81"/>
      <c r="T205" s="81"/>
      <c r="U205" s="81"/>
      <c r="V205" s="81"/>
      <c r="W205" s="81"/>
      <c r="X205" s="81"/>
    </row>
    <row r="206" spans="3:24" x14ac:dyDescent="0.25">
      <c r="C206" s="76">
        <v>43425</v>
      </c>
      <c r="D206" s="81">
        <v>1.2775000000000001</v>
      </c>
      <c r="E206" s="81">
        <v>63.48</v>
      </c>
      <c r="F206" s="81">
        <v>1.1383000000000001</v>
      </c>
      <c r="G206" s="81">
        <v>116.4</v>
      </c>
      <c r="H206" s="81">
        <v>58.274999999999999</v>
      </c>
      <c r="I206" s="81">
        <v>361.75</v>
      </c>
      <c r="J206" s="81">
        <v>498.75</v>
      </c>
      <c r="K206" s="81">
        <v>199.25</v>
      </c>
      <c r="L206" s="81">
        <v>2727</v>
      </c>
      <c r="M206" s="81">
        <v>14.48</v>
      </c>
      <c r="N206" s="81"/>
      <c r="O206" s="81"/>
      <c r="P206" s="81"/>
      <c r="Q206" s="81"/>
      <c r="R206" s="81"/>
      <c r="S206" s="81"/>
      <c r="T206" s="81"/>
      <c r="U206" s="81"/>
      <c r="V206" s="81"/>
      <c r="W206" s="81"/>
      <c r="X206" s="81"/>
    </row>
    <row r="207" spans="3:24" x14ac:dyDescent="0.25">
      <c r="C207" s="76">
        <v>43424</v>
      </c>
      <c r="D207" s="81">
        <v>1.2786</v>
      </c>
      <c r="E207" s="81">
        <v>62.53</v>
      </c>
      <c r="F207" s="81">
        <v>1.137</v>
      </c>
      <c r="G207" s="81">
        <v>115.7</v>
      </c>
      <c r="H207" s="81">
        <v>58.975000000000001</v>
      </c>
      <c r="I207" s="81">
        <v>361.25</v>
      </c>
      <c r="J207" s="81">
        <v>500.75</v>
      </c>
      <c r="K207" s="81">
        <v>198.75</v>
      </c>
      <c r="L207" s="81">
        <v>2727</v>
      </c>
      <c r="M207" s="81">
        <v>14.47</v>
      </c>
      <c r="N207" s="81"/>
      <c r="O207" s="81"/>
      <c r="P207" s="81"/>
      <c r="Q207" s="81"/>
      <c r="R207" s="81"/>
      <c r="S207" s="81"/>
      <c r="T207" s="81"/>
      <c r="U207" s="81"/>
      <c r="V207" s="81"/>
      <c r="W207" s="81"/>
      <c r="X207" s="81"/>
    </row>
    <row r="208" spans="3:24" x14ac:dyDescent="0.25">
      <c r="C208" s="76">
        <v>43423</v>
      </c>
      <c r="D208" s="81">
        <v>1.2848999999999999</v>
      </c>
      <c r="E208" s="81">
        <v>66.790000000000006</v>
      </c>
      <c r="F208" s="81">
        <v>1.1451</v>
      </c>
      <c r="G208" s="81">
        <v>116.15</v>
      </c>
      <c r="H208" s="81">
        <v>61.024999999999999</v>
      </c>
      <c r="I208" s="81">
        <v>362.25</v>
      </c>
      <c r="J208" s="81">
        <v>498.5</v>
      </c>
      <c r="K208" s="81">
        <v>196.75</v>
      </c>
      <c r="L208" s="81">
        <v>2851</v>
      </c>
      <c r="M208" s="81">
        <v>14.55</v>
      </c>
      <c r="N208" s="81"/>
      <c r="O208" s="81"/>
      <c r="P208" s="81"/>
      <c r="Q208" s="81"/>
      <c r="R208" s="81"/>
      <c r="S208" s="81"/>
      <c r="T208" s="81"/>
      <c r="U208" s="81"/>
      <c r="V208" s="81"/>
      <c r="W208" s="81"/>
      <c r="X208" s="81"/>
    </row>
    <row r="209" spans="3:24" x14ac:dyDescent="0.25">
      <c r="C209" s="76">
        <v>43420</v>
      </c>
      <c r="D209" s="81">
        <v>1.2837000000000001</v>
      </c>
      <c r="E209" s="81">
        <v>66.760000000000005</v>
      </c>
      <c r="F209" s="81">
        <v>1.1417999999999999</v>
      </c>
      <c r="G209" s="81">
        <v>115.35</v>
      </c>
      <c r="H209" s="81">
        <v>60.075000000000003</v>
      </c>
      <c r="I209" s="81">
        <v>364.75</v>
      </c>
      <c r="J209" s="81">
        <v>506.75</v>
      </c>
      <c r="K209" s="81">
        <v>199.75</v>
      </c>
      <c r="L209" s="81">
        <v>2851</v>
      </c>
      <c r="M209" s="81">
        <v>14.58</v>
      </c>
      <c r="N209" s="81"/>
      <c r="O209" s="81"/>
      <c r="P209" s="81"/>
      <c r="Q209" s="81"/>
      <c r="R209" s="81"/>
      <c r="S209" s="81"/>
      <c r="T209" s="81"/>
      <c r="U209" s="81"/>
      <c r="V209" s="81"/>
      <c r="W209" s="81"/>
      <c r="X209" s="81"/>
    </row>
    <row r="210" spans="3:24" x14ac:dyDescent="0.25">
      <c r="C210" s="76">
        <v>43419</v>
      </c>
      <c r="D210" s="81">
        <v>1.2774000000000001</v>
      </c>
      <c r="E210" s="81">
        <v>66.62</v>
      </c>
      <c r="F210" s="81">
        <v>1.1326000000000001</v>
      </c>
      <c r="G210" s="81">
        <v>115.15</v>
      </c>
      <c r="H210" s="81">
        <v>57.075000000000003</v>
      </c>
      <c r="I210" s="81">
        <v>367.5</v>
      </c>
      <c r="J210" s="81">
        <v>505.5</v>
      </c>
      <c r="K210" s="81">
        <v>200.75</v>
      </c>
      <c r="L210" s="81">
        <v>2851</v>
      </c>
      <c r="M210" s="81">
        <v>14.56</v>
      </c>
      <c r="N210" s="81"/>
      <c r="O210" s="81"/>
      <c r="P210" s="81"/>
      <c r="Q210" s="81"/>
      <c r="R210" s="81"/>
      <c r="S210" s="81"/>
      <c r="T210" s="81"/>
      <c r="U210" s="81"/>
      <c r="V210" s="81"/>
      <c r="W210" s="81"/>
      <c r="X210" s="81"/>
    </row>
    <row r="211" spans="3:24" x14ac:dyDescent="0.25">
      <c r="C211" s="76">
        <v>43418</v>
      </c>
      <c r="D211" s="81">
        <v>1.2994000000000001</v>
      </c>
      <c r="E211" s="81">
        <v>66.12</v>
      </c>
      <c r="F211" s="81">
        <v>1.1308</v>
      </c>
      <c r="G211" s="81">
        <v>114.6</v>
      </c>
      <c r="H211" s="81">
        <v>57</v>
      </c>
      <c r="I211" s="81">
        <v>367</v>
      </c>
      <c r="J211" s="81">
        <v>503</v>
      </c>
      <c r="K211" s="81">
        <v>201</v>
      </c>
      <c r="L211" s="81">
        <v>2851</v>
      </c>
      <c r="M211" s="81">
        <v>14.57</v>
      </c>
      <c r="N211" s="81"/>
      <c r="O211" s="81"/>
      <c r="P211" s="81"/>
      <c r="Q211" s="81"/>
      <c r="R211" s="81"/>
      <c r="S211" s="81"/>
      <c r="T211" s="81"/>
      <c r="U211" s="81"/>
      <c r="V211" s="81"/>
      <c r="W211" s="81"/>
      <c r="X211" s="81"/>
    </row>
    <row r="212" spans="3:24" x14ac:dyDescent="0.25">
      <c r="C212" s="76">
        <v>43417</v>
      </c>
      <c r="D212" s="81">
        <v>1.2970999999999999</v>
      </c>
      <c r="E212" s="81">
        <v>65.47</v>
      </c>
      <c r="F212" s="81">
        <v>1.1289</v>
      </c>
      <c r="G212" s="81">
        <v>115.375</v>
      </c>
      <c r="H212" s="81">
        <v>57.3</v>
      </c>
      <c r="I212" s="81">
        <v>366.5</v>
      </c>
      <c r="J212" s="81">
        <v>507.75</v>
      </c>
      <c r="K212" s="81">
        <v>201.75</v>
      </c>
      <c r="L212" s="81">
        <v>2851</v>
      </c>
      <c r="M212" s="81">
        <v>14.53</v>
      </c>
      <c r="N212" s="81"/>
      <c r="O212" s="81"/>
      <c r="P212" s="81"/>
      <c r="Q212" s="81"/>
      <c r="R212" s="81"/>
      <c r="S212" s="81"/>
      <c r="T212" s="81"/>
      <c r="U212" s="81"/>
      <c r="V212" s="81"/>
      <c r="W212" s="81"/>
      <c r="X212" s="81"/>
    </row>
    <row r="213" spans="3:24" x14ac:dyDescent="0.25">
      <c r="C213" s="76">
        <v>43416</v>
      </c>
      <c r="D213" s="81">
        <v>1.2847</v>
      </c>
      <c r="E213" s="81">
        <v>70.12</v>
      </c>
      <c r="F213" s="81">
        <v>1.1216999999999999</v>
      </c>
      <c r="G213" s="81">
        <v>114.925</v>
      </c>
      <c r="H213" s="81">
        <v>56.55</v>
      </c>
      <c r="I213" s="81">
        <v>371.25</v>
      </c>
      <c r="J213" s="81">
        <v>519.75</v>
      </c>
      <c r="K213" s="81">
        <v>202</v>
      </c>
      <c r="L213" s="81">
        <v>2851</v>
      </c>
      <c r="M213" s="81">
        <v>14.51</v>
      </c>
      <c r="N213" s="81"/>
      <c r="O213" s="81"/>
      <c r="P213" s="81"/>
      <c r="Q213" s="81"/>
      <c r="R213" s="81"/>
      <c r="S213" s="81"/>
      <c r="T213" s="81"/>
      <c r="U213" s="81"/>
      <c r="V213" s="81"/>
      <c r="W213" s="81"/>
      <c r="X213" s="81"/>
    </row>
    <row r="214" spans="3:24" x14ac:dyDescent="0.25">
      <c r="C214" s="76">
        <v>43413</v>
      </c>
      <c r="D214" s="81">
        <v>1.2974000000000001</v>
      </c>
      <c r="E214" s="81">
        <v>70.180000000000007</v>
      </c>
      <c r="F214" s="81">
        <v>1.1334</v>
      </c>
      <c r="G214" s="81">
        <v>114.575</v>
      </c>
      <c r="H214" s="81">
        <v>55.8</v>
      </c>
      <c r="I214" s="81">
        <v>369.75</v>
      </c>
      <c r="J214" s="81">
        <v>502</v>
      </c>
      <c r="K214" s="81">
        <v>199.5</v>
      </c>
      <c r="L214" s="81">
        <v>2851</v>
      </c>
      <c r="M214" s="81">
        <v>14.46</v>
      </c>
      <c r="N214" s="81"/>
      <c r="O214" s="81"/>
      <c r="P214" s="81"/>
      <c r="Q214" s="81"/>
      <c r="R214" s="81"/>
      <c r="S214" s="81"/>
      <c r="T214" s="81"/>
      <c r="U214" s="81"/>
      <c r="V214" s="81"/>
      <c r="W214" s="81"/>
      <c r="X214" s="81"/>
    </row>
    <row r="215" spans="3:24" x14ac:dyDescent="0.25">
      <c r="C215" s="76">
        <v>43412</v>
      </c>
      <c r="D215" s="81">
        <v>1.3061</v>
      </c>
      <c r="E215" s="81">
        <v>70.650000000000006</v>
      </c>
      <c r="F215" s="81">
        <v>1.1362000000000001</v>
      </c>
      <c r="G215" s="81">
        <v>116.55</v>
      </c>
      <c r="H215" s="81">
        <v>55.625</v>
      </c>
      <c r="I215" s="81">
        <v>373.5</v>
      </c>
      <c r="J215" s="81">
        <v>507.75</v>
      </c>
      <c r="K215" s="81">
        <v>200</v>
      </c>
      <c r="L215" s="81">
        <v>2851</v>
      </c>
      <c r="M215" s="81">
        <v>14.43</v>
      </c>
      <c r="N215" s="81"/>
      <c r="O215" s="81"/>
      <c r="P215" s="81"/>
      <c r="Q215" s="81"/>
      <c r="R215" s="81"/>
      <c r="S215" s="81"/>
      <c r="T215" s="81"/>
      <c r="U215" s="81"/>
      <c r="V215" s="81"/>
      <c r="W215" s="81"/>
      <c r="X215" s="81"/>
    </row>
    <row r="216" spans="3:24" x14ac:dyDescent="0.25">
      <c r="C216" s="76">
        <v>43411</v>
      </c>
      <c r="D216" s="81">
        <v>1.3124</v>
      </c>
      <c r="E216" s="81">
        <v>72.069999999999993</v>
      </c>
      <c r="F216" s="81">
        <v>1.1424000000000001</v>
      </c>
      <c r="G216" s="81">
        <v>116.1</v>
      </c>
      <c r="H216" s="81">
        <v>55.524999999999999</v>
      </c>
      <c r="I216" s="81">
        <v>372.25</v>
      </c>
      <c r="J216" s="81">
        <v>510.25</v>
      </c>
      <c r="K216" s="81">
        <v>201.25</v>
      </c>
      <c r="L216" s="81">
        <v>2851</v>
      </c>
      <c r="M216" s="81">
        <v>14.46</v>
      </c>
      <c r="N216" s="81"/>
      <c r="O216" s="81"/>
      <c r="P216" s="81"/>
      <c r="Q216" s="81"/>
      <c r="R216" s="81"/>
      <c r="S216" s="81"/>
      <c r="T216" s="81"/>
      <c r="U216" s="81"/>
      <c r="V216" s="81"/>
      <c r="W216" s="81"/>
      <c r="X216" s="81"/>
    </row>
    <row r="217" spans="3:24" x14ac:dyDescent="0.25">
      <c r="C217" s="76">
        <v>43410</v>
      </c>
      <c r="D217" s="81">
        <v>1.3097000000000001</v>
      </c>
      <c r="E217" s="81">
        <v>72.13</v>
      </c>
      <c r="F217" s="81">
        <v>1.1426000000000001</v>
      </c>
      <c r="G217" s="81">
        <v>115.425</v>
      </c>
      <c r="H217" s="81">
        <v>54.1</v>
      </c>
      <c r="I217" s="81">
        <v>373.25</v>
      </c>
      <c r="J217" s="81">
        <v>512</v>
      </c>
      <c r="K217" s="81">
        <v>201.25</v>
      </c>
      <c r="L217" s="81">
        <v>2851</v>
      </c>
      <c r="M217" s="81">
        <v>14.52</v>
      </c>
      <c r="N217" s="81"/>
      <c r="O217" s="81"/>
      <c r="P217" s="81"/>
      <c r="Q217" s="81"/>
      <c r="R217" s="81"/>
      <c r="S217" s="81"/>
      <c r="T217" s="81"/>
      <c r="U217" s="81"/>
      <c r="V217" s="81"/>
      <c r="W217" s="81"/>
      <c r="X217" s="81"/>
    </row>
    <row r="218" spans="3:24" x14ac:dyDescent="0.25">
      <c r="C218" s="76">
        <v>43409</v>
      </c>
      <c r="D218" s="81">
        <v>1.304</v>
      </c>
      <c r="E218" s="81">
        <v>73.17</v>
      </c>
      <c r="F218" s="81">
        <v>1.1406000000000001</v>
      </c>
      <c r="G218" s="81">
        <v>115.325</v>
      </c>
      <c r="H218" s="81">
        <v>57.1</v>
      </c>
      <c r="I218" s="81">
        <v>374</v>
      </c>
      <c r="J218" s="81">
        <v>507.25</v>
      </c>
      <c r="K218" s="81">
        <v>200.25</v>
      </c>
      <c r="L218" s="81">
        <v>2885</v>
      </c>
      <c r="M218" s="81">
        <v>14.7</v>
      </c>
      <c r="N218" s="81"/>
      <c r="O218" s="81"/>
      <c r="P218" s="81"/>
      <c r="Q218" s="81"/>
      <c r="R218" s="81"/>
      <c r="S218" s="81"/>
      <c r="T218" s="81"/>
      <c r="U218" s="81"/>
      <c r="V218" s="81"/>
      <c r="W218" s="81"/>
      <c r="X218" s="81"/>
    </row>
    <row r="219" spans="3:24" x14ac:dyDescent="0.25">
      <c r="C219" s="76">
        <v>43406</v>
      </c>
      <c r="D219" s="81">
        <v>1.2969999999999999</v>
      </c>
      <c r="E219" s="81">
        <v>72.83</v>
      </c>
      <c r="F219" s="81">
        <v>1.1385000000000001</v>
      </c>
      <c r="G219" s="81">
        <v>117.075</v>
      </c>
      <c r="H219" s="81">
        <v>58.125</v>
      </c>
      <c r="I219" s="81">
        <v>371.25</v>
      </c>
      <c r="J219" s="81">
        <v>508.75</v>
      </c>
      <c r="K219" s="81">
        <v>200.75</v>
      </c>
      <c r="L219" s="81">
        <v>2885</v>
      </c>
      <c r="M219" s="81">
        <v>14.78</v>
      </c>
      <c r="N219" s="81"/>
      <c r="O219" s="81"/>
      <c r="P219" s="81"/>
      <c r="Q219" s="81"/>
      <c r="R219" s="81"/>
      <c r="S219" s="81"/>
      <c r="T219" s="81"/>
      <c r="U219" s="81"/>
      <c r="V219" s="81"/>
      <c r="W219" s="81"/>
      <c r="X219" s="81"/>
    </row>
    <row r="220" spans="3:24" x14ac:dyDescent="0.25">
      <c r="C220" s="76">
        <v>43405</v>
      </c>
      <c r="D220" s="81">
        <v>1.3008999999999999</v>
      </c>
      <c r="E220" s="81">
        <v>72.89</v>
      </c>
      <c r="F220" s="81">
        <v>1.1407</v>
      </c>
      <c r="G220" s="81">
        <v>117.125</v>
      </c>
      <c r="H220" s="81">
        <v>58.2</v>
      </c>
      <c r="I220" s="81">
        <v>366.75</v>
      </c>
      <c r="J220" s="81">
        <v>508</v>
      </c>
      <c r="K220" s="81">
        <v>200.75</v>
      </c>
      <c r="L220" s="81">
        <v>2885</v>
      </c>
      <c r="M220" s="81">
        <v>14.88</v>
      </c>
      <c r="N220" s="81"/>
      <c r="O220" s="81"/>
      <c r="P220" s="81"/>
      <c r="Q220" s="81"/>
      <c r="R220" s="81"/>
      <c r="S220" s="81"/>
      <c r="T220" s="81"/>
      <c r="U220" s="81"/>
      <c r="V220" s="81"/>
      <c r="W220" s="81"/>
      <c r="X220" s="81"/>
    </row>
    <row r="221" spans="3:24" x14ac:dyDescent="0.25">
      <c r="C221" s="76">
        <v>43404</v>
      </c>
      <c r="D221" s="81">
        <v>1.2765</v>
      </c>
      <c r="E221" s="81">
        <v>75.47</v>
      </c>
      <c r="F221" s="81">
        <v>1.131</v>
      </c>
      <c r="G221" s="81">
        <v>115.85</v>
      </c>
      <c r="H221" s="81">
        <v>58.45</v>
      </c>
      <c r="I221" s="81">
        <v>363.25</v>
      </c>
      <c r="J221" s="81">
        <v>500.5</v>
      </c>
      <c r="K221" s="81">
        <v>198.5</v>
      </c>
      <c r="L221" s="81">
        <v>2885</v>
      </c>
      <c r="M221" s="81">
        <v>14.79</v>
      </c>
      <c r="N221" s="81"/>
      <c r="O221" s="81"/>
      <c r="P221" s="81"/>
      <c r="Q221" s="81"/>
      <c r="R221" s="81"/>
      <c r="S221" s="81"/>
      <c r="T221" s="81"/>
      <c r="U221" s="81"/>
      <c r="V221" s="81"/>
      <c r="W221" s="81"/>
      <c r="X221" s="81"/>
    </row>
    <row r="222" spans="3:24" x14ac:dyDescent="0.25">
      <c r="C222" s="76">
        <v>43403</v>
      </c>
      <c r="D222" s="81">
        <v>1.2704</v>
      </c>
      <c r="E222" s="81">
        <v>75.91</v>
      </c>
      <c r="F222" s="81">
        <v>1.1344000000000001</v>
      </c>
      <c r="G222" s="81">
        <v>113.9</v>
      </c>
      <c r="H222" s="81">
        <v>59</v>
      </c>
      <c r="I222" s="81">
        <v>364.75</v>
      </c>
      <c r="J222" s="81">
        <v>499.75</v>
      </c>
      <c r="K222" s="81">
        <v>198.75</v>
      </c>
      <c r="L222" s="81">
        <v>2885</v>
      </c>
      <c r="M222" s="81">
        <v>15.54</v>
      </c>
      <c r="N222" s="81"/>
      <c r="O222" s="81"/>
      <c r="P222" s="81"/>
      <c r="Q222" s="81"/>
      <c r="R222" s="81"/>
      <c r="S222" s="81"/>
      <c r="T222" s="81"/>
      <c r="U222" s="81"/>
      <c r="V222" s="81"/>
      <c r="W222" s="81"/>
      <c r="X222" s="81"/>
    </row>
    <row r="223" spans="3:24" x14ac:dyDescent="0.25">
      <c r="C223" s="76">
        <v>43402</v>
      </c>
      <c r="D223" s="81">
        <v>1.2790999999999999</v>
      </c>
      <c r="E223" s="81">
        <v>77.34</v>
      </c>
      <c r="F223" s="81">
        <v>1.1371</v>
      </c>
      <c r="G223" s="81">
        <v>114.3</v>
      </c>
      <c r="H223" s="81">
        <v>58.85</v>
      </c>
      <c r="I223" s="81">
        <v>366.75</v>
      </c>
      <c r="J223" s="81">
        <v>507.25</v>
      </c>
      <c r="K223" s="81">
        <v>200.5</v>
      </c>
      <c r="L223" s="81">
        <v>2885</v>
      </c>
      <c r="M223" s="81">
        <v>15.53</v>
      </c>
      <c r="N223" s="81"/>
      <c r="O223" s="81"/>
      <c r="P223" s="81"/>
      <c r="Q223" s="81"/>
      <c r="R223" s="81"/>
      <c r="S223" s="81"/>
      <c r="T223" s="81"/>
      <c r="U223" s="81"/>
      <c r="V223" s="81"/>
      <c r="W223" s="81"/>
      <c r="X223" s="81"/>
    </row>
    <row r="224" spans="3:24" x14ac:dyDescent="0.25">
      <c r="C224" s="76">
        <v>43399</v>
      </c>
      <c r="D224" s="81">
        <v>1.2830999999999999</v>
      </c>
      <c r="E224" s="81">
        <v>77.62</v>
      </c>
      <c r="F224" s="81">
        <v>1.1400999999999999</v>
      </c>
      <c r="G224" s="81">
        <v>113.875</v>
      </c>
      <c r="H224" s="81">
        <v>57.924999999999997</v>
      </c>
      <c r="I224" s="81">
        <v>367.75</v>
      </c>
      <c r="J224" s="81">
        <v>505.25</v>
      </c>
      <c r="K224" s="81">
        <v>202.5</v>
      </c>
      <c r="L224" s="81">
        <v>2885</v>
      </c>
      <c r="M224" s="81">
        <v>15.53</v>
      </c>
      <c r="N224" s="81"/>
      <c r="O224" s="81"/>
      <c r="P224" s="81"/>
      <c r="Q224" s="81"/>
      <c r="R224" s="81"/>
      <c r="S224" s="81"/>
      <c r="T224" s="81"/>
      <c r="U224" s="81"/>
      <c r="V224" s="81"/>
      <c r="W224" s="81"/>
      <c r="X224" s="81"/>
    </row>
    <row r="225" spans="3:24" x14ac:dyDescent="0.25">
      <c r="C225" s="76">
        <v>43398</v>
      </c>
      <c r="D225" s="81">
        <v>1.2815000000000001</v>
      </c>
      <c r="E225" s="81">
        <v>76.89</v>
      </c>
      <c r="F225" s="81">
        <v>1.1374</v>
      </c>
      <c r="G225" s="81">
        <v>113.35</v>
      </c>
      <c r="H225" s="81">
        <v>56.774999999999999</v>
      </c>
      <c r="I225" s="81">
        <v>361</v>
      </c>
      <c r="J225" s="81">
        <v>487.25</v>
      </c>
      <c r="K225" s="81">
        <v>199.25</v>
      </c>
      <c r="L225" s="81">
        <v>2885</v>
      </c>
      <c r="M225" s="81">
        <v>15.53</v>
      </c>
      <c r="N225" s="81"/>
      <c r="O225" s="81"/>
      <c r="P225" s="81"/>
      <c r="Q225" s="81"/>
      <c r="R225" s="81"/>
      <c r="S225" s="81"/>
      <c r="T225" s="81"/>
      <c r="U225" s="81"/>
      <c r="V225" s="81"/>
      <c r="W225" s="81"/>
      <c r="X225" s="81"/>
    </row>
    <row r="226" spans="3:24" x14ac:dyDescent="0.25">
      <c r="C226" s="76">
        <v>43397</v>
      </c>
      <c r="D226" s="81">
        <v>1.288</v>
      </c>
      <c r="E226" s="81">
        <v>76.17</v>
      </c>
      <c r="F226" s="81">
        <v>1.1391</v>
      </c>
      <c r="G226" s="81">
        <v>113.27500000000001</v>
      </c>
      <c r="H226" s="81">
        <v>57.524999999999999</v>
      </c>
      <c r="I226" s="81">
        <v>368.25</v>
      </c>
      <c r="J226" s="81">
        <v>499.5</v>
      </c>
      <c r="K226" s="81">
        <v>200.5</v>
      </c>
      <c r="L226" s="81">
        <v>2885</v>
      </c>
      <c r="M226" s="81">
        <v>15.5</v>
      </c>
      <c r="N226" s="81"/>
      <c r="O226" s="81"/>
      <c r="P226" s="81"/>
      <c r="Q226" s="81"/>
      <c r="R226" s="81"/>
      <c r="S226" s="81"/>
      <c r="T226" s="81"/>
      <c r="U226" s="81"/>
      <c r="V226" s="81"/>
      <c r="W226" s="81"/>
      <c r="X226" s="81"/>
    </row>
    <row r="227" spans="3:24" x14ac:dyDescent="0.25">
      <c r="C227" s="76">
        <v>43396</v>
      </c>
      <c r="D227" s="81">
        <v>1.2982</v>
      </c>
      <c r="E227" s="81">
        <v>76.44</v>
      </c>
      <c r="F227" s="81">
        <v>1.1469</v>
      </c>
      <c r="G227" s="81">
        <v>112.77500000000001</v>
      </c>
      <c r="H227" s="81">
        <v>54.524999999999999</v>
      </c>
      <c r="I227" s="81">
        <v>370.25</v>
      </c>
      <c r="J227" s="81">
        <v>509</v>
      </c>
      <c r="K227" s="81">
        <v>201</v>
      </c>
      <c r="L227" s="81">
        <v>2885</v>
      </c>
      <c r="M227" s="81">
        <v>15.5</v>
      </c>
      <c r="N227" s="81"/>
      <c r="O227" s="81"/>
      <c r="P227" s="81"/>
      <c r="Q227" s="81"/>
      <c r="R227" s="81"/>
      <c r="S227" s="81"/>
      <c r="T227" s="81"/>
      <c r="U227" s="81"/>
      <c r="V227" s="81"/>
      <c r="W227" s="81"/>
      <c r="X227" s="81"/>
    </row>
    <row r="228" spans="3:24" x14ac:dyDescent="0.25">
      <c r="C228" s="76">
        <v>43395</v>
      </c>
      <c r="D228" s="81">
        <v>1.2961</v>
      </c>
      <c r="E228" s="81">
        <v>79.83</v>
      </c>
      <c r="F228" s="81">
        <v>1.1463000000000001</v>
      </c>
      <c r="G228" s="81">
        <v>112.8</v>
      </c>
      <c r="H228" s="81">
        <v>53.174999999999997</v>
      </c>
      <c r="I228" s="81">
        <v>369.5</v>
      </c>
      <c r="J228" s="81">
        <v>508</v>
      </c>
      <c r="K228" s="81">
        <v>200.25</v>
      </c>
      <c r="L228" s="81">
        <v>2885</v>
      </c>
      <c r="M228" s="81">
        <v>15.53</v>
      </c>
      <c r="N228" s="81"/>
      <c r="O228" s="81"/>
      <c r="P228" s="81"/>
      <c r="Q228" s="81"/>
      <c r="R228" s="81"/>
      <c r="S228" s="81"/>
      <c r="T228" s="81"/>
      <c r="U228" s="81"/>
      <c r="V228" s="81"/>
      <c r="W228" s="81"/>
      <c r="X228" s="81"/>
    </row>
    <row r="229" spans="3:24" x14ac:dyDescent="0.25">
      <c r="C229" s="76">
        <v>43392</v>
      </c>
      <c r="D229" s="81">
        <v>1.3069999999999999</v>
      </c>
      <c r="E229" s="81">
        <v>79.78</v>
      </c>
      <c r="F229" s="81">
        <v>1.1513</v>
      </c>
      <c r="G229" s="81">
        <v>112.25</v>
      </c>
      <c r="H229" s="81">
        <v>51.6</v>
      </c>
      <c r="I229" s="81">
        <v>367</v>
      </c>
      <c r="J229" s="81">
        <v>514.75</v>
      </c>
      <c r="K229" s="81">
        <v>201.25</v>
      </c>
      <c r="L229" s="81">
        <v>2885</v>
      </c>
      <c r="M229" s="81">
        <v>15.55</v>
      </c>
      <c r="N229" s="81"/>
      <c r="O229" s="81"/>
      <c r="P229" s="81"/>
      <c r="Q229" s="81"/>
      <c r="R229" s="81"/>
      <c r="S229" s="81"/>
      <c r="T229" s="81"/>
      <c r="U229" s="81"/>
      <c r="V229" s="81"/>
      <c r="W229" s="81"/>
      <c r="X229" s="81"/>
    </row>
    <row r="230" spans="3:24" x14ac:dyDescent="0.25">
      <c r="C230" s="76">
        <v>43391</v>
      </c>
      <c r="D230" s="81">
        <v>1.3017000000000001</v>
      </c>
      <c r="E230" s="81">
        <v>79.290000000000006</v>
      </c>
      <c r="F230" s="81">
        <v>1.1452</v>
      </c>
      <c r="G230" s="81">
        <v>113.075</v>
      </c>
      <c r="H230" s="81">
        <v>52.3</v>
      </c>
      <c r="I230" s="81">
        <v>370.75</v>
      </c>
      <c r="J230" s="81">
        <v>513</v>
      </c>
      <c r="K230" s="81">
        <v>201.25</v>
      </c>
      <c r="L230" s="81">
        <v>2885</v>
      </c>
      <c r="M230" s="81">
        <v>15.55</v>
      </c>
      <c r="N230" s="81"/>
      <c r="O230" s="81"/>
      <c r="P230" s="81"/>
      <c r="Q230" s="81"/>
      <c r="R230" s="81"/>
      <c r="S230" s="81"/>
      <c r="T230" s="81"/>
      <c r="U230" s="81"/>
      <c r="V230" s="81"/>
      <c r="W230" s="81"/>
      <c r="X230" s="81"/>
    </row>
    <row r="231" spans="3:24" x14ac:dyDescent="0.25">
      <c r="C231" s="76">
        <v>43390</v>
      </c>
      <c r="D231" s="81">
        <v>1.3112999999999999</v>
      </c>
      <c r="E231" s="81">
        <v>80.05</v>
      </c>
      <c r="F231" s="81">
        <v>1.1498999999999999</v>
      </c>
      <c r="G231" s="81">
        <v>112.925</v>
      </c>
      <c r="H231" s="81">
        <v>54.7</v>
      </c>
      <c r="I231" s="81">
        <v>374.25</v>
      </c>
      <c r="J231" s="81">
        <v>517.5</v>
      </c>
      <c r="K231" s="81">
        <v>202</v>
      </c>
      <c r="L231" s="81">
        <v>2885</v>
      </c>
      <c r="M231" s="81">
        <v>15.6</v>
      </c>
      <c r="N231" s="81"/>
      <c r="O231" s="81"/>
      <c r="P231" s="81"/>
      <c r="Q231" s="81"/>
      <c r="R231" s="81"/>
      <c r="S231" s="81"/>
      <c r="T231" s="81"/>
      <c r="U231" s="81"/>
      <c r="V231" s="81"/>
      <c r="W231" s="81"/>
      <c r="X231" s="81"/>
    </row>
    <row r="232" spans="3:24" x14ac:dyDescent="0.25">
      <c r="C232" s="76">
        <v>43389</v>
      </c>
      <c r="D232" s="81">
        <v>1.3184</v>
      </c>
      <c r="E232" s="81">
        <v>81.41</v>
      </c>
      <c r="F232" s="81">
        <v>1.1573</v>
      </c>
      <c r="G232" s="81">
        <v>112.65</v>
      </c>
      <c r="H232" s="81">
        <v>56.875</v>
      </c>
      <c r="I232" s="81">
        <v>375.25</v>
      </c>
      <c r="J232" s="81">
        <v>523.5</v>
      </c>
      <c r="K232" s="81">
        <v>203.25</v>
      </c>
      <c r="L232" s="81">
        <v>2885</v>
      </c>
      <c r="M232" s="81">
        <v>15.62</v>
      </c>
      <c r="N232" s="81"/>
      <c r="O232" s="81"/>
      <c r="P232" s="81"/>
      <c r="Q232" s="81"/>
      <c r="R232" s="81"/>
      <c r="S232" s="81"/>
      <c r="T232" s="81"/>
      <c r="U232" s="81"/>
      <c r="V232" s="81"/>
      <c r="W232" s="81"/>
      <c r="X232" s="81"/>
    </row>
    <row r="233" spans="3:24" x14ac:dyDescent="0.25">
      <c r="C233" s="76">
        <v>43388</v>
      </c>
      <c r="D233" s="81">
        <v>1.3149999999999999</v>
      </c>
      <c r="E233" s="81">
        <v>80.78</v>
      </c>
      <c r="F233" s="81">
        <v>1.1577</v>
      </c>
      <c r="G233" s="81">
        <v>113.375</v>
      </c>
      <c r="H233" s="81">
        <v>56.75</v>
      </c>
      <c r="I233" s="81">
        <v>378.25</v>
      </c>
      <c r="J233" s="81">
        <v>525</v>
      </c>
      <c r="K233" s="81">
        <v>204.5</v>
      </c>
      <c r="L233" s="81">
        <v>2901</v>
      </c>
      <c r="M233" s="81">
        <v>15.6</v>
      </c>
      <c r="N233" s="81"/>
      <c r="O233" s="81"/>
      <c r="P233" s="81"/>
      <c r="Q233" s="81"/>
      <c r="R233" s="81"/>
      <c r="S233" s="81"/>
      <c r="T233" s="81"/>
      <c r="U233" s="81"/>
      <c r="V233" s="81"/>
      <c r="W233" s="81"/>
      <c r="X233" s="81"/>
    </row>
    <row r="234" spans="3:24" x14ac:dyDescent="0.25">
      <c r="C234" s="76">
        <v>43385</v>
      </c>
      <c r="D234" s="81">
        <v>1.3153999999999999</v>
      </c>
      <c r="E234" s="81">
        <v>80.430000000000007</v>
      </c>
      <c r="F234" s="81">
        <v>1.1561999999999999</v>
      </c>
      <c r="G234" s="81">
        <v>112.325</v>
      </c>
      <c r="H234" s="81">
        <v>55</v>
      </c>
      <c r="I234" s="81">
        <v>373.75</v>
      </c>
      <c r="J234" s="81">
        <v>517.25</v>
      </c>
      <c r="K234" s="81">
        <v>204.75</v>
      </c>
      <c r="L234" s="81">
        <v>2901</v>
      </c>
      <c r="M234" s="81">
        <v>15.61</v>
      </c>
      <c r="N234" s="81"/>
      <c r="O234" s="81"/>
      <c r="P234" s="81"/>
      <c r="Q234" s="81"/>
      <c r="R234" s="81"/>
      <c r="S234" s="81"/>
      <c r="T234" s="81"/>
      <c r="U234" s="81"/>
      <c r="V234" s="81"/>
      <c r="W234" s="81"/>
      <c r="X234" s="81"/>
    </row>
    <row r="235" spans="3:24" x14ac:dyDescent="0.25">
      <c r="C235" s="76">
        <v>43384</v>
      </c>
      <c r="D235" s="81">
        <v>1.3232999999999999</v>
      </c>
      <c r="E235" s="81">
        <v>80.260000000000005</v>
      </c>
      <c r="F235" s="81">
        <v>1.1593</v>
      </c>
      <c r="G235" s="81">
        <v>112.625</v>
      </c>
      <c r="H235" s="81">
        <v>68.674999999999997</v>
      </c>
      <c r="I235" s="81">
        <v>369.25</v>
      </c>
      <c r="J235" s="81">
        <v>508</v>
      </c>
      <c r="K235" s="81">
        <v>203.5</v>
      </c>
      <c r="L235" s="81">
        <v>2901</v>
      </c>
      <c r="M235" s="81">
        <v>15.66</v>
      </c>
      <c r="N235" s="81"/>
      <c r="O235" s="81"/>
      <c r="P235" s="81"/>
      <c r="Q235" s="81"/>
      <c r="R235" s="81"/>
      <c r="S235" s="81"/>
      <c r="T235" s="81"/>
      <c r="U235" s="81"/>
      <c r="V235" s="81"/>
      <c r="W235" s="81"/>
      <c r="X235" s="81"/>
    </row>
    <row r="236" spans="3:24" x14ac:dyDescent="0.25">
      <c r="C236" s="76">
        <v>43383</v>
      </c>
      <c r="D236" s="81">
        <v>1.3193999999999999</v>
      </c>
      <c r="E236" s="81">
        <v>83.09</v>
      </c>
      <c r="F236" s="81">
        <v>1.1517999999999999</v>
      </c>
      <c r="G236" s="81">
        <v>112.075</v>
      </c>
      <c r="H236" s="81">
        <v>68.474999999999994</v>
      </c>
      <c r="I236" s="81">
        <v>362.75</v>
      </c>
      <c r="J236" s="81">
        <v>510.5</v>
      </c>
      <c r="K236" s="81">
        <v>202.75</v>
      </c>
      <c r="L236" s="81">
        <v>2901</v>
      </c>
      <c r="M236" s="81">
        <v>15.75</v>
      </c>
      <c r="N236" s="81"/>
      <c r="O236" s="81"/>
      <c r="P236" s="81"/>
      <c r="Q236" s="81"/>
      <c r="R236" s="81"/>
      <c r="S236" s="81"/>
      <c r="T236" s="81"/>
      <c r="U236" s="81"/>
      <c r="V236" s="81"/>
      <c r="W236" s="81"/>
      <c r="X236" s="81"/>
    </row>
    <row r="237" spans="3:24" x14ac:dyDescent="0.25">
      <c r="C237" s="76">
        <v>43382</v>
      </c>
      <c r="D237" s="81">
        <v>1.3142</v>
      </c>
      <c r="E237" s="81">
        <v>85</v>
      </c>
      <c r="F237" s="81">
        <v>1.1489</v>
      </c>
      <c r="G237" s="81">
        <v>113.35</v>
      </c>
      <c r="H237" s="81">
        <v>68.75</v>
      </c>
      <c r="I237" s="81">
        <v>364.5</v>
      </c>
      <c r="J237" s="81">
        <v>515</v>
      </c>
      <c r="K237" s="81">
        <v>203.5</v>
      </c>
      <c r="L237" s="81">
        <v>2901</v>
      </c>
      <c r="M237" s="81">
        <v>15.8</v>
      </c>
      <c r="N237" s="81"/>
      <c r="O237" s="81"/>
      <c r="P237" s="81"/>
      <c r="Q237" s="81"/>
      <c r="R237" s="81"/>
      <c r="S237" s="81"/>
      <c r="T237" s="81"/>
      <c r="U237" s="81"/>
      <c r="V237" s="81"/>
      <c r="W237" s="81"/>
      <c r="X237" s="81"/>
    </row>
    <row r="238" spans="3:24" x14ac:dyDescent="0.25">
      <c r="C238" s="76">
        <v>43381</v>
      </c>
      <c r="D238" s="81">
        <v>1.3088</v>
      </c>
      <c r="E238" s="81">
        <v>83.91</v>
      </c>
      <c r="F238" s="81">
        <v>1.149</v>
      </c>
      <c r="G238" s="81">
        <v>114.175</v>
      </c>
      <c r="H238" s="81">
        <v>68.45</v>
      </c>
      <c r="I238" s="81">
        <v>366.5</v>
      </c>
      <c r="J238" s="81">
        <v>514</v>
      </c>
      <c r="K238" s="81">
        <v>203</v>
      </c>
      <c r="L238" s="81">
        <v>2901</v>
      </c>
      <c r="M238" s="81">
        <v>15.84</v>
      </c>
      <c r="N238" s="81"/>
      <c r="O238" s="81"/>
      <c r="P238" s="81"/>
      <c r="Q238" s="81"/>
      <c r="R238" s="81"/>
      <c r="S238" s="81"/>
      <c r="T238" s="81"/>
      <c r="U238" s="81"/>
      <c r="V238" s="81"/>
      <c r="W238" s="81"/>
      <c r="X238" s="81"/>
    </row>
    <row r="239" spans="3:24" x14ac:dyDescent="0.25">
      <c r="C239" s="76">
        <v>43378</v>
      </c>
      <c r="D239" s="81">
        <v>1.3122</v>
      </c>
      <c r="E239" s="81">
        <v>84.16</v>
      </c>
      <c r="F239" s="81">
        <v>1.1523000000000001</v>
      </c>
      <c r="G239" s="81">
        <v>113.8</v>
      </c>
      <c r="H239" s="81">
        <v>68.2</v>
      </c>
      <c r="I239" s="81">
        <v>368.25</v>
      </c>
      <c r="J239" s="81">
        <v>521</v>
      </c>
      <c r="K239" s="81">
        <v>203.5</v>
      </c>
      <c r="L239" s="81">
        <v>2901</v>
      </c>
      <c r="M239" s="81">
        <v>15.81</v>
      </c>
      <c r="N239" s="81"/>
      <c r="O239" s="81"/>
      <c r="P239" s="81"/>
      <c r="Q239" s="81"/>
      <c r="R239" s="81"/>
      <c r="S239" s="81"/>
      <c r="T239" s="81"/>
      <c r="U239" s="81"/>
      <c r="V239" s="81"/>
      <c r="W239" s="81"/>
      <c r="X239" s="81"/>
    </row>
    <row r="240" spans="3:24" x14ac:dyDescent="0.25">
      <c r="C240" s="76">
        <v>43377</v>
      </c>
      <c r="D240" s="81">
        <v>1.3018000000000001</v>
      </c>
      <c r="E240" s="81">
        <v>84.58</v>
      </c>
      <c r="F240" s="81">
        <v>1.1513</v>
      </c>
      <c r="G240" s="81">
        <v>113.625</v>
      </c>
      <c r="H240" s="81">
        <v>67.5</v>
      </c>
      <c r="I240" s="81">
        <v>367.5</v>
      </c>
      <c r="J240" s="81">
        <v>518</v>
      </c>
      <c r="K240" s="81">
        <v>202.75</v>
      </c>
      <c r="L240" s="81">
        <v>2901</v>
      </c>
      <c r="M240" s="81">
        <v>15.82</v>
      </c>
      <c r="N240" s="81"/>
      <c r="O240" s="81"/>
      <c r="P240" s="81"/>
      <c r="Q240" s="81"/>
      <c r="R240" s="81"/>
      <c r="S240" s="81"/>
      <c r="T240" s="81"/>
      <c r="U240" s="81"/>
      <c r="V240" s="81"/>
      <c r="W240" s="81"/>
      <c r="X240" s="81"/>
    </row>
    <row r="241" spans="3:24" x14ac:dyDescent="0.25">
      <c r="C241" s="76">
        <v>43376</v>
      </c>
      <c r="D241" s="81">
        <v>1.2938000000000001</v>
      </c>
      <c r="E241" s="81">
        <v>86.29</v>
      </c>
      <c r="F241" s="81">
        <v>1.1476</v>
      </c>
      <c r="G241" s="81">
        <v>113.2</v>
      </c>
      <c r="H241" s="81">
        <v>67.474999999999994</v>
      </c>
      <c r="I241" s="81">
        <v>364.75</v>
      </c>
      <c r="J241" s="81">
        <v>515.25</v>
      </c>
      <c r="K241" s="81">
        <v>201.25</v>
      </c>
      <c r="L241" s="81">
        <v>2901</v>
      </c>
      <c r="M241" s="81">
        <v>15.81</v>
      </c>
      <c r="N241" s="81"/>
      <c r="O241" s="81"/>
      <c r="P241" s="81"/>
      <c r="Q241" s="81"/>
      <c r="R241" s="81"/>
      <c r="S241" s="81"/>
      <c r="T241" s="81"/>
      <c r="U241" s="81"/>
      <c r="V241" s="81"/>
      <c r="W241" s="81"/>
      <c r="X241" s="81"/>
    </row>
    <row r="242" spans="3:24" x14ac:dyDescent="0.25">
      <c r="C242" s="76">
        <v>43375</v>
      </c>
      <c r="D242" s="81">
        <v>1.2977000000000001</v>
      </c>
      <c r="E242" s="81">
        <v>84.8</v>
      </c>
      <c r="F242" s="81">
        <v>1.1546000000000001</v>
      </c>
      <c r="G242" s="81">
        <v>113.97499999999999</v>
      </c>
      <c r="H242" s="81">
        <v>66.424999999999997</v>
      </c>
      <c r="I242" s="81">
        <v>367.5</v>
      </c>
      <c r="J242" s="81">
        <v>519.25</v>
      </c>
      <c r="K242" s="81">
        <v>200</v>
      </c>
      <c r="L242" s="81">
        <v>2901</v>
      </c>
      <c r="M242" s="81">
        <v>16.11</v>
      </c>
      <c r="N242" s="81"/>
      <c r="O242" s="81"/>
      <c r="P242" s="81"/>
      <c r="Q242" s="81"/>
      <c r="R242" s="81"/>
      <c r="S242" s="81"/>
      <c r="T242" s="81"/>
      <c r="U242" s="81"/>
      <c r="V242" s="81"/>
      <c r="W242" s="81"/>
      <c r="X242" s="81"/>
    </row>
    <row r="243" spans="3:24" x14ac:dyDescent="0.25">
      <c r="C243" s="76">
        <v>43374</v>
      </c>
      <c r="D243" s="81">
        <v>1.3041</v>
      </c>
      <c r="E243" s="81">
        <v>84.98</v>
      </c>
      <c r="F243" s="81">
        <v>1.1576</v>
      </c>
      <c r="G243" s="81">
        <v>113.675</v>
      </c>
      <c r="H243" s="81">
        <v>64.75</v>
      </c>
      <c r="I243" s="81">
        <v>365.75</v>
      </c>
      <c r="J243" s="81">
        <v>509.5</v>
      </c>
      <c r="K243" s="81">
        <v>201.25</v>
      </c>
      <c r="L243" s="81">
        <v>2934</v>
      </c>
      <c r="M243" s="81">
        <v>16.11</v>
      </c>
      <c r="N243" s="81"/>
      <c r="O243" s="81"/>
      <c r="P243" s="81"/>
      <c r="Q243" s="81"/>
      <c r="R243" s="81"/>
      <c r="S243" s="81"/>
      <c r="T243" s="81"/>
      <c r="U243" s="81"/>
      <c r="V243" s="81"/>
      <c r="W243" s="81"/>
      <c r="X243" s="81"/>
    </row>
    <row r="244" spans="3:24" x14ac:dyDescent="0.25">
      <c r="C244" s="76">
        <v>43371</v>
      </c>
      <c r="D244" s="81">
        <v>1.3028</v>
      </c>
      <c r="E244" s="81">
        <v>82.72</v>
      </c>
      <c r="F244" s="81">
        <v>1.1608000000000001</v>
      </c>
      <c r="G244" s="81">
        <v>113.45</v>
      </c>
      <c r="H244" s="81">
        <v>62.174999999999997</v>
      </c>
      <c r="I244" s="81">
        <v>356.25</v>
      </c>
      <c r="J244" s="81">
        <v>509</v>
      </c>
      <c r="K244" s="81">
        <v>201.5</v>
      </c>
      <c r="L244" s="81">
        <v>2934</v>
      </c>
      <c r="M244" s="81">
        <v>16.11</v>
      </c>
      <c r="N244" s="81"/>
      <c r="O244" s="81"/>
      <c r="P244" s="81"/>
      <c r="Q244" s="81"/>
      <c r="R244" s="81"/>
      <c r="S244" s="81"/>
      <c r="T244" s="81"/>
      <c r="U244" s="81"/>
      <c r="V244" s="81"/>
      <c r="W244" s="81"/>
      <c r="X244" s="81"/>
    </row>
    <row r="245" spans="3:24" x14ac:dyDescent="0.25">
      <c r="C245" s="76">
        <v>43370</v>
      </c>
      <c r="D245" s="81">
        <v>1.3080000000000001</v>
      </c>
      <c r="E245" s="81">
        <v>81.72</v>
      </c>
      <c r="F245" s="81">
        <v>1.1638999999999999</v>
      </c>
      <c r="G245" s="81">
        <v>113.22499999999999</v>
      </c>
      <c r="H245" s="81">
        <v>61.3</v>
      </c>
      <c r="I245" s="81">
        <v>364.75</v>
      </c>
      <c r="J245" s="81">
        <v>513</v>
      </c>
      <c r="K245" s="81">
        <v>200.75</v>
      </c>
      <c r="L245" s="81">
        <v>2934</v>
      </c>
      <c r="M245" s="81">
        <v>16.11</v>
      </c>
      <c r="N245" s="81"/>
      <c r="O245" s="81"/>
      <c r="P245" s="81"/>
      <c r="Q245" s="81"/>
      <c r="R245" s="81"/>
      <c r="S245" s="81"/>
      <c r="T245" s="81"/>
      <c r="U245" s="81"/>
      <c r="V245" s="81"/>
      <c r="W245" s="81"/>
      <c r="X245" s="81"/>
    </row>
    <row r="246" spans="3:24" x14ac:dyDescent="0.25">
      <c r="C246" s="76">
        <v>43369</v>
      </c>
      <c r="D246" s="81">
        <v>1.3168</v>
      </c>
      <c r="E246" s="81">
        <v>81.34</v>
      </c>
      <c r="F246" s="81">
        <v>1.1738</v>
      </c>
      <c r="G246" s="81">
        <v>113.875</v>
      </c>
      <c r="H246" s="81">
        <v>62.2</v>
      </c>
      <c r="I246" s="81">
        <v>363</v>
      </c>
      <c r="J246" s="81">
        <v>517.5</v>
      </c>
      <c r="K246" s="81">
        <v>201.25</v>
      </c>
      <c r="L246" s="81">
        <v>2934</v>
      </c>
      <c r="M246" s="81">
        <v>16.14</v>
      </c>
      <c r="N246" s="81"/>
      <c r="O246" s="81"/>
      <c r="P246" s="81"/>
      <c r="Q246" s="81"/>
      <c r="R246" s="81"/>
      <c r="S246" s="81"/>
      <c r="T246" s="81"/>
      <c r="U246" s="81"/>
      <c r="V246" s="81"/>
      <c r="W246" s="81"/>
      <c r="X246" s="81"/>
    </row>
    <row r="247" spans="3:24" x14ac:dyDescent="0.25">
      <c r="C247" s="76">
        <v>43368</v>
      </c>
      <c r="D247" s="81">
        <v>1.3181</v>
      </c>
      <c r="E247" s="81">
        <v>81.87</v>
      </c>
      <c r="F247" s="81">
        <v>1.1771</v>
      </c>
      <c r="G247" s="81">
        <v>112.35</v>
      </c>
      <c r="H247" s="81">
        <v>62.424999999999997</v>
      </c>
      <c r="I247" s="81">
        <v>363.75</v>
      </c>
      <c r="J247" s="81">
        <v>520.75</v>
      </c>
      <c r="K247" s="81">
        <v>201</v>
      </c>
      <c r="L247" s="81">
        <v>2934</v>
      </c>
      <c r="M247" s="81">
        <v>16.14</v>
      </c>
      <c r="N247" s="81"/>
      <c r="O247" s="81"/>
      <c r="P247" s="81"/>
      <c r="Q247" s="81"/>
      <c r="R247" s="81"/>
      <c r="S247" s="81"/>
      <c r="T247" s="81"/>
      <c r="U247" s="81"/>
      <c r="V247" s="81"/>
      <c r="W247" s="81"/>
      <c r="X247" s="81"/>
    </row>
    <row r="248" spans="3:24" x14ac:dyDescent="0.25">
      <c r="C248" s="76">
        <v>43367</v>
      </c>
      <c r="D248" s="81">
        <v>1.3119000000000001</v>
      </c>
      <c r="E248" s="81">
        <v>81.2</v>
      </c>
      <c r="F248" s="81">
        <v>1.1746000000000001</v>
      </c>
      <c r="G248" s="81">
        <v>112.175</v>
      </c>
      <c r="H248" s="81">
        <v>61</v>
      </c>
      <c r="I248" s="81">
        <v>360.5</v>
      </c>
      <c r="J248" s="81">
        <v>527</v>
      </c>
      <c r="K248" s="81">
        <v>203</v>
      </c>
      <c r="L248" s="81">
        <v>2934</v>
      </c>
      <c r="M248" s="81">
        <v>16.13</v>
      </c>
      <c r="N248" s="81"/>
      <c r="O248" s="81"/>
      <c r="P248" s="81"/>
      <c r="Q248" s="81"/>
      <c r="R248" s="81"/>
      <c r="S248" s="81"/>
      <c r="T248" s="81"/>
      <c r="U248" s="81"/>
      <c r="V248" s="81"/>
      <c r="W248" s="81"/>
      <c r="X248" s="81"/>
    </row>
    <row r="249" spans="3:24" x14ac:dyDescent="0.25">
      <c r="C249" s="76">
        <v>43364</v>
      </c>
      <c r="D249" s="81">
        <v>1.3076000000000001</v>
      </c>
      <c r="E249" s="81">
        <v>78.8</v>
      </c>
      <c r="F249" s="81">
        <v>1.1749000000000001</v>
      </c>
      <c r="G249" s="81">
        <v>113.075</v>
      </c>
      <c r="H249" s="81">
        <v>60.3</v>
      </c>
      <c r="I249" s="81">
        <v>357.25</v>
      </c>
      <c r="J249" s="81">
        <v>521.75</v>
      </c>
      <c r="K249" s="81">
        <v>201.75</v>
      </c>
      <c r="L249" s="81">
        <v>2934</v>
      </c>
      <c r="M249" s="81">
        <v>16.14</v>
      </c>
      <c r="N249" s="81"/>
      <c r="O249" s="81"/>
      <c r="P249" s="81"/>
      <c r="Q249" s="81"/>
      <c r="R249" s="81"/>
      <c r="S249" s="81"/>
      <c r="T249" s="81"/>
      <c r="U249" s="81"/>
      <c r="V249" s="81"/>
      <c r="W249" s="81"/>
      <c r="X249" s="81"/>
    </row>
    <row r="250" spans="3:24" x14ac:dyDescent="0.25">
      <c r="C250" s="76">
        <v>43363</v>
      </c>
      <c r="D250" s="81">
        <v>1.3265</v>
      </c>
      <c r="E250" s="81">
        <v>78.7</v>
      </c>
      <c r="F250" s="81">
        <v>1.1775</v>
      </c>
      <c r="G250" s="81">
        <v>112.45</v>
      </c>
      <c r="H250" s="81">
        <v>61.25</v>
      </c>
      <c r="I250" s="81">
        <v>352.5</v>
      </c>
      <c r="J250" s="81">
        <v>524</v>
      </c>
      <c r="K250" s="81">
        <v>202.5</v>
      </c>
      <c r="L250" s="81">
        <v>2934</v>
      </c>
      <c r="M250" s="81">
        <v>16.14</v>
      </c>
      <c r="N250" s="81"/>
      <c r="O250" s="81"/>
      <c r="P250" s="81"/>
      <c r="Q250" s="81"/>
      <c r="R250" s="81"/>
      <c r="S250" s="81"/>
      <c r="T250" s="81"/>
      <c r="U250" s="81"/>
      <c r="V250" s="81"/>
      <c r="W250" s="81"/>
      <c r="X250" s="81"/>
    </row>
    <row r="251" spans="3:24" x14ac:dyDescent="0.25">
      <c r="C251" s="76">
        <v>43362</v>
      </c>
      <c r="D251" s="81">
        <v>1.3142</v>
      </c>
      <c r="E251" s="81">
        <v>79.400000000000006</v>
      </c>
      <c r="F251" s="81">
        <v>1.1672</v>
      </c>
      <c r="G251" s="81">
        <v>113.1</v>
      </c>
      <c r="H251" s="81">
        <v>60</v>
      </c>
      <c r="I251" s="81">
        <v>345.75</v>
      </c>
      <c r="J251" s="81">
        <v>522.5</v>
      </c>
      <c r="K251" s="81">
        <v>202.5</v>
      </c>
      <c r="L251" s="81">
        <v>2934</v>
      </c>
      <c r="M251" s="81">
        <v>16.14</v>
      </c>
      <c r="N251" s="81"/>
      <c r="O251" s="81"/>
      <c r="P251" s="81"/>
      <c r="Q251" s="81"/>
      <c r="R251" s="81"/>
      <c r="S251" s="81"/>
      <c r="T251" s="81"/>
      <c r="U251" s="81"/>
      <c r="V251" s="81"/>
      <c r="W251" s="81"/>
      <c r="X251" s="81"/>
    </row>
    <row r="252" spans="3:24" x14ac:dyDescent="0.25">
      <c r="C252" s="76">
        <v>43361</v>
      </c>
      <c r="D252" s="81">
        <v>1.3147</v>
      </c>
      <c r="E252" s="81">
        <v>79.03</v>
      </c>
      <c r="F252" s="81">
        <v>1.1665000000000001</v>
      </c>
      <c r="G252" s="81">
        <v>113.22499999999999</v>
      </c>
      <c r="H252" s="81">
        <v>59.174999999999997</v>
      </c>
      <c r="I252" s="81">
        <v>343.25</v>
      </c>
      <c r="J252" s="81">
        <v>510.5</v>
      </c>
      <c r="K252" s="81">
        <v>199.25</v>
      </c>
      <c r="L252" s="81">
        <v>2934</v>
      </c>
      <c r="M252" s="81">
        <v>16.13</v>
      </c>
      <c r="N252" s="81"/>
      <c r="O252" s="81"/>
      <c r="P252" s="81"/>
      <c r="Q252" s="81"/>
      <c r="R252" s="81"/>
      <c r="S252" s="81"/>
      <c r="T252" s="81"/>
      <c r="U252" s="81"/>
      <c r="V252" s="81"/>
      <c r="W252" s="81"/>
      <c r="X252" s="81"/>
    </row>
    <row r="253" spans="3:24" x14ac:dyDescent="0.25">
      <c r="C253" s="76">
        <v>43360</v>
      </c>
      <c r="D253" s="81">
        <v>1.3156000000000001</v>
      </c>
      <c r="E253" s="81">
        <v>78.05</v>
      </c>
      <c r="F253" s="81">
        <v>1.1682999999999999</v>
      </c>
      <c r="G253" s="81">
        <v>113.425</v>
      </c>
      <c r="H253" s="81">
        <v>56.45</v>
      </c>
      <c r="I253" s="81">
        <v>348</v>
      </c>
      <c r="J253" s="81">
        <v>506.25</v>
      </c>
      <c r="K253" s="81">
        <v>198</v>
      </c>
      <c r="L253" s="81">
        <v>2980</v>
      </c>
      <c r="M253" s="81">
        <v>16.12</v>
      </c>
      <c r="N253" s="81"/>
      <c r="O253" s="81"/>
      <c r="P253" s="81"/>
      <c r="Q253" s="81"/>
      <c r="R253" s="81"/>
      <c r="S253" s="81"/>
      <c r="T253" s="81"/>
      <c r="U253" s="81"/>
      <c r="V253" s="81"/>
      <c r="W253" s="81"/>
      <c r="X253" s="81"/>
    </row>
    <row r="254" spans="3:24" x14ac:dyDescent="0.25">
      <c r="C254" s="76">
        <v>43357</v>
      </c>
      <c r="D254" s="81">
        <v>1.3066</v>
      </c>
      <c r="E254" s="81">
        <v>78.09</v>
      </c>
      <c r="F254" s="81">
        <v>1.1628000000000001</v>
      </c>
      <c r="G254" s="81">
        <v>113.8</v>
      </c>
      <c r="H254" s="81">
        <v>56.225000000000001</v>
      </c>
      <c r="I254" s="81">
        <v>337</v>
      </c>
      <c r="J254" s="81">
        <v>480</v>
      </c>
      <c r="K254" s="81">
        <v>197.75</v>
      </c>
      <c r="L254" s="81">
        <v>2980</v>
      </c>
      <c r="M254" s="81">
        <v>16.11</v>
      </c>
      <c r="N254" s="81"/>
      <c r="O254" s="81"/>
      <c r="P254" s="81"/>
      <c r="Q254" s="81"/>
      <c r="R254" s="81"/>
      <c r="S254" s="81"/>
      <c r="T254" s="81"/>
      <c r="U254" s="81"/>
      <c r="V254" s="81"/>
      <c r="W254" s="81"/>
      <c r="X254" s="81"/>
    </row>
    <row r="255" spans="3:24" x14ac:dyDescent="0.25">
      <c r="C255" s="76">
        <v>43356</v>
      </c>
      <c r="D255" s="81">
        <v>1.3105</v>
      </c>
      <c r="E255" s="81">
        <v>78.180000000000007</v>
      </c>
      <c r="F255" s="81">
        <v>1.1688000000000001</v>
      </c>
      <c r="G255" s="81">
        <v>110.8</v>
      </c>
      <c r="H255" s="81">
        <v>55.674999999999997</v>
      </c>
      <c r="I255" s="81">
        <v>336.25</v>
      </c>
      <c r="J255" s="81">
        <v>471.75</v>
      </c>
      <c r="K255" s="81">
        <v>196.75</v>
      </c>
      <c r="L255" s="81">
        <v>2980</v>
      </c>
      <c r="M255" s="81">
        <v>16.13</v>
      </c>
      <c r="N255" s="81"/>
      <c r="O255" s="81"/>
      <c r="P255" s="81"/>
      <c r="Q255" s="81"/>
      <c r="R255" s="81"/>
      <c r="S255" s="81"/>
      <c r="T255" s="81"/>
      <c r="U255" s="81"/>
      <c r="V255" s="81"/>
      <c r="W255" s="81"/>
      <c r="X255" s="81"/>
    </row>
    <row r="256" spans="3:24" x14ac:dyDescent="0.25">
      <c r="C256" s="76">
        <v>43355</v>
      </c>
      <c r="D256" s="81">
        <v>1.3046</v>
      </c>
      <c r="E256" s="81">
        <v>79.739999999999995</v>
      </c>
      <c r="F256" s="81">
        <v>1.1624000000000001</v>
      </c>
      <c r="G256" s="81">
        <v>111.47499999999999</v>
      </c>
      <c r="H256" s="81">
        <v>55.8</v>
      </c>
      <c r="I256" s="81">
        <v>341.5</v>
      </c>
      <c r="J256" s="81">
        <v>481.75</v>
      </c>
      <c r="K256" s="81">
        <v>199.5</v>
      </c>
      <c r="L256" s="81">
        <v>2980</v>
      </c>
      <c r="M256" s="81">
        <v>16.13</v>
      </c>
      <c r="N256" s="81"/>
      <c r="O256" s="81"/>
      <c r="P256" s="81"/>
      <c r="Q256" s="81"/>
      <c r="R256" s="81"/>
      <c r="S256" s="81"/>
      <c r="T256" s="81"/>
      <c r="U256" s="81"/>
      <c r="V256" s="81"/>
      <c r="W256" s="81"/>
      <c r="X256" s="81"/>
    </row>
    <row r="257" spans="3:24" x14ac:dyDescent="0.25">
      <c r="C257" s="76">
        <v>43354</v>
      </c>
      <c r="D257" s="81">
        <v>1.3032999999999999</v>
      </c>
      <c r="E257" s="81">
        <v>79.06</v>
      </c>
      <c r="F257" s="81">
        <v>1.1605000000000001</v>
      </c>
      <c r="G257" s="81">
        <v>109.3</v>
      </c>
      <c r="H257" s="81">
        <v>54.475000000000001</v>
      </c>
      <c r="I257" s="81">
        <v>355.25</v>
      </c>
      <c r="J257" s="81">
        <v>493.75</v>
      </c>
      <c r="K257" s="81">
        <v>201.25</v>
      </c>
      <c r="L257" s="81">
        <v>2980</v>
      </c>
      <c r="M257" s="81">
        <v>16.11</v>
      </c>
      <c r="N257" s="81"/>
      <c r="O257" s="81"/>
      <c r="P257" s="81"/>
      <c r="Q257" s="81"/>
      <c r="R257" s="81"/>
      <c r="S257" s="81"/>
      <c r="T257" s="81"/>
      <c r="U257" s="81"/>
      <c r="V257" s="81"/>
      <c r="W257" s="81"/>
      <c r="X257" s="81"/>
    </row>
    <row r="258" spans="3:24" x14ac:dyDescent="0.25">
      <c r="C258" s="76">
        <v>43353</v>
      </c>
      <c r="D258" s="81">
        <v>1.3025</v>
      </c>
      <c r="E258" s="81">
        <v>77.37</v>
      </c>
      <c r="F258" s="81">
        <v>1.1592</v>
      </c>
      <c r="G258" s="81">
        <v>110.15</v>
      </c>
      <c r="H258" s="81">
        <v>55.95</v>
      </c>
      <c r="I258" s="81">
        <v>355.5</v>
      </c>
      <c r="J258" s="81">
        <v>504</v>
      </c>
      <c r="K258" s="81">
        <v>195</v>
      </c>
      <c r="L258" s="81">
        <v>2980</v>
      </c>
      <c r="M258" s="81">
        <v>16.260000000000002</v>
      </c>
      <c r="N258" s="81"/>
      <c r="O258" s="81"/>
      <c r="P258" s="81"/>
      <c r="Q258" s="81"/>
      <c r="R258" s="81"/>
      <c r="S258" s="81"/>
      <c r="T258" s="81"/>
      <c r="U258" s="81"/>
      <c r="V258" s="81"/>
      <c r="W258" s="81"/>
      <c r="X258" s="81"/>
    </row>
    <row r="259" spans="3:24" x14ac:dyDescent="0.25">
      <c r="C259" s="76">
        <v>43350</v>
      </c>
      <c r="D259" s="81">
        <v>1.2921</v>
      </c>
      <c r="E259" s="81">
        <v>76.83</v>
      </c>
      <c r="F259" s="81">
        <v>1.1551</v>
      </c>
      <c r="G259" s="81">
        <v>109.95</v>
      </c>
      <c r="H259" s="81">
        <v>55.65</v>
      </c>
      <c r="I259" s="81">
        <v>354.25</v>
      </c>
      <c r="J259" s="81">
        <v>486.25</v>
      </c>
      <c r="K259" s="81">
        <v>185</v>
      </c>
      <c r="L259" s="81">
        <v>2980</v>
      </c>
      <c r="M259" s="81">
        <v>16.21</v>
      </c>
      <c r="N259" s="81"/>
      <c r="O259" s="81"/>
      <c r="P259" s="81"/>
      <c r="Q259" s="81"/>
      <c r="R259" s="81"/>
      <c r="S259" s="81"/>
      <c r="T259" s="81"/>
      <c r="U259" s="81"/>
      <c r="V259" s="81"/>
      <c r="W259" s="81"/>
      <c r="X259" s="81"/>
    </row>
    <row r="260" spans="3:24" x14ac:dyDescent="0.25">
      <c r="C260" s="76">
        <v>43349</v>
      </c>
      <c r="D260" s="81">
        <v>1.2929999999999999</v>
      </c>
      <c r="E260" s="81">
        <v>76.5</v>
      </c>
      <c r="F260" s="81">
        <v>1.1620999999999999</v>
      </c>
      <c r="G260" s="81">
        <v>108.9</v>
      </c>
      <c r="H260" s="81">
        <v>54.975000000000001</v>
      </c>
      <c r="I260" s="81">
        <v>353.5</v>
      </c>
      <c r="J260" s="81">
        <v>486</v>
      </c>
      <c r="K260" s="81">
        <v>202.75</v>
      </c>
      <c r="L260" s="81">
        <v>2980</v>
      </c>
      <c r="M260" s="81">
        <v>16.29</v>
      </c>
      <c r="N260" s="81"/>
      <c r="O260" s="81"/>
      <c r="P260" s="81"/>
      <c r="Q260" s="81"/>
      <c r="R260" s="81"/>
      <c r="S260" s="81"/>
      <c r="T260" s="81"/>
      <c r="U260" s="81"/>
      <c r="V260" s="81"/>
      <c r="W260" s="81"/>
      <c r="X260" s="81"/>
    </row>
    <row r="261" spans="3:24" x14ac:dyDescent="0.25">
      <c r="C261" s="76">
        <v>43348</v>
      </c>
      <c r="D261" s="81">
        <v>1.2902</v>
      </c>
      <c r="E261" s="81">
        <v>77.27</v>
      </c>
      <c r="F261" s="81">
        <v>1.1629</v>
      </c>
      <c r="G261" s="81">
        <v>109.05</v>
      </c>
      <c r="H261" s="81">
        <v>51.975000000000001</v>
      </c>
      <c r="I261" s="81">
        <v>351.75</v>
      </c>
      <c r="J261" s="81">
        <v>493.75</v>
      </c>
      <c r="K261" s="81">
        <v>199.25</v>
      </c>
      <c r="L261" s="81">
        <v>2980</v>
      </c>
      <c r="M261" s="81">
        <v>16.55</v>
      </c>
      <c r="N261" s="81"/>
      <c r="O261" s="81"/>
      <c r="P261" s="81"/>
      <c r="Q261" s="81"/>
      <c r="R261" s="81"/>
      <c r="S261" s="81"/>
      <c r="T261" s="81"/>
      <c r="U261" s="81"/>
      <c r="V261" s="81"/>
      <c r="W261" s="81"/>
      <c r="X261" s="81"/>
    </row>
    <row r="262" spans="3:24" x14ac:dyDescent="0.25">
      <c r="C262" s="76">
        <v>43347</v>
      </c>
      <c r="D262" s="81">
        <v>1.2854000000000001</v>
      </c>
      <c r="E262" s="81">
        <v>78.17</v>
      </c>
      <c r="F262" s="81">
        <v>1.1580999999999999</v>
      </c>
      <c r="G262" s="81">
        <v>109.875</v>
      </c>
      <c r="H262" s="81">
        <v>51.075000000000003</v>
      </c>
      <c r="I262" s="81">
        <v>354.5</v>
      </c>
      <c r="J262" s="81">
        <v>502.75</v>
      </c>
      <c r="K262" s="81">
        <v>200</v>
      </c>
      <c r="L262" s="81">
        <v>2980</v>
      </c>
      <c r="M262" s="81">
        <v>16.52</v>
      </c>
      <c r="N262" s="81"/>
      <c r="O262" s="81"/>
      <c r="P262" s="81"/>
      <c r="Q262" s="81"/>
      <c r="R262" s="81"/>
      <c r="S262" s="81"/>
      <c r="T262" s="81"/>
      <c r="U262" s="81"/>
      <c r="V262" s="81"/>
      <c r="W262" s="81"/>
      <c r="X262" s="81"/>
    </row>
    <row r="263" spans="3:24" x14ac:dyDescent="0.25">
      <c r="C263" s="76">
        <v>43346</v>
      </c>
      <c r="D263" s="81">
        <v>1.2869999999999999</v>
      </c>
      <c r="E263" s="81">
        <v>78.150000000000006</v>
      </c>
      <c r="F263" s="81">
        <v>1.1623000000000001</v>
      </c>
      <c r="G263" s="81">
        <v>106.8</v>
      </c>
      <c r="H263" s="81">
        <v>50.424999999999997</v>
      </c>
      <c r="I263" s="81">
        <v>351</v>
      </c>
      <c r="J263" s="81">
        <v>518.5</v>
      </c>
      <c r="K263" s="81">
        <v>204</v>
      </c>
      <c r="L263" s="81">
        <v>3044</v>
      </c>
      <c r="M263" s="81">
        <v>16.52</v>
      </c>
      <c r="N263" s="81"/>
      <c r="O263" s="81"/>
      <c r="P263" s="81"/>
      <c r="Q263" s="81"/>
      <c r="R263" s="81"/>
      <c r="S263" s="81"/>
      <c r="T263" s="81"/>
      <c r="U263" s="81"/>
      <c r="V263" s="81"/>
      <c r="W263" s="81"/>
      <c r="X263" s="81"/>
    </row>
    <row r="264" spans="3:24" x14ac:dyDescent="0.25">
      <c r="C264" s="76">
        <v>43343</v>
      </c>
      <c r="D264" s="81">
        <v>1.2961</v>
      </c>
      <c r="E264" s="81">
        <v>77.42</v>
      </c>
      <c r="F264" s="81">
        <v>1.1598999999999999</v>
      </c>
      <c r="G264" s="81">
        <v>106.8</v>
      </c>
      <c r="H264" s="81">
        <v>50.424999999999997</v>
      </c>
      <c r="I264" s="81">
        <v>351</v>
      </c>
      <c r="J264" s="81">
        <v>518.5</v>
      </c>
      <c r="K264" s="81">
        <v>204.75</v>
      </c>
      <c r="L264" s="81">
        <v>3044</v>
      </c>
      <c r="M264" s="81">
        <v>16.52</v>
      </c>
      <c r="N264" s="81"/>
      <c r="O264" s="81"/>
      <c r="P264" s="81"/>
      <c r="Q264" s="81"/>
      <c r="R264" s="81"/>
      <c r="S264" s="81"/>
      <c r="T264" s="81"/>
      <c r="U264" s="81"/>
      <c r="V264" s="81"/>
      <c r="W264" s="81"/>
      <c r="X264" s="81"/>
    </row>
    <row r="265" spans="3:24" x14ac:dyDescent="0.25">
      <c r="C265" s="76">
        <v>43342</v>
      </c>
      <c r="D265" s="81">
        <v>1.3008</v>
      </c>
      <c r="E265" s="81">
        <v>77.77</v>
      </c>
      <c r="F265" s="81">
        <v>1.167</v>
      </c>
      <c r="G265" s="81">
        <v>109.8</v>
      </c>
      <c r="H265" s="81">
        <v>49.125</v>
      </c>
      <c r="I265" s="81">
        <v>341</v>
      </c>
      <c r="J265" s="81">
        <v>508</v>
      </c>
      <c r="K265" s="81">
        <v>200.25</v>
      </c>
      <c r="L265" s="81">
        <v>3044</v>
      </c>
      <c r="M265" s="81">
        <v>16.38</v>
      </c>
      <c r="N265" s="81"/>
      <c r="O265" s="81"/>
      <c r="P265" s="81"/>
      <c r="Q265" s="81"/>
      <c r="R265" s="81"/>
      <c r="S265" s="81"/>
      <c r="T265" s="81"/>
      <c r="U265" s="81"/>
      <c r="V265" s="81"/>
      <c r="W265" s="81"/>
      <c r="X265" s="81"/>
    </row>
    <row r="266" spans="3:24" x14ac:dyDescent="0.25">
      <c r="C266" s="76">
        <v>43341</v>
      </c>
      <c r="D266" s="81">
        <v>1.3024</v>
      </c>
      <c r="E266" s="81">
        <v>77.14</v>
      </c>
      <c r="F266" s="81">
        <v>1.1706000000000001</v>
      </c>
      <c r="G266" s="81">
        <v>109.175</v>
      </c>
      <c r="H266" s="81">
        <v>51.55</v>
      </c>
      <c r="I266" s="81">
        <v>341.25</v>
      </c>
      <c r="J266" s="81">
        <v>515.75</v>
      </c>
      <c r="K266" s="81">
        <v>202.75</v>
      </c>
      <c r="L266" s="81">
        <v>3044</v>
      </c>
      <c r="M266" s="81">
        <v>16.48</v>
      </c>
      <c r="N266" s="81"/>
      <c r="O266" s="81"/>
      <c r="P266" s="81"/>
      <c r="Q266" s="81"/>
      <c r="R266" s="81"/>
      <c r="S266" s="81"/>
      <c r="T266" s="81"/>
      <c r="U266" s="81"/>
      <c r="V266" s="81"/>
      <c r="W266" s="81"/>
      <c r="X266" s="81"/>
    </row>
    <row r="267" spans="3:24" x14ac:dyDescent="0.25">
      <c r="C267" s="76">
        <v>43340</v>
      </c>
      <c r="D267" s="81">
        <v>1.2875000000000001</v>
      </c>
      <c r="E267" s="81">
        <v>75.95</v>
      </c>
      <c r="F267" s="81">
        <v>1.1693</v>
      </c>
      <c r="G267" s="81">
        <v>107.8</v>
      </c>
      <c r="H267" s="81">
        <v>52</v>
      </c>
      <c r="I267" s="81">
        <v>341</v>
      </c>
      <c r="J267" s="81">
        <v>498.25</v>
      </c>
      <c r="K267" s="81">
        <v>197.5</v>
      </c>
      <c r="L267" s="81">
        <v>3044</v>
      </c>
      <c r="M267" s="81">
        <v>15.02</v>
      </c>
      <c r="N267" s="81"/>
      <c r="O267" s="81"/>
      <c r="P267" s="81"/>
      <c r="Q267" s="81"/>
      <c r="R267" s="81"/>
      <c r="S267" s="81"/>
      <c r="T267" s="81"/>
      <c r="U267" s="81"/>
      <c r="V267" s="81"/>
      <c r="W267" s="81"/>
      <c r="X267" s="81"/>
    </row>
    <row r="268" spans="3:24" x14ac:dyDescent="0.25">
      <c r="C268" s="76">
        <v>43339</v>
      </c>
      <c r="D268" s="81">
        <v>1.2890999999999999</v>
      </c>
      <c r="E268" s="81">
        <v>76.209999999999994</v>
      </c>
      <c r="F268" s="81">
        <v>1.1677</v>
      </c>
      <c r="G268" s="81">
        <v>108.2</v>
      </c>
      <c r="H268" s="81">
        <v>54.774999999999999</v>
      </c>
      <c r="I268" s="81">
        <v>346.75</v>
      </c>
      <c r="J268" s="81">
        <v>499.25</v>
      </c>
      <c r="K268" s="81">
        <v>197</v>
      </c>
      <c r="L268" s="81">
        <v>3044</v>
      </c>
      <c r="M268" s="81">
        <v>15.03</v>
      </c>
      <c r="N268" s="81"/>
      <c r="O268" s="81"/>
      <c r="P268" s="81"/>
      <c r="Q268" s="81"/>
      <c r="R268" s="81"/>
      <c r="S268" s="81"/>
      <c r="T268" s="81"/>
      <c r="U268" s="81"/>
      <c r="V268" s="81"/>
      <c r="W268" s="81"/>
      <c r="X268" s="81"/>
    </row>
    <row r="269" spans="3:24" x14ac:dyDescent="0.25">
      <c r="C269" s="76">
        <v>43336</v>
      </c>
      <c r="D269" s="81">
        <v>1.2843</v>
      </c>
      <c r="E269" s="81">
        <v>75.819999999999993</v>
      </c>
      <c r="F269" s="81">
        <v>1.1620999999999999</v>
      </c>
      <c r="G269" s="81">
        <v>106.25</v>
      </c>
      <c r="H269" s="81">
        <v>51.774999999999999</v>
      </c>
      <c r="I269" s="81">
        <v>348.5</v>
      </c>
      <c r="J269" s="81">
        <v>514.75</v>
      </c>
      <c r="K269" s="81">
        <v>200.75</v>
      </c>
      <c r="L269" s="81">
        <v>3044</v>
      </c>
      <c r="M269" s="81">
        <v>15.03</v>
      </c>
      <c r="N269" s="81"/>
      <c r="O269" s="81"/>
      <c r="P269" s="81"/>
      <c r="Q269" s="81"/>
      <c r="R269" s="81"/>
      <c r="S269" s="81"/>
      <c r="T269" s="81"/>
      <c r="U269" s="81"/>
      <c r="V269" s="81"/>
      <c r="W269" s="81"/>
      <c r="X269" s="81"/>
    </row>
    <row r="270" spans="3:24" x14ac:dyDescent="0.25">
      <c r="C270" s="76">
        <v>43335</v>
      </c>
      <c r="D270" s="81">
        <v>1.2809999999999999</v>
      </c>
      <c r="E270" s="81">
        <v>74.73</v>
      </c>
      <c r="F270" s="81">
        <v>1.1536999999999999</v>
      </c>
      <c r="G270" s="81">
        <v>107.95</v>
      </c>
      <c r="H270" s="81">
        <v>51.174999999999997</v>
      </c>
      <c r="I270" s="81">
        <v>346.75</v>
      </c>
      <c r="J270" s="81">
        <v>522</v>
      </c>
      <c r="K270" s="81">
        <v>204</v>
      </c>
      <c r="L270" s="81">
        <v>3044</v>
      </c>
      <c r="M270" s="81">
        <v>15</v>
      </c>
      <c r="N270" s="81"/>
      <c r="O270" s="81"/>
      <c r="P270" s="81"/>
      <c r="Q270" s="81"/>
      <c r="R270" s="81"/>
      <c r="S270" s="81"/>
      <c r="T270" s="81"/>
      <c r="U270" s="81"/>
      <c r="V270" s="81"/>
      <c r="W270" s="81"/>
      <c r="X270" s="81"/>
    </row>
    <row r="271" spans="3:24" x14ac:dyDescent="0.25">
      <c r="C271" s="76">
        <v>43334</v>
      </c>
      <c r="D271" s="81">
        <v>1.2908999999999999</v>
      </c>
      <c r="E271" s="81">
        <v>74.78</v>
      </c>
      <c r="F271" s="81">
        <v>1.1596</v>
      </c>
      <c r="G271" s="81">
        <v>108.22499999999999</v>
      </c>
      <c r="H271" s="81">
        <v>53.6</v>
      </c>
      <c r="I271" s="81">
        <v>352.5</v>
      </c>
      <c r="J271" s="81">
        <v>526</v>
      </c>
      <c r="K271" s="81">
        <v>205</v>
      </c>
      <c r="L271" s="81">
        <v>3044</v>
      </c>
      <c r="M271" s="81">
        <v>15</v>
      </c>
      <c r="N271" s="81"/>
      <c r="O271" s="81"/>
      <c r="P271" s="81"/>
      <c r="Q271" s="81"/>
      <c r="R271" s="81"/>
      <c r="S271" s="81"/>
      <c r="T271" s="81"/>
      <c r="U271" s="81"/>
      <c r="V271" s="81"/>
      <c r="W271" s="81"/>
      <c r="X271" s="81"/>
    </row>
    <row r="272" spans="3:24" x14ac:dyDescent="0.25">
      <c r="C272" s="76">
        <v>43333</v>
      </c>
      <c r="D272" s="81">
        <v>1.2899</v>
      </c>
      <c r="E272" s="81">
        <v>72.63</v>
      </c>
      <c r="F272" s="81">
        <v>1.1569</v>
      </c>
      <c r="G272" s="81">
        <v>109.27500000000001</v>
      </c>
      <c r="H272" s="81">
        <v>56.225000000000001</v>
      </c>
      <c r="I272" s="81">
        <v>359.75</v>
      </c>
      <c r="J272" s="81">
        <v>527.25</v>
      </c>
      <c r="K272" s="81">
        <v>204.5</v>
      </c>
      <c r="L272" s="81">
        <v>3044</v>
      </c>
      <c r="M272" s="81">
        <v>15.01</v>
      </c>
      <c r="N272" s="81"/>
      <c r="O272" s="81"/>
      <c r="P272" s="81"/>
      <c r="Q272" s="81"/>
      <c r="R272" s="81"/>
      <c r="S272" s="81"/>
      <c r="T272" s="81"/>
      <c r="U272" s="81"/>
      <c r="V272" s="81"/>
      <c r="W272" s="81"/>
      <c r="X272" s="81"/>
    </row>
    <row r="273" spans="3:24" x14ac:dyDescent="0.25">
      <c r="C273" s="76">
        <v>43332</v>
      </c>
      <c r="D273" s="81">
        <v>1.2796000000000001</v>
      </c>
      <c r="E273" s="81">
        <v>72.209999999999994</v>
      </c>
      <c r="F273" s="81">
        <v>1.1478999999999999</v>
      </c>
      <c r="G273" s="81">
        <v>109.075</v>
      </c>
      <c r="H273" s="81">
        <v>56.475000000000001</v>
      </c>
      <c r="I273" s="81">
        <v>362</v>
      </c>
      <c r="J273" s="81">
        <v>542.25</v>
      </c>
      <c r="K273" s="81">
        <v>209</v>
      </c>
      <c r="L273" s="81">
        <v>3136</v>
      </c>
      <c r="M273" s="81">
        <v>15.02</v>
      </c>
      <c r="N273" s="81"/>
      <c r="O273" s="81"/>
      <c r="P273" s="81"/>
      <c r="Q273" s="81"/>
      <c r="R273" s="81"/>
      <c r="S273" s="81"/>
      <c r="T273" s="81"/>
      <c r="U273" s="81"/>
      <c r="V273" s="81"/>
      <c r="W273" s="81"/>
      <c r="X273" s="81"/>
    </row>
    <row r="274" spans="3:24" x14ac:dyDescent="0.25">
      <c r="C274" s="76">
        <v>43329</v>
      </c>
      <c r="D274" s="81">
        <v>1.2749999999999999</v>
      </c>
      <c r="E274" s="81">
        <v>71.83</v>
      </c>
      <c r="F274" s="81">
        <v>1.1436999999999999</v>
      </c>
      <c r="G274" s="81">
        <v>109.425</v>
      </c>
      <c r="H274" s="81">
        <v>58.6</v>
      </c>
      <c r="I274" s="81">
        <v>364.25</v>
      </c>
      <c r="J274" s="81">
        <v>560.5</v>
      </c>
      <c r="K274" s="81">
        <v>211.5</v>
      </c>
      <c r="L274" s="81">
        <v>3136</v>
      </c>
      <c r="M274" s="81">
        <v>15.01</v>
      </c>
      <c r="N274" s="81"/>
      <c r="O274" s="81"/>
      <c r="P274" s="81"/>
      <c r="Q274" s="81"/>
      <c r="R274" s="81"/>
      <c r="S274" s="81"/>
      <c r="T274" s="81"/>
      <c r="U274" s="81"/>
      <c r="V274" s="81"/>
      <c r="W274" s="81"/>
      <c r="X274" s="81"/>
    </row>
    <row r="275" spans="3:24" x14ac:dyDescent="0.25">
      <c r="C275" s="76">
        <v>43328</v>
      </c>
      <c r="D275" s="81">
        <v>1.2717000000000001</v>
      </c>
      <c r="E275" s="81">
        <v>71.430000000000007</v>
      </c>
      <c r="F275" s="81">
        <v>1.1375</v>
      </c>
      <c r="G275" s="81">
        <v>108.325</v>
      </c>
      <c r="H275" s="81">
        <v>55.475000000000001</v>
      </c>
      <c r="I275" s="81">
        <v>365.25</v>
      </c>
      <c r="J275" s="81">
        <v>542.25</v>
      </c>
      <c r="K275" s="81">
        <v>208</v>
      </c>
      <c r="L275" s="81">
        <v>3136</v>
      </c>
      <c r="M275" s="81">
        <v>14.99</v>
      </c>
      <c r="N275" s="81"/>
      <c r="O275" s="81"/>
      <c r="P275" s="81"/>
      <c r="Q275" s="81"/>
      <c r="R275" s="81"/>
      <c r="S275" s="81"/>
      <c r="T275" s="81"/>
      <c r="U275" s="81"/>
      <c r="V275" s="81"/>
      <c r="W275" s="81"/>
      <c r="X275" s="81"/>
    </row>
    <row r="276" spans="3:24" x14ac:dyDescent="0.25">
      <c r="C276" s="76">
        <v>43327</v>
      </c>
      <c r="D276" s="81">
        <v>1.2696000000000001</v>
      </c>
      <c r="E276" s="81">
        <v>70.760000000000005</v>
      </c>
      <c r="F276" s="81">
        <v>1.1343000000000001</v>
      </c>
      <c r="G276" s="81">
        <v>108.325</v>
      </c>
      <c r="H276" s="81">
        <v>52.475000000000001</v>
      </c>
      <c r="I276" s="81">
        <v>361.5</v>
      </c>
      <c r="J276" s="81">
        <v>532.25</v>
      </c>
      <c r="K276" s="81">
        <v>204.75</v>
      </c>
      <c r="L276" s="81">
        <v>3136</v>
      </c>
      <c r="M276" s="81">
        <v>15</v>
      </c>
      <c r="N276" s="81"/>
      <c r="O276" s="81"/>
      <c r="P276" s="81"/>
      <c r="Q276" s="81"/>
      <c r="R276" s="81"/>
      <c r="S276" s="81"/>
      <c r="T276" s="81"/>
      <c r="U276" s="81"/>
      <c r="V276" s="81"/>
      <c r="W276" s="81"/>
      <c r="X276" s="81"/>
    </row>
    <row r="277" spans="3:24" x14ac:dyDescent="0.25">
      <c r="C277" s="76">
        <v>43326</v>
      </c>
      <c r="D277" s="81">
        <v>1.2723</v>
      </c>
      <c r="E277" s="81">
        <v>72.459999999999994</v>
      </c>
      <c r="F277" s="81">
        <v>1.1342000000000001</v>
      </c>
      <c r="G277" s="81">
        <v>107.97499999999999</v>
      </c>
      <c r="H277" s="81">
        <v>51.85</v>
      </c>
      <c r="I277" s="81">
        <v>362.25</v>
      </c>
      <c r="J277" s="81">
        <v>541.75</v>
      </c>
      <c r="K277" s="81">
        <v>205.5</v>
      </c>
      <c r="L277" s="81">
        <v>3136</v>
      </c>
      <c r="M277" s="81">
        <v>15.02</v>
      </c>
      <c r="N277" s="81"/>
      <c r="O277" s="81"/>
      <c r="P277" s="81"/>
      <c r="Q277" s="81"/>
      <c r="R277" s="81"/>
      <c r="S277" s="81"/>
      <c r="T277" s="81"/>
      <c r="U277" s="81"/>
      <c r="V277" s="81"/>
      <c r="W277" s="81"/>
      <c r="X277" s="81"/>
    </row>
    <row r="278" spans="3:24" x14ac:dyDescent="0.25">
      <c r="C278" s="76">
        <v>43325</v>
      </c>
      <c r="D278" s="81">
        <v>1.2766</v>
      </c>
      <c r="E278" s="81">
        <v>72.61</v>
      </c>
      <c r="F278" s="81">
        <v>1.1408</v>
      </c>
      <c r="G278" s="81">
        <v>107.2</v>
      </c>
      <c r="H278" s="81">
        <v>55.524999999999999</v>
      </c>
      <c r="I278" s="81">
        <v>356.5</v>
      </c>
      <c r="J278" s="81">
        <v>533.5</v>
      </c>
      <c r="K278" s="81">
        <v>204.75</v>
      </c>
      <c r="L278" s="81">
        <v>3136</v>
      </c>
      <c r="M278" s="81">
        <v>15.02</v>
      </c>
      <c r="N278" s="81"/>
      <c r="O278" s="81"/>
      <c r="P278" s="81"/>
      <c r="Q278" s="81"/>
      <c r="R278" s="81"/>
      <c r="S278" s="81"/>
      <c r="T278" s="81"/>
      <c r="U278" s="81"/>
      <c r="V278" s="81"/>
      <c r="W278" s="81"/>
      <c r="X278" s="81"/>
    </row>
    <row r="279" spans="3:24" x14ac:dyDescent="0.25">
      <c r="C279" s="76">
        <v>43322</v>
      </c>
      <c r="D279" s="81">
        <v>1.2766999999999999</v>
      </c>
      <c r="E279" s="81">
        <v>72.81</v>
      </c>
      <c r="F279" s="81">
        <v>1.141</v>
      </c>
      <c r="G279" s="81">
        <v>108.25</v>
      </c>
      <c r="H279" s="81">
        <v>54.8</v>
      </c>
      <c r="I279" s="81">
        <v>357.75</v>
      </c>
      <c r="J279" s="81">
        <v>546.75</v>
      </c>
      <c r="K279" s="81">
        <v>210.75</v>
      </c>
      <c r="L279" s="81">
        <v>3136</v>
      </c>
      <c r="M279" s="81">
        <v>15.04</v>
      </c>
      <c r="N279" s="81"/>
      <c r="O279" s="81"/>
      <c r="P279" s="81"/>
      <c r="Q279" s="81"/>
      <c r="R279" s="81"/>
      <c r="S279" s="81"/>
      <c r="T279" s="81"/>
      <c r="U279" s="81"/>
      <c r="V279" s="81"/>
      <c r="W279" s="81"/>
      <c r="X279" s="81"/>
    </row>
    <row r="280" spans="3:24" x14ac:dyDescent="0.25">
      <c r="C280" s="76">
        <v>43321</v>
      </c>
      <c r="D280" s="81">
        <v>1.2822</v>
      </c>
      <c r="E280" s="81">
        <v>72.069999999999993</v>
      </c>
      <c r="F280" s="81">
        <v>1.1526000000000001</v>
      </c>
      <c r="G280" s="81">
        <v>108.25</v>
      </c>
      <c r="H280" s="81">
        <v>54.975000000000001</v>
      </c>
      <c r="I280" s="81">
        <v>369.25</v>
      </c>
      <c r="J280" s="81">
        <v>564.5</v>
      </c>
      <c r="K280" s="81">
        <v>211</v>
      </c>
      <c r="L280" s="81">
        <v>3136</v>
      </c>
      <c r="M280" s="81">
        <v>14.99</v>
      </c>
      <c r="N280" s="81"/>
      <c r="O280" s="81"/>
      <c r="P280" s="81"/>
      <c r="Q280" s="81"/>
      <c r="R280" s="81"/>
      <c r="S280" s="81"/>
      <c r="T280" s="81"/>
      <c r="U280" s="81"/>
      <c r="V280" s="81"/>
      <c r="W280" s="81"/>
      <c r="X280" s="81"/>
    </row>
    <row r="281" spans="3:24" x14ac:dyDescent="0.25">
      <c r="C281" s="76">
        <v>43320</v>
      </c>
      <c r="D281" s="81">
        <v>1.2879</v>
      </c>
      <c r="E281" s="81">
        <v>72.28</v>
      </c>
      <c r="F281" s="81">
        <v>1.161</v>
      </c>
      <c r="G281" s="81">
        <v>109.825</v>
      </c>
      <c r="H281" s="81">
        <v>54.8</v>
      </c>
      <c r="I281" s="81">
        <v>371.25</v>
      </c>
      <c r="J281" s="81">
        <v>570</v>
      </c>
      <c r="K281" s="81">
        <v>214.5</v>
      </c>
      <c r="L281" s="81">
        <v>3136</v>
      </c>
      <c r="M281" s="81">
        <v>14.86</v>
      </c>
      <c r="N281" s="81"/>
      <c r="O281" s="81"/>
      <c r="P281" s="81"/>
      <c r="Q281" s="81"/>
      <c r="R281" s="81"/>
      <c r="S281" s="81"/>
      <c r="T281" s="81"/>
      <c r="U281" s="81"/>
      <c r="V281" s="81"/>
      <c r="W281" s="81"/>
      <c r="X281" s="81"/>
    </row>
    <row r="282" spans="3:24" x14ac:dyDescent="0.25">
      <c r="C282" s="76">
        <v>43319</v>
      </c>
      <c r="D282" s="81">
        <v>1.2937000000000001</v>
      </c>
      <c r="E282" s="81">
        <v>74.650000000000006</v>
      </c>
      <c r="F282" s="81">
        <v>1.1597</v>
      </c>
      <c r="G282" s="81">
        <v>110.075</v>
      </c>
      <c r="H282" s="81">
        <v>55.8</v>
      </c>
      <c r="I282" s="81">
        <v>370.75</v>
      </c>
      <c r="J282" s="81">
        <v>568.25</v>
      </c>
      <c r="K282" s="81">
        <v>216.25</v>
      </c>
      <c r="L282" s="81">
        <v>3136</v>
      </c>
      <c r="M282" s="81">
        <v>14.83</v>
      </c>
      <c r="N282" s="81"/>
      <c r="O282" s="81"/>
      <c r="P282" s="81"/>
      <c r="Q282" s="81"/>
      <c r="R282" s="81"/>
      <c r="S282" s="81"/>
      <c r="T282" s="81"/>
      <c r="U282" s="81"/>
      <c r="V282" s="81"/>
      <c r="W282" s="81"/>
      <c r="X282" s="81"/>
    </row>
    <row r="283" spans="3:24" x14ac:dyDescent="0.25">
      <c r="C283" s="76">
        <v>43318</v>
      </c>
      <c r="D283" s="81">
        <v>1.2941</v>
      </c>
      <c r="E283" s="81">
        <v>73.75</v>
      </c>
      <c r="F283" s="81">
        <v>1.1553</v>
      </c>
      <c r="G283" s="81">
        <v>110.4</v>
      </c>
      <c r="H283" s="81">
        <v>56.6</v>
      </c>
      <c r="I283" s="81">
        <v>371</v>
      </c>
      <c r="J283" s="81">
        <v>574.5</v>
      </c>
      <c r="K283" s="81">
        <v>214.75</v>
      </c>
      <c r="L283" s="81">
        <v>3222</v>
      </c>
      <c r="M283" s="81">
        <v>14.82</v>
      </c>
      <c r="N283" s="81"/>
      <c r="O283" s="81"/>
      <c r="P283" s="81"/>
      <c r="Q283" s="81"/>
      <c r="R283" s="81"/>
      <c r="S283" s="81"/>
      <c r="T283" s="81"/>
      <c r="U283" s="81"/>
      <c r="V283" s="81"/>
      <c r="W283" s="81"/>
      <c r="X283" s="81"/>
    </row>
    <row r="284" spans="3:24" x14ac:dyDescent="0.25">
      <c r="C284" s="76">
        <v>43315</v>
      </c>
      <c r="D284" s="81">
        <v>1.3005</v>
      </c>
      <c r="E284" s="81">
        <v>73.209999999999994</v>
      </c>
      <c r="F284" s="81">
        <v>1.1567000000000001</v>
      </c>
      <c r="G284" s="81">
        <v>110.675</v>
      </c>
      <c r="H284" s="81">
        <v>58.5</v>
      </c>
      <c r="I284" s="81">
        <v>369.75</v>
      </c>
      <c r="J284" s="81">
        <v>556.25</v>
      </c>
      <c r="K284" s="81">
        <v>211</v>
      </c>
      <c r="L284" s="81">
        <v>3222</v>
      </c>
      <c r="M284" s="81">
        <v>14.88</v>
      </c>
      <c r="N284" s="81"/>
      <c r="O284" s="81"/>
      <c r="P284" s="81"/>
      <c r="Q284" s="81"/>
      <c r="R284" s="81"/>
      <c r="S284" s="81"/>
      <c r="T284" s="81"/>
      <c r="U284" s="81"/>
      <c r="V284" s="81"/>
      <c r="W284" s="81"/>
      <c r="X284" s="81"/>
    </row>
    <row r="285" spans="3:24" x14ac:dyDescent="0.25">
      <c r="C285" s="76">
        <v>43314</v>
      </c>
      <c r="D285" s="81">
        <v>1.3017000000000001</v>
      </c>
      <c r="E285" s="81">
        <v>73.45</v>
      </c>
      <c r="F285" s="81">
        <v>1.1581999999999999</v>
      </c>
      <c r="G285" s="81">
        <v>108.6</v>
      </c>
      <c r="H285" s="81">
        <v>58.975000000000001</v>
      </c>
      <c r="I285" s="81">
        <v>366.75</v>
      </c>
      <c r="J285" s="81">
        <v>560.5</v>
      </c>
      <c r="K285" s="81">
        <v>212.75</v>
      </c>
      <c r="L285" s="81">
        <v>3222</v>
      </c>
      <c r="M285" s="81">
        <v>14.81</v>
      </c>
      <c r="N285" s="81"/>
      <c r="O285" s="81"/>
      <c r="P285" s="81"/>
      <c r="Q285" s="81"/>
      <c r="R285" s="81"/>
      <c r="S285" s="81"/>
      <c r="T285" s="81"/>
      <c r="U285" s="81"/>
      <c r="V285" s="81"/>
      <c r="W285" s="81"/>
      <c r="X285" s="81"/>
    </row>
    <row r="286" spans="3:24" x14ac:dyDescent="0.25">
      <c r="C286" s="76">
        <v>43313</v>
      </c>
      <c r="D286" s="81">
        <v>1.3124</v>
      </c>
      <c r="E286" s="81">
        <v>72.39</v>
      </c>
      <c r="F286" s="81">
        <v>1.1657999999999999</v>
      </c>
      <c r="G286" s="81">
        <v>108.625</v>
      </c>
      <c r="H286" s="81">
        <v>60.25</v>
      </c>
      <c r="I286" s="81">
        <v>365</v>
      </c>
      <c r="J286" s="81">
        <v>558.25</v>
      </c>
      <c r="K286" s="81">
        <v>207.25</v>
      </c>
      <c r="L286" s="81">
        <v>3222</v>
      </c>
      <c r="M286" s="81">
        <v>14.86</v>
      </c>
      <c r="N286" s="81"/>
      <c r="O286" s="81"/>
      <c r="P286" s="81"/>
      <c r="Q286" s="81"/>
      <c r="R286" s="81"/>
      <c r="S286" s="81"/>
      <c r="T286" s="81"/>
      <c r="U286" s="81"/>
      <c r="V286" s="81"/>
      <c r="W286" s="81"/>
      <c r="X286" s="81"/>
    </row>
    <row r="287" spans="3:24" x14ac:dyDescent="0.25">
      <c r="C287" s="76">
        <v>43312</v>
      </c>
      <c r="D287" s="81">
        <v>1.3124</v>
      </c>
      <c r="E287" s="81">
        <v>74.25</v>
      </c>
      <c r="F287" s="81">
        <v>1.1691</v>
      </c>
      <c r="G287" s="81">
        <v>107.675</v>
      </c>
      <c r="H287" s="81">
        <v>61.125</v>
      </c>
      <c r="I287" s="81">
        <v>372.25</v>
      </c>
      <c r="J287" s="81">
        <v>553.75</v>
      </c>
      <c r="K287" s="81">
        <v>202.25</v>
      </c>
      <c r="L287" s="81">
        <v>3222</v>
      </c>
      <c r="M287" s="81">
        <v>14.12</v>
      </c>
      <c r="N287" s="81"/>
      <c r="O287" s="81"/>
      <c r="P287" s="81"/>
      <c r="Q287" s="81"/>
      <c r="R287" s="81"/>
      <c r="S287" s="81"/>
      <c r="T287" s="81"/>
      <c r="U287" s="81"/>
      <c r="V287" s="81"/>
      <c r="W287" s="81"/>
      <c r="X287" s="81"/>
    </row>
    <row r="288" spans="3:24" x14ac:dyDescent="0.25">
      <c r="C288" s="76">
        <v>43311</v>
      </c>
      <c r="D288" s="81">
        <v>1.3130999999999999</v>
      </c>
      <c r="E288" s="81">
        <v>74.97</v>
      </c>
      <c r="F288" s="81">
        <v>1.1704000000000001</v>
      </c>
      <c r="G288" s="81">
        <v>108.425</v>
      </c>
      <c r="H288" s="81">
        <v>63.3</v>
      </c>
      <c r="I288" s="81">
        <v>367.25</v>
      </c>
      <c r="J288" s="81">
        <v>546.5</v>
      </c>
      <c r="K288" s="81">
        <v>202.5</v>
      </c>
      <c r="L288" s="81">
        <v>3222</v>
      </c>
      <c r="M288" s="81">
        <v>14.14</v>
      </c>
      <c r="N288" s="81"/>
      <c r="O288" s="81"/>
      <c r="P288" s="81"/>
      <c r="Q288" s="81"/>
      <c r="R288" s="81"/>
      <c r="S288" s="81"/>
      <c r="T288" s="81"/>
      <c r="U288" s="81"/>
      <c r="V288" s="81"/>
      <c r="W288" s="81"/>
      <c r="X288" s="81"/>
    </row>
    <row r="289" spans="3:24" x14ac:dyDescent="0.25">
      <c r="C289" s="76">
        <v>43308</v>
      </c>
      <c r="D289" s="81">
        <v>1.3103</v>
      </c>
      <c r="E289" s="81">
        <v>74.290000000000006</v>
      </c>
      <c r="F289" s="81">
        <v>1.1656</v>
      </c>
      <c r="G289" s="81">
        <v>108.625</v>
      </c>
      <c r="H289" s="81">
        <v>63.65</v>
      </c>
      <c r="I289" s="81">
        <v>362</v>
      </c>
      <c r="J289" s="81">
        <v>530.5</v>
      </c>
      <c r="K289" s="81">
        <v>198.25</v>
      </c>
      <c r="L289" s="81">
        <v>3222</v>
      </c>
      <c r="M289" s="81">
        <v>14.14</v>
      </c>
      <c r="N289" s="81"/>
      <c r="O289" s="81"/>
      <c r="P289" s="81"/>
      <c r="Q289" s="81"/>
      <c r="R289" s="81"/>
      <c r="S289" s="81"/>
      <c r="T289" s="81"/>
      <c r="U289" s="81"/>
      <c r="V289" s="81"/>
      <c r="W289" s="81"/>
      <c r="X289" s="81"/>
    </row>
    <row r="290" spans="3:24" x14ac:dyDescent="0.25">
      <c r="C290" s="76">
        <v>43307</v>
      </c>
      <c r="D290" s="81">
        <v>1.3107</v>
      </c>
      <c r="E290" s="81">
        <v>74.540000000000006</v>
      </c>
      <c r="F290" s="81">
        <v>1.1640999999999999</v>
      </c>
      <c r="G290" s="81">
        <v>107.95</v>
      </c>
      <c r="H290" s="81">
        <v>64.900000000000006</v>
      </c>
      <c r="I290" s="81">
        <v>361.5</v>
      </c>
      <c r="J290" s="81">
        <v>536.5</v>
      </c>
      <c r="K290" s="81">
        <v>198.75</v>
      </c>
      <c r="L290" s="81">
        <v>3222</v>
      </c>
      <c r="M290" s="81">
        <v>14.14</v>
      </c>
      <c r="N290" s="81"/>
      <c r="O290" s="81"/>
      <c r="P290" s="81"/>
      <c r="Q290" s="81"/>
      <c r="R290" s="81"/>
      <c r="S290" s="81"/>
      <c r="T290" s="81"/>
      <c r="U290" s="81"/>
      <c r="V290" s="81"/>
      <c r="W290" s="81"/>
      <c r="X290" s="81"/>
    </row>
    <row r="291" spans="3:24" x14ac:dyDescent="0.25">
      <c r="C291" s="76">
        <v>43306</v>
      </c>
      <c r="D291" s="81">
        <v>1.3187</v>
      </c>
      <c r="E291" s="81">
        <v>73.930000000000007</v>
      </c>
      <c r="F291" s="81">
        <v>1.1728000000000001</v>
      </c>
      <c r="G291" s="81">
        <v>109.02500000000001</v>
      </c>
      <c r="H291" s="81">
        <v>66.400000000000006</v>
      </c>
      <c r="I291" s="81">
        <v>359.25</v>
      </c>
      <c r="J291" s="81">
        <v>542.75</v>
      </c>
      <c r="K291" s="81">
        <v>200.5</v>
      </c>
      <c r="L291" s="81">
        <v>3222</v>
      </c>
      <c r="M291" s="81">
        <v>14.18</v>
      </c>
      <c r="N291" s="81"/>
      <c r="O291" s="81"/>
      <c r="P291" s="81"/>
      <c r="Q291" s="81"/>
      <c r="R291" s="81"/>
      <c r="S291" s="81"/>
      <c r="T291" s="81"/>
      <c r="U291" s="81"/>
      <c r="V291" s="81"/>
      <c r="W291" s="81"/>
      <c r="X291" s="81"/>
    </row>
    <row r="292" spans="3:24" x14ac:dyDescent="0.25">
      <c r="C292" s="76">
        <v>43305</v>
      </c>
      <c r="D292" s="81">
        <v>1.3143</v>
      </c>
      <c r="E292" s="81">
        <v>73.44</v>
      </c>
      <c r="F292" s="81">
        <v>1.1684000000000001</v>
      </c>
      <c r="G292" s="81">
        <v>108.05</v>
      </c>
      <c r="H292" s="81">
        <v>65.55</v>
      </c>
      <c r="I292" s="81">
        <v>352</v>
      </c>
      <c r="J292" s="81">
        <v>510.25</v>
      </c>
      <c r="K292" s="81">
        <v>195.5</v>
      </c>
      <c r="L292" s="81">
        <v>3222</v>
      </c>
      <c r="M292" s="81">
        <v>14.2</v>
      </c>
      <c r="N292" s="81"/>
      <c r="O292" s="81"/>
      <c r="P292" s="81"/>
      <c r="Q292" s="81"/>
      <c r="R292" s="81"/>
      <c r="S292" s="81"/>
      <c r="T292" s="81"/>
      <c r="U292" s="81"/>
      <c r="V292" s="81"/>
      <c r="W292" s="81"/>
      <c r="X292" s="81"/>
    </row>
    <row r="293" spans="3:24" x14ac:dyDescent="0.25">
      <c r="C293" s="76">
        <v>43304</v>
      </c>
      <c r="D293" s="81">
        <v>1.3101</v>
      </c>
      <c r="E293" s="81">
        <v>73.06</v>
      </c>
      <c r="F293" s="81">
        <v>1.169</v>
      </c>
      <c r="G293" s="81">
        <v>108.72499999999999</v>
      </c>
      <c r="H293" s="81">
        <v>66.424999999999997</v>
      </c>
      <c r="I293" s="81">
        <v>357.25</v>
      </c>
      <c r="J293" s="81">
        <v>513.75</v>
      </c>
      <c r="K293" s="81">
        <v>193</v>
      </c>
      <c r="L293" s="81">
        <v>3222</v>
      </c>
      <c r="M293" s="81">
        <v>14.19</v>
      </c>
      <c r="N293" s="81"/>
      <c r="O293" s="81"/>
      <c r="P293" s="81"/>
      <c r="Q293" s="81"/>
      <c r="R293" s="81"/>
      <c r="S293" s="81"/>
      <c r="T293" s="81"/>
      <c r="U293" s="81"/>
      <c r="V293" s="81"/>
      <c r="W293" s="81"/>
      <c r="X293" s="81"/>
    </row>
    <row r="294" spans="3:24" x14ac:dyDescent="0.25">
      <c r="C294" s="76">
        <v>43301</v>
      </c>
      <c r="D294" s="81">
        <v>1.3131999999999999</v>
      </c>
      <c r="E294" s="81">
        <v>73.069999999999993</v>
      </c>
      <c r="F294" s="81">
        <v>1.1718</v>
      </c>
      <c r="G294" s="81">
        <v>108.925</v>
      </c>
      <c r="H294" s="81">
        <v>66.45</v>
      </c>
      <c r="I294" s="81">
        <v>355.25</v>
      </c>
      <c r="J294" s="81">
        <v>516</v>
      </c>
      <c r="K294" s="81">
        <v>191.25</v>
      </c>
      <c r="L294" s="81">
        <v>3222</v>
      </c>
      <c r="M294" s="81">
        <v>14.19</v>
      </c>
      <c r="N294" s="81"/>
      <c r="O294" s="81"/>
      <c r="P294" s="81"/>
      <c r="Q294" s="81"/>
      <c r="R294" s="81"/>
      <c r="S294" s="81"/>
      <c r="T294" s="81"/>
      <c r="U294" s="81"/>
      <c r="V294" s="81"/>
      <c r="W294" s="81"/>
      <c r="X294" s="81"/>
    </row>
    <row r="295" spans="3:24" x14ac:dyDescent="0.25">
      <c r="C295" s="76">
        <v>43300</v>
      </c>
      <c r="D295" s="81">
        <v>1.3011999999999999</v>
      </c>
      <c r="E295" s="81">
        <v>72.58</v>
      </c>
      <c r="F295" s="81">
        <v>1.1640999999999999</v>
      </c>
      <c r="G295" s="81">
        <v>108.9</v>
      </c>
      <c r="H295" s="81">
        <v>67.25</v>
      </c>
      <c r="I295" s="81">
        <v>351.25</v>
      </c>
      <c r="J295" s="81">
        <v>504.25</v>
      </c>
      <c r="K295" s="81">
        <v>188</v>
      </c>
      <c r="L295" s="81">
        <v>3222</v>
      </c>
      <c r="M295" s="81">
        <v>14.21</v>
      </c>
      <c r="N295" s="81"/>
      <c r="O295" s="81"/>
      <c r="P295" s="81"/>
      <c r="Q295" s="81"/>
      <c r="R295" s="81"/>
      <c r="S295" s="81"/>
      <c r="T295" s="81"/>
      <c r="U295" s="81"/>
      <c r="V295" s="81"/>
      <c r="W295" s="81"/>
      <c r="X295" s="81"/>
    </row>
    <row r="296" spans="3:24" x14ac:dyDescent="0.25">
      <c r="C296" s="76">
        <v>43299</v>
      </c>
      <c r="D296" s="81">
        <v>1.3068</v>
      </c>
      <c r="E296" s="81">
        <v>72.900000000000006</v>
      </c>
      <c r="F296" s="81">
        <v>1.1637999999999999</v>
      </c>
      <c r="G296" s="81">
        <v>108.95</v>
      </c>
      <c r="H296" s="81">
        <v>67.2</v>
      </c>
      <c r="I296" s="81">
        <v>347.25</v>
      </c>
      <c r="J296" s="81">
        <v>494.5</v>
      </c>
      <c r="K296" s="81">
        <v>186</v>
      </c>
      <c r="L296" s="81">
        <v>3222</v>
      </c>
      <c r="M296" s="81">
        <v>14.25</v>
      </c>
      <c r="N296" s="81"/>
      <c r="O296" s="81"/>
      <c r="P296" s="81"/>
      <c r="Q296" s="81"/>
      <c r="R296" s="81"/>
      <c r="S296" s="81"/>
      <c r="T296" s="81"/>
      <c r="U296" s="81"/>
      <c r="V296" s="81"/>
      <c r="W296" s="81"/>
      <c r="X296" s="81"/>
    </row>
    <row r="297" spans="3:24" x14ac:dyDescent="0.25">
      <c r="C297" s="76">
        <v>43298</v>
      </c>
      <c r="D297" s="81">
        <v>1.3111999999999999</v>
      </c>
      <c r="E297" s="81">
        <v>72.16</v>
      </c>
      <c r="F297" s="81">
        <v>1.1658999999999999</v>
      </c>
      <c r="G297" s="81">
        <v>106.425</v>
      </c>
      <c r="H297" s="81">
        <v>67.900000000000006</v>
      </c>
      <c r="I297" s="81">
        <v>346.25</v>
      </c>
      <c r="J297" s="81">
        <v>497.75</v>
      </c>
      <c r="K297" s="81">
        <v>187</v>
      </c>
      <c r="L297" s="81">
        <v>3222</v>
      </c>
      <c r="M297" s="81">
        <v>14.24</v>
      </c>
      <c r="N297" s="81"/>
      <c r="O297" s="81"/>
      <c r="P297" s="81"/>
      <c r="Q297" s="81"/>
      <c r="R297" s="81"/>
      <c r="S297" s="81"/>
      <c r="T297" s="81"/>
      <c r="U297" s="81"/>
      <c r="V297" s="81"/>
      <c r="W297" s="81"/>
      <c r="X297" s="81"/>
    </row>
    <row r="298" spans="3:24" x14ac:dyDescent="0.25">
      <c r="C298" s="76">
        <v>43297</v>
      </c>
      <c r="D298" s="81">
        <v>1.3232999999999999</v>
      </c>
      <c r="E298" s="81">
        <v>71.84</v>
      </c>
      <c r="F298" s="81">
        <v>1.1709000000000001</v>
      </c>
      <c r="G298" s="81">
        <v>106.925</v>
      </c>
      <c r="H298" s="81">
        <v>69.2</v>
      </c>
      <c r="I298" s="81">
        <v>341.75</v>
      </c>
      <c r="J298" s="81">
        <v>488.5</v>
      </c>
      <c r="K298" s="81">
        <v>184</v>
      </c>
      <c r="L298" s="81">
        <v>3232</v>
      </c>
      <c r="M298" s="81">
        <v>14.26</v>
      </c>
      <c r="N298" s="81"/>
      <c r="O298" s="81"/>
      <c r="P298" s="81"/>
      <c r="Q298" s="81"/>
      <c r="R298" s="81"/>
      <c r="S298" s="81"/>
      <c r="T298" s="81"/>
      <c r="U298" s="81"/>
      <c r="V298" s="81"/>
      <c r="W298" s="81"/>
      <c r="X298" s="81"/>
    </row>
    <row r="299" spans="3:24" x14ac:dyDescent="0.25">
      <c r="C299" s="76">
        <v>43294</v>
      </c>
      <c r="D299" s="81">
        <v>1.3231999999999999</v>
      </c>
      <c r="E299" s="81">
        <v>75.33</v>
      </c>
      <c r="F299" s="81">
        <v>1.1685000000000001</v>
      </c>
      <c r="G299" s="81">
        <v>104.55</v>
      </c>
      <c r="H299" s="81">
        <v>79.95</v>
      </c>
      <c r="I299" s="81">
        <v>330.25</v>
      </c>
      <c r="J299" s="81">
        <v>481.5</v>
      </c>
      <c r="K299" s="81">
        <v>183.5</v>
      </c>
      <c r="L299" s="81">
        <v>3232</v>
      </c>
      <c r="M299" s="81">
        <v>14.27</v>
      </c>
      <c r="N299" s="81"/>
      <c r="O299" s="81"/>
      <c r="P299" s="81"/>
      <c r="Q299" s="81"/>
      <c r="R299" s="81"/>
      <c r="S299" s="81"/>
      <c r="T299" s="81"/>
      <c r="U299" s="81"/>
      <c r="V299" s="81"/>
      <c r="W299" s="81"/>
      <c r="X299" s="81"/>
    </row>
    <row r="300" spans="3:24" x14ac:dyDescent="0.25">
      <c r="C300" s="76">
        <v>43293</v>
      </c>
      <c r="D300" s="81">
        <v>1.3204</v>
      </c>
      <c r="E300" s="81">
        <v>74.45</v>
      </c>
      <c r="F300" s="81">
        <v>1.1671</v>
      </c>
      <c r="G300" s="81">
        <v>105.02500000000001</v>
      </c>
      <c r="H300" s="81">
        <v>79.95</v>
      </c>
      <c r="I300" s="81">
        <v>336.5</v>
      </c>
      <c r="J300" s="81">
        <v>482.5</v>
      </c>
      <c r="K300" s="81">
        <v>181.5</v>
      </c>
      <c r="L300" s="81">
        <v>3232</v>
      </c>
      <c r="M300" s="81">
        <v>14.3</v>
      </c>
      <c r="N300" s="81"/>
      <c r="O300" s="81"/>
      <c r="P300" s="81"/>
      <c r="Q300" s="81"/>
      <c r="R300" s="81"/>
      <c r="S300" s="81"/>
      <c r="T300" s="81"/>
      <c r="U300" s="81"/>
      <c r="V300" s="81"/>
      <c r="W300" s="81"/>
      <c r="X300" s="81"/>
    </row>
    <row r="301" spans="3:24" x14ac:dyDescent="0.25">
      <c r="C301" s="76">
        <v>43292</v>
      </c>
      <c r="D301" s="81">
        <v>1.3203</v>
      </c>
      <c r="E301" s="81">
        <v>73.400000000000006</v>
      </c>
      <c r="F301" s="81">
        <v>1.1672</v>
      </c>
      <c r="G301" s="81">
        <v>103.85</v>
      </c>
      <c r="H301" s="81">
        <v>79.775000000000006</v>
      </c>
      <c r="I301" s="81">
        <v>331.25</v>
      </c>
      <c r="J301" s="81">
        <v>469.75</v>
      </c>
      <c r="K301" s="81">
        <v>178.75</v>
      </c>
      <c r="L301" s="81">
        <v>3232</v>
      </c>
      <c r="M301" s="81">
        <v>14.21</v>
      </c>
      <c r="N301" s="81"/>
      <c r="O301" s="81"/>
      <c r="P301" s="81"/>
      <c r="Q301" s="81"/>
      <c r="R301" s="81"/>
      <c r="S301" s="81"/>
      <c r="T301" s="81"/>
      <c r="U301" s="81"/>
      <c r="V301" s="81"/>
      <c r="W301" s="81"/>
      <c r="X301" s="81"/>
    </row>
    <row r="302" spans="3:24" x14ac:dyDescent="0.25">
      <c r="C302" s="76">
        <v>43291</v>
      </c>
      <c r="D302" s="81">
        <v>1.3273999999999999</v>
      </c>
      <c r="E302" s="81">
        <v>78.86</v>
      </c>
      <c r="F302" s="81">
        <v>1.1741999999999999</v>
      </c>
      <c r="G302" s="81">
        <v>105.45</v>
      </c>
      <c r="H302" s="81">
        <v>79.5</v>
      </c>
      <c r="I302" s="81">
        <v>339.75</v>
      </c>
      <c r="J302" s="81">
        <v>489.5</v>
      </c>
      <c r="K302" s="81">
        <v>180.75</v>
      </c>
      <c r="L302" s="81">
        <v>3232</v>
      </c>
      <c r="M302" s="81">
        <v>14.18</v>
      </c>
      <c r="N302" s="81"/>
      <c r="O302" s="81"/>
      <c r="P302" s="81"/>
      <c r="Q302" s="81"/>
      <c r="R302" s="81"/>
      <c r="S302" s="81"/>
      <c r="T302" s="81"/>
      <c r="U302" s="81"/>
      <c r="V302" s="81"/>
      <c r="W302" s="81"/>
      <c r="X302" s="81"/>
    </row>
    <row r="303" spans="3:24" x14ac:dyDescent="0.25">
      <c r="C303" s="76">
        <v>43290</v>
      </c>
      <c r="D303" s="81">
        <v>1.3257000000000001</v>
      </c>
      <c r="E303" s="81">
        <v>78.069999999999993</v>
      </c>
      <c r="F303" s="81">
        <v>1.1749000000000001</v>
      </c>
      <c r="G303" s="81">
        <v>106.125</v>
      </c>
      <c r="H303" s="81">
        <v>80.224999999999994</v>
      </c>
      <c r="I303" s="81">
        <v>345.75</v>
      </c>
      <c r="J303" s="81">
        <v>507.75</v>
      </c>
      <c r="K303" s="81">
        <v>184.25</v>
      </c>
      <c r="L303" s="81">
        <v>3232</v>
      </c>
      <c r="M303" s="81">
        <v>14.16</v>
      </c>
      <c r="N303" s="81"/>
      <c r="O303" s="81"/>
      <c r="P303" s="81"/>
      <c r="Q303" s="81"/>
      <c r="R303" s="81"/>
      <c r="S303" s="81"/>
      <c r="T303" s="81"/>
      <c r="U303" s="81"/>
      <c r="V303" s="81"/>
      <c r="W303" s="81"/>
      <c r="X303" s="81"/>
    </row>
    <row r="304" spans="3:24" x14ac:dyDescent="0.25">
      <c r="C304" s="76">
        <v>43287</v>
      </c>
      <c r="D304" s="81">
        <v>1.3283</v>
      </c>
      <c r="E304" s="81">
        <v>77.11</v>
      </c>
      <c r="F304" s="81">
        <v>1.1745000000000001</v>
      </c>
      <c r="G304" s="81">
        <v>106.375</v>
      </c>
      <c r="H304" s="81">
        <v>81.375</v>
      </c>
      <c r="I304" s="81">
        <v>351.75</v>
      </c>
      <c r="J304" s="81">
        <v>512.75</v>
      </c>
      <c r="K304" s="81">
        <v>185.25</v>
      </c>
      <c r="L304" s="81">
        <v>3232</v>
      </c>
      <c r="M304" s="81">
        <v>14.2</v>
      </c>
      <c r="N304" s="81"/>
      <c r="O304" s="81"/>
      <c r="P304" s="81"/>
      <c r="Q304" s="81"/>
      <c r="R304" s="81"/>
      <c r="S304" s="81"/>
      <c r="T304" s="81"/>
      <c r="U304" s="81"/>
      <c r="V304" s="81"/>
      <c r="W304" s="81"/>
      <c r="X304" s="81"/>
    </row>
    <row r="305" spans="3:24" x14ac:dyDescent="0.25">
      <c r="C305" s="76">
        <v>43286</v>
      </c>
      <c r="D305" s="81">
        <v>1.3225</v>
      </c>
      <c r="E305" s="81">
        <v>77.39</v>
      </c>
      <c r="F305" s="81">
        <v>1.1689000000000001</v>
      </c>
      <c r="G305" s="81">
        <v>106.375</v>
      </c>
      <c r="H305" s="81">
        <v>83.3</v>
      </c>
      <c r="I305" s="81">
        <v>343.5</v>
      </c>
      <c r="J305" s="81">
        <v>504</v>
      </c>
      <c r="K305" s="81">
        <v>186.75</v>
      </c>
      <c r="L305" s="81">
        <v>3232</v>
      </c>
      <c r="M305" s="81">
        <v>14.36</v>
      </c>
      <c r="N305" s="81"/>
      <c r="O305" s="81"/>
      <c r="P305" s="81"/>
      <c r="Q305" s="81"/>
      <c r="R305" s="81"/>
      <c r="S305" s="81"/>
      <c r="T305" s="81"/>
      <c r="U305" s="81"/>
      <c r="V305" s="81"/>
      <c r="W305" s="81"/>
      <c r="X305" s="81"/>
    </row>
    <row r="306" spans="3:24" x14ac:dyDescent="0.25">
      <c r="C306" s="76">
        <v>43285</v>
      </c>
      <c r="D306" s="81">
        <v>1.323</v>
      </c>
      <c r="E306" s="81">
        <v>78.239999999999995</v>
      </c>
      <c r="F306" s="81">
        <v>1.1654</v>
      </c>
      <c r="G306" s="81">
        <v>106.45</v>
      </c>
      <c r="H306" s="81">
        <v>83.724999999999994</v>
      </c>
      <c r="I306" s="81">
        <v>342.75</v>
      </c>
      <c r="J306" s="81">
        <v>491.5</v>
      </c>
      <c r="K306" s="81">
        <v>183.5</v>
      </c>
      <c r="L306" s="81">
        <v>3232</v>
      </c>
      <c r="M306" s="81">
        <v>14.49</v>
      </c>
      <c r="N306" s="81"/>
      <c r="O306" s="81"/>
      <c r="P306" s="81"/>
      <c r="Q306" s="81"/>
      <c r="R306" s="81"/>
      <c r="S306" s="81"/>
      <c r="T306" s="81"/>
      <c r="U306" s="81"/>
      <c r="V306" s="81"/>
      <c r="W306" s="81"/>
      <c r="X306" s="81"/>
    </row>
    <row r="307" spans="3:24" x14ac:dyDescent="0.25">
      <c r="C307" s="76">
        <v>43284</v>
      </c>
      <c r="D307" s="81">
        <v>1.3190999999999999</v>
      </c>
      <c r="E307" s="81">
        <v>77.760000000000005</v>
      </c>
      <c r="F307" s="81">
        <v>1.1655</v>
      </c>
      <c r="G307" s="81">
        <v>106.45</v>
      </c>
      <c r="H307" s="81">
        <v>83.724999999999994</v>
      </c>
      <c r="I307" s="81">
        <v>342.75</v>
      </c>
      <c r="J307" s="81">
        <v>491.5</v>
      </c>
      <c r="K307" s="81">
        <v>182.5</v>
      </c>
      <c r="L307" s="81">
        <v>3232</v>
      </c>
      <c r="M307" s="81">
        <v>14.49</v>
      </c>
      <c r="N307" s="81"/>
      <c r="O307" s="81"/>
      <c r="P307" s="81"/>
      <c r="Q307" s="81"/>
      <c r="R307" s="81"/>
      <c r="S307" s="81"/>
      <c r="T307" s="81"/>
      <c r="U307" s="81"/>
      <c r="V307" s="81"/>
      <c r="W307" s="81"/>
      <c r="X307" s="81"/>
    </row>
    <row r="308" spans="3:24" x14ac:dyDescent="0.25">
      <c r="C308" s="76">
        <v>43283</v>
      </c>
      <c r="D308" s="81">
        <v>1.3141</v>
      </c>
      <c r="E308" s="81">
        <v>77.3</v>
      </c>
      <c r="F308" s="81">
        <v>1.1638999999999999</v>
      </c>
      <c r="G308" s="81">
        <v>106.9</v>
      </c>
      <c r="H308" s="81">
        <v>83.2</v>
      </c>
      <c r="I308" s="81">
        <v>337.5</v>
      </c>
      <c r="J308" s="81">
        <v>480.25</v>
      </c>
      <c r="K308" s="81">
        <v>180.25</v>
      </c>
      <c r="L308" s="81">
        <v>3481</v>
      </c>
      <c r="M308" s="81">
        <v>15.27</v>
      </c>
      <c r="N308" s="81"/>
      <c r="O308" s="81"/>
      <c r="P308" s="81"/>
      <c r="Q308" s="81"/>
      <c r="R308" s="81"/>
      <c r="S308" s="81"/>
      <c r="T308" s="81"/>
      <c r="U308" s="81"/>
      <c r="V308" s="81"/>
      <c r="W308" s="81"/>
      <c r="X308" s="81"/>
    </row>
    <row r="309" spans="3:24" x14ac:dyDescent="0.25">
      <c r="C309" s="76">
        <v>43280</v>
      </c>
      <c r="D309" s="81">
        <v>1.3207</v>
      </c>
      <c r="E309" s="81">
        <v>79.44</v>
      </c>
      <c r="F309" s="81">
        <v>1.1682999999999999</v>
      </c>
      <c r="G309" s="81">
        <v>107</v>
      </c>
      <c r="H309" s="81">
        <v>82.875</v>
      </c>
      <c r="I309" s="81">
        <v>350.25</v>
      </c>
      <c r="J309" s="81">
        <v>497.5</v>
      </c>
      <c r="K309" s="81">
        <v>178.5</v>
      </c>
      <c r="L309" s="81">
        <v>3481</v>
      </c>
      <c r="M309" s="81">
        <v>15.27</v>
      </c>
      <c r="N309" s="81"/>
      <c r="O309" s="81"/>
      <c r="P309" s="81"/>
      <c r="Q309" s="81"/>
      <c r="R309" s="81"/>
      <c r="S309" s="81"/>
      <c r="T309" s="81"/>
      <c r="U309" s="81"/>
      <c r="V309" s="81"/>
      <c r="W309" s="81"/>
      <c r="X309" s="81"/>
    </row>
    <row r="310" spans="3:24" x14ac:dyDescent="0.25">
      <c r="C310" s="76">
        <v>43279</v>
      </c>
      <c r="D310" s="81">
        <v>1.3076000000000001</v>
      </c>
      <c r="E310" s="81">
        <v>77.849999999999994</v>
      </c>
      <c r="F310" s="81">
        <v>1.1567000000000001</v>
      </c>
      <c r="G310" s="81">
        <v>108.2</v>
      </c>
      <c r="H310" s="81">
        <v>81.125</v>
      </c>
      <c r="I310" s="81">
        <v>345</v>
      </c>
      <c r="J310" s="81">
        <v>479.5</v>
      </c>
      <c r="K310" s="81">
        <v>174</v>
      </c>
      <c r="L310" s="81">
        <v>3481</v>
      </c>
      <c r="M310" s="81">
        <v>15.24</v>
      </c>
      <c r="N310" s="81"/>
      <c r="O310" s="81"/>
      <c r="P310" s="81"/>
      <c r="Q310" s="81"/>
      <c r="R310" s="81"/>
      <c r="S310" s="81"/>
      <c r="T310" s="81"/>
      <c r="U310" s="81"/>
      <c r="V310" s="81"/>
      <c r="W310" s="81"/>
      <c r="X310" s="81"/>
    </row>
    <row r="311" spans="3:24" x14ac:dyDescent="0.25">
      <c r="C311" s="76">
        <v>43278</v>
      </c>
      <c r="D311" s="81">
        <v>1.3109999999999999</v>
      </c>
      <c r="E311" s="81">
        <v>77.62</v>
      </c>
      <c r="F311" s="81">
        <v>1.1552</v>
      </c>
      <c r="G311" s="81">
        <v>107.02500000000001</v>
      </c>
      <c r="H311" s="81">
        <v>80.224999999999994</v>
      </c>
      <c r="I311" s="81">
        <v>352.5</v>
      </c>
      <c r="J311" s="81">
        <v>479.5</v>
      </c>
      <c r="K311" s="81">
        <v>174.75</v>
      </c>
      <c r="L311" s="81">
        <v>3481</v>
      </c>
      <c r="M311" s="81">
        <v>15.23</v>
      </c>
      <c r="N311" s="81"/>
      <c r="O311" s="81"/>
      <c r="P311" s="81"/>
      <c r="Q311" s="81"/>
      <c r="R311" s="81"/>
      <c r="S311" s="81"/>
      <c r="T311" s="81"/>
      <c r="U311" s="81"/>
      <c r="V311" s="81"/>
      <c r="W311" s="81"/>
      <c r="X311" s="81"/>
    </row>
    <row r="312" spans="3:24" x14ac:dyDescent="0.25">
      <c r="C312" s="76">
        <v>43277</v>
      </c>
      <c r="D312" s="81">
        <v>1.3226</v>
      </c>
      <c r="E312" s="81">
        <v>76.31</v>
      </c>
      <c r="F312" s="81">
        <v>1.1645000000000001</v>
      </c>
      <c r="G312" s="81">
        <v>105.925</v>
      </c>
      <c r="H312" s="81">
        <v>79.125</v>
      </c>
      <c r="I312" s="81">
        <v>352.5</v>
      </c>
      <c r="J312" s="81">
        <v>469.5</v>
      </c>
      <c r="K312" s="81">
        <v>173</v>
      </c>
      <c r="L312" s="81">
        <v>3481</v>
      </c>
      <c r="M312" s="81">
        <v>15.22</v>
      </c>
      <c r="N312" s="81"/>
      <c r="O312" s="81"/>
      <c r="P312" s="81"/>
      <c r="Q312" s="81"/>
      <c r="R312" s="81"/>
      <c r="S312" s="81"/>
      <c r="T312" s="81"/>
      <c r="U312" s="81"/>
      <c r="V312" s="81"/>
      <c r="W312" s="81"/>
      <c r="X312" s="81"/>
    </row>
    <row r="313" spans="3:24" x14ac:dyDescent="0.25">
      <c r="C313" s="76">
        <v>43276</v>
      </c>
      <c r="D313" s="81">
        <v>1.3273999999999999</v>
      </c>
      <c r="E313" s="81">
        <v>74.73</v>
      </c>
      <c r="F313" s="81">
        <v>1.1701999999999999</v>
      </c>
      <c r="G313" s="81">
        <v>105.97499999999999</v>
      </c>
      <c r="H313" s="81">
        <v>78.075000000000003</v>
      </c>
      <c r="I313" s="81">
        <v>350.5</v>
      </c>
      <c r="J313" s="81">
        <v>476.75</v>
      </c>
      <c r="K313" s="81">
        <v>174</v>
      </c>
      <c r="L313" s="81">
        <v>3481</v>
      </c>
      <c r="M313" s="81">
        <v>15.21</v>
      </c>
      <c r="N313" s="81"/>
      <c r="O313" s="81"/>
      <c r="P313" s="81"/>
      <c r="Q313" s="81"/>
      <c r="R313" s="81"/>
      <c r="S313" s="81"/>
      <c r="T313" s="81"/>
      <c r="U313" s="81"/>
      <c r="V313" s="81"/>
      <c r="W313" s="81"/>
      <c r="X313" s="81"/>
    </row>
    <row r="314" spans="3:24" x14ac:dyDescent="0.25">
      <c r="C314" s="76">
        <v>43273</v>
      </c>
      <c r="D314" s="81">
        <v>1.3268</v>
      </c>
      <c r="E314" s="81">
        <v>75.55</v>
      </c>
      <c r="F314" s="81">
        <v>1.1655</v>
      </c>
      <c r="G314" s="81">
        <v>108.27500000000001</v>
      </c>
      <c r="H314" s="81">
        <v>79.825000000000003</v>
      </c>
      <c r="I314" s="81">
        <v>357.25</v>
      </c>
      <c r="J314" s="81">
        <v>491.25</v>
      </c>
      <c r="K314" s="81">
        <v>176.25</v>
      </c>
      <c r="L314" s="81">
        <v>3481</v>
      </c>
      <c r="M314" s="81">
        <v>15.25</v>
      </c>
      <c r="N314" s="81"/>
      <c r="O314" s="81"/>
      <c r="P314" s="81"/>
      <c r="Q314" s="81"/>
      <c r="R314" s="81"/>
      <c r="S314" s="81"/>
      <c r="T314" s="81"/>
      <c r="U314" s="81"/>
      <c r="V314" s="81"/>
      <c r="W314" s="81"/>
      <c r="X314" s="81"/>
    </row>
    <row r="315" spans="3:24" x14ac:dyDescent="0.25">
      <c r="C315" s="76">
        <v>43272</v>
      </c>
      <c r="D315" s="81">
        <v>1.325</v>
      </c>
      <c r="E315" s="81">
        <v>73.05</v>
      </c>
      <c r="F315" s="81">
        <v>1.1600999999999999</v>
      </c>
      <c r="G315" s="81">
        <v>108.65</v>
      </c>
      <c r="H315" s="81">
        <v>80.474999999999994</v>
      </c>
      <c r="I315" s="81">
        <v>357</v>
      </c>
      <c r="J315" s="81">
        <v>495.25</v>
      </c>
      <c r="K315" s="81">
        <v>176.25</v>
      </c>
      <c r="L315" s="81">
        <v>3481</v>
      </c>
      <c r="M315" s="81">
        <v>15.26</v>
      </c>
      <c r="N315" s="81"/>
      <c r="O315" s="81"/>
      <c r="P315" s="81"/>
      <c r="Q315" s="81"/>
      <c r="R315" s="81"/>
      <c r="S315" s="81"/>
      <c r="T315" s="81"/>
      <c r="U315" s="81"/>
      <c r="V315" s="81"/>
      <c r="W315" s="81"/>
      <c r="X315" s="81"/>
    </row>
    <row r="316" spans="3:24" x14ac:dyDescent="0.25">
      <c r="C316" s="76">
        <v>43271</v>
      </c>
      <c r="D316" s="81">
        <v>1.3170999999999999</v>
      </c>
      <c r="E316" s="81">
        <v>74.739999999999995</v>
      </c>
      <c r="F316" s="81">
        <v>1.157</v>
      </c>
      <c r="G316" s="81">
        <v>109.02500000000001</v>
      </c>
      <c r="H316" s="81">
        <v>80.025000000000006</v>
      </c>
      <c r="I316" s="81">
        <v>354.25</v>
      </c>
      <c r="J316" s="81">
        <v>488.25</v>
      </c>
      <c r="K316" s="81">
        <v>173.75</v>
      </c>
      <c r="L316" s="81">
        <v>3481</v>
      </c>
      <c r="M316" s="81">
        <v>15.32</v>
      </c>
      <c r="N316" s="81"/>
      <c r="O316" s="81"/>
      <c r="P316" s="81"/>
      <c r="Q316" s="81"/>
      <c r="R316" s="81"/>
      <c r="S316" s="81"/>
      <c r="T316" s="81"/>
      <c r="U316" s="81"/>
      <c r="V316" s="81"/>
      <c r="W316" s="81"/>
      <c r="X316" s="81"/>
    </row>
    <row r="317" spans="3:24" x14ac:dyDescent="0.25">
      <c r="C317" s="76">
        <v>43270</v>
      </c>
      <c r="D317" s="81">
        <v>1.3178000000000001</v>
      </c>
      <c r="E317" s="81">
        <v>75.08</v>
      </c>
      <c r="F317" s="81">
        <v>1.1588000000000001</v>
      </c>
      <c r="G317" s="81">
        <v>108.52500000000001</v>
      </c>
      <c r="H317" s="81">
        <v>81.875</v>
      </c>
      <c r="I317" s="81">
        <v>353.75</v>
      </c>
      <c r="J317" s="81">
        <v>477.75</v>
      </c>
      <c r="K317" s="81">
        <v>171.75</v>
      </c>
      <c r="L317" s="81">
        <v>3481</v>
      </c>
      <c r="M317" s="81">
        <v>15.32</v>
      </c>
      <c r="N317" s="81"/>
      <c r="O317" s="81"/>
      <c r="P317" s="81"/>
      <c r="Q317" s="81"/>
      <c r="R317" s="81"/>
      <c r="S317" s="81"/>
      <c r="T317" s="81"/>
      <c r="U317" s="81"/>
      <c r="V317" s="81"/>
      <c r="W317" s="81"/>
      <c r="X317" s="81"/>
    </row>
    <row r="318" spans="3:24" x14ac:dyDescent="0.25">
      <c r="C318" s="76">
        <v>43269</v>
      </c>
      <c r="D318" s="81">
        <v>1.3242</v>
      </c>
      <c r="E318" s="81">
        <v>75.34</v>
      </c>
      <c r="F318" s="81">
        <v>1.1621999999999999</v>
      </c>
      <c r="G318" s="81">
        <v>108.3</v>
      </c>
      <c r="H318" s="81">
        <v>83.724999999999994</v>
      </c>
      <c r="I318" s="81">
        <v>356</v>
      </c>
      <c r="J318" s="81">
        <v>490</v>
      </c>
      <c r="K318" s="81">
        <v>174.5</v>
      </c>
      <c r="L318" s="81">
        <v>3487</v>
      </c>
      <c r="M318" s="81">
        <v>15.33</v>
      </c>
      <c r="N318" s="81"/>
      <c r="O318" s="81"/>
      <c r="P318" s="81"/>
      <c r="Q318" s="81"/>
      <c r="R318" s="81"/>
      <c r="S318" s="81"/>
      <c r="T318" s="81"/>
      <c r="U318" s="81"/>
      <c r="V318" s="81"/>
      <c r="W318" s="81"/>
      <c r="X318" s="81"/>
    </row>
    <row r="319" spans="3:24" x14ac:dyDescent="0.25">
      <c r="C319" s="76">
        <v>43266</v>
      </c>
      <c r="D319" s="81">
        <v>1.3283</v>
      </c>
      <c r="E319" s="81">
        <v>73.44</v>
      </c>
      <c r="F319" s="81">
        <v>1.1607000000000001</v>
      </c>
      <c r="G319" s="81">
        <v>108.45</v>
      </c>
      <c r="H319" s="81">
        <v>81.724999999999994</v>
      </c>
      <c r="I319" s="81">
        <v>361.25</v>
      </c>
      <c r="J319" s="81">
        <v>499.5</v>
      </c>
      <c r="K319" s="81">
        <v>177.5</v>
      </c>
      <c r="L319" s="81">
        <v>3487</v>
      </c>
      <c r="M319" s="81">
        <v>15.37</v>
      </c>
      <c r="N319" s="81"/>
      <c r="O319" s="81"/>
      <c r="P319" s="81"/>
      <c r="Q319" s="81"/>
      <c r="R319" s="81"/>
      <c r="S319" s="81"/>
      <c r="T319" s="81"/>
      <c r="U319" s="81"/>
      <c r="V319" s="81"/>
      <c r="W319" s="81"/>
      <c r="X319" s="81"/>
    </row>
    <row r="320" spans="3:24" x14ac:dyDescent="0.25">
      <c r="C320" s="76">
        <v>43265</v>
      </c>
      <c r="D320" s="81">
        <v>1.3261000000000001</v>
      </c>
      <c r="E320" s="81">
        <v>75.94</v>
      </c>
      <c r="F320" s="81">
        <v>1.1567000000000001</v>
      </c>
      <c r="G320" s="81">
        <v>106.25</v>
      </c>
      <c r="H320" s="81">
        <v>81.625</v>
      </c>
      <c r="I320" s="81">
        <v>363</v>
      </c>
      <c r="J320" s="81">
        <v>501.5</v>
      </c>
      <c r="K320" s="81">
        <v>180.25</v>
      </c>
      <c r="L320" s="81">
        <v>3487</v>
      </c>
      <c r="M320" s="81">
        <v>15.36</v>
      </c>
      <c r="N320" s="81"/>
      <c r="O320" s="81"/>
      <c r="P320" s="81"/>
      <c r="Q320" s="81"/>
      <c r="R320" s="81"/>
      <c r="S320" s="81"/>
      <c r="T320" s="81"/>
      <c r="U320" s="81"/>
      <c r="V320" s="81"/>
      <c r="W320" s="81"/>
      <c r="X320" s="81"/>
    </row>
    <row r="321" spans="3:24" x14ac:dyDescent="0.25">
      <c r="C321" s="76">
        <v>43264</v>
      </c>
      <c r="D321" s="81">
        <v>1.3373999999999999</v>
      </c>
      <c r="E321" s="81">
        <v>76.739999999999995</v>
      </c>
      <c r="F321" s="81">
        <v>1.1789000000000001</v>
      </c>
      <c r="G321" s="81">
        <v>107.925</v>
      </c>
      <c r="H321" s="81">
        <v>81</v>
      </c>
      <c r="I321" s="81">
        <v>376</v>
      </c>
      <c r="J321" s="81">
        <v>516.5</v>
      </c>
      <c r="K321" s="81">
        <v>180.25</v>
      </c>
      <c r="L321" s="81">
        <v>3487</v>
      </c>
      <c r="M321" s="81">
        <v>15.37</v>
      </c>
      <c r="N321" s="81"/>
      <c r="O321" s="81"/>
      <c r="P321" s="81"/>
      <c r="Q321" s="81"/>
      <c r="R321" s="81"/>
      <c r="S321" s="81"/>
      <c r="T321" s="81"/>
      <c r="U321" s="81"/>
      <c r="V321" s="81"/>
      <c r="W321" s="81"/>
      <c r="X321" s="81"/>
    </row>
    <row r="322" spans="3:24" x14ac:dyDescent="0.25">
      <c r="C322" s="76">
        <v>43263</v>
      </c>
      <c r="D322" s="81">
        <v>1.337</v>
      </c>
      <c r="E322" s="81">
        <v>75.88</v>
      </c>
      <c r="F322" s="81">
        <v>1.1742999999999999</v>
      </c>
      <c r="G322" s="81">
        <v>108.52500000000001</v>
      </c>
      <c r="H322" s="81">
        <v>80.525000000000006</v>
      </c>
      <c r="I322" s="81">
        <v>377.5</v>
      </c>
      <c r="J322" s="81">
        <v>534.5</v>
      </c>
      <c r="K322" s="81">
        <v>183.5</v>
      </c>
      <c r="L322" s="81">
        <v>3487</v>
      </c>
      <c r="M322" s="81">
        <v>15.4</v>
      </c>
      <c r="N322" s="81"/>
      <c r="O322" s="81"/>
      <c r="P322" s="81"/>
      <c r="Q322" s="81"/>
      <c r="R322" s="81"/>
      <c r="S322" s="81"/>
      <c r="T322" s="81"/>
      <c r="U322" s="81"/>
      <c r="V322" s="81"/>
      <c r="W322" s="81"/>
      <c r="X322" s="81"/>
    </row>
    <row r="323" spans="3:24" x14ac:dyDescent="0.25">
      <c r="C323" s="76">
        <v>43262</v>
      </c>
      <c r="D323" s="81">
        <v>1.3372999999999999</v>
      </c>
      <c r="E323" s="81">
        <v>76.459999999999994</v>
      </c>
      <c r="F323" s="81">
        <v>1.1781999999999999</v>
      </c>
      <c r="G323" s="81">
        <v>108.65</v>
      </c>
      <c r="H323" s="81">
        <v>80.150000000000006</v>
      </c>
      <c r="I323" s="81">
        <v>367.25</v>
      </c>
      <c r="J323" s="81">
        <v>514.5</v>
      </c>
      <c r="K323" s="81">
        <v>181</v>
      </c>
      <c r="L323" s="81">
        <v>3487</v>
      </c>
      <c r="M323" s="81">
        <v>15.43</v>
      </c>
      <c r="N323" s="81"/>
      <c r="O323" s="81"/>
      <c r="P323" s="81"/>
      <c r="Q323" s="81"/>
      <c r="R323" s="81"/>
      <c r="S323" s="81"/>
      <c r="T323" s="81"/>
      <c r="U323" s="81"/>
      <c r="V323" s="81"/>
      <c r="W323" s="81"/>
      <c r="X323" s="81"/>
    </row>
    <row r="324" spans="3:24" x14ac:dyDescent="0.25">
      <c r="C324" s="76">
        <v>43259</v>
      </c>
      <c r="D324" s="81">
        <v>1.341</v>
      </c>
      <c r="E324" s="81">
        <v>76.459999999999994</v>
      </c>
      <c r="F324" s="81">
        <v>1.1766000000000001</v>
      </c>
      <c r="G324" s="81">
        <v>110.02500000000001</v>
      </c>
      <c r="H324" s="81">
        <v>79.875</v>
      </c>
      <c r="I324" s="81">
        <v>377.75</v>
      </c>
      <c r="J324" s="81">
        <v>520</v>
      </c>
      <c r="K324" s="81">
        <v>182.25</v>
      </c>
      <c r="L324" s="81">
        <v>3487</v>
      </c>
      <c r="M324" s="81">
        <v>15.47</v>
      </c>
      <c r="N324" s="81"/>
      <c r="O324" s="81"/>
      <c r="P324" s="81"/>
      <c r="Q324" s="81"/>
      <c r="R324" s="81"/>
      <c r="S324" s="81"/>
      <c r="T324" s="81"/>
      <c r="U324" s="81"/>
      <c r="V324" s="81"/>
      <c r="W324" s="81"/>
      <c r="X324" s="81"/>
    </row>
    <row r="325" spans="3:24" x14ac:dyDescent="0.25">
      <c r="C325" s="76">
        <v>43258</v>
      </c>
      <c r="D325" s="81">
        <v>1.3420000000000001</v>
      </c>
      <c r="E325" s="81">
        <v>77.319999999999993</v>
      </c>
      <c r="F325" s="81">
        <v>1.1797</v>
      </c>
      <c r="G325" s="81">
        <v>108.375</v>
      </c>
      <c r="H325" s="81">
        <v>78.400000000000006</v>
      </c>
      <c r="I325" s="81">
        <v>376.25</v>
      </c>
      <c r="J325" s="81">
        <v>526.75</v>
      </c>
      <c r="K325" s="81">
        <v>182.5</v>
      </c>
      <c r="L325" s="81">
        <v>3487</v>
      </c>
      <c r="M325" s="81">
        <v>15.42</v>
      </c>
      <c r="N325" s="81"/>
      <c r="O325" s="81"/>
      <c r="P325" s="81"/>
      <c r="Q325" s="81"/>
      <c r="R325" s="81"/>
      <c r="S325" s="81"/>
      <c r="T325" s="81"/>
      <c r="U325" s="81"/>
      <c r="V325" s="81"/>
      <c r="W325" s="81"/>
      <c r="X325" s="81"/>
    </row>
    <row r="326" spans="3:24" x14ac:dyDescent="0.25">
      <c r="C326" s="76">
        <v>43257</v>
      </c>
      <c r="D326" s="81">
        <v>1.3411</v>
      </c>
      <c r="E326" s="81">
        <v>75.36</v>
      </c>
      <c r="F326" s="81">
        <v>1.1773</v>
      </c>
      <c r="G326" s="81">
        <v>108.3</v>
      </c>
      <c r="H326" s="81">
        <v>78.174999999999997</v>
      </c>
      <c r="I326" s="81">
        <v>378.25</v>
      </c>
      <c r="J326" s="81">
        <v>519.75</v>
      </c>
      <c r="K326" s="81">
        <v>183</v>
      </c>
      <c r="L326" s="81">
        <v>3487</v>
      </c>
      <c r="M326" s="81">
        <v>15.31</v>
      </c>
      <c r="N326" s="81"/>
      <c r="O326" s="81"/>
      <c r="P326" s="81"/>
      <c r="Q326" s="81"/>
      <c r="R326" s="81"/>
      <c r="S326" s="81"/>
      <c r="T326" s="81"/>
      <c r="U326" s="81"/>
      <c r="V326" s="81"/>
      <c r="W326" s="81"/>
      <c r="X326" s="81"/>
    </row>
    <row r="327" spans="3:24" x14ac:dyDescent="0.25">
      <c r="C327" s="76">
        <v>43256</v>
      </c>
      <c r="D327" s="81">
        <v>1.3393999999999999</v>
      </c>
      <c r="E327" s="81">
        <v>75.38</v>
      </c>
      <c r="F327" s="81">
        <v>1.1717</v>
      </c>
      <c r="G327" s="81">
        <v>107.2</v>
      </c>
      <c r="H327" s="81">
        <v>76.525000000000006</v>
      </c>
      <c r="I327" s="81">
        <v>383.75</v>
      </c>
      <c r="J327" s="81">
        <v>510</v>
      </c>
      <c r="K327" s="81">
        <v>182.5</v>
      </c>
      <c r="L327" s="81">
        <v>3487</v>
      </c>
      <c r="M327" s="81">
        <v>15.26</v>
      </c>
      <c r="N327" s="81"/>
      <c r="O327" s="81"/>
      <c r="P327" s="81"/>
      <c r="Q327" s="81"/>
      <c r="R327" s="81"/>
      <c r="S327" s="81"/>
      <c r="T327" s="81"/>
      <c r="U327" s="81"/>
      <c r="V327" s="81"/>
      <c r="W327" s="81"/>
      <c r="X327" s="81"/>
    </row>
    <row r="328" spans="3:24" x14ac:dyDescent="0.25">
      <c r="C328" s="76">
        <v>43255</v>
      </c>
      <c r="D328" s="81">
        <v>1.3310999999999999</v>
      </c>
      <c r="E328" s="81">
        <v>75.290000000000006</v>
      </c>
      <c r="F328" s="81">
        <v>1.1698</v>
      </c>
      <c r="G328" s="81">
        <v>104.72499999999999</v>
      </c>
      <c r="H328" s="81">
        <v>77.575000000000003</v>
      </c>
      <c r="I328" s="81">
        <v>380.75</v>
      </c>
      <c r="J328" s="81">
        <v>505.25</v>
      </c>
      <c r="K328" s="81">
        <v>179.25</v>
      </c>
      <c r="L328" s="81">
        <v>3637</v>
      </c>
      <c r="M328" s="81">
        <v>15.38</v>
      </c>
      <c r="N328" s="81"/>
      <c r="O328" s="81"/>
      <c r="P328" s="81"/>
      <c r="Q328" s="81"/>
      <c r="R328" s="81"/>
      <c r="S328" s="81"/>
      <c r="T328" s="81"/>
      <c r="U328" s="81"/>
      <c r="V328" s="81"/>
      <c r="W328" s="81"/>
      <c r="X328" s="81"/>
    </row>
    <row r="329" spans="3:24" x14ac:dyDescent="0.25">
      <c r="C329" s="76">
        <v>43252</v>
      </c>
      <c r="D329" s="81">
        <v>1.3347</v>
      </c>
      <c r="E329" s="81">
        <v>76.790000000000006</v>
      </c>
      <c r="F329" s="81">
        <v>1.1659999999999999</v>
      </c>
      <c r="G329" s="81">
        <v>104.9</v>
      </c>
      <c r="H329" s="81">
        <v>77.599999999999994</v>
      </c>
      <c r="I329" s="81">
        <v>391.5</v>
      </c>
      <c r="J329" s="81">
        <v>523.25</v>
      </c>
      <c r="K329" s="81">
        <v>181.5</v>
      </c>
      <c r="L329" s="81">
        <v>3637</v>
      </c>
      <c r="M329" s="81">
        <v>15.49</v>
      </c>
      <c r="N329" s="81"/>
      <c r="O329" s="81"/>
      <c r="P329" s="81"/>
      <c r="Q329" s="81"/>
      <c r="R329" s="81"/>
      <c r="S329" s="81"/>
      <c r="T329" s="81"/>
      <c r="U329" s="81"/>
      <c r="V329" s="81"/>
      <c r="W329" s="81"/>
      <c r="X329" s="81"/>
    </row>
    <row r="330" spans="3:24" x14ac:dyDescent="0.25">
      <c r="C330" s="76">
        <v>43251</v>
      </c>
      <c r="D330" s="81">
        <v>1.3298000000000001</v>
      </c>
      <c r="E330" s="81">
        <v>77.59</v>
      </c>
      <c r="F330" s="81">
        <v>1.169</v>
      </c>
      <c r="G330" s="81">
        <v>105.05</v>
      </c>
      <c r="H330" s="81">
        <v>76.625</v>
      </c>
      <c r="I330" s="81">
        <v>394</v>
      </c>
      <c r="J330" s="81">
        <v>526.25</v>
      </c>
      <c r="K330" s="81">
        <v>182.75</v>
      </c>
      <c r="L330" s="81">
        <v>3637</v>
      </c>
      <c r="M330" s="81">
        <v>15.57</v>
      </c>
      <c r="N330" s="81"/>
      <c r="O330" s="81"/>
      <c r="P330" s="81"/>
      <c r="Q330" s="81"/>
      <c r="R330" s="81"/>
      <c r="S330" s="81"/>
      <c r="T330" s="81"/>
      <c r="U330" s="81"/>
      <c r="V330" s="81"/>
      <c r="W330" s="81"/>
      <c r="X330" s="81"/>
    </row>
    <row r="331" spans="3:24" x14ac:dyDescent="0.25">
      <c r="C331" s="76">
        <v>43250</v>
      </c>
      <c r="D331" s="81">
        <v>1.3289</v>
      </c>
      <c r="E331" s="81">
        <v>77.5</v>
      </c>
      <c r="F331" s="81">
        <v>1.1660999999999999</v>
      </c>
      <c r="G331" s="81">
        <v>106.125</v>
      </c>
      <c r="H331" s="81">
        <v>77.325000000000003</v>
      </c>
      <c r="I331" s="81">
        <v>393.5</v>
      </c>
      <c r="J331" s="81">
        <v>522</v>
      </c>
      <c r="K331" s="81">
        <v>180.25</v>
      </c>
      <c r="L331" s="81">
        <v>3637</v>
      </c>
      <c r="M331" s="81">
        <v>15.17</v>
      </c>
      <c r="N331" s="81"/>
      <c r="O331" s="81"/>
      <c r="P331" s="81"/>
      <c r="Q331" s="81"/>
      <c r="R331" s="81"/>
      <c r="S331" s="81"/>
      <c r="T331" s="81"/>
      <c r="U331" s="81"/>
      <c r="V331" s="81"/>
      <c r="W331" s="81"/>
      <c r="X331" s="81"/>
    </row>
    <row r="332" spans="3:24" x14ac:dyDescent="0.25">
      <c r="C332" s="76">
        <v>43249</v>
      </c>
      <c r="D332" s="81">
        <v>1.3250999999999999</v>
      </c>
      <c r="E332" s="81">
        <v>75.39</v>
      </c>
      <c r="F332" s="81">
        <v>1.1537999999999999</v>
      </c>
      <c r="G332" s="81">
        <v>103.125</v>
      </c>
      <c r="H332" s="81">
        <v>75.674999999999997</v>
      </c>
      <c r="I332" s="81">
        <v>400</v>
      </c>
      <c r="J332" s="81">
        <v>536.5</v>
      </c>
      <c r="K332" s="81">
        <v>185.75</v>
      </c>
      <c r="L332" s="81">
        <v>3637</v>
      </c>
      <c r="M332" s="81">
        <v>15.17</v>
      </c>
      <c r="N332" s="81"/>
      <c r="O332" s="81"/>
      <c r="P332" s="81"/>
      <c r="Q332" s="81"/>
      <c r="R332" s="81"/>
      <c r="S332" s="81"/>
      <c r="T332" s="81"/>
      <c r="U332" s="81"/>
      <c r="V332" s="81"/>
      <c r="W332" s="81"/>
      <c r="X332" s="81"/>
    </row>
    <row r="333" spans="3:24" x14ac:dyDescent="0.25">
      <c r="C333" s="76">
        <v>43248</v>
      </c>
      <c r="D333" s="81">
        <v>1.3310999999999999</v>
      </c>
      <c r="E333" s="81">
        <v>75.3</v>
      </c>
      <c r="F333" s="81">
        <v>1.1621999999999999</v>
      </c>
      <c r="G333" s="81">
        <v>104.65</v>
      </c>
      <c r="H333" s="81">
        <v>74.2</v>
      </c>
      <c r="I333" s="81">
        <v>406</v>
      </c>
      <c r="J333" s="81">
        <v>543</v>
      </c>
      <c r="K333" s="81">
        <v>183.75</v>
      </c>
      <c r="L333" s="81">
        <v>3637</v>
      </c>
      <c r="M333" s="81">
        <v>15.19</v>
      </c>
      <c r="N333" s="81"/>
      <c r="O333" s="81"/>
      <c r="P333" s="81"/>
      <c r="Q333" s="81"/>
      <c r="R333" s="81"/>
      <c r="S333" s="81"/>
      <c r="T333" s="81"/>
      <c r="U333" s="81"/>
      <c r="V333" s="81"/>
      <c r="W333" s="81"/>
      <c r="X333" s="81"/>
    </row>
    <row r="334" spans="3:24" x14ac:dyDescent="0.25">
      <c r="C334" s="76">
        <v>43245</v>
      </c>
      <c r="D334" s="81">
        <v>1.3307</v>
      </c>
      <c r="E334" s="81">
        <v>76.44</v>
      </c>
      <c r="F334" s="81">
        <v>1.165</v>
      </c>
      <c r="G334" s="81">
        <v>104.65</v>
      </c>
      <c r="H334" s="81">
        <v>74.2</v>
      </c>
      <c r="I334" s="81">
        <v>406</v>
      </c>
      <c r="J334" s="81">
        <v>543</v>
      </c>
      <c r="K334" s="81">
        <v>182.5</v>
      </c>
      <c r="L334" s="81">
        <v>3637</v>
      </c>
      <c r="M334" s="81">
        <v>15.19</v>
      </c>
      <c r="N334" s="81"/>
      <c r="O334" s="81"/>
      <c r="P334" s="81"/>
      <c r="Q334" s="81"/>
      <c r="R334" s="81"/>
      <c r="S334" s="81"/>
      <c r="T334" s="81"/>
      <c r="U334" s="81"/>
      <c r="V334" s="81"/>
      <c r="W334" s="81"/>
      <c r="X334" s="81"/>
    </row>
    <row r="335" spans="3:24" x14ac:dyDescent="0.25">
      <c r="C335" s="76">
        <v>43244</v>
      </c>
      <c r="D335" s="81">
        <v>1.3379000000000001</v>
      </c>
      <c r="E335" s="81">
        <v>78.790000000000006</v>
      </c>
      <c r="F335" s="81">
        <v>1.1718999999999999</v>
      </c>
      <c r="G335" s="81">
        <v>104.4</v>
      </c>
      <c r="H335" s="81">
        <v>74.825000000000003</v>
      </c>
      <c r="I335" s="81">
        <v>404.25</v>
      </c>
      <c r="J335" s="81">
        <v>530.25</v>
      </c>
      <c r="K335" s="81">
        <v>180.5</v>
      </c>
      <c r="L335" s="81">
        <v>3637</v>
      </c>
      <c r="M335" s="81">
        <v>15.19</v>
      </c>
      <c r="N335" s="81"/>
      <c r="O335" s="81"/>
      <c r="P335" s="81"/>
      <c r="Q335" s="81"/>
      <c r="R335" s="81"/>
      <c r="S335" s="81"/>
      <c r="T335" s="81"/>
      <c r="U335" s="81"/>
      <c r="V335" s="81"/>
      <c r="W335" s="81"/>
      <c r="X335" s="81"/>
    </row>
    <row r="336" spans="3:24" x14ac:dyDescent="0.25">
      <c r="C336" s="76">
        <v>43243</v>
      </c>
      <c r="D336" s="81">
        <v>1.3346</v>
      </c>
      <c r="E336" s="81">
        <v>79.8</v>
      </c>
      <c r="F336" s="81">
        <v>1.1696</v>
      </c>
      <c r="G336" s="81">
        <v>105.45</v>
      </c>
      <c r="H336" s="81">
        <v>74.599999999999994</v>
      </c>
      <c r="I336" s="81">
        <v>408.5</v>
      </c>
      <c r="J336" s="81">
        <v>531</v>
      </c>
      <c r="K336" s="81">
        <v>179.25</v>
      </c>
      <c r="L336" s="81">
        <v>3637</v>
      </c>
      <c r="M336" s="81">
        <v>15.24</v>
      </c>
      <c r="N336" s="81"/>
      <c r="O336" s="81"/>
      <c r="P336" s="81"/>
      <c r="Q336" s="81"/>
      <c r="R336" s="81"/>
      <c r="S336" s="81"/>
      <c r="T336" s="81"/>
      <c r="U336" s="81"/>
      <c r="V336" s="81"/>
      <c r="W336" s="81"/>
      <c r="X336" s="81"/>
    </row>
    <row r="337" spans="3:24" x14ac:dyDescent="0.25">
      <c r="C337" s="76">
        <v>43242</v>
      </c>
      <c r="D337" s="81">
        <v>1.3433999999999999</v>
      </c>
      <c r="E337" s="81">
        <v>79.569999999999993</v>
      </c>
      <c r="F337" s="81">
        <v>1.1778</v>
      </c>
      <c r="G337" s="81">
        <v>104.9</v>
      </c>
      <c r="H337" s="81">
        <v>73.125</v>
      </c>
      <c r="I337" s="81">
        <v>404.75</v>
      </c>
      <c r="J337" s="81">
        <v>521.5</v>
      </c>
      <c r="K337" s="81">
        <v>179</v>
      </c>
      <c r="L337" s="81">
        <v>3637</v>
      </c>
      <c r="M337" s="81">
        <v>15.24</v>
      </c>
      <c r="N337" s="81"/>
      <c r="O337" s="81"/>
      <c r="P337" s="81"/>
      <c r="Q337" s="81"/>
      <c r="R337" s="81"/>
      <c r="S337" s="81"/>
      <c r="T337" s="81"/>
      <c r="U337" s="81"/>
      <c r="V337" s="81"/>
      <c r="W337" s="81"/>
      <c r="X337" s="81"/>
    </row>
    <row r="338" spans="3:24" x14ac:dyDescent="0.25">
      <c r="C338" s="76">
        <v>43241</v>
      </c>
      <c r="D338" s="81">
        <v>1.3428</v>
      </c>
      <c r="E338" s="81">
        <v>79.22</v>
      </c>
      <c r="F338" s="81">
        <v>1.179</v>
      </c>
      <c r="G338" s="81">
        <v>104.925</v>
      </c>
      <c r="H338" s="81">
        <v>74</v>
      </c>
      <c r="I338" s="81">
        <v>402.75</v>
      </c>
      <c r="J338" s="81">
        <v>507.25</v>
      </c>
      <c r="K338" s="81">
        <v>176.25</v>
      </c>
      <c r="L338" s="81">
        <v>3637</v>
      </c>
      <c r="M338" s="81">
        <v>15.22</v>
      </c>
      <c r="N338" s="81"/>
      <c r="O338" s="81"/>
      <c r="P338" s="81"/>
      <c r="Q338" s="81"/>
      <c r="R338" s="81"/>
      <c r="S338" s="81"/>
      <c r="T338" s="81"/>
      <c r="U338" s="81"/>
      <c r="V338" s="81"/>
      <c r="W338" s="81"/>
      <c r="X338" s="81"/>
    </row>
    <row r="339" spans="3:24" x14ac:dyDescent="0.25">
      <c r="C339" s="76">
        <v>43238</v>
      </c>
      <c r="D339" s="81">
        <v>1.3471</v>
      </c>
      <c r="E339" s="81">
        <v>78.510000000000005</v>
      </c>
      <c r="F339" s="81">
        <v>1.1775</v>
      </c>
      <c r="G339" s="81">
        <v>102.4</v>
      </c>
      <c r="H339" s="81">
        <v>74.7</v>
      </c>
      <c r="I339" s="81">
        <v>402.5</v>
      </c>
      <c r="J339" s="81">
        <v>518.25</v>
      </c>
      <c r="K339" s="81">
        <v>176.75</v>
      </c>
      <c r="L339" s="81">
        <v>3637</v>
      </c>
      <c r="M339" s="81">
        <v>15.23</v>
      </c>
      <c r="N339" s="81"/>
      <c r="O339" s="81"/>
      <c r="P339" s="81"/>
      <c r="Q339" s="81"/>
      <c r="R339" s="81"/>
      <c r="S339" s="81"/>
      <c r="T339" s="81"/>
      <c r="U339" s="81"/>
      <c r="V339" s="81"/>
      <c r="W339" s="81"/>
      <c r="X339" s="81"/>
    </row>
    <row r="340" spans="3:24" x14ac:dyDescent="0.25">
      <c r="C340" s="76">
        <v>43237</v>
      </c>
      <c r="D340" s="81">
        <v>1.3514999999999999</v>
      </c>
      <c r="E340" s="81">
        <v>79.3</v>
      </c>
      <c r="F340" s="81">
        <v>1.1793</v>
      </c>
      <c r="G340" s="81">
        <v>103.05</v>
      </c>
      <c r="H340" s="81">
        <v>76.474999999999994</v>
      </c>
      <c r="I340" s="81">
        <v>395.25</v>
      </c>
      <c r="J340" s="81">
        <v>497.5</v>
      </c>
      <c r="K340" s="81">
        <v>174.25</v>
      </c>
      <c r="L340" s="81">
        <v>3637</v>
      </c>
      <c r="M340" s="81">
        <v>15.23</v>
      </c>
      <c r="N340" s="81"/>
      <c r="O340" s="81"/>
      <c r="P340" s="81"/>
      <c r="Q340" s="81"/>
      <c r="R340" s="81"/>
      <c r="S340" s="81"/>
      <c r="T340" s="81"/>
      <c r="U340" s="81"/>
      <c r="V340" s="81"/>
      <c r="W340" s="81"/>
      <c r="X340" s="81"/>
    </row>
    <row r="341" spans="3:24" x14ac:dyDescent="0.25">
      <c r="C341" s="76">
        <v>43236</v>
      </c>
      <c r="D341" s="81">
        <v>1.3485</v>
      </c>
      <c r="E341" s="81">
        <v>79.28</v>
      </c>
      <c r="F341" s="81">
        <v>1.1807000000000001</v>
      </c>
      <c r="G341" s="81">
        <v>101.825</v>
      </c>
      <c r="H341" s="81">
        <v>75.900000000000006</v>
      </c>
      <c r="I341" s="81">
        <v>399.25</v>
      </c>
      <c r="J341" s="81">
        <v>494.25</v>
      </c>
      <c r="K341" s="81">
        <v>171.5</v>
      </c>
      <c r="L341" s="81">
        <v>3637</v>
      </c>
      <c r="M341" s="81">
        <v>15.25</v>
      </c>
      <c r="N341" s="81"/>
      <c r="O341" s="81"/>
      <c r="P341" s="81"/>
      <c r="Q341" s="81"/>
      <c r="R341" s="81"/>
      <c r="S341" s="81"/>
      <c r="T341" s="81"/>
      <c r="U341" s="81"/>
      <c r="V341" s="81"/>
      <c r="W341" s="81"/>
      <c r="X341" s="81"/>
    </row>
    <row r="342" spans="3:24" x14ac:dyDescent="0.25">
      <c r="C342" s="76">
        <v>43235</v>
      </c>
      <c r="D342" s="81">
        <v>1.3504</v>
      </c>
      <c r="E342" s="81">
        <v>78.430000000000007</v>
      </c>
      <c r="F342" s="81">
        <v>1.1837</v>
      </c>
      <c r="G342" s="81">
        <v>102.97499999999999</v>
      </c>
      <c r="H342" s="81">
        <v>74.724999999999994</v>
      </c>
      <c r="I342" s="81">
        <v>402.25</v>
      </c>
      <c r="J342" s="81">
        <v>493.5</v>
      </c>
      <c r="K342" s="81">
        <v>170.25</v>
      </c>
      <c r="L342" s="81">
        <v>3637</v>
      </c>
      <c r="M342" s="81">
        <v>15.25</v>
      </c>
      <c r="N342" s="81"/>
      <c r="O342" s="81"/>
      <c r="P342" s="81"/>
      <c r="Q342" s="81"/>
      <c r="R342" s="81"/>
      <c r="S342" s="81"/>
      <c r="T342" s="81"/>
      <c r="U342" s="81"/>
      <c r="V342" s="81"/>
      <c r="W342" s="81"/>
      <c r="X342" s="81"/>
    </row>
    <row r="343" spans="3:24" x14ac:dyDescent="0.25">
      <c r="C343" s="76">
        <v>43234</v>
      </c>
      <c r="D343" s="81">
        <v>1.3553999999999999</v>
      </c>
      <c r="E343" s="81">
        <v>78.23</v>
      </c>
      <c r="F343" s="81">
        <v>1.1924999999999999</v>
      </c>
      <c r="G343" s="81">
        <v>104.625</v>
      </c>
      <c r="H343" s="81">
        <v>76.150000000000006</v>
      </c>
      <c r="I343" s="81">
        <v>389</v>
      </c>
      <c r="J343" s="81">
        <v>480.5</v>
      </c>
      <c r="K343" s="81">
        <v>170.5</v>
      </c>
      <c r="L343" s="81">
        <v>3465</v>
      </c>
      <c r="M343" s="81">
        <v>15.24</v>
      </c>
      <c r="N343" s="81"/>
      <c r="O343" s="81"/>
      <c r="P343" s="81"/>
      <c r="Q343" s="81"/>
      <c r="R343" s="81"/>
      <c r="S343" s="81"/>
      <c r="T343" s="81"/>
      <c r="U343" s="81"/>
      <c r="V343" s="81"/>
      <c r="W343" s="81"/>
      <c r="X343" s="81"/>
    </row>
    <row r="344" spans="3:24" x14ac:dyDescent="0.25">
      <c r="C344" s="76">
        <v>43231</v>
      </c>
      <c r="D344" s="81">
        <v>1.3541000000000001</v>
      </c>
      <c r="E344" s="81">
        <v>77.12</v>
      </c>
      <c r="F344" s="81">
        <v>1.1941999999999999</v>
      </c>
      <c r="G344" s="81">
        <v>107.625</v>
      </c>
      <c r="H344" s="81">
        <v>65.3</v>
      </c>
      <c r="I344" s="81">
        <v>389.75</v>
      </c>
      <c r="J344" s="81">
        <v>489.5</v>
      </c>
      <c r="K344" s="81">
        <v>171.75</v>
      </c>
      <c r="L344" s="81">
        <v>3465</v>
      </c>
      <c r="M344" s="81">
        <v>15.23</v>
      </c>
      <c r="N344" s="81"/>
      <c r="O344" s="81"/>
      <c r="P344" s="81"/>
      <c r="Q344" s="81"/>
      <c r="R344" s="81"/>
      <c r="S344" s="81"/>
      <c r="T344" s="81"/>
      <c r="U344" s="81"/>
      <c r="V344" s="81"/>
      <c r="W344" s="81"/>
      <c r="X344" s="81"/>
    </row>
    <row r="345" spans="3:24" x14ac:dyDescent="0.25">
      <c r="C345" s="76">
        <v>43230</v>
      </c>
      <c r="D345" s="81">
        <v>1.3515999999999999</v>
      </c>
      <c r="E345" s="81">
        <v>77.47</v>
      </c>
      <c r="F345" s="81">
        <v>1.1913</v>
      </c>
      <c r="G345" s="81">
        <v>107.52500000000001</v>
      </c>
      <c r="H345" s="81">
        <v>65.474999999999994</v>
      </c>
      <c r="I345" s="81">
        <v>394.75</v>
      </c>
      <c r="J345" s="81">
        <v>507.75</v>
      </c>
      <c r="K345" s="81">
        <v>185</v>
      </c>
      <c r="L345" s="81">
        <v>3465</v>
      </c>
      <c r="M345" s="81">
        <v>15.24</v>
      </c>
      <c r="N345" s="81"/>
      <c r="O345" s="81"/>
      <c r="P345" s="81"/>
      <c r="Q345" s="81"/>
      <c r="R345" s="81"/>
      <c r="S345" s="81"/>
      <c r="T345" s="81"/>
      <c r="U345" s="81"/>
      <c r="V345" s="81"/>
      <c r="W345" s="81"/>
      <c r="X345" s="81"/>
    </row>
    <row r="346" spans="3:24" x14ac:dyDescent="0.25">
      <c r="C346" s="76">
        <v>43229</v>
      </c>
      <c r="D346" s="81">
        <v>1.3544</v>
      </c>
      <c r="E346" s="81">
        <v>77.209999999999994</v>
      </c>
      <c r="F346" s="81">
        <v>1.1850000000000001</v>
      </c>
      <c r="G346" s="81">
        <v>105.675</v>
      </c>
      <c r="H346" s="81">
        <v>65.924999999999997</v>
      </c>
      <c r="I346" s="81">
        <v>394.75</v>
      </c>
      <c r="J346" s="81">
        <v>514.5</v>
      </c>
      <c r="K346" s="81">
        <v>170.5</v>
      </c>
      <c r="L346" s="81">
        <v>3465</v>
      </c>
      <c r="M346" s="81">
        <v>15.27</v>
      </c>
      <c r="N346" s="81"/>
      <c r="O346" s="81"/>
      <c r="P346" s="81"/>
      <c r="Q346" s="81"/>
      <c r="R346" s="81"/>
      <c r="S346" s="81"/>
      <c r="T346" s="81"/>
      <c r="U346" s="81"/>
      <c r="V346" s="81"/>
      <c r="W346" s="81"/>
      <c r="X346" s="81"/>
    </row>
    <row r="347" spans="3:24" x14ac:dyDescent="0.25">
      <c r="C347" s="76">
        <v>43228</v>
      </c>
      <c r="D347" s="81">
        <v>1.3544</v>
      </c>
      <c r="E347" s="81">
        <v>74.849999999999994</v>
      </c>
      <c r="F347" s="81">
        <v>1.1861999999999999</v>
      </c>
      <c r="G347" s="81">
        <v>106.3</v>
      </c>
      <c r="H347" s="81">
        <v>66.2</v>
      </c>
      <c r="I347" s="81">
        <v>395.5</v>
      </c>
      <c r="J347" s="81">
        <v>517.75</v>
      </c>
      <c r="K347" s="81">
        <v>168</v>
      </c>
      <c r="L347" s="81">
        <v>3465</v>
      </c>
      <c r="M347" s="81">
        <v>15.25</v>
      </c>
      <c r="N347" s="81"/>
      <c r="O347" s="81"/>
      <c r="P347" s="81"/>
      <c r="Q347" s="81"/>
      <c r="R347" s="81"/>
      <c r="S347" s="81"/>
      <c r="T347" s="81"/>
      <c r="U347" s="81"/>
      <c r="V347" s="81"/>
      <c r="W347" s="81"/>
      <c r="X347" s="81"/>
    </row>
    <row r="348" spans="3:24" x14ac:dyDescent="0.25">
      <c r="C348" s="76">
        <v>43227</v>
      </c>
      <c r="D348" s="81">
        <v>1.3554999999999999</v>
      </c>
      <c r="E348" s="81">
        <v>76.17</v>
      </c>
      <c r="F348" s="81">
        <v>1.1919999999999999</v>
      </c>
      <c r="G348" s="81">
        <v>105.175</v>
      </c>
      <c r="H348" s="81">
        <v>66.075000000000003</v>
      </c>
      <c r="I348" s="81">
        <v>393.25</v>
      </c>
      <c r="J348" s="81">
        <v>514</v>
      </c>
      <c r="K348" s="81">
        <v>168.5</v>
      </c>
      <c r="L348" s="81">
        <v>3465</v>
      </c>
      <c r="M348" s="81">
        <v>15.28</v>
      </c>
      <c r="N348" s="81"/>
      <c r="O348" s="81"/>
      <c r="P348" s="81"/>
      <c r="Q348" s="81"/>
      <c r="R348" s="81"/>
      <c r="S348" s="81"/>
      <c r="T348" s="81"/>
      <c r="U348" s="81"/>
      <c r="V348" s="81"/>
      <c r="W348" s="81"/>
      <c r="X348" s="81"/>
    </row>
    <row r="349" spans="3:24" x14ac:dyDescent="0.25">
      <c r="C349" s="76">
        <v>43224</v>
      </c>
      <c r="D349" s="81">
        <v>1.353</v>
      </c>
      <c r="E349" s="81">
        <v>74.87</v>
      </c>
      <c r="F349" s="81">
        <v>1.1958</v>
      </c>
      <c r="G349" s="81">
        <v>106.05</v>
      </c>
      <c r="H349" s="81">
        <v>67.075000000000003</v>
      </c>
      <c r="I349" s="81">
        <v>398.75</v>
      </c>
      <c r="J349" s="81">
        <v>527.5</v>
      </c>
      <c r="K349" s="81">
        <v>169.5</v>
      </c>
      <c r="L349" s="81">
        <v>3465</v>
      </c>
      <c r="M349" s="81">
        <v>15.11</v>
      </c>
      <c r="N349" s="81"/>
      <c r="O349" s="81"/>
      <c r="P349" s="81"/>
      <c r="Q349" s="81"/>
      <c r="R349" s="81"/>
      <c r="S349" s="81"/>
      <c r="T349" s="81"/>
      <c r="U349" s="81"/>
      <c r="V349" s="81"/>
      <c r="W349" s="81"/>
      <c r="X349" s="81"/>
    </row>
    <row r="350" spans="3:24" x14ac:dyDescent="0.25">
      <c r="C350" s="76">
        <v>43223</v>
      </c>
      <c r="D350" s="81">
        <v>1.3573999999999999</v>
      </c>
      <c r="E350" s="81">
        <v>73.62</v>
      </c>
      <c r="F350" s="81">
        <v>1.1987000000000001</v>
      </c>
      <c r="G350" s="81">
        <v>106.52500000000001</v>
      </c>
      <c r="H350" s="81">
        <v>67.075000000000003</v>
      </c>
      <c r="I350" s="81">
        <v>399.5</v>
      </c>
      <c r="J350" s="81">
        <v>540.5</v>
      </c>
      <c r="K350" s="81">
        <v>171.75</v>
      </c>
      <c r="L350" s="81">
        <v>3465</v>
      </c>
      <c r="M350" s="81">
        <v>15.12</v>
      </c>
      <c r="N350" s="81"/>
      <c r="O350" s="81"/>
      <c r="P350" s="81"/>
      <c r="Q350" s="81"/>
      <c r="R350" s="81"/>
      <c r="S350" s="81"/>
      <c r="T350" s="81"/>
      <c r="U350" s="81"/>
      <c r="V350" s="81"/>
      <c r="W350" s="81"/>
      <c r="X350" s="81"/>
    </row>
    <row r="351" spans="3:24" x14ac:dyDescent="0.25">
      <c r="C351" s="76">
        <v>43222</v>
      </c>
      <c r="D351" s="81">
        <v>1.3575999999999999</v>
      </c>
      <c r="E351" s="81">
        <v>73.36</v>
      </c>
      <c r="F351" s="81">
        <v>1.1950000000000001</v>
      </c>
      <c r="G351" s="81">
        <v>104.85</v>
      </c>
      <c r="H351" s="81">
        <v>66.900000000000006</v>
      </c>
      <c r="I351" s="81">
        <v>396</v>
      </c>
      <c r="J351" s="81">
        <v>525.75</v>
      </c>
      <c r="K351" s="81">
        <v>171</v>
      </c>
      <c r="L351" s="81">
        <v>3465</v>
      </c>
      <c r="M351" s="81">
        <v>15.23</v>
      </c>
      <c r="N351" s="81"/>
      <c r="O351" s="81"/>
      <c r="P351" s="81"/>
      <c r="Q351" s="81"/>
      <c r="R351" s="81"/>
      <c r="S351" s="81"/>
      <c r="T351" s="81"/>
      <c r="U351" s="81"/>
      <c r="V351" s="81"/>
      <c r="W351" s="81"/>
      <c r="X351" s="81"/>
    </row>
    <row r="352" spans="3:24" x14ac:dyDescent="0.25">
      <c r="C352" s="76">
        <v>43221</v>
      </c>
      <c r="D352" s="81">
        <v>1.3611</v>
      </c>
      <c r="E352" s="81">
        <v>73.13</v>
      </c>
      <c r="F352" s="81">
        <v>1.1993</v>
      </c>
      <c r="G352" s="81">
        <v>105.825</v>
      </c>
      <c r="H352" s="81">
        <v>67.45</v>
      </c>
      <c r="I352" s="81">
        <v>396.75</v>
      </c>
      <c r="J352" s="81">
        <v>529.75</v>
      </c>
      <c r="K352" s="81">
        <v>168.25</v>
      </c>
      <c r="L352" s="81">
        <v>3465</v>
      </c>
      <c r="M352" s="81">
        <v>14.51</v>
      </c>
      <c r="N352" s="81"/>
      <c r="O352" s="81"/>
      <c r="P352" s="81"/>
      <c r="Q352" s="81"/>
      <c r="R352" s="81"/>
      <c r="S352" s="81"/>
      <c r="T352" s="81"/>
      <c r="U352" s="81"/>
      <c r="V352" s="81"/>
      <c r="W352" s="81"/>
      <c r="X352" s="81"/>
    </row>
    <row r="353" spans="3:24" x14ac:dyDescent="0.25">
      <c r="C353" s="76">
        <v>43220</v>
      </c>
      <c r="D353" s="81">
        <v>1.3769</v>
      </c>
      <c r="E353" s="81">
        <v>75.17</v>
      </c>
      <c r="F353" s="81">
        <v>1.2077</v>
      </c>
      <c r="G353" s="81">
        <v>123.75</v>
      </c>
      <c r="H353" s="81">
        <v>66.3</v>
      </c>
      <c r="I353" s="81">
        <v>392.5</v>
      </c>
      <c r="J353" s="81">
        <v>512.5</v>
      </c>
      <c r="K353" s="81">
        <v>168.25</v>
      </c>
      <c r="L353" s="81">
        <v>3587</v>
      </c>
      <c r="M353" s="81">
        <v>14.5</v>
      </c>
      <c r="N353" s="81"/>
      <c r="O353" s="81"/>
      <c r="P353" s="81"/>
      <c r="Q353" s="81"/>
      <c r="R353" s="81"/>
      <c r="S353" s="81"/>
      <c r="T353" s="81"/>
      <c r="U353" s="81"/>
      <c r="V353" s="81"/>
      <c r="W353" s="81"/>
      <c r="X353" s="81"/>
    </row>
    <row r="354" spans="3:24" x14ac:dyDescent="0.25">
      <c r="C354" s="76">
        <v>43217</v>
      </c>
      <c r="D354" s="81">
        <v>1.3777999999999999</v>
      </c>
      <c r="E354" s="81">
        <v>74.64</v>
      </c>
      <c r="F354" s="81">
        <v>1.2128000000000001</v>
      </c>
      <c r="G354" s="81">
        <v>124.45</v>
      </c>
      <c r="H354" s="81">
        <v>66.099999999999994</v>
      </c>
      <c r="I354" s="81">
        <v>389.5</v>
      </c>
      <c r="J354" s="81">
        <v>495.5</v>
      </c>
      <c r="K354" s="81">
        <v>166.25</v>
      </c>
      <c r="L354" s="81">
        <v>3587</v>
      </c>
      <c r="M354" s="81">
        <v>14.51</v>
      </c>
      <c r="N354" s="81"/>
      <c r="O354" s="81"/>
      <c r="P354" s="81"/>
      <c r="Q354" s="81"/>
      <c r="R354" s="81"/>
      <c r="S354" s="81"/>
      <c r="T354" s="81"/>
      <c r="U354" s="81"/>
      <c r="V354" s="81"/>
      <c r="W354" s="81"/>
      <c r="X354" s="81"/>
    </row>
    <row r="355" spans="3:24" x14ac:dyDescent="0.25">
      <c r="C355" s="76">
        <v>43216</v>
      </c>
      <c r="D355" s="81">
        <v>1.3914</v>
      </c>
      <c r="E355" s="81">
        <v>74.739999999999995</v>
      </c>
      <c r="F355" s="81">
        <v>1.2101</v>
      </c>
      <c r="G355" s="81">
        <v>122.52500000000001</v>
      </c>
      <c r="H355" s="81">
        <v>67.325000000000003</v>
      </c>
      <c r="I355" s="81">
        <v>386</v>
      </c>
      <c r="J355" s="81">
        <v>480.75</v>
      </c>
      <c r="K355" s="81">
        <v>166</v>
      </c>
      <c r="L355" s="81">
        <v>3587</v>
      </c>
      <c r="M355" s="81">
        <v>14.51</v>
      </c>
      <c r="N355" s="81"/>
      <c r="O355" s="81"/>
      <c r="P355" s="81"/>
      <c r="Q355" s="81"/>
      <c r="R355" s="81"/>
      <c r="S355" s="81"/>
      <c r="T355" s="81"/>
      <c r="U355" s="81"/>
      <c r="V355" s="81"/>
      <c r="W355" s="81"/>
      <c r="X355" s="81"/>
    </row>
    <row r="356" spans="3:24" x14ac:dyDescent="0.25">
      <c r="C356" s="76">
        <v>43215</v>
      </c>
      <c r="D356" s="81">
        <v>1.3929</v>
      </c>
      <c r="E356" s="81">
        <v>74</v>
      </c>
      <c r="F356" s="81">
        <v>1.2159</v>
      </c>
      <c r="G356" s="81">
        <v>121.925</v>
      </c>
      <c r="H356" s="81">
        <v>68.55</v>
      </c>
      <c r="I356" s="81">
        <v>386.5</v>
      </c>
      <c r="J356" s="81">
        <v>486.25</v>
      </c>
      <c r="K356" s="81">
        <v>165.25</v>
      </c>
      <c r="L356" s="81">
        <v>3587</v>
      </c>
      <c r="M356" s="81">
        <v>14.53</v>
      </c>
      <c r="N356" s="81"/>
      <c r="O356" s="81"/>
      <c r="P356" s="81"/>
      <c r="Q356" s="81"/>
      <c r="R356" s="81"/>
      <c r="S356" s="81"/>
      <c r="T356" s="81"/>
      <c r="U356" s="81"/>
      <c r="V356" s="81"/>
      <c r="W356" s="81"/>
      <c r="X356" s="81"/>
    </row>
    <row r="357" spans="3:24" x14ac:dyDescent="0.25">
      <c r="C357" s="76">
        <v>43214</v>
      </c>
      <c r="D357" s="81">
        <v>1.3975</v>
      </c>
      <c r="E357" s="81">
        <v>73.86</v>
      </c>
      <c r="F357" s="81">
        <v>1.2230000000000001</v>
      </c>
      <c r="G357" s="81">
        <v>121.1</v>
      </c>
      <c r="H357" s="81">
        <v>67.45</v>
      </c>
      <c r="I357" s="81">
        <v>381.25</v>
      </c>
      <c r="J357" s="81">
        <v>472.5</v>
      </c>
      <c r="K357" s="81">
        <v>163.5</v>
      </c>
      <c r="L357" s="81">
        <v>3587</v>
      </c>
      <c r="M357" s="81">
        <v>14.52</v>
      </c>
      <c r="N357" s="81"/>
      <c r="O357" s="81"/>
      <c r="P357" s="81"/>
      <c r="Q357" s="81"/>
      <c r="R357" s="81"/>
      <c r="S357" s="81"/>
      <c r="T357" s="81"/>
      <c r="U357" s="81"/>
      <c r="V357" s="81"/>
      <c r="W357" s="81"/>
      <c r="X357" s="81"/>
    </row>
    <row r="358" spans="3:24" x14ac:dyDescent="0.25">
      <c r="C358" s="76">
        <v>43213</v>
      </c>
      <c r="D358" s="81">
        <v>1.3938999999999999</v>
      </c>
      <c r="E358" s="81">
        <v>74.709999999999994</v>
      </c>
      <c r="F358" s="81">
        <v>1.2206999999999999</v>
      </c>
      <c r="G358" s="81">
        <v>121.72499999999999</v>
      </c>
      <c r="H358" s="81">
        <v>68</v>
      </c>
      <c r="I358" s="81">
        <v>378.5</v>
      </c>
      <c r="J358" s="81">
        <v>461.5</v>
      </c>
      <c r="K358" s="81">
        <v>163</v>
      </c>
      <c r="L358" s="81">
        <v>3587</v>
      </c>
      <c r="M358" s="81">
        <v>14.52</v>
      </c>
      <c r="N358" s="81"/>
      <c r="O358" s="81"/>
      <c r="P358" s="81"/>
      <c r="Q358" s="81"/>
      <c r="R358" s="81"/>
      <c r="S358" s="81"/>
      <c r="T358" s="81"/>
      <c r="U358" s="81"/>
      <c r="V358" s="81"/>
      <c r="W358" s="81"/>
      <c r="X358" s="81"/>
    </row>
    <row r="359" spans="3:24" x14ac:dyDescent="0.25">
      <c r="C359" s="76">
        <v>43210</v>
      </c>
      <c r="D359" s="81">
        <v>1.4003000000000001</v>
      </c>
      <c r="E359" s="81">
        <v>74.06</v>
      </c>
      <c r="F359" s="81">
        <v>1.2285999999999999</v>
      </c>
      <c r="G359" s="81">
        <v>119.35</v>
      </c>
      <c r="H359" s="81">
        <v>69.95</v>
      </c>
      <c r="I359" s="81">
        <v>376.5</v>
      </c>
      <c r="J359" s="81">
        <v>463.25</v>
      </c>
      <c r="K359" s="81">
        <v>163</v>
      </c>
      <c r="L359" s="81">
        <v>3587</v>
      </c>
      <c r="M359" s="81">
        <v>14.52</v>
      </c>
      <c r="N359" s="81"/>
      <c r="O359" s="81"/>
      <c r="P359" s="81"/>
      <c r="Q359" s="81"/>
      <c r="R359" s="81"/>
      <c r="S359" s="81"/>
      <c r="T359" s="81"/>
      <c r="U359" s="81"/>
      <c r="V359" s="81"/>
      <c r="W359" s="81"/>
      <c r="X359" s="81"/>
    </row>
    <row r="360" spans="3:24" x14ac:dyDescent="0.25">
      <c r="C360" s="76">
        <v>43209</v>
      </c>
      <c r="D360" s="81">
        <v>1.409</v>
      </c>
      <c r="E360" s="81">
        <v>73.78</v>
      </c>
      <c r="F360" s="81">
        <v>1.2343999999999999</v>
      </c>
      <c r="G360" s="81">
        <v>117.8</v>
      </c>
      <c r="H360" s="81">
        <v>70.150000000000006</v>
      </c>
      <c r="I360" s="81">
        <v>382</v>
      </c>
      <c r="J360" s="81">
        <v>476.75</v>
      </c>
      <c r="K360" s="81">
        <v>164</v>
      </c>
      <c r="L360" s="81">
        <v>3587</v>
      </c>
      <c r="M360" s="81">
        <v>14.51</v>
      </c>
      <c r="N360" s="81"/>
      <c r="O360" s="81"/>
      <c r="P360" s="81"/>
      <c r="Q360" s="81"/>
      <c r="R360" s="81"/>
      <c r="S360" s="81"/>
      <c r="T360" s="81"/>
      <c r="U360" s="81"/>
      <c r="V360" s="81"/>
      <c r="W360" s="81"/>
      <c r="X360" s="81"/>
    </row>
    <row r="361" spans="3:24" x14ac:dyDescent="0.25">
      <c r="C361" s="76">
        <v>43208</v>
      </c>
      <c r="D361" s="81">
        <v>1.4200999999999999</v>
      </c>
      <c r="E361" s="81">
        <v>73.48</v>
      </c>
      <c r="F361" s="81">
        <v>1.2372000000000001</v>
      </c>
      <c r="G361" s="81">
        <v>118.97499999999999</v>
      </c>
      <c r="H361" s="81">
        <v>69.849999999999994</v>
      </c>
      <c r="I361" s="81">
        <v>383</v>
      </c>
      <c r="J361" s="81">
        <v>475.25</v>
      </c>
      <c r="K361" s="81">
        <v>164.5</v>
      </c>
      <c r="L361" s="81">
        <v>3587</v>
      </c>
      <c r="M361" s="81">
        <v>14.49</v>
      </c>
      <c r="N361" s="81"/>
      <c r="O361" s="81"/>
      <c r="P361" s="81"/>
      <c r="Q361" s="81"/>
      <c r="R361" s="81"/>
      <c r="S361" s="81"/>
      <c r="T361" s="81"/>
      <c r="U361" s="81"/>
      <c r="V361" s="81"/>
      <c r="W361" s="81"/>
      <c r="X361" s="81"/>
    </row>
    <row r="362" spans="3:24" x14ac:dyDescent="0.25">
      <c r="C362" s="76">
        <v>43207</v>
      </c>
      <c r="D362" s="81">
        <v>1.4286000000000001</v>
      </c>
      <c r="E362" s="81">
        <v>71.58</v>
      </c>
      <c r="F362" s="81">
        <v>1.2370000000000001</v>
      </c>
      <c r="G362" s="81">
        <v>118.05</v>
      </c>
      <c r="H362" s="81">
        <v>67.900000000000006</v>
      </c>
      <c r="I362" s="81">
        <v>380.25</v>
      </c>
      <c r="J362" s="81">
        <v>466.25</v>
      </c>
      <c r="K362" s="81">
        <v>164.5</v>
      </c>
      <c r="L362" s="81">
        <v>3587</v>
      </c>
      <c r="M362" s="81">
        <v>14.48</v>
      </c>
      <c r="N362" s="81"/>
      <c r="O362" s="81"/>
      <c r="P362" s="81"/>
      <c r="Q362" s="81"/>
      <c r="R362" s="81"/>
      <c r="S362" s="81"/>
      <c r="T362" s="81"/>
      <c r="U362" s="81"/>
      <c r="V362" s="81"/>
      <c r="W362" s="81"/>
      <c r="X362" s="81"/>
    </row>
    <row r="363" spans="3:24" x14ac:dyDescent="0.25">
      <c r="C363" s="76">
        <v>43206</v>
      </c>
      <c r="D363" s="81">
        <v>1.4335</v>
      </c>
      <c r="E363" s="81">
        <v>71.42</v>
      </c>
      <c r="F363" s="81">
        <v>1.2378</v>
      </c>
      <c r="G363" s="81">
        <v>117.15</v>
      </c>
      <c r="H363" s="81">
        <v>68.174999999999997</v>
      </c>
      <c r="I363" s="81">
        <v>382.5</v>
      </c>
      <c r="J363" s="81">
        <v>462.25</v>
      </c>
      <c r="K363" s="81">
        <v>163.75</v>
      </c>
      <c r="L363" s="81">
        <v>3477</v>
      </c>
      <c r="M363" s="81">
        <v>14.42</v>
      </c>
      <c r="N363" s="81"/>
      <c r="O363" s="81"/>
      <c r="P363" s="81"/>
      <c r="Q363" s="81"/>
      <c r="R363" s="81"/>
      <c r="S363" s="81"/>
      <c r="T363" s="81"/>
      <c r="U363" s="81"/>
      <c r="V363" s="81"/>
      <c r="W363" s="81"/>
      <c r="X363" s="81"/>
    </row>
    <row r="364" spans="3:24" x14ac:dyDescent="0.25">
      <c r="C364" s="76">
        <v>43203</v>
      </c>
      <c r="D364" s="81">
        <v>1.4238999999999999</v>
      </c>
      <c r="E364" s="81">
        <v>72.58</v>
      </c>
      <c r="F364" s="81">
        <v>1.2329000000000001</v>
      </c>
      <c r="G364" s="81">
        <v>116.55</v>
      </c>
      <c r="H364" s="81">
        <v>69.7</v>
      </c>
      <c r="I364" s="81">
        <v>386.25</v>
      </c>
      <c r="J364" s="81">
        <v>472.5</v>
      </c>
      <c r="K364" s="81">
        <v>164.75</v>
      </c>
      <c r="L364" s="81">
        <v>3477</v>
      </c>
      <c r="M364" s="81">
        <v>14.41</v>
      </c>
      <c r="N364" s="81"/>
      <c r="O364" s="81"/>
      <c r="P364" s="81"/>
      <c r="Q364" s="81"/>
      <c r="R364" s="81"/>
      <c r="S364" s="81"/>
      <c r="T364" s="81"/>
      <c r="U364" s="81"/>
      <c r="V364" s="81"/>
      <c r="W364" s="81"/>
      <c r="X364" s="81"/>
    </row>
    <row r="365" spans="3:24" x14ac:dyDescent="0.25">
      <c r="C365" s="76">
        <v>43202</v>
      </c>
      <c r="D365" s="81">
        <v>1.4225000000000001</v>
      </c>
      <c r="E365" s="81">
        <v>72.02</v>
      </c>
      <c r="F365" s="81">
        <v>1.2324999999999999</v>
      </c>
      <c r="G365" s="81">
        <v>115.75</v>
      </c>
      <c r="H365" s="81">
        <v>54.3</v>
      </c>
      <c r="I365" s="81">
        <v>388.75</v>
      </c>
      <c r="J365" s="81">
        <v>481</v>
      </c>
      <c r="K365" s="81">
        <v>165.5</v>
      </c>
      <c r="L365" s="81">
        <v>3477</v>
      </c>
      <c r="M365" s="81">
        <v>14.41</v>
      </c>
      <c r="N365" s="81"/>
      <c r="O365" s="81"/>
      <c r="P365" s="81"/>
      <c r="Q365" s="81"/>
      <c r="R365" s="81"/>
      <c r="S365" s="81"/>
      <c r="T365" s="81"/>
      <c r="U365" s="81"/>
      <c r="V365" s="81"/>
      <c r="W365" s="81"/>
      <c r="X365" s="81"/>
    </row>
    <row r="366" spans="3:24" x14ac:dyDescent="0.25">
      <c r="C366" s="76">
        <v>43201</v>
      </c>
      <c r="D366" s="81">
        <v>1.4176</v>
      </c>
      <c r="E366" s="81">
        <v>72.06</v>
      </c>
      <c r="F366" s="81">
        <v>1.2364999999999999</v>
      </c>
      <c r="G366" s="81">
        <v>113.5</v>
      </c>
      <c r="H366" s="81">
        <v>53.3</v>
      </c>
      <c r="I366" s="81">
        <v>387</v>
      </c>
      <c r="J366" s="81">
        <v>487.25</v>
      </c>
      <c r="K366" s="81">
        <v>166.5</v>
      </c>
      <c r="L366" s="81">
        <v>3477</v>
      </c>
      <c r="M366" s="81">
        <v>14.4</v>
      </c>
      <c r="N366" s="81"/>
      <c r="O366" s="81"/>
      <c r="P366" s="81"/>
      <c r="Q366" s="81"/>
      <c r="R366" s="81"/>
      <c r="S366" s="81"/>
      <c r="T366" s="81"/>
      <c r="U366" s="81"/>
      <c r="V366" s="81"/>
      <c r="W366" s="81"/>
      <c r="X366" s="81"/>
    </row>
    <row r="367" spans="3:24" x14ac:dyDescent="0.25">
      <c r="C367" s="76">
        <v>43200</v>
      </c>
      <c r="D367" s="81">
        <v>1.4172</v>
      </c>
      <c r="E367" s="81">
        <v>71.040000000000006</v>
      </c>
      <c r="F367" s="81">
        <v>1.2354000000000001</v>
      </c>
      <c r="G367" s="81">
        <v>112.8</v>
      </c>
      <c r="H367" s="81">
        <v>53.5</v>
      </c>
      <c r="I367" s="81">
        <v>389.25</v>
      </c>
      <c r="J367" s="81">
        <v>492</v>
      </c>
      <c r="K367" s="81">
        <v>167.5</v>
      </c>
      <c r="L367" s="81">
        <v>3477</v>
      </c>
      <c r="M367" s="81">
        <v>14.43</v>
      </c>
      <c r="N367" s="81"/>
      <c r="O367" s="81"/>
      <c r="P367" s="81"/>
      <c r="Q367" s="81"/>
      <c r="R367" s="81"/>
      <c r="S367" s="81"/>
      <c r="T367" s="81"/>
      <c r="U367" s="81"/>
      <c r="V367" s="81"/>
      <c r="W367" s="81"/>
      <c r="X367" s="81"/>
    </row>
    <row r="368" spans="3:24" x14ac:dyDescent="0.25">
      <c r="C368" s="76">
        <v>43199</v>
      </c>
      <c r="D368" s="81">
        <v>1.4129</v>
      </c>
      <c r="E368" s="81">
        <v>68.650000000000006</v>
      </c>
      <c r="F368" s="81">
        <v>1.2319</v>
      </c>
      <c r="G368" s="81">
        <v>112.02500000000001</v>
      </c>
      <c r="H368" s="81">
        <v>52.9</v>
      </c>
      <c r="I368" s="81">
        <v>390.75</v>
      </c>
      <c r="J368" s="81">
        <v>490.75</v>
      </c>
      <c r="K368" s="81">
        <v>168</v>
      </c>
      <c r="L368" s="81">
        <v>3477</v>
      </c>
      <c r="M368" s="81">
        <v>14.46</v>
      </c>
      <c r="N368" s="81"/>
      <c r="O368" s="81"/>
      <c r="P368" s="81"/>
      <c r="Q368" s="81"/>
      <c r="R368" s="81"/>
      <c r="S368" s="81"/>
      <c r="T368" s="81"/>
      <c r="U368" s="81"/>
      <c r="V368" s="81"/>
      <c r="W368" s="81"/>
      <c r="X368" s="81"/>
    </row>
    <row r="369" spans="3:24" x14ac:dyDescent="0.25">
      <c r="C369" s="76">
        <v>43196</v>
      </c>
      <c r="D369" s="81">
        <v>1.409</v>
      </c>
      <c r="E369" s="81">
        <v>67.11</v>
      </c>
      <c r="F369" s="81">
        <v>1.2281</v>
      </c>
      <c r="G369" s="81">
        <v>112.22499999999999</v>
      </c>
      <c r="H369" s="81">
        <v>52.125</v>
      </c>
      <c r="I369" s="81">
        <v>388.5</v>
      </c>
      <c r="J369" s="81">
        <v>472.25</v>
      </c>
      <c r="K369" s="81">
        <v>167</v>
      </c>
      <c r="L369" s="81">
        <v>3477</v>
      </c>
      <c r="M369" s="81">
        <v>14.41</v>
      </c>
      <c r="N369" s="81"/>
      <c r="O369" s="81"/>
      <c r="P369" s="81"/>
      <c r="Q369" s="81"/>
      <c r="R369" s="81"/>
      <c r="S369" s="81"/>
      <c r="T369" s="81"/>
      <c r="U369" s="81"/>
      <c r="V369" s="81"/>
      <c r="W369" s="81"/>
      <c r="X369" s="81"/>
    </row>
    <row r="370" spans="3:24" x14ac:dyDescent="0.25">
      <c r="C370" s="76">
        <v>43195</v>
      </c>
      <c r="D370" s="81">
        <v>1.4000999999999999</v>
      </c>
      <c r="E370" s="81">
        <v>68.33</v>
      </c>
      <c r="F370" s="81">
        <v>1.2238</v>
      </c>
      <c r="G370" s="81">
        <v>114.3</v>
      </c>
      <c r="H370" s="81">
        <v>52.45</v>
      </c>
      <c r="I370" s="81">
        <v>389.5</v>
      </c>
      <c r="J370" s="81">
        <v>464.75</v>
      </c>
      <c r="K370" s="81">
        <v>166.75</v>
      </c>
      <c r="L370" s="81">
        <v>3477</v>
      </c>
      <c r="M370" s="81">
        <v>14.38</v>
      </c>
      <c r="N370" s="81"/>
      <c r="O370" s="81"/>
      <c r="P370" s="81"/>
      <c r="Q370" s="81"/>
      <c r="R370" s="81"/>
      <c r="S370" s="81"/>
      <c r="T370" s="81"/>
      <c r="U370" s="81"/>
      <c r="V370" s="81"/>
      <c r="W370" s="81"/>
      <c r="X370" s="81"/>
    </row>
    <row r="371" spans="3:24" x14ac:dyDescent="0.25">
      <c r="C371" s="76">
        <v>43194</v>
      </c>
      <c r="D371" s="81">
        <v>1.4079999999999999</v>
      </c>
      <c r="E371" s="81">
        <v>68.02</v>
      </c>
      <c r="F371" s="81">
        <v>1.2277</v>
      </c>
      <c r="G371" s="81">
        <v>113.02500000000001</v>
      </c>
      <c r="H371" s="81">
        <v>53.075000000000003</v>
      </c>
      <c r="I371" s="81">
        <v>381</v>
      </c>
      <c r="J371" s="81">
        <v>455.75</v>
      </c>
      <c r="K371" s="81">
        <v>166.25</v>
      </c>
      <c r="L371" s="81">
        <v>3477</v>
      </c>
      <c r="M371" s="81">
        <v>14.46</v>
      </c>
      <c r="N371" s="81"/>
      <c r="O371" s="81"/>
      <c r="P371" s="81"/>
      <c r="Q371" s="81"/>
      <c r="R371" s="81"/>
      <c r="S371" s="81"/>
      <c r="T371" s="81"/>
      <c r="U371" s="81"/>
      <c r="V371" s="81"/>
      <c r="W371" s="81"/>
      <c r="X371" s="81"/>
    </row>
    <row r="372" spans="3:24" x14ac:dyDescent="0.25">
      <c r="C372" s="76">
        <v>43193</v>
      </c>
      <c r="D372" s="81">
        <v>1.4056</v>
      </c>
      <c r="E372" s="81">
        <v>68.12</v>
      </c>
      <c r="F372" s="81">
        <v>1.2269000000000001</v>
      </c>
      <c r="G372" s="81">
        <v>111.97499999999999</v>
      </c>
      <c r="H372" s="81">
        <v>51.674999999999997</v>
      </c>
      <c r="I372" s="81">
        <v>388.5</v>
      </c>
      <c r="J372" s="81">
        <v>457.5</v>
      </c>
      <c r="K372" s="81">
        <v>166.25</v>
      </c>
      <c r="L372" s="81">
        <v>3477</v>
      </c>
      <c r="M372" s="81">
        <v>14.22</v>
      </c>
      <c r="N372" s="81"/>
      <c r="O372" s="81"/>
      <c r="P372" s="81"/>
      <c r="Q372" s="81"/>
      <c r="R372" s="81"/>
      <c r="S372" s="81"/>
      <c r="T372" s="81"/>
      <c r="U372" s="81"/>
      <c r="V372" s="81"/>
      <c r="W372" s="81"/>
      <c r="X372" s="81"/>
    </row>
    <row r="373" spans="3:24" x14ac:dyDescent="0.25">
      <c r="C373" s="76">
        <v>43192</v>
      </c>
      <c r="D373" s="81">
        <v>1.4043000000000001</v>
      </c>
      <c r="E373" s="81">
        <v>67.64</v>
      </c>
      <c r="F373" s="81">
        <v>1.23</v>
      </c>
      <c r="G373" s="81">
        <v>112.4</v>
      </c>
      <c r="H373" s="81">
        <v>54.274999999999999</v>
      </c>
      <c r="I373" s="81">
        <v>387.25</v>
      </c>
      <c r="J373" s="81">
        <v>446.25</v>
      </c>
      <c r="K373" s="81">
        <v>163.75</v>
      </c>
      <c r="L373" s="81">
        <v>3632</v>
      </c>
      <c r="M373" s="81">
        <v>14.22</v>
      </c>
      <c r="N373" s="81"/>
      <c r="O373" s="81"/>
      <c r="P373" s="81"/>
      <c r="Q373" s="81"/>
      <c r="R373" s="81"/>
      <c r="S373" s="81"/>
      <c r="T373" s="81"/>
      <c r="U373" s="81"/>
      <c r="V373" s="81"/>
      <c r="W373" s="81"/>
      <c r="X373" s="81"/>
    </row>
    <row r="374" spans="3:24" x14ac:dyDescent="0.25">
      <c r="C374" s="76">
        <v>43189</v>
      </c>
      <c r="D374" s="81">
        <v>1.4015</v>
      </c>
      <c r="E374" s="81">
        <v>70.27</v>
      </c>
      <c r="F374" s="81">
        <v>1.2321</v>
      </c>
      <c r="G374" s="81">
        <v>113.75</v>
      </c>
      <c r="H374" s="81">
        <v>57.25</v>
      </c>
      <c r="I374" s="81">
        <v>387.75</v>
      </c>
      <c r="J374" s="81">
        <v>451</v>
      </c>
      <c r="K374" s="81">
        <v>163.75</v>
      </c>
      <c r="L374" s="81">
        <v>3632</v>
      </c>
      <c r="M374" s="81">
        <v>14.23</v>
      </c>
      <c r="N374" s="81"/>
      <c r="O374" s="81"/>
      <c r="P374" s="81"/>
      <c r="Q374" s="81"/>
      <c r="R374" s="81"/>
      <c r="S374" s="81"/>
      <c r="T374" s="81"/>
      <c r="U374" s="81"/>
      <c r="V374" s="81"/>
      <c r="W374" s="81"/>
      <c r="X374" s="81"/>
    </row>
    <row r="375" spans="3:24" x14ac:dyDescent="0.25">
      <c r="C375" s="76">
        <v>43188</v>
      </c>
      <c r="D375" s="81">
        <v>1.4015</v>
      </c>
      <c r="E375" s="81">
        <v>70.27</v>
      </c>
      <c r="F375" s="81">
        <v>1.2301</v>
      </c>
      <c r="G375" s="81">
        <v>113.75</v>
      </c>
      <c r="H375" s="81">
        <v>57.25</v>
      </c>
      <c r="I375" s="81">
        <v>387.75</v>
      </c>
      <c r="J375" s="81">
        <v>451</v>
      </c>
      <c r="K375" s="81">
        <v>163.75</v>
      </c>
      <c r="L375" s="81">
        <v>3632</v>
      </c>
      <c r="M375" s="81">
        <v>14.23</v>
      </c>
      <c r="N375" s="81"/>
      <c r="O375" s="81"/>
      <c r="P375" s="81"/>
      <c r="Q375" s="81"/>
      <c r="R375" s="81"/>
      <c r="S375" s="81"/>
      <c r="T375" s="81"/>
      <c r="U375" s="81"/>
      <c r="V375" s="81"/>
      <c r="W375" s="81"/>
      <c r="X375" s="81"/>
    </row>
    <row r="376" spans="3:24" x14ac:dyDescent="0.25">
      <c r="C376" s="76">
        <v>43187</v>
      </c>
      <c r="D376" s="81">
        <v>1.4076</v>
      </c>
      <c r="E376" s="81">
        <v>69.53</v>
      </c>
      <c r="F376" s="81">
        <v>1.2306999999999999</v>
      </c>
      <c r="G376" s="81">
        <v>116</v>
      </c>
      <c r="H376" s="81">
        <v>56.924999999999997</v>
      </c>
      <c r="I376" s="81">
        <v>373.5</v>
      </c>
      <c r="J376" s="81">
        <v>445.5</v>
      </c>
      <c r="K376" s="81">
        <v>163</v>
      </c>
      <c r="L376" s="81">
        <v>3632</v>
      </c>
      <c r="M376" s="81">
        <v>14.23</v>
      </c>
      <c r="N376" s="81"/>
      <c r="O376" s="81"/>
      <c r="P376" s="81"/>
      <c r="Q376" s="81"/>
      <c r="R376" s="81"/>
      <c r="S376" s="81"/>
      <c r="T376" s="81"/>
      <c r="U376" s="81"/>
      <c r="V376" s="81"/>
      <c r="W376" s="81"/>
      <c r="X376" s="81"/>
    </row>
    <row r="377" spans="3:24" x14ac:dyDescent="0.25">
      <c r="C377" s="76">
        <v>43186</v>
      </c>
      <c r="D377" s="81">
        <v>1.4154</v>
      </c>
      <c r="E377" s="81">
        <v>70.11</v>
      </c>
      <c r="F377" s="81">
        <v>1.2401</v>
      </c>
      <c r="G377" s="81">
        <v>115.425</v>
      </c>
      <c r="H377" s="81">
        <v>57.75</v>
      </c>
      <c r="I377" s="81">
        <v>374</v>
      </c>
      <c r="J377" s="81">
        <v>449</v>
      </c>
      <c r="K377" s="81">
        <v>163.5</v>
      </c>
      <c r="L377" s="81">
        <v>3632</v>
      </c>
      <c r="M377" s="81">
        <v>14.22</v>
      </c>
      <c r="N377" s="81"/>
      <c r="O377" s="81"/>
      <c r="P377" s="81"/>
      <c r="Q377" s="81"/>
      <c r="R377" s="81"/>
      <c r="S377" s="81"/>
      <c r="T377" s="81"/>
      <c r="U377" s="81"/>
      <c r="V377" s="81"/>
      <c r="W377" s="81"/>
      <c r="X377" s="81"/>
    </row>
    <row r="378" spans="3:24" x14ac:dyDescent="0.25">
      <c r="C378" s="76">
        <v>43185</v>
      </c>
      <c r="D378" s="81">
        <v>1.4226000000000001</v>
      </c>
      <c r="E378" s="81">
        <v>70.12</v>
      </c>
      <c r="F378" s="81">
        <v>1.2442</v>
      </c>
      <c r="G378" s="81">
        <v>115.175</v>
      </c>
      <c r="H378" s="81">
        <v>58.024999999999999</v>
      </c>
      <c r="I378" s="81">
        <v>374</v>
      </c>
      <c r="J378" s="81">
        <v>454.25</v>
      </c>
      <c r="K378" s="81">
        <v>163.5</v>
      </c>
      <c r="L378" s="81">
        <v>3632</v>
      </c>
      <c r="M378" s="81">
        <v>14.22</v>
      </c>
      <c r="N378" s="81"/>
      <c r="O378" s="81"/>
      <c r="P378" s="81"/>
      <c r="Q378" s="81"/>
      <c r="R378" s="81"/>
      <c r="S378" s="81"/>
      <c r="T378" s="81"/>
      <c r="U378" s="81"/>
      <c r="V378" s="81"/>
      <c r="W378" s="81"/>
      <c r="X378" s="81"/>
    </row>
    <row r="379" spans="3:24" x14ac:dyDescent="0.25">
      <c r="C379" s="76">
        <v>43182</v>
      </c>
      <c r="D379" s="81">
        <v>1.4132</v>
      </c>
      <c r="E379" s="81">
        <v>70.45</v>
      </c>
      <c r="F379" s="81">
        <v>1.2351000000000001</v>
      </c>
      <c r="G379" s="81">
        <v>116.05</v>
      </c>
      <c r="H379" s="81">
        <v>58.424999999999997</v>
      </c>
      <c r="I379" s="81">
        <v>377.25</v>
      </c>
      <c r="J379" s="81">
        <v>460.25</v>
      </c>
      <c r="K379" s="81">
        <v>163</v>
      </c>
      <c r="L379" s="81">
        <v>3632</v>
      </c>
      <c r="M379" s="81">
        <v>14.21</v>
      </c>
      <c r="N379" s="81"/>
      <c r="O379" s="81"/>
      <c r="P379" s="81"/>
      <c r="Q379" s="81"/>
      <c r="R379" s="81"/>
      <c r="S379" s="81"/>
      <c r="T379" s="81"/>
      <c r="U379" s="81"/>
      <c r="V379" s="81"/>
      <c r="W379" s="81"/>
      <c r="X379" s="81"/>
    </row>
    <row r="380" spans="3:24" x14ac:dyDescent="0.25">
      <c r="C380" s="76">
        <v>43181</v>
      </c>
      <c r="D380" s="81">
        <v>1.4094</v>
      </c>
      <c r="E380" s="81">
        <v>68.91</v>
      </c>
      <c r="F380" s="81">
        <v>1.23</v>
      </c>
      <c r="G380" s="81">
        <v>118.15</v>
      </c>
      <c r="H380" s="81">
        <v>61.325000000000003</v>
      </c>
      <c r="I380" s="81">
        <v>376</v>
      </c>
      <c r="J380" s="81">
        <v>455.75</v>
      </c>
      <c r="K380" s="81">
        <v>163.5</v>
      </c>
      <c r="L380" s="81">
        <v>3632</v>
      </c>
      <c r="M380" s="81">
        <v>14.21</v>
      </c>
      <c r="N380" s="81"/>
      <c r="O380" s="81"/>
      <c r="P380" s="81"/>
      <c r="Q380" s="81"/>
      <c r="R380" s="81"/>
      <c r="S380" s="81"/>
      <c r="T380" s="81"/>
      <c r="U380" s="81"/>
      <c r="V380" s="81"/>
      <c r="W380" s="81"/>
      <c r="X380" s="81"/>
    </row>
    <row r="381" spans="3:24" x14ac:dyDescent="0.25">
      <c r="C381" s="76">
        <v>43180</v>
      </c>
      <c r="D381" s="81">
        <v>1.4138999999999999</v>
      </c>
      <c r="E381" s="81">
        <v>69.47</v>
      </c>
      <c r="F381" s="81">
        <v>1.2336</v>
      </c>
      <c r="G381" s="81">
        <v>117.7</v>
      </c>
      <c r="H381" s="81">
        <v>62.575000000000003</v>
      </c>
      <c r="I381" s="81">
        <v>375</v>
      </c>
      <c r="J381" s="81">
        <v>453.5</v>
      </c>
      <c r="K381" s="81">
        <v>162.75</v>
      </c>
      <c r="L381" s="81">
        <v>3632</v>
      </c>
      <c r="M381" s="81">
        <v>14.28</v>
      </c>
      <c r="N381" s="81"/>
      <c r="O381" s="81"/>
      <c r="P381" s="81"/>
      <c r="Q381" s="81"/>
      <c r="R381" s="81"/>
      <c r="S381" s="81"/>
      <c r="T381" s="81"/>
      <c r="U381" s="81"/>
      <c r="V381" s="81"/>
      <c r="W381" s="81"/>
      <c r="X381" s="81"/>
    </row>
    <row r="382" spans="3:24" x14ac:dyDescent="0.25">
      <c r="C382" s="76">
        <v>43179</v>
      </c>
      <c r="D382" s="81">
        <v>1.3996999999999999</v>
      </c>
      <c r="E382" s="81">
        <v>67.42</v>
      </c>
      <c r="F382" s="81">
        <v>1.224</v>
      </c>
      <c r="G382" s="81">
        <v>119.575</v>
      </c>
      <c r="H382" s="81">
        <v>63.25</v>
      </c>
      <c r="I382" s="81">
        <v>374.5</v>
      </c>
      <c r="J382" s="81">
        <v>453</v>
      </c>
      <c r="K382" s="81">
        <v>162.5</v>
      </c>
      <c r="L382" s="81">
        <v>3632</v>
      </c>
      <c r="M382" s="81">
        <v>14.28</v>
      </c>
      <c r="N382" s="81"/>
      <c r="O382" s="81"/>
      <c r="P382" s="81"/>
      <c r="Q382" s="81"/>
      <c r="R382" s="81"/>
      <c r="S382" s="81"/>
      <c r="T382" s="81"/>
      <c r="U382" s="81"/>
      <c r="V382" s="81"/>
      <c r="W382" s="81"/>
      <c r="X382" s="81"/>
    </row>
    <row r="383" spans="3:24" x14ac:dyDescent="0.25">
      <c r="C383" s="76">
        <v>43178</v>
      </c>
      <c r="D383" s="81">
        <v>1.4023000000000001</v>
      </c>
      <c r="E383" s="81">
        <v>66.05</v>
      </c>
      <c r="F383" s="81">
        <v>1.2333000000000001</v>
      </c>
      <c r="G383" s="81">
        <v>120.22499999999999</v>
      </c>
      <c r="H383" s="81">
        <v>63.15</v>
      </c>
      <c r="I383" s="81">
        <v>375</v>
      </c>
      <c r="J383" s="81">
        <v>450.75</v>
      </c>
      <c r="K383" s="81">
        <v>162.25</v>
      </c>
      <c r="L383" s="81">
        <v>3593</v>
      </c>
      <c r="M383" s="81">
        <v>14.29</v>
      </c>
      <c r="N383" s="81"/>
      <c r="O383" s="81"/>
      <c r="P383" s="81"/>
      <c r="Q383" s="81"/>
      <c r="R383" s="81"/>
      <c r="S383" s="81"/>
      <c r="T383" s="81"/>
      <c r="U383" s="81"/>
      <c r="V383" s="81"/>
      <c r="W383" s="81"/>
      <c r="X383" s="81"/>
    </row>
    <row r="384" spans="3:24" x14ac:dyDescent="0.25">
      <c r="C384" s="76">
        <v>43175</v>
      </c>
      <c r="D384" s="81">
        <v>1.3938999999999999</v>
      </c>
      <c r="E384" s="81">
        <v>66.209999999999994</v>
      </c>
      <c r="F384" s="81">
        <v>1.2286999999999999</v>
      </c>
      <c r="G384" s="81">
        <v>121.25</v>
      </c>
      <c r="H384" s="81">
        <v>65.45</v>
      </c>
      <c r="I384" s="81">
        <v>382.75</v>
      </c>
      <c r="J384" s="81">
        <v>467.75</v>
      </c>
      <c r="K384" s="81">
        <v>164.75</v>
      </c>
      <c r="L384" s="81">
        <v>3593</v>
      </c>
      <c r="M384" s="81">
        <v>14.28</v>
      </c>
      <c r="N384" s="81"/>
      <c r="O384" s="81"/>
      <c r="P384" s="81"/>
      <c r="Q384" s="81"/>
      <c r="R384" s="81"/>
      <c r="S384" s="81"/>
      <c r="T384" s="81"/>
      <c r="U384" s="81"/>
      <c r="V384" s="81"/>
      <c r="W384" s="81"/>
      <c r="X384" s="81"/>
    </row>
    <row r="385" spans="3:24" x14ac:dyDescent="0.25">
      <c r="C385" s="76">
        <v>43174</v>
      </c>
      <c r="D385" s="81">
        <v>1.3935999999999999</v>
      </c>
      <c r="E385" s="81">
        <v>65.12</v>
      </c>
      <c r="F385" s="81">
        <v>1.2303999999999999</v>
      </c>
      <c r="G385" s="81">
        <v>121.85</v>
      </c>
      <c r="H385" s="81">
        <v>65.724999999999994</v>
      </c>
      <c r="I385" s="81">
        <v>386.75</v>
      </c>
      <c r="J385" s="81">
        <v>478.75</v>
      </c>
      <c r="K385" s="81">
        <v>165.5</v>
      </c>
      <c r="L385" s="81">
        <v>3593</v>
      </c>
      <c r="M385" s="81">
        <v>14.3</v>
      </c>
      <c r="N385" s="81"/>
      <c r="O385" s="81"/>
      <c r="P385" s="81"/>
      <c r="Q385" s="81"/>
      <c r="R385" s="81"/>
      <c r="S385" s="81"/>
      <c r="T385" s="81"/>
      <c r="U385" s="81"/>
      <c r="V385" s="81"/>
      <c r="W385" s="81"/>
      <c r="X385" s="81"/>
    </row>
    <row r="386" spans="3:24" x14ac:dyDescent="0.25">
      <c r="C386" s="76">
        <v>43173</v>
      </c>
      <c r="D386" s="81">
        <v>1.3958999999999999</v>
      </c>
      <c r="E386" s="81">
        <v>64.89</v>
      </c>
      <c r="F386" s="81">
        <v>1.2364999999999999</v>
      </c>
      <c r="G386" s="81">
        <v>123</v>
      </c>
      <c r="H386" s="81">
        <v>66.875</v>
      </c>
      <c r="I386" s="81">
        <v>383.5</v>
      </c>
      <c r="J386" s="81">
        <v>495.75</v>
      </c>
      <c r="K386" s="81">
        <v>165</v>
      </c>
      <c r="L386" s="81">
        <v>3593</v>
      </c>
      <c r="M386" s="81">
        <v>14.24</v>
      </c>
      <c r="N386" s="81"/>
      <c r="O386" s="81"/>
      <c r="P386" s="81"/>
      <c r="Q386" s="81"/>
      <c r="R386" s="81"/>
      <c r="S386" s="81"/>
      <c r="T386" s="81"/>
      <c r="U386" s="81"/>
      <c r="V386" s="81"/>
      <c r="W386" s="81"/>
      <c r="X386" s="81"/>
    </row>
    <row r="387" spans="3:24" x14ac:dyDescent="0.25">
      <c r="C387" s="76">
        <v>43172</v>
      </c>
      <c r="D387" s="81">
        <v>1.3958999999999999</v>
      </c>
      <c r="E387" s="81">
        <v>64.64</v>
      </c>
      <c r="F387" s="81">
        <v>1.2388999999999999</v>
      </c>
      <c r="G387" s="81">
        <v>121.9</v>
      </c>
      <c r="H387" s="81">
        <v>67.724999999999994</v>
      </c>
      <c r="I387" s="81">
        <v>385.5</v>
      </c>
      <c r="J387" s="81">
        <v>485.5</v>
      </c>
      <c r="K387" s="81">
        <v>164</v>
      </c>
      <c r="L387" s="81">
        <v>3593</v>
      </c>
      <c r="M387" s="81">
        <v>14.2</v>
      </c>
      <c r="N387" s="81"/>
      <c r="O387" s="81"/>
      <c r="P387" s="81"/>
      <c r="Q387" s="81"/>
      <c r="R387" s="81"/>
      <c r="S387" s="81"/>
      <c r="T387" s="81"/>
      <c r="U387" s="81"/>
      <c r="V387" s="81"/>
      <c r="W387" s="81"/>
      <c r="X387" s="81"/>
    </row>
    <row r="388" spans="3:24" x14ac:dyDescent="0.25">
      <c r="C388" s="76">
        <v>43171</v>
      </c>
      <c r="D388" s="81">
        <v>1.3905000000000001</v>
      </c>
      <c r="E388" s="81">
        <v>64.95</v>
      </c>
      <c r="F388" s="81">
        <v>1.2332000000000001</v>
      </c>
      <c r="G388" s="81">
        <v>121.55</v>
      </c>
      <c r="H388" s="81">
        <v>67.674999999999997</v>
      </c>
      <c r="I388" s="81">
        <v>384.25</v>
      </c>
      <c r="J388" s="81">
        <v>489.75</v>
      </c>
      <c r="K388" s="81">
        <v>157</v>
      </c>
      <c r="L388" s="81">
        <v>3593</v>
      </c>
      <c r="M388" s="81">
        <v>14.18</v>
      </c>
      <c r="N388" s="81"/>
      <c r="O388" s="81"/>
      <c r="P388" s="81"/>
      <c r="Q388" s="81"/>
      <c r="R388" s="81"/>
      <c r="S388" s="81"/>
      <c r="T388" s="81"/>
      <c r="U388" s="81"/>
      <c r="V388" s="81"/>
      <c r="W388" s="81"/>
      <c r="X388" s="81"/>
    </row>
    <row r="389" spans="3:24" x14ac:dyDescent="0.25">
      <c r="C389" s="76">
        <v>43168</v>
      </c>
      <c r="D389" s="81">
        <v>1.3847</v>
      </c>
      <c r="E389" s="81">
        <v>65.489999999999995</v>
      </c>
      <c r="F389" s="81">
        <v>1.2304999999999999</v>
      </c>
      <c r="G389" s="81">
        <v>123.125</v>
      </c>
      <c r="H389" s="81">
        <v>67.849999999999994</v>
      </c>
      <c r="I389" s="81">
        <v>383</v>
      </c>
      <c r="J389" s="81">
        <v>489</v>
      </c>
      <c r="K389" s="81">
        <v>160</v>
      </c>
      <c r="L389" s="81">
        <v>3593</v>
      </c>
      <c r="M389" s="81">
        <v>14.19</v>
      </c>
      <c r="N389" s="81"/>
      <c r="O389" s="81"/>
      <c r="P389" s="81"/>
      <c r="Q389" s="81"/>
      <c r="R389" s="81"/>
      <c r="S389" s="81"/>
      <c r="T389" s="81"/>
      <c r="U389" s="81"/>
      <c r="V389" s="81"/>
      <c r="W389" s="81"/>
      <c r="X389" s="81"/>
    </row>
    <row r="390" spans="3:24" x14ac:dyDescent="0.25">
      <c r="C390" s="76">
        <v>43167</v>
      </c>
      <c r="D390" s="81">
        <v>1.381</v>
      </c>
      <c r="E390" s="81">
        <v>63.61</v>
      </c>
      <c r="F390" s="81">
        <v>1.2310000000000001</v>
      </c>
      <c r="G390" s="81">
        <v>121.77500000000001</v>
      </c>
      <c r="H390" s="81">
        <v>68.075000000000003</v>
      </c>
      <c r="I390" s="81">
        <v>385.75</v>
      </c>
      <c r="J390" s="81">
        <v>494.75</v>
      </c>
      <c r="K390" s="81">
        <v>163</v>
      </c>
      <c r="L390" s="81">
        <v>3593</v>
      </c>
      <c r="M390" s="81">
        <v>14.16</v>
      </c>
      <c r="N390" s="81"/>
      <c r="O390" s="81"/>
      <c r="P390" s="81"/>
      <c r="Q390" s="81"/>
      <c r="R390" s="81"/>
      <c r="S390" s="81"/>
      <c r="T390" s="81"/>
      <c r="U390" s="81"/>
      <c r="V390" s="81"/>
      <c r="W390" s="81"/>
      <c r="X390" s="81"/>
    </row>
    <row r="391" spans="3:24" x14ac:dyDescent="0.25">
      <c r="C391" s="76">
        <v>43166</v>
      </c>
      <c r="D391" s="81">
        <v>1.3898999999999999</v>
      </c>
      <c r="E391" s="81">
        <v>64.34</v>
      </c>
      <c r="F391" s="81">
        <v>1.2412000000000001</v>
      </c>
      <c r="G391" s="81">
        <v>122.97499999999999</v>
      </c>
      <c r="H391" s="81">
        <v>67.8</v>
      </c>
      <c r="I391" s="81">
        <v>379.25</v>
      </c>
      <c r="J391" s="81">
        <v>493</v>
      </c>
      <c r="K391" s="81">
        <v>161</v>
      </c>
      <c r="L391" s="81">
        <v>3593</v>
      </c>
      <c r="M391" s="81">
        <v>14.13</v>
      </c>
      <c r="N391" s="81"/>
      <c r="O391" s="81"/>
      <c r="P391" s="81"/>
      <c r="Q391" s="81"/>
      <c r="R391" s="81"/>
      <c r="S391" s="81"/>
      <c r="T391" s="81"/>
      <c r="U391" s="81"/>
      <c r="V391" s="81"/>
      <c r="W391" s="81"/>
      <c r="X391" s="81"/>
    </row>
    <row r="392" spans="3:24" x14ac:dyDescent="0.25">
      <c r="C392" s="76">
        <v>43165</v>
      </c>
      <c r="D392" s="81">
        <v>1.3885000000000001</v>
      </c>
      <c r="E392" s="81">
        <v>65.790000000000006</v>
      </c>
      <c r="F392" s="81">
        <v>1.2402</v>
      </c>
      <c r="G392" s="81">
        <v>122.825</v>
      </c>
      <c r="H392" s="81">
        <v>68.2</v>
      </c>
      <c r="I392" s="81">
        <v>379.75</v>
      </c>
      <c r="J392" s="81">
        <v>502</v>
      </c>
      <c r="K392" s="81">
        <v>163</v>
      </c>
      <c r="L392" s="81">
        <v>3623</v>
      </c>
      <c r="M392" s="81">
        <v>14.17</v>
      </c>
      <c r="N392" s="81"/>
      <c r="O392" s="81"/>
      <c r="P392" s="81"/>
      <c r="Q392" s="81"/>
      <c r="R392" s="81"/>
      <c r="S392" s="81"/>
      <c r="T392" s="81"/>
      <c r="U392" s="81"/>
      <c r="V392" s="81"/>
      <c r="W392" s="81"/>
      <c r="X392" s="81"/>
    </row>
    <row r="393" spans="3:24" x14ac:dyDescent="0.25">
      <c r="C393" s="76">
        <v>43164</v>
      </c>
      <c r="D393" s="81">
        <v>1.3848</v>
      </c>
      <c r="E393" s="81">
        <v>65.540000000000006</v>
      </c>
      <c r="F393" s="81">
        <v>1.2335</v>
      </c>
      <c r="G393" s="81">
        <v>123.22499999999999</v>
      </c>
      <c r="H393" s="81">
        <v>68.8</v>
      </c>
      <c r="I393" s="81">
        <v>378.25</v>
      </c>
      <c r="J393" s="81">
        <v>502.25</v>
      </c>
      <c r="K393" s="81">
        <v>164.25</v>
      </c>
      <c r="L393" s="81">
        <v>3623</v>
      </c>
      <c r="M393" s="81">
        <v>14.15</v>
      </c>
      <c r="N393" s="81"/>
      <c r="O393" s="81"/>
      <c r="P393" s="81"/>
      <c r="Q393" s="81"/>
      <c r="R393" s="81"/>
      <c r="S393" s="81"/>
      <c r="T393" s="81"/>
      <c r="U393" s="81"/>
      <c r="V393" s="81"/>
      <c r="W393" s="81"/>
      <c r="X393" s="81"/>
    </row>
    <row r="394" spans="3:24" x14ac:dyDescent="0.25">
      <c r="C394" s="76">
        <v>43161</v>
      </c>
      <c r="D394" s="81">
        <v>1.3802000000000001</v>
      </c>
      <c r="E394" s="81">
        <v>64.37</v>
      </c>
      <c r="F394" s="81">
        <v>1.2317</v>
      </c>
      <c r="G394" s="81">
        <v>122.175</v>
      </c>
      <c r="H394" s="81">
        <v>67.575000000000003</v>
      </c>
      <c r="I394" s="81">
        <v>377.25</v>
      </c>
      <c r="J394" s="81">
        <v>492</v>
      </c>
      <c r="K394" s="81">
        <v>163.5</v>
      </c>
      <c r="L394" s="81">
        <v>3623</v>
      </c>
      <c r="M394" s="81">
        <v>14.12</v>
      </c>
      <c r="N394" s="81"/>
      <c r="O394" s="81"/>
      <c r="P394" s="81"/>
      <c r="Q394" s="81"/>
      <c r="R394" s="81"/>
      <c r="S394" s="81"/>
      <c r="T394" s="81"/>
      <c r="U394" s="81"/>
      <c r="V394" s="81"/>
      <c r="W394" s="81"/>
      <c r="X394" s="81"/>
    </row>
    <row r="395" spans="3:24" x14ac:dyDescent="0.25">
      <c r="C395" s="76">
        <v>43160</v>
      </c>
      <c r="D395" s="81">
        <v>1.3774</v>
      </c>
      <c r="E395" s="81">
        <v>63.83</v>
      </c>
      <c r="F395" s="81">
        <v>1.2266999999999999</v>
      </c>
      <c r="G395" s="81">
        <v>123.325</v>
      </c>
      <c r="H395" s="81">
        <v>66.974999999999994</v>
      </c>
      <c r="I395" s="81">
        <v>378.75</v>
      </c>
      <c r="J395" s="81">
        <v>505.5</v>
      </c>
      <c r="K395" s="81">
        <v>167.25</v>
      </c>
      <c r="L395" s="81">
        <v>3623</v>
      </c>
      <c r="M395" s="81">
        <v>14.04</v>
      </c>
      <c r="N395" s="81"/>
      <c r="O395" s="81"/>
      <c r="P395" s="81"/>
      <c r="Q395" s="81"/>
      <c r="R395" s="81"/>
      <c r="S395" s="81"/>
      <c r="T395" s="81"/>
      <c r="U395" s="81"/>
      <c r="V395" s="81"/>
      <c r="W395" s="81"/>
      <c r="X395" s="81"/>
    </row>
    <row r="396" spans="3:24" x14ac:dyDescent="0.25">
      <c r="C396" s="76">
        <v>43159</v>
      </c>
      <c r="D396" s="81">
        <v>1.3759999999999999</v>
      </c>
      <c r="E396" s="81">
        <v>65.78</v>
      </c>
      <c r="F396" s="81">
        <v>1.2193000000000001</v>
      </c>
      <c r="G396" s="81">
        <v>127.5</v>
      </c>
      <c r="H396" s="81">
        <v>67.224999999999994</v>
      </c>
      <c r="I396" s="81">
        <v>374.5</v>
      </c>
      <c r="J396" s="81">
        <v>484.5</v>
      </c>
      <c r="K396" s="81">
        <v>166.75</v>
      </c>
      <c r="L396" s="81">
        <v>3623</v>
      </c>
      <c r="M396" s="81">
        <v>14.02</v>
      </c>
      <c r="N396" s="81"/>
      <c r="O396" s="81"/>
      <c r="P396" s="81"/>
      <c r="Q396" s="81"/>
      <c r="R396" s="81"/>
      <c r="S396" s="81"/>
      <c r="T396" s="81"/>
      <c r="U396" s="81"/>
      <c r="V396" s="81"/>
      <c r="W396" s="81"/>
      <c r="X396" s="81"/>
    </row>
    <row r="397" spans="3:24" x14ac:dyDescent="0.25">
      <c r="C397" s="76">
        <v>43158</v>
      </c>
      <c r="D397" s="81">
        <v>1.3907</v>
      </c>
      <c r="E397" s="81">
        <v>66.63</v>
      </c>
      <c r="F397" s="81">
        <v>1.2231000000000001</v>
      </c>
      <c r="G397" s="81">
        <v>128.02500000000001</v>
      </c>
      <c r="H397" s="81">
        <v>69.95</v>
      </c>
      <c r="I397" s="81">
        <v>370.5</v>
      </c>
      <c r="J397" s="81">
        <v>463.25</v>
      </c>
      <c r="K397" s="81">
        <v>164.25</v>
      </c>
      <c r="L397" s="81">
        <v>3623</v>
      </c>
      <c r="M397" s="81">
        <v>13.44</v>
      </c>
      <c r="N397" s="81"/>
      <c r="O397" s="81"/>
      <c r="P397" s="81"/>
      <c r="Q397" s="81"/>
      <c r="R397" s="81"/>
      <c r="S397" s="81"/>
      <c r="T397" s="81"/>
      <c r="U397" s="81"/>
      <c r="V397" s="81"/>
      <c r="W397" s="81"/>
      <c r="X397" s="81"/>
    </row>
    <row r="398" spans="3:24" x14ac:dyDescent="0.25">
      <c r="C398" s="76">
        <v>43157</v>
      </c>
      <c r="D398" s="81">
        <v>1.3965000000000001</v>
      </c>
      <c r="E398" s="81">
        <v>67.5</v>
      </c>
      <c r="F398" s="81">
        <v>1.2316</v>
      </c>
      <c r="G398" s="81">
        <v>127.4</v>
      </c>
      <c r="H398" s="81">
        <v>69.95</v>
      </c>
      <c r="I398" s="81">
        <v>368.5</v>
      </c>
      <c r="J398" s="81">
        <v>459.5</v>
      </c>
      <c r="K398" s="81">
        <v>164</v>
      </c>
      <c r="L398" s="81">
        <v>3623</v>
      </c>
      <c r="M398" s="81">
        <v>13.44</v>
      </c>
      <c r="N398" s="81"/>
      <c r="O398" s="81"/>
      <c r="P398" s="81"/>
      <c r="Q398" s="81"/>
      <c r="R398" s="81"/>
      <c r="S398" s="81"/>
      <c r="T398" s="81"/>
      <c r="U398" s="81"/>
      <c r="V398" s="81"/>
      <c r="W398" s="81"/>
      <c r="X398" s="81"/>
    </row>
    <row r="399" spans="3:24" x14ac:dyDescent="0.25">
      <c r="C399" s="76">
        <v>43154</v>
      </c>
      <c r="D399" s="81">
        <v>1.3965000000000001</v>
      </c>
      <c r="E399" s="81">
        <v>67.31</v>
      </c>
      <c r="F399" s="81">
        <v>1.2293000000000001</v>
      </c>
      <c r="G399" s="81">
        <v>128</v>
      </c>
      <c r="H399" s="81">
        <v>71.375</v>
      </c>
      <c r="I399" s="81">
        <v>366.25</v>
      </c>
      <c r="J399" s="81">
        <v>452.25</v>
      </c>
      <c r="K399" s="81">
        <v>163.25</v>
      </c>
      <c r="L399" s="81">
        <v>3623</v>
      </c>
      <c r="M399" s="81">
        <v>13.42</v>
      </c>
      <c r="N399" s="81"/>
      <c r="O399" s="81"/>
      <c r="P399" s="81"/>
      <c r="Q399" s="81"/>
      <c r="R399" s="81"/>
      <c r="S399" s="81"/>
      <c r="T399" s="81"/>
      <c r="U399" s="81"/>
      <c r="V399" s="81"/>
      <c r="W399" s="81"/>
      <c r="X399" s="81"/>
    </row>
    <row r="400" spans="3:24" x14ac:dyDescent="0.25">
      <c r="C400" s="76">
        <v>43153</v>
      </c>
      <c r="D400" s="81">
        <v>1.3954</v>
      </c>
      <c r="E400" s="81">
        <v>66.39</v>
      </c>
      <c r="F400" s="81">
        <v>1.2329000000000001</v>
      </c>
      <c r="G400" s="81">
        <v>128.35</v>
      </c>
      <c r="H400" s="81">
        <v>71.275000000000006</v>
      </c>
      <c r="I400" s="81">
        <v>366.75</v>
      </c>
      <c r="J400" s="81">
        <v>451.25</v>
      </c>
      <c r="K400" s="81">
        <v>161.75</v>
      </c>
      <c r="L400" s="81">
        <v>3623</v>
      </c>
      <c r="M400" s="81">
        <v>13.46</v>
      </c>
      <c r="N400" s="81"/>
      <c r="O400" s="81"/>
      <c r="P400" s="81"/>
      <c r="Q400" s="81"/>
      <c r="R400" s="81"/>
      <c r="S400" s="81"/>
      <c r="T400" s="81"/>
      <c r="U400" s="81"/>
      <c r="V400" s="81"/>
      <c r="W400" s="81"/>
      <c r="X400" s="81"/>
    </row>
    <row r="401" spans="3:24" x14ac:dyDescent="0.25">
      <c r="C401" s="76">
        <v>43152</v>
      </c>
      <c r="D401" s="81">
        <v>1.3916999999999999</v>
      </c>
      <c r="E401" s="81">
        <v>65.42</v>
      </c>
      <c r="F401" s="81">
        <v>1.2282</v>
      </c>
      <c r="G401" s="81">
        <v>129.65</v>
      </c>
      <c r="H401" s="81">
        <v>69.900000000000006</v>
      </c>
      <c r="I401" s="81">
        <v>365.75</v>
      </c>
      <c r="J401" s="81">
        <v>447.25</v>
      </c>
      <c r="K401" s="81">
        <v>161.25</v>
      </c>
      <c r="L401" s="81">
        <v>3623</v>
      </c>
      <c r="M401" s="81">
        <v>13.46</v>
      </c>
      <c r="N401" s="81"/>
      <c r="O401" s="81"/>
      <c r="P401" s="81"/>
      <c r="Q401" s="81"/>
      <c r="R401" s="81"/>
      <c r="S401" s="81"/>
      <c r="T401" s="81"/>
      <c r="U401" s="81"/>
      <c r="V401" s="81"/>
      <c r="W401" s="81"/>
      <c r="X401" s="81"/>
    </row>
    <row r="402" spans="3:24" x14ac:dyDescent="0.25">
      <c r="C402" s="76">
        <v>43151</v>
      </c>
      <c r="D402" s="81">
        <v>1.3994</v>
      </c>
      <c r="E402" s="81">
        <v>65.25</v>
      </c>
      <c r="F402" s="81">
        <v>1.2336</v>
      </c>
      <c r="G402" s="81">
        <v>130.30000000000001</v>
      </c>
      <c r="H402" s="81">
        <v>69.2</v>
      </c>
      <c r="I402" s="81">
        <v>365.5</v>
      </c>
      <c r="J402" s="81">
        <v>449.25</v>
      </c>
      <c r="K402" s="81">
        <v>160.5</v>
      </c>
      <c r="L402" s="81">
        <v>3623</v>
      </c>
      <c r="M402" s="81">
        <v>13.48</v>
      </c>
      <c r="N402" s="81"/>
      <c r="O402" s="81"/>
      <c r="P402" s="81"/>
      <c r="Q402" s="81"/>
      <c r="R402" s="81"/>
      <c r="S402" s="81"/>
      <c r="T402" s="81"/>
      <c r="U402" s="81"/>
      <c r="V402" s="81"/>
      <c r="W402" s="81"/>
      <c r="X402" s="81"/>
    </row>
    <row r="403" spans="3:24" x14ac:dyDescent="0.25">
      <c r="C403" s="76">
        <v>43150</v>
      </c>
      <c r="D403" s="81">
        <v>1.4003000000000001</v>
      </c>
      <c r="E403" s="81">
        <v>65.67</v>
      </c>
      <c r="F403" s="81">
        <v>1.2406999999999999</v>
      </c>
      <c r="G403" s="81">
        <v>130.1</v>
      </c>
      <c r="H403" s="81">
        <v>68.150000000000006</v>
      </c>
      <c r="I403" s="81">
        <v>367.5</v>
      </c>
      <c r="J403" s="81">
        <v>457.75</v>
      </c>
      <c r="K403" s="81">
        <v>160.75</v>
      </c>
      <c r="L403" s="81">
        <v>3553</v>
      </c>
      <c r="M403" s="81">
        <v>13.49</v>
      </c>
      <c r="N403" s="81"/>
      <c r="O403" s="81"/>
      <c r="P403" s="81"/>
      <c r="Q403" s="81"/>
      <c r="R403" s="81"/>
      <c r="S403" s="81"/>
      <c r="T403" s="81"/>
      <c r="U403" s="81"/>
      <c r="V403" s="81"/>
      <c r="W403" s="81"/>
      <c r="X403" s="81"/>
    </row>
    <row r="404" spans="3:24" x14ac:dyDescent="0.25">
      <c r="C404" s="76">
        <v>43147</v>
      </c>
      <c r="D404" s="81">
        <v>1.4039999999999999</v>
      </c>
      <c r="E404" s="81">
        <v>64.84</v>
      </c>
      <c r="F404" s="81">
        <v>1.2403999999999999</v>
      </c>
      <c r="G404" s="81">
        <v>130.1</v>
      </c>
      <c r="H404" s="81">
        <v>68.150000000000006</v>
      </c>
      <c r="I404" s="81">
        <v>367.5</v>
      </c>
      <c r="J404" s="81">
        <v>457.75</v>
      </c>
      <c r="K404" s="81">
        <v>159.5</v>
      </c>
      <c r="L404" s="81">
        <v>3553</v>
      </c>
      <c r="M404" s="81">
        <v>13.49</v>
      </c>
      <c r="N404" s="81"/>
      <c r="O404" s="81"/>
      <c r="P404" s="81"/>
      <c r="Q404" s="81"/>
      <c r="R404" s="81"/>
      <c r="S404" s="81"/>
      <c r="T404" s="81"/>
      <c r="U404" s="81"/>
      <c r="V404" s="81"/>
      <c r="W404" s="81"/>
      <c r="X404" s="81"/>
    </row>
    <row r="405" spans="3:24" x14ac:dyDescent="0.25">
      <c r="C405" s="76">
        <v>43146</v>
      </c>
      <c r="D405" s="81">
        <v>1.4096</v>
      </c>
      <c r="E405" s="81">
        <v>64.33</v>
      </c>
      <c r="F405" s="81">
        <v>1.2504999999999999</v>
      </c>
      <c r="G405" s="81">
        <v>129.27500000000001</v>
      </c>
      <c r="H405" s="81">
        <v>69.724999999999994</v>
      </c>
      <c r="I405" s="81">
        <v>367.75</v>
      </c>
      <c r="J405" s="81">
        <v>461.75</v>
      </c>
      <c r="K405" s="81">
        <v>160.25</v>
      </c>
      <c r="L405" s="81">
        <v>3553</v>
      </c>
      <c r="M405" s="81">
        <v>13.46</v>
      </c>
      <c r="N405" s="81"/>
      <c r="O405" s="81"/>
      <c r="P405" s="81"/>
      <c r="Q405" s="81"/>
      <c r="R405" s="81"/>
      <c r="S405" s="81"/>
      <c r="T405" s="81"/>
      <c r="U405" s="81"/>
      <c r="V405" s="81"/>
      <c r="W405" s="81"/>
      <c r="X405" s="81"/>
    </row>
    <row r="406" spans="3:24" x14ac:dyDescent="0.25">
      <c r="C406" s="76">
        <v>43145</v>
      </c>
      <c r="D406" s="81">
        <v>1.3996</v>
      </c>
      <c r="E406" s="81">
        <v>64.36</v>
      </c>
      <c r="F406" s="81">
        <v>1.2447999999999999</v>
      </c>
      <c r="G406" s="81">
        <v>127.65</v>
      </c>
      <c r="H406" s="81">
        <v>70.650000000000006</v>
      </c>
      <c r="I406" s="81">
        <v>367.25</v>
      </c>
      <c r="J406" s="81">
        <v>455.75</v>
      </c>
      <c r="K406" s="81">
        <v>159.5</v>
      </c>
      <c r="L406" s="81">
        <v>3553</v>
      </c>
      <c r="M406" s="81">
        <v>13.48</v>
      </c>
      <c r="N406" s="81"/>
      <c r="O406" s="81"/>
      <c r="P406" s="81"/>
      <c r="Q406" s="81"/>
      <c r="R406" s="81"/>
      <c r="S406" s="81"/>
      <c r="T406" s="81"/>
      <c r="U406" s="81"/>
      <c r="V406" s="81"/>
      <c r="W406" s="81"/>
      <c r="X406" s="81"/>
    </row>
    <row r="407" spans="3:24" x14ac:dyDescent="0.25">
      <c r="C407" s="76">
        <v>43144</v>
      </c>
      <c r="D407" s="81">
        <v>1.389</v>
      </c>
      <c r="E407" s="81">
        <v>62.72</v>
      </c>
      <c r="F407" s="81">
        <v>1.2350000000000001</v>
      </c>
      <c r="G407" s="81">
        <v>126.825</v>
      </c>
      <c r="H407" s="81">
        <v>73.349999999999994</v>
      </c>
      <c r="I407" s="81">
        <v>366.75</v>
      </c>
      <c r="J407" s="81">
        <v>460.75</v>
      </c>
      <c r="K407" s="81">
        <v>160.75</v>
      </c>
      <c r="L407" s="81">
        <v>3553</v>
      </c>
      <c r="M407" s="81">
        <v>13.48</v>
      </c>
      <c r="N407" s="81"/>
      <c r="O407" s="81"/>
      <c r="P407" s="81"/>
      <c r="Q407" s="81"/>
      <c r="R407" s="81"/>
      <c r="S407" s="81"/>
      <c r="T407" s="81"/>
      <c r="U407" s="81"/>
      <c r="V407" s="81"/>
      <c r="W407" s="81"/>
      <c r="X407" s="81"/>
    </row>
    <row r="408" spans="3:24" x14ac:dyDescent="0.25">
      <c r="C408" s="76">
        <v>43143</v>
      </c>
      <c r="D408" s="81">
        <v>1.3835</v>
      </c>
      <c r="E408" s="81">
        <v>62.59</v>
      </c>
      <c r="F408" s="81">
        <v>1.2291000000000001</v>
      </c>
      <c r="G408" s="81">
        <v>127.125</v>
      </c>
      <c r="H408" s="81">
        <v>73.075000000000003</v>
      </c>
      <c r="I408" s="81">
        <v>367</v>
      </c>
      <c r="J408" s="81">
        <v>464</v>
      </c>
      <c r="K408" s="81">
        <v>160.25</v>
      </c>
      <c r="L408" s="81">
        <v>3553</v>
      </c>
      <c r="M408" s="81">
        <v>13.47</v>
      </c>
      <c r="N408" s="81"/>
      <c r="O408" s="81"/>
      <c r="P408" s="81"/>
      <c r="Q408" s="81"/>
      <c r="R408" s="81"/>
      <c r="S408" s="81"/>
      <c r="T408" s="81"/>
      <c r="U408" s="81"/>
      <c r="V408" s="81"/>
      <c r="W408" s="81"/>
      <c r="X408" s="81"/>
    </row>
    <row r="409" spans="3:24" x14ac:dyDescent="0.25">
      <c r="C409" s="76">
        <v>43140</v>
      </c>
      <c r="D409" s="81">
        <v>1.3835</v>
      </c>
      <c r="E409" s="81">
        <v>62.79</v>
      </c>
      <c r="F409" s="81">
        <v>1.2233000000000001</v>
      </c>
      <c r="G409" s="81">
        <v>126.52500000000001</v>
      </c>
      <c r="H409" s="81">
        <v>73.174999999999997</v>
      </c>
      <c r="I409" s="81">
        <v>362</v>
      </c>
      <c r="J409" s="81">
        <v>449</v>
      </c>
      <c r="K409" s="81">
        <v>159</v>
      </c>
      <c r="L409" s="81">
        <v>3553</v>
      </c>
      <c r="M409" s="81">
        <v>13.47</v>
      </c>
      <c r="N409" s="81"/>
      <c r="O409" s="81"/>
      <c r="P409" s="81"/>
      <c r="Q409" s="81"/>
      <c r="R409" s="81"/>
      <c r="S409" s="81"/>
      <c r="T409" s="81"/>
      <c r="U409" s="81"/>
      <c r="V409" s="81"/>
      <c r="W409" s="81"/>
      <c r="X409" s="81"/>
    </row>
    <row r="410" spans="3:24" x14ac:dyDescent="0.25">
      <c r="C410" s="76">
        <v>43139</v>
      </c>
      <c r="D410" s="81">
        <v>1.3911</v>
      </c>
      <c r="E410" s="81">
        <v>64.81</v>
      </c>
      <c r="F410" s="81">
        <v>1.2244999999999999</v>
      </c>
      <c r="G410" s="81">
        <v>125.77500000000001</v>
      </c>
      <c r="H410" s="81">
        <v>73.400000000000006</v>
      </c>
      <c r="I410" s="81">
        <v>365.75</v>
      </c>
      <c r="J410" s="81">
        <v>456.25</v>
      </c>
      <c r="K410" s="81">
        <v>159.75</v>
      </c>
      <c r="L410" s="81">
        <v>3553</v>
      </c>
      <c r="M410" s="81">
        <v>13.47</v>
      </c>
      <c r="N410" s="81"/>
      <c r="O410" s="81"/>
      <c r="P410" s="81"/>
      <c r="Q410" s="81"/>
      <c r="R410" s="81"/>
      <c r="S410" s="81"/>
      <c r="T410" s="81"/>
      <c r="U410" s="81"/>
      <c r="V410" s="81"/>
      <c r="W410" s="81"/>
      <c r="X410" s="81"/>
    </row>
    <row r="411" spans="3:24" x14ac:dyDescent="0.25">
      <c r="C411" s="76">
        <v>43138</v>
      </c>
      <c r="D411" s="81">
        <v>1.3879999999999999</v>
      </c>
      <c r="E411" s="81">
        <v>65.510000000000005</v>
      </c>
      <c r="F411" s="81">
        <v>1.2262</v>
      </c>
      <c r="G411" s="81">
        <v>125.6</v>
      </c>
      <c r="H411" s="81">
        <v>73.849999999999994</v>
      </c>
      <c r="I411" s="81">
        <v>365.25</v>
      </c>
      <c r="J411" s="81">
        <v>460.5</v>
      </c>
      <c r="K411" s="81">
        <v>160.25</v>
      </c>
      <c r="L411" s="81">
        <v>3553</v>
      </c>
      <c r="M411" s="81">
        <v>13.6</v>
      </c>
      <c r="N411" s="81"/>
      <c r="O411" s="81"/>
      <c r="P411" s="81"/>
      <c r="Q411" s="81"/>
      <c r="R411" s="81"/>
      <c r="S411" s="81"/>
      <c r="T411" s="81"/>
      <c r="U411" s="81"/>
      <c r="V411" s="81"/>
      <c r="W411" s="81"/>
      <c r="X411" s="81"/>
    </row>
    <row r="412" spans="3:24" x14ac:dyDescent="0.25">
      <c r="C412" s="76">
        <v>43137</v>
      </c>
      <c r="D412" s="81">
        <v>1.3947000000000001</v>
      </c>
      <c r="E412" s="81">
        <v>66.86</v>
      </c>
      <c r="F412" s="81">
        <v>1.2376</v>
      </c>
      <c r="G412" s="81">
        <v>125.625</v>
      </c>
      <c r="H412" s="81">
        <v>74.75</v>
      </c>
      <c r="I412" s="81">
        <v>363.5</v>
      </c>
      <c r="J412" s="81">
        <v>446.25</v>
      </c>
      <c r="K412" s="81">
        <v>158.5</v>
      </c>
      <c r="L412" s="81">
        <v>3310</v>
      </c>
      <c r="M412" s="81">
        <v>13.68</v>
      </c>
      <c r="N412" s="81"/>
      <c r="O412" s="81"/>
      <c r="P412" s="81"/>
      <c r="Q412" s="81"/>
      <c r="R412" s="81"/>
      <c r="S412" s="81"/>
      <c r="T412" s="81"/>
      <c r="U412" s="81"/>
      <c r="V412" s="81"/>
      <c r="W412" s="81"/>
      <c r="X412" s="81"/>
    </row>
    <row r="413" spans="3:24" x14ac:dyDescent="0.25">
      <c r="C413" s="76">
        <v>43136</v>
      </c>
      <c r="D413" s="81">
        <v>1.3956999999999999</v>
      </c>
      <c r="E413" s="81">
        <v>67.62</v>
      </c>
      <c r="F413" s="81">
        <v>1.2366999999999999</v>
      </c>
      <c r="G413" s="81">
        <v>126.125</v>
      </c>
      <c r="H413" s="81">
        <v>75.825000000000003</v>
      </c>
      <c r="I413" s="81">
        <v>358.75</v>
      </c>
      <c r="J413" s="81">
        <v>440.25</v>
      </c>
      <c r="K413" s="81">
        <v>156.75</v>
      </c>
      <c r="L413" s="81">
        <v>3310</v>
      </c>
      <c r="M413" s="81">
        <v>13.74</v>
      </c>
      <c r="N413" s="81"/>
      <c r="O413" s="81"/>
      <c r="P413" s="81"/>
      <c r="Q413" s="81"/>
      <c r="R413" s="81"/>
      <c r="S413" s="81"/>
      <c r="T413" s="81"/>
      <c r="U413" s="81"/>
      <c r="V413" s="81"/>
      <c r="W413" s="81"/>
      <c r="X413" s="81"/>
    </row>
    <row r="414" spans="3:24" x14ac:dyDescent="0.25">
      <c r="C414" s="76">
        <v>43133</v>
      </c>
      <c r="D414" s="81">
        <v>1.4119999999999999</v>
      </c>
      <c r="E414" s="81">
        <v>68.58</v>
      </c>
      <c r="F414" s="81">
        <v>1.246</v>
      </c>
      <c r="G414" s="81">
        <v>126.85</v>
      </c>
      <c r="H414" s="81">
        <v>75.2</v>
      </c>
      <c r="I414" s="81">
        <v>361.5</v>
      </c>
      <c r="J414" s="81">
        <v>446.75</v>
      </c>
      <c r="K414" s="81">
        <v>157.25</v>
      </c>
      <c r="L414" s="81">
        <v>3310</v>
      </c>
      <c r="M414" s="81">
        <v>13.63</v>
      </c>
      <c r="N414" s="81"/>
      <c r="O414" s="81"/>
      <c r="P414" s="81"/>
      <c r="Q414" s="81"/>
      <c r="R414" s="81"/>
      <c r="S414" s="81"/>
      <c r="T414" s="81"/>
      <c r="U414" s="81"/>
      <c r="V414" s="81"/>
      <c r="W414" s="81"/>
      <c r="X414" s="81"/>
    </row>
    <row r="415" spans="3:24" x14ac:dyDescent="0.25">
      <c r="C415" s="76">
        <v>43132</v>
      </c>
      <c r="D415" s="81">
        <v>1.4263999999999999</v>
      </c>
      <c r="E415" s="81">
        <v>69.650000000000006</v>
      </c>
      <c r="F415" s="81">
        <v>1.2507999999999999</v>
      </c>
      <c r="G415" s="81">
        <v>126.425</v>
      </c>
      <c r="H415" s="81">
        <v>74.825000000000003</v>
      </c>
      <c r="I415" s="81">
        <v>361.75</v>
      </c>
      <c r="J415" s="81">
        <v>451</v>
      </c>
      <c r="K415" s="81">
        <v>156.25</v>
      </c>
      <c r="L415" s="81">
        <v>3310</v>
      </c>
      <c r="M415" s="81">
        <v>13.54</v>
      </c>
      <c r="N415" s="81"/>
      <c r="O415" s="81"/>
      <c r="P415" s="81"/>
      <c r="Q415" s="81"/>
      <c r="R415" s="81"/>
      <c r="S415" s="81"/>
      <c r="T415" s="81"/>
      <c r="U415" s="81"/>
      <c r="V415" s="81"/>
      <c r="W415" s="81"/>
      <c r="X415" s="81"/>
    </row>
    <row r="416" spans="3:24" x14ac:dyDescent="0.25">
      <c r="C416" s="76">
        <v>43131</v>
      </c>
      <c r="D416" s="81">
        <v>1.419</v>
      </c>
      <c r="E416" s="81">
        <v>69.05</v>
      </c>
      <c r="F416" s="81">
        <v>1.242</v>
      </c>
      <c r="G416" s="81">
        <v>123.85</v>
      </c>
      <c r="H416" s="81">
        <v>73.224999999999994</v>
      </c>
      <c r="I416" s="81">
        <v>361.5</v>
      </c>
      <c r="J416" s="81">
        <v>451.75</v>
      </c>
      <c r="K416" s="81">
        <v>158.25</v>
      </c>
      <c r="L416" s="81">
        <v>3310</v>
      </c>
      <c r="M416" s="81">
        <v>13.4</v>
      </c>
      <c r="N416" s="81"/>
      <c r="O416" s="81"/>
      <c r="P416" s="81"/>
      <c r="Q416" s="81"/>
      <c r="R416" s="81"/>
      <c r="S416" s="81"/>
      <c r="T416" s="81"/>
      <c r="U416" s="81"/>
      <c r="V416" s="81"/>
      <c r="W416" s="81"/>
      <c r="X416" s="81"/>
    </row>
    <row r="417" spans="3:24" x14ac:dyDescent="0.25">
      <c r="C417" s="76">
        <v>43130</v>
      </c>
      <c r="D417" s="81">
        <v>1.4145000000000001</v>
      </c>
      <c r="E417" s="81">
        <v>69.02</v>
      </c>
      <c r="F417" s="81">
        <v>1.24</v>
      </c>
      <c r="G417" s="81">
        <v>124.825</v>
      </c>
      <c r="H417" s="81">
        <v>72.45</v>
      </c>
      <c r="I417" s="81">
        <v>361.5</v>
      </c>
      <c r="J417" s="81">
        <v>457.25</v>
      </c>
      <c r="K417" s="81">
        <v>160.75</v>
      </c>
      <c r="L417" s="81">
        <v>3310</v>
      </c>
      <c r="M417" s="81">
        <v>13.88</v>
      </c>
      <c r="N417" s="81"/>
      <c r="O417" s="81"/>
      <c r="P417" s="81"/>
      <c r="Q417" s="81"/>
      <c r="R417" s="81"/>
      <c r="S417" s="81"/>
      <c r="T417" s="81"/>
      <c r="U417" s="81"/>
      <c r="V417" s="81"/>
      <c r="W417" s="81"/>
      <c r="X417" s="81"/>
    </row>
    <row r="418" spans="3:24" x14ac:dyDescent="0.25">
      <c r="C418" s="76">
        <v>43129</v>
      </c>
      <c r="D418" s="81">
        <v>1.4072</v>
      </c>
      <c r="E418" s="81">
        <v>69.459999999999994</v>
      </c>
      <c r="F418" s="81">
        <v>1.2381</v>
      </c>
      <c r="G418" s="81">
        <v>125.7</v>
      </c>
      <c r="H418" s="81">
        <v>72.400000000000006</v>
      </c>
      <c r="I418" s="81">
        <v>358.75</v>
      </c>
      <c r="J418" s="81">
        <v>449.25</v>
      </c>
      <c r="K418" s="81">
        <v>158.75</v>
      </c>
      <c r="L418" s="81">
        <v>3310</v>
      </c>
      <c r="M418" s="81">
        <v>13.91</v>
      </c>
      <c r="N418" s="81"/>
      <c r="O418" s="81"/>
      <c r="P418" s="81"/>
      <c r="Q418" s="81"/>
      <c r="R418" s="81"/>
      <c r="S418" s="81"/>
      <c r="T418" s="81"/>
      <c r="U418" s="81"/>
      <c r="V418" s="81"/>
      <c r="W418" s="81"/>
      <c r="X418" s="81"/>
    </row>
    <row r="419" spans="3:24" x14ac:dyDescent="0.25">
      <c r="C419" s="76">
        <v>43126</v>
      </c>
      <c r="D419" s="81">
        <v>1.4168000000000001</v>
      </c>
      <c r="E419" s="81">
        <v>70.52</v>
      </c>
      <c r="F419" s="81">
        <v>1.2419</v>
      </c>
      <c r="G419" s="81">
        <v>124.6</v>
      </c>
      <c r="H419" s="81">
        <v>72.275000000000006</v>
      </c>
      <c r="I419" s="81">
        <v>356.5</v>
      </c>
      <c r="J419" s="81">
        <v>441</v>
      </c>
      <c r="K419" s="81">
        <v>157.25</v>
      </c>
      <c r="L419" s="81">
        <v>3310</v>
      </c>
      <c r="M419" s="81">
        <v>13.91</v>
      </c>
      <c r="N419" s="81"/>
      <c r="O419" s="81"/>
      <c r="P419" s="81"/>
      <c r="Q419" s="81"/>
      <c r="R419" s="81"/>
      <c r="S419" s="81"/>
      <c r="T419" s="81"/>
      <c r="U419" s="81"/>
      <c r="V419" s="81"/>
      <c r="W419" s="81"/>
      <c r="X419" s="81"/>
    </row>
    <row r="420" spans="3:24" x14ac:dyDescent="0.25">
      <c r="C420" s="76">
        <v>43125</v>
      </c>
      <c r="D420" s="81">
        <v>1.4145000000000001</v>
      </c>
      <c r="E420" s="81">
        <v>70.42</v>
      </c>
      <c r="F420" s="81">
        <v>1.2395</v>
      </c>
      <c r="G420" s="81">
        <v>122.47499999999999</v>
      </c>
      <c r="H420" s="81">
        <v>72.474999999999994</v>
      </c>
      <c r="I420" s="81">
        <v>355.25</v>
      </c>
      <c r="J420" s="81">
        <v>434.5</v>
      </c>
      <c r="K420" s="81">
        <v>156.5</v>
      </c>
      <c r="L420" s="81">
        <v>3310</v>
      </c>
      <c r="M420" s="81">
        <v>13.92</v>
      </c>
      <c r="N420" s="81"/>
      <c r="O420" s="81"/>
      <c r="P420" s="81"/>
      <c r="Q420" s="81"/>
      <c r="R420" s="81"/>
      <c r="S420" s="81"/>
      <c r="T420" s="81"/>
      <c r="U420" s="81"/>
      <c r="V420" s="81"/>
      <c r="W420" s="81"/>
      <c r="X420" s="81"/>
    </row>
    <row r="421" spans="3:24" x14ac:dyDescent="0.25">
      <c r="C421" s="76">
        <v>43124</v>
      </c>
      <c r="D421" s="81">
        <v>1.4240999999999999</v>
      </c>
      <c r="E421" s="81">
        <v>70.53</v>
      </c>
      <c r="F421" s="81">
        <v>1.2405999999999999</v>
      </c>
      <c r="G421" s="81">
        <v>125.425</v>
      </c>
      <c r="H421" s="81">
        <v>72.924999999999997</v>
      </c>
      <c r="I421" s="81">
        <v>356.5</v>
      </c>
      <c r="J421" s="81">
        <v>433</v>
      </c>
      <c r="K421" s="81">
        <v>156.5</v>
      </c>
      <c r="L421" s="81">
        <v>3310</v>
      </c>
      <c r="M421" s="81">
        <v>13.89</v>
      </c>
      <c r="N421" s="81"/>
      <c r="O421" s="81"/>
      <c r="P421" s="81"/>
      <c r="Q421" s="81"/>
      <c r="R421" s="81"/>
      <c r="S421" s="81"/>
      <c r="T421" s="81"/>
      <c r="U421" s="81"/>
      <c r="V421" s="81"/>
      <c r="W421" s="81"/>
      <c r="X421" s="81"/>
    </row>
    <row r="422" spans="3:24" x14ac:dyDescent="0.25">
      <c r="C422" s="76">
        <v>43123</v>
      </c>
      <c r="D422" s="81">
        <v>1.3998999999999999</v>
      </c>
      <c r="E422" s="81">
        <v>69.959999999999994</v>
      </c>
      <c r="F422" s="81">
        <v>1.2297</v>
      </c>
      <c r="G422" s="81">
        <v>124.72499999999999</v>
      </c>
      <c r="H422" s="81">
        <v>72.25</v>
      </c>
      <c r="I422" s="81">
        <v>351.25</v>
      </c>
      <c r="J422" s="81">
        <v>421.5</v>
      </c>
      <c r="K422" s="81">
        <v>155.5</v>
      </c>
      <c r="L422" s="81">
        <v>3310</v>
      </c>
      <c r="M422" s="81">
        <v>13.9</v>
      </c>
      <c r="N422" s="81"/>
      <c r="O422" s="81"/>
      <c r="P422" s="81"/>
      <c r="Q422" s="81"/>
      <c r="R422" s="81"/>
      <c r="S422" s="81"/>
      <c r="T422" s="81"/>
      <c r="U422" s="81"/>
      <c r="V422" s="81"/>
      <c r="W422" s="81"/>
      <c r="X422" s="81"/>
    </row>
    <row r="423" spans="3:24" x14ac:dyDescent="0.25">
      <c r="C423" s="76">
        <v>43122</v>
      </c>
      <c r="D423" s="81">
        <v>1.3985000000000001</v>
      </c>
      <c r="E423" s="81">
        <v>69.03</v>
      </c>
      <c r="F423" s="81">
        <v>1.226</v>
      </c>
      <c r="G423" s="81">
        <v>123.55</v>
      </c>
      <c r="H423" s="81">
        <v>71.8</v>
      </c>
      <c r="I423" s="81">
        <v>352</v>
      </c>
      <c r="J423" s="81">
        <v>425.75</v>
      </c>
      <c r="K423" s="81">
        <v>155.75</v>
      </c>
      <c r="L423" s="81">
        <v>3310</v>
      </c>
      <c r="M423" s="81">
        <v>13.89</v>
      </c>
      <c r="N423" s="81"/>
      <c r="O423" s="81"/>
      <c r="P423" s="81"/>
      <c r="Q423" s="81"/>
      <c r="R423" s="81"/>
      <c r="S423" s="81"/>
      <c r="T423" s="81"/>
      <c r="U423" s="81"/>
      <c r="V423" s="81"/>
      <c r="W423" s="81"/>
      <c r="X423" s="81"/>
    </row>
    <row r="424" spans="3:24" x14ac:dyDescent="0.25">
      <c r="C424" s="76">
        <v>43119</v>
      </c>
      <c r="D424" s="81">
        <v>1.3849</v>
      </c>
      <c r="E424" s="81">
        <v>68.61</v>
      </c>
      <c r="F424" s="81">
        <v>1.222</v>
      </c>
      <c r="G424" s="81">
        <v>121.9</v>
      </c>
      <c r="H424" s="81">
        <v>72.075000000000003</v>
      </c>
      <c r="I424" s="81">
        <v>352.5</v>
      </c>
      <c r="J424" s="81">
        <v>422.75</v>
      </c>
      <c r="K424" s="81">
        <v>155.25</v>
      </c>
      <c r="L424" s="81">
        <v>3310</v>
      </c>
      <c r="M424" s="81">
        <v>13.88</v>
      </c>
      <c r="N424" s="81"/>
      <c r="O424" s="81"/>
      <c r="P424" s="81"/>
      <c r="Q424" s="81"/>
      <c r="R424" s="81"/>
      <c r="S424" s="81"/>
      <c r="T424" s="81"/>
      <c r="U424" s="81"/>
      <c r="V424" s="81"/>
      <c r="W424" s="81"/>
      <c r="X424" s="81"/>
    </row>
    <row r="425" spans="3:24" x14ac:dyDescent="0.25">
      <c r="C425" s="76">
        <v>43118</v>
      </c>
      <c r="D425" s="81">
        <v>1.3891</v>
      </c>
      <c r="E425" s="81">
        <v>69.31</v>
      </c>
      <c r="F425" s="81">
        <v>1.2237</v>
      </c>
      <c r="G425" s="81">
        <v>121.95</v>
      </c>
      <c r="H425" s="81">
        <v>73.05</v>
      </c>
      <c r="I425" s="81">
        <v>351.5</v>
      </c>
      <c r="J425" s="81">
        <v>425.25</v>
      </c>
      <c r="K425" s="81">
        <v>155.75</v>
      </c>
      <c r="L425" s="81">
        <v>3310</v>
      </c>
      <c r="M425" s="81">
        <v>13.83</v>
      </c>
      <c r="N425" s="81"/>
      <c r="O425" s="81"/>
      <c r="P425" s="81"/>
      <c r="Q425" s="81"/>
      <c r="R425" s="81"/>
      <c r="S425" s="81"/>
      <c r="T425" s="81"/>
      <c r="U425" s="81"/>
      <c r="V425" s="81"/>
      <c r="W425" s="81"/>
      <c r="X425" s="81"/>
    </row>
    <row r="426" spans="3:24" x14ac:dyDescent="0.25">
      <c r="C426" s="76">
        <v>43117</v>
      </c>
      <c r="D426" s="81">
        <v>1.3825000000000001</v>
      </c>
      <c r="E426" s="81">
        <v>69.38</v>
      </c>
      <c r="F426" s="81">
        <v>1.2183999999999999</v>
      </c>
      <c r="G426" s="81">
        <v>120.97499999999999</v>
      </c>
      <c r="H426" s="81">
        <v>72.724999999999994</v>
      </c>
      <c r="I426" s="81">
        <v>353</v>
      </c>
      <c r="J426" s="81">
        <v>421.5</v>
      </c>
      <c r="K426" s="81">
        <v>156</v>
      </c>
      <c r="L426" s="81">
        <v>3310</v>
      </c>
      <c r="M426" s="81">
        <v>13.84</v>
      </c>
      <c r="N426" s="81"/>
      <c r="O426" s="81"/>
      <c r="P426" s="81"/>
      <c r="Q426" s="81"/>
      <c r="R426" s="81"/>
      <c r="S426" s="81"/>
      <c r="T426" s="81"/>
      <c r="U426" s="81"/>
      <c r="V426" s="81"/>
      <c r="W426" s="81"/>
      <c r="X426" s="81"/>
    </row>
    <row r="427" spans="3:24" x14ac:dyDescent="0.25">
      <c r="C427" s="76">
        <v>43116</v>
      </c>
      <c r="D427" s="81">
        <v>1.3791</v>
      </c>
      <c r="E427" s="81">
        <v>69.150000000000006</v>
      </c>
      <c r="F427" s="81">
        <v>1.2259</v>
      </c>
      <c r="G427" s="81">
        <v>118.1</v>
      </c>
      <c r="H427" s="81">
        <v>73.900000000000006</v>
      </c>
      <c r="I427" s="81">
        <v>348.25</v>
      </c>
      <c r="J427" s="81">
        <v>416.5</v>
      </c>
      <c r="K427" s="81">
        <v>154.5</v>
      </c>
      <c r="L427" s="81">
        <v>3310</v>
      </c>
      <c r="M427" s="81">
        <v>13.77</v>
      </c>
      <c r="N427" s="81"/>
      <c r="O427" s="81"/>
      <c r="P427" s="81"/>
      <c r="Q427" s="81"/>
      <c r="R427" s="81"/>
      <c r="S427" s="81"/>
      <c r="T427" s="81"/>
      <c r="U427" s="81"/>
      <c r="V427" s="81"/>
      <c r="W427" s="81"/>
      <c r="X427" s="81"/>
    </row>
    <row r="428" spans="3:24" x14ac:dyDescent="0.25">
      <c r="C428" s="76">
        <v>43115</v>
      </c>
      <c r="D428" s="81">
        <v>1.3789</v>
      </c>
      <c r="E428" s="81">
        <v>70.260000000000005</v>
      </c>
      <c r="F428" s="81">
        <v>1.2261</v>
      </c>
      <c r="G428" s="81">
        <v>117.375</v>
      </c>
      <c r="H428" s="81">
        <v>71.575000000000003</v>
      </c>
      <c r="I428" s="81">
        <v>346.25</v>
      </c>
      <c r="J428" s="81">
        <v>420.5</v>
      </c>
      <c r="K428" s="81">
        <v>156</v>
      </c>
      <c r="L428" s="81">
        <v>3124</v>
      </c>
      <c r="M428" s="81">
        <v>13.76</v>
      </c>
      <c r="N428" s="81"/>
      <c r="O428" s="81"/>
      <c r="P428" s="81"/>
      <c r="Q428" s="81"/>
      <c r="R428" s="81"/>
      <c r="S428" s="81"/>
      <c r="T428" s="81"/>
      <c r="U428" s="81"/>
      <c r="V428" s="81"/>
      <c r="W428" s="81"/>
      <c r="X428" s="81"/>
    </row>
    <row r="429" spans="3:24" x14ac:dyDescent="0.25">
      <c r="C429" s="76">
        <v>43112</v>
      </c>
      <c r="D429" s="81">
        <v>1.3727</v>
      </c>
      <c r="E429" s="81">
        <v>69.87</v>
      </c>
      <c r="F429" s="81">
        <v>1.2184999999999999</v>
      </c>
      <c r="G429" s="81">
        <v>117.375</v>
      </c>
      <c r="H429" s="81">
        <v>71.575000000000003</v>
      </c>
      <c r="I429" s="81">
        <v>346.25</v>
      </c>
      <c r="J429" s="81">
        <v>420.5</v>
      </c>
      <c r="K429" s="81">
        <v>157.25</v>
      </c>
      <c r="L429" s="81">
        <v>3124</v>
      </c>
      <c r="M429" s="81">
        <v>13.76</v>
      </c>
      <c r="N429" s="81"/>
      <c r="O429" s="81"/>
      <c r="P429" s="81"/>
      <c r="Q429" s="81"/>
      <c r="R429" s="81"/>
      <c r="S429" s="81"/>
      <c r="T429" s="81"/>
      <c r="U429" s="81"/>
      <c r="V429" s="81"/>
      <c r="W429" s="81"/>
      <c r="X429" s="81"/>
    </row>
    <row r="430" spans="3:24" x14ac:dyDescent="0.25">
      <c r="C430" s="76">
        <v>43111</v>
      </c>
      <c r="D430" s="81">
        <v>1.3535999999999999</v>
      </c>
      <c r="E430" s="81">
        <v>69.260000000000005</v>
      </c>
      <c r="F430" s="81">
        <v>1.2031000000000001</v>
      </c>
      <c r="G430" s="81">
        <v>117.075</v>
      </c>
      <c r="H430" s="81">
        <v>70.974999999999994</v>
      </c>
      <c r="I430" s="81">
        <v>348.75</v>
      </c>
      <c r="J430" s="81">
        <v>433.25</v>
      </c>
      <c r="K430" s="81">
        <v>159</v>
      </c>
      <c r="L430" s="81">
        <v>3124</v>
      </c>
      <c r="M430" s="81">
        <v>13.81</v>
      </c>
      <c r="N430" s="81"/>
      <c r="O430" s="81"/>
      <c r="P430" s="81"/>
      <c r="Q430" s="81"/>
      <c r="R430" s="81"/>
      <c r="S430" s="81"/>
      <c r="T430" s="81"/>
      <c r="U430" s="81"/>
      <c r="V430" s="81"/>
      <c r="W430" s="81"/>
      <c r="X430" s="81"/>
    </row>
    <row r="431" spans="3:24" x14ac:dyDescent="0.25">
      <c r="C431" s="76">
        <v>43110</v>
      </c>
      <c r="D431" s="81">
        <v>1.3505</v>
      </c>
      <c r="E431" s="81">
        <v>69.2</v>
      </c>
      <c r="F431" s="81">
        <v>1.1944999999999999</v>
      </c>
      <c r="G431" s="81">
        <v>116.875</v>
      </c>
      <c r="H431" s="81">
        <v>72.525000000000006</v>
      </c>
      <c r="I431" s="81">
        <v>349</v>
      </c>
      <c r="J431" s="81">
        <v>434.25</v>
      </c>
      <c r="K431" s="81">
        <v>161</v>
      </c>
      <c r="L431" s="81">
        <v>3124</v>
      </c>
      <c r="M431" s="81">
        <v>13.78</v>
      </c>
      <c r="N431" s="81"/>
      <c r="O431" s="81"/>
      <c r="P431" s="81"/>
      <c r="Q431" s="81"/>
      <c r="R431" s="81"/>
      <c r="S431" s="81"/>
      <c r="T431" s="81"/>
      <c r="U431" s="81"/>
      <c r="V431" s="81"/>
      <c r="W431" s="81"/>
      <c r="X431" s="81"/>
    </row>
    <row r="432" spans="3:24" x14ac:dyDescent="0.25">
      <c r="C432" s="76">
        <v>43109</v>
      </c>
      <c r="D432" s="81">
        <v>1.3539000000000001</v>
      </c>
      <c r="E432" s="81">
        <v>68.819999999999993</v>
      </c>
      <c r="F432" s="81">
        <v>1.1935</v>
      </c>
      <c r="G432" s="81">
        <v>117.675</v>
      </c>
      <c r="H432" s="81">
        <v>73.174999999999997</v>
      </c>
      <c r="I432" s="81">
        <v>349</v>
      </c>
      <c r="J432" s="81">
        <v>432.25</v>
      </c>
      <c r="K432" s="81">
        <v>161.5</v>
      </c>
      <c r="L432" s="81">
        <v>3124</v>
      </c>
      <c r="M432" s="81">
        <v>13.8</v>
      </c>
      <c r="N432" s="81"/>
      <c r="O432" s="81"/>
      <c r="P432" s="81"/>
      <c r="Q432" s="81"/>
      <c r="R432" s="81"/>
      <c r="S432" s="81"/>
      <c r="T432" s="81"/>
      <c r="U432" s="81"/>
      <c r="V432" s="81"/>
      <c r="W432" s="81"/>
      <c r="X432" s="81"/>
    </row>
    <row r="433" spans="3:24" x14ac:dyDescent="0.25">
      <c r="C433" s="76">
        <v>43108</v>
      </c>
      <c r="D433" s="81">
        <v>1.3566</v>
      </c>
      <c r="E433" s="81">
        <v>67.78</v>
      </c>
      <c r="F433" s="81">
        <v>1.1964999999999999</v>
      </c>
      <c r="G433" s="81">
        <v>117.22499999999999</v>
      </c>
      <c r="H433" s="81">
        <v>72.974999999999994</v>
      </c>
      <c r="I433" s="81">
        <v>347.25</v>
      </c>
      <c r="J433" s="81">
        <v>427.75</v>
      </c>
      <c r="K433" s="81">
        <v>161</v>
      </c>
      <c r="L433" s="81">
        <v>3124</v>
      </c>
      <c r="M433" s="81">
        <v>13.85</v>
      </c>
      <c r="N433" s="81"/>
      <c r="O433" s="81"/>
      <c r="P433" s="81"/>
      <c r="Q433" s="81"/>
      <c r="R433" s="81"/>
      <c r="S433" s="81"/>
      <c r="T433" s="81"/>
      <c r="U433" s="81"/>
      <c r="V433" s="81"/>
      <c r="W433" s="81"/>
      <c r="X433" s="81"/>
    </row>
    <row r="434" spans="3:24" x14ac:dyDescent="0.25">
      <c r="C434" s="76">
        <v>43105</v>
      </c>
      <c r="D434" s="81">
        <v>1.3568</v>
      </c>
      <c r="E434" s="81">
        <v>67.62</v>
      </c>
      <c r="F434" s="81">
        <v>1.2028000000000001</v>
      </c>
      <c r="G434" s="81">
        <v>119.25</v>
      </c>
      <c r="H434" s="81">
        <v>71.424999999999997</v>
      </c>
      <c r="I434" s="81">
        <v>351.25</v>
      </c>
      <c r="J434" s="81">
        <v>430.75</v>
      </c>
      <c r="K434" s="81">
        <v>161</v>
      </c>
      <c r="L434" s="81">
        <v>3124</v>
      </c>
      <c r="M434" s="81">
        <v>13.94</v>
      </c>
      <c r="N434" s="81"/>
      <c r="O434" s="81"/>
      <c r="P434" s="81"/>
      <c r="Q434" s="81"/>
      <c r="R434" s="81"/>
      <c r="S434" s="81"/>
      <c r="T434" s="81"/>
      <c r="U434" s="81"/>
      <c r="V434" s="81"/>
      <c r="W434" s="81"/>
      <c r="X434" s="81"/>
    </row>
    <row r="435" spans="3:24" x14ac:dyDescent="0.25">
      <c r="C435" s="76">
        <v>43104</v>
      </c>
      <c r="D435" s="81">
        <v>1.3551</v>
      </c>
      <c r="E435" s="81">
        <v>68.069999999999993</v>
      </c>
      <c r="F435" s="81">
        <v>1.2067000000000001</v>
      </c>
      <c r="G435" s="81">
        <v>122.25</v>
      </c>
      <c r="H435" s="81">
        <v>71.375</v>
      </c>
      <c r="I435" s="81">
        <v>351</v>
      </c>
      <c r="J435" s="81">
        <v>434</v>
      </c>
      <c r="K435" s="81">
        <v>160.5</v>
      </c>
      <c r="L435" s="81">
        <v>3124</v>
      </c>
      <c r="M435" s="81">
        <v>14.05</v>
      </c>
      <c r="N435" s="81"/>
      <c r="O435" s="81"/>
      <c r="P435" s="81"/>
      <c r="Q435" s="81"/>
      <c r="R435" s="81"/>
      <c r="S435" s="81"/>
      <c r="T435" s="81"/>
      <c r="U435" s="81"/>
      <c r="V435" s="81"/>
      <c r="W435" s="81"/>
      <c r="X435" s="81"/>
    </row>
    <row r="436" spans="3:24" x14ac:dyDescent="0.25">
      <c r="C436" s="76">
        <v>43103</v>
      </c>
      <c r="D436" s="81">
        <v>1.3513999999999999</v>
      </c>
      <c r="E436" s="81">
        <v>67.84</v>
      </c>
      <c r="F436" s="81">
        <v>1.2012</v>
      </c>
      <c r="G436" s="81">
        <v>122.95</v>
      </c>
      <c r="H436" s="81">
        <v>71.05</v>
      </c>
      <c r="I436" s="81">
        <v>353</v>
      </c>
      <c r="J436" s="81">
        <v>436</v>
      </c>
      <c r="K436" s="81">
        <v>160</v>
      </c>
      <c r="L436" s="81">
        <v>3124</v>
      </c>
      <c r="M436" s="81">
        <v>15.44</v>
      </c>
      <c r="N436" s="81"/>
      <c r="O436" s="81"/>
      <c r="P436" s="81"/>
      <c r="Q436" s="81"/>
      <c r="R436" s="81"/>
      <c r="S436" s="81"/>
      <c r="T436" s="81"/>
      <c r="U436" s="81"/>
      <c r="V436" s="81"/>
      <c r="W436" s="81"/>
      <c r="X436" s="81"/>
    </row>
    <row r="437" spans="3:24" x14ac:dyDescent="0.25">
      <c r="C437" s="76">
        <v>43102</v>
      </c>
      <c r="D437" s="81">
        <v>1.3586</v>
      </c>
      <c r="E437" s="81">
        <v>66.569999999999993</v>
      </c>
      <c r="F437" s="81">
        <v>1.2057</v>
      </c>
      <c r="G437" s="81">
        <v>123.35</v>
      </c>
      <c r="H437" s="81">
        <v>70.724999999999994</v>
      </c>
      <c r="I437" s="81">
        <v>353.25</v>
      </c>
      <c r="J437" s="81">
        <v>433.5</v>
      </c>
      <c r="K437" s="81">
        <v>158.5</v>
      </c>
      <c r="L437" s="81">
        <v>3124</v>
      </c>
      <c r="M437" s="81">
        <v>15.42</v>
      </c>
      <c r="N437" s="81"/>
      <c r="O437" s="81"/>
      <c r="P437" s="81"/>
      <c r="Q437" s="81"/>
      <c r="R437" s="81"/>
      <c r="S437" s="81"/>
      <c r="T437" s="81"/>
      <c r="U437" s="81"/>
      <c r="V437" s="81"/>
      <c r="W437" s="81"/>
      <c r="X437" s="81"/>
    </row>
    <row r="438" spans="3:24" x14ac:dyDescent="0.25">
      <c r="C438" s="76">
        <v>43101</v>
      </c>
      <c r="D438" s="81">
        <v>1.3501000000000001</v>
      </c>
      <c r="E438" s="81">
        <v>66.87</v>
      </c>
      <c r="F438" s="81">
        <v>1.2008000000000001</v>
      </c>
      <c r="G438" s="81">
        <v>123</v>
      </c>
      <c r="H438" s="81">
        <v>71.775000000000006</v>
      </c>
      <c r="I438" s="81">
        <v>350.75</v>
      </c>
      <c r="J438" s="81">
        <v>427</v>
      </c>
      <c r="K438" s="81">
        <v>159</v>
      </c>
      <c r="L438" s="81">
        <v>2969</v>
      </c>
      <c r="M438" s="81">
        <v>15.4</v>
      </c>
      <c r="N438" s="81"/>
      <c r="O438" s="81"/>
      <c r="P438" s="81"/>
      <c r="Q438" s="81"/>
      <c r="R438" s="81"/>
      <c r="S438" s="81"/>
      <c r="T438" s="81"/>
      <c r="U438" s="81"/>
      <c r="V438" s="81"/>
      <c r="W438" s="81"/>
      <c r="X438" s="81"/>
    </row>
    <row r="439" spans="3:24" x14ac:dyDescent="0.25">
      <c r="C439" s="76">
        <v>43098</v>
      </c>
      <c r="D439" s="81">
        <v>1.3512</v>
      </c>
      <c r="E439" s="81">
        <v>66.87</v>
      </c>
      <c r="F439" s="81">
        <v>1.1996</v>
      </c>
      <c r="G439" s="81">
        <v>123</v>
      </c>
      <c r="H439" s="81">
        <v>71.775000000000006</v>
      </c>
      <c r="I439" s="81">
        <v>350.75</v>
      </c>
      <c r="J439" s="81">
        <v>427</v>
      </c>
      <c r="K439" s="81">
        <v>159</v>
      </c>
      <c r="L439" s="81">
        <v>2969</v>
      </c>
      <c r="M439" s="81">
        <v>15.4</v>
      </c>
      <c r="N439" s="81"/>
      <c r="O439" s="81"/>
      <c r="P439" s="81"/>
      <c r="Q439" s="81"/>
      <c r="R439" s="81"/>
      <c r="S439" s="81"/>
      <c r="T439" s="81"/>
      <c r="U439" s="81"/>
      <c r="V439" s="81"/>
      <c r="W439" s="81"/>
      <c r="X439" s="81"/>
    </row>
    <row r="440" spans="3:24" x14ac:dyDescent="0.25">
      <c r="C440" s="76">
        <v>43097</v>
      </c>
      <c r="D440" s="81">
        <v>1.3442000000000001</v>
      </c>
      <c r="E440" s="81">
        <v>66.72</v>
      </c>
      <c r="F440" s="81">
        <v>1.1940999999999999</v>
      </c>
      <c r="G440" s="81">
        <v>124.55</v>
      </c>
      <c r="H440" s="81">
        <v>71.55</v>
      </c>
      <c r="I440" s="81">
        <v>352</v>
      </c>
      <c r="J440" s="81">
        <v>427.75</v>
      </c>
      <c r="K440" s="81">
        <v>159.25</v>
      </c>
      <c r="L440" s="81">
        <v>2969</v>
      </c>
      <c r="M440" s="81">
        <v>15.42</v>
      </c>
      <c r="N440" s="81"/>
      <c r="O440" s="81"/>
      <c r="P440" s="81"/>
      <c r="Q440" s="81"/>
      <c r="R440" s="81"/>
      <c r="S440" s="81"/>
      <c r="T440" s="81"/>
      <c r="U440" s="81"/>
      <c r="V440" s="81"/>
      <c r="W440" s="81"/>
      <c r="X440" s="81"/>
    </row>
    <row r="441" spans="3:24" x14ac:dyDescent="0.25">
      <c r="C441" s="76">
        <v>43096</v>
      </c>
      <c r="D441" s="81">
        <v>1.3394999999999999</v>
      </c>
      <c r="E441" s="81">
        <v>66.44</v>
      </c>
      <c r="F441" s="81">
        <v>1.1886000000000001</v>
      </c>
      <c r="G441" s="81">
        <v>122.02500000000001</v>
      </c>
      <c r="H441" s="81">
        <v>71.025000000000006</v>
      </c>
      <c r="I441" s="81">
        <v>353.75</v>
      </c>
      <c r="J441" s="81">
        <v>428</v>
      </c>
      <c r="K441" s="81">
        <v>159.5</v>
      </c>
      <c r="L441" s="81">
        <v>2969</v>
      </c>
      <c r="M441" s="81">
        <v>15.42</v>
      </c>
      <c r="N441" s="81"/>
      <c r="O441" s="81"/>
      <c r="P441" s="81"/>
      <c r="Q441" s="81"/>
      <c r="R441" s="81"/>
      <c r="S441" s="81"/>
      <c r="T441" s="81"/>
      <c r="U441" s="81"/>
      <c r="V441" s="81"/>
      <c r="W441" s="81"/>
      <c r="X441" s="81"/>
    </row>
    <row r="442" spans="3:24" x14ac:dyDescent="0.25">
      <c r="C442" s="76">
        <v>43095</v>
      </c>
      <c r="D442" s="81">
        <v>1.3371999999999999</v>
      </c>
      <c r="E442" s="81">
        <v>67.02</v>
      </c>
      <c r="F442" s="81">
        <v>1.1858</v>
      </c>
      <c r="G442" s="81">
        <v>121.5</v>
      </c>
      <c r="H442" s="81">
        <v>71.525000000000006</v>
      </c>
      <c r="I442" s="81">
        <v>352.75</v>
      </c>
      <c r="J442" s="81">
        <v>422.25</v>
      </c>
      <c r="K442" s="81">
        <v>160.5</v>
      </c>
      <c r="L442" s="81">
        <v>2969</v>
      </c>
      <c r="M442" s="81">
        <v>15.41</v>
      </c>
      <c r="N442" s="81"/>
      <c r="O442" s="81"/>
      <c r="P442" s="81"/>
      <c r="Q442" s="81"/>
      <c r="R442" s="81"/>
      <c r="S442" s="81"/>
      <c r="T442" s="81"/>
      <c r="U442" s="81"/>
      <c r="V442" s="81"/>
      <c r="W442" s="81"/>
      <c r="X442" s="81"/>
    </row>
    <row r="443" spans="3:24" x14ac:dyDescent="0.25">
      <c r="C443" s="76">
        <v>43094</v>
      </c>
      <c r="D443" s="81">
        <v>1.3368</v>
      </c>
      <c r="E443" s="81">
        <v>65.25</v>
      </c>
      <c r="F443" s="81">
        <v>1.1868000000000001</v>
      </c>
      <c r="G443" s="81">
        <v>119.825</v>
      </c>
      <c r="H443" s="81">
        <v>69.974999999999994</v>
      </c>
      <c r="I443" s="81">
        <v>352</v>
      </c>
      <c r="J443" s="81">
        <v>424.75</v>
      </c>
      <c r="K443" s="81">
        <v>160.5</v>
      </c>
      <c r="L443" s="81">
        <v>2969</v>
      </c>
      <c r="M443" s="81">
        <v>15.43</v>
      </c>
      <c r="N443" s="81"/>
      <c r="O443" s="81"/>
      <c r="P443" s="81"/>
      <c r="Q443" s="81"/>
      <c r="R443" s="81"/>
      <c r="S443" s="81"/>
      <c r="T443" s="81"/>
      <c r="U443" s="81"/>
      <c r="V443" s="81"/>
      <c r="W443" s="81"/>
      <c r="X443" s="81"/>
    </row>
    <row r="444" spans="3:24" x14ac:dyDescent="0.25">
      <c r="C444" s="76">
        <v>43091</v>
      </c>
      <c r="D444" s="81">
        <v>1.3360000000000001</v>
      </c>
      <c r="E444" s="81">
        <v>65.25</v>
      </c>
      <c r="F444" s="81">
        <v>1.1857</v>
      </c>
      <c r="G444" s="81">
        <v>119.825</v>
      </c>
      <c r="H444" s="81">
        <v>69.974999999999994</v>
      </c>
      <c r="I444" s="81">
        <v>352</v>
      </c>
      <c r="J444" s="81">
        <v>424.75</v>
      </c>
      <c r="K444" s="81">
        <v>160.5</v>
      </c>
      <c r="L444" s="81">
        <v>2969</v>
      </c>
      <c r="M444" s="81">
        <v>15.43</v>
      </c>
      <c r="N444" s="81"/>
      <c r="O444" s="81"/>
      <c r="P444" s="81"/>
      <c r="Q444" s="81"/>
      <c r="R444" s="81"/>
      <c r="S444" s="81"/>
      <c r="T444" s="81"/>
      <c r="U444" s="81"/>
      <c r="V444" s="81"/>
      <c r="W444" s="81"/>
      <c r="X444" s="81"/>
    </row>
    <row r="445" spans="3:24" x14ac:dyDescent="0.25">
      <c r="C445" s="76">
        <v>43090</v>
      </c>
      <c r="D445" s="81">
        <v>1.3384</v>
      </c>
      <c r="E445" s="81">
        <v>64.900000000000006</v>
      </c>
      <c r="F445" s="81">
        <v>1.1873</v>
      </c>
      <c r="G445" s="81">
        <v>119.625</v>
      </c>
      <c r="H445" s="81">
        <v>68.575000000000003</v>
      </c>
      <c r="I445" s="81">
        <v>351.25</v>
      </c>
      <c r="J445" s="81">
        <v>427</v>
      </c>
      <c r="K445" s="81">
        <v>160.25</v>
      </c>
      <c r="L445" s="81">
        <v>2969</v>
      </c>
      <c r="M445" s="81">
        <v>15.44</v>
      </c>
      <c r="N445" s="81"/>
      <c r="O445" s="81"/>
      <c r="P445" s="81"/>
      <c r="Q445" s="81"/>
      <c r="R445" s="81"/>
      <c r="S445" s="81"/>
      <c r="T445" s="81"/>
      <c r="U445" s="81"/>
      <c r="V445" s="81"/>
      <c r="W445" s="81"/>
      <c r="X445" s="81"/>
    </row>
    <row r="446" spans="3:24" x14ac:dyDescent="0.25">
      <c r="C446" s="76">
        <v>43089</v>
      </c>
      <c r="D446" s="81">
        <v>1.3372999999999999</v>
      </c>
      <c r="E446" s="81">
        <v>64.56</v>
      </c>
      <c r="F446" s="81">
        <v>1.1869000000000001</v>
      </c>
      <c r="G446" s="81">
        <v>119.4</v>
      </c>
      <c r="H446" s="81">
        <v>68.375</v>
      </c>
      <c r="I446" s="81">
        <v>349.25</v>
      </c>
      <c r="J446" s="81">
        <v>423.5</v>
      </c>
      <c r="K446" s="81">
        <v>160.75</v>
      </c>
      <c r="L446" s="81">
        <v>2969</v>
      </c>
      <c r="M446" s="81">
        <v>15.44</v>
      </c>
      <c r="N446" s="81"/>
      <c r="O446" s="81"/>
      <c r="P446" s="81"/>
      <c r="Q446" s="81"/>
      <c r="R446" s="81"/>
      <c r="S446" s="81"/>
      <c r="T446" s="81"/>
      <c r="U446" s="81"/>
      <c r="V446" s="81"/>
      <c r="W446" s="81"/>
      <c r="X446" s="81"/>
    </row>
    <row r="447" spans="3:24" x14ac:dyDescent="0.25">
      <c r="C447" s="76">
        <v>43088</v>
      </c>
      <c r="D447" s="81">
        <v>1.3383</v>
      </c>
      <c r="E447" s="81">
        <v>63.8</v>
      </c>
      <c r="F447" s="81">
        <v>1.1838</v>
      </c>
      <c r="G447" s="81">
        <v>120</v>
      </c>
      <c r="H447" s="81">
        <v>66.900000000000006</v>
      </c>
      <c r="I447" s="81">
        <v>347.5</v>
      </c>
      <c r="J447" s="81">
        <v>419.5</v>
      </c>
      <c r="K447" s="81">
        <v>161.5</v>
      </c>
      <c r="L447" s="81">
        <v>2969</v>
      </c>
      <c r="M447" s="81">
        <v>15.44</v>
      </c>
      <c r="N447" s="81"/>
      <c r="O447" s="81"/>
      <c r="P447" s="81"/>
      <c r="Q447" s="81"/>
      <c r="R447" s="81"/>
      <c r="S447" s="81"/>
      <c r="T447" s="81"/>
      <c r="U447" s="81"/>
      <c r="V447" s="81"/>
      <c r="W447" s="81"/>
      <c r="X447" s="81"/>
    </row>
    <row r="448" spans="3:24" x14ac:dyDescent="0.25">
      <c r="C448" s="76">
        <v>43087</v>
      </c>
      <c r="D448" s="81">
        <v>1.3380000000000001</v>
      </c>
      <c r="E448" s="81">
        <v>63.41</v>
      </c>
      <c r="F448" s="81">
        <v>1.1780999999999999</v>
      </c>
      <c r="G448" s="81">
        <v>119.97499999999999</v>
      </c>
      <c r="H448" s="81">
        <v>67.400000000000006</v>
      </c>
      <c r="I448" s="81">
        <v>347</v>
      </c>
      <c r="J448" s="81">
        <v>420.5</v>
      </c>
      <c r="K448" s="81">
        <v>161.25</v>
      </c>
      <c r="L448" s="81">
        <v>3091</v>
      </c>
      <c r="M448" s="81">
        <v>15.5</v>
      </c>
      <c r="N448" s="81"/>
      <c r="O448" s="81"/>
      <c r="P448" s="81"/>
      <c r="Q448" s="81"/>
      <c r="R448" s="81"/>
      <c r="S448" s="81"/>
      <c r="T448" s="81"/>
      <c r="U448" s="81"/>
      <c r="V448" s="81"/>
      <c r="W448" s="81"/>
      <c r="X448" s="81"/>
    </row>
    <row r="449" spans="3:24" x14ac:dyDescent="0.25">
      <c r="C449" s="76">
        <v>43084</v>
      </c>
      <c r="D449" s="81">
        <v>1.3319000000000001</v>
      </c>
      <c r="E449" s="81">
        <v>63.23</v>
      </c>
      <c r="F449" s="81">
        <v>1.1752</v>
      </c>
      <c r="G449" s="81">
        <v>118.9</v>
      </c>
      <c r="H449" s="81">
        <v>68.525000000000006</v>
      </c>
      <c r="I449" s="81">
        <v>347.5</v>
      </c>
      <c r="J449" s="81">
        <v>418.25</v>
      </c>
      <c r="K449" s="81">
        <v>160.5</v>
      </c>
      <c r="L449" s="81">
        <v>3091</v>
      </c>
      <c r="M449" s="81">
        <v>15.5</v>
      </c>
      <c r="N449" s="81"/>
      <c r="O449" s="81"/>
      <c r="P449" s="81"/>
      <c r="Q449" s="81"/>
      <c r="R449" s="81"/>
      <c r="S449" s="81"/>
      <c r="T449" s="81"/>
      <c r="U449" s="81"/>
      <c r="V449" s="81"/>
      <c r="W449" s="81"/>
      <c r="X449" s="81"/>
    </row>
    <row r="450" spans="3:24" x14ac:dyDescent="0.25">
      <c r="C450" s="76">
        <v>43083</v>
      </c>
      <c r="D450" s="81">
        <v>1.343</v>
      </c>
      <c r="E450" s="81">
        <v>63.31</v>
      </c>
      <c r="F450" s="81">
        <v>1.1777</v>
      </c>
      <c r="G450" s="81">
        <v>116.27500000000001</v>
      </c>
      <c r="H450" s="81">
        <v>67.625</v>
      </c>
      <c r="I450" s="81">
        <v>336.25</v>
      </c>
      <c r="J450" s="81">
        <v>395</v>
      </c>
      <c r="K450" s="81">
        <v>160</v>
      </c>
      <c r="L450" s="81">
        <v>3091</v>
      </c>
      <c r="M450" s="81">
        <v>15.51</v>
      </c>
      <c r="N450" s="81"/>
      <c r="O450" s="81"/>
      <c r="P450" s="81"/>
      <c r="Q450" s="81"/>
      <c r="R450" s="81"/>
      <c r="S450" s="81"/>
      <c r="T450" s="81"/>
      <c r="U450" s="81"/>
      <c r="V450" s="81"/>
      <c r="W450" s="81"/>
      <c r="X450" s="81"/>
    </row>
    <row r="451" spans="3:24" x14ac:dyDescent="0.25">
      <c r="C451" s="76">
        <v>43082</v>
      </c>
      <c r="D451" s="81">
        <v>1.3418000000000001</v>
      </c>
      <c r="E451" s="81">
        <v>62.44</v>
      </c>
      <c r="F451" s="81">
        <v>1.1825000000000001</v>
      </c>
      <c r="G451" s="81">
        <v>115.65</v>
      </c>
      <c r="H451" s="81">
        <v>63.95</v>
      </c>
      <c r="I451" s="81">
        <v>336.75</v>
      </c>
      <c r="J451" s="81">
        <v>392.25</v>
      </c>
      <c r="K451" s="81">
        <v>160.5</v>
      </c>
      <c r="L451" s="81">
        <v>3091</v>
      </c>
      <c r="M451" s="81">
        <v>15.61</v>
      </c>
      <c r="N451" s="81"/>
      <c r="O451" s="81"/>
      <c r="P451" s="81"/>
      <c r="Q451" s="81"/>
      <c r="R451" s="81"/>
      <c r="S451" s="81"/>
      <c r="T451" s="81"/>
      <c r="U451" s="81"/>
      <c r="V451" s="81"/>
      <c r="W451" s="81"/>
      <c r="X451" s="81"/>
    </row>
    <row r="452" spans="3:24" x14ac:dyDescent="0.25">
      <c r="C452" s="76">
        <v>43081</v>
      </c>
      <c r="D452" s="81">
        <v>1.3314999999999999</v>
      </c>
      <c r="E452" s="81">
        <v>63.34</v>
      </c>
      <c r="F452" s="81">
        <v>1.1739999999999999</v>
      </c>
      <c r="G452" s="81">
        <v>116.15</v>
      </c>
      <c r="H452" s="81">
        <v>63.75</v>
      </c>
      <c r="I452" s="81">
        <v>335.75</v>
      </c>
      <c r="J452" s="81">
        <v>387.25</v>
      </c>
      <c r="K452" s="81">
        <v>161</v>
      </c>
      <c r="L452" s="81">
        <v>3091</v>
      </c>
      <c r="M452" s="81">
        <v>15.6</v>
      </c>
      <c r="N452" s="81"/>
      <c r="O452" s="81"/>
      <c r="P452" s="81"/>
      <c r="Q452" s="81"/>
      <c r="R452" s="81"/>
      <c r="S452" s="81"/>
      <c r="T452" s="81"/>
      <c r="U452" s="81"/>
      <c r="V452" s="81"/>
      <c r="W452" s="81"/>
      <c r="X452" s="81"/>
    </row>
    <row r="453" spans="3:24" x14ac:dyDescent="0.25">
      <c r="C453" s="76">
        <v>43080</v>
      </c>
      <c r="D453" s="81">
        <v>1.3337000000000001</v>
      </c>
      <c r="E453" s="81">
        <v>64.69</v>
      </c>
      <c r="F453" s="81">
        <v>1.1768000000000001</v>
      </c>
      <c r="G453" s="81">
        <v>115.175</v>
      </c>
      <c r="H453" s="81">
        <v>63.6</v>
      </c>
      <c r="I453" s="81">
        <v>336.5</v>
      </c>
      <c r="J453" s="81">
        <v>387.75</v>
      </c>
      <c r="K453" s="81">
        <v>157.25</v>
      </c>
      <c r="L453" s="81">
        <v>3091</v>
      </c>
      <c r="M453" s="81">
        <v>15.61</v>
      </c>
      <c r="N453" s="81"/>
      <c r="O453" s="81"/>
      <c r="P453" s="81"/>
      <c r="Q453" s="81"/>
      <c r="R453" s="81"/>
      <c r="S453" s="81"/>
      <c r="T453" s="81"/>
      <c r="U453" s="81"/>
      <c r="V453" s="81"/>
      <c r="W453" s="81"/>
      <c r="X453" s="81"/>
    </row>
    <row r="454" spans="3:24" x14ac:dyDescent="0.25">
      <c r="C454" s="76">
        <v>43077</v>
      </c>
      <c r="D454" s="81">
        <v>1.3389</v>
      </c>
      <c r="E454" s="81">
        <v>63.4</v>
      </c>
      <c r="F454" s="81">
        <v>1.1763999999999999</v>
      </c>
      <c r="G454" s="81">
        <v>115.575</v>
      </c>
      <c r="H454" s="81">
        <v>63.674999999999997</v>
      </c>
      <c r="I454" s="81">
        <v>340</v>
      </c>
      <c r="J454" s="81">
        <v>392</v>
      </c>
      <c r="K454" s="81">
        <v>156</v>
      </c>
      <c r="L454" s="81">
        <v>3091</v>
      </c>
      <c r="M454" s="81">
        <v>15.6</v>
      </c>
      <c r="N454" s="81"/>
      <c r="O454" s="81"/>
      <c r="P454" s="81"/>
      <c r="Q454" s="81"/>
      <c r="R454" s="81"/>
      <c r="S454" s="81"/>
      <c r="T454" s="81"/>
      <c r="U454" s="81"/>
      <c r="V454" s="81"/>
      <c r="W454" s="81"/>
      <c r="X454" s="81"/>
    </row>
    <row r="455" spans="3:24" x14ac:dyDescent="0.25">
      <c r="C455" s="76">
        <v>43076</v>
      </c>
      <c r="D455" s="81">
        <v>1.3472999999999999</v>
      </c>
      <c r="E455" s="81">
        <v>62.2</v>
      </c>
      <c r="F455" s="81">
        <v>1.1771</v>
      </c>
      <c r="G455" s="81">
        <v>115.625</v>
      </c>
      <c r="H455" s="81">
        <v>63.575000000000003</v>
      </c>
      <c r="I455" s="81">
        <v>338.75</v>
      </c>
      <c r="J455" s="81">
        <v>394.25</v>
      </c>
      <c r="K455" s="81">
        <v>156.25</v>
      </c>
      <c r="L455" s="81">
        <v>3091</v>
      </c>
      <c r="M455" s="81">
        <v>15.51</v>
      </c>
      <c r="N455" s="81"/>
      <c r="O455" s="81"/>
      <c r="P455" s="81"/>
      <c r="Q455" s="81"/>
      <c r="R455" s="81"/>
      <c r="S455" s="81"/>
      <c r="T455" s="81"/>
      <c r="U455" s="81"/>
      <c r="V455" s="81"/>
      <c r="W455" s="81"/>
      <c r="X455" s="81"/>
    </row>
    <row r="456" spans="3:24" x14ac:dyDescent="0.25">
      <c r="C456" s="76">
        <v>43075</v>
      </c>
      <c r="D456" s="81">
        <v>1.3391999999999999</v>
      </c>
      <c r="E456" s="81">
        <v>61.22</v>
      </c>
      <c r="F456" s="81">
        <v>1.1795</v>
      </c>
      <c r="G456" s="81">
        <v>115.9</v>
      </c>
      <c r="H456" s="81">
        <v>63.825000000000003</v>
      </c>
      <c r="I456" s="81">
        <v>339.25</v>
      </c>
      <c r="J456" s="81">
        <v>398.5</v>
      </c>
      <c r="K456" s="81">
        <v>157.25</v>
      </c>
      <c r="L456" s="81">
        <v>3091</v>
      </c>
      <c r="M456" s="81">
        <v>15.42</v>
      </c>
      <c r="N456" s="81"/>
      <c r="O456" s="81"/>
      <c r="P456" s="81"/>
      <c r="Q456" s="81"/>
      <c r="R456" s="81"/>
      <c r="S456" s="81"/>
      <c r="T456" s="81"/>
      <c r="U456" s="81"/>
      <c r="V456" s="81"/>
      <c r="W456" s="81"/>
      <c r="X456" s="81"/>
    </row>
    <row r="457" spans="3:24" x14ac:dyDescent="0.25">
      <c r="C457" s="76">
        <v>43074</v>
      </c>
      <c r="D457" s="81">
        <v>1.3442000000000001</v>
      </c>
      <c r="E457" s="81">
        <v>62.86</v>
      </c>
      <c r="F457" s="81">
        <v>1.1823999999999999</v>
      </c>
      <c r="G457" s="81">
        <v>116.425</v>
      </c>
      <c r="H457" s="81">
        <v>64.275000000000006</v>
      </c>
      <c r="I457" s="81">
        <v>339.75</v>
      </c>
      <c r="J457" s="81">
        <v>406</v>
      </c>
      <c r="K457" s="81">
        <v>160</v>
      </c>
      <c r="L457" s="81">
        <v>3091</v>
      </c>
      <c r="M457" s="81">
        <v>15.42</v>
      </c>
      <c r="N457" s="81"/>
      <c r="O457" s="81"/>
      <c r="P457" s="81"/>
      <c r="Q457" s="81"/>
      <c r="R457" s="81"/>
      <c r="S457" s="81"/>
      <c r="T457" s="81"/>
      <c r="U457" s="81"/>
      <c r="V457" s="81"/>
      <c r="W457" s="81"/>
      <c r="X457" s="81"/>
    </row>
    <row r="458" spans="3:24" x14ac:dyDescent="0.25">
      <c r="C458" s="76">
        <v>43073</v>
      </c>
      <c r="D458" s="81">
        <v>1.3478000000000001</v>
      </c>
      <c r="E458" s="81">
        <v>62.45</v>
      </c>
      <c r="F458" s="81">
        <v>1.1863999999999999</v>
      </c>
      <c r="G458" s="81">
        <v>116.375</v>
      </c>
      <c r="H458" s="81">
        <v>64.95</v>
      </c>
      <c r="I458" s="81">
        <v>339.5</v>
      </c>
      <c r="J458" s="81">
        <v>410.25</v>
      </c>
      <c r="K458" s="81">
        <v>161.75</v>
      </c>
      <c r="L458" s="81">
        <v>2970</v>
      </c>
      <c r="M458" s="81">
        <v>15.37</v>
      </c>
      <c r="N458" s="81"/>
      <c r="O458" s="81"/>
      <c r="P458" s="81"/>
      <c r="Q458" s="81"/>
      <c r="R458" s="81"/>
      <c r="S458" s="81"/>
      <c r="T458" s="81"/>
      <c r="U458" s="81"/>
      <c r="V458" s="81"/>
      <c r="W458" s="81"/>
      <c r="X458" s="81"/>
    </row>
    <row r="459" spans="3:24" x14ac:dyDescent="0.25">
      <c r="C459" s="76">
        <v>43070</v>
      </c>
      <c r="D459" s="81">
        <v>1.347</v>
      </c>
      <c r="E459" s="81">
        <v>63.73</v>
      </c>
      <c r="F459" s="81">
        <v>1.1889000000000001</v>
      </c>
      <c r="G459" s="81">
        <v>117.22499999999999</v>
      </c>
      <c r="H459" s="81">
        <v>65.275000000000006</v>
      </c>
      <c r="I459" s="81">
        <v>344.75</v>
      </c>
      <c r="J459" s="81">
        <v>414.5</v>
      </c>
      <c r="K459" s="81">
        <v>159.5</v>
      </c>
      <c r="L459" s="81">
        <v>2970</v>
      </c>
      <c r="M459" s="81">
        <v>15.32</v>
      </c>
      <c r="N459" s="81"/>
      <c r="O459" s="81"/>
      <c r="P459" s="81"/>
      <c r="Q459" s="81"/>
      <c r="R459" s="81"/>
      <c r="S459" s="81"/>
      <c r="T459" s="81"/>
      <c r="U459" s="81"/>
      <c r="V459" s="81"/>
      <c r="W459" s="81"/>
      <c r="X459" s="81"/>
    </row>
    <row r="460" spans="3:24" x14ac:dyDescent="0.25">
      <c r="C460" s="76">
        <v>43069</v>
      </c>
      <c r="D460" s="81">
        <v>1.3525</v>
      </c>
      <c r="E460" s="81">
        <v>63.57</v>
      </c>
      <c r="F460" s="81">
        <v>1.1901999999999999</v>
      </c>
      <c r="G460" s="81">
        <v>119.9</v>
      </c>
      <c r="H460" s="81">
        <v>64.275000000000006</v>
      </c>
      <c r="I460" s="81">
        <v>341.75</v>
      </c>
      <c r="J460" s="81">
        <v>409.25</v>
      </c>
      <c r="K460" s="81">
        <v>159.5</v>
      </c>
      <c r="L460" s="81">
        <v>2970</v>
      </c>
      <c r="M460" s="81">
        <v>15.37</v>
      </c>
      <c r="N460" s="81"/>
      <c r="O460" s="81"/>
      <c r="P460" s="81"/>
      <c r="Q460" s="81"/>
      <c r="R460" s="81"/>
      <c r="S460" s="81"/>
      <c r="T460" s="81"/>
      <c r="U460" s="81"/>
      <c r="V460" s="81"/>
      <c r="W460" s="81"/>
      <c r="X460" s="81"/>
    </row>
    <row r="461" spans="3:24" x14ac:dyDescent="0.25">
      <c r="C461" s="76">
        <v>43068</v>
      </c>
      <c r="D461" s="81">
        <v>1.3406</v>
      </c>
      <c r="E461" s="81">
        <v>63.11</v>
      </c>
      <c r="F461" s="81">
        <v>1.1847000000000001</v>
      </c>
      <c r="G461" s="81">
        <v>120.47499999999999</v>
      </c>
      <c r="H461" s="81">
        <v>65.075000000000003</v>
      </c>
      <c r="I461" s="81">
        <v>339</v>
      </c>
      <c r="J461" s="81">
        <v>416.5</v>
      </c>
      <c r="K461" s="81">
        <v>159</v>
      </c>
      <c r="L461" s="81">
        <v>2970</v>
      </c>
      <c r="M461" s="81">
        <v>15.25</v>
      </c>
      <c r="N461" s="81"/>
      <c r="O461" s="81"/>
      <c r="P461" s="81"/>
      <c r="Q461" s="81"/>
      <c r="R461" s="81"/>
      <c r="S461" s="81"/>
      <c r="T461" s="81"/>
      <c r="U461" s="81"/>
      <c r="V461" s="81"/>
      <c r="W461" s="81"/>
      <c r="X461" s="81"/>
    </row>
    <row r="462" spans="3:24" x14ac:dyDescent="0.25">
      <c r="C462" s="76">
        <v>43067</v>
      </c>
      <c r="D462" s="81">
        <v>1.3335999999999999</v>
      </c>
      <c r="E462" s="81">
        <v>63.61</v>
      </c>
      <c r="F462" s="81">
        <v>1.1839</v>
      </c>
      <c r="G462" s="81">
        <v>119.65</v>
      </c>
      <c r="H462" s="81">
        <v>65.75</v>
      </c>
      <c r="I462" s="81">
        <v>336.25</v>
      </c>
      <c r="J462" s="81">
        <v>410.75</v>
      </c>
      <c r="K462" s="81">
        <v>156.75</v>
      </c>
      <c r="L462" s="81">
        <v>2970</v>
      </c>
      <c r="M462" s="81">
        <v>16.809999999999999</v>
      </c>
      <c r="N462" s="81"/>
      <c r="O462" s="81"/>
      <c r="P462" s="81"/>
      <c r="Q462" s="81"/>
      <c r="R462" s="81"/>
      <c r="S462" s="81"/>
      <c r="T462" s="81"/>
      <c r="U462" s="81"/>
      <c r="V462" s="81"/>
      <c r="W462" s="81"/>
      <c r="X462" s="81"/>
    </row>
    <row r="463" spans="3:24" x14ac:dyDescent="0.25">
      <c r="C463" s="76">
        <v>43066</v>
      </c>
      <c r="D463" s="81">
        <v>1.3315999999999999</v>
      </c>
      <c r="E463" s="81">
        <v>63.84</v>
      </c>
      <c r="F463" s="81">
        <v>1.1896</v>
      </c>
      <c r="G463" s="81">
        <v>119.825</v>
      </c>
      <c r="H463" s="81">
        <v>64.525000000000006</v>
      </c>
      <c r="I463" s="81">
        <v>338.75</v>
      </c>
      <c r="J463" s="81">
        <v>409.5</v>
      </c>
      <c r="K463" s="81">
        <v>157</v>
      </c>
      <c r="L463" s="81">
        <v>2970</v>
      </c>
      <c r="M463" s="81">
        <v>16.8</v>
      </c>
      <c r="N463" s="81"/>
      <c r="O463" s="81"/>
      <c r="P463" s="81"/>
      <c r="Q463" s="81"/>
      <c r="R463" s="81"/>
      <c r="S463" s="81"/>
      <c r="T463" s="81"/>
      <c r="U463" s="81"/>
      <c r="V463" s="81"/>
      <c r="W463" s="81"/>
      <c r="X463" s="81"/>
    </row>
    <row r="464" spans="3:24" x14ac:dyDescent="0.25">
      <c r="C464" s="76">
        <v>43063</v>
      </c>
      <c r="D464" s="81">
        <v>1.3334999999999999</v>
      </c>
      <c r="E464" s="81">
        <v>63.86</v>
      </c>
      <c r="F464" s="81">
        <v>1.1930000000000001</v>
      </c>
      <c r="G464" s="81">
        <v>118.575</v>
      </c>
      <c r="H464" s="81">
        <v>63.25</v>
      </c>
      <c r="I464" s="81">
        <v>342.25</v>
      </c>
      <c r="J464" s="81">
        <v>415.75</v>
      </c>
      <c r="K464" s="81">
        <v>157.75</v>
      </c>
      <c r="L464" s="81">
        <v>2970</v>
      </c>
      <c r="M464" s="81">
        <v>16.8</v>
      </c>
      <c r="N464" s="81"/>
      <c r="O464" s="81"/>
      <c r="P464" s="81"/>
      <c r="Q464" s="81"/>
      <c r="R464" s="81"/>
      <c r="S464" s="81"/>
      <c r="T464" s="81"/>
      <c r="U464" s="81"/>
      <c r="V464" s="81"/>
      <c r="W464" s="81"/>
      <c r="X464" s="81"/>
    </row>
    <row r="465" spans="3:24" x14ac:dyDescent="0.25">
      <c r="C465" s="76">
        <v>43062</v>
      </c>
      <c r="D465" s="81">
        <v>1.3307</v>
      </c>
      <c r="E465" s="81">
        <v>63.55</v>
      </c>
      <c r="F465" s="81">
        <v>1.1850000000000001</v>
      </c>
      <c r="G465" s="81">
        <v>119.05</v>
      </c>
      <c r="H465" s="81">
        <v>62.825000000000003</v>
      </c>
      <c r="I465" s="81">
        <v>345.25</v>
      </c>
      <c r="J465" s="81">
        <v>422.75</v>
      </c>
      <c r="K465" s="81">
        <v>158.25</v>
      </c>
      <c r="L465" s="81">
        <v>2970</v>
      </c>
      <c r="M465" s="81">
        <v>16.8</v>
      </c>
      <c r="N465" s="81"/>
      <c r="O465" s="81"/>
      <c r="P465" s="81"/>
      <c r="Q465" s="81"/>
      <c r="R465" s="81"/>
      <c r="S465" s="81"/>
      <c r="T465" s="81"/>
      <c r="U465" s="81"/>
      <c r="V465" s="81"/>
      <c r="W465" s="81"/>
      <c r="X465" s="81"/>
    </row>
    <row r="466" spans="3:24" x14ac:dyDescent="0.25">
      <c r="C466" s="76">
        <v>43061</v>
      </c>
      <c r="D466" s="81">
        <v>1.3324</v>
      </c>
      <c r="E466" s="81">
        <v>63.32</v>
      </c>
      <c r="F466" s="81">
        <v>1.1819999999999999</v>
      </c>
      <c r="G466" s="81">
        <v>119.05</v>
      </c>
      <c r="H466" s="81">
        <v>62.825000000000003</v>
      </c>
      <c r="I466" s="81">
        <v>345.25</v>
      </c>
      <c r="J466" s="81">
        <v>422.75</v>
      </c>
      <c r="K466" s="81">
        <v>158.75</v>
      </c>
      <c r="L466" s="81">
        <v>2970</v>
      </c>
      <c r="M466" s="81">
        <v>16.8</v>
      </c>
      <c r="N466" s="81"/>
      <c r="O466" s="81"/>
      <c r="P466" s="81"/>
      <c r="Q466" s="81"/>
      <c r="R466" s="81"/>
      <c r="S466" s="81"/>
      <c r="T466" s="81"/>
      <c r="U466" s="81"/>
      <c r="V466" s="81"/>
      <c r="W466" s="81"/>
      <c r="X466" s="81"/>
    </row>
    <row r="467" spans="3:24" x14ac:dyDescent="0.25">
      <c r="C467" s="76">
        <v>43060</v>
      </c>
      <c r="D467" s="81">
        <v>1.3237000000000001</v>
      </c>
      <c r="E467" s="81">
        <v>62.57</v>
      </c>
      <c r="F467" s="81">
        <v>1.1737</v>
      </c>
      <c r="G467" s="81">
        <v>117.97499999999999</v>
      </c>
      <c r="H467" s="81">
        <v>60.7</v>
      </c>
      <c r="I467" s="81">
        <v>345</v>
      </c>
      <c r="J467" s="81">
        <v>424.75</v>
      </c>
      <c r="K467" s="81">
        <v>158.25</v>
      </c>
      <c r="L467" s="81">
        <v>2970</v>
      </c>
      <c r="M467" s="81">
        <v>16.82</v>
      </c>
      <c r="N467" s="81"/>
      <c r="O467" s="81"/>
      <c r="P467" s="81"/>
      <c r="Q467" s="81"/>
      <c r="R467" s="81"/>
      <c r="S467" s="81"/>
      <c r="T467" s="81"/>
      <c r="U467" s="81"/>
      <c r="V467" s="81"/>
      <c r="W467" s="81"/>
      <c r="X467" s="81"/>
    </row>
    <row r="468" spans="3:24" x14ac:dyDescent="0.25">
      <c r="C468" s="76">
        <v>43059</v>
      </c>
      <c r="D468" s="81">
        <v>1.3232999999999999</v>
      </c>
      <c r="E468" s="81">
        <v>62.22</v>
      </c>
      <c r="F468" s="81">
        <v>1.1732</v>
      </c>
      <c r="G468" s="81">
        <v>117.1</v>
      </c>
      <c r="H468" s="81">
        <v>62.024999999999999</v>
      </c>
      <c r="I468" s="81">
        <v>345</v>
      </c>
      <c r="J468" s="81">
        <v>422</v>
      </c>
      <c r="K468" s="81">
        <v>157.75</v>
      </c>
      <c r="L468" s="81">
        <v>3105</v>
      </c>
      <c r="M468" s="81">
        <v>16.829999999999998</v>
      </c>
      <c r="N468" s="81"/>
      <c r="O468" s="81"/>
      <c r="P468" s="81"/>
      <c r="Q468" s="81"/>
      <c r="R468" s="81"/>
      <c r="S468" s="81"/>
      <c r="T468" s="81"/>
      <c r="U468" s="81"/>
      <c r="V468" s="81"/>
      <c r="W468" s="81"/>
      <c r="X468" s="81"/>
    </row>
    <row r="469" spans="3:24" x14ac:dyDescent="0.25">
      <c r="C469" s="76">
        <v>43056</v>
      </c>
      <c r="D469" s="81">
        <v>1.3210999999999999</v>
      </c>
      <c r="E469" s="81">
        <v>62.72</v>
      </c>
      <c r="F469" s="81">
        <v>1.1793</v>
      </c>
      <c r="G469" s="81">
        <v>118.85</v>
      </c>
      <c r="H469" s="81">
        <v>60.65</v>
      </c>
      <c r="I469" s="81">
        <v>343</v>
      </c>
      <c r="J469" s="81">
        <v>427.25</v>
      </c>
      <c r="K469" s="81">
        <v>158.75</v>
      </c>
      <c r="L469" s="81">
        <v>3105</v>
      </c>
      <c r="M469" s="81">
        <v>16.79</v>
      </c>
      <c r="N469" s="81"/>
      <c r="O469" s="81"/>
      <c r="P469" s="81"/>
      <c r="Q469" s="81"/>
      <c r="R469" s="81"/>
      <c r="S469" s="81"/>
      <c r="T469" s="81"/>
      <c r="U469" s="81"/>
      <c r="V469" s="81"/>
      <c r="W469" s="81"/>
      <c r="X469" s="81"/>
    </row>
    <row r="470" spans="3:24" x14ac:dyDescent="0.25">
      <c r="C470" s="76">
        <v>43055</v>
      </c>
      <c r="D470" s="81">
        <v>1.3192999999999999</v>
      </c>
      <c r="E470" s="81">
        <v>61.36</v>
      </c>
      <c r="F470" s="81">
        <v>1.1769000000000001</v>
      </c>
      <c r="G470" s="81">
        <v>119.55</v>
      </c>
      <c r="H470" s="81">
        <v>60.1</v>
      </c>
      <c r="I470" s="81">
        <v>336.5</v>
      </c>
      <c r="J470" s="81">
        <v>421.5</v>
      </c>
      <c r="K470" s="81">
        <v>158.75</v>
      </c>
      <c r="L470" s="81">
        <v>3105</v>
      </c>
      <c r="M470" s="81">
        <v>16.8</v>
      </c>
      <c r="N470" s="81"/>
      <c r="O470" s="81"/>
      <c r="P470" s="81"/>
      <c r="Q470" s="81"/>
      <c r="R470" s="81"/>
      <c r="S470" s="81"/>
      <c r="T470" s="81"/>
      <c r="U470" s="81"/>
      <c r="V470" s="81"/>
      <c r="W470" s="81"/>
      <c r="X470" s="81"/>
    </row>
    <row r="471" spans="3:24" x14ac:dyDescent="0.25">
      <c r="C471" s="76">
        <v>43054</v>
      </c>
      <c r="D471" s="81">
        <v>1.3168</v>
      </c>
      <c r="E471" s="81">
        <v>61.87</v>
      </c>
      <c r="F471" s="81">
        <v>1.1791</v>
      </c>
      <c r="G471" s="81">
        <v>120.2</v>
      </c>
      <c r="H471" s="81">
        <v>61.125</v>
      </c>
      <c r="I471" s="81">
        <v>338.25</v>
      </c>
      <c r="J471" s="81">
        <v>420</v>
      </c>
      <c r="K471" s="81">
        <v>159.25</v>
      </c>
      <c r="L471" s="81">
        <v>3105</v>
      </c>
      <c r="M471" s="81">
        <v>16.84</v>
      </c>
      <c r="N471" s="81"/>
      <c r="O471" s="81"/>
      <c r="P471" s="81"/>
      <c r="Q471" s="81"/>
      <c r="R471" s="81"/>
      <c r="S471" s="81"/>
      <c r="T471" s="81"/>
      <c r="U471" s="81"/>
      <c r="V471" s="81"/>
      <c r="W471" s="81"/>
      <c r="X471" s="81"/>
    </row>
    <row r="472" spans="3:24" x14ac:dyDescent="0.25">
      <c r="C472" s="76">
        <v>43053</v>
      </c>
      <c r="D472" s="81">
        <v>1.3163</v>
      </c>
      <c r="E472" s="81">
        <v>62.21</v>
      </c>
      <c r="F472" s="81">
        <v>1.1796</v>
      </c>
      <c r="G472" s="81">
        <v>119.5</v>
      </c>
      <c r="H472" s="81">
        <v>59.975000000000001</v>
      </c>
      <c r="I472" s="81">
        <v>337.5</v>
      </c>
      <c r="J472" s="81">
        <v>428</v>
      </c>
      <c r="K472" s="81">
        <v>159.75</v>
      </c>
      <c r="L472" s="81">
        <v>3105</v>
      </c>
      <c r="M472" s="81">
        <v>16.82</v>
      </c>
      <c r="N472" s="81"/>
      <c r="O472" s="81"/>
      <c r="P472" s="81"/>
      <c r="Q472" s="81"/>
      <c r="R472" s="81"/>
      <c r="S472" s="81"/>
      <c r="T472" s="81"/>
      <c r="U472" s="81"/>
      <c r="V472" s="81"/>
      <c r="W472" s="81"/>
      <c r="X472" s="81"/>
    </row>
    <row r="473" spans="3:24" x14ac:dyDescent="0.25">
      <c r="C473" s="76">
        <v>43052</v>
      </c>
      <c r="D473" s="81">
        <v>1.3113999999999999</v>
      </c>
      <c r="E473" s="81">
        <v>63.16</v>
      </c>
      <c r="F473" s="81">
        <v>1.1665000000000001</v>
      </c>
      <c r="G473" s="81">
        <v>120.575</v>
      </c>
      <c r="H473" s="81">
        <v>62.3</v>
      </c>
      <c r="I473" s="81">
        <v>342.25</v>
      </c>
      <c r="J473" s="81">
        <v>424.25</v>
      </c>
      <c r="K473" s="81">
        <v>159.5</v>
      </c>
      <c r="L473" s="81">
        <v>3105</v>
      </c>
      <c r="M473" s="81">
        <v>16.8</v>
      </c>
      <c r="N473" s="81"/>
      <c r="O473" s="81"/>
      <c r="P473" s="81"/>
      <c r="Q473" s="81"/>
      <c r="R473" s="81"/>
      <c r="S473" s="81"/>
      <c r="T473" s="81"/>
      <c r="U473" s="81"/>
      <c r="V473" s="81"/>
      <c r="W473" s="81"/>
      <c r="X473" s="81"/>
    </row>
    <row r="474" spans="3:24" x14ac:dyDescent="0.25">
      <c r="C474" s="76">
        <v>43049</v>
      </c>
      <c r="D474" s="81">
        <v>1.3188</v>
      </c>
      <c r="E474" s="81">
        <v>63.52</v>
      </c>
      <c r="F474" s="81">
        <v>1.1662999999999999</v>
      </c>
      <c r="G474" s="81">
        <v>120.575</v>
      </c>
      <c r="H474" s="81">
        <v>62.475000000000001</v>
      </c>
      <c r="I474" s="81">
        <v>343.5</v>
      </c>
      <c r="J474" s="81">
        <v>431.5</v>
      </c>
      <c r="K474" s="81">
        <v>160.5</v>
      </c>
      <c r="L474" s="81">
        <v>3105</v>
      </c>
      <c r="M474" s="81">
        <v>16.77</v>
      </c>
      <c r="N474" s="81"/>
      <c r="O474" s="81"/>
      <c r="P474" s="81"/>
      <c r="Q474" s="81"/>
      <c r="R474" s="81"/>
      <c r="S474" s="81"/>
      <c r="T474" s="81"/>
      <c r="U474" s="81"/>
      <c r="V474" s="81"/>
      <c r="W474" s="81"/>
      <c r="X474" s="81"/>
    </row>
    <row r="475" spans="3:24" x14ac:dyDescent="0.25">
      <c r="C475" s="76">
        <v>43048</v>
      </c>
      <c r="D475" s="81">
        <v>1.3149</v>
      </c>
      <c r="E475" s="81">
        <v>63.93</v>
      </c>
      <c r="F475" s="81">
        <v>1.1639999999999999</v>
      </c>
      <c r="G475" s="81">
        <v>122.47499999999999</v>
      </c>
      <c r="H475" s="81">
        <v>63.174999999999997</v>
      </c>
      <c r="I475" s="81">
        <v>341.5</v>
      </c>
      <c r="J475" s="81">
        <v>429</v>
      </c>
      <c r="K475" s="81">
        <v>160.25</v>
      </c>
      <c r="L475" s="81">
        <v>3105</v>
      </c>
      <c r="M475" s="81">
        <v>16.739999999999998</v>
      </c>
      <c r="N475" s="81"/>
      <c r="O475" s="81"/>
      <c r="P475" s="81"/>
      <c r="Q475" s="81"/>
      <c r="R475" s="81"/>
      <c r="S475" s="81"/>
      <c r="T475" s="81"/>
      <c r="U475" s="81"/>
      <c r="V475" s="81"/>
      <c r="W475" s="81"/>
      <c r="X475" s="81"/>
    </row>
    <row r="476" spans="3:24" x14ac:dyDescent="0.25">
      <c r="C476" s="76">
        <v>43047</v>
      </c>
      <c r="D476" s="81">
        <v>1.3112999999999999</v>
      </c>
      <c r="E476" s="81">
        <v>63.49</v>
      </c>
      <c r="F476" s="81">
        <v>1.1593</v>
      </c>
      <c r="G476" s="81">
        <v>122.925</v>
      </c>
      <c r="H476" s="81">
        <v>63.55</v>
      </c>
      <c r="I476" s="81">
        <v>348.25</v>
      </c>
      <c r="J476" s="81">
        <v>426.75</v>
      </c>
      <c r="K476" s="81">
        <v>160.5</v>
      </c>
      <c r="L476" s="81">
        <v>3105</v>
      </c>
      <c r="M476" s="81">
        <v>16.5</v>
      </c>
      <c r="N476" s="81"/>
      <c r="O476" s="81"/>
      <c r="P476" s="81"/>
      <c r="Q476" s="81"/>
      <c r="R476" s="81"/>
      <c r="S476" s="81"/>
      <c r="T476" s="81"/>
      <c r="U476" s="81"/>
      <c r="V476" s="81"/>
      <c r="W476" s="81"/>
      <c r="X476" s="81"/>
    </row>
    <row r="477" spans="3:24" x14ac:dyDescent="0.25">
      <c r="C477" s="76">
        <v>43046</v>
      </c>
      <c r="D477" s="81">
        <v>1.3165</v>
      </c>
      <c r="E477" s="81">
        <v>63.69</v>
      </c>
      <c r="F477" s="81">
        <v>1.1585000000000001</v>
      </c>
      <c r="G477" s="81">
        <v>124.625</v>
      </c>
      <c r="H477" s="81">
        <v>63.924999999999997</v>
      </c>
      <c r="I477" s="81">
        <v>347.75</v>
      </c>
      <c r="J477" s="81">
        <v>427.25</v>
      </c>
      <c r="K477" s="81">
        <v>161.75</v>
      </c>
      <c r="L477" s="81">
        <v>3105</v>
      </c>
      <c r="M477" s="81">
        <v>16.47</v>
      </c>
      <c r="N477" s="81"/>
      <c r="O477" s="81"/>
      <c r="P477" s="81"/>
      <c r="Q477" s="81"/>
      <c r="R477" s="81"/>
      <c r="S477" s="81"/>
      <c r="T477" s="81"/>
      <c r="U477" s="81"/>
      <c r="V477" s="81"/>
      <c r="W477" s="81"/>
      <c r="X477" s="81"/>
    </row>
    <row r="478" spans="3:24" x14ac:dyDescent="0.25">
      <c r="C478" s="76">
        <v>43045</v>
      </c>
      <c r="D478" s="81">
        <v>1.3169999999999999</v>
      </c>
      <c r="E478" s="81">
        <v>64.27</v>
      </c>
      <c r="F478" s="81">
        <v>1.1609</v>
      </c>
      <c r="G478" s="81">
        <v>125.325</v>
      </c>
      <c r="H478" s="81">
        <v>64.625</v>
      </c>
      <c r="I478" s="81">
        <v>348</v>
      </c>
      <c r="J478" s="81">
        <v>430.75</v>
      </c>
      <c r="K478" s="81">
        <v>162.75</v>
      </c>
      <c r="L478" s="81">
        <v>3204</v>
      </c>
      <c r="M478" s="81">
        <v>16.559999999999999</v>
      </c>
      <c r="N478" s="81"/>
      <c r="O478" s="81"/>
      <c r="P478" s="81"/>
      <c r="Q478" s="81"/>
      <c r="R478" s="81"/>
      <c r="S478" s="81"/>
      <c r="T478" s="81"/>
      <c r="U478" s="81"/>
      <c r="V478" s="81"/>
      <c r="W478" s="81"/>
      <c r="X478" s="81"/>
    </row>
    <row r="479" spans="3:24" x14ac:dyDescent="0.25">
      <c r="C479" s="76">
        <v>43042</v>
      </c>
      <c r="D479" s="81">
        <v>1.3073999999999999</v>
      </c>
      <c r="E479" s="81">
        <v>62.07</v>
      </c>
      <c r="F479" s="81">
        <v>1.1607000000000001</v>
      </c>
      <c r="G479" s="81">
        <v>127.3</v>
      </c>
      <c r="H479" s="81">
        <v>65.099999999999994</v>
      </c>
      <c r="I479" s="81">
        <v>348.25</v>
      </c>
      <c r="J479" s="81">
        <v>425.75</v>
      </c>
      <c r="K479" s="81">
        <v>162</v>
      </c>
      <c r="L479" s="81">
        <v>3204</v>
      </c>
      <c r="M479" s="81">
        <v>16.54</v>
      </c>
      <c r="N479" s="81"/>
      <c r="O479" s="81"/>
      <c r="P479" s="81"/>
      <c r="Q479" s="81"/>
      <c r="R479" s="81"/>
      <c r="S479" s="81"/>
      <c r="T479" s="81"/>
      <c r="U479" s="81"/>
      <c r="V479" s="81"/>
      <c r="W479" s="81"/>
      <c r="X479" s="81"/>
    </row>
    <row r="480" spans="3:24" x14ac:dyDescent="0.25">
      <c r="C480" s="76">
        <v>43041</v>
      </c>
      <c r="D480" s="81">
        <v>1.3057000000000001</v>
      </c>
      <c r="E480" s="81">
        <v>60.62</v>
      </c>
      <c r="F480" s="81">
        <v>1.1656</v>
      </c>
      <c r="G480" s="81">
        <v>124.325</v>
      </c>
      <c r="H480" s="81">
        <v>65.8</v>
      </c>
      <c r="I480" s="81">
        <v>350.5</v>
      </c>
      <c r="J480" s="81">
        <v>426</v>
      </c>
      <c r="K480" s="81">
        <v>163</v>
      </c>
      <c r="L480" s="81">
        <v>3204</v>
      </c>
      <c r="M480" s="81">
        <v>16.559999999999999</v>
      </c>
      <c r="N480" s="81"/>
      <c r="O480" s="81"/>
      <c r="P480" s="81"/>
      <c r="Q480" s="81"/>
      <c r="R480" s="81"/>
      <c r="S480" s="81"/>
      <c r="T480" s="81"/>
      <c r="U480" s="81"/>
      <c r="V480" s="81"/>
      <c r="W480" s="81"/>
      <c r="X480" s="81"/>
    </row>
    <row r="481" spans="3:24" x14ac:dyDescent="0.25">
      <c r="C481" s="76">
        <v>43040</v>
      </c>
      <c r="D481" s="81">
        <v>1.3244</v>
      </c>
      <c r="E481" s="81">
        <v>60.49</v>
      </c>
      <c r="F481" s="81">
        <v>1.1617</v>
      </c>
      <c r="G481" s="81">
        <v>126.6</v>
      </c>
      <c r="H481" s="81">
        <v>66.599999999999994</v>
      </c>
      <c r="I481" s="81">
        <v>348.25</v>
      </c>
      <c r="J481" s="81">
        <v>418</v>
      </c>
      <c r="K481" s="81">
        <v>159.5</v>
      </c>
      <c r="L481" s="81">
        <v>3204</v>
      </c>
      <c r="M481" s="81">
        <v>16.63</v>
      </c>
      <c r="N481" s="81"/>
      <c r="O481" s="81"/>
      <c r="P481" s="81"/>
      <c r="Q481" s="81"/>
      <c r="R481" s="81"/>
      <c r="S481" s="81"/>
      <c r="T481" s="81"/>
      <c r="U481" s="81"/>
      <c r="V481" s="81"/>
      <c r="W481" s="81"/>
      <c r="X481" s="81"/>
    </row>
    <row r="482" spans="3:24" x14ac:dyDescent="0.25">
      <c r="C482" s="76">
        <v>43039</v>
      </c>
      <c r="D482" s="81">
        <v>1.3282</v>
      </c>
      <c r="E482" s="81">
        <v>61.37</v>
      </c>
      <c r="F482" s="81">
        <v>1.1644000000000001</v>
      </c>
      <c r="G482" s="81">
        <v>120.5</v>
      </c>
      <c r="H482" s="81">
        <v>68</v>
      </c>
      <c r="I482" s="81">
        <v>345.75</v>
      </c>
      <c r="J482" s="81">
        <v>418.5</v>
      </c>
      <c r="K482" s="81">
        <v>162</v>
      </c>
      <c r="L482" s="81">
        <v>3204</v>
      </c>
      <c r="M482" s="81">
        <v>16.72</v>
      </c>
      <c r="N482" s="81"/>
      <c r="O482" s="81"/>
      <c r="P482" s="81"/>
      <c r="Q482" s="81"/>
      <c r="R482" s="81"/>
      <c r="S482" s="81"/>
      <c r="T482" s="81"/>
      <c r="U482" s="81"/>
      <c r="V482" s="81"/>
      <c r="W482" s="81"/>
      <c r="X482" s="81"/>
    </row>
    <row r="483" spans="3:24" x14ac:dyDescent="0.25">
      <c r="C483" s="76">
        <v>43038</v>
      </c>
      <c r="D483" s="81">
        <v>1.3207</v>
      </c>
      <c r="E483" s="81">
        <v>60.9</v>
      </c>
      <c r="F483" s="81">
        <v>1.1649</v>
      </c>
      <c r="G483" s="81">
        <v>119.575</v>
      </c>
      <c r="H483" s="81">
        <v>65.174999999999997</v>
      </c>
      <c r="I483" s="81">
        <v>348.75</v>
      </c>
      <c r="J483" s="81">
        <v>424.75</v>
      </c>
      <c r="K483" s="81">
        <v>163.5</v>
      </c>
      <c r="L483" s="81">
        <v>3204</v>
      </c>
      <c r="M483" s="81">
        <v>16.71</v>
      </c>
      <c r="N483" s="81"/>
      <c r="O483" s="81"/>
      <c r="P483" s="81"/>
      <c r="Q483" s="81"/>
      <c r="R483" s="81"/>
      <c r="S483" s="81"/>
      <c r="T483" s="81"/>
      <c r="U483" s="81"/>
      <c r="V483" s="81"/>
      <c r="W483" s="81"/>
      <c r="X483" s="81"/>
    </row>
    <row r="484" spans="3:24" x14ac:dyDescent="0.25">
      <c r="C484" s="76">
        <v>43035</v>
      </c>
      <c r="D484" s="81">
        <v>1.3127</v>
      </c>
      <c r="E484" s="81">
        <v>60.44</v>
      </c>
      <c r="F484" s="81">
        <v>1.1608000000000001</v>
      </c>
      <c r="G484" s="81">
        <v>115.375</v>
      </c>
      <c r="H484" s="81">
        <v>64.45</v>
      </c>
      <c r="I484" s="81">
        <v>348.75</v>
      </c>
      <c r="J484" s="81">
        <v>427.25</v>
      </c>
      <c r="K484" s="81">
        <v>163</v>
      </c>
      <c r="L484" s="81">
        <v>3204</v>
      </c>
      <c r="M484" s="81">
        <v>16.71</v>
      </c>
      <c r="N484" s="81"/>
      <c r="O484" s="81"/>
      <c r="P484" s="81"/>
      <c r="Q484" s="81"/>
      <c r="R484" s="81"/>
      <c r="S484" s="81"/>
      <c r="T484" s="81"/>
      <c r="U484" s="81"/>
      <c r="V484" s="81"/>
      <c r="W484" s="81"/>
      <c r="X484" s="81"/>
    </row>
    <row r="485" spans="3:24" x14ac:dyDescent="0.25">
      <c r="C485" s="76">
        <v>43034</v>
      </c>
      <c r="D485" s="81">
        <v>1.3158000000000001</v>
      </c>
      <c r="E485" s="81">
        <v>59.3</v>
      </c>
      <c r="F485" s="81">
        <v>1.165</v>
      </c>
      <c r="G485" s="81">
        <v>114.15</v>
      </c>
      <c r="H485" s="81">
        <v>65.05</v>
      </c>
      <c r="I485" s="81">
        <v>350.5</v>
      </c>
      <c r="J485" s="81">
        <v>431.75</v>
      </c>
      <c r="K485" s="81">
        <v>162.5</v>
      </c>
      <c r="L485" s="81">
        <v>3204</v>
      </c>
      <c r="M485" s="81">
        <v>16.7</v>
      </c>
      <c r="N485" s="81"/>
      <c r="O485" s="81"/>
      <c r="P485" s="81"/>
      <c r="Q485" s="81"/>
      <c r="R485" s="81"/>
      <c r="S485" s="81"/>
      <c r="T485" s="81"/>
      <c r="U485" s="81"/>
      <c r="V485" s="81"/>
      <c r="W485" s="81"/>
      <c r="X485" s="81"/>
    </row>
    <row r="486" spans="3:24" x14ac:dyDescent="0.25">
      <c r="C486" s="76">
        <v>43033</v>
      </c>
      <c r="D486" s="81">
        <v>1.3262</v>
      </c>
      <c r="E486" s="81">
        <v>58.44</v>
      </c>
      <c r="F486" s="81">
        <v>1.1812</v>
      </c>
      <c r="G486" s="81">
        <v>113.02500000000001</v>
      </c>
      <c r="H486" s="81">
        <v>64.474999999999994</v>
      </c>
      <c r="I486" s="81">
        <v>351</v>
      </c>
      <c r="J486" s="81">
        <v>435.5</v>
      </c>
      <c r="K486" s="81">
        <v>161.75</v>
      </c>
      <c r="L486" s="81">
        <v>3204</v>
      </c>
      <c r="M486" s="81">
        <v>16.600000000000001</v>
      </c>
      <c r="N486" s="81"/>
      <c r="O486" s="81"/>
      <c r="P486" s="81"/>
      <c r="Q486" s="81"/>
      <c r="R486" s="81"/>
      <c r="S486" s="81"/>
      <c r="T486" s="81"/>
      <c r="U486" s="81"/>
      <c r="V486" s="81"/>
      <c r="W486" s="81"/>
      <c r="X486" s="81"/>
    </row>
    <row r="487" spans="3:24" x14ac:dyDescent="0.25">
      <c r="C487" s="76">
        <v>43032</v>
      </c>
      <c r="D487" s="81">
        <v>1.3133999999999999</v>
      </c>
      <c r="E487" s="81">
        <v>58.33</v>
      </c>
      <c r="F487" s="81">
        <v>1.1758999999999999</v>
      </c>
      <c r="G487" s="81">
        <v>113.625</v>
      </c>
      <c r="H487" s="81">
        <v>64.025000000000006</v>
      </c>
      <c r="I487" s="81">
        <v>352.75</v>
      </c>
      <c r="J487" s="81">
        <v>438</v>
      </c>
      <c r="K487" s="81">
        <v>161.25</v>
      </c>
      <c r="L487" s="81">
        <v>3204</v>
      </c>
      <c r="M487" s="81">
        <v>16.61</v>
      </c>
      <c r="N487" s="81"/>
      <c r="O487" s="81"/>
      <c r="P487" s="81"/>
      <c r="Q487" s="81"/>
      <c r="R487" s="81"/>
      <c r="S487" s="81"/>
      <c r="T487" s="81"/>
      <c r="U487" s="81"/>
      <c r="V487" s="81"/>
      <c r="W487" s="81"/>
      <c r="X487" s="81"/>
    </row>
    <row r="488" spans="3:24" x14ac:dyDescent="0.25">
      <c r="C488" s="76">
        <v>43031</v>
      </c>
      <c r="D488" s="81">
        <v>1.3196000000000001</v>
      </c>
      <c r="E488" s="81">
        <v>57.37</v>
      </c>
      <c r="F488" s="81">
        <v>1.1747000000000001</v>
      </c>
      <c r="G488" s="81">
        <v>111.52500000000001</v>
      </c>
      <c r="H488" s="81">
        <v>63.524999999999999</v>
      </c>
      <c r="I488" s="81">
        <v>351.25</v>
      </c>
      <c r="J488" s="81">
        <v>436.75</v>
      </c>
      <c r="K488" s="81">
        <v>161.75</v>
      </c>
      <c r="L488" s="81">
        <v>3204</v>
      </c>
      <c r="M488" s="81">
        <v>16.61</v>
      </c>
      <c r="N488" s="81"/>
      <c r="O488" s="81"/>
      <c r="P488" s="81"/>
      <c r="Q488" s="81"/>
      <c r="R488" s="81"/>
      <c r="S488" s="81"/>
      <c r="T488" s="81"/>
      <c r="U488" s="81"/>
      <c r="V488" s="81"/>
      <c r="W488" s="81"/>
      <c r="X488" s="81"/>
    </row>
    <row r="489" spans="3:24" x14ac:dyDescent="0.25">
      <c r="C489" s="76">
        <v>43028</v>
      </c>
      <c r="D489" s="81">
        <v>1.3188</v>
      </c>
      <c r="E489" s="81">
        <v>57.75</v>
      </c>
      <c r="F489" s="81">
        <v>1.1782999999999999</v>
      </c>
      <c r="G489" s="81">
        <v>111.675</v>
      </c>
      <c r="H489" s="81">
        <v>64.849999999999994</v>
      </c>
      <c r="I489" s="81">
        <v>344.5</v>
      </c>
      <c r="J489" s="81">
        <v>426</v>
      </c>
      <c r="K489" s="81">
        <v>161.25</v>
      </c>
      <c r="L489" s="81">
        <v>3204</v>
      </c>
      <c r="M489" s="81">
        <v>16.600000000000001</v>
      </c>
      <c r="N489" s="81"/>
      <c r="O489" s="81"/>
      <c r="P489" s="81"/>
      <c r="Q489" s="81"/>
      <c r="R489" s="81"/>
      <c r="S489" s="81"/>
      <c r="T489" s="81"/>
      <c r="U489" s="81"/>
      <c r="V489" s="81"/>
      <c r="W489" s="81"/>
      <c r="X489" s="81"/>
    </row>
    <row r="490" spans="3:24" x14ac:dyDescent="0.25">
      <c r="C490" s="76">
        <v>43027</v>
      </c>
      <c r="D490" s="81">
        <v>1.3157000000000001</v>
      </c>
      <c r="E490" s="81">
        <v>57.23</v>
      </c>
      <c r="F490" s="81">
        <v>1.1850000000000001</v>
      </c>
      <c r="G490" s="81">
        <v>111.2</v>
      </c>
      <c r="H490" s="81">
        <v>64.25</v>
      </c>
      <c r="I490" s="81">
        <v>349</v>
      </c>
      <c r="J490" s="81">
        <v>432.75</v>
      </c>
      <c r="K490" s="81">
        <v>161.5</v>
      </c>
      <c r="L490" s="81">
        <v>3204</v>
      </c>
      <c r="M490" s="81">
        <v>16.61</v>
      </c>
      <c r="N490" s="81"/>
      <c r="O490" s="81"/>
      <c r="P490" s="81"/>
      <c r="Q490" s="81"/>
      <c r="R490" s="81"/>
      <c r="S490" s="81"/>
      <c r="T490" s="81"/>
      <c r="U490" s="81"/>
      <c r="V490" s="81"/>
      <c r="W490" s="81"/>
      <c r="X490" s="81"/>
    </row>
    <row r="491" spans="3:24" x14ac:dyDescent="0.25">
      <c r="C491" s="76">
        <v>43026</v>
      </c>
      <c r="D491" s="81">
        <v>1.3203</v>
      </c>
      <c r="E491" s="81">
        <v>58.15</v>
      </c>
      <c r="F491" s="81">
        <v>1.1787000000000001</v>
      </c>
      <c r="G491" s="81">
        <v>111.47499999999999</v>
      </c>
      <c r="H491" s="81">
        <v>63.75</v>
      </c>
      <c r="I491" s="81">
        <v>348.5</v>
      </c>
      <c r="J491" s="81">
        <v>430</v>
      </c>
      <c r="K491" s="81">
        <v>161.5</v>
      </c>
      <c r="L491" s="81">
        <v>3204</v>
      </c>
      <c r="M491" s="81">
        <v>16.8</v>
      </c>
      <c r="N491" s="81"/>
      <c r="O491" s="81"/>
      <c r="P491" s="81"/>
      <c r="Q491" s="81"/>
      <c r="R491" s="81"/>
      <c r="S491" s="81"/>
      <c r="T491" s="81"/>
      <c r="U491" s="81"/>
      <c r="V491" s="81"/>
      <c r="W491" s="81"/>
      <c r="X491" s="81"/>
    </row>
    <row r="492" spans="3:24" x14ac:dyDescent="0.25">
      <c r="C492" s="76">
        <v>43025</v>
      </c>
      <c r="D492" s="81">
        <v>1.3189</v>
      </c>
      <c r="E492" s="81">
        <v>57.88</v>
      </c>
      <c r="F492" s="81">
        <v>1.1766000000000001</v>
      </c>
      <c r="G492" s="81">
        <v>111.175</v>
      </c>
      <c r="H492" s="81">
        <v>62.174999999999997</v>
      </c>
      <c r="I492" s="81">
        <v>350</v>
      </c>
      <c r="J492" s="81">
        <v>434.75</v>
      </c>
      <c r="K492" s="81">
        <v>162.5</v>
      </c>
      <c r="L492" s="81">
        <v>3204</v>
      </c>
      <c r="M492" s="81">
        <v>16.8</v>
      </c>
      <c r="N492" s="81"/>
      <c r="O492" s="81"/>
      <c r="P492" s="81"/>
      <c r="Q492" s="81"/>
      <c r="R492" s="81"/>
      <c r="S492" s="81"/>
      <c r="T492" s="81"/>
      <c r="U492" s="81"/>
      <c r="V492" s="81"/>
      <c r="W492" s="81"/>
      <c r="X492" s="81"/>
    </row>
    <row r="493" spans="3:24" x14ac:dyDescent="0.25">
      <c r="C493" s="76">
        <v>43024</v>
      </c>
      <c r="D493" s="81">
        <v>1.3248</v>
      </c>
      <c r="E493" s="81">
        <v>57.82</v>
      </c>
      <c r="F493" s="81">
        <v>1.1795</v>
      </c>
      <c r="G493" s="81">
        <v>111.72499999999999</v>
      </c>
      <c r="H493" s="81">
        <v>63.7</v>
      </c>
      <c r="I493" s="81">
        <v>350.5</v>
      </c>
      <c r="J493" s="81">
        <v>436.5</v>
      </c>
      <c r="K493" s="81">
        <v>162.25</v>
      </c>
      <c r="L493" s="81">
        <v>3223</v>
      </c>
      <c r="M493" s="81">
        <v>16.760000000000002</v>
      </c>
      <c r="N493" s="81"/>
      <c r="O493" s="81"/>
      <c r="P493" s="81"/>
      <c r="Q493" s="81"/>
      <c r="R493" s="81"/>
      <c r="S493" s="81"/>
      <c r="T493" s="81"/>
      <c r="U493" s="81"/>
      <c r="V493" s="81"/>
      <c r="W493" s="81"/>
      <c r="X493" s="81"/>
    </row>
    <row r="494" spans="3:24" x14ac:dyDescent="0.25">
      <c r="C494" s="76">
        <v>43021</v>
      </c>
      <c r="D494" s="81">
        <v>1.3284</v>
      </c>
      <c r="E494" s="81">
        <v>57.17</v>
      </c>
      <c r="F494" s="81">
        <v>1.1821999999999999</v>
      </c>
      <c r="G494" s="81">
        <v>112.825</v>
      </c>
      <c r="H494" s="81">
        <v>62.2</v>
      </c>
      <c r="I494" s="81">
        <v>352.75</v>
      </c>
      <c r="J494" s="81">
        <v>439.5</v>
      </c>
      <c r="K494" s="81">
        <v>162</v>
      </c>
      <c r="L494" s="81">
        <v>3223</v>
      </c>
      <c r="M494" s="81">
        <v>16.72</v>
      </c>
      <c r="N494" s="81"/>
      <c r="O494" s="81"/>
      <c r="P494" s="81"/>
      <c r="Q494" s="81"/>
      <c r="R494" s="81"/>
      <c r="S494" s="81"/>
      <c r="T494" s="81"/>
      <c r="U494" s="81"/>
      <c r="V494" s="81"/>
      <c r="W494" s="81"/>
      <c r="X494" s="81"/>
    </row>
    <row r="495" spans="3:24" x14ac:dyDescent="0.25">
      <c r="C495" s="76">
        <v>43020</v>
      </c>
      <c r="D495" s="81">
        <v>1.3260000000000001</v>
      </c>
      <c r="E495" s="81">
        <v>56.25</v>
      </c>
      <c r="F495" s="81">
        <v>1.1829000000000001</v>
      </c>
      <c r="G495" s="81">
        <v>112.35</v>
      </c>
      <c r="H495" s="81">
        <v>60.7</v>
      </c>
      <c r="I495" s="81">
        <v>349</v>
      </c>
      <c r="J495" s="81">
        <v>430.5</v>
      </c>
      <c r="K495" s="81">
        <v>161.75</v>
      </c>
      <c r="L495" s="81">
        <v>3223</v>
      </c>
      <c r="M495" s="81">
        <v>16.690000000000001</v>
      </c>
      <c r="N495" s="81"/>
      <c r="O495" s="81"/>
      <c r="P495" s="81"/>
      <c r="Q495" s="81"/>
      <c r="R495" s="81"/>
      <c r="S495" s="81"/>
      <c r="T495" s="81"/>
      <c r="U495" s="81"/>
      <c r="V495" s="81"/>
      <c r="W495" s="81"/>
      <c r="X495" s="81"/>
    </row>
    <row r="496" spans="3:24" x14ac:dyDescent="0.25">
      <c r="C496" s="76">
        <v>43019</v>
      </c>
      <c r="D496" s="81">
        <v>1.3221000000000001</v>
      </c>
      <c r="E496" s="81">
        <v>56.94</v>
      </c>
      <c r="F496" s="81">
        <v>1.1857</v>
      </c>
      <c r="G496" s="81">
        <v>113.77500000000001</v>
      </c>
      <c r="H496" s="81">
        <v>61.25</v>
      </c>
      <c r="I496" s="81">
        <v>346</v>
      </c>
      <c r="J496" s="81">
        <v>433.25</v>
      </c>
      <c r="K496" s="81">
        <v>161.75</v>
      </c>
      <c r="L496" s="81">
        <v>3223</v>
      </c>
      <c r="M496" s="81">
        <v>16.71</v>
      </c>
      <c r="N496" s="81"/>
      <c r="O496" s="81"/>
      <c r="P496" s="81"/>
      <c r="Q496" s="81"/>
      <c r="R496" s="81"/>
      <c r="S496" s="81"/>
      <c r="T496" s="81"/>
      <c r="U496" s="81"/>
      <c r="V496" s="81"/>
      <c r="W496" s="81"/>
      <c r="X496" s="81"/>
    </row>
    <row r="497" spans="3:24" x14ac:dyDescent="0.25">
      <c r="C497" s="76">
        <v>43018</v>
      </c>
      <c r="D497" s="81">
        <v>1.3202</v>
      </c>
      <c r="E497" s="81">
        <v>56.61</v>
      </c>
      <c r="F497" s="81">
        <v>1.1806000000000001</v>
      </c>
      <c r="G497" s="81">
        <v>113.7</v>
      </c>
      <c r="H497" s="81">
        <v>60.174999999999997</v>
      </c>
      <c r="I497" s="81">
        <v>349.25</v>
      </c>
      <c r="J497" s="81">
        <v>435.25</v>
      </c>
      <c r="K497" s="81">
        <v>163</v>
      </c>
      <c r="L497" s="81">
        <v>3223</v>
      </c>
      <c r="M497" s="81">
        <v>16.7</v>
      </c>
      <c r="N497" s="81"/>
      <c r="O497" s="81"/>
      <c r="P497" s="81"/>
      <c r="Q497" s="81"/>
      <c r="R497" s="81"/>
      <c r="S497" s="81"/>
      <c r="T497" s="81"/>
      <c r="U497" s="81"/>
      <c r="V497" s="81"/>
      <c r="W497" s="81"/>
      <c r="X497" s="81"/>
    </row>
    <row r="498" spans="3:24" x14ac:dyDescent="0.25">
      <c r="C498" s="76">
        <v>43017</v>
      </c>
      <c r="D498" s="81">
        <v>1.3140000000000001</v>
      </c>
      <c r="E498" s="81">
        <v>55.79</v>
      </c>
      <c r="F498" s="81">
        <v>1.1738999999999999</v>
      </c>
      <c r="G498" s="81">
        <v>111.425</v>
      </c>
      <c r="H498" s="81">
        <v>59.024999999999999</v>
      </c>
      <c r="I498" s="81">
        <v>349.5</v>
      </c>
      <c r="J498" s="81">
        <v>436</v>
      </c>
      <c r="K498" s="81">
        <v>164</v>
      </c>
      <c r="L498" s="81">
        <v>3223</v>
      </c>
      <c r="M498" s="81">
        <v>16.739999999999998</v>
      </c>
      <c r="N498" s="81"/>
      <c r="O498" s="81"/>
      <c r="P498" s="81"/>
      <c r="Q498" s="81"/>
      <c r="R498" s="81"/>
      <c r="S498" s="81"/>
      <c r="T498" s="81"/>
      <c r="U498" s="81"/>
      <c r="V498" s="81"/>
      <c r="W498" s="81"/>
      <c r="X498" s="81"/>
    </row>
    <row r="499" spans="3:24" x14ac:dyDescent="0.25">
      <c r="C499" s="76">
        <v>43014</v>
      </c>
      <c r="D499" s="81">
        <v>1.3063</v>
      </c>
      <c r="E499" s="81">
        <v>55.62</v>
      </c>
      <c r="F499" s="81">
        <v>1.1733</v>
      </c>
      <c r="G499" s="81">
        <v>111.02500000000001</v>
      </c>
      <c r="H499" s="81">
        <v>59.174999999999997</v>
      </c>
      <c r="I499" s="81">
        <v>350</v>
      </c>
      <c r="J499" s="81">
        <v>443.5</v>
      </c>
      <c r="K499" s="81">
        <v>165.25</v>
      </c>
      <c r="L499" s="81">
        <v>3223</v>
      </c>
      <c r="M499" s="81">
        <v>16.8</v>
      </c>
      <c r="N499" s="81"/>
      <c r="O499" s="81"/>
      <c r="P499" s="81"/>
      <c r="Q499" s="81"/>
      <c r="R499" s="81"/>
      <c r="S499" s="81"/>
      <c r="T499" s="81"/>
      <c r="U499" s="81"/>
      <c r="V499" s="81"/>
      <c r="W499" s="81"/>
      <c r="X499" s="81"/>
    </row>
    <row r="500" spans="3:24" x14ac:dyDescent="0.25">
      <c r="C500" s="76">
        <v>43013</v>
      </c>
      <c r="D500" s="81">
        <v>1.3117000000000001</v>
      </c>
      <c r="E500" s="81">
        <v>57</v>
      </c>
      <c r="F500" s="81">
        <v>1.171</v>
      </c>
      <c r="G500" s="81">
        <v>110.15</v>
      </c>
      <c r="H500" s="81">
        <v>60.924999999999997</v>
      </c>
      <c r="I500" s="81">
        <v>349.5</v>
      </c>
      <c r="J500" s="81">
        <v>440.75</v>
      </c>
      <c r="K500" s="81">
        <v>166</v>
      </c>
      <c r="L500" s="81">
        <v>3223</v>
      </c>
      <c r="M500" s="81">
        <v>16.75</v>
      </c>
      <c r="N500" s="81"/>
      <c r="O500" s="81"/>
      <c r="P500" s="81"/>
      <c r="Q500" s="81"/>
      <c r="R500" s="81"/>
      <c r="S500" s="81"/>
      <c r="T500" s="81"/>
      <c r="U500" s="81"/>
      <c r="V500" s="81"/>
      <c r="W500" s="81"/>
      <c r="X500" s="81"/>
    </row>
    <row r="501" spans="3:24" x14ac:dyDescent="0.25">
      <c r="C501" s="76">
        <v>43012</v>
      </c>
      <c r="D501" s="81">
        <v>1.3243</v>
      </c>
      <c r="E501" s="81">
        <v>55.8</v>
      </c>
      <c r="F501" s="81">
        <v>1.1758999999999999</v>
      </c>
      <c r="G501" s="81">
        <v>109.075</v>
      </c>
      <c r="H501" s="81">
        <v>60.325000000000003</v>
      </c>
      <c r="I501" s="81">
        <v>348.25</v>
      </c>
      <c r="J501" s="81">
        <v>442</v>
      </c>
      <c r="K501" s="81">
        <v>166</v>
      </c>
      <c r="L501" s="81">
        <v>3223</v>
      </c>
      <c r="M501" s="81">
        <v>16.63</v>
      </c>
      <c r="N501" s="81"/>
      <c r="O501" s="81"/>
      <c r="P501" s="81"/>
      <c r="Q501" s="81"/>
      <c r="R501" s="81"/>
      <c r="S501" s="81"/>
      <c r="T501" s="81"/>
      <c r="U501" s="81"/>
      <c r="V501" s="81"/>
      <c r="W501" s="81"/>
      <c r="X501" s="81"/>
    </row>
    <row r="502" spans="3:24" x14ac:dyDescent="0.25">
      <c r="C502" s="76">
        <v>43011</v>
      </c>
      <c r="D502" s="81">
        <v>1.3233999999999999</v>
      </c>
      <c r="E502" s="81">
        <v>56</v>
      </c>
      <c r="F502" s="81">
        <v>1.1741999999999999</v>
      </c>
      <c r="G502" s="81">
        <v>109.1</v>
      </c>
      <c r="H502" s="81">
        <v>59.875</v>
      </c>
      <c r="I502" s="81">
        <v>349.5</v>
      </c>
      <c r="J502" s="81">
        <v>448</v>
      </c>
      <c r="K502" s="81">
        <v>167</v>
      </c>
      <c r="L502" s="81">
        <v>3223</v>
      </c>
      <c r="M502" s="81">
        <v>16.37</v>
      </c>
      <c r="N502" s="81"/>
      <c r="O502" s="81"/>
      <c r="P502" s="81"/>
      <c r="Q502" s="81"/>
      <c r="R502" s="81"/>
      <c r="S502" s="81"/>
      <c r="T502" s="81"/>
      <c r="U502" s="81"/>
      <c r="V502" s="81"/>
      <c r="W502" s="81"/>
      <c r="X502" s="81"/>
    </row>
    <row r="503" spans="3:24" x14ac:dyDescent="0.25">
      <c r="C503" s="76">
        <v>43010</v>
      </c>
      <c r="D503" s="81">
        <v>1.3274999999999999</v>
      </c>
      <c r="E503" s="81">
        <v>56.12</v>
      </c>
      <c r="F503" s="81">
        <v>1.173</v>
      </c>
      <c r="G503" s="81">
        <v>107.825</v>
      </c>
      <c r="H503" s="81">
        <v>57.25</v>
      </c>
      <c r="I503" s="81">
        <v>351.5</v>
      </c>
      <c r="J503" s="81">
        <v>444.75</v>
      </c>
      <c r="K503" s="81">
        <v>165.5</v>
      </c>
      <c r="L503" s="81">
        <v>3368</v>
      </c>
      <c r="M503" s="81">
        <v>16.38</v>
      </c>
      <c r="N503" s="81"/>
      <c r="O503" s="81"/>
      <c r="P503" s="81"/>
      <c r="Q503" s="81"/>
      <c r="R503" s="81"/>
      <c r="S503" s="81"/>
      <c r="T503" s="81"/>
      <c r="U503" s="81"/>
      <c r="V503" s="81"/>
      <c r="W503" s="81"/>
      <c r="X503" s="81"/>
    </row>
    <row r="504" spans="3:24" x14ac:dyDescent="0.25">
      <c r="C504" s="76">
        <v>43007</v>
      </c>
      <c r="D504" s="81">
        <v>1.3395999999999999</v>
      </c>
      <c r="E504" s="81">
        <v>57.54</v>
      </c>
      <c r="F504" s="81">
        <v>1.1812</v>
      </c>
      <c r="G504" s="81">
        <v>109.1</v>
      </c>
      <c r="H504" s="81">
        <v>55.4</v>
      </c>
      <c r="I504" s="81">
        <v>355.25</v>
      </c>
      <c r="J504" s="81">
        <v>448.25</v>
      </c>
      <c r="K504" s="81">
        <v>166</v>
      </c>
      <c r="L504" s="81">
        <v>3368</v>
      </c>
      <c r="M504" s="81">
        <v>16.38</v>
      </c>
      <c r="N504" s="81"/>
      <c r="O504" s="81"/>
      <c r="P504" s="81"/>
      <c r="Q504" s="81"/>
      <c r="R504" s="81"/>
      <c r="S504" s="81"/>
      <c r="T504" s="81"/>
      <c r="U504" s="81"/>
      <c r="V504" s="81"/>
      <c r="W504" s="81"/>
      <c r="X504" s="81"/>
    </row>
    <row r="505" spans="3:24" x14ac:dyDescent="0.25">
      <c r="C505" s="76">
        <v>43006</v>
      </c>
      <c r="D505" s="81">
        <v>1.3440000000000001</v>
      </c>
      <c r="E505" s="81">
        <v>57.41</v>
      </c>
      <c r="F505" s="81">
        <v>1.1783999999999999</v>
      </c>
      <c r="G505" s="81">
        <v>108.97499999999999</v>
      </c>
      <c r="H505" s="81">
        <v>55.55</v>
      </c>
      <c r="I505" s="81">
        <v>352.5</v>
      </c>
      <c r="J505" s="81">
        <v>455</v>
      </c>
      <c r="K505" s="81">
        <v>166.5</v>
      </c>
      <c r="L505" s="81">
        <v>3368</v>
      </c>
      <c r="M505" s="81">
        <v>16.37</v>
      </c>
      <c r="N505" s="81"/>
      <c r="O505" s="81"/>
      <c r="P505" s="81"/>
      <c r="Q505" s="81"/>
      <c r="R505" s="81"/>
      <c r="S505" s="81"/>
      <c r="T505" s="81"/>
      <c r="U505" s="81"/>
      <c r="V505" s="81"/>
      <c r="W505" s="81"/>
      <c r="X505" s="81"/>
    </row>
    <row r="506" spans="3:24" x14ac:dyDescent="0.25">
      <c r="C506" s="76">
        <v>43005</v>
      </c>
      <c r="D506" s="81">
        <v>1.3384</v>
      </c>
      <c r="E506" s="81">
        <v>57.9</v>
      </c>
      <c r="F506" s="81">
        <v>1.1742999999999999</v>
      </c>
      <c r="G506" s="81">
        <v>108.575</v>
      </c>
      <c r="H506" s="81">
        <v>55.4</v>
      </c>
      <c r="I506" s="81">
        <v>354</v>
      </c>
      <c r="J506" s="81">
        <v>461.5</v>
      </c>
      <c r="K506" s="81">
        <v>167</v>
      </c>
      <c r="L506" s="81">
        <v>3368</v>
      </c>
      <c r="M506" s="81">
        <v>16.37</v>
      </c>
      <c r="N506" s="81"/>
      <c r="O506" s="81"/>
      <c r="P506" s="81"/>
      <c r="Q506" s="81"/>
      <c r="R506" s="81"/>
      <c r="S506" s="81"/>
      <c r="T506" s="81"/>
      <c r="U506" s="81"/>
      <c r="V506" s="81"/>
      <c r="W506" s="81"/>
      <c r="X506" s="81"/>
    </row>
    <row r="507" spans="3:24" x14ac:dyDescent="0.25">
      <c r="C507" s="76">
        <v>43004</v>
      </c>
      <c r="D507" s="81">
        <v>1.3455999999999999</v>
      </c>
      <c r="E507" s="81">
        <v>58.44</v>
      </c>
      <c r="F507" s="81">
        <v>1.1791</v>
      </c>
      <c r="G507" s="81">
        <v>108.27500000000001</v>
      </c>
      <c r="H507" s="81">
        <v>55.25</v>
      </c>
      <c r="I507" s="81">
        <v>352.25</v>
      </c>
      <c r="J507" s="81">
        <v>453.75</v>
      </c>
      <c r="K507" s="81">
        <v>166.5</v>
      </c>
      <c r="L507" s="81">
        <v>3368</v>
      </c>
      <c r="M507" s="81">
        <v>16.37</v>
      </c>
      <c r="N507" s="81"/>
      <c r="O507" s="81"/>
      <c r="P507" s="81"/>
      <c r="Q507" s="81"/>
      <c r="R507" s="81"/>
      <c r="S507" s="81"/>
      <c r="T507" s="81"/>
      <c r="U507" s="81"/>
      <c r="V507" s="81"/>
      <c r="W507" s="81"/>
      <c r="X507" s="81"/>
    </row>
    <row r="508" spans="3:24" x14ac:dyDescent="0.25">
      <c r="C508" s="76">
        <v>43003</v>
      </c>
      <c r="D508" s="81">
        <v>1.3465</v>
      </c>
      <c r="E508" s="81">
        <v>59.02</v>
      </c>
      <c r="F508" s="81">
        <v>1.1846000000000001</v>
      </c>
      <c r="G508" s="81">
        <v>109.22499999999999</v>
      </c>
      <c r="H508" s="81">
        <v>56.325000000000003</v>
      </c>
      <c r="I508" s="81">
        <v>353.75</v>
      </c>
      <c r="J508" s="81">
        <v>454</v>
      </c>
      <c r="K508" s="81">
        <v>166</v>
      </c>
      <c r="L508" s="81">
        <v>3368</v>
      </c>
      <c r="M508" s="81">
        <v>16.37</v>
      </c>
      <c r="N508" s="81"/>
      <c r="O508" s="81"/>
      <c r="P508" s="81"/>
      <c r="Q508" s="81"/>
      <c r="R508" s="81"/>
      <c r="S508" s="81"/>
      <c r="T508" s="81"/>
      <c r="U508" s="81"/>
      <c r="V508" s="81"/>
      <c r="W508" s="81"/>
      <c r="X508" s="81"/>
    </row>
    <row r="509" spans="3:24" x14ac:dyDescent="0.25">
      <c r="C509" s="76">
        <v>43000</v>
      </c>
      <c r="D509" s="81">
        <v>1.3491</v>
      </c>
      <c r="E509" s="81">
        <v>56.86</v>
      </c>
      <c r="F509" s="81">
        <v>1.1952</v>
      </c>
      <c r="G509" s="81">
        <v>111.575</v>
      </c>
      <c r="H509" s="81">
        <v>55.7</v>
      </c>
      <c r="I509" s="81">
        <v>353.5</v>
      </c>
      <c r="J509" s="81">
        <v>449.5</v>
      </c>
      <c r="K509" s="81">
        <v>164.75</v>
      </c>
      <c r="L509" s="81">
        <v>3368</v>
      </c>
      <c r="M509" s="81">
        <v>16.37</v>
      </c>
      <c r="N509" s="81"/>
      <c r="O509" s="81"/>
      <c r="P509" s="81"/>
      <c r="Q509" s="81"/>
      <c r="R509" s="81"/>
      <c r="S509" s="81"/>
      <c r="T509" s="81"/>
      <c r="U509" s="81"/>
      <c r="V509" s="81"/>
      <c r="W509" s="81"/>
      <c r="X509" s="81"/>
    </row>
    <row r="510" spans="3:24" x14ac:dyDescent="0.25">
      <c r="C510" s="76">
        <v>42999</v>
      </c>
      <c r="D510" s="81">
        <v>1.3577999999999999</v>
      </c>
      <c r="E510" s="81">
        <v>56.43</v>
      </c>
      <c r="F510" s="81">
        <v>1.1939</v>
      </c>
      <c r="G510" s="81">
        <v>110.1</v>
      </c>
      <c r="H510" s="81">
        <v>57.325000000000003</v>
      </c>
      <c r="I510" s="81">
        <v>350.25</v>
      </c>
      <c r="J510" s="81">
        <v>452.5</v>
      </c>
      <c r="K510" s="81">
        <v>164.75</v>
      </c>
      <c r="L510" s="81">
        <v>3368</v>
      </c>
      <c r="M510" s="81">
        <v>16.350000000000001</v>
      </c>
      <c r="N510" s="81"/>
      <c r="O510" s="81"/>
      <c r="P510" s="81"/>
      <c r="Q510" s="81"/>
      <c r="R510" s="81"/>
      <c r="S510" s="81"/>
      <c r="T510" s="81"/>
      <c r="U510" s="81"/>
      <c r="V510" s="81"/>
      <c r="W510" s="81"/>
      <c r="X510" s="81"/>
    </row>
    <row r="511" spans="3:24" x14ac:dyDescent="0.25">
      <c r="C511" s="76">
        <v>42998</v>
      </c>
      <c r="D511" s="81">
        <v>1.3492</v>
      </c>
      <c r="E511" s="81">
        <v>56.29</v>
      </c>
      <c r="F511" s="81">
        <v>1.1891</v>
      </c>
      <c r="G511" s="81">
        <v>110.95</v>
      </c>
      <c r="H511" s="81">
        <v>58.65</v>
      </c>
      <c r="I511" s="81">
        <v>350</v>
      </c>
      <c r="J511" s="81">
        <v>449.75</v>
      </c>
      <c r="K511" s="81">
        <v>163</v>
      </c>
      <c r="L511" s="81">
        <v>3368</v>
      </c>
      <c r="M511" s="81">
        <v>16.260000000000002</v>
      </c>
      <c r="N511" s="81"/>
      <c r="O511" s="81"/>
      <c r="P511" s="81"/>
      <c r="Q511" s="81"/>
      <c r="R511" s="81"/>
      <c r="S511" s="81"/>
      <c r="T511" s="81"/>
      <c r="U511" s="81"/>
      <c r="V511" s="81"/>
      <c r="W511" s="81"/>
      <c r="X511" s="81"/>
    </row>
    <row r="512" spans="3:24" x14ac:dyDescent="0.25">
      <c r="C512" s="76">
        <v>42997</v>
      </c>
      <c r="D512" s="81">
        <v>1.3507</v>
      </c>
      <c r="E512" s="81">
        <v>55.14</v>
      </c>
      <c r="F512" s="81">
        <v>1.1992</v>
      </c>
      <c r="G512" s="81">
        <v>107.97499999999999</v>
      </c>
      <c r="H512" s="81">
        <v>60.125</v>
      </c>
      <c r="I512" s="81">
        <v>348.25</v>
      </c>
      <c r="J512" s="81">
        <v>443</v>
      </c>
      <c r="K512" s="81">
        <v>162</v>
      </c>
      <c r="L512" s="81">
        <v>3368</v>
      </c>
      <c r="M512" s="81">
        <v>16.27</v>
      </c>
      <c r="N512" s="81"/>
      <c r="O512" s="81"/>
      <c r="P512" s="81"/>
      <c r="Q512" s="81"/>
      <c r="R512" s="81"/>
      <c r="S512" s="81"/>
      <c r="T512" s="81"/>
      <c r="U512" s="81"/>
      <c r="V512" s="81"/>
      <c r="W512" s="81"/>
      <c r="X512" s="81"/>
    </row>
    <row r="513" spans="3:24" x14ac:dyDescent="0.25">
      <c r="C513" s="76">
        <v>42996</v>
      </c>
      <c r="D513" s="81">
        <v>1.3492</v>
      </c>
      <c r="E513" s="81">
        <v>55.48</v>
      </c>
      <c r="F513" s="81">
        <v>1.1952</v>
      </c>
      <c r="G513" s="81">
        <v>107.575</v>
      </c>
      <c r="H513" s="81">
        <v>60</v>
      </c>
      <c r="I513" s="81">
        <v>351.5</v>
      </c>
      <c r="J513" s="81">
        <v>443.5</v>
      </c>
      <c r="K513" s="81">
        <v>161.5</v>
      </c>
      <c r="L513" s="81">
        <v>3323</v>
      </c>
      <c r="M513" s="81">
        <v>16.27</v>
      </c>
      <c r="N513" s="81"/>
      <c r="O513" s="81"/>
      <c r="P513" s="81"/>
      <c r="Q513" s="81"/>
      <c r="R513" s="81"/>
      <c r="S513" s="81"/>
      <c r="T513" s="81"/>
      <c r="U513" s="81"/>
      <c r="V513" s="81"/>
      <c r="W513" s="81"/>
      <c r="X513" s="81"/>
    </row>
    <row r="514" spans="3:24" x14ac:dyDescent="0.25">
      <c r="C514" s="76">
        <v>42993</v>
      </c>
      <c r="D514" s="81">
        <v>1.3591</v>
      </c>
      <c r="E514" s="81">
        <v>55.62</v>
      </c>
      <c r="F514" s="81">
        <v>1.1940999999999999</v>
      </c>
      <c r="G514" s="81">
        <v>107.75</v>
      </c>
      <c r="H514" s="81">
        <v>60.975000000000001</v>
      </c>
      <c r="I514" s="81">
        <v>354.75</v>
      </c>
      <c r="J514" s="81">
        <v>449</v>
      </c>
      <c r="K514" s="81">
        <v>163.25</v>
      </c>
      <c r="L514" s="81">
        <v>3323</v>
      </c>
      <c r="M514" s="81">
        <v>16.23</v>
      </c>
      <c r="N514" s="81"/>
      <c r="O514" s="81"/>
      <c r="P514" s="81"/>
      <c r="Q514" s="81"/>
      <c r="R514" s="81"/>
      <c r="S514" s="81"/>
      <c r="T514" s="81"/>
      <c r="U514" s="81"/>
      <c r="V514" s="81"/>
      <c r="W514" s="81"/>
      <c r="X514" s="81"/>
    </row>
    <row r="515" spans="3:24" x14ac:dyDescent="0.25">
      <c r="C515" s="76">
        <v>42992</v>
      </c>
      <c r="D515" s="81">
        <v>1.3394999999999999</v>
      </c>
      <c r="E515" s="81">
        <v>55.47</v>
      </c>
      <c r="F515" s="81">
        <v>1.1918</v>
      </c>
      <c r="G515" s="81">
        <v>106.925</v>
      </c>
      <c r="H515" s="81">
        <v>59.024999999999999</v>
      </c>
      <c r="I515" s="81">
        <v>341.75</v>
      </c>
      <c r="J515" s="81">
        <v>428.25</v>
      </c>
      <c r="K515" s="81">
        <v>163.25</v>
      </c>
      <c r="L515" s="81">
        <v>3323</v>
      </c>
      <c r="M515" s="81">
        <v>16.260000000000002</v>
      </c>
      <c r="N515" s="81"/>
      <c r="O515" s="81"/>
      <c r="P515" s="81"/>
      <c r="Q515" s="81"/>
      <c r="R515" s="81"/>
      <c r="S515" s="81"/>
      <c r="T515" s="81"/>
      <c r="U515" s="81"/>
      <c r="V515" s="81"/>
      <c r="W515" s="81"/>
      <c r="X515" s="81"/>
    </row>
    <row r="516" spans="3:24" x14ac:dyDescent="0.25">
      <c r="C516" s="76">
        <v>42991</v>
      </c>
      <c r="D516" s="81">
        <v>1.3209</v>
      </c>
      <c r="E516" s="81">
        <v>55.16</v>
      </c>
      <c r="F516" s="81">
        <v>1.1884999999999999</v>
      </c>
      <c r="G516" s="81">
        <v>107.55</v>
      </c>
      <c r="H516" s="81">
        <v>59.575000000000003</v>
      </c>
      <c r="I516" s="81">
        <v>338.5</v>
      </c>
      <c r="J516" s="81">
        <v>420.75</v>
      </c>
      <c r="K516" s="81">
        <v>161.25</v>
      </c>
      <c r="L516" s="81">
        <v>3323</v>
      </c>
      <c r="M516" s="81">
        <v>16.28</v>
      </c>
      <c r="N516" s="81"/>
      <c r="O516" s="81"/>
      <c r="P516" s="81"/>
      <c r="Q516" s="81"/>
      <c r="R516" s="81"/>
      <c r="S516" s="81"/>
      <c r="T516" s="81"/>
      <c r="U516" s="81"/>
      <c r="V516" s="81"/>
      <c r="W516" s="81"/>
      <c r="X516" s="81"/>
    </row>
    <row r="517" spans="3:24" x14ac:dyDescent="0.25">
      <c r="C517" s="76">
        <v>42990</v>
      </c>
      <c r="D517" s="81">
        <v>1.3282</v>
      </c>
      <c r="E517" s="81">
        <v>54.27</v>
      </c>
      <c r="F517" s="81">
        <v>1.1964999999999999</v>
      </c>
      <c r="G517" s="81">
        <v>106.27500000000001</v>
      </c>
      <c r="H517" s="81">
        <v>59.45</v>
      </c>
      <c r="I517" s="81">
        <v>340</v>
      </c>
      <c r="J517" s="81">
        <v>419.5</v>
      </c>
      <c r="K517" s="81">
        <v>159.5</v>
      </c>
      <c r="L517" s="81">
        <v>3323</v>
      </c>
      <c r="M517" s="81">
        <v>16.32</v>
      </c>
      <c r="N517" s="81"/>
      <c r="O517" s="81"/>
      <c r="P517" s="81"/>
      <c r="Q517" s="81"/>
      <c r="R517" s="81"/>
      <c r="S517" s="81"/>
      <c r="T517" s="81"/>
      <c r="U517" s="81"/>
      <c r="V517" s="81"/>
      <c r="W517" s="81"/>
      <c r="X517" s="81"/>
    </row>
    <row r="518" spans="3:24" x14ac:dyDescent="0.25">
      <c r="C518" s="76">
        <v>42989</v>
      </c>
      <c r="D518" s="81">
        <v>1.3162</v>
      </c>
      <c r="E518" s="81">
        <v>53.84</v>
      </c>
      <c r="F518" s="81">
        <v>1.1951000000000001</v>
      </c>
      <c r="G518" s="81">
        <v>107.2</v>
      </c>
      <c r="H518" s="81">
        <v>61.575000000000003</v>
      </c>
      <c r="I518" s="81">
        <v>345.5</v>
      </c>
      <c r="J518" s="81">
        <v>412.25</v>
      </c>
      <c r="K518" s="81">
        <v>149</v>
      </c>
      <c r="L518" s="81">
        <v>3323</v>
      </c>
      <c r="M518" s="81">
        <v>16.22</v>
      </c>
      <c r="N518" s="81"/>
      <c r="O518" s="81"/>
      <c r="P518" s="81"/>
      <c r="Q518" s="81"/>
      <c r="R518" s="81"/>
      <c r="S518" s="81"/>
      <c r="T518" s="81"/>
      <c r="U518" s="81"/>
      <c r="V518" s="81"/>
      <c r="W518" s="81"/>
      <c r="X518" s="81"/>
    </row>
    <row r="519" spans="3:24" x14ac:dyDescent="0.25">
      <c r="C519" s="76">
        <v>42986</v>
      </c>
      <c r="D519" s="81">
        <v>1.3197000000000001</v>
      </c>
      <c r="E519" s="81">
        <v>53.78</v>
      </c>
      <c r="F519" s="81">
        <v>1.2033</v>
      </c>
      <c r="G519" s="81">
        <v>107.325</v>
      </c>
      <c r="H519" s="81">
        <v>62.15</v>
      </c>
      <c r="I519" s="81">
        <v>344.25</v>
      </c>
      <c r="J519" s="81">
        <v>413.75</v>
      </c>
      <c r="K519" s="81">
        <v>150</v>
      </c>
      <c r="L519" s="81">
        <v>3323</v>
      </c>
      <c r="M519" s="81">
        <v>16.28</v>
      </c>
      <c r="N519" s="81"/>
      <c r="O519" s="81"/>
      <c r="P519" s="81"/>
      <c r="Q519" s="81"/>
      <c r="R519" s="81"/>
      <c r="S519" s="81"/>
      <c r="T519" s="81"/>
      <c r="U519" s="81"/>
      <c r="V519" s="81"/>
      <c r="W519" s="81"/>
      <c r="X519" s="81"/>
    </row>
    <row r="520" spans="3:24" x14ac:dyDescent="0.25">
      <c r="C520" s="76">
        <v>42985</v>
      </c>
      <c r="D520" s="81">
        <v>1.3099000000000001</v>
      </c>
      <c r="E520" s="81">
        <v>54.49</v>
      </c>
      <c r="F520" s="81">
        <v>1.2020999999999999</v>
      </c>
      <c r="G520" s="81">
        <v>106.22499999999999</v>
      </c>
      <c r="H520" s="81">
        <v>61.45</v>
      </c>
      <c r="I520" s="81">
        <v>341.75</v>
      </c>
      <c r="J520" s="81">
        <v>413.5</v>
      </c>
      <c r="K520" s="81">
        <v>152.5</v>
      </c>
      <c r="L520" s="81">
        <v>3323</v>
      </c>
      <c r="M520" s="81">
        <v>16.28</v>
      </c>
      <c r="N520" s="81"/>
      <c r="O520" s="81"/>
      <c r="P520" s="81"/>
      <c r="Q520" s="81"/>
      <c r="R520" s="81"/>
      <c r="S520" s="81"/>
      <c r="T520" s="81"/>
      <c r="U520" s="81"/>
      <c r="V520" s="81"/>
      <c r="W520" s="81"/>
      <c r="X520" s="81"/>
    </row>
    <row r="521" spans="3:24" x14ac:dyDescent="0.25">
      <c r="C521" s="76">
        <v>42984</v>
      </c>
      <c r="D521" s="81">
        <v>1.3041</v>
      </c>
      <c r="E521" s="81">
        <v>54.2</v>
      </c>
      <c r="F521" s="81">
        <v>1.1915</v>
      </c>
      <c r="G521" s="81">
        <v>104.7</v>
      </c>
      <c r="H521" s="81">
        <v>63.55</v>
      </c>
      <c r="I521" s="81">
        <v>347</v>
      </c>
      <c r="J521" s="81">
        <v>421.75</v>
      </c>
      <c r="K521" s="81">
        <v>153.25</v>
      </c>
      <c r="L521" s="81">
        <v>3323</v>
      </c>
      <c r="M521" s="81">
        <v>16.34</v>
      </c>
      <c r="N521" s="81"/>
      <c r="O521" s="81"/>
      <c r="P521" s="81"/>
      <c r="Q521" s="81"/>
      <c r="R521" s="81"/>
      <c r="S521" s="81"/>
      <c r="T521" s="81"/>
      <c r="U521" s="81"/>
      <c r="V521" s="81"/>
      <c r="W521" s="81"/>
      <c r="X521" s="81"/>
    </row>
    <row r="522" spans="3:24" x14ac:dyDescent="0.25">
      <c r="C522" s="76">
        <v>42983</v>
      </c>
      <c r="D522" s="81">
        <v>1.3030999999999999</v>
      </c>
      <c r="E522" s="81">
        <v>53.38</v>
      </c>
      <c r="F522" s="81">
        <v>1.1912</v>
      </c>
      <c r="G522" s="81">
        <v>104.425</v>
      </c>
      <c r="H522" s="81">
        <v>63.75</v>
      </c>
      <c r="I522" s="81">
        <v>344.25</v>
      </c>
      <c r="J522" s="81">
        <v>430.5</v>
      </c>
      <c r="K522" s="81">
        <v>156.5</v>
      </c>
      <c r="L522" s="81">
        <v>3323</v>
      </c>
      <c r="M522" s="81">
        <v>16.28</v>
      </c>
      <c r="N522" s="81"/>
      <c r="O522" s="81"/>
      <c r="P522" s="81"/>
      <c r="Q522" s="81"/>
      <c r="R522" s="81"/>
      <c r="S522" s="81"/>
      <c r="T522" s="81"/>
      <c r="U522" s="81"/>
      <c r="V522" s="81"/>
      <c r="W522" s="81"/>
      <c r="X522" s="81"/>
    </row>
    <row r="523" spans="3:24" x14ac:dyDescent="0.25">
      <c r="C523" s="76">
        <v>42982</v>
      </c>
      <c r="D523" s="81">
        <v>1.2930999999999999</v>
      </c>
      <c r="E523" s="81">
        <v>52.34</v>
      </c>
      <c r="F523" s="81">
        <v>1.1895</v>
      </c>
      <c r="G523" s="81">
        <v>105.15</v>
      </c>
      <c r="H523" s="81">
        <v>61.45</v>
      </c>
      <c r="I523" s="81">
        <v>340</v>
      </c>
      <c r="J523" s="81">
        <v>420.5</v>
      </c>
      <c r="K523" s="81">
        <v>156</v>
      </c>
      <c r="L523" s="81">
        <v>3339</v>
      </c>
      <c r="M523" s="81">
        <v>16.149999999999999</v>
      </c>
      <c r="N523" s="81"/>
      <c r="O523" s="81"/>
      <c r="P523" s="81"/>
      <c r="Q523" s="81"/>
      <c r="R523" s="81"/>
      <c r="S523" s="81"/>
      <c r="T523" s="81"/>
      <c r="U523" s="81"/>
      <c r="V523" s="81"/>
      <c r="W523" s="81"/>
      <c r="X523" s="81"/>
    </row>
    <row r="524" spans="3:24" x14ac:dyDescent="0.25">
      <c r="C524" s="76">
        <v>42979</v>
      </c>
      <c r="D524" s="81">
        <v>1.2948999999999999</v>
      </c>
      <c r="E524" s="81">
        <v>52.75</v>
      </c>
      <c r="F524" s="81">
        <v>1.1857</v>
      </c>
      <c r="G524" s="81">
        <v>105.15</v>
      </c>
      <c r="H524" s="81">
        <v>61.45</v>
      </c>
      <c r="I524" s="81">
        <v>340</v>
      </c>
      <c r="J524" s="81">
        <v>420.5</v>
      </c>
      <c r="K524" s="81">
        <v>154</v>
      </c>
      <c r="L524" s="81">
        <v>3339</v>
      </c>
      <c r="M524" s="81">
        <v>16.149999999999999</v>
      </c>
      <c r="N524" s="81"/>
      <c r="O524" s="81"/>
      <c r="P524" s="81"/>
      <c r="Q524" s="81"/>
      <c r="R524" s="81"/>
      <c r="S524" s="81"/>
      <c r="T524" s="81"/>
      <c r="U524" s="81"/>
      <c r="V524" s="81"/>
      <c r="W524" s="81"/>
      <c r="X524" s="81"/>
    </row>
    <row r="525" spans="3:24" x14ac:dyDescent="0.25">
      <c r="C525" s="76">
        <v>42978</v>
      </c>
      <c r="D525" s="81">
        <v>1.2928999999999999</v>
      </c>
      <c r="E525" s="81">
        <v>52.38</v>
      </c>
      <c r="F525" s="81">
        <v>1.1908000000000001</v>
      </c>
      <c r="G525" s="81">
        <v>104.52500000000001</v>
      </c>
      <c r="H525" s="81">
        <v>61.4</v>
      </c>
      <c r="I525" s="81">
        <v>342.25</v>
      </c>
      <c r="J525" s="81">
        <v>410.25</v>
      </c>
      <c r="K525" s="81">
        <v>155.75</v>
      </c>
      <c r="L525" s="81">
        <v>3339</v>
      </c>
      <c r="M525" s="81">
        <v>16.2</v>
      </c>
      <c r="N525" s="81"/>
      <c r="O525" s="81"/>
      <c r="P525" s="81"/>
      <c r="Q525" s="81"/>
      <c r="R525" s="81"/>
      <c r="S525" s="81"/>
      <c r="T525" s="81"/>
      <c r="U525" s="81"/>
      <c r="V525" s="81"/>
      <c r="W525" s="81"/>
      <c r="X525" s="81"/>
    </row>
    <row r="526" spans="3:24" x14ac:dyDescent="0.25">
      <c r="C526" s="76">
        <v>42977</v>
      </c>
      <c r="D526" s="81">
        <v>1.2924</v>
      </c>
      <c r="E526" s="81">
        <v>50.86</v>
      </c>
      <c r="F526" s="81">
        <v>1.1880999999999999</v>
      </c>
      <c r="G526" s="81">
        <v>105.55</v>
      </c>
      <c r="H526" s="81">
        <v>61.35</v>
      </c>
      <c r="I526" s="81">
        <v>329.5</v>
      </c>
      <c r="J526" s="81">
        <v>403.5</v>
      </c>
      <c r="K526" s="81">
        <v>154.5</v>
      </c>
      <c r="L526" s="81">
        <v>3339</v>
      </c>
      <c r="M526" s="81">
        <v>16.27</v>
      </c>
      <c r="N526" s="81"/>
      <c r="O526" s="81"/>
      <c r="P526" s="81"/>
      <c r="Q526" s="81"/>
      <c r="R526" s="81"/>
      <c r="S526" s="81"/>
      <c r="T526" s="81"/>
      <c r="U526" s="81"/>
      <c r="V526" s="81"/>
      <c r="W526" s="81"/>
      <c r="X526" s="81"/>
    </row>
    <row r="527" spans="3:24" x14ac:dyDescent="0.25">
      <c r="C527" s="76">
        <v>42976</v>
      </c>
      <c r="D527" s="81">
        <v>1.2919</v>
      </c>
      <c r="E527" s="81">
        <v>52</v>
      </c>
      <c r="F527" s="81">
        <v>1.1972</v>
      </c>
      <c r="G527" s="81">
        <v>105.25</v>
      </c>
      <c r="H527" s="81">
        <v>60.225000000000001</v>
      </c>
      <c r="I527" s="81">
        <v>333.5</v>
      </c>
      <c r="J527" s="81">
        <v>402.75</v>
      </c>
      <c r="K527" s="81">
        <v>152</v>
      </c>
      <c r="L527" s="81">
        <v>3339</v>
      </c>
      <c r="M527" s="81">
        <v>16.53</v>
      </c>
      <c r="N527" s="81"/>
      <c r="O527" s="81"/>
      <c r="P527" s="81"/>
      <c r="Q527" s="81"/>
      <c r="R527" s="81"/>
      <c r="S527" s="81"/>
      <c r="T527" s="81"/>
      <c r="U527" s="81"/>
      <c r="V527" s="81"/>
      <c r="W527" s="81"/>
      <c r="X527" s="81"/>
    </row>
    <row r="528" spans="3:24" x14ac:dyDescent="0.25">
      <c r="C528" s="76">
        <v>42975</v>
      </c>
      <c r="D528" s="81">
        <v>1.2930999999999999</v>
      </c>
      <c r="E528" s="81">
        <v>51.89</v>
      </c>
      <c r="F528" s="81">
        <v>1.1977</v>
      </c>
      <c r="G528" s="81">
        <v>106.2</v>
      </c>
      <c r="H528" s="81">
        <v>61.625</v>
      </c>
      <c r="I528" s="81">
        <v>336</v>
      </c>
      <c r="J528" s="81">
        <v>400</v>
      </c>
      <c r="K528" s="81">
        <v>152.5</v>
      </c>
      <c r="L528" s="81">
        <v>3339</v>
      </c>
      <c r="M528" s="81">
        <v>16.510000000000002</v>
      </c>
      <c r="N528" s="81"/>
      <c r="O528" s="81"/>
      <c r="P528" s="81"/>
      <c r="Q528" s="81"/>
      <c r="R528" s="81"/>
      <c r="S528" s="81"/>
      <c r="T528" s="81"/>
      <c r="U528" s="81"/>
      <c r="V528" s="81"/>
      <c r="W528" s="81"/>
      <c r="X528" s="81"/>
    </row>
    <row r="529" spans="3:24" x14ac:dyDescent="0.25">
      <c r="C529" s="76">
        <v>42972</v>
      </c>
      <c r="D529" s="81">
        <v>1.2884</v>
      </c>
      <c r="E529" s="81">
        <v>52.41</v>
      </c>
      <c r="F529" s="81">
        <v>1.1923999999999999</v>
      </c>
      <c r="G529" s="81">
        <v>105.95</v>
      </c>
      <c r="H529" s="81">
        <v>63.075000000000003</v>
      </c>
      <c r="I529" s="81">
        <v>338.75</v>
      </c>
      <c r="J529" s="81">
        <v>409.5</v>
      </c>
      <c r="K529" s="81">
        <v>155.25</v>
      </c>
      <c r="L529" s="81">
        <v>3339</v>
      </c>
      <c r="M529" s="81">
        <v>16.5</v>
      </c>
      <c r="N529" s="81"/>
      <c r="O529" s="81"/>
      <c r="P529" s="81"/>
      <c r="Q529" s="81"/>
      <c r="R529" s="81"/>
      <c r="S529" s="81"/>
      <c r="T529" s="81"/>
      <c r="U529" s="81"/>
      <c r="V529" s="81"/>
      <c r="W529" s="81"/>
      <c r="X529" s="81"/>
    </row>
    <row r="530" spans="3:24" x14ac:dyDescent="0.25">
      <c r="C530" s="76">
        <v>42971</v>
      </c>
      <c r="D530" s="81">
        <v>1.2799</v>
      </c>
      <c r="E530" s="81">
        <v>52.04</v>
      </c>
      <c r="F530" s="81">
        <v>1.1797</v>
      </c>
      <c r="G530" s="81">
        <v>105.95</v>
      </c>
      <c r="H530" s="81">
        <v>63.774999999999999</v>
      </c>
      <c r="I530" s="81">
        <v>342</v>
      </c>
      <c r="J530" s="81">
        <v>409</v>
      </c>
      <c r="K530" s="81">
        <v>154</v>
      </c>
      <c r="L530" s="81">
        <v>3339</v>
      </c>
      <c r="M530" s="81">
        <v>16.510000000000002</v>
      </c>
      <c r="N530" s="81"/>
      <c r="O530" s="81"/>
      <c r="P530" s="81"/>
      <c r="Q530" s="81"/>
      <c r="R530" s="81"/>
      <c r="S530" s="81"/>
      <c r="T530" s="81"/>
      <c r="U530" s="81"/>
      <c r="V530" s="81"/>
      <c r="W530" s="81"/>
      <c r="X530" s="81"/>
    </row>
    <row r="531" spans="3:24" x14ac:dyDescent="0.25">
      <c r="C531" s="76">
        <v>42970</v>
      </c>
      <c r="D531" s="81">
        <v>1.2798</v>
      </c>
      <c r="E531" s="81">
        <v>52.57</v>
      </c>
      <c r="F531" s="81">
        <v>1.1805000000000001</v>
      </c>
      <c r="G531" s="81">
        <v>105.65</v>
      </c>
      <c r="H531" s="81">
        <v>63.55</v>
      </c>
      <c r="I531" s="81">
        <v>342</v>
      </c>
      <c r="J531" s="81">
        <v>403.25</v>
      </c>
      <c r="K531" s="81">
        <v>153.5</v>
      </c>
      <c r="L531" s="81">
        <v>3339</v>
      </c>
      <c r="M531" s="81">
        <v>16.53</v>
      </c>
      <c r="N531" s="81"/>
      <c r="O531" s="81"/>
      <c r="P531" s="81"/>
      <c r="Q531" s="81"/>
      <c r="R531" s="81"/>
      <c r="S531" s="81"/>
      <c r="T531" s="81"/>
      <c r="U531" s="81"/>
      <c r="V531" s="81"/>
      <c r="W531" s="81"/>
      <c r="X531" s="81"/>
    </row>
    <row r="532" spans="3:24" x14ac:dyDescent="0.25">
      <c r="C532" s="76">
        <v>42969</v>
      </c>
      <c r="D532" s="81">
        <v>1.2823</v>
      </c>
      <c r="E532" s="81">
        <v>51.87</v>
      </c>
      <c r="F532" s="81">
        <v>1.1759999999999999</v>
      </c>
      <c r="G532" s="81">
        <v>106.72499999999999</v>
      </c>
      <c r="H532" s="81">
        <v>63.875</v>
      </c>
      <c r="I532" s="81">
        <v>346</v>
      </c>
      <c r="J532" s="81">
        <v>402.25</v>
      </c>
      <c r="K532" s="81">
        <v>151.5</v>
      </c>
      <c r="L532" s="81">
        <v>3339</v>
      </c>
      <c r="M532" s="81">
        <v>16.52</v>
      </c>
      <c r="N532" s="81"/>
      <c r="O532" s="81"/>
      <c r="P532" s="81"/>
      <c r="Q532" s="81"/>
      <c r="R532" s="81"/>
      <c r="S532" s="81"/>
      <c r="T532" s="81"/>
      <c r="U532" s="81"/>
      <c r="V532" s="81"/>
      <c r="W532" s="81"/>
      <c r="X532" s="81"/>
    </row>
    <row r="533" spans="3:24" x14ac:dyDescent="0.25">
      <c r="C533" s="76">
        <v>42968</v>
      </c>
      <c r="D533" s="81">
        <v>1.2899</v>
      </c>
      <c r="E533" s="81">
        <v>51.66</v>
      </c>
      <c r="F533" s="81">
        <v>1.1814</v>
      </c>
      <c r="G533" s="81">
        <v>106</v>
      </c>
      <c r="H533" s="81">
        <v>64.674999999999997</v>
      </c>
      <c r="I533" s="81">
        <v>349</v>
      </c>
      <c r="J533" s="81">
        <v>409.5</v>
      </c>
      <c r="K533" s="81">
        <v>152.25</v>
      </c>
      <c r="L533" s="81">
        <v>3339</v>
      </c>
      <c r="M533" s="81">
        <v>16.53</v>
      </c>
      <c r="N533" s="81"/>
      <c r="O533" s="81"/>
      <c r="P533" s="81"/>
      <c r="Q533" s="81"/>
      <c r="R533" s="81"/>
      <c r="S533" s="81"/>
      <c r="T533" s="81"/>
      <c r="U533" s="81"/>
      <c r="V533" s="81"/>
      <c r="W533" s="81"/>
      <c r="X533" s="81"/>
    </row>
    <row r="534" spans="3:24" x14ac:dyDescent="0.25">
      <c r="C534" s="76">
        <v>42965</v>
      </c>
      <c r="D534" s="81">
        <v>1.2870999999999999</v>
      </c>
      <c r="E534" s="81">
        <v>52.72</v>
      </c>
      <c r="F534" s="81">
        <v>1.1759999999999999</v>
      </c>
      <c r="G534" s="81">
        <v>106.375</v>
      </c>
      <c r="H534" s="81">
        <v>66.125</v>
      </c>
      <c r="I534" s="81">
        <v>352</v>
      </c>
      <c r="J534" s="81">
        <v>416</v>
      </c>
      <c r="K534" s="81">
        <v>155.75</v>
      </c>
      <c r="L534" s="81">
        <v>3339</v>
      </c>
      <c r="M534" s="81">
        <v>16.5</v>
      </c>
      <c r="N534" s="81"/>
      <c r="O534" s="81"/>
      <c r="P534" s="81"/>
      <c r="Q534" s="81"/>
      <c r="R534" s="81"/>
      <c r="S534" s="81"/>
      <c r="T534" s="81"/>
      <c r="U534" s="81"/>
      <c r="V534" s="81"/>
      <c r="W534" s="81"/>
      <c r="X534" s="81"/>
    </row>
    <row r="535" spans="3:24" x14ac:dyDescent="0.25">
      <c r="C535" s="76">
        <v>42964</v>
      </c>
      <c r="D535" s="81">
        <v>1.2863</v>
      </c>
      <c r="E535" s="81">
        <v>51.03</v>
      </c>
      <c r="F535" s="81">
        <v>1.1722999999999999</v>
      </c>
      <c r="G535" s="81">
        <v>107.125</v>
      </c>
      <c r="H535" s="81">
        <v>66.924999999999997</v>
      </c>
      <c r="I535" s="81">
        <v>350.5</v>
      </c>
      <c r="J535" s="81">
        <v>414</v>
      </c>
      <c r="K535" s="81">
        <v>156.5</v>
      </c>
      <c r="L535" s="81">
        <v>3339</v>
      </c>
      <c r="M535" s="81">
        <v>16.5</v>
      </c>
      <c r="N535" s="81"/>
      <c r="O535" s="81"/>
      <c r="P535" s="81"/>
      <c r="Q535" s="81"/>
      <c r="R535" s="81"/>
      <c r="S535" s="81"/>
      <c r="T535" s="81"/>
      <c r="U535" s="81"/>
      <c r="V535" s="81"/>
      <c r="W535" s="81"/>
      <c r="X535" s="81"/>
    </row>
    <row r="536" spans="3:24" x14ac:dyDescent="0.25">
      <c r="C536" s="76">
        <v>42963</v>
      </c>
      <c r="D536" s="81">
        <v>1.2887999999999999</v>
      </c>
      <c r="E536" s="81">
        <v>50.27</v>
      </c>
      <c r="F536" s="81">
        <v>1.1768000000000001</v>
      </c>
      <c r="G536" s="81">
        <v>109.47499999999999</v>
      </c>
      <c r="H536" s="81">
        <v>68.775000000000006</v>
      </c>
      <c r="I536" s="81">
        <v>352.5</v>
      </c>
      <c r="J536" s="81">
        <v>419.25</v>
      </c>
      <c r="K536" s="81">
        <v>158.75</v>
      </c>
      <c r="L536" s="81">
        <v>3339</v>
      </c>
      <c r="M536" s="81">
        <v>16.47</v>
      </c>
      <c r="N536" s="81"/>
      <c r="O536" s="81"/>
      <c r="P536" s="81"/>
      <c r="Q536" s="81"/>
      <c r="R536" s="81"/>
      <c r="S536" s="81"/>
      <c r="T536" s="81"/>
      <c r="U536" s="81"/>
      <c r="V536" s="81"/>
      <c r="W536" s="81"/>
      <c r="X536" s="81"/>
    </row>
    <row r="537" spans="3:24" x14ac:dyDescent="0.25">
      <c r="C537" s="76">
        <v>42962</v>
      </c>
      <c r="D537" s="81">
        <v>1.2868999999999999</v>
      </c>
      <c r="E537" s="81">
        <v>50.8</v>
      </c>
      <c r="F537" s="81">
        <v>1.1733</v>
      </c>
      <c r="G537" s="81">
        <v>110.05</v>
      </c>
      <c r="H537" s="81">
        <v>70.525000000000006</v>
      </c>
      <c r="I537" s="81">
        <v>355.25</v>
      </c>
      <c r="J537" s="81">
        <v>429.5</v>
      </c>
      <c r="K537" s="81">
        <v>159.5</v>
      </c>
      <c r="L537" s="81">
        <v>3339</v>
      </c>
      <c r="M537" s="81">
        <v>16.45</v>
      </c>
      <c r="N537" s="81"/>
      <c r="O537" s="81"/>
      <c r="P537" s="81"/>
      <c r="Q537" s="81"/>
      <c r="R537" s="81"/>
      <c r="S537" s="81"/>
      <c r="T537" s="81"/>
      <c r="U537" s="81"/>
      <c r="V537" s="81"/>
      <c r="W537" s="81"/>
      <c r="X537" s="81"/>
    </row>
    <row r="538" spans="3:24" x14ac:dyDescent="0.25">
      <c r="C538" s="76">
        <v>42961</v>
      </c>
      <c r="D538" s="81">
        <v>1.2963</v>
      </c>
      <c r="E538" s="81">
        <v>50.73</v>
      </c>
      <c r="F538" s="81">
        <v>1.1778</v>
      </c>
      <c r="G538" s="81">
        <v>109.05</v>
      </c>
      <c r="H538" s="81">
        <v>69.174999999999997</v>
      </c>
      <c r="I538" s="81">
        <v>362.75</v>
      </c>
      <c r="J538" s="81">
        <v>441</v>
      </c>
      <c r="K538" s="81">
        <v>159</v>
      </c>
      <c r="L538" s="81">
        <v>3343</v>
      </c>
      <c r="M538" s="81">
        <v>16.5</v>
      </c>
      <c r="N538" s="81"/>
      <c r="O538" s="81"/>
      <c r="P538" s="81"/>
      <c r="Q538" s="81"/>
      <c r="R538" s="81"/>
      <c r="S538" s="81"/>
      <c r="T538" s="81"/>
      <c r="U538" s="81"/>
      <c r="V538" s="81"/>
      <c r="W538" s="81"/>
      <c r="X538" s="81"/>
    </row>
    <row r="539" spans="3:24" x14ac:dyDescent="0.25">
      <c r="C539" s="76">
        <v>42958</v>
      </c>
      <c r="D539" s="81">
        <v>1.3010999999999999</v>
      </c>
      <c r="E539" s="81">
        <v>52.1</v>
      </c>
      <c r="F539" s="81">
        <v>1.1819999999999999</v>
      </c>
      <c r="G539" s="81">
        <v>109.72499999999999</v>
      </c>
      <c r="H539" s="81">
        <v>84.65</v>
      </c>
      <c r="I539" s="81">
        <v>360.75</v>
      </c>
      <c r="J539" s="81">
        <v>439.25</v>
      </c>
      <c r="K539" s="81">
        <v>160.5</v>
      </c>
      <c r="L539" s="81">
        <v>3343</v>
      </c>
      <c r="M539" s="81">
        <v>16.39</v>
      </c>
      <c r="N539" s="81"/>
      <c r="O539" s="81"/>
      <c r="P539" s="81"/>
      <c r="Q539" s="81"/>
      <c r="R539" s="81"/>
      <c r="S539" s="81"/>
      <c r="T539" s="81"/>
      <c r="U539" s="81"/>
      <c r="V539" s="81"/>
      <c r="W539" s="81"/>
      <c r="X539" s="81"/>
    </row>
    <row r="540" spans="3:24" x14ac:dyDescent="0.25">
      <c r="C540" s="76">
        <v>42957</v>
      </c>
      <c r="D540" s="81">
        <v>1.2974000000000001</v>
      </c>
      <c r="E540" s="81">
        <v>51.9</v>
      </c>
      <c r="F540" s="81">
        <v>1.177</v>
      </c>
      <c r="G540" s="81">
        <v>108.85</v>
      </c>
      <c r="H540" s="81">
        <v>84.45</v>
      </c>
      <c r="I540" s="81">
        <v>357.25</v>
      </c>
      <c r="J540" s="81">
        <v>440.5</v>
      </c>
      <c r="K540" s="81">
        <v>161.5</v>
      </c>
      <c r="L540" s="81">
        <v>3343</v>
      </c>
      <c r="M540" s="81">
        <v>16.39</v>
      </c>
      <c r="N540" s="81"/>
      <c r="O540" s="81"/>
      <c r="P540" s="81"/>
      <c r="Q540" s="81"/>
      <c r="R540" s="81"/>
      <c r="S540" s="81"/>
      <c r="T540" s="81"/>
      <c r="U540" s="81"/>
      <c r="V540" s="81"/>
      <c r="W540" s="81"/>
      <c r="X540" s="81"/>
    </row>
    <row r="541" spans="3:24" x14ac:dyDescent="0.25">
      <c r="C541" s="76">
        <v>42956</v>
      </c>
      <c r="D541" s="81">
        <v>1.3004</v>
      </c>
      <c r="E541" s="81">
        <v>52.7</v>
      </c>
      <c r="F541" s="81">
        <v>1.1757</v>
      </c>
      <c r="G541" s="81">
        <v>110</v>
      </c>
      <c r="H541" s="81">
        <v>84.125</v>
      </c>
      <c r="I541" s="81">
        <v>372.25</v>
      </c>
      <c r="J541" s="81">
        <v>459.5</v>
      </c>
      <c r="K541" s="81">
        <v>161.5</v>
      </c>
      <c r="L541" s="81">
        <v>3343</v>
      </c>
      <c r="M541" s="81">
        <v>16.43</v>
      </c>
      <c r="N541" s="81"/>
      <c r="O541" s="81"/>
      <c r="P541" s="81"/>
      <c r="Q541" s="81"/>
      <c r="R541" s="81"/>
      <c r="S541" s="81"/>
      <c r="T541" s="81"/>
      <c r="U541" s="81"/>
      <c r="V541" s="81"/>
      <c r="W541" s="81"/>
      <c r="X541" s="81"/>
    </row>
    <row r="542" spans="3:24" x14ac:dyDescent="0.25">
      <c r="C542" s="76">
        <v>42955</v>
      </c>
      <c r="D542" s="81">
        <v>1.2988999999999999</v>
      </c>
      <c r="E542" s="81">
        <v>52.14</v>
      </c>
      <c r="F542" s="81">
        <v>1.1749000000000001</v>
      </c>
      <c r="G542" s="81">
        <v>112.47499999999999</v>
      </c>
      <c r="H542" s="81">
        <v>83.525000000000006</v>
      </c>
      <c r="I542" s="81">
        <v>369.75</v>
      </c>
      <c r="J542" s="81">
        <v>457</v>
      </c>
      <c r="K542" s="81">
        <v>161.75</v>
      </c>
      <c r="L542" s="81">
        <v>3343</v>
      </c>
      <c r="M542" s="81">
        <v>16.23</v>
      </c>
      <c r="N542" s="81"/>
      <c r="O542" s="81"/>
      <c r="P542" s="81"/>
      <c r="Q542" s="81"/>
      <c r="R542" s="81"/>
      <c r="S542" s="81"/>
      <c r="T542" s="81"/>
      <c r="U542" s="81"/>
      <c r="V542" s="81"/>
      <c r="W542" s="81"/>
      <c r="X542" s="81"/>
    </row>
    <row r="543" spans="3:24" x14ac:dyDescent="0.25">
      <c r="C543" s="76">
        <v>42954</v>
      </c>
      <c r="D543" s="81">
        <v>1.3031999999999999</v>
      </c>
      <c r="E543" s="81">
        <v>52.37</v>
      </c>
      <c r="F543" s="81">
        <v>1.1793</v>
      </c>
      <c r="G543" s="81">
        <v>112.75</v>
      </c>
      <c r="H543" s="81">
        <v>83.4</v>
      </c>
      <c r="I543" s="81">
        <v>372.25</v>
      </c>
      <c r="J543" s="81">
        <v>463.5</v>
      </c>
      <c r="K543" s="81">
        <v>162</v>
      </c>
      <c r="L543" s="81">
        <v>3343</v>
      </c>
      <c r="M543" s="81">
        <v>16.25</v>
      </c>
      <c r="N543" s="81"/>
      <c r="O543" s="81"/>
      <c r="P543" s="81"/>
      <c r="Q543" s="81"/>
      <c r="R543" s="81"/>
      <c r="S543" s="81"/>
      <c r="T543" s="81"/>
      <c r="U543" s="81"/>
      <c r="V543" s="81"/>
      <c r="W543" s="81"/>
      <c r="X543" s="81"/>
    </row>
    <row r="544" spans="3:24" x14ac:dyDescent="0.25">
      <c r="C544" s="76">
        <v>42951</v>
      </c>
      <c r="D544" s="81">
        <v>1.3035000000000001</v>
      </c>
      <c r="E544" s="81">
        <v>52.42</v>
      </c>
      <c r="F544" s="81">
        <v>1.1768000000000001</v>
      </c>
      <c r="G544" s="81">
        <v>115.45</v>
      </c>
      <c r="H544" s="81">
        <v>83.224999999999994</v>
      </c>
      <c r="I544" s="81">
        <v>366.5</v>
      </c>
      <c r="J544" s="81">
        <v>454.75</v>
      </c>
      <c r="K544" s="81">
        <v>163.25</v>
      </c>
      <c r="L544" s="81">
        <v>3343</v>
      </c>
      <c r="M544" s="81">
        <v>16.420000000000002</v>
      </c>
      <c r="N544" s="81"/>
      <c r="O544" s="81"/>
      <c r="P544" s="81"/>
      <c r="Q544" s="81"/>
      <c r="R544" s="81"/>
      <c r="S544" s="81"/>
      <c r="T544" s="81"/>
      <c r="U544" s="81"/>
      <c r="V544" s="81"/>
      <c r="W544" s="81"/>
      <c r="X544" s="81"/>
    </row>
    <row r="545" spans="3:24" x14ac:dyDescent="0.25">
      <c r="C545" s="76">
        <v>42950</v>
      </c>
      <c r="D545" s="81">
        <v>1.3137000000000001</v>
      </c>
      <c r="E545" s="81">
        <v>52.01</v>
      </c>
      <c r="F545" s="81">
        <v>1.1868000000000001</v>
      </c>
      <c r="G545" s="81">
        <v>115.22499999999999</v>
      </c>
      <c r="H545" s="81">
        <v>81.974999999999994</v>
      </c>
      <c r="I545" s="81">
        <v>363.5</v>
      </c>
      <c r="J545" s="81">
        <v>457.75</v>
      </c>
      <c r="K545" s="81">
        <v>163.5</v>
      </c>
      <c r="L545" s="81">
        <v>3343</v>
      </c>
      <c r="M545" s="81">
        <v>16.420000000000002</v>
      </c>
      <c r="N545" s="81"/>
      <c r="O545" s="81"/>
      <c r="P545" s="81"/>
      <c r="Q545" s="81"/>
      <c r="R545" s="81"/>
      <c r="S545" s="81"/>
      <c r="T545" s="81"/>
      <c r="U545" s="81"/>
      <c r="V545" s="81"/>
      <c r="W545" s="81"/>
      <c r="X545" s="81"/>
    </row>
    <row r="546" spans="3:24" x14ac:dyDescent="0.25">
      <c r="C546" s="76">
        <v>42949</v>
      </c>
      <c r="D546" s="81">
        <v>1.3221000000000001</v>
      </c>
      <c r="E546" s="81">
        <v>52.36</v>
      </c>
      <c r="F546" s="81">
        <v>1.1854</v>
      </c>
      <c r="G546" s="81">
        <v>114.52500000000001</v>
      </c>
      <c r="H546" s="81">
        <v>81.95</v>
      </c>
      <c r="I546" s="81">
        <v>365</v>
      </c>
      <c r="J546" s="81">
        <v>460.75</v>
      </c>
      <c r="K546" s="81">
        <v>165</v>
      </c>
      <c r="L546" s="81">
        <v>3343</v>
      </c>
      <c r="M546" s="81">
        <v>16.489999999999998</v>
      </c>
      <c r="N546" s="81"/>
      <c r="O546" s="81"/>
      <c r="P546" s="81"/>
      <c r="Q546" s="81"/>
      <c r="R546" s="81"/>
      <c r="S546" s="81"/>
      <c r="T546" s="81"/>
      <c r="U546" s="81"/>
      <c r="V546" s="81"/>
      <c r="W546" s="81"/>
      <c r="X546" s="81"/>
    </row>
    <row r="547" spans="3:24" x14ac:dyDescent="0.25">
      <c r="C547" s="76">
        <v>42948</v>
      </c>
      <c r="D547" s="81">
        <v>1.3199000000000001</v>
      </c>
      <c r="E547" s="81">
        <v>51.78</v>
      </c>
      <c r="F547" s="81">
        <v>1.1800999999999999</v>
      </c>
      <c r="G547" s="81">
        <v>112.8</v>
      </c>
      <c r="H547" s="81">
        <v>79.8</v>
      </c>
      <c r="I547" s="81">
        <v>362.5</v>
      </c>
      <c r="J547" s="81">
        <v>461.25</v>
      </c>
      <c r="K547" s="81">
        <v>166</v>
      </c>
      <c r="L547" s="81">
        <v>3343</v>
      </c>
      <c r="M547" s="81">
        <v>15.49</v>
      </c>
      <c r="N547" s="81"/>
      <c r="O547" s="81"/>
      <c r="P547" s="81"/>
      <c r="Q547" s="81"/>
      <c r="R547" s="81"/>
      <c r="S547" s="81"/>
      <c r="T547" s="81"/>
      <c r="U547" s="81"/>
      <c r="V547" s="81"/>
      <c r="W547" s="81"/>
      <c r="X547" s="81"/>
    </row>
    <row r="548" spans="3:24" x14ac:dyDescent="0.25">
      <c r="C548" s="76">
        <v>42947</v>
      </c>
      <c r="D548" s="81">
        <v>1.3211999999999999</v>
      </c>
      <c r="E548" s="81">
        <v>52.65</v>
      </c>
      <c r="F548" s="81">
        <v>1.1839999999999999</v>
      </c>
      <c r="G548" s="81">
        <v>112</v>
      </c>
      <c r="H548" s="81">
        <v>80.3</v>
      </c>
      <c r="I548" s="81">
        <v>370.75</v>
      </c>
      <c r="J548" s="81">
        <v>474.5</v>
      </c>
      <c r="K548" s="81">
        <v>168.25</v>
      </c>
      <c r="L548" s="81">
        <v>3387</v>
      </c>
      <c r="M548" s="81">
        <v>15.47</v>
      </c>
      <c r="N548" s="81"/>
      <c r="O548" s="81"/>
      <c r="P548" s="81"/>
      <c r="Q548" s="81"/>
      <c r="R548" s="81"/>
      <c r="S548" s="81"/>
      <c r="T548" s="81"/>
      <c r="U548" s="81"/>
      <c r="V548" s="81"/>
      <c r="W548" s="81"/>
      <c r="X548" s="81"/>
    </row>
    <row r="549" spans="3:24" x14ac:dyDescent="0.25">
      <c r="C549" s="76">
        <v>42944</v>
      </c>
      <c r="D549" s="81">
        <v>1.3130999999999999</v>
      </c>
      <c r="E549" s="81">
        <v>52.52</v>
      </c>
      <c r="F549" s="81">
        <v>1.175</v>
      </c>
      <c r="G549" s="81">
        <v>112.9</v>
      </c>
      <c r="H549" s="81">
        <v>81.400000000000006</v>
      </c>
      <c r="I549" s="81">
        <v>374.25</v>
      </c>
      <c r="J549" s="81">
        <v>481</v>
      </c>
      <c r="K549" s="81">
        <v>170.25</v>
      </c>
      <c r="L549" s="81">
        <v>3387</v>
      </c>
      <c r="M549" s="81">
        <v>15.48</v>
      </c>
      <c r="N549" s="81"/>
      <c r="O549" s="81"/>
      <c r="P549" s="81"/>
      <c r="Q549" s="81"/>
      <c r="R549" s="81"/>
      <c r="S549" s="81"/>
      <c r="T549" s="81"/>
      <c r="U549" s="81"/>
      <c r="V549" s="81"/>
      <c r="W549" s="81"/>
      <c r="X549" s="81"/>
    </row>
    <row r="550" spans="3:24" x14ac:dyDescent="0.25">
      <c r="C550" s="76">
        <v>42943</v>
      </c>
      <c r="D550" s="81">
        <v>1.3066</v>
      </c>
      <c r="E550" s="81">
        <v>51.49</v>
      </c>
      <c r="F550" s="81">
        <v>1.1676</v>
      </c>
      <c r="G550" s="81">
        <v>114.3</v>
      </c>
      <c r="H550" s="81">
        <v>82.25</v>
      </c>
      <c r="I550" s="81">
        <v>374.25</v>
      </c>
      <c r="J550" s="81">
        <v>479.75</v>
      </c>
      <c r="K550" s="81">
        <v>168.75</v>
      </c>
      <c r="L550" s="81">
        <v>3387</v>
      </c>
      <c r="M550" s="81">
        <v>15.49</v>
      </c>
      <c r="N550" s="81"/>
      <c r="O550" s="81"/>
      <c r="P550" s="81"/>
      <c r="Q550" s="81"/>
      <c r="R550" s="81"/>
      <c r="S550" s="81"/>
      <c r="T550" s="81"/>
      <c r="U550" s="81"/>
      <c r="V550" s="81"/>
      <c r="W550" s="81"/>
      <c r="X550" s="81"/>
    </row>
    <row r="551" spans="3:24" x14ac:dyDescent="0.25">
      <c r="C551" s="76">
        <v>42942</v>
      </c>
      <c r="D551" s="81">
        <v>1.3119000000000001</v>
      </c>
      <c r="E551" s="81">
        <v>50.97</v>
      </c>
      <c r="F551" s="81">
        <v>1.1732</v>
      </c>
      <c r="G551" s="81">
        <v>114.3</v>
      </c>
      <c r="H551" s="81">
        <v>82</v>
      </c>
      <c r="I551" s="81">
        <v>372.75</v>
      </c>
      <c r="J551" s="81">
        <v>477.75</v>
      </c>
      <c r="K551" s="81">
        <v>168</v>
      </c>
      <c r="L551" s="81">
        <v>3387</v>
      </c>
      <c r="M551" s="81">
        <v>15.5</v>
      </c>
      <c r="N551" s="81"/>
      <c r="O551" s="81"/>
      <c r="P551" s="81"/>
      <c r="Q551" s="81"/>
      <c r="R551" s="81"/>
      <c r="S551" s="81"/>
      <c r="T551" s="81"/>
      <c r="U551" s="81"/>
      <c r="V551" s="81"/>
      <c r="W551" s="81"/>
      <c r="X551" s="81"/>
    </row>
    <row r="552" spans="3:24" x14ac:dyDescent="0.25">
      <c r="C552" s="76">
        <v>42941</v>
      </c>
      <c r="D552" s="81">
        <v>1.3023</v>
      </c>
      <c r="E552" s="81">
        <v>50.2</v>
      </c>
      <c r="F552" s="81">
        <v>1.1651</v>
      </c>
      <c r="G552" s="81">
        <v>113.175</v>
      </c>
      <c r="H552" s="81">
        <v>81.45</v>
      </c>
      <c r="I552" s="81">
        <v>368.75</v>
      </c>
      <c r="J552" s="81">
        <v>474</v>
      </c>
      <c r="K552" s="81">
        <v>168.25</v>
      </c>
      <c r="L552" s="81">
        <v>3387</v>
      </c>
      <c r="M552" s="81">
        <v>15.51</v>
      </c>
      <c r="N552" s="81"/>
      <c r="O552" s="81"/>
      <c r="P552" s="81"/>
      <c r="Q552" s="81"/>
      <c r="R552" s="81"/>
      <c r="S552" s="81"/>
      <c r="T552" s="81"/>
      <c r="U552" s="81"/>
      <c r="V552" s="81"/>
      <c r="W552" s="81"/>
      <c r="X552" s="81"/>
    </row>
    <row r="553" spans="3:24" x14ac:dyDescent="0.25">
      <c r="C553" s="76">
        <v>42940</v>
      </c>
      <c r="D553" s="81">
        <v>1.3026</v>
      </c>
      <c r="E553" s="81">
        <v>48.6</v>
      </c>
      <c r="F553" s="81">
        <v>1.1637999999999999</v>
      </c>
      <c r="G553" s="81">
        <v>113.875</v>
      </c>
      <c r="H553" s="81">
        <v>80.375</v>
      </c>
      <c r="I553" s="81">
        <v>377.25</v>
      </c>
      <c r="J553" s="81">
        <v>488.75</v>
      </c>
      <c r="K553" s="81">
        <v>169</v>
      </c>
      <c r="L553" s="81">
        <v>3387</v>
      </c>
      <c r="M553" s="81">
        <v>15.5</v>
      </c>
      <c r="N553" s="81"/>
      <c r="O553" s="81"/>
      <c r="P553" s="81"/>
      <c r="Q553" s="81"/>
      <c r="R553" s="81"/>
      <c r="S553" s="81"/>
      <c r="T553" s="81"/>
      <c r="U553" s="81"/>
      <c r="V553" s="81"/>
      <c r="W553" s="81"/>
      <c r="X553" s="81"/>
    </row>
    <row r="554" spans="3:24" x14ac:dyDescent="0.25">
      <c r="C554" s="76">
        <v>42937</v>
      </c>
      <c r="D554" s="81">
        <v>1.2991999999999999</v>
      </c>
      <c r="E554" s="81">
        <v>48.06</v>
      </c>
      <c r="F554" s="81">
        <v>1.1660999999999999</v>
      </c>
      <c r="G554" s="81">
        <v>116.425</v>
      </c>
      <c r="H554" s="81">
        <v>81.099999999999994</v>
      </c>
      <c r="I554" s="81">
        <v>379.75</v>
      </c>
      <c r="J554" s="81">
        <v>499.25</v>
      </c>
      <c r="K554" s="81">
        <v>170.5</v>
      </c>
      <c r="L554" s="81">
        <v>3387</v>
      </c>
      <c r="M554" s="81">
        <v>15.5</v>
      </c>
      <c r="N554" s="81"/>
      <c r="O554" s="81"/>
      <c r="P554" s="81"/>
      <c r="Q554" s="81"/>
      <c r="R554" s="81"/>
      <c r="S554" s="81"/>
      <c r="T554" s="81"/>
      <c r="U554" s="81"/>
      <c r="V554" s="81"/>
      <c r="W554" s="81"/>
      <c r="X554" s="81"/>
    </row>
    <row r="555" spans="3:24" x14ac:dyDescent="0.25">
      <c r="C555" s="76">
        <v>42936</v>
      </c>
      <c r="D555" s="81">
        <v>1.2969999999999999</v>
      </c>
      <c r="E555" s="81">
        <v>49.3</v>
      </c>
      <c r="F555" s="81">
        <v>1.1629</v>
      </c>
      <c r="G555" s="81">
        <v>115.875</v>
      </c>
      <c r="H555" s="81">
        <v>81.099999999999994</v>
      </c>
      <c r="I555" s="81">
        <v>391</v>
      </c>
      <c r="J555" s="81">
        <v>505.75</v>
      </c>
      <c r="K555" s="81">
        <v>170.25</v>
      </c>
      <c r="L555" s="81">
        <v>3387</v>
      </c>
      <c r="M555" s="81">
        <v>15.51</v>
      </c>
      <c r="N555" s="81"/>
      <c r="O555" s="81"/>
      <c r="P555" s="81"/>
      <c r="Q555" s="81"/>
      <c r="R555" s="81"/>
      <c r="S555" s="81"/>
      <c r="T555" s="81"/>
      <c r="U555" s="81"/>
      <c r="V555" s="81"/>
      <c r="W555" s="81"/>
      <c r="X555" s="81"/>
    </row>
    <row r="556" spans="3:24" x14ac:dyDescent="0.25">
      <c r="C556" s="76">
        <v>42935</v>
      </c>
      <c r="D556" s="81">
        <v>1.3017000000000001</v>
      </c>
      <c r="E556" s="81">
        <v>49.7</v>
      </c>
      <c r="F556" s="81">
        <v>1.1514</v>
      </c>
      <c r="G556" s="81">
        <v>117.27500000000001</v>
      </c>
      <c r="H556" s="81">
        <v>82.575000000000003</v>
      </c>
      <c r="I556" s="81">
        <v>382.5</v>
      </c>
      <c r="J556" s="81">
        <v>503</v>
      </c>
      <c r="K556" s="81">
        <v>171.25</v>
      </c>
      <c r="L556" s="81">
        <v>3387</v>
      </c>
      <c r="M556" s="81">
        <v>15.56</v>
      </c>
      <c r="N556" s="81"/>
      <c r="O556" s="81"/>
      <c r="P556" s="81"/>
      <c r="Q556" s="81"/>
      <c r="R556" s="81"/>
      <c r="S556" s="81"/>
      <c r="T556" s="81"/>
      <c r="U556" s="81"/>
      <c r="V556" s="81"/>
      <c r="W556" s="81"/>
      <c r="X556" s="81"/>
    </row>
    <row r="557" spans="3:24" x14ac:dyDescent="0.25">
      <c r="C557" s="76">
        <v>42934</v>
      </c>
      <c r="D557" s="81">
        <v>1.3038000000000001</v>
      </c>
      <c r="E557" s="81">
        <v>48.84</v>
      </c>
      <c r="F557" s="81">
        <v>1.1552</v>
      </c>
      <c r="G557" s="81">
        <v>115.075</v>
      </c>
      <c r="H557" s="81">
        <v>80.5</v>
      </c>
      <c r="I557" s="81">
        <v>377</v>
      </c>
      <c r="J557" s="81">
        <v>503.75</v>
      </c>
      <c r="K557" s="81">
        <v>172.25</v>
      </c>
      <c r="L557" s="81">
        <v>3387</v>
      </c>
      <c r="M557" s="81">
        <v>15.6</v>
      </c>
      <c r="N557" s="81"/>
      <c r="O557" s="81"/>
      <c r="P557" s="81"/>
      <c r="Q557" s="81"/>
      <c r="R557" s="81"/>
      <c r="S557" s="81"/>
      <c r="T557" s="81"/>
      <c r="U557" s="81"/>
      <c r="V557" s="81"/>
      <c r="W557" s="81"/>
      <c r="X557" s="81"/>
    </row>
    <row r="558" spans="3:24" x14ac:dyDescent="0.25">
      <c r="C558" s="76">
        <v>42933</v>
      </c>
      <c r="D558" s="81">
        <v>1.3053999999999999</v>
      </c>
      <c r="E558" s="81">
        <v>48.42</v>
      </c>
      <c r="F558" s="81">
        <v>1.1477999999999999</v>
      </c>
      <c r="G558" s="81">
        <v>116.95</v>
      </c>
      <c r="H558" s="81">
        <v>80.775000000000006</v>
      </c>
      <c r="I558" s="81">
        <v>375</v>
      </c>
      <c r="J558" s="81">
        <v>506</v>
      </c>
      <c r="K558" s="81">
        <v>172.5</v>
      </c>
      <c r="L558" s="81">
        <v>3303</v>
      </c>
      <c r="M558" s="81">
        <v>15.62</v>
      </c>
      <c r="N558" s="81"/>
      <c r="O558" s="81"/>
      <c r="P558" s="81"/>
      <c r="Q558" s="81"/>
      <c r="R558" s="81"/>
      <c r="S558" s="81"/>
      <c r="T558" s="81"/>
      <c r="U558" s="81"/>
      <c r="V558" s="81"/>
      <c r="W558" s="81"/>
      <c r="X558" s="81"/>
    </row>
    <row r="559" spans="3:24" x14ac:dyDescent="0.25">
      <c r="C559" s="76">
        <v>42930</v>
      </c>
      <c r="D559" s="81">
        <v>1.3095000000000001</v>
      </c>
      <c r="E559" s="81">
        <v>48.91</v>
      </c>
      <c r="F559" s="81">
        <v>1.1467000000000001</v>
      </c>
      <c r="G559" s="81">
        <v>117.8</v>
      </c>
      <c r="H559" s="81">
        <v>92.6</v>
      </c>
      <c r="I559" s="81">
        <v>365.25</v>
      </c>
      <c r="J559" s="81">
        <v>494.75</v>
      </c>
      <c r="K559" s="81">
        <v>174</v>
      </c>
      <c r="L559" s="81">
        <v>3303</v>
      </c>
      <c r="M559" s="81">
        <v>15.62</v>
      </c>
      <c r="N559" s="81"/>
      <c r="O559" s="81"/>
      <c r="P559" s="81"/>
      <c r="Q559" s="81"/>
      <c r="R559" s="81"/>
      <c r="S559" s="81"/>
      <c r="T559" s="81"/>
      <c r="U559" s="81"/>
      <c r="V559" s="81"/>
      <c r="W559" s="81"/>
      <c r="X559" s="81"/>
    </row>
    <row r="560" spans="3:24" x14ac:dyDescent="0.25">
      <c r="C560" s="76">
        <v>42929</v>
      </c>
      <c r="D560" s="81">
        <v>1.2935000000000001</v>
      </c>
      <c r="E560" s="81">
        <v>48.42</v>
      </c>
      <c r="F560" s="81">
        <v>1.1395</v>
      </c>
      <c r="G560" s="81">
        <v>117.425</v>
      </c>
      <c r="H560" s="81">
        <v>92.75</v>
      </c>
      <c r="I560" s="81">
        <v>361</v>
      </c>
      <c r="J560" s="81">
        <v>495.5</v>
      </c>
      <c r="K560" s="81">
        <v>175.25</v>
      </c>
      <c r="L560" s="81">
        <v>3303</v>
      </c>
      <c r="M560" s="81">
        <v>15.59</v>
      </c>
      <c r="N560" s="81"/>
      <c r="O560" s="81"/>
      <c r="P560" s="81"/>
      <c r="Q560" s="81"/>
      <c r="R560" s="81"/>
      <c r="S560" s="81"/>
      <c r="T560" s="81"/>
      <c r="U560" s="81"/>
      <c r="V560" s="81"/>
      <c r="W560" s="81"/>
      <c r="X560" s="81"/>
    </row>
    <row r="561" spans="3:24" x14ac:dyDescent="0.25">
      <c r="C561" s="76">
        <v>42928</v>
      </c>
      <c r="D561" s="81">
        <v>1.2882</v>
      </c>
      <c r="E561" s="81">
        <v>47.74</v>
      </c>
      <c r="F561" s="81">
        <v>1.141</v>
      </c>
      <c r="G561" s="81">
        <v>117.875</v>
      </c>
      <c r="H561" s="81">
        <v>92.575000000000003</v>
      </c>
      <c r="I561" s="81">
        <v>376.25</v>
      </c>
      <c r="J561" s="81">
        <v>522.5</v>
      </c>
      <c r="K561" s="81">
        <v>179.5</v>
      </c>
      <c r="L561" s="81">
        <v>3303</v>
      </c>
      <c r="M561" s="81">
        <v>15.63</v>
      </c>
      <c r="N561" s="81"/>
      <c r="O561" s="81"/>
      <c r="P561" s="81"/>
      <c r="Q561" s="81"/>
      <c r="R561" s="81"/>
      <c r="S561" s="81"/>
      <c r="T561" s="81"/>
      <c r="U561" s="81"/>
      <c r="V561" s="81"/>
      <c r="W561" s="81"/>
      <c r="X561" s="81"/>
    </row>
    <row r="562" spans="3:24" x14ac:dyDescent="0.25">
      <c r="C562" s="76">
        <v>42927</v>
      </c>
      <c r="D562" s="81">
        <v>1.2844</v>
      </c>
      <c r="E562" s="81">
        <v>47.52</v>
      </c>
      <c r="F562" s="81">
        <v>1.1465000000000001</v>
      </c>
      <c r="G562" s="81">
        <v>114.875</v>
      </c>
      <c r="H562" s="81">
        <v>92.15</v>
      </c>
      <c r="I562" s="81">
        <v>392.25</v>
      </c>
      <c r="J562" s="81">
        <v>535.5</v>
      </c>
      <c r="K562" s="81">
        <v>181.75</v>
      </c>
      <c r="L562" s="81">
        <v>3303</v>
      </c>
      <c r="M562" s="81">
        <v>15.65</v>
      </c>
      <c r="N562" s="81"/>
      <c r="O562" s="81"/>
      <c r="P562" s="81"/>
      <c r="Q562" s="81"/>
      <c r="R562" s="81"/>
      <c r="S562" s="81"/>
      <c r="T562" s="81"/>
      <c r="U562" s="81"/>
      <c r="V562" s="81"/>
      <c r="W562" s="81"/>
      <c r="X562" s="81"/>
    </row>
    <row r="563" spans="3:24" x14ac:dyDescent="0.25">
      <c r="C563" s="76">
        <v>42926</v>
      </c>
      <c r="D563" s="81">
        <v>1.2875000000000001</v>
      </c>
      <c r="E563" s="81">
        <v>46.88</v>
      </c>
      <c r="F563" s="81">
        <v>1.1398999999999999</v>
      </c>
      <c r="G563" s="81">
        <v>113.825</v>
      </c>
      <c r="H563" s="81">
        <v>91.474999999999994</v>
      </c>
      <c r="I563" s="81">
        <v>391.75</v>
      </c>
      <c r="J563" s="81">
        <v>530.5</v>
      </c>
      <c r="K563" s="81">
        <v>181.25</v>
      </c>
      <c r="L563" s="81">
        <v>3303</v>
      </c>
      <c r="M563" s="81">
        <v>15.55</v>
      </c>
      <c r="N563" s="81"/>
      <c r="O563" s="81"/>
      <c r="P563" s="81"/>
      <c r="Q563" s="81"/>
      <c r="R563" s="81"/>
      <c r="S563" s="81"/>
      <c r="T563" s="81"/>
      <c r="U563" s="81"/>
      <c r="V563" s="81"/>
      <c r="W563" s="81"/>
      <c r="X563" s="81"/>
    </row>
    <row r="564" spans="3:24" x14ac:dyDescent="0.25">
      <c r="C564" s="76">
        <v>42923</v>
      </c>
      <c r="D564" s="81">
        <v>1.2888999999999999</v>
      </c>
      <c r="E564" s="81">
        <v>46.71</v>
      </c>
      <c r="F564" s="81">
        <v>1.1399999999999999</v>
      </c>
      <c r="G564" s="81">
        <v>114.77500000000001</v>
      </c>
      <c r="H564" s="81">
        <v>91.724999999999994</v>
      </c>
      <c r="I564" s="81">
        <v>382.25</v>
      </c>
      <c r="J564" s="81">
        <v>515.25</v>
      </c>
      <c r="K564" s="81">
        <v>179</v>
      </c>
      <c r="L564" s="81">
        <v>3303</v>
      </c>
      <c r="M564" s="81">
        <v>15.58</v>
      </c>
      <c r="N564" s="81"/>
      <c r="O564" s="81"/>
      <c r="P564" s="81"/>
      <c r="Q564" s="81"/>
      <c r="R564" s="81"/>
      <c r="S564" s="81"/>
      <c r="T564" s="81"/>
      <c r="U564" s="81"/>
      <c r="V564" s="81"/>
      <c r="W564" s="81"/>
      <c r="X564" s="81"/>
    </row>
    <row r="565" spans="3:24" x14ac:dyDescent="0.25">
      <c r="C565" s="76">
        <v>42922</v>
      </c>
      <c r="D565" s="81">
        <v>1.2968999999999999</v>
      </c>
      <c r="E565" s="81">
        <v>48.11</v>
      </c>
      <c r="F565" s="81">
        <v>1.1422000000000001</v>
      </c>
      <c r="G565" s="81">
        <v>114.95</v>
      </c>
      <c r="H565" s="81">
        <v>91.474999999999994</v>
      </c>
      <c r="I565" s="81">
        <v>380.25</v>
      </c>
      <c r="J565" s="81">
        <v>519</v>
      </c>
      <c r="K565" s="81">
        <v>177.75</v>
      </c>
      <c r="L565" s="81">
        <v>3303</v>
      </c>
      <c r="M565" s="81">
        <v>15.72</v>
      </c>
      <c r="N565" s="81"/>
      <c r="O565" s="81"/>
      <c r="P565" s="81"/>
      <c r="Q565" s="81"/>
      <c r="R565" s="81"/>
      <c r="S565" s="81"/>
      <c r="T565" s="81"/>
      <c r="U565" s="81"/>
      <c r="V565" s="81"/>
      <c r="W565" s="81"/>
      <c r="X565" s="81"/>
    </row>
    <row r="566" spans="3:24" x14ac:dyDescent="0.25">
      <c r="C566" s="76">
        <v>42921</v>
      </c>
      <c r="D566" s="81">
        <v>1.2934000000000001</v>
      </c>
      <c r="E566" s="81">
        <v>47.79</v>
      </c>
      <c r="F566" s="81">
        <v>1.1352</v>
      </c>
      <c r="G566" s="81">
        <v>113.55</v>
      </c>
      <c r="H566" s="81">
        <v>92.05</v>
      </c>
      <c r="I566" s="81">
        <v>381.75</v>
      </c>
      <c r="J566" s="81">
        <v>539.25</v>
      </c>
      <c r="K566" s="81">
        <v>180.5</v>
      </c>
      <c r="L566" s="81">
        <v>3303</v>
      </c>
      <c r="M566" s="81">
        <v>15.68</v>
      </c>
      <c r="N566" s="81"/>
      <c r="O566" s="81"/>
      <c r="P566" s="81"/>
      <c r="Q566" s="81"/>
      <c r="R566" s="81"/>
      <c r="S566" s="81"/>
      <c r="T566" s="81"/>
      <c r="U566" s="81"/>
      <c r="V566" s="81"/>
      <c r="W566" s="81"/>
      <c r="X566" s="81"/>
    </row>
    <row r="567" spans="3:24" x14ac:dyDescent="0.25">
      <c r="C567" s="76">
        <v>42920</v>
      </c>
      <c r="D567" s="81">
        <v>1.2916000000000001</v>
      </c>
      <c r="E567" s="81">
        <v>49.61</v>
      </c>
      <c r="F567" s="81">
        <v>1.1342000000000001</v>
      </c>
      <c r="G567" s="81">
        <v>115.75</v>
      </c>
      <c r="H567" s="81">
        <v>90.7</v>
      </c>
      <c r="I567" s="81">
        <v>378</v>
      </c>
      <c r="J567" s="81">
        <v>536.75</v>
      </c>
      <c r="K567" s="81">
        <v>179.75</v>
      </c>
      <c r="L567" s="81">
        <v>3303</v>
      </c>
      <c r="M567" s="81">
        <v>15.67</v>
      </c>
      <c r="N567" s="81"/>
      <c r="O567" s="81"/>
      <c r="P567" s="81"/>
      <c r="Q567" s="81"/>
      <c r="R567" s="81"/>
      <c r="S567" s="81"/>
      <c r="T567" s="81"/>
      <c r="U567" s="81"/>
      <c r="V567" s="81"/>
      <c r="W567" s="81"/>
      <c r="X567" s="81"/>
    </row>
    <row r="568" spans="3:24" x14ac:dyDescent="0.25">
      <c r="C568" s="76">
        <v>42919</v>
      </c>
      <c r="D568" s="81">
        <v>1.2936000000000001</v>
      </c>
      <c r="E568" s="81">
        <v>49.68</v>
      </c>
      <c r="F568" s="81">
        <v>1.1359999999999999</v>
      </c>
      <c r="G568" s="81">
        <v>115.75</v>
      </c>
      <c r="H568" s="81">
        <v>90.7</v>
      </c>
      <c r="I568" s="81">
        <v>378</v>
      </c>
      <c r="J568" s="81">
        <v>536.75</v>
      </c>
      <c r="K568" s="81">
        <v>179.75</v>
      </c>
      <c r="L568" s="81">
        <v>3434</v>
      </c>
      <c r="M568" s="81">
        <v>15.67</v>
      </c>
      <c r="N568" s="81"/>
      <c r="O568" s="81"/>
      <c r="P568" s="81"/>
      <c r="Q568" s="81"/>
      <c r="R568" s="81"/>
      <c r="S568" s="81"/>
      <c r="T568" s="81"/>
      <c r="U568" s="81"/>
      <c r="V568" s="81"/>
      <c r="W568" s="81"/>
      <c r="X568" s="81"/>
    </row>
    <row r="569" spans="3:24" x14ac:dyDescent="0.25">
      <c r="C569" s="76">
        <v>42916</v>
      </c>
      <c r="D569" s="81">
        <v>1.3025</v>
      </c>
      <c r="E569" s="81">
        <v>47.92</v>
      </c>
      <c r="F569" s="81">
        <v>1.1423000000000001</v>
      </c>
      <c r="G569" s="81">
        <v>119.1</v>
      </c>
      <c r="H569" s="81">
        <v>90.625</v>
      </c>
      <c r="I569" s="81">
        <v>370.5</v>
      </c>
      <c r="J569" s="81">
        <v>511</v>
      </c>
      <c r="K569" s="81">
        <v>176.5</v>
      </c>
      <c r="L569" s="81">
        <v>3434</v>
      </c>
      <c r="M569" s="81">
        <v>15.72</v>
      </c>
      <c r="N569" s="81"/>
      <c r="O569" s="81"/>
      <c r="P569" s="81"/>
      <c r="Q569" s="81"/>
      <c r="R569" s="81"/>
      <c r="S569" s="81"/>
      <c r="T569" s="81"/>
      <c r="U569" s="81"/>
      <c r="V569" s="81"/>
      <c r="W569" s="81"/>
      <c r="X569" s="81"/>
    </row>
    <row r="570" spans="3:24" x14ac:dyDescent="0.25">
      <c r="C570" s="76">
        <v>42915</v>
      </c>
      <c r="D570" s="81">
        <v>1.3004</v>
      </c>
      <c r="E570" s="81">
        <v>47.42</v>
      </c>
      <c r="F570" s="81">
        <v>1.1439999999999999</v>
      </c>
      <c r="G570" s="81">
        <v>120.2</v>
      </c>
      <c r="H570" s="81">
        <v>89.474999999999994</v>
      </c>
      <c r="I570" s="81">
        <v>359.75</v>
      </c>
      <c r="J570" s="81">
        <v>480.25</v>
      </c>
      <c r="K570" s="81">
        <v>173.25</v>
      </c>
      <c r="L570" s="81">
        <v>3434</v>
      </c>
      <c r="M570" s="81">
        <v>15.7</v>
      </c>
      <c r="N570" s="81"/>
      <c r="O570" s="81"/>
      <c r="P570" s="81"/>
      <c r="Q570" s="81"/>
      <c r="R570" s="81"/>
      <c r="S570" s="81"/>
      <c r="T570" s="81"/>
      <c r="U570" s="81"/>
      <c r="V570" s="81"/>
      <c r="W570" s="81"/>
      <c r="X570" s="81"/>
    </row>
    <row r="571" spans="3:24" x14ac:dyDescent="0.25">
      <c r="C571" s="76">
        <v>42914</v>
      </c>
      <c r="D571" s="81">
        <v>1.2924</v>
      </c>
      <c r="E571" s="81">
        <v>47.31</v>
      </c>
      <c r="F571" s="81">
        <v>1.1375999999999999</v>
      </c>
      <c r="G571" s="81">
        <v>120.25</v>
      </c>
      <c r="H571" s="81">
        <v>87.924999999999997</v>
      </c>
      <c r="I571" s="81">
        <v>356.75</v>
      </c>
      <c r="J571" s="81">
        <v>457.25</v>
      </c>
      <c r="K571" s="81">
        <v>169.75</v>
      </c>
      <c r="L571" s="81">
        <v>3434</v>
      </c>
      <c r="M571" s="81">
        <v>15.82</v>
      </c>
      <c r="N571" s="81"/>
      <c r="O571" s="81"/>
      <c r="P571" s="81"/>
      <c r="Q571" s="81"/>
      <c r="R571" s="81"/>
      <c r="S571" s="81"/>
      <c r="T571" s="81"/>
      <c r="U571" s="81"/>
      <c r="V571" s="81"/>
      <c r="W571" s="81"/>
      <c r="X571" s="81"/>
    </row>
    <row r="572" spans="3:24" x14ac:dyDescent="0.25">
      <c r="C572" s="76">
        <v>42913</v>
      </c>
      <c r="D572" s="81">
        <v>1.2814000000000001</v>
      </c>
      <c r="E572" s="81">
        <v>46.65</v>
      </c>
      <c r="F572" s="81">
        <v>1.1336999999999999</v>
      </c>
      <c r="G572" s="81">
        <v>119.6</v>
      </c>
      <c r="H572" s="81">
        <v>86.474999999999994</v>
      </c>
      <c r="I572" s="81">
        <v>359.25</v>
      </c>
      <c r="J572" s="81">
        <v>453.25</v>
      </c>
      <c r="K572" s="81">
        <v>170.75</v>
      </c>
      <c r="L572" s="81">
        <v>3434</v>
      </c>
      <c r="M572" s="81">
        <v>16.350000000000001</v>
      </c>
      <c r="N572" s="81"/>
      <c r="O572" s="81"/>
      <c r="P572" s="81"/>
      <c r="Q572" s="81"/>
      <c r="R572" s="81"/>
      <c r="S572" s="81"/>
      <c r="T572" s="81"/>
      <c r="U572" s="81"/>
      <c r="V572" s="81"/>
      <c r="W572" s="81"/>
      <c r="X572" s="81"/>
    </row>
    <row r="573" spans="3:24" x14ac:dyDescent="0.25">
      <c r="C573" s="76">
        <v>42912</v>
      </c>
      <c r="D573" s="81">
        <v>1.272</v>
      </c>
      <c r="E573" s="81">
        <v>45.83</v>
      </c>
      <c r="F573" s="81">
        <v>1.1178999999999999</v>
      </c>
      <c r="G573" s="81">
        <v>121.47499999999999</v>
      </c>
      <c r="H573" s="81">
        <v>87.025000000000006</v>
      </c>
      <c r="I573" s="81">
        <v>359</v>
      </c>
      <c r="J573" s="81">
        <v>450</v>
      </c>
      <c r="K573" s="81">
        <v>171.25</v>
      </c>
      <c r="L573" s="81">
        <v>3434</v>
      </c>
      <c r="M573" s="81">
        <v>16.350000000000001</v>
      </c>
      <c r="N573" s="81"/>
      <c r="O573" s="81"/>
      <c r="P573" s="81"/>
      <c r="Q573" s="81"/>
      <c r="R573" s="81"/>
      <c r="S573" s="81"/>
      <c r="T573" s="81"/>
      <c r="U573" s="81"/>
      <c r="V573" s="81"/>
      <c r="W573" s="81"/>
      <c r="X573" s="81"/>
    </row>
    <row r="574" spans="3:24" x14ac:dyDescent="0.25">
      <c r="C574" s="76">
        <v>42909</v>
      </c>
      <c r="D574" s="81">
        <v>1.2716000000000001</v>
      </c>
      <c r="E574" s="81">
        <v>45.54</v>
      </c>
      <c r="F574" s="81">
        <v>1.1192</v>
      </c>
      <c r="G574" s="81">
        <v>119.2</v>
      </c>
      <c r="H574" s="81">
        <v>85.3</v>
      </c>
      <c r="I574" s="81">
        <v>357.75</v>
      </c>
      <c r="J574" s="81">
        <v>459.75</v>
      </c>
      <c r="K574" s="81">
        <v>173.75</v>
      </c>
      <c r="L574" s="81">
        <v>3434</v>
      </c>
      <c r="M574" s="81">
        <v>16.350000000000001</v>
      </c>
      <c r="N574" s="81"/>
      <c r="O574" s="81"/>
      <c r="P574" s="81"/>
      <c r="Q574" s="81"/>
      <c r="R574" s="81"/>
      <c r="S574" s="81"/>
      <c r="T574" s="81"/>
      <c r="U574" s="81"/>
      <c r="V574" s="81"/>
      <c r="W574" s="81"/>
      <c r="X574" s="81"/>
    </row>
    <row r="575" spans="3:24" x14ac:dyDescent="0.25">
      <c r="C575" s="76">
        <v>42908</v>
      </c>
      <c r="D575" s="81">
        <v>1.2681</v>
      </c>
      <c r="E575" s="81">
        <v>45.22</v>
      </c>
      <c r="F575" s="81">
        <v>1.115</v>
      </c>
      <c r="G575" s="81">
        <v>118.625</v>
      </c>
      <c r="H575" s="81">
        <v>85.025000000000006</v>
      </c>
      <c r="I575" s="81">
        <v>362.75</v>
      </c>
      <c r="J575" s="81">
        <v>461.25</v>
      </c>
      <c r="K575" s="81">
        <v>174</v>
      </c>
      <c r="L575" s="81">
        <v>3434</v>
      </c>
      <c r="M575" s="81">
        <v>16.350000000000001</v>
      </c>
      <c r="N575" s="81"/>
      <c r="O575" s="81"/>
      <c r="P575" s="81"/>
      <c r="Q575" s="81"/>
      <c r="R575" s="81"/>
      <c r="S575" s="81"/>
      <c r="T575" s="81"/>
      <c r="U575" s="81"/>
      <c r="V575" s="81"/>
      <c r="W575" s="81"/>
      <c r="X575" s="81"/>
    </row>
    <row r="576" spans="3:24" x14ac:dyDescent="0.25">
      <c r="C576" s="76">
        <v>42907</v>
      </c>
      <c r="D576" s="81">
        <v>1.2667999999999999</v>
      </c>
      <c r="E576" s="81">
        <v>44.82</v>
      </c>
      <c r="F576" s="81">
        <v>1.1166</v>
      </c>
      <c r="G576" s="81">
        <v>119.5</v>
      </c>
      <c r="H576" s="81">
        <v>86.075000000000003</v>
      </c>
      <c r="I576" s="81">
        <v>368.75</v>
      </c>
      <c r="J576" s="81">
        <v>464.5</v>
      </c>
      <c r="K576" s="81">
        <v>175.5</v>
      </c>
      <c r="L576" s="81">
        <v>3434</v>
      </c>
      <c r="M576" s="81">
        <v>16.329999999999998</v>
      </c>
      <c r="N576" s="81"/>
      <c r="O576" s="81"/>
      <c r="P576" s="81"/>
      <c r="Q576" s="81"/>
      <c r="R576" s="81"/>
      <c r="S576" s="81"/>
      <c r="T576" s="81"/>
      <c r="U576" s="81"/>
      <c r="V576" s="81"/>
      <c r="W576" s="81"/>
      <c r="X576" s="81"/>
    </row>
    <row r="577" spans="3:24" x14ac:dyDescent="0.25">
      <c r="C577" s="76">
        <v>42906</v>
      </c>
      <c r="D577" s="81">
        <v>1.2628999999999999</v>
      </c>
      <c r="E577" s="81">
        <v>46.02</v>
      </c>
      <c r="F577" s="81">
        <v>1.1133999999999999</v>
      </c>
      <c r="G577" s="81">
        <v>120.35</v>
      </c>
      <c r="H577" s="81">
        <v>85</v>
      </c>
      <c r="I577" s="81">
        <v>370</v>
      </c>
      <c r="J577" s="81">
        <v>472.5</v>
      </c>
      <c r="K577" s="81">
        <v>177</v>
      </c>
      <c r="L577" s="81">
        <v>3434</v>
      </c>
      <c r="M577" s="81">
        <v>16.329999999999998</v>
      </c>
      <c r="N577" s="81"/>
      <c r="O577" s="81"/>
      <c r="P577" s="81"/>
      <c r="Q577" s="81"/>
      <c r="R577" s="81"/>
      <c r="S577" s="81"/>
      <c r="T577" s="81"/>
      <c r="U577" s="81"/>
      <c r="V577" s="81"/>
      <c r="W577" s="81"/>
      <c r="X577" s="81"/>
    </row>
    <row r="578" spans="3:24" x14ac:dyDescent="0.25">
      <c r="C578" s="76">
        <v>42905</v>
      </c>
      <c r="D578" s="81">
        <v>1.2732000000000001</v>
      </c>
      <c r="E578" s="81">
        <v>46.91</v>
      </c>
      <c r="F578" s="81">
        <v>1.1148</v>
      </c>
      <c r="G578" s="81">
        <v>120</v>
      </c>
      <c r="H578" s="81">
        <v>83.9</v>
      </c>
      <c r="I578" s="81">
        <v>375.25</v>
      </c>
      <c r="J578" s="81">
        <v>467</v>
      </c>
      <c r="K578" s="81">
        <v>177.5</v>
      </c>
      <c r="L578" s="81">
        <v>3395</v>
      </c>
      <c r="M578" s="81">
        <v>16.32</v>
      </c>
      <c r="N578" s="81"/>
      <c r="O578" s="81"/>
      <c r="P578" s="81"/>
      <c r="Q578" s="81"/>
      <c r="R578" s="81"/>
      <c r="S578" s="81"/>
      <c r="T578" s="81"/>
      <c r="U578" s="81"/>
      <c r="V578" s="81"/>
      <c r="W578" s="81"/>
      <c r="X578" s="81"/>
    </row>
    <row r="579" spans="3:24" x14ac:dyDescent="0.25">
      <c r="C579" s="76">
        <v>42902</v>
      </c>
      <c r="D579" s="81">
        <v>1.2774000000000001</v>
      </c>
      <c r="E579" s="81">
        <v>47.37</v>
      </c>
      <c r="F579" s="81">
        <v>1.1196999999999999</v>
      </c>
      <c r="G579" s="81">
        <v>121.7</v>
      </c>
      <c r="H579" s="81">
        <v>82.325000000000003</v>
      </c>
      <c r="I579" s="81">
        <v>384</v>
      </c>
      <c r="J579" s="81">
        <v>465.25</v>
      </c>
      <c r="K579" s="81">
        <v>173.5</v>
      </c>
      <c r="L579" s="81">
        <v>3395</v>
      </c>
      <c r="M579" s="81">
        <v>16.329999999999998</v>
      </c>
      <c r="N579" s="81"/>
      <c r="O579" s="81"/>
      <c r="P579" s="81"/>
      <c r="Q579" s="81"/>
      <c r="R579" s="81"/>
      <c r="S579" s="81"/>
      <c r="T579" s="81"/>
      <c r="U579" s="81"/>
      <c r="V579" s="81"/>
      <c r="W579" s="81"/>
      <c r="X579" s="81"/>
    </row>
    <row r="580" spans="3:24" x14ac:dyDescent="0.25">
      <c r="C580" s="76">
        <v>42901</v>
      </c>
      <c r="D580" s="81">
        <v>1.2754000000000001</v>
      </c>
      <c r="E580" s="81">
        <v>46.92</v>
      </c>
      <c r="F580" s="81">
        <v>1.1143000000000001</v>
      </c>
      <c r="G580" s="81">
        <v>122.5</v>
      </c>
      <c r="H580" s="81">
        <v>82.05</v>
      </c>
      <c r="I580" s="81">
        <v>379.5</v>
      </c>
      <c r="J580" s="81">
        <v>453.75</v>
      </c>
      <c r="K580" s="81">
        <v>170.5</v>
      </c>
      <c r="L580" s="81">
        <v>3395</v>
      </c>
      <c r="M580" s="81">
        <v>16.34</v>
      </c>
      <c r="N580" s="81"/>
      <c r="O580" s="81"/>
      <c r="P580" s="81"/>
      <c r="Q580" s="81"/>
      <c r="R580" s="81"/>
      <c r="S580" s="81"/>
      <c r="T580" s="81"/>
      <c r="U580" s="81"/>
      <c r="V580" s="81"/>
      <c r="W580" s="81"/>
      <c r="X580" s="81"/>
    </row>
    <row r="581" spans="3:24" x14ac:dyDescent="0.25">
      <c r="C581" s="76">
        <v>42900</v>
      </c>
      <c r="D581" s="81">
        <v>1.2750999999999999</v>
      </c>
      <c r="E581" s="81">
        <v>47</v>
      </c>
      <c r="F581" s="81">
        <v>1.1216999999999999</v>
      </c>
      <c r="G581" s="81">
        <v>124.5</v>
      </c>
      <c r="H581" s="81">
        <v>82.575000000000003</v>
      </c>
      <c r="I581" s="81">
        <v>377</v>
      </c>
      <c r="J581" s="81">
        <v>443</v>
      </c>
      <c r="K581" s="81">
        <v>169.75</v>
      </c>
      <c r="L581" s="81">
        <v>3395</v>
      </c>
      <c r="M581" s="81">
        <v>16.309999999999999</v>
      </c>
      <c r="N581" s="81"/>
      <c r="O581" s="81"/>
      <c r="P581" s="81"/>
      <c r="Q581" s="81"/>
      <c r="R581" s="81"/>
      <c r="S581" s="81"/>
      <c r="T581" s="81"/>
      <c r="U581" s="81"/>
      <c r="V581" s="81"/>
      <c r="W581" s="81"/>
      <c r="X581" s="81"/>
    </row>
    <row r="582" spans="3:24" x14ac:dyDescent="0.25">
      <c r="C582" s="76">
        <v>42899</v>
      </c>
      <c r="D582" s="81">
        <v>1.2749999999999999</v>
      </c>
      <c r="E582" s="81">
        <v>48.72</v>
      </c>
      <c r="F582" s="81">
        <v>1.1214</v>
      </c>
      <c r="G582" s="81">
        <v>127.5</v>
      </c>
      <c r="H582" s="81">
        <v>82.775000000000006</v>
      </c>
      <c r="I582" s="81">
        <v>381</v>
      </c>
      <c r="J582" s="81">
        <v>445</v>
      </c>
      <c r="K582" s="81">
        <v>169.75</v>
      </c>
      <c r="L582" s="81">
        <v>3395</v>
      </c>
      <c r="M582" s="81">
        <v>16.309999999999999</v>
      </c>
      <c r="N582" s="81"/>
      <c r="O582" s="81"/>
      <c r="P582" s="81"/>
      <c r="Q582" s="81"/>
      <c r="R582" s="81"/>
      <c r="S582" s="81"/>
      <c r="T582" s="81"/>
      <c r="U582" s="81"/>
      <c r="V582" s="81"/>
      <c r="W582" s="81"/>
      <c r="X582" s="81"/>
    </row>
    <row r="583" spans="3:24" x14ac:dyDescent="0.25">
      <c r="C583" s="76">
        <v>42898</v>
      </c>
      <c r="D583" s="81">
        <v>1.2655000000000001</v>
      </c>
      <c r="E583" s="81">
        <v>48.29</v>
      </c>
      <c r="F583" s="81">
        <v>1.1200000000000001</v>
      </c>
      <c r="G583" s="81">
        <v>128.35</v>
      </c>
      <c r="H583" s="81">
        <v>81.974999999999994</v>
      </c>
      <c r="I583" s="81">
        <v>377.25</v>
      </c>
      <c r="J583" s="81">
        <v>434</v>
      </c>
      <c r="K583" s="81">
        <v>168.25</v>
      </c>
      <c r="L583" s="81">
        <v>3395</v>
      </c>
      <c r="M583" s="81">
        <v>16.309999999999999</v>
      </c>
      <c r="N583" s="81"/>
      <c r="O583" s="81"/>
      <c r="P583" s="81"/>
      <c r="Q583" s="81"/>
      <c r="R583" s="81"/>
      <c r="S583" s="81"/>
      <c r="T583" s="81"/>
      <c r="U583" s="81"/>
      <c r="V583" s="81"/>
      <c r="W583" s="81"/>
      <c r="X583" s="81"/>
    </row>
    <row r="584" spans="3:24" x14ac:dyDescent="0.25">
      <c r="C584" s="76">
        <v>42895</v>
      </c>
      <c r="D584" s="81">
        <v>1.274</v>
      </c>
      <c r="E584" s="81">
        <v>48.15</v>
      </c>
      <c r="F584" s="81">
        <v>1.1192</v>
      </c>
      <c r="G584" s="81">
        <v>131.25</v>
      </c>
      <c r="H584" s="81">
        <v>82.474999999999994</v>
      </c>
      <c r="I584" s="81">
        <v>387.75</v>
      </c>
      <c r="J584" s="81">
        <v>445.75</v>
      </c>
      <c r="K584" s="81">
        <v>169.5</v>
      </c>
      <c r="L584" s="81">
        <v>3395</v>
      </c>
      <c r="M584" s="81">
        <v>16.28</v>
      </c>
      <c r="N584" s="81"/>
      <c r="O584" s="81"/>
      <c r="P584" s="81"/>
      <c r="Q584" s="81"/>
      <c r="R584" s="81"/>
      <c r="S584" s="81"/>
      <c r="T584" s="81"/>
      <c r="U584" s="81"/>
      <c r="V584" s="81"/>
      <c r="W584" s="81"/>
      <c r="X584" s="81"/>
    </row>
    <row r="585" spans="3:24" x14ac:dyDescent="0.25">
      <c r="C585" s="76">
        <v>42894</v>
      </c>
      <c r="D585" s="81">
        <v>1.2950999999999999</v>
      </c>
      <c r="E585" s="81">
        <v>47.86</v>
      </c>
      <c r="F585" s="81">
        <v>1.1212</v>
      </c>
      <c r="G585" s="81">
        <v>131.375</v>
      </c>
      <c r="H585" s="81">
        <v>82.025000000000006</v>
      </c>
      <c r="I585" s="81">
        <v>385.75</v>
      </c>
      <c r="J585" s="81">
        <v>449.25</v>
      </c>
      <c r="K585" s="81">
        <v>170.25</v>
      </c>
      <c r="L585" s="81">
        <v>3395</v>
      </c>
      <c r="M585" s="81">
        <v>16.28</v>
      </c>
      <c r="N585" s="81"/>
      <c r="O585" s="81"/>
      <c r="P585" s="81"/>
      <c r="Q585" s="81"/>
      <c r="R585" s="81"/>
      <c r="S585" s="81"/>
      <c r="T585" s="81"/>
      <c r="U585" s="81"/>
      <c r="V585" s="81"/>
      <c r="W585" s="81"/>
      <c r="X585" s="81"/>
    </row>
    <row r="586" spans="3:24" x14ac:dyDescent="0.25">
      <c r="C586" s="76">
        <v>42893</v>
      </c>
      <c r="D586" s="81">
        <v>1.2959000000000001</v>
      </c>
      <c r="E586" s="81">
        <v>48.06</v>
      </c>
      <c r="F586" s="81">
        <v>1.1254999999999999</v>
      </c>
      <c r="G586" s="81">
        <v>131.19999999999999</v>
      </c>
      <c r="H586" s="81">
        <v>81.625</v>
      </c>
      <c r="I586" s="81">
        <v>384.75</v>
      </c>
      <c r="J586" s="81">
        <v>444.75</v>
      </c>
      <c r="K586" s="81">
        <v>168.5</v>
      </c>
      <c r="L586" s="81">
        <v>3395</v>
      </c>
      <c r="M586" s="81">
        <v>16.29</v>
      </c>
      <c r="N586" s="81"/>
      <c r="O586" s="81"/>
      <c r="P586" s="81"/>
      <c r="Q586" s="81"/>
      <c r="R586" s="81"/>
      <c r="S586" s="81"/>
      <c r="T586" s="81"/>
      <c r="U586" s="81"/>
      <c r="V586" s="81"/>
      <c r="W586" s="81"/>
      <c r="X586" s="81"/>
    </row>
    <row r="587" spans="3:24" x14ac:dyDescent="0.25">
      <c r="C587" s="76">
        <v>42892</v>
      </c>
      <c r="D587" s="81">
        <v>1.2907</v>
      </c>
      <c r="E587" s="81">
        <v>50.12</v>
      </c>
      <c r="F587" s="81">
        <v>1.1274999999999999</v>
      </c>
      <c r="G587" s="81">
        <v>130.19999999999999</v>
      </c>
      <c r="H587" s="81">
        <v>81.650000000000006</v>
      </c>
      <c r="I587" s="81">
        <v>377.25</v>
      </c>
      <c r="J587" s="81">
        <v>435.75</v>
      </c>
      <c r="K587" s="81">
        <v>166.75</v>
      </c>
      <c r="L587" s="81">
        <v>3395</v>
      </c>
      <c r="M587" s="81">
        <v>16.37</v>
      </c>
      <c r="N587" s="81"/>
      <c r="O587" s="81"/>
      <c r="P587" s="81"/>
      <c r="Q587" s="81"/>
      <c r="R587" s="81"/>
      <c r="S587" s="81"/>
      <c r="T587" s="81"/>
      <c r="U587" s="81"/>
      <c r="V587" s="81"/>
      <c r="W587" s="81"/>
      <c r="X587" s="81"/>
    </row>
    <row r="588" spans="3:24" x14ac:dyDescent="0.25">
      <c r="C588" s="76">
        <v>42891</v>
      </c>
      <c r="D588" s="81">
        <v>1.2901</v>
      </c>
      <c r="E588" s="81">
        <v>49.47</v>
      </c>
      <c r="F588" s="81">
        <v>1.1252</v>
      </c>
      <c r="G588" s="81">
        <v>132.1</v>
      </c>
      <c r="H588" s="81">
        <v>80.724999999999994</v>
      </c>
      <c r="I588" s="81">
        <v>373</v>
      </c>
      <c r="J588" s="81">
        <v>429.5</v>
      </c>
      <c r="K588" s="81">
        <v>165.25</v>
      </c>
      <c r="L588" s="81">
        <v>3313</v>
      </c>
      <c r="M588" s="81">
        <v>16.440000000000001</v>
      </c>
      <c r="N588" s="81"/>
      <c r="O588" s="81"/>
      <c r="P588" s="81"/>
      <c r="Q588" s="81"/>
      <c r="R588" s="81"/>
      <c r="S588" s="81"/>
      <c r="T588" s="81"/>
      <c r="U588" s="81"/>
      <c r="V588" s="81"/>
      <c r="W588" s="81"/>
      <c r="X588" s="81"/>
    </row>
    <row r="589" spans="3:24" x14ac:dyDescent="0.25">
      <c r="C589" s="76">
        <v>42888</v>
      </c>
      <c r="D589" s="81">
        <v>1.2882</v>
      </c>
      <c r="E589" s="81">
        <v>49.95</v>
      </c>
      <c r="F589" s="81">
        <v>1.1279999999999999</v>
      </c>
      <c r="G589" s="81">
        <v>130.82499999999999</v>
      </c>
      <c r="H589" s="81">
        <v>81.224999999999994</v>
      </c>
      <c r="I589" s="81">
        <v>372.75</v>
      </c>
      <c r="J589" s="81">
        <v>429.5</v>
      </c>
      <c r="K589" s="81">
        <v>166.25</v>
      </c>
      <c r="L589" s="81">
        <v>3313</v>
      </c>
      <c r="M589" s="81">
        <v>16.52</v>
      </c>
      <c r="N589" s="81"/>
      <c r="O589" s="81"/>
      <c r="P589" s="81"/>
      <c r="Q589" s="81"/>
      <c r="R589" s="81"/>
      <c r="S589" s="81"/>
      <c r="T589" s="81"/>
      <c r="U589" s="81"/>
      <c r="V589" s="81"/>
      <c r="W589" s="81"/>
      <c r="X589" s="81"/>
    </row>
    <row r="590" spans="3:24" x14ac:dyDescent="0.25">
      <c r="C590" s="76">
        <v>42887</v>
      </c>
      <c r="D590" s="81">
        <v>1.2879</v>
      </c>
      <c r="E590" s="81">
        <v>50.63</v>
      </c>
      <c r="F590" s="81">
        <v>1.1211</v>
      </c>
      <c r="G590" s="81">
        <v>127.425</v>
      </c>
      <c r="H590" s="81">
        <v>80.924999999999997</v>
      </c>
      <c r="I590" s="81">
        <v>370.5</v>
      </c>
      <c r="J590" s="81">
        <v>429</v>
      </c>
      <c r="K590" s="81">
        <v>166</v>
      </c>
      <c r="L590" s="81">
        <v>3313</v>
      </c>
      <c r="M590" s="81">
        <v>16.66</v>
      </c>
      <c r="N590" s="81"/>
      <c r="O590" s="81"/>
      <c r="P590" s="81"/>
      <c r="Q590" s="81"/>
      <c r="R590" s="81"/>
      <c r="S590" s="81"/>
      <c r="T590" s="81"/>
      <c r="U590" s="81"/>
      <c r="V590" s="81"/>
      <c r="W590" s="81"/>
      <c r="X590" s="81"/>
    </row>
    <row r="591" spans="3:24" x14ac:dyDescent="0.25">
      <c r="C591" s="76">
        <v>42886</v>
      </c>
      <c r="D591" s="81">
        <v>1.2887999999999999</v>
      </c>
      <c r="E591" s="81">
        <v>50.31</v>
      </c>
      <c r="F591" s="81">
        <v>1.1241000000000001</v>
      </c>
      <c r="G591" s="81">
        <v>124.425</v>
      </c>
      <c r="H591" s="81">
        <v>81.924999999999997</v>
      </c>
      <c r="I591" s="81">
        <v>372</v>
      </c>
      <c r="J591" s="81">
        <v>429.25</v>
      </c>
      <c r="K591" s="81">
        <v>166.75</v>
      </c>
      <c r="L591" s="81">
        <v>3313</v>
      </c>
      <c r="M591" s="81">
        <v>15.61</v>
      </c>
      <c r="N591" s="81"/>
      <c r="O591" s="81"/>
      <c r="P591" s="81"/>
      <c r="Q591" s="81"/>
      <c r="R591" s="81"/>
      <c r="S591" s="81"/>
      <c r="T591" s="81"/>
      <c r="U591" s="81"/>
      <c r="V591" s="81"/>
      <c r="W591" s="81"/>
      <c r="X591" s="81"/>
    </row>
    <row r="592" spans="3:24" x14ac:dyDescent="0.25">
      <c r="C592" s="76">
        <v>42885</v>
      </c>
      <c r="D592" s="81">
        <v>1.2857000000000001</v>
      </c>
      <c r="E592" s="81">
        <v>51.84</v>
      </c>
      <c r="F592" s="81">
        <v>1.1183000000000001</v>
      </c>
      <c r="G592" s="81">
        <v>122.97499999999999</v>
      </c>
      <c r="H592" s="81">
        <v>80.5</v>
      </c>
      <c r="I592" s="81">
        <v>367</v>
      </c>
      <c r="J592" s="81">
        <v>429.5</v>
      </c>
      <c r="K592" s="81">
        <v>166.5</v>
      </c>
      <c r="L592" s="81">
        <v>3313</v>
      </c>
      <c r="M592" s="81">
        <v>15.62</v>
      </c>
      <c r="N592" s="81"/>
      <c r="O592" s="81"/>
      <c r="P592" s="81"/>
      <c r="Q592" s="81"/>
      <c r="R592" s="81"/>
      <c r="S592" s="81"/>
      <c r="T592" s="81"/>
      <c r="U592" s="81"/>
      <c r="V592" s="81"/>
      <c r="W592" s="81"/>
      <c r="X592" s="81"/>
    </row>
    <row r="593" spans="3:24" x14ac:dyDescent="0.25">
      <c r="C593" s="76">
        <v>42884</v>
      </c>
      <c r="D593" s="81">
        <v>1.2838000000000001</v>
      </c>
      <c r="E593" s="81">
        <v>52.29</v>
      </c>
      <c r="F593" s="81">
        <v>1.1164000000000001</v>
      </c>
      <c r="G593" s="81">
        <v>122.7</v>
      </c>
      <c r="H593" s="81">
        <v>81.825000000000003</v>
      </c>
      <c r="I593" s="81">
        <v>374.25</v>
      </c>
      <c r="J593" s="81">
        <v>438.25</v>
      </c>
      <c r="K593" s="81">
        <v>168.25</v>
      </c>
      <c r="L593" s="81">
        <v>3313</v>
      </c>
      <c r="M593" s="81">
        <v>15.61</v>
      </c>
      <c r="N593" s="81"/>
      <c r="O593" s="81"/>
      <c r="P593" s="81"/>
      <c r="Q593" s="81"/>
      <c r="R593" s="81"/>
      <c r="S593" s="81"/>
      <c r="T593" s="81"/>
      <c r="U593" s="81"/>
      <c r="V593" s="81"/>
      <c r="W593" s="81"/>
      <c r="X593" s="81"/>
    </row>
    <row r="594" spans="3:24" x14ac:dyDescent="0.25">
      <c r="C594" s="76">
        <v>42881</v>
      </c>
      <c r="D594" s="81">
        <v>1.2802</v>
      </c>
      <c r="E594" s="81">
        <v>52.15</v>
      </c>
      <c r="F594" s="81">
        <v>1.1182000000000001</v>
      </c>
      <c r="G594" s="81">
        <v>122.7</v>
      </c>
      <c r="H594" s="81">
        <v>81.825000000000003</v>
      </c>
      <c r="I594" s="81">
        <v>374.25</v>
      </c>
      <c r="J594" s="81">
        <v>438.25</v>
      </c>
      <c r="K594" s="81">
        <v>167.5</v>
      </c>
      <c r="L594" s="81">
        <v>3313</v>
      </c>
      <c r="M594" s="81">
        <v>15.61</v>
      </c>
      <c r="N594" s="81"/>
      <c r="O594" s="81"/>
      <c r="P594" s="81"/>
      <c r="Q594" s="81"/>
      <c r="R594" s="81"/>
      <c r="S594" s="81"/>
      <c r="T594" s="81"/>
      <c r="U594" s="81"/>
      <c r="V594" s="81"/>
      <c r="W594" s="81"/>
      <c r="X594" s="81"/>
    </row>
    <row r="595" spans="3:24" x14ac:dyDescent="0.25">
      <c r="C595" s="76">
        <v>42880</v>
      </c>
      <c r="D595" s="81">
        <v>1.2939000000000001</v>
      </c>
      <c r="E595" s="81">
        <v>51.46</v>
      </c>
      <c r="F595" s="81">
        <v>1.1209</v>
      </c>
      <c r="G595" s="81">
        <v>123.925</v>
      </c>
      <c r="H595" s="81">
        <v>80.95</v>
      </c>
      <c r="I595" s="81">
        <v>369.25</v>
      </c>
      <c r="J595" s="81">
        <v>430.75</v>
      </c>
      <c r="K595" s="81">
        <v>166.75</v>
      </c>
      <c r="L595" s="81">
        <v>3313</v>
      </c>
      <c r="M595" s="81">
        <v>15.61</v>
      </c>
      <c r="N595" s="81"/>
      <c r="O595" s="81"/>
      <c r="P595" s="81"/>
      <c r="Q595" s="81"/>
      <c r="R595" s="81"/>
      <c r="S595" s="81"/>
      <c r="T595" s="81"/>
      <c r="U595" s="81"/>
      <c r="V595" s="81"/>
      <c r="W595" s="81"/>
      <c r="X595" s="81"/>
    </row>
    <row r="596" spans="3:24" x14ac:dyDescent="0.25">
      <c r="C596" s="76">
        <v>42879</v>
      </c>
      <c r="D596" s="81">
        <v>1.2972999999999999</v>
      </c>
      <c r="E596" s="81">
        <v>53.96</v>
      </c>
      <c r="F596" s="81">
        <v>1.1216999999999999</v>
      </c>
      <c r="G596" s="81">
        <v>122.125</v>
      </c>
      <c r="H596" s="81">
        <v>80.2</v>
      </c>
      <c r="I596" s="81">
        <v>371.25</v>
      </c>
      <c r="J596" s="81">
        <v>432.5</v>
      </c>
      <c r="K596" s="81">
        <v>167</v>
      </c>
      <c r="L596" s="81">
        <v>3313</v>
      </c>
      <c r="M596" s="81">
        <v>15.6</v>
      </c>
      <c r="N596" s="81"/>
      <c r="O596" s="81"/>
      <c r="P596" s="81"/>
      <c r="Q596" s="81"/>
      <c r="R596" s="81"/>
      <c r="S596" s="81"/>
      <c r="T596" s="81"/>
      <c r="U596" s="81"/>
      <c r="V596" s="81"/>
      <c r="W596" s="81"/>
      <c r="X596" s="81"/>
    </row>
    <row r="597" spans="3:24" x14ac:dyDescent="0.25">
      <c r="C597" s="76">
        <v>42878</v>
      </c>
      <c r="D597" s="81">
        <v>1.2959000000000001</v>
      </c>
      <c r="E597" s="81">
        <v>54.15</v>
      </c>
      <c r="F597" s="81">
        <v>1.1182000000000001</v>
      </c>
      <c r="G597" s="81">
        <v>123.075</v>
      </c>
      <c r="H597" s="81">
        <v>80.150000000000006</v>
      </c>
      <c r="I597" s="81">
        <v>369.5</v>
      </c>
      <c r="J597" s="81">
        <v>429.5</v>
      </c>
      <c r="K597" s="81">
        <v>166.75</v>
      </c>
      <c r="L597" s="81">
        <v>3313</v>
      </c>
      <c r="M597" s="81">
        <v>15.6</v>
      </c>
      <c r="N597" s="81"/>
      <c r="O597" s="81"/>
      <c r="P597" s="81"/>
      <c r="Q597" s="81"/>
      <c r="R597" s="81"/>
      <c r="S597" s="81"/>
      <c r="T597" s="81"/>
      <c r="U597" s="81"/>
      <c r="V597" s="81"/>
      <c r="W597" s="81"/>
      <c r="X597" s="81"/>
    </row>
    <row r="598" spans="3:24" x14ac:dyDescent="0.25">
      <c r="C598" s="76">
        <v>42877</v>
      </c>
      <c r="D598" s="81">
        <v>1.2998000000000001</v>
      </c>
      <c r="E598" s="81">
        <v>53.87</v>
      </c>
      <c r="F598" s="81">
        <v>1.1235999999999999</v>
      </c>
      <c r="G598" s="81">
        <v>123.925</v>
      </c>
      <c r="H598" s="81">
        <v>79.349999999999994</v>
      </c>
      <c r="I598" s="81">
        <v>375</v>
      </c>
      <c r="J598" s="81">
        <v>434.25</v>
      </c>
      <c r="K598" s="81">
        <v>167.25</v>
      </c>
      <c r="L598" s="81">
        <v>3313</v>
      </c>
      <c r="M598" s="81">
        <v>15.6</v>
      </c>
      <c r="N598" s="81"/>
      <c r="O598" s="81"/>
      <c r="P598" s="81"/>
      <c r="Q598" s="81"/>
      <c r="R598" s="81"/>
      <c r="S598" s="81"/>
      <c r="T598" s="81"/>
      <c r="U598" s="81"/>
      <c r="V598" s="81"/>
      <c r="W598" s="81"/>
      <c r="X598" s="81"/>
    </row>
    <row r="599" spans="3:24" x14ac:dyDescent="0.25">
      <c r="C599" s="76">
        <v>42874</v>
      </c>
      <c r="D599" s="81">
        <v>1.3033999999999999</v>
      </c>
      <c r="E599" s="81">
        <v>53.61</v>
      </c>
      <c r="F599" s="81">
        <v>1.1204000000000001</v>
      </c>
      <c r="G599" s="81">
        <v>123.45</v>
      </c>
      <c r="H599" s="81">
        <v>79.5</v>
      </c>
      <c r="I599" s="81">
        <v>372.5</v>
      </c>
      <c r="J599" s="81">
        <v>435.25</v>
      </c>
      <c r="K599" s="81">
        <v>165.75</v>
      </c>
      <c r="L599" s="81">
        <v>3313</v>
      </c>
      <c r="M599" s="81">
        <v>15.6</v>
      </c>
      <c r="N599" s="81"/>
      <c r="O599" s="81"/>
      <c r="P599" s="81"/>
      <c r="Q599" s="81"/>
      <c r="R599" s="81"/>
      <c r="S599" s="81"/>
      <c r="T599" s="81"/>
      <c r="U599" s="81"/>
      <c r="V599" s="81"/>
      <c r="W599" s="81"/>
      <c r="X599" s="81"/>
    </row>
    <row r="600" spans="3:24" x14ac:dyDescent="0.25">
      <c r="C600" s="76">
        <v>42873</v>
      </c>
      <c r="D600" s="81">
        <v>1.2936000000000001</v>
      </c>
      <c r="E600" s="81">
        <v>52.51</v>
      </c>
      <c r="F600" s="81">
        <v>1.1101000000000001</v>
      </c>
      <c r="G600" s="81">
        <v>122.925</v>
      </c>
      <c r="H600" s="81">
        <v>79.150000000000006</v>
      </c>
      <c r="I600" s="81">
        <v>366</v>
      </c>
      <c r="J600" s="81">
        <v>425.75</v>
      </c>
      <c r="K600" s="81">
        <v>165.75</v>
      </c>
      <c r="L600" s="81">
        <v>3313</v>
      </c>
      <c r="M600" s="81">
        <v>15.61</v>
      </c>
      <c r="N600" s="81"/>
      <c r="O600" s="81"/>
      <c r="P600" s="81"/>
      <c r="Q600" s="81"/>
      <c r="R600" s="81"/>
      <c r="S600" s="81"/>
      <c r="T600" s="81"/>
      <c r="U600" s="81"/>
      <c r="V600" s="81"/>
      <c r="W600" s="81"/>
      <c r="X600" s="81"/>
    </row>
    <row r="601" spans="3:24" x14ac:dyDescent="0.25">
      <c r="C601" s="76">
        <v>42872</v>
      </c>
      <c r="D601" s="81">
        <v>1.2968999999999999</v>
      </c>
      <c r="E601" s="81">
        <v>52.21</v>
      </c>
      <c r="F601" s="81">
        <v>1.1157999999999999</v>
      </c>
      <c r="G601" s="81">
        <v>122.45</v>
      </c>
      <c r="H601" s="81">
        <v>78.900000000000006</v>
      </c>
      <c r="I601" s="81">
        <v>371.5</v>
      </c>
      <c r="J601" s="81">
        <v>427</v>
      </c>
      <c r="K601" s="81">
        <v>166.75</v>
      </c>
      <c r="L601" s="81">
        <v>3313</v>
      </c>
      <c r="M601" s="81">
        <v>15.62</v>
      </c>
      <c r="N601" s="81"/>
      <c r="O601" s="81"/>
      <c r="P601" s="81"/>
      <c r="Q601" s="81"/>
      <c r="R601" s="81"/>
      <c r="S601" s="81"/>
      <c r="T601" s="81"/>
      <c r="U601" s="81"/>
      <c r="V601" s="81"/>
      <c r="W601" s="81"/>
      <c r="X601" s="81"/>
    </row>
    <row r="602" spans="3:24" x14ac:dyDescent="0.25">
      <c r="C602" s="76">
        <v>42871</v>
      </c>
      <c r="D602" s="81">
        <v>1.2916000000000001</v>
      </c>
      <c r="E602" s="81">
        <v>51.65</v>
      </c>
      <c r="F602" s="81">
        <v>1.1082000000000001</v>
      </c>
      <c r="G602" s="81">
        <v>121.9</v>
      </c>
      <c r="H602" s="81">
        <v>78.724999999999994</v>
      </c>
      <c r="I602" s="81">
        <v>367.75</v>
      </c>
      <c r="J602" s="81">
        <v>424.25</v>
      </c>
      <c r="K602" s="81">
        <v>166.25</v>
      </c>
      <c r="L602" s="81">
        <v>3313</v>
      </c>
      <c r="M602" s="81">
        <v>15.63</v>
      </c>
      <c r="N602" s="81"/>
      <c r="O602" s="81"/>
      <c r="P602" s="81"/>
      <c r="Q602" s="81"/>
      <c r="R602" s="81"/>
      <c r="S602" s="81"/>
      <c r="T602" s="81"/>
      <c r="U602" s="81"/>
      <c r="V602" s="81"/>
      <c r="W602" s="81"/>
      <c r="X602" s="81"/>
    </row>
    <row r="603" spans="3:24" x14ac:dyDescent="0.25">
      <c r="C603" s="76">
        <v>42870</v>
      </c>
      <c r="D603" s="81">
        <v>1.2892999999999999</v>
      </c>
      <c r="E603" s="81">
        <v>51.82</v>
      </c>
      <c r="F603" s="81">
        <v>1.0972999999999999</v>
      </c>
      <c r="G603" s="81">
        <v>122.45</v>
      </c>
      <c r="H603" s="81">
        <v>77.25</v>
      </c>
      <c r="I603" s="81">
        <v>367.75</v>
      </c>
      <c r="J603" s="81">
        <v>423.25</v>
      </c>
      <c r="K603" s="81">
        <v>167.5</v>
      </c>
      <c r="L603" s="81">
        <v>3166</v>
      </c>
      <c r="M603" s="81">
        <v>15.6</v>
      </c>
      <c r="N603" s="81"/>
      <c r="O603" s="81"/>
      <c r="P603" s="81"/>
      <c r="Q603" s="81"/>
      <c r="R603" s="81"/>
      <c r="S603" s="81"/>
      <c r="T603" s="81"/>
      <c r="U603" s="81"/>
      <c r="V603" s="81"/>
      <c r="W603" s="81"/>
      <c r="X603" s="81"/>
    </row>
    <row r="604" spans="3:24" x14ac:dyDescent="0.25">
      <c r="C604" s="76">
        <v>42867</v>
      </c>
      <c r="D604" s="81">
        <v>1.2889999999999999</v>
      </c>
      <c r="E604" s="81">
        <v>50.84</v>
      </c>
      <c r="F604" s="81">
        <v>1.0928</v>
      </c>
      <c r="G604" s="81">
        <v>125.175</v>
      </c>
      <c r="H604" s="81">
        <v>77.95</v>
      </c>
      <c r="I604" s="81">
        <v>361.75</v>
      </c>
      <c r="J604" s="81">
        <v>425</v>
      </c>
      <c r="K604" s="81">
        <v>169.5</v>
      </c>
      <c r="L604" s="81">
        <v>3166</v>
      </c>
      <c r="M604" s="81">
        <v>15.58</v>
      </c>
      <c r="N604" s="81"/>
      <c r="O604" s="81"/>
      <c r="P604" s="81"/>
      <c r="Q604" s="81"/>
      <c r="R604" s="81"/>
      <c r="S604" s="81"/>
      <c r="T604" s="81"/>
      <c r="U604" s="81"/>
      <c r="V604" s="81"/>
      <c r="W604" s="81"/>
      <c r="X604" s="81"/>
    </row>
    <row r="605" spans="3:24" x14ac:dyDescent="0.25">
      <c r="C605" s="76">
        <v>42866</v>
      </c>
      <c r="D605" s="81">
        <v>1.2881</v>
      </c>
      <c r="E605" s="81">
        <v>50.77</v>
      </c>
      <c r="F605" s="81">
        <v>1.0861000000000001</v>
      </c>
      <c r="G605" s="81">
        <v>123.925</v>
      </c>
      <c r="H605" s="81">
        <v>71.525000000000006</v>
      </c>
      <c r="I605" s="81">
        <v>360.5</v>
      </c>
      <c r="J605" s="81">
        <v>426</v>
      </c>
      <c r="K605" s="81">
        <v>170</v>
      </c>
      <c r="L605" s="81">
        <v>3166</v>
      </c>
      <c r="M605" s="81">
        <v>15.61</v>
      </c>
      <c r="N605" s="81"/>
      <c r="O605" s="81"/>
      <c r="P605" s="81"/>
      <c r="Q605" s="81"/>
      <c r="R605" s="81"/>
      <c r="S605" s="81"/>
      <c r="T605" s="81"/>
      <c r="U605" s="81"/>
      <c r="V605" s="81"/>
      <c r="W605" s="81"/>
      <c r="X605" s="81"/>
    </row>
    <row r="606" spans="3:24" x14ac:dyDescent="0.25">
      <c r="C606" s="76">
        <v>42865</v>
      </c>
      <c r="D606" s="81">
        <v>1.2936000000000001</v>
      </c>
      <c r="E606" s="81">
        <v>50.22</v>
      </c>
      <c r="F606" s="81">
        <v>1.0866</v>
      </c>
      <c r="G606" s="81">
        <v>124.2</v>
      </c>
      <c r="H606" s="81">
        <v>71.05</v>
      </c>
      <c r="I606" s="81">
        <v>365.25</v>
      </c>
      <c r="J606" s="81">
        <v>424</v>
      </c>
      <c r="K606" s="81">
        <v>161.5</v>
      </c>
      <c r="L606" s="81">
        <v>3166</v>
      </c>
      <c r="M606" s="81">
        <v>15.55</v>
      </c>
      <c r="N606" s="81"/>
      <c r="O606" s="81"/>
      <c r="P606" s="81"/>
      <c r="Q606" s="81"/>
      <c r="R606" s="81"/>
      <c r="S606" s="81"/>
      <c r="T606" s="81"/>
      <c r="U606" s="81"/>
      <c r="V606" s="81"/>
      <c r="W606" s="81"/>
      <c r="X606" s="81"/>
    </row>
    <row r="607" spans="3:24" x14ac:dyDescent="0.25">
      <c r="C607" s="76">
        <v>42864</v>
      </c>
      <c r="D607" s="81">
        <v>1.2932999999999999</v>
      </c>
      <c r="E607" s="81">
        <v>48.73</v>
      </c>
      <c r="F607" s="81">
        <v>1.0871999999999999</v>
      </c>
      <c r="G607" s="81">
        <v>124.97499999999999</v>
      </c>
      <c r="H607" s="81">
        <v>70.3</v>
      </c>
      <c r="I607" s="81">
        <v>358.25</v>
      </c>
      <c r="J607" s="81">
        <v>421.75</v>
      </c>
      <c r="K607" s="81">
        <v>164</v>
      </c>
      <c r="L607" s="81">
        <v>3166</v>
      </c>
      <c r="M607" s="81">
        <v>15.52</v>
      </c>
      <c r="N607" s="81"/>
      <c r="O607" s="81"/>
      <c r="P607" s="81"/>
      <c r="Q607" s="81"/>
      <c r="R607" s="81"/>
      <c r="S607" s="81"/>
      <c r="T607" s="81"/>
      <c r="U607" s="81"/>
      <c r="V607" s="81"/>
      <c r="W607" s="81"/>
      <c r="X607" s="81"/>
    </row>
    <row r="608" spans="3:24" x14ac:dyDescent="0.25">
      <c r="C608" s="76">
        <v>42863</v>
      </c>
      <c r="D608" s="81">
        <v>1.2938000000000001</v>
      </c>
      <c r="E608" s="81">
        <v>49.34</v>
      </c>
      <c r="F608" s="81">
        <v>1.0922000000000001</v>
      </c>
      <c r="G608" s="81">
        <v>127.77500000000001</v>
      </c>
      <c r="H608" s="81">
        <v>69.900000000000006</v>
      </c>
      <c r="I608" s="81">
        <v>356.75</v>
      </c>
      <c r="J608" s="81">
        <v>418</v>
      </c>
      <c r="K608" s="81">
        <v>167.75</v>
      </c>
      <c r="L608" s="81">
        <v>3166</v>
      </c>
      <c r="M608" s="81">
        <v>15.55</v>
      </c>
      <c r="N608" s="81"/>
      <c r="O608" s="81"/>
      <c r="P608" s="81"/>
      <c r="Q608" s="81"/>
      <c r="R608" s="81"/>
      <c r="S608" s="81"/>
      <c r="T608" s="81"/>
      <c r="U608" s="81"/>
      <c r="V608" s="81"/>
      <c r="W608" s="81"/>
      <c r="X608" s="81"/>
    </row>
    <row r="609" spans="3:24" x14ac:dyDescent="0.25">
      <c r="C609" s="76">
        <v>42860</v>
      </c>
      <c r="D609" s="81">
        <v>1.2979000000000001</v>
      </c>
      <c r="E609" s="81">
        <v>49.1</v>
      </c>
      <c r="F609" s="81">
        <v>1.0994999999999999</v>
      </c>
      <c r="G609" s="81">
        <v>128.30000000000001</v>
      </c>
      <c r="H609" s="81">
        <v>69.400000000000006</v>
      </c>
      <c r="I609" s="81">
        <v>361.75</v>
      </c>
      <c r="J609" s="81">
        <v>427.5</v>
      </c>
      <c r="K609" s="81">
        <v>169.25</v>
      </c>
      <c r="L609" s="81">
        <v>3166</v>
      </c>
      <c r="M609" s="81">
        <v>15.58</v>
      </c>
      <c r="N609" s="81"/>
      <c r="O609" s="81"/>
      <c r="P609" s="81"/>
      <c r="Q609" s="81"/>
      <c r="R609" s="81"/>
      <c r="S609" s="81"/>
      <c r="T609" s="81"/>
      <c r="U609" s="81"/>
      <c r="V609" s="81"/>
      <c r="W609" s="81"/>
      <c r="X609" s="81"/>
    </row>
    <row r="610" spans="3:24" x14ac:dyDescent="0.25">
      <c r="C610" s="76">
        <v>42859</v>
      </c>
      <c r="D610" s="81">
        <v>1.292</v>
      </c>
      <c r="E610" s="81">
        <v>48.38</v>
      </c>
      <c r="F610" s="81">
        <v>1.0984</v>
      </c>
      <c r="G610" s="81">
        <v>131.30000000000001</v>
      </c>
      <c r="H610" s="81">
        <v>69</v>
      </c>
      <c r="I610" s="81">
        <v>358</v>
      </c>
      <c r="J610" s="81">
        <v>426</v>
      </c>
      <c r="K610" s="81">
        <v>167.25</v>
      </c>
      <c r="L610" s="81">
        <v>3166</v>
      </c>
      <c r="M610" s="81">
        <v>15.48</v>
      </c>
      <c r="N610" s="81"/>
      <c r="O610" s="81"/>
      <c r="P610" s="81"/>
      <c r="Q610" s="81"/>
      <c r="R610" s="81"/>
      <c r="S610" s="81"/>
      <c r="T610" s="81"/>
      <c r="U610" s="81"/>
      <c r="V610" s="81"/>
      <c r="W610" s="81"/>
      <c r="X610" s="81"/>
    </row>
    <row r="611" spans="3:24" x14ac:dyDescent="0.25">
      <c r="C611" s="76">
        <v>42858</v>
      </c>
      <c r="D611" s="81">
        <v>1.2863</v>
      </c>
      <c r="E611" s="81">
        <v>50.79</v>
      </c>
      <c r="F611" s="81">
        <v>1.0882000000000001</v>
      </c>
      <c r="G611" s="81">
        <v>130.05000000000001</v>
      </c>
      <c r="H611" s="81">
        <v>67.95</v>
      </c>
      <c r="I611" s="81">
        <v>366.25</v>
      </c>
      <c r="J611" s="81">
        <v>443</v>
      </c>
      <c r="K611" s="81">
        <v>171.25</v>
      </c>
      <c r="L611" s="81">
        <v>3166</v>
      </c>
      <c r="M611" s="81">
        <v>15.32</v>
      </c>
      <c r="N611" s="81"/>
      <c r="O611" s="81"/>
      <c r="P611" s="81"/>
      <c r="Q611" s="81"/>
      <c r="R611" s="81"/>
      <c r="S611" s="81"/>
      <c r="T611" s="81"/>
      <c r="U611" s="81"/>
      <c r="V611" s="81"/>
      <c r="W611" s="81"/>
      <c r="X611" s="81"/>
    </row>
    <row r="612" spans="3:24" x14ac:dyDescent="0.25">
      <c r="C612" s="76">
        <v>42857</v>
      </c>
      <c r="D612" s="81">
        <v>1.2935000000000001</v>
      </c>
      <c r="E612" s="81">
        <v>50.46</v>
      </c>
      <c r="F612" s="81">
        <v>1.0927</v>
      </c>
      <c r="G612" s="81">
        <v>127.05</v>
      </c>
      <c r="H612" s="81">
        <v>66.95</v>
      </c>
      <c r="I612" s="81">
        <v>364</v>
      </c>
      <c r="J612" s="81">
        <v>441.5</v>
      </c>
      <c r="K612" s="81">
        <v>169.5</v>
      </c>
      <c r="L612" s="81">
        <v>3166</v>
      </c>
      <c r="M612" s="81">
        <v>15.18</v>
      </c>
      <c r="N612" s="81"/>
      <c r="O612" s="81"/>
      <c r="P612" s="81"/>
      <c r="Q612" s="81"/>
      <c r="R612" s="81"/>
      <c r="S612" s="81"/>
      <c r="T612" s="81"/>
      <c r="U612" s="81"/>
      <c r="V612" s="81"/>
      <c r="W612" s="81"/>
      <c r="X612" s="81"/>
    </row>
    <row r="613" spans="3:24" x14ac:dyDescent="0.25">
      <c r="C613" s="76">
        <v>42856</v>
      </c>
      <c r="D613" s="81">
        <v>1.2885</v>
      </c>
      <c r="E613" s="81">
        <v>51.52</v>
      </c>
      <c r="F613" s="81">
        <v>1.0898000000000001</v>
      </c>
      <c r="G613" s="81">
        <v>124.125</v>
      </c>
      <c r="H613" s="81">
        <v>66.125</v>
      </c>
      <c r="I613" s="81">
        <v>369.25</v>
      </c>
      <c r="J613" s="81">
        <v>442.75</v>
      </c>
      <c r="K613" s="81">
        <v>168.25</v>
      </c>
      <c r="L613" s="81">
        <v>3139</v>
      </c>
      <c r="M613" s="81">
        <v>15.18</v>
      </c>
      <c r="N613" s="81"/>
      <c r="O613" s="81"/>
      <c r="P613" s="81"/>
      <c r="Q613" s="81"/>
      <c r="R613" s="81"/>
      <c r="S613" s="81"/>
      <c r="T613" s="81"/>
      <c r="U613" s="81"/>
      <c r="V613" s="81"/>
      <c r="W613" s="81"/>
      <c r="X613" s="81"/>
    </row>
    <row r="614" spans="3:24" x14ac:dyDescent="0.25">
      <c r="C614" s="76">
        <v>42853</v>
      </c>
      <c r="D614" s="81">
        <v>1.2946</v>
      </c>
      <c r="E614" s="81">
        <v>51.73</v>
      </c>
      <c r="F614" s="81">
        <v>1.0894999999999999</v>
      </c>
      <c r="G614" s="81">
        <v>138</v>
      </c>
      <c r="H614" s="81">
        <v>66.974999999999994</v>
      </c>
      <c r="I614" s="81">
        <v>358</v>
      </c>
      <c r="J614" s="81">
        <v>418.5</v>
      </c>
      <c r="K614" s="81">
        <v>168.25</v>
      </c>
      <c r="L614" s="81">
        <v>3139</v>
      </c>
      <c r="M614" s="81">
        <v>15.17</v>
      </c>
      <c r="N614" s="81"/>
      <c r="O614" s="81"/>
      <c r="P614" s="81"/>
      <c r="Q614" s="81"/>
      <c r="R614" s="81"/>
      <c r="S614" s="81"/>
      <c r="T614" s="81"/>
      <c r="U614" s="81"/>
      <c r="V614" s="81"/>
      <c r="W614" s="81"/>
      <c r="X614" s="81"/>
    </row>
    <row r="615" spans="3:24" x14ac:dyDescent="0.25">
      <c r="C615" s="76">
        <v>42852</v>
      </c>
      <c r="D615" s="81">
        <v>1.2902</v>
      </c>
      <c r="E615" s="81">
        <v>51.44</v>
      </c>
      <c r="F615" s="81">
        <v>1.0871999999999999</v>
      </c>
      <c r="G615" s="81">
        <v>135.6</v>
      </c>
      <c r="H615" s="81">
        <v>66.900000000000006</v>
      </c>
      <c r="I615" s="81">
        <v>362</v>
      </c>
      <c r="J615" s="81">
        <v>413.5</v>
      </c>
      <c r="K615" s="81">
        <v>167.75</v>
      </c>
      <c r="L615" s="81">
        <v>3139</v>
      </c>
      <c r="M615" s="81">
        <v>15.18</v>
      </c>
      <c r="N615" s="81"/>
      <c r="O615" s="81"/>
      <c r="P615" s="81"/>
      <c r="Q615" s="81"/>
      <c r="R615" s="81"/>
      <c r="S615" s="81"/>
      <c r="T615" s="81"/>
      <c r="U615" s="81"/>
      <c r="V615" s="81"/>
      <c r="W615" s="81"/>
      <c r="X615" s="81"/>
    </row>
    <row r="616" spans="3:24" x14ac:dyDescent="0.25">
      <c r="C616" s="76">
        <v>42851</v>
      </c>
      <c r="D616" s="81">
        <v>1.2846</v>
      </c>
      <c r="E616" s="81">
        <v>51.82</v>
      </c>
      <c r="F616" s="81">
        <v>1.0903</v>
      </c>
      <c r="G616" s="81">
        <v>132.02500000000001</v>
      </c>
      <c r="H616" s="81">
        <v>64.674999999999997</v>
      </c>
      <c r="I616" s="81">
        <v>359</v>
      </c>
      <c r="J616" s="81">
        <v>407.75</v>
      </c>
      <c r="K616" s="81">
        <v>167.25</v>
      </c>
      <c r="L616" s="81">
        <v>3139</v>
      </c>
      <c r="M616" s="81">
        <v>15.21</v>
      </c>
      <c r="N616" s="81"/>
      <c r="O616" s="81"/>
      <c r="P616" s="81"/>
      <c r="Q616" s="81"/>
      <c r="R616" s="81"/>
      <c r="S616" s="81"/>
      <c r="T616" s="81"/>
      <c r="U616" s="81"/>
      <c r="V616" s="81"/>
      <c r="W616" s="81"/>
      <c r="X616" s="81"/>
    </row>
    <row r="617" spans="3:24" x14ac:dyDescent="0.25">
      <c r="C617" s="76">
        <v>42850</v>
      </c>
      <c r="D617" s="81">
        <v>1.284</v>
      </c>
      <c r="E617" s="81">
        <v>52.1</v>
      </c>
      <c r="F617" s="81">
        <v>1.0925</v>
      </c>
      <c r="G617" s="81">
        <v>129.82499999999999</v>
      </c>
      <c r="H617" s="81">
        <v>65.224999999999994</v>
      </c>
      <c r="I617" s="81">
        <v>365</v>
      </c>
      <c r="J617" s="81">
        <v>408.75</v>
      </c>
      <c r="K617" s="81">
        <v>164.5</v>
      </c>
      <c r="L617" s="81">
        <v>3139</v>
      </c>
      <c r="M617" s="81">
        <v>15.2</v>
      </c>
      <c r="N617" s="81"/>
      <c r="O617" s="81"/>
      <c r="P617" s="81"/>
      <c r="Q617" s="81"/>
      <c r="R617" s="81"/>
      <c r="S617" s="81"/>
      <c r="T617" s="81"/>
      <c r="U617" s="81"/>
      <c r="V617" s="81"/>
      <c r="W617" s="81"/>
      <c r="X617" s="81"/>
    </row>
    <row r="618" spans="3:24" x14ac:dyDescent="0.25">
      <c r="C618" s="76">
        <v>42849</v>
      </c>
      <c r="D618" s="81">
        <v>1.2793000000000001</v>
      </c>
      <c r="E618" s="81">
        <v>51.6</v>
      </c>
      <c r="F618" s="81">
        <v>1.0867</v>
      </c>
      <c r="G618" s="81">
        <v>129</v>
      </c>
      <c r="H618" s="81">
        <v>64.400000000000006</v>
      </c>
      <c r="I618" s="81">
        <v>359.25</v>
      </c>
      <c r="J618" s="81">
        <v>402.5</v>
      </c>
      <c r="K618" s="81">
        <v>162.75</v>
      </c>
      <c r="L618" s="81">
        <v>3139</v>
      </c>
      <c r="M618" s="81">
        <v>15.2</v>
      </c>
      <c r="N618" s="81"/>
      <c r="O618" s="81"/>
      <c r="P618" s="81"/>
      <c r="Q618" s="81"/>
      <c r="R618" s="81"/>
      <c r="S618" s="81"/>
      <c r="T618" s="81"/>
      <c r="U618" s="81"/>
      <c r="V618" s="81"/>
      <c r="W618" s="81"/>
      <c r="X618" s="81"/>
    </row>
    <row r="619" spans="3:24" x14ac:dyDescent="0.25">
      <c r="C619" s="76">
        <v>42846</v>
      </c>
      <c r="D619" s="81">
        <v>1.2811999999999999</v>
      </c>
      <c r="E619" s="81">
        <v>51.96</v>
      </c>
      <c r="F619" s="81">
        <v>1.0726</v>
      </c>
      <c r="G619" s="81">
        <v>129.80000000000001</v>
      </c>
      <c r="H619" s="81">
        <v>63.024999999999999</v>
      </c>
      <c r="I619" s="81">
        <v>357</v>
      </c>
      <c r="J619" s="81">
        <v>405</v>
      </c>
      <c r="K619" s="81">
        <v>162.5</v>
      </c>
      <c r="L619" s="81">
        <v>3139</v>
      </c>
      <c r="M619" s="81">
        <v>15.2</v>
      </c>
      <c r="N619" s="81"/>
      <c r="O619" s="81"/>
      <c r="P619" s="81"/>
      <c r="Q619" s="81"/>
      <c r="R619" s="81"/>
      <c r="S619" s="81"/>
      <c r="T619" s="81"/>
      <c r="U619" s="81"/>
      <c r="V619" s="81"/>
      <c r="W619" s="81"/>
      <c r="X619" s="81"/>
    </row>
    <row r="620" spans="3:24" x14ac:dyDescent="0.25">
      <c r="C620" s="76">
        <v>42845</v>
      </c>
      <c r="D620" s="81">
        <v>1.2807999999999999</v>
      </c>
      <c r="E620" s="81">
        <v>52.99</v>
      </c>
      <c r="F620" s="81">
        <v>1.0713999999999999</v>
      </c>
      <c r="G620" s="81">
        <v>129.625</v>
      </c>
      <c r="H620" s="81">
        <v>63.8</v>
      </c>
      <c r="I620" s="81">
        <v>357.75</v>
      </c>
      <c r="J620" s="81">
        <v>406.25</v>
      </c>
      <c r="K620" s="81">
        <v>163.25</v>
      </c>
      <c r="L620" s="81">
        <v>3139</v>
      </c>
      <c r="M620" s="81">
        <v>15.18</v>
      </c>
      <c r="N620" s="81"/>
      <c r="O620" s="81"/>
      <c r="P620" s="81"/>
      <c r="Q620" s="81"/>
      <c r="R620" s="81"/>
      <c r="S620" s="81"/>
      <c r="T620" s="81"/>
      <c r="U620" s="81"/>
      <c r="V620" s="81"/>
      <c r="W620" s="81"/>
      <c r="X620" s="81"/>
    </row>
    <row r="621" spans="3:24" x14ac:dyDescent="0.25">
      <c r="C621" s="76">
        <v>42844</v>
      </c>
      <c r="D621" s="81">
        <v>1.2777000000000001</v>
      </c>
      <c r="E621" s="81">
        <v>52.93</v>
      </c>
      <c r="F621" s="81">
        <v>1.0709</v>
      </c>
      <c r="G621" s="81">
        <v>127.925</v>
      </c>
      <c r="H621" s="81">
        <v>65.875</v>
      </c>
      <c r="I621" s="81">
        <v>361.75</v>
      </c>
      <c r="J621" s="81">
        <v>419</v>
      </c>
      <c r="K621" s="81">
        <v>164.5</v>
      </c>
      <c r="L621" s="81">
        <v>3139</v>
      </c>
      <c r="M621" s="81">
        <v>15.24</v>
      </c>
      <c r="N621" s="81"/>
      <c r="O621" s="81"/>
      <c r="P621" s="81"/>
      <c r="Q621" s="81"/>
      <c r="R621" s="81"/>
      <c r="S621" s="81"/>
      <c r="T621" s="81"/>
      <c r="U621" s="81"/>
      <c r="V621" s="81"/>
      <c r="W621" s="81"/>
      <c r="X621" s="81"/>
    </row>
    <row r="622" spans="3:24" x14ac:dyDescent="0.25">
      <c r="C622" s="76">
        <v>42843</v>
      </c>
      <c r="D622" s="81">
        <v>1.2836000000000001</v>
      </c>
      <c r="E622" s="81">
        <v>54.89</v>
      </c>
      <c r="F622" s="81">
        <v>1.0731999999999999</v>
      </c>
      <c r="G622" s="81">
        <v>126.77500000000001</v>
      </c>
      <c r="H622" s="81">
        <v>67.150000000000006</v>
      </c>
      <c r="I622" s="81">
        <v>361.75</v>
      </c>
      <c r="J622" s="81">
        <v>422.5</v>
      </c>
      <c r="K622" s="81">
        <v>164.5</v>
      </c>
      <c r="L622" s="81">
        <v>3139</v>
      </c>
      <c r="M622" s="81">
        <v>15.24</v>
      </c>
      <c r="N622" s="81"/>
      <c r="O622" s="81"/>
      <c r="P622" s="81"/>
      <c r="Q622" s="81"/>
      <c r="R622" s="81"/>
      <c r="S622" s="81"/>
      <c r="T622" s="81"/>
      <c r="U622" s="81"/>
      <c r="V622" s="81"/>
      <c r="W622" s="81"/>
      <c r="X622" s="81"/>
    </row>
    <row r="623" spans="3:24" x14ac:dyDescent="0.25">
      <c r="C623" s="76">
        <v>42842</v>
      </c>
      <c r="D623" s="81">
        <v>1.2561</v>
      </c>
      <c r="E623" s="81">
        <v>55.36</v>
      </c>
      <c r="F623" s="81">
        <v>1.0640000000000001</v>
      </c>
      <c r="G623" s="81">
        <v>126.425</v>
      </c>
      <c r="H623" s="81">
        <v>67.724999999999994</v>
      </c>
      <c r="I623" s="81">
        <v>366.5</v>
      </c>
      <c r="J623" s="81">
        <v>421</v>
      </c>
      <c r="K623" s="81">
        <v>165.75</v>
      </c>
      <c r="L623" s="81">
        <v>3005</v>
      </c>
      <c r="M623" s="81">
        <v>15.24</v>
      </c>
      <c r="N623" s="81"/>
      <c r="O623" s="81"/>
      <c r="P623" s="81"/>
      <c r="Q623" s="81"/>
      <c r="R623" s="81"/>
      <c r="S623" s="81"/>
      <c r="T623" s="81"/>
      <c r="U623" s="81"/>
      <c r="V623" s="81"/>
      <c r="W623" s="81"/>
      <c r="X623" s="81"/>
    </row>
    <row r="624" spans="3:24" x14ac:dyDescent="0.25">
      <c r="C624" s="76">
        <v>42839</v>
      </c>
      <c r="D624" s="81">
        <v>1.2522</v>
      </c>
      <c r="E624" s="81">
        <v>55.89</v>
      </c>
      <c r="F624" s="81">
        <v>1.0609</v>
      </c>
      <c r="G624" s="81">
        <v>125.375</v>
      </c>
      <c r="H624" s="81">
        <v>62.45</v>
      </c>
      <c r="I624" s="81">
        <v>371</v>
      </c>
      <c r="J624" s="81">
        <v>429.75</v>
      </c>
      <c r="K624" s="81">
        <v>165.75</v>
      </c>
      <c r="L624" s="81">
        <v>3005</v>
      </c>
      <c r="M624" s="81">
        <v>15.23</v>
      </c>
      <c r="N624" s="81"/>
      <c r="O624" s="81"/>
      <c r="P624" s="81"/>
      <c r="Q624" s="81"/>
      <c r="R624" s="81"/>
      <c r="S624" s="81"/>
      <c r="T624" s="81"/>
      <c r="U624" s="81"/>
      <c r="V624" s="81"/>
      <c r="W624" s="81"/>
      <c r="X624" s="81"/>
    </row>
    <row r="625" spans="3:24" x14ac:dyDescent="0.25">
      <c r="C625" s="76">
        <v>42838</v>
      </c>
      <c r="D625" s="81">
        <v>1.2504999999999999</v>
      </c>
      <c r="E625" s="81">
        <v>55.89</v>
      </c>
      <c r="F625" s="81">
        <v>1.0611999999999999</v>
      </c>
      <c r="G625" s="81">
        <v>125.375</v>
      </c>
      <c r="H625" s="81">
        <v>62.45</v>
      </c>
      <c r="I625" s="81">
        <v>371</v>
      </c>
      <c r="J625" s="81">
        <v>429.75</v>
      </c>
      <c r="K625" s="81">
        <v>165.75</v>
      </c>
      <c r="L625" s="81">
        <v>3005</v>
      </c>
      <c r="M625" s="81">
        <v>15.23</v>
      </c>
      <c r="N625" s="81"/>
      <c r="O625" s="81"/>
      <c r="P625" s="81"/>
      <c r="Q625" s="81"/>
      <c r="R625" s="81"/>
      <c r="S625" s="81"/>
      <c r="T625" s="81"/>
      <c r="U625" s="81"/>
      <c r="V625" s="81"/>
      <c r="W625" s="81"/>
      <c r="X625" s="81"/>
    </row>
    <row r="626" spans="3:24" x14ac:dyDescent="0.25">
      <c r="C626" s="76">
        <v>42837</v>
      </c>
      <c r="D626" s="81">
        <v>1.2538</v>
      </c>
      <c r="E626" s="81">
        <v>55.86</v>
      </c>
      <c r="F626" s="81">
        <v>1.0664</v>
      </c>
      <c r="G626" s="81">
        <v>124.2</v>
      </c>
      <c r="H626" s="81">
        <v>62.225000000000001</v>
      </c>
      <c r="I626" s="81">
        <v>369</v>
      </c>
      <c r="J626" s="81">
        <v>433.25</v>
      </c>
      <c r="K626" s="81">
        <v>164.75</v>
      </c>
      <c r="L626" s="81">
        <v>3005</v>
      </c>
      <c r="M626" s="81">
        <v>15.19</v>
      </c>
      <c r="N626" s="81"/>
      <c r="O626" s="81"/>
      <c r="P626" s="81"/>
      <c r="Q626" s="81"/>
      <c r="R626" s="81"/>
      <c r="S626" s="81"/>
      <c r="T626" s="81"/>
      <c r="U626" s="81"/>
      <c r="V626" s="81"/>
      <c r="W626" s="81"/>
      <c r="X626" s="81"/>
    </row>
    <row r="627" spans="3:24" x14ac:dyDescent="0.25">
      <c r="C627" s="76">
        <v>42836</v>
      </c>
      <c r="D627" s="81">
        <v>1.2487999999999999</v>
      </c>
      <c r="E627" s="81">
        <v>56.23</v>
      </c>
      <c r="F627" s="81">
        <v>1.0602</v>
      </c>
      <c r="G627" s="81">
        <v>123.25</v>
      </c>
      <c r="H627" s="81">
        <v>62.65</v>
      </c>
      <c r="I627" s="81">
        <v>366.5</v>
      </c>
      <c r="J627" s="81">
        <v>433.25</v>
      </c>
      <c r="K627" s="81">
        <v>162.25</v>
      </c>
      <c r="L627" s="81">
        <v>3005</v>
      </c>
      <c r="M627" s="81">
        <v>15.14</v>
      </c>
      <c r="N627" s="81"/>
      <c r="O627" s="81"/>
      <c r="P627" s="81"/>
      <c r="Q627" s="81"/>
      <c r="R627" s="81"/>
      <c r="S627" s="81"/>
      <c r="T627" s="81"/>
      <c r="U627" s="81"/>
      <c r="V627" s="81"/>
      <c r="W627" s="81"/>
      <c r="X627" s="81"/>
    </row>
    <row r="628" spans="3:24" x14ac:dyDescent="0.25">
      <c r="C628" s="76">
        <v>42835</v>
      </c>
      <c r="D628" s="81">
        <v>1.2410000000000001</v>
      </c>
      <c r="E628" s="81">
        <v>55.98</v>
      </c>
      <c r="F628" s="81">
        <v>1.0592999999999999</v>
      </c>
      <c r="G628" s="81">
        <v>121.1</v>
      </c>
      <c r="H628" s="81">
        <v>63.325000000000003</v>
      </c>
      <c r="I628" s="81">
        <v>367</v>
      </c>
      <c r="J628" s="81">
        <v>428.75</v>
      </c>
      <c r="K628" s="81">
        <v>162.5</v>
      </c>
      <c r="L628" s="81">
        <v>3005</v>
      </c>
      <c r="M628" s="81">
        <v>15.1</v>
      </c>
      <c r="N628" s="81"/>
      <c r="O628" s="81"/>
      <c r="P628" s="81"/>
      <c r="Q628" s="81"/>
      <c r="R628" s="81"/>
      <c r="S628" s="81"/>
      <c r="T628" s="81"/>
      <c r="U628" s="81"/>
      <c r="V628" s="81"/>
      <c r="W628" s="81"/>
      <c r="X628" s="81"/>
    </row>
    <row r="629" spans="3:24" x14ac:dyDescent="0.25">
      <c r="C629" s="76">
        <v>42832</v>
      </c>
      <c r="D629" s="81">
        <v>1.2372000000000001</v>
      </c>
      <c r="E629" s="81">
        <v>55.24</v>
      </c>
      <c r="F629" s="81">
        <v>1.0588</v>
      </c>
      <c r="G629" s="81">
        <v>120.05</v>
      </c>
      <c r="H629" s="81">
        <v>63.325000000000003</v>
      </c>
      <c r="I629" s="81">
        <v>359.5</v>
      </c>
      <c r="J629" s="81">
        <v>424</v>
      </c>
      <c r="K629" s="81">
        <v>163.25</v>
      </c>
      <c r="L629" s="81">
        <v>3005</v>
      </c>
      <c r="M629" s="81">
        <v>15.1</v>
      </c>
      <c r="N629" s="81"/>
      <c r="O629" s="81"/>
      <c r="P629" s="81"/>
      <c r="Q629" s="81"/>
      <c r="R629" s="81"/>
      <c r="S629" s="81"/>
      <c r="T629" s="81"/>
      <c r="U629" s="81"/>
      <c r="V629" s="81"/>
      <c r="W629" s="81"/>
      <c r="X629" s="81"/>
    </row>
    <row r="630" spans="3:24" x14ac:dyDescent="0.25">
      <c r="C630" s="76">
        <v>42831</v>
      </c>
      <c r="D630" s="81">
        <v>1.2465999999999999</v>
      </c>
      <c r="E630" s="81">
        <v>54.89</v>
      </c>
      <c r="F630" s="81">
        <v>1.0642</v>
      </c>
      <c r="G630" s="81">
        <v>118.8</v>
      </c>
      <c r="H630" s="81">
        <v>63.924999999999997</v>
      </c>
      <c r="I630" s="81">
        <v>360.75</v>
      </c>
      <c r="J630" s="81">
        <v>423.25</v>
      </c>
      <c r="K630" s="81">
        <v>163.75</v>
      </c>
      <c r="L630" s="81">
        <v>3005</v>
      </c>
      <c r="M630" s="81">
        <v>15.14</v>
      </c>
      <c r="N630" s="81"/>
      <c r="O630" s="81"/>
      <c r="P630" s="81"/>
      <c r="Q630" s="81"/>
      <c r="R630" s="81"/>
      <c r="S630" s="81"/>
      <c r="T630" s="81"/>
      <c r="U630" s="81"/>
      <c r="V630" s="81"/>
      <c r="W630" s="81"/>
      <c r="X630" s="81"/>
    </row>
    <row r="631" spans="3:24" x14ac:dyDescent="0.25">
      <c r="C631" s="76">
        <v>42830</v>
      </c>
      <c r="D631" s="81">
        <v>1.248</v>
      </c>
      <c r="E631" s="81">
        <v>54.36</v>
      </c>
      <c r="F631" s="81">
        <v>1.0662</v>
      </c>
      <c r="G631" s="81">
        <v>118.27500000000001</v>
      </c>
      <c r="H631" s="81">
        <v>63.625</v>
      </c>
      <c r="I631" s="81">
        <v>364.75</v>
      </c>
      <c r="J631" s="81">
        <v>429.75</v>
      </c>
      <c r="K631" s="81">
        <v>164</v>
      </c>
      <c r="L631" s="81">
        <v>3005</v>
      </c>
      <c r="M631" s="81">
        <v>15.32</v>
      </c>
      <c r="N631" s="81"/>
      <c r="O631" s="81"/>
      <c r="P631" s="81"/>
      <c r="Q631" s="81"/>
      <c r="R631" s="81"/>
      <c r="S631" s="81"/>
      <c r="T631" s="81"/>
      <c r="U631" s="81"/>
      <c r="V631" s="81"/>
      <c r="W631" s="81"/>
      <c r="X631" s="81"/>
    </row>
    <row r="632" spans="3:24" x14ac:dyDescent="0.25">
      <c r="C632" s="76">
        <v>42829</v>
      </c>
      <c r="D632" s="81">
        <v>1.2439</v>
      </c>
      <c r="E632" s="81">
        <v>54.17</v>
      </c>
      <c r="F632" s="81">
        <v>1.0671999999999999</v>
      </c>
      <c r="G632" s="81">
        <v>118.22499999999999</v>
      </c>
      <c r="H632" s="81">
        <v>63.674999999999997</v>
      </c>
      <c r="I632" s="81">
        <v>363</v>
      </c>
      <c r="J632" s="81">
        <v>427</v>
      </c>
      <c r="K632" s="81">
        <v>164</v>
      </c>
      <c r="L632" s="81">
        <v>3005</v>
      </c>
      <c r="M632" s="81">
        <v>15.82</v>
      </c>
      <c r="N632" s="81"/>
      <c r="O632" s="81"/>
      <c r="P632" s="81"/>
      <c r="Q632" s="81"/>
      <c r="R632" s="81"/>
      <c r="S632" s="81"/>
      <c r="T632" s="81"/>
      <c r="U632" s="81"/>
      <c r="V632" s="81"/>
      <c r="W632" s="81"/>
      <c r="X632" s="81"/>
    </row>
    <row r="633" spans="3:24" x14ac:dyDescent="0.25">
      <c r="C633" s="76">
        <v>42828</v>
      </c>
      <c r="D633" s="81">
        <v>1.2485999999999999</v>
      </c>
      <c r="E633" s="81">
        <v>53.12</v>
      </c>
      <c r="F633" s="81">
        <v>1.0668</v>
      </c>
      <c r="G633" s="81">
        <v>119.425</v>
      </c>
      <c r="H633" s="81">
        <v>64.8</v>
      </c>
      <c r="I633" s="81">
        <v>367.75</v>
      </c>
      <c r="J633" s="81">
        <v>427.75</v>
      </c>
      <c r="K633" s="81">
        <v>165</v>
      </c>
      <c r="L633" s="81">
        <v>3101</v>
      </c>
      <c r="M633" s="81">
        <v>15.81</v>
      </c>
      <c r="N633" s="81"/>
      <c r="O633" s="81"/>
      <c r="P633" s="81"/>
      <c r="Q633" s="81"/>
      <c r="R633" s="81"/>
      <c r="S633" s="81"/>
      <c r="T633" s="81"/>
      <c r="U633" s="81"/>
      <c r="V633" s="81"/>
      <c r="W633" s="81"/>
      <c r="X633" s="81"/>
    </row>
    <row r="634" spans="3:24" x14ac:dyDescent="0.25">
      <c r="C634" s="76">
        <v>42825</v>
      </c>
      <c r="D634" s="81">
        <v>1.2544999999999999</v>
      </c>
      <c r="E634" s="81">
        <v>52.83</v>
      </c>
      <c r="F634" s="81">
        <v>1.0649</v>
      </c>
      <c r="G634" s="81">
        <v>119.95</v>
      </c>
      <c r="H634" s="81">
        <v>65.674999999999997</v>
      </c>
      <c r="I634" s="81">
        <v>364.25</v>
      </c>
      <c r="J634" s="81">
        <v>426.5</v>
      </c>
      <c r="K634" s="81">
        <v>164.5</v>
      </c>
      <c r="L634" s="81">
        <v>3101</v>
      </c>
      <c r="M634" s="81">
        <v>15.83</v>
      </c>
      <c r="N634" s="81"/>
      <c r="O634" s="81"/>
      <c r="P634" s="81"/>
      <c r="Q634" s="81"/>
      <c r="R634" s="81"/>
      <c r="S634" s="81"/>
      <c r="T634" s="81"/>
      <c r="U634" s="81"/>
      <c r="V634" s="81"/>
      <c r="W634" s="81"/>
      <c r="X634" s="81"/>
    </row>
    <row r="635" spans="3:24" x14ac:dyDescent="0.25">
      <c r="C635" s="76">
        <v>42824</v>
      </c>
      <c r="D635" s="81">
        <v>1.2464999999999999</v>
      </c>
      <c r="E635" s="81">
        <v>52.96</v>
      </c>
      <c r="F635" s="81">
        <v>1.0673999999999999</v>
      </c>
      <c r="G635" s="81">
        <v>120</v>
      </c>
      <c r="H635" s="81">
        <v>65.625</v>
      </c>
      <c r="I635" s="81">
        <v>357.5</v>
      </c>
      <c r="J635" s="81">
        <v>421</v>
      </c>
      <c r="K635" s="81">
        <v>163.75</v>
      </c>
      <c r="L635" s="81">
        <v>3101</v>
      </c>
      <c r="M635" s="81">
        <v>15.82</v>
      </c>
      <c r="N635" s="81"/>
      <c r="O635" s="81"/>
      <c r="P635" s="81"/>
      <c r="Q635" s="81"/>
      <c r="R635" s="81"/>
      <c r="S635" s="81"/>
      <c r="T635" s="81"/>
      <c r="U635" s="81"/>
      <c r="V635" s="81"/>
      <c r="W635" s="81"/>
      <c r="X635" s="81"/>
    </row>
    <row r="636" spans="3:24" x14ac:dyDescent="0.25">
      <c r="C636" s="76">
        <v>42823</v>
      </c>
      <c r="D636" s="81">
        <v>1.2432000000000001</v>
      </c>
      <c r="E636" s="81">
        <v>52.42</v>
      </c>
      <c r="F636" s="81">
        <v>1.0766</v>
      </c>
      <c r="G636" s="81">
        <v>121.35</v>
      </c>
      <c r="H636" s="81">
        <v>65.3</v>
      </c>
      <c r="I636" s="81">
        <v>358.5</v>
      </c>
      <c r="J636" s="81">
        <v>425.5</v>
      </c>
      <c r="K636" s="81">
        <v>166.25</v>
      </c>
      <c r="L636" s="81">
        <v>3101</v>
      </c>
      <c r="M636" s="81">
        <v>15.83</v>
      </c>
      <c r="N636" s="81"/>
      <c r="O636" s="81"/>
      <c r="P636" s="81"/>
      <c r="Q636" s="81"/>
      <c r="R636" s="81"/>
      <c r="S636" s="81"/>
      <c r="T636" s="81"/>
      <c r="U636" s="81"/>
      <c r="V636" s="81"/>
      <c r="W636" s="81"/>
      <c r="X636" s="81"/>
    </row>
    <row r="637" spans="3:24" x14ac:dyDescent="0.25">
      <c r="C637" s="76">
        <v>42822</v>
      </c>
      <c r="D637" s="81">
        <v>1.2447999999999999</v>
      </c>
      <c r="E637" s="81">
        <v>51.33</v>
      </c>
      <c r="F637" s="81">
        <v>1.0811999999999999</v>
      </c>
      <c r="G637" s="81">
        <v>120.77500000000001</v>
      </c>
      <c r="H637" s="81">
        <v>65.099999999999994</v>
      </c>
      <c r="I637" s="81">
        <v>357.75</v>
      </c>
      <c r="J637" s="81">
        <v>424.5</v>
      </c>
      <c r="K637" s="81">
        <v>166.75</v>
      </c>
      <c r="L637" s="81">
        <v>3101</v>
      </c>
      <c r="M637" s="81">
        <v>15.83</v>
      </c>
      <c r="N637" s="81"/>
      <c r="O637" s="81"/>
      <c r="P637" s="81"/>
      <c r="Q637" s="81"/>
      <c r="R637" s="81"/>
      <c r="S637" s="81"/>
      <c r="T637" s="81"/>
      <c r="U637" s="81"/>
      <c r="V637" s="81"/>
      <c r="W637" s="81"/>
      <c r="X637" s="81"/>
    </row>
    <row r="638" spans="3:24" x14ac:dyDescent="0.25">
      <c r="C638" s="76">
        <v>42821</v>
      </c>
      <c r="D638" s="81">
        <v>1.2553000000000001</v>
      </c>
      <c r="E638" s="81">
        <v>50.75</v>
      </c>
      <c r="F638" s="81">
        <v>1.0864</v>
      </c>
      <c r="G638" s="81">
        <v>121.075</v>
      </c>
      <c r="H638" s="81">
        <v>65.650000000000006</v>
      </c>
      <c r="I638" s="81">
        <v>355.75</v>
      </c>
      <c r="J638" s="81">
        <v>420.75</v>
      </c>
      <c r="K638" s="81">
        <v>165.75</v>
      </c>
      <c r="L638" s="81">
        <v>3101</v>
      </c>
      <c r="M638" s="81">
        <v>15.83</v>
      </c>
      <c r="N638" s="81"/>
      <c r="O638" s="81"/>
      <c r="P638" s="81"/>
      <c r="Q638" s="81"/>
      <c r="R638" s="81"/>
      <c r="S638" s="81"/>
      <c r="T638" s="81"/>
      <c r="U638" s="81"/>
      <c r="V638" s="81"/>
      <c r="W638" s="81"/>
      <c r="X638" s="81"/>
    </row>
    <row r="639" spans="3:24" x14ac:dyDescent="0.25">
      <c r="C639" s="76">
        <v>42818</v>
      </c>
      <c r="D639" s="81">
        <v>1.2467999999999999</v>
      </c>
      <c r="E639" s="81">
        <v>50.8</v>
      </c>
      <c r="F639" s="81">
        <v>1.0797000000000001</v>
      </c>
      <c r="G639" s="81">
        <v>122.1</v>
      </c>
      <c r="H639" s="81">
        <v>67.275000000000006</v>
      </c>
      <c r="I639" s="81">
        <v>356.25</v>
      </c>
      <c r="J639" s="81">
        <v>424.75</v>
      </c>
      <c r="K639" s="81">
        <v>167</v>
      </c>
      <c r="L639" s="81">
        <v>3101</v>
      </c>
      <c r="M639" s="81">
        <v>15.82</v>
      </c>
      <c r="N639" s="81"/>
      <c r="O639" s="81"/>
      <c r="P639" s="81"/>
      <c r="Q639" s="81"/>
      <c r="R639" s="81"/>
      <c r="S639" s="81"/>
      <c r="T639" s="81"/>
      <c r="U639" s="81"/>
      <c r="V639" s="81"/>
      <c r="W639" s="81"/>
      <c r="X639" s="81"/>
    </row>
    <row r="640" spans="3:24" x14ac:dyDescent="0.25">
      <c r="C640" s="76">
        <v>42817</v>
      </c>
      <c r="D640" s="81">
        <v>1.2519</v>
      </c>
      <c r="E640" s="81">
        <v>50.56</v>
      </c>
      <c r="F640" s="81">
        <v>1.0780000000000001</v>
      </c>
      <c r="G640" s="81">
        <v>121.77500000000001</v>
      </c>
      <c r="H640" s="81">
        <v>69.349999999999994</v>
      </c>
      <c r="I640" s="81">
        <v>356.75</v>
      </c>
      <c r="J640" s="81">
        <v>421</v>
      </c>
      <c r="K640" s="81">
        <v>167.25</v>
      </c>
      <c r="L640" s="81">
        <v>3101</v>
      </c>
      <c r="M640" s="81">
        <v>15.8</v>
      </c>
      <c r="N640" s="81"/>
      <c r="O640" s="81"/>
      <c r="P640" s="81"/>
      <c r="Q640" s="81"/>
      <c r="R640" s="81"/>
      <c r="S640" s="81"/>
      <c r="T640" s="81"/>
      <c r="U640" s="81"/>
      <c r="V640" s="81"/>
      <c r="W640" s="81"/>
      <c r="X640" s="81"/>
    </row>
    <row r="641" spans="3:24" x14ac:dyDescent="0.25">
      <c r="C641" s="76">
        <v>42816</v>
      </c>
      <c r="D641" s="81">
        <v>1.2482</v>
      </c>
      <c r="E641" s="81">
        <v>50.64</v>
      </c>
      <c r="F641" s="81">
        <v>1.0794999999999999</v>
      </c>
      <c r="G641" s="81">
        <v>122.45</v>
      </c>
      <c r="H641" s="81">
        <v>68.150000000000006</v>
      </c>
      <c r="I641" s="81">
        <v>358.75</v>
      </c>
      <c r="J641" s="81">
        <v>422.25</v>
      </c>
      <c r="K641" s="81">
        <v>168.5</v>
      </c>
      <c r="L641" s="81">
        <v>3101</v>
      </c>
      <c r="M641" s="81">
        <v>15.74</v>
      </c>
      <c r="N641" s="81"/>
      <c r="O641" s="81"/>
      <c r="P641" s="81"/>
      <c r="Q641" s="81"/>
      <c r="R641" s="81"/>
      <c r="S641" s="81"/>
      <c r="T641" s="81"/>
      <c r="U641" s="81"/>
      <c r="V641" s="81"/>
      <c r="W641" s="81"/>
      <c r="X641" s="81"/>
    </row>
    <row r="642" spans="3:24" x14ac:dyDescent="0.25">
      <c r="C642" s="76">
        <v>42815</v>
      </c>
      <c r="D642" s="81">
        <v>1.2477</v>
      </c>
      <c r="E642" s="81">
        <v>50.96</v>
      </c>
      <c r="F642" s="81">
        <v>1.0808</v>
      </c>
      <c r="G642" s="81">
        <v>119.9</v>
      </c>
      <c r="H642" s="81">
        <v>68</v>
      </c>
      <c r="I642" s="81">
        <v>361.25</v>
      </c>
      <c r="J642" s="81">
        <v>426.5</v>
      </c>
      <c r="K642" s="81">
        <v>170.75</v>
      </c>
      <c r="L642" s="81">
        <v>3101</v>
      </c>
      <c r="M642" s="81">
        <v>15.76</v>
      </c>
      <c r="N642" s="81"/>
      <c r="O642" s="81"/>
      <c r="P642" s="81"/>
      <c r="Q642" s="81"/>
      <c r="R642" s="81"/>
      <c r="S642" s="81"/>
      <c r="T642" s="81"/>
      <c r="U642" s="81"/>
      <c r="V642" s="81"/>
      <c r="W642" s="81"/>
      <c r="X642" s="81"/>
    </row>
    <row r="643" spans="3:24" x14ac:dyDescent="0.25">
      <c r="C643" s="76">
        <v>42814</v>
      </c>
      <c r="D643" s="81">
        <v>1.2356</v>
      </c>
      <c r="E643" s="81">
        <v>51.62</v>
      </c>
      <c r="F643" s="81">
        <v>1.0737000000000001</v>
      </c>
      <c r="G643" s="81">
        <v>118.9</v>
      </c>
      <c r="H643" s="81">
        <v>68.650000000000006</v>
      </c>
      <c r="I643" s="81">
        <v>363.5</v>
      </c>
      <c r="J643" s="81">
        <v>430.25</v>
      </c>
      <c r="K643" s="81">
        <v>171.25</v>
      </c>
      <c r="L643" s="81">
        <v>3512</v>
      </c>
      <c r="M643" s="81">
        <v>15.72</v>
      </c>
      <c r="N643" s="81"/>
      <c r="O643" s="81"/>
      <c r="P643" s="81"/>
      <c r="Q643" s="81"/>
      <c r="R643" s="81"/>
      <c r="S643" s="81"/>
      <c r="T643" s="81"/>
      <c r="U643" s="81"/>
      <c r="V643" s="81"/>
      <c r="W643" s="81"/>
      <c r="X643" s="81"/>
    </row>
    <row r="644" spans="3:24" x14ac:dyDescent="0.25">
      <c r="C644" s="76">
        <v>42811</v>
      </c>
      <c r="D644" s="81">
        <v>1.2392000000000001</v>
      </c>
      <c r="E644" s="81">
        <v>51.76</v>
      </c>
      <c r="F644" s="81">
        <v>1.0736000000000001</v>
      </c>
      <c r="G644" s="81">
        <v>119.325</v>
      </c>
      <c r="H644" s="81">
        <v>69.05</v>
      </c>
      <c r="I644" s="81">
        <v>367.5</v>
      </c>
      <c r="J644" s="81">
        <v>436.25</v>
      </c>
      <c r="K644" s="81">
        <v>172</v>
      </c>
      <c r="L644" s="81">
        <v>3512</v>
      </c>
      <c r="M644" s="81">
        <v>15.73</v>
      </c>
      <c r="N644" s="81"/>
      <c r="O644" s="81"/>
      <c r="P644" s="81"/>
      <c r="Q644" s="81"/>
      <c r="R644" s="81"/>
      <c r="S644" s="81"/>
      <c r="T644" s="81"/>
      <c r="U644" s="81"/>
      <c r="V644" s="81"/>
      <c r="W644" s="81"/>
      <c r="X644" s="81"/>
    </row>
    <row r="645" spans="3:24" x14ac:dyDescent="0.25">
      <c r="C645" s="76">
        <v>42810</v>
      </c>
      <c r="D645" s="81">
        <v>1.2358</v>
      </c>
      <c r="E645" s="81">
        <v>51.74</v>
      </c>
      <c r="F645" s="81">
        <v>1.0764</v>
      </c>
      <c r="G645" s="81">
        <v>119.2</v>
      </c>
      <c r="H645" s="81">
        <v>69.900000000000006</v>
      </c>
      <c r="I645" s="81">
        <v>366</v>
      </c>
      <c r="J645" s="81">
        <v>436</v>
      </c>
      <c r="K645" s="81">
        <v>172.5</v>
      </c>
      <c r="L645" s="81">
        <v>3512</v>
      </c>
      <c r="M645" s="81">
        <v>15.68</v>
      </c>
      <c r="N645" s="81"/>
      <c r="O645" s="81"/>
      <c r="P645" s="81"/>
      <c r="Q645" s="81"/>
      <c r="R645" s="81"/>
      <c r="S645" s="81"/>
      <c r="T645" s="81"/>
      <c r="U645" s="81"/>
      <c r="V645" s="81"/>
      <c r="W645" s="81"/>
      <c r="X645" s="81"/>
    </row>
    <row r="646" spans="3:24" x14ac:dyDescent="0.25">
      <c r="C646" s="76">
        <v>42809</v>
      </c>
      <c r="D646" s="81">
        <v>1.2291000000000001</v>
      </c>
      <c r="E646" s="81">
        <v>51.81</v>
      </c>
      <c r="F646" s="81">
        <v>1.0731999999999999</v>
      </c>
      <c r="G646" s="81">
        <v>117.7</v>
      </c>
      <c r="H646" s="81">
        <v>70.075000000000003</v>
      </c>
      <c r="I646" s="81">
        <v>363.5</v>
      </c>
      <c r="J646" s="81">
        <v>436</v>
      </c>
      <c r="K646" s="81">
        <v>172.5</v>
      </c>
      <c r="L646" s="81">
        <v>3512</v>
      </c>
      <c r="M646" s="81">
        <v>15.66</v>
      </c>
      <c r="N646" s="81"/>
      <c r="O646" s="81"/>
      <c r="P646" s="81"/>
      <c r="Q646" s="81"/>
      <c r="R646" s="81"/>
      <c r="S646" s="81"/>
      <c r="T646" s="81"/>
      <c r="U646" s="81"/>
      <c r="V646" s="81"/>
      <c r="W646" s="81"/>
      <c r="X646" s="81"/>
    </row>
    <row r="647" spans="3:24" x14ac:dyDescent="0.25">
      <c r="C647" s="76">
        <v>42808</v>
      </c>
      <c r="D647" s="81">
        <v>1.2152000000000001</v>
      </c>
      <c r="E647" s="81">
        <v>50.92</v>
      </c>
      <c r="F647" s="81">
        <v>1.0602</v>
      </c>
      <c r="G647" s="81">
        <v>116.325</v>
      </c>
      <c r="H647" s="81">
        <v>70.825000000000003</v>
      </c>
      <c r="I647" s="81">
        <v>353.75</v>
      </c>
      <c r="J647" s="81">
        <v>412</v>
      </c>
      <c r="K647" s="81">
        <v>170.75</v>
      </c>
      <c r="L647" s="81">
        <v>3512</v>
      </c>
      <c r="M647" s="81">
        <v>15.72</v>
      </c>
      <c r="N647" s="81"/>
      <c r="O647" s="81"/>
      <c r="P647" s="81"/>
      <c r="Q647" s="81"/>
      <c r="R647" s="81"/>
      <c r="S647" s="81"/>
      <c r="T647" s="81"/>
      <c r="U647" s="81"/>
      <c r="V647" s="81"/>
      <c r="W647" s="81"/>
      <c r="X647" s="81"/>
    </row>
    <row r="648" spans="3:24" x14ac:dyDescent="0.25">
      <c r="C648" s="76">
        <v>42807</v>
      </c>
      <c r="D648" s="81">
        <v>1.2218</v>
      </c>
      <c r="E648" s="81">
        <v>51.35</v>
      </c>
      <c r="F648" s="81">
        <v>1.0652999999999999</v>
      </c>
      <c r="G648" s="81">
        <v>117.75</v>
      </c>
      <c r="H648" s="81">
        <v>70.224999999999994</v>
      </c>
      <c r="I648" s="81">
        <v>354.5</v>
      </c>
      <c r="J648" s="81">
        <v>412.25</v>
      </c>
      <c r="K648" s="81">
        <v>171.75</v>
      </c>
      <c r="L648" s="81">
        <v>3512</v>
      </c>
      <c r="M648" s="81">
        <v>15.68</v>
      </c>
      <c r="N648" s="81"/>
      <c r="O648" s="81"/>
      <c r="P648" s="81"/>
      <c r="Q648" s="81"/>
      <c r="R648" s="81"/>
      <c r="S648" s="81"/>
      <c r="T648" s="81"/>
      <c r="U648" s="81"/>
      <c r="V648" s="81"/>
      <c r="W648" s="81"/>
      <c r="X648" s="81"/>
    </row>
    <row r="649" spans="3:24" x14ac:dyDescent="0.25">
      <c r="C649" s="76">
        <v>42804</v>
      </c>
      <c r="D649" s="81">
        <v>1.2169000000000001</v>
      </c>
      <c r="E649" s="81">
        <v>51.37</v>
      </c>
      <c r="F649" s="81">
        <v>1.0669</v>
      </c>
      <c r="G649" s="81">
        <v>117.6</v>
      </c>
      <c r="H649" s="81">
        <v>68.174999999999997</v>
      </c>
      <c r="I649" s="81">
        <v>358</v>
      </c>
      <c r="J649" s="81">
        <v>422.75</v>
      </c>
      <c r="K649" s="81">
        <v>167.75</v>
      </c>
      <c r="L649" s="81">
        <v>3512</v>
      </c>
      <c r="M649" s="81">
        <v>15.74</v>
      </c>
      <c r="N649" s="81"/>
      <c r="O649" s="81"/>
      <c r="P649" s="81"/>
      <c r="Q649" s="81"/>
      <c r="R649" s="81"/>
      <c r="S649" s="81"/>
      <c r="T649" s="81"/>
      <c r="U649" s="81"/>
      <c r="V649" s="81"/>
      <c r="W649" s="81"/>
      <c r="X649" s="81"/>
    </row>
    <row r="650" spans="3:24" x14ac:dyDescent="0.25">
      <c r="C650" s="76">
        <v>42803</v>
      </c>
      <c r="D650" s="81">
        <v>1.2165999999999999</v>
      </c>
      <c r="E650" s="81">
        <v>52.19</v>
      </c>
      <c r="F650" s="81">
        <v>1.0575000000000001</v>
      </c>
      <c r="G650" s="81">
        <v>116.5</v>
      </c>
      <c r="H650" s="81">
        <v>68.075000000000003</v>
      </c>
      <c r="I650" s="81">
        <v>359.75</v>
      </c>
      <c r="J650" s="81">
        <v>426</v>
      </c>
      <c r="K650" s="81">
        <v>172</v>
      </c>
      <c r="L650" s="81">
        <v>3512</v>
      </c>
      <c r="M650" s="81">
        <v>15.82</v>
      </c>
      <c r="N650" s="81"/>
      <c r="O650" s="81"/>
      <c r="P650" s="81"/>
      <c r="Q650" s="81"/>
      <c r="R650" s="81"/>
      <c r="S650" s="81"/>
      <c r="T650" s="81"/>
      <c r="U650" s="81"/>
      <c r="V650" s="81"/>
      <c r="W650" s="81"/>
      <c r="X650" s="81"/>
    </row>
    <row r="651" spans="3:24" x14ac:dyDescent="0.25">
      <c r="C651" s="76">
        <v>42802</v>
      </c>
      <c r="D651" s="81">
        <v>1.2168000000000001</v>
      </c>
      <c r="E651" s="81">
        <v>53.11</v>
      </c>
      <c r="F651" s="81">
        <v>1.0539000000000001</v>
      </c>
      <c r="G651" s="81">
        <v>115.97499999999999</v>
      </c>
      <c r="H651" s="81">
        <v>68.424999999999997</v>
      </c>
      <c r="I651" s="81">
        <v>365.25</v>
      </c>
      <c r="J651" s="81">
        <v>427.5</v>
      </c>
      <c r="K651" s="81">
        <v>170</v>
      </c>
      <c r="L651" s="81">
        <v>3512</v>
      </c>
      <c r="M651" s="81">
        <v>15.88</v>
      </c>
      <c r="N651" s="81"/>
      <c r="O651" s="81"/>
      <c r="P651" s="81"/>
      <c r="Q651" s="81"/>
      <c r="R651" s="81"/>
      <c r="S651" s="81"/>
      <c r="T651" s="81"/>
      <c r="U651" s="81"/>
      <c r="V651" s="81"/>
      <c r="W651" s="81"/>
      <c r="X651" s="81"/>
    </row>
    <row r="652" spans="3:24" x14ac:dyDescent="0.25">
      <c r="C652" s="76">
        <v>42801</v>
      </c>
      <c r="D652" s="81">
        <v>1.2199</v>
      </c>
      <c r="E652" s="81">
        <v>55.92</v>
      </c>
      <c r="F652" s="81">
        <v>1.0565</v>
      </c>
      <c r="G652" s="81">
        <v>115.35</v>
      </c>
      <c r="H652" s="81">
        <v>68.05</v>
      </c>
      <c r="I652" s="81">
        <v>369.5</v>
      </c>
      <c r="J652" s="81">
        <v>436</v>
      </c>
      <c r="K652" s="81">
        <v>169</v>
      </c>
      <c r="L652" s="81">
        <v>3512</v>
      </c>
      <c r="M652" s="81">
        <v>15.95</v>
      </c>
      <c r="N652" s="81"/>
      <c r="O652" s="81"/>
      <c r="P652" s="81"/>
      <c r="Q652" s="81"/>
      <c r="R652" s="81"/>
      <c r="S652" s="81"/>
      <c r="T652" s="81"/>
      <c r="U652" s="81"/>
      <c r="V652" s="81"/>
      <c r="W652" s="81"/>
      <c r="X652" s="81"/>
    </row>
    <row r="653" spans="3:24" x14ac:dyDescent="0.25">
      <c r="C653" s="76">
        <v>42800</v>
      </c>
      <c r="D653" s="81">
        <v>1.2235</v>
      </c>
      <c r="E653" s="81">
        <v>56.01</v>
      </c>
      <c r="F653" s="81">
        <v>1.0578000000000001</v>
      </c>
      <c r="G653" s="81">
        <v>115.55</v>
      </c>
      <c r="H653" s="81">
        <v>67.174999999999997</v>
      </c>
      <c r="I653" s="81">
        <v>372.75</v>
      </c>
      <c r="J653" s="81">
        <v>438.25</v>
      </c>
      <c r="K653" s="81">
        <v>170.5</v>
      </c>
      <c r="L653" s="81">
        <v>3474</v>
      </c>
      <c r="M653" s="81">
        <v>15.89</v>
      </c>
      <c r="N653" s="81"/>
      <c r="O653" s="81"/>
      <c r="P653" s="81"/>
      <c r="Q653" s="81"/>
      <c r="R653" s="81"/>
      <c r="S653" s="81"/>
      <c r="T653" s="81"/>
      <c r="U653" s="81"/>
      <c r="V653" s="81"/>
      <c r="W653" s="81"/>
      <c r="X653" s="81"/>
    </row>
    <row r="654" spans="3:24" x14ac:dyDescent="0.25">
      <c r="C654" s="76">
        <v>42797</v>
      </c>
      <c r="D654" s="81">
        <v>1.2290000000000001</v>
      </c>
      <c r="E654" s="81">
        <v>55.9</v>
      </c>
      <c r="F654" s="81">
        <v>1.0620000000000001</v>
      </c>
      <c r="G654" s="81">
        <v>115.97499999999999</v>
      </c>
      <c r="H654" s="81">
        <v>66.75</v>
      </c>
      <c r="I654" s="81">
        <v>374.75</v>
      </c>
      <c r="J654" s="81">
        <v>433.75</v>
      </c>
      <c r="K654" s="81">
        <v>174</v>
      </c>
      <c r="L654" s="81">
        <v>3474</v>
      </c>
      <c r="M654" s="81">
        <v>15.94</v>
      </c>
      <c r="N654" s="81"/>
      <c r="O654" s="81"/>
      <c r="P654" s="81"/>
      <c r="Q654" s="81"/>
      <c r="R654" s="81"/>
      <c r="S654" s="81"/>
      <c r="T654" s="81"/>
      <c r="U654" s="81"/>
      <c r="V654" s="81"/>
      <c r="W654" s="81"/>
      <c r="X654" s="81"/>
    </row>
    <row r="655" spans="3:24" x14ac:dyDescent="0.25">
      <c r="C655" s="76">
        <v>42796</v>
      </c>
      <c r="D655" s="81">
        <v>1.2264999999999999</v>
      </c>
      <c r="E655" s="81">
        <v>55.08</v>
      </c>
      <c r="F655" s="81">
        <v>1.0506</v>
      </c>
      <c r="G655" s="81">
        <v>116.15</v>
      </c>
      <c r="H655" s="81">
        <v>68.275000000000006</v>
      </c>
      <c r="I655" s="81">
        <v>372.75</v>
      </c>
      <c r="J655" s="81">
        <v>432</v>
      </c>
      <c r="K655" s="81">
        <v>175</v>
      </c>
      <c r="L655" s="81">
        <v>3474</v>
      </c>
      <c r="M655" s="81">
        <v>16.03</v>
      </c>
      <c r="N655" s="81"/>
      <c r="O655" s="81"/>
      <c r="P655" s="81"/>
      <c r="Q655" s="81"/>
      <c r="R655" s="81"/>
      <c r="S655" s="81"/>
      <c r="T655" s="81"/>
      <c r="U655" s="81"/>
      <c r="V655" s="81"/>
      <c r="W655" s="81"/>
      <c r="X655" s="81"/>
    </row>
    <row r="656" spans="3:24" x14ac:dyDescent="0.25">
      <c r="C656" s="76">
        <v>42795</v>
      </c>
      <c r="D656" s="81">
        <v>1.2293000000000001</v>
      </c>
      <c r="E656" s="81">
        <v>56.36</v>
      </c>
      <c r="F656" s="81">
        <v>1.0546</v>
      </c>
      <c r="G656" s="81">
        <v>117.575</v>
      </c>
      <c r="H656" s="81">
        <v>68.424999999999997</v>
      </c>
      <c r="I656" s="81">
        <v>375.75</v>
      </c>
      <c r="J656" s="81">
        <v>435.5</v>
      </c>
      <c r="K656" s="81">
        <v>174.25</v>
      </c>
      <c r="L656" s="81">
        <v>3474</v>
      </c>
      <c r="M656" s="81">
        <v>16.04</v>
      </c>
      <c r="N656" s="81"/>
      <c r="O656" s="81"/>
      <c r="P656" s="81"/>
      <c r="Q656" s="81"/>
      <c r="R656" s="81"/>
      <c r="S656" s="81"/>
      <c r="T656" s="81"/>
      <c r="U656" s="81"/>
      <c r="V656" s="81"/>
      <c r="W656" s="81"/>
      <c r="X656" s="81"/>
    </row>
    <row r="657" spans="3:24" x14ac:dyDescent="0.25">
      <c r="C657" s="76">
        <v>42794</v>
      </c>
      <c r="D657" s="81">
        <v>1.238</v>
      </c>
      <c r="E657" s="81">
        <v>55.59</v>
      </c>
      <c r="F657" s="81">
        <v>1.0575000000000001</v>
      </c>
      <c r="G657" s="81">
        <v>126.6</v>
      </c>
      <c r="H657" s="81">
        <v>67.599999999999994</v>
      </c>
      <c r="I657" s="81">
        <v>366.75</v>
      </c>
      <c r="J657" s="81">
        <v>424.75</v>
      </c>
      <c r="K657" s="81">
        <v>172.25</v>
      </c>
      <c r="L657" s="81">
        <v>3474</v>
      </c>
      <c r="M657" s="81">
        <v>16.87</v>
      </c>
      <c r="N657" s="81"/>
      <c r="O657" s="81"/>
      <c r="P657" s="81"/>
      <c r="Q657" s="81"/>
      <c r="R657" s="81"/>
      <c r="S657" s="81"/>
      <c r="T657" s="81"/>
      <c r="U657" s="81"/>
      <c r="V657" s="81"/>
      <c r="W657" s="81"/>
      <c r="X657" s="81"/>
    </row>
    <row r="658" spans="3:24" x14ac:dyDescent="0.25">
      <c r="C658" s="76">
        <v>42793</v>
      </c>
      <c r="D658" s="81">
        <v>1.2442</v>
      </c>
      <c r="E658" s="81">
        <v>55.93</v>
      </c>
      <c r="F658" s="81">
        <v>1.0585</v>
      </c>
      <c r="G658" s="81">
        <v>125.375</v>
      </c>
      <c r="H658" s="81">
        <v>68.125</v>
      </c>
      <c r="I658" s="81">
        <v>360.25</v>
      </c>
      <c r="J658" s="81">
        <v>418.75</v>
      </c>
      <c r="K658" s="81">
        <v>170.25</v>
      </c>
      <c r="L658" s="81">
        <v>3474</v>
      </c>
      <c r="M658" s="81">
        <v>16.87</v>
      </c>
      <c r="N658" s="81"/>
      <c r="O658" s="81"/>
      <c r="P658" s="81"/>
      <c r="Q658" s="81"/>
      <c r="R658" s="81"/>
      <c r="S658" s="81"/>
      <c r="T658" s="81"/>
      <c r="U658" s="81"/>
      <c r="V658" s="81"/>
      <c r="W658" s="81"/>
      <c r="X658" s="81"/>
    </row>
    <row r="659" spans="3:24" x14ac:dyDescent="0.25">
      <c r="C659" s="76">
        <v>42790</v>
      </c>
      <c r="D659" s="81">
        <v>1.2464999999999999</v>
      </c>
      <c r="E659" s="81">
        <v>55.99</v>
      </c>
      <c r="F659" s="81">
        <v>1.056</v>
      </c>
      <c r="G659" s="81">
        <v>123.75</v>
      </c>
      <c r="H659" s="81">
        <v>68.025000000000006</v>
      </c>
      <c r="I659" s="81">
        <v>364</v>
      </c>
      <c r="J659" s="81">
        <v>431.25</v>
      </c>
      <c r="K659" s="81">
        <v>172.25</v>
      </c>
      <c r="L659" s="81">
        <v>3474</v>
      </c>
      <c r="M659" s="81">
        <v>16.86</v>
      </c>
      <c r="N659" s="81"/>
      <c r="O659" s="81"/>
      <c r="P659" s="81"/>
      <c r="Q659" s="81"/>
      <c r="R659" s="81"/>
      <c r="S659" s="81"/>
      <c r="T659" s="81"/>
      <c r="U659" s="81"/>
      <c r="V659" s="81"/>
      <c r="W659" s="81"/>
      <c r="X659" s="81"/>
    </row>
    <row r="660" spans="3:24" x14ac:dyDescent="0.25">
      <c r="C660" s="76">
        <v>42789</v>
      </c>
      <c r="D660" s="81">
        <v>1.2552000000000001</v>
      </c>
      <c r="E660" s="81">
        <v>56.58</v>
      </c>
      <c r="F660" s="81">
        <v>1.0579000000000001</v>
      </c>
      <c r="G660" s="81">
        <v>123.075</v>
      </c>
      <c r="H660" s="81">
        <v>66.575000000000003</v>
      </c>
      <c r="I660" s="81">
        <v>365.5</v>
      </c>
      <c r="J660" s="81">
        <v>438</v>
      </c>
      <c r="K660" s="81">
        <v>172</v>
      </c>
      <c r="L660" s="81">
        <v>3474</v>
      </c>
      <c r="M660" s="81">
        <v>16.87</v>
      </c>
      <c r="N660" s="81"/>
      <c r="O660" s="81"/>
      <c r="P660" s="81"/>
      <c r="Q660" s="81"/>
      <c r="R660" s="81"/>
      <c r="S660" s="81"/>
      <c r="T660" s="81"/>
      <c r="U660" s="81"/>
      <c r="V660" s="81"/>
      <c r="W660" s="81"/>
      <c r="X660" s="81"/>
    </row>
    <row r="661" spans="3:24" x14ac:dyDescent="0.25">
      <c r="C661" s="76">
        <v>42788</v>
      </c>
      <c r="D661" s="81">
        <v>1.2448999999999999</v>
      </c>
      <c r="E661" s="81">
        <v>55.84</v>
      </c>
      <c r="F661" s="81">
        <v>1.0555000000000001</v>
      </c>
      <c r="G661" s="81">
        <v>121.3</v>
      </c>
      <c r="H661" s="81">
        <v>67.75</v>
      </c>
      <c r="I661" s="81">
        <v>371</v>
      </c>
      <c r="J661" s="81">
        <v>441.25</v>
      </c>
      <c r="K661" s="81">
        <v>172.25</v>
      </c>
      <c r="L661" s="81">
        <v>3474</v>
      </c>
      <c r="M661" s="81">
        <v>16.850000000000001</v>
      </c>
      <c r="N661" s="81"/>
      <c r="O661" s="81"/>
      <c r="P661" s="81"/>
      <c r="Q661" s="81"/>
      <c r="R661" s="81"/>
      <c r="S661" s="81"/>
      <c r="T661" s="81"/>
      <c r="U661" s="81"/>
      <c r="V661" s="81"/>
      <c r="W661" s="81"/>
      <c r="X661" s="81"/>
    </row>
    <row r="662" spans="3:24" x14ac:dyDescent="0.25">
      <c r="C662" s="76">
        <v>42787</v>
      </c>
      <c r="D662" s="81">
        <v>1.2472000000000001</v>
      </c>
      <c r="E662" s="81">
        <v>56.66</v>
      </c>
      <c r="F662" s="81">
        <v>1.0535000000000001</v>
      </c>
      <c r="G662" s="81">
        <v>119.1</v>
      </c>
      <c r="H662" s="81">
        <v>70.349999999999994</v>
      </c>
      <c r="I662" s="81">
        <v>369.25</v>
      </c>
      <c r="J662" s="81">
        <v>436</v>
      </c>
      <c r="K662" s="81">
        <v>171</v>
      </c>
      <c r="L662" s="81">
        <v>3474</v>
      </c>
      <c r="M662" s="81">
        <v>16.87</v>
      </c>
      <c r="N662" s="81"/>
      <c r="O662" s="81"/>
      <c r="P662" s="81"/>
      <c r="Q662" s="81"/>
      <c r="R662" s="81"/>
      <c r="S662" s="81"/>
      <c r="T662" s="81"/>
      <c r="U662" s="81"/>
      <c r="V662" s="81"/>
      <c r="W662" s="81"/>
      <c r="X662" s="81"/>
    </row>
    <row r="663" spans="3:24" x14ac:dyDescent="0.25">
      <c r="C663" s="76">
        <v>42786</v>
      </c>
      <c r="D663" s="81">
        <v>1.246</v>
      </c>
      <c r="E663" s="81">
        <v>56.18</v>
      </c>
      <c r="F663" s="81">
        <v>1.0609</v>
      </c>
      <c r="G663" s="81">
        <v>117.925</v>
      </c>
      <c r="H663" s="81">
        <v>70.775000000000006</v>
      </c>
      <c r="I663" s="81">
        <v>368.25</v>
      </c>
      <c r="J663" s="81">
        <v>441</v>
      </c>
      <c r="K663" s="81">
        <v>171</v>
      </c>
      <c r="L663" s="81">
        <v>3537</v>
      </c>
      <c r="M663" s="81">
        <v>16.88</v>
      </c>
      <c r="N663" s="81"/>
      <c r="O663" s="81"/>
      <c r="P663" s="81"/>
      <c r="Q663" s="81"/>
      <c r="R663" s="81"/>
      <c r="S663" s="81"/>
      <c r="T663" s="81"/>
      <c r="U663" s="81"/>
      <c r="V663" s="81"/>
      <c r="W663" s="81"/>
      <c r="X663" s="81"/>
    </row>
    <row r="664" spans="3:24" x14ac:dyDescent="0.25">
      <c r="C664" s="76">
        <v>42783</v>
      </c>
      <c r="D664" s="81">
        <v>1.2412000000000001</v>
      </c>
      <c r="E664" s="81">
        <v>55.81</v>
      </c>
      <c r="F664" s="81">
        <v>1.0610999999999999</v>
      </c>
      <c r="G664" s="81">
        <v>117.925</v>
      </c>
      <c r="H664" s="81">
        <v>70.775000000000006</v>
      </c>
      <c r="I664" s="81">
        <v>368.25</v>
      </c>
      <c r="J664" s="81">
        <v>441</v>
      </c>
      <c r="K664" s="81">
        <v>171.5</v>
      </c>
      <c r="L664" s="81">
        <v>3537</v>
      </c>
      <c r="M664" s="81">
        <v>16.88</v>
      </c>
      <c r="N664" s="81"/>
      <c r="O664" s="81"/>
      <c r="P664" s="81"/>
      <c r="Q664" s="81"/>
      <c r="R664" s="81"/>
      <c r="S664" s="81"/>
      <c r="T664" s="81"/>
      <c r="U664" s="81"/>
      <c r="V664" s="81"/>
      <c r="W664" s="81"/>
      <c r="X664" s="81"/>
    </row>
    <row r="665" spans="3:24" x14ac:dyDescent="0.25">
      <c r="C665" s="76">
        <v>42782</v>
      </c>
      <c r="D665" s="81">
        <v>1.2486999999999999</v>
      </c>
      <c r="E665" s="81">
        <v>55.65</v>
      </c>
      <c r="F665" s="81">
        <v>1.0671999999999999</v>
      </c>
      <c r="G665" s="81">
        <v>116.52500000000001</v>
      </c>
      <c r="H665" s="81">
        <v>69.825000000000003</v>
      </c>
      <c r="I665" s="81">
        <v>373.5</v>
      </c>
      <c r="J665" s="81">
        <v>447.75</v>
      </c>
      <c r="K665" s="81">
        <v>172.5</v>
      </c>
      <c r="L665" s="81">
        <v>3537</v>
      </c>
      <c r="M665" s="81">
        <v>16.899999999999999</v>
      </c>
      <c r="N665" s="81"/>
      <c r="O665" s="81"/>
      <c r="P665" s="81"/>
      <c r="Q665" s="81"/>
      <c r="R665" s="81"/>
      <c r="S665" s="81"/>
      <c r="T665" s="81"/>
      <c r="U665" s="81"/>
      <c r="V665" s="81"/>
      <c r="W665" s="81"/>
      <c r="X665" s="81"/>
    </row>
    <row r="666" spans="3:24" x14ac:dyDescent="0.25">
      <c r="C666" s="76">
        <v>42781</v>
      </c>
      <c r="D666" s="81">
        <v>1.2458</v>
      </c>
      <c r="E666" s="81">
        <v>55.75</v>
      </c>
      <c r="F666" s="81">
        <v>1.0598000000000001</v>
      </c>
      <c r="G666" s="81">
        <v>116.77500000000001</v>
      </c>
      <c r="H666" s="81">
        <v>70.775000000000006</v>
      </c>
      <c r="I666" s="81">
        <v>378.75</v>
      </c>
      <c r="J666" s="81">
        <v>454.75</v>
      </c>
      <c r="K666" s="81">
        <v>173.5</v>
      </c>
      <c r="L666" s="81">
        <v>3537</v>
      </c>
      <c r="M666" s="81">
        <v>16.88</v>
      </c>
      <c r="N666" s="81"/>
      <c r="O666" s="81"/>
      <c r="P666" s="81"/>
      <c r="Q666" s="81"/>
      <c r="R666" s="81"/>
      <c r="S666" s="81"/>
      <c r="T666" s="81"/>
      <c r="U666" s="81"/>
      <c r="V666" s="81"/>
      <c r="W666" s="81"/>
      <c r="X666" s="81"/>
    </row>
    <row r="667" spans="3:24" x14ac:dyDescent="0.25">
      <c r="C667" s="76">
        <v>42780</v>
      </c>
      <c r="D667" s="81">
        <v>1.2466999999999999</v>
      </c>
      <c r="E667" s="81">
        <v>55.97</v>
      </c>
      <c r="F667" s="81">
        <v>1.0577000000000001</v>
      </c>
      <c r="G667" s="81">
        <v>117.375</v>
      </c>
      <c r="H667" s="81">
        <v>71.3</v>
      </c>
      <c r="I667" s="81">
        <v>374.25</v>
      </c>
      <c r="J667" s="81">
        <v>449.5</v>
      </c>
      <c r="K667" s="81">
        <v>173</v>
      </c>
      <c r="L667" s="81">
        <v>3537</v>
      </c>
      <c r="M667" s="81">
        <v>16.88</v>
      </c>
      <c r="N667" s="81"/>
      <c r="O667" s="81"/>
      <c r="P667" s="81"/>
      <c r="Q667" s="81"/>
      <c r="R667" s="81"/>
      <c r="S667" s="81"/>
      <c r="T667" s="81"/>
      <c r="U667" s="81"/>
      <c r="V667" s="81"/>
      <c r="W667" s="81"/>
      <c r="X667" s="81"/>
    </row>
    <row r="668" spans="3:24" x14ac:dyDescent="0.25">
      <c r="C668" s="76">
        <v>42779</v>
      </c>
      <c r="D668" s="81">
        <v>1.2525999999999999</v>
      </c>
      <c r="E668" s="81">
        <v>55.59</v>
      </c>
      <c r="F668" s="81">
        <v>1.0597000000000001</v>
      </c>
      <c r="G668" s="81">
        <v>115.925</v>
      </c>
      <c r="H668" s="81">
        <v>74.75</v>
      </c>
      <c r="I668" s="81">
        <v>375.5</v>
      </c>
      <c r="J668" s="81">
        <v>452.25</v>
      </c>
      <c r="K668" s="81">
        <v>173</v>
      </c>
      <c r="L668" s="81">
        <v>3537</v>
      </c>
      <c r="M668" s="81">
        <v>16.87</v>
      </c>
      <c r="N668" s="81"/>
      <c r="O668" s="81"/>
      <c r="P668" s="81"/>
      <c r="Q668" s="81"/>
      <c r="R668" s="81"/>
      <c r="S668" s="81"/>
      <c r="T668" s="81"/>
      <c r="U668" s="81"/>
      <c r="V668" s="81"/>
      <c r="W668" s="81"/>
      <c r="X668" s="81"/>
    </row>
    <row r="669" spans="3:24" x14ac:dyDescent="0.25">
      <c r="C669" s="76">
        <v>42776</v>
      </c>
      <c r="D669" s="81">
        <v>1.2488999999999999</v>
      </c>
      <c r="E669" s="81">
        <v>56.7</v>
      </c>
      <c r="F669" s="81">
        <v>1.0638000000000001</v>
      </c>
      <c r="G669" s="81">
        <v>116.4</v>
      </c>
      <c r="H669" s="81">
        <v>74.55</v>
      </c>
      <c r="I669" s="81">
        <v>374.5</v>
      </c>
      <c r="J669" s="81">
        <v>449</v>
      </c>
      <c r="K669" s="81">
        <v>171.75</v>
      </c>
      <c r="L669" s="81">
        <v>3537</v>
      </c>
      <c r="M669" s="81">
        <v>16.86</v>
      </c>
      <c r="N669" s="81"/>
      <c r="O669" s="81"/>
      <c r="P669" s="81"/>
      <c r="Q669" s="81"/>
      <c r="R669" s="81"/>
      <c r="S669" s="81"/>
      <c r="T669" s="81"/>
      <c r="U669" s="81"/>
      <c r="V669" s="81"/>
      <c r="W669" s="81"/>
      <c r="X669" s="81"/>
    </row>
    <row r="670" spans="3:24" x14ac:dyDescent="0.25">
      <c r="C670" s="76">
        <v>42775</v>
      </c>
      <c r="D670" s="81">
        <v>1.2494000000000001</v>
      </c>
      <c r="E670" s="81">
        <v>55.63</v>
      </c>
      <c r="F670" s="81">
        <v>1.0653999999999999</v>
      </c>
      <c r="G670" s="81">
        <v>117.65</v>
      </c>
      <c r="H670" s="81">
        <v>74.224999999999994</v>
      </c>
      <c r="I670" s="81">
        <v>369.5</v>
      </c>
      <c r="J670" s="81">
        <v>443.5</v>
      </c>
      <c r="K670" s="81">
        <v>171.75</v>
      </c>
      <c r="L670" s="81">
        <v>3537</v>
      </c>
      <c r="M670" s="81">
        <v>16.850000000000001</v>
      </c>
      <c r="N670" s="81"/>
      <c r="O670" s="81"/>
      <c r="P670" s="81"/>
      <c r="Q670" s="81"/>
      <c r="R670" s="81"/>
      <c r="S670" s="81"/>
      <c r="T670" s="81"/>
      <c r="U670" s="81"/>
      <c r="V670" s="81"/>
      <c r="W670" s="81"/>
      <c r="X670" s="81"/>
    </row>
    <row r="671" spans="3:24" x14ac:dyDescent="0.25">
      <c r="C671" s="76">
        <v>42774</v>
      </c>
      <c r="D671" s="81">
        <v>1.2537</v>
      </c>
      <c r="E671" s="81">
        <v>55.12</v>
      </c>
      <c r="F671" s="81">
        <v>1.0697000000000001</v>
      </c>
      <c r="G671" s="81">
        <v>116.77500000000001</v>
      </c>
      <c r="H671" s="81">
        <v>73.349999999999994</v>
      </c>
      <c r="I671" s="81">
        <v>370.75</v>
      </c>
      <c r="J671" s="81">
        <v>432.5</v>
      </c>
      <c r="K671" s="81">
        <v>171</v>
      </c>
      <c r="L671" s="81">
        <v>3537</v>
      </c>
      <c r="M671" s="81">
        <v>16.850000000000001</v>
      </c>
      <c r="N671" s="81"/>
      <c r="O671" s="81"/>
      <c r="P671" s="81"/>
      <c r="Q671" s="81"/>
      <c r="R671" s="81"/>
      <c r="S671" s="81"/>
      <c r="T671" s="81"/>
      <c r="U671" s="81"/>
      <c r="V671" s="81"/>
      <c r="W671" s="81"/>
      <c r="X671" s="81"/>
    </row>
    <row r="672" spans="3:24" x14ac:dyDescent="0.25">
      <c r="C672" s="76">
        <v>42773</v>
      </c>
      <c r="D672" s="81">
        <v>1.2509999999999999</v>
      </c>
      <c r="E672" s="81">
        <v>55.05</v>
      </c>
      <c r="F672" s="81">
        <v>1.0680000000000001</v>
      </c>
      <c r="G672" s="81">
        <v>117.675</v>
      </c>
      <c r="H672" s="81">
        <v>72.375</v>
      </c>
      <c r="I672" s="81">
        <v>368.5</v>
      </c>
      <c r="J672" s="81">
        <v>430.75</v>
      </c>
      <c r="K672" s="81">
        <v>169.75</v>
      </c>
      <c r="L672" s="81">
        <v>3537</v>
      </c>
      <c r="M672" s="81">
        <v>16.78</v>
      </c>
      <c r="N672" s="81"/>
      <c r="O672" s="81"/>
      <c r="P672" s="81"/>
      <c r="Q672" s="81"/>
      <c r="R672" s="81"/>
      <c r="S672" s="81"/>
      <c r="T672" s="81"/>
      <c r="U672" s="81"/>
      <c r="V672" s="81"/>
      <c r="W672" s="81"/>
      <c r="X672" s="81"/>
    </row>
    <row r="673" spans="3:24" x14ac:dyDescent="0.25">
      <c r="C673" s="76">
        <v>42772</v>
      </c>
      <c r="D673" s="81">
        <v>1.2468999999999999</v>
      </c>
      <c r="E673" s="81">
        <v>55.72</v>
      </c>
      <c r="F673" s="81">
        <v>1.0749</v>
      </c>
      <c r="G673" s="81">
        <v>116.425</v>
      </c>
      <c r="H673" s="81">
        <v>71.349999999999994</v>
      </c>
      <c r="I673" s="81">
        <v>363.75</v>
      </c>
      <c r="J673" s="81">
        <v>422.5</v>
      </c>
      <c r="K673" s="81">
        <v>169</v>
      </c>
      <c r="L673" s="81">
        <v>3517</v>
      </c>
      <c r="M673" s="81">
        <v>16.79</v>
      </c>
      <c r="N673" s="81"/>
      <c r="O673" s="81"/>
      <c r="P673" s="81"/>
      <c r="Q673" s="81"/>
      <c r="R673" s="81"/>
      <c r="S673" s="81"/>
      <c r="T673" s="81"/>
      <c r="U673" s="81"/>
      <c r="V673" s="81"/>
      <c r="W673" s="81"/>
      <c r="X673" s="81"/>
    </row>
    <row r="674" spans="3:24" x14ac:dyDescent="0.25">
      <c r="C674" s="76">
        <v>42769</v>
      </c>
      <c r="D674" s="81">
        <v>1.2484999999999999</v>
      </c>
      <c r="E674" s="81">
        <v>56.81</v>
      </c>
      <c r="F674" s="81">
        <v>1.0781000000000001</v>
      </c>
      <c r="G674" s="81">
        <v>116.9</v>
      </c>
      <c r="H674" s="81">
        <v>70.325000000000003</v>
      </c>
      <c r="I674" s="81">
        <v>365.25</v>
      </c>
      <c r="J674" s="81">
        <v>430.25</v>
      </c>
      <c r="K674" s="81">
        <v>169.25</v>
      </c>
      <c r="L674" s="81">
        <v>3517</v>
      </c>
      <c r="M674" s="81">
        <v>16.87</v>
      </c>
      <c r="N674" s="81"/>
      <c r="O674" s="81"/>
      <c r="P674" s="81"/>
      <c r="Q674" s="81"/>
      <c r="R674" s="81"/>
      <c r="S674" s="81"/>
      <c r="T674" s="81"/>
      <c r="U674" s="81"/>
      <c r="V674" s="81"/>
      <c r="W674" s="81"/>
      <c r="X674" s="81"/>
    </row>
    <row r="675" spans="3:24" x14ac:dyDescent="0.25">
      <c r="C675" s="76">
        <v>42768</v>
      </c>
      <c r="D675" s="81">
        <v>1.252</v>
      </c>
      <c r="E675" s="81">
        <v>56.56</v>
      </c>
      <c r="F675" s="81">
        <v>1.0758000000000001</v>
      </c>
      <c r="G675" s="81">
        <v>116.875</v>
      </c>
      <c r="H675" s="81">
        <v>70.349999999999994</v>
      </c>
      <c r="I675" s="81">
        <v>367.5</v>
      </c>
      <c r="J675" s="81">
        <v>434.5</v>
      </c>
      <c r="K675" s="81">
        <v>170</v>
      </c>
      <c r="L675" s="81">
        <v>3517</v>
      </c>
      <c r="M675" s="81">
        <v>16.989999999999998</v>
      </c>
      <c r="N675" s="81"/>
      <c r="O675" s="81"/>
      <c r="P675" s="81"/>
      <c r="Q675" s="81"/>
      <c r="R675" s="81"/>
      <c r="S675" s="81"/>
      <c r="T675" s="81"/>
      <c r="U675" s="81"/>
      <c r="V675" s="81"/>
      <c r="W675" s="81"/>
      <c r="X675" s="81"/>
    </row>
    <row r="676" spans="3:24" x14ac:dyDescent="0.25">
      <c r="C676" s="76">
        <v>42767</v>
      </c>
      <c r="D676" s="81">
        <v>1.2652000000000001</v>
      </c>
      <c r="E676" s="81">
        <v>56.8</v>
      </c>
      <c r="F676" s="81">
        <v>1.0767</v>
      </c>
      <c r="G676" s="81">
        <v>115.575</v>
      </c>
      <c r="H676" s="81">
        <v>69.424999999999997</v>
      </c>
      <c r="I676" s="81">
        <v>368.25</v>
      </c>
      <c r="J676" s="81">
        <v>433.75</v>
      </c>
      <c r="K676" s="81">
        <v>169</v>
      </c>
      <c r="L676" s="81">
        <v>3517</v>
      </c>
      <c r="M676" s="81">
        <v>16.739999999999998</v>
      </c>
      <c r="N676" s="81"/>
      <c r="O676" s="81"/>
      <c r="P676" s="81"/>
      <c r="Q676" s="81"/>
      <c r="R676" s="81"/>
      <c r="S676" s="81"/>
      <c r="T676" s="81"/>
      <c r="U676" s="81"/>
      <c r="V676" s="81"/>
      <c r="W676" s="81"/>
      <c r="X676" s="81"/>
    </row>
    <row r="677" spans="3:24" x14ac:dyDescent="0.25">
      <c r="C677" s="76">
        <v>42766</v>
      </c>
      <c r="D677" s="81">
        <v>1.2577</v>
      </c>
      <c r="E677" s="81">
        <v>55.7</v>
      </c>
      <c r="F677" s="81">
        <v>1.0794999999999999</v>
      </c>
      <c r="G677" s="81">
        <v>115.6</v>
      </c>
      <c r="H677" s="81">
        <v>69.075000000000003</v>
      </c>
      <c r="I677" s="81">
        <v>359.75</v>
      </c>
      <c r="J677" s="81">
        <v>420.75</v>
      </c>
      <c r="K677" s="81">
        <v>165.5</v>
      </c>
      <c r="L677" s="81">
        <v>3517</v>
      </c>
      <c r="M677" s="81">
        <v>16.75</v>
      </c>
      <c r="N677" s="81"/>
      <c r="O677" s="81"/>
      <c r="P677" s="81"/>
      <c r="Q677" s="81"/>
      <c r="R677" s="81"/>
      <c r="S677" s="81"/>
      <c r="T677" s="81"/>
      <c r="U677" s="81"/>
      <c r="V677" s="81"/>
      <c r="W677" s="81"/>
      <c r="X677" s="81"/>
    </row>
    <row r="678" spans="3:24" x14ac:dyDescent="0.25">
      <c r="C678" s="76">
        <v>42765</v>
      </c>
      <c r="D678" s="81">
        <v>1.2482</v>
      </c>
      <c r="E678" s="81">
        <v>55.23</v>
      </c>
      <c r="F678" s="81">
        <v>1.0691999999999999</v>
      </c>
      <c r="G678" s="81">
        <v>116.175</v>
      </c>
      <c r="H678" s="81">
        <v>67.099999999999994</v>
      </c>
      <c r="I678" s="81">
        <v>357.75</v>
      </c>
      <c r="J678" s="81">
        <v>414</v>
      </c>
      <c r="K678" s="81">
        <v>167</v>
      </c>
      <c r="L678" s="81">
        <v>3517</v>
      </c>
      <c r="M678" s="81">
        <v>16.739999999999998</v>
      </c>
      <c r="N678" s="81"/>
      <c r="O678" s="81"/>
      <c r="P678" s="81"/>
      <c r="Q678" s="81"/>
      <c r="R678" s="81"/>
      <c r="S678" s="81"/>
      <c r="T678" s="81"/>
      <c r="U678" s="81"/>
      <c r="V678" s="81"/>
      <c r="W678" s="81"/>
      <c r="X678" s="81"/>
    </row>
    <row r="679" spans="3:24" x14ac:dyDescent="0.25">
      <c r="C679" s="76">
        <v>42762</v>
      </c>
      <c r="D679" s="81">
        <v>1.2545999999999999</v>
      </c>
      <c r="E679" s="81">
        <v>55.52</v>
      </c>
      <c r="F679" s="81">
        <v>1.0693999999999999</v>
      </c>
      <c r="G679" s="81">
        <v>118.325</v>
      </c>
      <c r="H679" s="81">
        <v>66.900000000000006</v>
      </c>
      <c r="I679" s="81">
        <v>362.5</v>
      </c>
      <c r="J679" s="81">
        <v>420.5</v>
      </c>
      <c r="K679" s="81">
        <v>169.5</v>
      </c>
      <c r="L679" s="81">
        <v>3517</v>
      </c>
      <c r="M679" s="81">
        <v>16.75</v>
      </c>
      <c r="N679" s="81"/>
      <c r="O679" s="81"/>
      <c r="P679" s="81"/>
      <c r="Q679" s="81"/>
      <c r="R679" s="81"/>
      <c r="S679" s="81"/>
      <c r="T679" s="81"/>
      <c r="U679" s="81"/>
      <c r="V679" s="81"/>
      <c r="W679" s="81"/>
      <c r="X679" s="81"/>
    </row>
    <row r="680" spans="3:24" x14ac:dyDescent="0.25">
      <c r="C680" s="76">
        <v>42761</v>
      </c>
      <c r="D680" s="81">
        <v>1.2585999999999999</v>
      </c>
      <c r="E680" s="81">
        <v>56.24</v>
      </c>
      <c r="F680" s="81">
        <v>1.0680000000000001</v>
      </c>
      <c r="G680" s="81">
        <v>118.7</v>
      </c>
      <c r="H680" s="81">
        <v>65.849999999999994</v>
      </c>
      <c r="I680" s="81">
        <v>363.75</v>
      </c>
      <c r="J680" s="81">
        <v>427</v>
      </c>
      <c r="K680" s="81">
        <v>170</v>
      </c>
      <c r="L680" s="81">
        <v>3517</v>
      </c>
      <c r="M680" s="81">
        <v>16.75</v>
      </c>
      <c r="N680" s="81"/>
      <c r="O680" s="81"/>
      <c r="P680" s="81"/>
      <c r="Q680" s="81"/>
      <c r="R680" s="81"/>
      <c r="S680" s="81"/>
      <c r="T680" s="81"/>
      <c r="U680" s="81"/>
      <c r="V680" s="81"/>
      <c r="W680" s="81"/>
      <c r="X680" s="81"/>
    </row>
    <row r="681" spans="3:24" x14ac:dyDescent="0.25">
      <c r="C681" s="76">
        <v>42760</v>
      </c>
      <c r="D681" s="81">
        <v>1.2629999999999999</v>
      </c>
      <c r="E681" s="81">
        <v>55.08</v>
      </c>
      <c r="F681" s="81">
        <v>1.0744</v>
      </c>
      <c r="G681" s="81">
        <v>119.875</v>
      </c>
      <c r="H681" s="81">
        <v>67.525000000000006</v>
      </c>
      <c r="I681" s="81">
        <v>366.25</v>
      </c>
      <c r="J681" s="81">
        <v>424.5</v>
      </c>
      <c r="K681" s="81">
        <v>169.5</v>
      </c>
      <c r="L681" s="81">
        <v>3517</v>
      </c>
      <c r="M681" s="81">
        <v>16.739999999999998</v>
      </c>
      <c r="N681" s="81"/>
      <c r="O681" s="81"/>
      <c r="P681" s="81"/>
      <c r="Q681" s="81"/>
      <c r="R681" s="81"/>
      <c r="S681" s="81"/>
      <c r="T681" s="81"/>
      <c r="U681" s="81"/>
      <c r="V681" s="81"/>
      <c r="W681" s="81"/>
      <c r="X681" s="81"/>
    </row>
    <row r="682" spans="3:24" x14ac:dyDescent="0.25">
      <c r="C682" s="76">
        <v>42759</v>
      </c>
      <c r="D682" s="81">
        <v>1.252</v>
      </c>
      <c r="E682" s="81">
        <v>55.44</v>
      </c>
      <c r="F682" s="81">
        <v>1.073</v>
      </c>
      <c r="G682" s="81">
        <v>119.675</v>
      </c>
      <c r="H682" s="81">
        <v>65.224999999999994</v>
      </c>
      <c r="I682" s="81">
        <v>363.25</v>
      </c>
      <c r="J682" s="81">
        <v>426.75</v>
      </c>
      <c r="K682" s="81">
        <v>170</v>
      </c>
      <c r="L682" s="81">
        <v>3517</v>
      </c>
      <c r="M682" s="81">
        <v>16.760000000000002</v>
      </c>
      <c r="N682" s="81"/>
      <c r="O682" s="81"/>
      <c r="P682" s="81"/>
      <c r="Q682" s="81"/>
      <c r="R682" s="81"/>
      <c r="S682" s="81"/>
      <c r="T682" s="81"/>
      <c r="U682" s="81"/>
      <c r="V682" s="81"/>
      <c r="W682" s="81"/>
      <c r="X682" s="81"/>
    </row>
    <row r="683" spans="3:24" x14ac:dyDescent="0.25">
      <c r="C683" s="76">
        <v>42758</v>
      </c>
      <c r="D683" s="81">
        <v>1.2531000000000001</v>
      </c>
      <c r="E683" s="81">
        <v>55.23</v>
      </c>
      <c r="F683" s="81">
        <v>1.0761000000000001</v>
      </c>
      <c r="G683" s="81">
        <v>120.25</v>
      </c>
      <c r="H683" s="81">
        <v>65</v>
      </c>
      <c r="I683" s="81">
        <v>369.5</v>
      </c>
      <c r="J683" s="81">
        <v>433.25</v>
      </c>
      <c r="K683" s="81">
        <v>170</v>
      </c>
      <c r="L683" s="81">
        <v>3517</v>
      </c>
      <c r="M683" s="81">
        <v>16.760000000000002</v>
      </c>
      <c r="N683" s="81"/>
      <c r="O683" s="81"/>
      <c r="P683" s="81"/>
      <c r="Q683" s="81"/>
      <c r="R683" s="81"/>
      <c r="S683" s="81"/>
      <c r="T683" s="81"/>
      <c r="U683" s="81"/>
      <c r="V683" s="81"/>
      <c r="W683" s="81"/>
      <c r="X683" s="81"/>
    </row>
    <row r="684" spans="3:24" x14ac:dyDescent="0.25">
      <c r="C684" s="76">
        <v>42755</v>
      </c>
      <c r="D684" s="81">
        <v>1.2374000000000001</v>
      </c>
      <c r="E684" s="81">
        <v>55.49</v>
      </c>
      <c r="F684" s="81">
        <v>1.0699000000000001</v>
      </c>
      <c r="G684" s="81">
        <v>120.25</v>
      </c>
      <c r="H684" s="81">
        <v>65.3</v>
      </c>
      <c r="I684" s="81">
        <v>369.75</v>
      </c>
      <c r="J684" s="81">
        <v>428.25</v>
      </c>
      <c r="K684" s="81">
        <v>169.75</v>
      </c>
      <c r="L684" s="81">
        <v>3517</v>
      </c>
      <c r="M684" s="81">
        <v>16.77</v>
      </c>
      <c r="N684" s="81"/>
      <c r="O684" s="81"/>
      <c r="P684" s="81"/>
      <c r="Q684" s="81"/>
      <c r="R684" s="81"/>
      <c r="S684" s="81"/>
      <c r="T684" s="81"/>
      <c r="U684" s="81"/>
      <c r="V684" s="81"/>
      <c r="W684" s="81"/>
      <c r="X684" s="81"/>
    </row>
    <row r="685" spans="3:24" x14ac:dyDescent="0.25">
      <c r="C685" s="76">
        <v>42754</v>
      </c>
      <c r="D685" s="81">
        <v>1.2341</v>
      </c>
      <c r="E685" s="81">
        <v>54.16</v>
      </c>
      <c r="F685" s="81">
        <v>1.0663</v>
      </c>
      <c r="G685" s="81">
        <v>121.02500000000001</v>
      </c>
      <c r="H685" s="81">
        <v>65.424999999999997</v>
      </c>
      <c r="I685" s="81">
        <v>366.25</v>
      </c>
      <c r="J685" s="81">
        <v>423.5</v>
      </c>
      <c r="K685" s="81">
        <v>169.5</v>
      </c>
      <c r="L685" s="81">
        <v>3517</v>
      </c>
      <c r="M685" s="81">
        <v>16.8</v>
      </c>
      <c r="N685" s="81"/>
      <c r="O685" s="81"/>
      <c r="P685" s="81"/>
      <c r="Q685" s="81"/>
      <c r="R685" s="81"/>
      <c r="S685" s="81"/>
      <c r="T685" s="81"/>
      <c r="U685" s="81"/>
      <c r="V685" s="81"/>
      <c r="W685" s="81"/>
      <c r="X685" s="81"/>
    </row>
    <row r="686" spans="3:24" x14ac:dyDescent="0.25">
      <c r="C686" s="76">
        <v>42753</v>
      </c>
      <c r="D686" s="81">
        <v>1.2257</v>
      </c>
      <c r="E686" s="81">
        <v>53.92</v>
      </c>
      <c r="F686" s="81">
        <v>1.0629999999999999</v>
      </c>
      <c r="G686" s="81">
        <v>120.27500000000001</v>
      </c>
      <c r="H686" s="81">
        <v>65.2</v>
      </c>
      <c r="I686" s="81">
        <v>365</v>
      </c>
      <c r="J686" s="81">
        <v>431</v>
      </c>
      <c r="K686" s="81">
        <v>169.75</v>
      </c>
      <c r="L686" s="81">
        <v>3517</v>
      </c>
      <c r="M686" s="81">
        <v>16.78</v>
      </c>
      <c r="N686" s="81"/>
      <c r="O686" s="81"/>
      <c r="P686" s="81"/>
      <c r="Q686" s="81"/>
      <c r="R686" s="81"/>
      <c r="S686" s="81"/>
      <c r="T686" s="81"/>
      <c r="U686" s="81"/>
      <c r="V686" s="81"/>
      <c r="W686" s="81"/>
      <c r="X686" s="81"/>
    </row>
    <row r="687" spans="3:24" x14ac:dyDescent="0.25">
      <c r="C687" s="76">
        <v>42752</v>
      </c>
      <c r="D687" s="81">
        <v>1.2413000000000001</v>
      </c>
      <c r="E687" s="81">
        <v>55.47</v>
      </c>
      <c r="F687" s="81">
        <v>1.0711999999999999</v>
      </c>
      <c r="G687" s="81">
        <v>119.575</v>
      </c>
      <c r="H687" s="81">
        <v>65.8</v>
      </c>
      <c r="I687" s="81">
        <v>365.5</v>
      </c>
      <c r="J687" s="81">
        <v>433.5</v>
      </c>
      <c r="K687" s="81">
        <v>170.75</v>
      </c>
      <c r="L687" s="81">
        <v>3517</v>
      </c>
      <c r="M687" s="81">
        <v>16.79</v>
      </c>
      <c r="N687" s="81"/>
      <c r="O687" s="81"/>
      <c r="P687" s="81"/>
      <c r="Q687" s="81"/>
      <c r="R687" s="81"/>
      <c r="S687" s="81"/>
      <c r="T687" s="81"/>
      <c r="U687" s="81"/>
      <c r="V687" s="81"/>
      <c r="W687" s="81"/>
      <c r="X687" s="81"/>
    </row>
    <row r="688" spans="3:24" x14ac:dyDescent="0.25">
      <c r="C688" s="76">
        <v>42751</v>
      </c>
      <c r="D688" s="81">
        <v>1.2042999999999999</v>
      </c>
      <c r="E688" s="81">
        <v>55.86</v>
      </c>
      <c r="F688" s="81">
        <v>1.06</v>
      </c>
      <c r="G688" s="81">
        <v>118.52500000000001</v>
      </c>
      <c r="H688" s="81">
        <v>65.599999999999994</v>
      </c>
      <c r="I688" s="81">
        <v>358.5</v>
      </c>
      <c r="J688" s="81">
        <v>426</v>
      </c>
      <c r="K688" s="81">
        <v>169.5</v>
      </c>
      <c r="L688" s="81">
        <v>3463</v>
      </c>
      <c r="M688" s="81">
        <v>16.809999999999999</v>
      </c>
      <c r="N688" s="81"/>
      <c r="O688" s="81"/>
      <c r="P688" s="81"/>
      <c r="Q688" s="81"/>
      <c r="R688" s="81"/>
      <c r="S688" s="81"/>
      <c r="T688" s="81"/>
      <c r="U688" s="81"/>
      <c r="V688" s="81"/>
      <c r="W688" s="81"/>
      <c r="X688" s="81"/>
    </row>
    <row r="689" spans="3:24" x14ac:dyDescent="0.25">
      <c r="C689" s="76">
        <v>42748</v>
      </c>
      <c r="D689" s="81">
        <v>1.2176</v>
      </c>
      <c r="E689" s="81">
        <v>55.45</v>
      </c>
      <c r="F689" s="81">
        <v>1.0641</v>
      </c>
      <c r="G689" s="81">
        <v>118.52500000000001</v>
      </c>
      <c r="H689" s="81">
        <v>65.599999999999994</v>
      </c>
      <c r="I689" s="81">
        <v>358.5</v>
      </c>
      <c r="J689" s="81">
        <v>426</v>
      </c>
      <c r="K689" s="81">
        <v>169.75</v>
      </c>
      <c r="L689" s="81">
        <v>3463</v>
      </c>
      <c r="M689" s="81">
        <v>16.809999999999999</v>
      </c>
      <c r="N689" s="81"/>
      <c r="O689" s="81"/>
      <c r="P689" s="81"/>
      <c r="Q689" s="81"/>
      <c r="R689" s="81"/>
      <c r="S689" s="81"/>
      <c r="T689" s="81"/>
      <c r="U689" s="81"/>
      <c r="V689" s="81"/>
      <c r="W689" s="81"/>
      <c r="X689" s="81"/>
    </row>
    <row r="690" spans="3:24" x14ac:dyDescent="0.25">
      <c r="C690" s="76">
        <v>42747</v>
      </c>
      <c r="D690" s="81">
        <v>1.2161</v>
      </c>
      <c r="E690" s="81">
        <v>56.01</v>
      </c>
      <c r="F690" s="81">
        <v>1.0609999999999999</v>
      </c>
      <c r="G690" s="81">
        <v>117.47499999999999</v>
      </c>
      <c r="H690" s="81">
        <v>65.95</v>
      </c>
      <c r="I690" s="81">
        <v>358.25</v>
      </c>
      <c r="J690" s="81">
        <v>426.25</v>
      </c>
      <c r="K690" s="81">
        <v>169.75</v>
      </c>
      <c r="L690" s="81">
        <v>3463</v>
      </c>
      <c r="M690" s="81">
        <v>16.79</v>
      </c>
      <c r="N690" s="81"/>
      <c r="O690" s="81"/>
      <c r="P690" s="81"/>
      <c r="Q690" s="81"/>
      <c r="R690" s="81"/>
      <c r="S690" s="81"/>
      <c r="T690" s="81"/>
      <c r="U690" s="81"/>
      <c r="V690" s="81"/>
      <c r="W690" s="81"/>
      <c r="X690" s="81"/>
    </row>
    <row r="691" spans="3:24" x14ac:dyDescent="0.25">
      <c r="C691" s="76">
        <v>42746</v>
      </c>
      <c r="D691" s="81">
        <v>1.2211000000000001</v>
      </c>
      <c r="E691" s="81">
        <v>55.1</v>
      </c>
      <c r="F691" s="81">
        <v>1.0580000000000001</v>
      </c>
      <c r="G691" s="81">
        <v>119.125</v>
      </c>
      <c r="H691" s="81">
        <v>65.599999999999994</v>
      </c>
      <c r="I691" s="81">
        <v>357.25</v>
      </c>
      <c r="J691" s="81">
        <v>418.75</v>
      </c>
      <c r="K691" s="81">
        <v>169</v>
      </c>
      <c r="L691" s="81">
        <v>3463</v>
      </c>
      <c r="M691" s="81">
        <v>16.739999999999998</v>
      </c>
      <c r="N691" s="81"/>
      <c r="O691" s="81"/>
      <c r="P691" s="81"/>
      <c r="Q691" s="81"/>
      <c r="R691" s="81"/>
      <c r="S691" s="81"/>
      <c r="T691" s="81"/>
      <c r="U691" s="81"/>
      <c r="V691" s="81"/>
      <c r="W691" s="81"/>
      <c r="X691" s="81"/>
    </row>
    <row r="692" spans="3:24" x14ac:dyDescent="0.25">
      <c r="C692" s="76">
        <v>42745</v>
      </c>
      <c r="D692" s="81">
        <v>1.2176</v>
      </c>
      <c r="E692" s="81">
        <v>53.64</v>
      </c>
      <c r="F692" s="81">
        <v>1.0552999999999999</v>
      </c>
      <c r="G692" s="81">
        <v>119.52500000000001</v>
      </c>
      <c r="H692" s="81">
        <v>65.05</v>
      </c>
      <c r="I692" s="81">
        <v>358.25</v>
      </c>
      <c r="J692" s="81">
        <v>426.75</v>
      </c>
      <c r="K692" s="81">
        <v>169.75</v>
      </c>
      <c r="L692" s="81">
        <v>3463</v>
      </c>
      <c r="M692" s="81">
        <v>16.7</v>
      </c>
      <c r="N692" s="81"/>
      <c r="O692" s="81"/>
      <c r="P692" s="81"/>
      <c r="Q692" s="81"/>
      <c r="R692" s="81"/>
      <c r="S692" s="81"/>
      <c r="T692" s="81"/>
      <c r="U692" s="81"/>
      <c r="V692" s="81"/>
      <c r="W692" s="81"/>
      <c r="X692" s="81"/>
    </row>
    <row r="693" spans="3:24" x14ac:dyDescent="0.25">
      <c r="C693" s="76">
        <v>42744</v>
      </c>
      <c r="D693" s="81">
        <v>1.216</v>
      </c>
      <c r="E693" s="81">
        <v>54.94</v>
      </c>
      <c r="F693" s="81">
        <v>1.0571999999999999</v>
      </c>
      <c r="G693" s="81">
        <v>116.52500000000001</v>
      </c>
      <c r="H693" s="81">
        <v>63.75</v>
      </c>
      <c r="I693" s="81">
        <v>360</v>
      </c>
      <c r="J693" s="81">
        <v>427.25</v>
      </c>
      <c r="K693" s="81">
        <v>171</v>
      </c>
      <c r="L693" s="81">
        <v>3463</v>
      </c>
      <c r="M693" s="81">
        <v>16.62</v>
      </c>
      <c r="N693" s="81"/>
      <c r="O693" s="81"/>
      <c r="P693" s="81"/>
      <c r="Q693" s="81"/>
      <c r="R693" s="81"/>
      <c r="S693" s="81"/>
      <c r="T693" s="81"/>
      <c r="U693" s="81"/>
      <c r="V693" s="81"/>
      <c r="W693" s="81"/>
      <c r="X693" s="81"/>
    </row>
    <row r="694" spans="3:24" x14ac:dyDescent="0.25">
      <c r="C694" s="76">
        <v>42741</v>
      </c>
      <c r="D694" s="81">
        <v>1.228</v>
      </c>
      <c r="E694" s="81">
        <v>57.1</v>
      </c>
      <c r="F694" s="81">
        <v>1.0529999999999999</v>
      </c>
      <c r="G694" s="81">
        <v>114.825</v>
      </c>
      <c r="H694" s="81">
        <v>63.975000000000001</v>
      </c>
      <c r="I694" s="81">
        <v>358</v>
      </c>
      <c r="J694" s="81">
        <v>423.25</v>
      </c>
      <c r="K694" s="81">
        <v>171.25</v>
      </c>
      <c r="L694" s="81">
        <v>3463</v>
      </c>
      <c r="M694" s="81">
        <v>16.62</v>
      </c>
      <c r="N694" s="81"/>
      <c r="O694" s="81"/>
      <c r="P694" s="81"/>
      <c r="Q694" s="81"/>
      <c r="R694" s="81"/>
      <c r="S694" s="81"/>
      <c r="T694" s="81"/>
      <c r="U694" s="81"/>
      <c r="V694" s="81"/>
      <c r="W694" s="81"/>
      <c r="X694" s="81"/>
    </row>
    <row r="695" spans="3:24" x14ac:dyDescent="0.25">
      <c r="C695" s="76">
        <v>42740</v>
      </c>
      <c r="D695" s="81">
        <v>1.2413000000000001</v>
      </c>
      <c r="E695" s="81">
        <v>56.89</v>
      </c>
      <c r="F695" s="81">
        <v>1.0603</v>
      </c>
      <c r="G695" s="81">
        <v>115.075</v>
      </c>
      <c r="H695" s="81">
        <v>64.875</v>
      </c>
      <c r="I695" s="81">
        <v>361.25</v>
      </c>
      <c r="J695" s="81">
        <v>426.25</v>
      </c>
      <c r="K695" s="81">
        <v>170</v>
      </c>
      <c r="L695" s="81">
        <v>3463</v>
      </c>
      <c r="M695" s="81">
        <v>16.57</v>
      </c>
      <c r="N695" s="81"/>
      <c r="O695" s="81"/>
      <c r="P695" s="81"/>
      <c r="Q695" s="81"/>
      <c r="R695" s="81"/>
      <c r="S695" s="81"/>
      <c r="T695" s="81"/>
      <c r="U695" s="81"/>
      <c r="V695" s="81"/>
      <c r="W695" s="81"/>
      <c r="X695" s="81"/>
    </row>
    <row r="696" spans="3:24" x14ac:dyDescent="0.25">
      <c r="C696" s="76">
        <v>42739</v>
      </c>
      <c r="D696" s="81">
        <v>1.2317</v>
      </c>
      <c r="E696" s="81">
        <v>56.46</v>
      </c>
      <c r="F696" s="81">
        <v>1.0486</v>
      </c>
      <c r="G696" s="81">
        <v>115.675</v>
      </c>
      <c r="H696" s="81">
        <v>64.599999999999994</v>
      </c>
      <c r="I696" s="81">
        <v>359.75</v>
      </c>
      <c r="J696" s="81">
        <v>418.5</v>
      </c>
      <c r="K696" s="81">
        <v>169.75</v>
      </c>
      <c r="L696" s="81">
        <v>3463</v>
      </c>
      <c r="M696" s="81">
        <v>17.39</v>
      </c>
      <c r="N696" s="81"/>
      <c r="O696" s="81"/>
      <c r="P696" s="81"/>
      <c r="Q696" s="81"/>
      <c r="R696" s="81"/>
      <c r="S696" s="81"/>
      <c r="T696" s="81"/>
      <c r="U696" s="81"/>
      <c r="V696" s="81"/>
      <c r="W696" s="81"/>
      <c r="X696" s="81"/>
    </row>
    <row r="697" spans="3:24" x14ac:dyDescent="0.25">
      <c r="C697" s="76">
        <v>42738</v>
      </c>
      <c r="D697" s="81">
        <v>1.2237</v>
      </c>
      <c r="E697" s="81">
        <v>55.47</v>
      </c>
      <c r="F697" s="81">
        <v>1.0404</v>
      </c>
      <c r="G697" s="81">
        <v>114.875</v>
      </c>
      <c r="H697" s="81">
        <v>63.5</v>
      </c>
      <c r="I697" s="81">
        <v>355.75</v>
      </c>
      <c r="J697" s="81">
        <v>406.5</v>
      </c>
      <c r="K697" s="81">
        <v>169.25</v>
      </c>
      <c r="L697" s="81">
        <v>3463</v>
      </c>
      <c r="M697" s="81">
        <v>17.39</v>
      </c>
      <c r="N697" s="81"/>
      <c r="O697" s="81"/>
      <c r="P697" s="81"/>
      <c r="Q697" s="81"/>
      <c r="R697" s="81"/>
      <c r="S697" s="81"/>
      <c r="T697" s="81"/>
      <c r="U697" s="81"/>
      <c r="V697" s="81"/>
      <c r="W697" s="81"/>
      <c r="X697" s="81"/>
    </row>
    <row r="698" spans="3:24" x14ac:dyDescent="0.25">
      <c r="C698" s="76">
        <v>42737</v>
      </c>
      <c r="D698" s="81">
        <v>1.2275</v>
      </c>
      <c r="E698" s="81">
        <v>56.82</v>
      </c>
      <c r="F698" s="81">
        <v>1.0457000000000001</v>
      </c>
      <c r="G698" s="81">
        <v>119</v>
      </c>
      <c r="H698" s="81">
        <v>66.150000000000006</v>
      </c>
      <c r="I698" s="81">
        <v>352</v>
      </c>
      <c r="J698" s="81">
        <v>408</v>
      </c>
      <c r="K698" s="81">
        <v>168</v>
      </c>
      <c r="L698" s="81">
        <v>3656</v>
      </c>
      <c r="M698" s="81">
        <v>17.39</v>
      </c>
      <c r="N698" s="81"/>
      <c r="O698" s="81"/>
      <c r="P698" s="81"/>
      <c r="Q698" s="81"/>
      <c r="R698" s="81"/>
      <c r="S698" s="81"/>
      <c r="T698" s="81"/>
      <c r="U698" s="81"/>
      <c r="V698" s="81"/>
      <c r="W698" s="81"/>
      <c r="X698" s="81"/>
    </row>
    <row r="699" spans="3:24" x14ac:dyDescent="0.25">
      <c r="C699" s="76">
        <v>42734</v>
      </c>
      <c r="D699" s="81">
        <v>1.2336</v>
      </c>
      <c r="E699" s="81">
        <v>56.82</v>
      </c>
      <c r="F699" s="81">
        <v>1.0512999999999999</v>
      </c>
      <c r="G699" s="81">
        <v>119</v>
      </c>
      <c r="H699" s="81">
        <v>66.150000000000006</v>
      </c>
      <c r="I699" s="81">
        <v>352</v>
      </c>
      <c r="J699" s="81">
        <v>408</v>
      </c>
      <c r="K699" s="81">
        <v>168</v>
      </c>
      <c r="L699" s="81">
        <v>3656</v>
      </c>
      <c r="M699" s="81">
        <v>17.39</v>
      </c>
      <c r="N699" s="81"/>
      <c r="O699" s="81"/>
      <c r="P699" s="81"/>
      <c r="Q699" s="81"/>
      <c r="R699" s="81"/>
      <c r="S699" s="81"/>
      <c r="T699" s="81"/>
      <c r="U699" s="81"/>
      <c r="V699" s="81"/>
      <c r="W699" s="81"/>
      <c r="X699" s="81"/>
    </row>
    <row r="700" spans="3:24" x14ac:dyDescent="0.25">
      <c r="C700" s="76">
        <v>42733</v>
      </c>
      <c r="D700" s="81">
        <v>1.2257</v>
      </c>
      <c r="E700" s="81">
        <v>56.14</v>
      </c>
      <c r="F700" s="81">
        <v>1.0489999999999999</v>
      </c>
      <c r="G700" s="81">
        <v>118.7</v>
      </c>
      <c r="H700" s="81">
        <v>64.650000000000006</v>
      </c>
      <c r="I700" s="81">
        <v>349.75</v>
      </c>
      <c r="J700" s="81">
        <v>404.75</v>
      </c>
      <c r="K700" s="81">
        <v>168</v>
      </c>
      <c r="L700" s="81">
        <v>3656</v>
      </c>
      <c r="M700" s="81">
        <v>17.38</v>
      </c>
      <c r="N700" s="81"/>
      <c r="O700" s="81"/>
      <c r="P700" s="81"/>
      <c r="Q700" s="81"/>
      <c r="R700" s="81"/>
      <c r="S700" s="81"/>
      <c r="T700" s="81"/>
      <c r="U700" s="81"/>
      <c r="V700" s="81"/>
      <c r="W700" s="81"/>
      <c r="X700" s="81"/>
    </row>
    <row r="701" spans="3:24" x14ac:dyDescent="0.25">
      <c r="C701" s="76">
        <v>42732</v>
      </c>
      <c r="D701" s="81">
        <v>1.2223999999999999</v>
      </c>
      <c r="E701" s="81">
        <v>56.22</v>
      </c>
      <c r="F701" s="81">
        <v>1.0407</v>
      </c>
      <c r="G701" s="81">
        <v>115.97499999999999</v>
      </c>
      <c r="H701" s="81">
        <v>65.099999999999994</v>
      </c>
      <c r="I701" s="81">
        <v>348.25</v>
      </c>
      <c r="J701" s="81">
        <v>401.5</v>
      </c>
      <c r="K701" s="81">
        <v>166.5</v>
      </c>
      <c r="L701" s="81">
        <v>3656</v>
      </c>
      <c r="M701" s="81">
        <v>17.38</v>
      </c>
      <c r="N701" s="81"/>
      <c r="O701" s="81"/>
      <c r="P701" s="81"/>
      <c r="Q701" s="81"/>
      <c r="R701" s="81"/>
      <c r="S701" s="81"/>
      <c r="T701" s="81"/>
      <c r="U701" s="81"/>
      <c r="V701" s="81"/>
      <c r="W701" s="81"/>
      <c r="X701" s="81"/>
    </row>
    <row r="702" spans="3:24" x14ac:dyDescent="0.25">
      <c r="C702" s="76">
        <v>42731</v>
      </c>
      <c r="D702" s="81">
        <v>1.2270000000000001</v>
      </c>
      <c r="E702" s="81">
        <v>56.09</v>
      </c>
      <c r="F702" s="81">
        <v>1.0455000000000001</v>
      </c>
      <c r="G702" s="81">
        <v>114.95</v>
      </c>
      <c r="H702" s="81">
        <v>64.75</v>
      </c>
      <c r="I702" s="81">
        <v>355</v>
      </c>
      <c r="J702" s="81">
        <v>409.5</v>
      </c>
      <c r="K702" s="81">
        <v>167.25</v>
      </c>
      <c r="L702" s="81">
        <v>3656</v>
      </c>
      <c r="M702" s="81">
        <v>17.38</v>
      </c>
      <c r="N702" s="81"/>
      <c r="O702" s="81"/>
      <c r="P702" s="81"/>
      <c r="Q702" s="81"/>
      <c r="R702" s="81"/>
      <c r="S702" s="81"/>
      <c r="T702" s="81"/>
      <c r="U702" s="81"/>
      <c r="V702" s="81"/>
      <c r="W702" s="81"/>
      <c r="X702" s="81"/>
    </row>
    <row r="703" spans="3:24" x14ac:dyDescent="0.25">
      <c r="C703" s="76">
        <v>42730</v>
      </c>
      <c r="D703" s="81">
        <v>1.2281</v>
      </c>
      <c r="E703" s="81">
        <v>55.16</v>
      </c>
      <c r="F703" s="81">
        <v>1.0452999999999999</v>
      </c>
      <c r="G703" s="81">
        <v>114.575</v>
      </c>
      <c r="H703" s="81">
        <v>63.2</v>
      </c>
      <c r="I703" s="81">
        <v>345.75</v>
      </c>
      <c r="J703" s="81">
        <v>393.5</v>
      </c>
      <c r="K703" s="81">
        <v>165.75</v>
      </c>
      <c r="L703" s="81">
        <v>3656</v>
      </c>
      <c r="M703" s="81">
        <v>17.38</v>
      </c>
      <c r="N703" s="81"/>
      <c r="O703" s="81"/>
      <c r="P703" s="81"/>
      <c r="Q703" s="81"/>
      <c r="R703" s="81"/>
      <c r="S703" s="81"/>
      <c r="T703" s="81"/>
      <c r="U703" s="81"/>
      <c r="V703" s="81"/>
      <c r="W703" s="81"/>
      <c r="X703" s="81"/>
    </row>
    <row r="704" spans="3:24" x14ac:dyDescent="0.25">
      <c r="C704" s="76">
        <v>42727</v>
      </c>
      <c r="D704" s="81">
        <v>1.2290000000000001</v>
      </c>
      <c r="E704" s="81">
        <v>55.16</v>
      </c>
      <c r="F704" s="81">
        <v>1.0454000000000001</v>
      </c>
      <c r="G704" s="81">
        <v>114.575</v>
      </c>
      <c r="H704" s="81">
        <v>63.2</v>
      </c>
      <c r="I704" s="81">
        <v>345.75</v>
      </c>
      <c r="J704" s="81">
        <v>393.5</v>
      </c>
      <c r="K704" s="81">
        <v>165.75</v>
      </c>
      <c r="L704" s="81">
        <v>3656</v>
      </c>
      <c r="M704" s="81">
        <v>17.38</v>
      </c>
      <c r="N704" s="81"/>
      <c r="O704" s="81"/>
      <c r="P704" s="81"/>
      <c r="Q704" s="81"/>
      <c r="R704" s="81"/>
      <c r="S704" s="81"/>
      <c r="T704" s="81"/>
      <c r="U704" s="81"/>
      <c r="V704" s="81"/>
      <c r="W704" s="81"/>
      <c r="X704" s="81"/>
    </row>
    <row r="705" spans="3:24" x14ac:dyDescent="0.25">
      <c r="C705" s="76">
        <v>42726</v>
      </c>
      <c r="D705" s="81">
        <v>1.2282</v>
      </c>
      <c r="E705" s="81">
        <v>55.05</v>
      </c>
      <c r="F705" s="81">
        <v>1.0435000000000001</v>
      </c>
      <c r="G705" s="81">
        <v>114</v>
      </c>
      <c r="H705" s="81">
        <v>64.724999999999994</v>
      </c>
      <c r="I705" s="81">
        <v>347.25</v>
      </c>
      <c r="J705" s="81">
        <v>397</v>
      </c>
      <c r="K705" s="81">
        <v>167.25</v>
      </c>
      <c r="L705" s="81">
        <v>3656</v>
      </c>
      <c r="M705" s="81">
        <v>17.38</v>
      </c>
      <c r="N705" s="81"/>
      <c r="O705" s="81"/>
      <c r="P705" s="81"/>
      <c r="Q705" s="81"/>
      <c r="R705" s="81"/>
      <c r="S705" s="81"/>
      <c r="T705" s="81"/>
      <c r="U705" s="81"/>
      <c r="V705" s="81"/>
      <c r="W705" s="81"/>
      <c r="X705" s="81"/>
    </row>
    <row r="706" spans="3:24" x14ac:dyDescent="0.25">
      <c r="C706" s="76">
        <v>42725</v>
      </c>
      <c r="D706" s="81">
        <v>1.2352000000000001</v>
      </c>
      <c r="E706" s="81">
        <v>54.46</v>
      </c>
      <c r="F706" s="81">
        <v>1.0423</v>
      </c>
      <c r="G706" s="81">
        <v>113.27500000000001</v>
      </c>
      <c r="H706" s="81">
        <v>64.900000000000006</v>
      </c>
      <c r="I706" s="81">
        <v>347.25</v>
      </c>
      <c r="J706" s="81">
        <v>399.5</v>
      </c>
      <c r="K706" s="81">
        <v>168</v>
      </c>
      <c r="L706" s="81">
        <v>3656</v>
      </c>
      <c r="M706" s="81">
        <v>17.309999999999999</v>
      </c>
      <c r="N706" s="81"/>
      <c r="O706" s="81"/>
      <c r="P706" s="81"/>
      <c r="Q706" s="81"/>
      <c r="R706" s="81"/>
      <c r="S706" s="81"/>
      <c r="T706" s="81"/>
      <c r="U706" s="81"/>
      <c r="V706" s="81"/>
      <c r="W706" s="81"/>
      <c r="X706" s="81"/>
    </row>
    <row r="707" spans="3:24" x14ac:dyDescent="0.25">
      <c r="C707" s="76">
        <v>42724</v>
      </c>
      <c r="D707" s="81">
        <v>1.2364999999999999</v>
      </c>
      <c r="E707" s="81">
        <v>55.35</v>
      </c>
      <c r="F707" s="81">
        <v>1.0385</v>
      </c>
      <c r="G707" s="81">
        <v>112.1</v>
      </c>
      <c r="H707" s="81">
        <v>64</v>
      </c>
      <c r="I707" s="81">
        <v>350.25</v>
      </c>
      <c r="J707" s="81">
        <v>403.25</v>
      </c>
      <c r="K707" s="81">
        <v>168</v>
      </c>
      <c r="L707" s="81">
        <v>3656</v>
      </c>
      <c r="M707" s="81">
        <v>17.329999999999998</v>
      </c>
      <c r="N707" s="81"/>
      <c r="O707" s="81"/>
      <c r="P707" s="81"/>
      <c r="Q707" s="81"/>
      <c r="R707" s="81"/>
      <c r="S707" s="81"/>
      <c r="T707" s="81"/>
      <c r="U707" s="81"/>
      <c r="V707" s="81"/>
      <c r="W707" s="81"/>
      <c r="X707" s="81"/>
    </row>
    <row r="708" spans="3:24" x14ac:dyDescent="0.25">
      <c r="C708" s="76">
        <v>42723</v>
      </c>
      <c r="D708" s="81">
        <v>1.2398</v>
      </c>
      <c r="E708" s="81">
        <v>54.92</v>
      </c>
      <c r="F708" s="81">
        <v>1.0402</v>
      </c>
      <c r="G708" s="81">
        <v>111.95</v>
      </c>
      <c r="H708" s="81">
        <v>66.099999999999994</v>
      </c>
      <c r="I708" s="81">
        <v>353.25</v>
      </c>
      <c r="J708" s="81">
        <v>405</v>
      </c>
      <c r="K708" s="81">
        <v>167.75</v>
      </c>
      <c r="L708" s="81">
        <v>3622</v>
      </c>
      <c r="M708" s="81">
        <v>17.34</v>
      </c>
      <c r="N708" s="81"/>
      <c r="O708" s="81"/>
      <c r="P708" s="81"/>
      <c r="Q708" s="81"/>
      <c r="R708" s="81"/>
      <c r="S708" s="81"/>
      <c r="T708" s="81"/>
      <c r="U708" s="81"/>
      <c r="V708" s="81"/>
      <c r="W708" s="81"/>
      <c r="X708" s="81"/>
    </row>
    <row r="709" spans="3:24" x14ac:dyDescent="0.25">
      <c r="C709" s="76">
        <v>42720</v>
      </c>
      <c r="D709" s="81">
        <v>1.2486999999999999</v>
      </c>
      <c r="E709" s="81">
        <v>55.21</v>
      </c>
      <c r="F709" s="81">
        <v>1.0447</v>
      </c>
      <c r="G709" s="81">
        <v>112.325</v>
      </c>
      <c r="H709" s="81">
        <v>64.7</v>
      </c>
      <c r="I709" s="81">
        <v>356.25</v>
      </c>
      <c r="J709" s="81">
        <v>409.25</v>
      </c>
      <c r="K709" s="81">
        <v>167.75</v>
      </c>
      <c r="L709" s="81">
        <v>3622</v>
      </c>
      <c r="M709" s="81">
        <v>17.32</v>
      </c>
      <c r="N709" s="81"/>
      <c r="O709" s="81"/>
      <c r="P709" s="81"/>
      <c r="Q709" s="81"/>
      <c r="R709" s="81"/>
      <c r="S709" s="81"/>
      <c r="T709" s="81"/>
      <c r="U709" s="81"/>
      <c r="V709" s="81"/>
      <c r="W709" s="81"/>
      <c r="X709" s="81"/>
    </row>
    <row r="710" spans="3:24" x14ac:dyDescent="0.25">
      <c r="C710" s="76">
        <v>42719</v>
      </c>
      <c r="D710" s="81">
        <v>1.2415</v>
      </c>
      <c r="E710" s="81">
        <v>54.02</v>
      </c>
      <c r="F710" s="81">
        <v>1.0411999999999999</v>
      </c>
      <c r="G710" s="81">
        <v>110.72499999999999</v>
      </c>
      <c r="H710" s="81">
        <v>62.4</v>
      </c>
      <c r="I710" s="81">
        <v>356.5</v>
      </c>
      <c r="J710" s="81">
        <v>409.25</v>
      </c>
      <c r="K710" s="81">
        <v>167.5</v>
      </c>
      <c r="L710" s="81">
        <v>3622</v>
      </c>
      <c r="M710" s="81">
        <v>17.309999999999999</v>
      </c>
      <c r="N710" s="81"/>
      <c r="O710" s="81"/>
      <c r="P710" s="81"/>
      <c r="Q710" s="81"/>
      <c r="R710" s="81"/>
      <c r="S710" s="81"/>
      <c r="T710" s="81"/>
      <c r="U710" s="81"/>
      <c r="V710" s="81"/>
      <c r="W710" s="81"/>
      <c r="X710" s="81"/>
    </row>
    <row r="711" spans="3:24" x14ac:dyDescent="0.25">
      <c r="C711" s="76">
        <v>42718</v>
      </c>
      <c r="D711" s="81">
        <v>1.2563</v>
      </c>
      <c r="E711" s="81">
        <v>53.9</v>
      </c>
      <c r="F711" s="81">
        <v>1.0535000000000001</v>
      </c>
      <c r="G711" s="81">
        <v>111.1</v>
      </c>
      <c r="H711" s="81">
        <v>61.774999999999999</v>
      </c>
      <c r="I711" s="81">
        <v>351.75</v>
      </c>
      <c r="J711" s="81">
        <v>391.5</v>
      </c>
      <c r="K711" s="81">
        <v>165.75</v>
      </c>
      <c r="L711" s="81">
        <v>3622</v>
      </c>
      <c r="M711" s="81">
        <v>17.25</v>
      </c>
      <c r="N711" s="81"/>
      <c r="O711" s="81"/>
      <c r="P711" s="81"/>
      <c r="Q711" s="81"/>
      <c r="R711" s="81"/>
      <c r="S711" s="81"/>
      <c r="T711" s="81"/>
      <c r="U711" s="81"/>
      <c r="V711" s="81"/>
      <c r="W711" s="81"/>
      <c r="X711" s="81"/>
    </row>
    <row r="712" spans="3:24" x14ac:dyDescent="0.25">
      <c r="C712" s="76">
        <v>42717</v>
      </c>
      <c r="D712" s="81">
        <v>1.2656000000000001</v>
      </c>
      <c r="E712" s="81">
        <v>55.72</v>
      </c>
      <c r="F712" s="81">
        <v>1.0625</v>
      </c>
      <c r="G712" s="81">
        <v>111.125</v>
      </c>
      <c r="H712" s="81">
        <v>57.174999999999997</v>
      </c>
      <c r="I712" s="81">
        <v>356.25</v>
      </c>
      <c r="J712" s="81">
        <v>398</v>
      </c>
      <c r="K712" s="81">
        <v>165.75</v>
      </c>
      <c r="L712" s="81">
        <v>3622</v>
      </c>
      <c r="M712" s="81">
        <v>17.23</v>
      </c>
      <c r="N712" s="81"/>
      <c r="O712" s="81"/>
      <c r="P712" s="81"/>
      <c r="Q712" s="81"/>
      <c r="R712" s="81"/>
      <c r="S712" s="81"/>
      <c r="T712" s="81"/>
      <c r="U712" s="81"/>
      <c r="V712" s="81"/>
      <c r="W712" s="81"/>
      <c r="X712" s="81"/>
    </row>
    <row r="713" spans="3:24" x14ac:dyDescent="0.25">
      <c r="C713" s="76">
        <v>42716</v>
      </c>
      <c r="D713" s="81">
        <v>1.2675000000000001</v>
      </c>
      <c r="E713" s="81">
        <v>55.69</v>
      </c>
      <c r="F713" s="81">
        <v>1.0633999999999999</v>
      </c>
      <c r="G713" s="81">
        <v>110.35</v>
      </c>
      <c r="H713" s="81">
        <v>57.375</v>
      </c>
      <c r="I713" s="81">
        <v>354.5</v>
      </c>
      <c r="J713" s="81">
        <v>401.25</v>
      </c>
      <c r="K713" s="81">
        <v>155.5</v>
      </c>
      <c r="L713" s="81">
        <v>3622</v>
      </c>
      <c r="M713" s="81">
        <v>17.170000000000002</v>
      </c>
      <c r="N713" s="81"/>
      <c r="O713" s="81"/>
      <c r="P713" s="81"/>
      <c r="Q713" s="81"/>
      <c r="R713" s="81"/>
      <c r="S713" s="81"/>
      <c r="T713" s="81"/>
      <c r="U713" s="81"/>
      <c r="V713" s="81"/>
      <c r="W713" s="81"/>
      <c r="X713" s="81"/>
    </row>
    <row r="714" spans="3:24" x14ac:dyDescent="0.25">
      <c r="C714" s="76">
        <v>42713</v>
      </c>
      <c r="D714" s="81">
        <v>1.2574000000000001</v>
      </c>
      <c r="E714" s="81">
        <v>54.33</v>
      </c>
      <c r="F714" s="81">
        <v>1.0559000000000001</v>
      </c>
      <c r="G714" s="81">
        <v>108.72499999999999</v>
      </c>
      <c r="H714" s="81">
        <v>56.725000000000001</v>
      </c>
      <c r="I714" s="81">
        <v>352.5</v>
      </c>
      <c r="J714" s="81">
        <v>400.25</v>
      </c>
      <c r="K714" s="81">
        <v>161.75</v>
      </c>
      <c r="L714" s="81">
        <v>3622</v>
      </c>
      <c r="M714" s="81">
        <v>17.100000000000001</v>
      </c>
      <c r="N714" s="81"/>
      <c r="O714" s="81"/>
      <c r="P714" s="81"/>
      <c r="Q714" s="81"/>
      <c r="R714" s="81"/>
      <c r="S714" s="81"/>
      <c r="T714" s="81"/>
      <c r="U714" s="81"/>
      <c r="V714" s="81"/>
      <c r="W714" s="81"/>
      <c r="X714" s="81"/>
    </row>
    <row r="715" spans="3:24" x14ac:dyDescent="0.25">
      <c r="C715" s="76">
        <v>42712</v>
      </c>
      <c r="D715" s="81">
        <v>1.2584</v>
      </c>
      <c r="E715" s="81">
        <v>53.89</v>
      </c>
      <c r="F715" s="81">
        <v>1.0615000000000001</v>
      </c>
      <c r="G715" s="81">
        <v>109.05</v>
      </c>
      <c r="H715" s="81">
        <v>55.674999999999997</v>
      </c>
      <c r="I715" s="81">
        <v>346.5</v>
      </c>
      <c r="J715" s="81">
        <v>390.75</v>
      </c>
      <c r="K715" s="81">
        <v>162.25</v>
      </c>
      <c r="L715" s="81">
        <v>3622</v>
      </c>
      <c r="M715" s="81">
        <v>17.07</v>
      </c>
      <c r="N715" s="81"/>
      <c r="O715" s="81"/>
      <c r="P715" s="81"/>
      <c r="Q715" s="81"/>
      <c r="R715" s="81"/>
      <c r="S715" s="81"/>
      <c r="T715" s="81"/>
      <c r="U715" s="81"/>
      <c r="V715" s="81"/>
      <c r="W715" s="81"/>
      <c r="X715" s="81"/>
    </row>
    <row r="716" spans="3:24" x14ac:dyDescent="0.25">
      <c r="C716" s="76">
        <v>42711</v>
      </c>
      <c r="D716" s="81">
        <v>1.262</v>
      </c>
      <c r="E716" s="81">
        <v>53</v>
      </c>
      <c r="F716" s="81">
        <v>1.0750999999999999</v>
      </c>
      <c r="G716" s="81">
        <v>109.375</v>
      </c>
      <c r="H716" s="81">
        <v>54.7</v>
      </c>
      <c r="I716" s="81">
        <v>350.5</v>
      </c>
      <c r="J716" s="81">
        <v>386.25</v>
      </c>
      <c r="K716" s="81">
        <v>162</v>
      </c>
      <c r="L716" s="81">
        <v>3622</v>
      </c>
      <c r="M716" s="81">
        <v>16.93</v>
      </c>
      <c r="N716" s="81"/>
      <c r="O716" s="81"/>
      <c r="P716" s="81"/>
      <c r="Q716" s="81"/>
      <c r="R716" s="81"/>
      <c r="S716" s="81"/>
      <c r="T716" s="81"/>
      <c r="U716" s="81"/>
      <c r="V716" s="81"/>
      <c r="W716" s="81"/>
      <c r="X716" s="81"/>
    </row>
    <row r="717" spans="3:24" x14ac:dyDescent="0.25">
      <c r="C717" s="76">
        <v>42710</v>
      </c>
      <c r="D717" s="81">
        <v>1.2675000000000001</v>
      </c>
      <c r="E717" s="81">
        <v>53.93</v>
      </c>
      <c r="F717" s="81">
        <v>1.0717000000000001</v>
      </c>
      <c r="G717" s="81">
        <v>109.85</v>
      </c>
      <c r="H717" s="81">
        <v>53.375</v>
      </c>
      <c r="I717" s="81">
        <v>351</v>
      </c>
      <c r="J717" s="81">
        <v>389.5</v>
      </c>
      <c r="K717" s="81">
        <v>159.5</v>
      </c>
      <c r="L717" s="81">
        <v>3622</v>
      </c>
      <c r="M717" s="81">
        <v>16.98</v>
      </c>
      <c r="N717" s="81"/>
      <c r="O717" s="81"/>
      <c r="P717" s="81"/>
      <c r="Q717" s="81"/>
      <c r="R717" s="81"/>
      <c r="S717" s="81"/>
      <c r="T717" s="81"/>
      <c r="U717" s="81"/>
      <c r="V717" s="81"/>
      <c r="W717" s="81"/>
      <c r="X717" s="81"/>
    </row>
    <row r="718" spans="3:24" x14ac:dyDescent="0.25">
      <c r="C718" s="76">
        <v>42709</v>
      </c>
      <c r="D718" s="81">
        <v>1.2732000000000001</v>
      </c>
      <c r="E718" s="81">
        <v>54.94</v>
      </c>
      <c r="F718" s="81">
        <v>1.0762</v>
      </c>
      <c r="G718" s="81">
        <v>107.825</v>
      </c>
      <c r="H718" s="81">
        <v>51.5</v>
      </c>
      <c r="I718" s="81">
        <v>349.5</v>
      </c>
      <c r="J718" s="81">
        <v>389.25</v>
      </c>
      <c r="K718" s="81">
        <v>156.5</v>
      </c>
      <c r="L718" s="81">
        <v>3519</v>
      </c>
      <c r="M718" s="81">
        <v>17.03</v>
      </c>
      <c r="N718" s="81"/>
      <c r="O718" s="81"/>
      <c r="P718" s="81"/>
      <c r="Q718" s="81"/>
      <c r="R718" s="81"/>
      <c r="S718" s="81"/>
      <c r="T718" s="81"/>
      <c r="U718" s="81"/>
      <c r="V718" s="81"/>
      <c r="W718" s="81"/>
      <c r="X718" s="81"/>
    </row>
    <row r="719" spans="3:24" x14ac:dyDescent="0.25">
      <c r="C719" s="76">
        <v>42706</v>
      </c>
      <c r="D719" s="81">
        <v>1.2719</v>
      </c>
      <c r="E719" s="81">
        <v>54.46</v>
      </c>
      <c r="F719" s="81">
        <v>1.0669999999999999</v>
      </c>
      <c r="G719" s="81">
        <v>108.22499999999999</v>
      </c>
      <c r="H719" s="81">
        <v>50.75</v>
      </c>
      <c r="I719" s="81">
        <v>337.5</v>
      </c>
      <c r="J719" s="81">
        <v>387.5</v>
      </c>
      <c r="K719" s="81">
        <v>160</v>
      </c>
      <c r="L719" s="81">
        <v>3519</v>
      </c>
      <c r="M719" s="81">
        <v>17.16</v>
      </c>
      <c r="N719" s="81"/>
      <c r="O719" s="81"/>
      <c r="P719" s="81"/>
      <c r="Q719" s="81"/>
      <c r="R719" s="81"/>
      <c r="S719" s="81"/>
      <c r="T719" s="81"/>
      <c r="U719" s="81"/>
      <c r="V719" s="81"/>
      <c r="W719" s="81"/>
      <c r="X719" s="81"/>
    </row>
    <row r="720" spans="3:24" x14ac:dyDescent="0.25">
      <c r="C720" s="76">
        <v>42705</v>
      </c>
      <c r="D720" s="81">
        <v>1.2591000000000001</v>
      </c>
      <c r="E720" s="81">
        <v>53.94</v>
      </c>
      <c r="F720" s="81">
        <v>1.0660000000000001</v>
      </c>
      <c r="G720" s="81">
        <v>110.575</v>
      </c>
      <c r="H720" s="81">
        <v>50.225000000000001</v>
      </c>
      <c r="I720" s="81">
        <v>331.75</v>
      </c>
      <c r="J720" s="81">
        <v>371.5</v>
      </c>
      <c r="K720" s="81">
        <v>160.25</v>
      </c>
      <c r="L720" s="81">
        <v>3519</v>
      </c>
      <c r="M720" s="81">
        <v>16.989999999999998</v>
      </c>
      <c r="N720" s="81"/>
      <c r="O720" s="81"/>
      <c r="P720" s="81"/>
      <c r="Q720" s="81"/>
      <c r="R720" s="81"/>
      <c r="S720" s="81"/>
      <c r="T720" s="81"/>
      <c r="U720" s="81"/>
      <c r="V720" s="81"/>
      <c r="W720" s="81"/>
      <c r="X720" s="81"/>
    </row>
    <row r="721" spans="3:24" x14ac:dyDescent="0.25">
      <c r="C721" s="76">
        <v>42704</v>
      </c>
      <c r="D721" s="81">
        <v>1.2504</v>
      </c>
      <c r="E721" s="81">
        <v>50.47</v>
      </c>
      <c r="F721" s="81">
        <v>1.0585</v>
      </c>
      <c r="G721" s="81">
        <v>110.75</v>
      </c>
      <c r="H721" s="81">
        <v>51.024999999999999</v>
      </c>
      <c r="I721" s="81">
        <v>336.75</v>
      </c>
      <c r="J721" s="81">
        <v>380.5</v>
      </c>
      <c r="K721" s="81">
        <v>162</v>
      </c>
      <c r="L721" s="81">
        <v>3519</v>
      </c>
      <c r="M721" s="81">
        <v>16.940000000000001</v>
      </c>
      <c r="N721" s="81"/>
      <c r="O721" s="81"/>
      <c r="P721" s="81"/>
      <c r="Q721" s="81"/>
      <c r="R721" s="81"/>
      <c r="S721" s="81"/>
      <c r="T721" s="81"/>
      <c r="U721" s="81"/>
      <c r="V721" s="81"/>
      <c r="W721" s="81"/>
      <c r="X721" s="81"/>
    </row>
    <row r="722" spans="3:24" x14ac:dyDescent="0.25">
      <c r="C722" s="76">
        <v>42703</v>
      </c>
      <c r="D722" s="81">
        <v>1.2487999999999999</v>
      </c>
      <c r="E722" s="81">
        <v>46.38</v>
      </c>
      <c r="F722" s="81">
        <v>1.0647</v>
      </c>
      <c r="G722" s="81">
        <v>108.925</v>
      </c>
      <c r="H722" s="81">
        <v>50.35</v>
      </c>
      <c r="I722" s="81">
        <v>336.75</v>
      </c>
      <c r="J722" s="81">
        <v>384</v>
      </c>
      <c r="K722" s="81">
        <v>161</v>
      </c>
      <c r="L722" s="81">
        <v>3519</v>
      </c>
      <c r="M722" s="81">
        <v>16.72</v>
      </c>
      <c r="N722" s="81"/>
      <c r="O722" s="81"/>
      <c r="P722" s="81"/>
      <c r="Q722" s="81"/>
      <c r="R722" s="81"/>
      <c r="S722" s="81"/>
      <c r="T722" s="81"/>
      <c r="U722" s="81"/>
      <c r="V722" s="81"/>
      <c r="W722" s="81"/>
      <c r="X722" s="81"/>
    </row>
    <row r="723" spans="3:24" x14ac:dyDescent="0.25">
      <c r="C723" s="76">
        <v>42702</v>
      </c>
      <c r="D723" s="81">
        <v>1.2413000000000001</v>
      </c>
      <c r="E723" s="81">
        <v>48.24</v>
      </c>
      <c r="F723" s="81">
        <v>1.0612999999999999</v>
      </c>
      <c r="G723" s="81">
        <v>109.3</v>
      </c>
      <c r="H723" s="81">
        <v>50.424999999999997</v>
      </c>
      <c r="I723" s="81">
        <v>348.5</v>
      </c>
      <c r="J723" s="81">
        <v>389.5</v>
      </c>
      <c r="K723" s="81">
        <v>165.25</v>
      </c>
      <c r="L723" s="81">
        <v>3519</v>
      </c>
      <c r="M723" s="81">
        <v>16.72</v>
      </c>
      <c r="N723" s="81"/>
      <c r="O723" s="81"/>
      <c r="P723" s="81"/>
      <c r="Q723" s="81"/>
      <c r="R723" s="81"/>
      <c r="S723" s="81"/>
      <c r="T723" s="81"/>
      <c r="U723" s="81"/>
      <c r="V723" s="81"/>
      <c r="W723" s="81"/>
      <c r="X723" s="81"/>
    </row>
    <row r="724" spans="3:24" x14ac:dyDescent="0.25">
      <c r="C724" s="76">
        <v>42699</v>
      </c>
      <c r="D724" s="81">
        <v>1.2474000000000001</v>
      </c>
      <c r="E724" s="81">
        <v>47.24</v>
      </c>
      <c r="F724" s="81">
        <v>1.0584</v>
      </c>
      <c r="G724" s="81">
        <v>110.75</v>
      </c>
      <c r="H724" s="81">
        <v>51.05</v>
      </c>
      <c r="I724" s="81">
        <v>349.25</v>
      </c>
      <c r="J724" s="81">
        <v>395.75</v>
      </c>
      <c r="K724" s="81">
        <v>168.25</v>
      </c>
      <c r="L724" s="81">
        <v>3519</v>
      </c>
      <c r="M724" s="81">
        <v>16.739999999999998</v>
      </c>
      <c r="N724" s="81"/>
      <c r="O724" s="81"/>
      <c r="P724" s="81"/>
      <c r="Q724" s="81"/>
      <c r="R724" s="81"/>
      <c r="S724" s="81"/>
      <c r="T724" s="81"/>
      <c r="U724" s="81"/>
      <c r="V724" s="81"/>
      <c r="W724" s="81"/>
      <c r="X724" s="81"/>
    </row>
    <row r="725" spans="3:24" x14ac:dyDescent="0.25">
      <c r="C725" s="76">
        <v>42698</v>
      </c>
      <c r="D725" s="81">
        <v>1.2447999999999999</v>
      </c>
      <c r="E725" s="81">
        <v>49</v>
      </c>
      <c r="F725" s="81">
        <v>1.0551999999999999</v>
      </c>
      <c r="G725" s="81">
        <v>109.675</v>
      </c>
      <c r="H725" s="81">
        <v>49.75</v>
      </c>
      <c r="I725" s="81">
        <v>350.75</v>
      </c>
      <c r="J725" s="81">
        <v>401.5</v>
      </c>
      <c r="K725" s="81">
        <v>168.25</v>
      </c>
      <c r="L725" s="81">
        <v>3519</v>
      </c>
      <c r="M725" s="81">
        <v>16.739999999999998</v>
      </c>
      <c r="N725" s="81"/>
      <c r="O725" s="81"/>
      <c r="P725" s="81"/>
      <c r="Q725" s="81"/>
      <c r="R725" s="81"/>
      <c r="S725" s="81"/>
      <c r="T725" s="81"/>
      <c r="U725" s="81"/>
      <c r="V725" s="81"/>
      <c r="W725" s="81"/>
      <c r="X725" s="81"/>
    </row>
    <row r="726" spans="3:24" x14ac:dyDescent="0.25">
      <c r="C726" s="76">
        <v>42697</v>
      </c>
      <c r="D726" s="81">
        <v>1.2438</v>
      </c>
      <c r="E726" s="81">
        <v>48.95</v>
      </c>
      <c r="F726" s="81">
        <v>1.0556000000000001</v>
      </c>
      <c r="G726" s="81">
        <v>109.675</v>
      </c>
      <c r="H726" s="81">
        <v>49.75</v>
      </c>
      <c r="I726" s="81">
        <v>350.75</v>
      </c>
      <c r="J726" s="81">
        <v>401.5</v>
      </c>
      <c r="K726" s="81">
        <v>168.75</v>
      </c>
      <c r="L726" s="81">
        <v>3519</v>
      </c>
      <c r="M726" s="81">
        <v>16.739999999999998</v>
      </c>
      <c r="N726" s="81"/>
      <c r="O726" s="81"/>
      <c r="P726" s="81"/>
      <c r="Q726" s="81"/>
      <c r="R726" s="81"/>
      <c r="S726" s="81"/>
      <c r="T726" s="81"/>
      <c r="U726" s="81"/>
      <c r="V726" s="81"/>
      <c r="W726" s="81"/>
      <c r="X726" s="81"/>
    </row>
    <row r="727" spans="3:24" x14ac:dyDescent="0.25">
      <c r="C727" s="76">
        <v>42696</v>
      </c>
      <c r="D727" s="81">
        <v>1.2422</v>
      </c>
      <c r="E727" s="81">
        <v>49.12</v>
      </c>
      <c r="F727" s="81">
        <v>1.0624</v>
      </c>
      <c r="G727" s="81">
        <v>109.35</v>
      </c>
      <c r="H727" s="81">
        <v>49.3</v>
      </c>
      <c r="I727" s="81">
        <v>351</v>
      </c>
      <c r="J727" s="81">
        <v>407.25</v>
      </c>
      <c r="K727" s="81">
        <v>169.25</v>
      </c>
      <c r="L727" s="81">
        <v>3519</v>
      </c>
      <c r="M727" s="81">
        <v>16.760000000000002</v>
      </c>
      <c r="N727" s="81"/>
      <c r="O727" s="81"/>
      <c r="P727" s="81"/>
      <c r="Q727" s="81"/>
      <c r="R727" s="81"/>
      <c r="S727" s="81"/>
      <c r="T727" s="81"/>
      <c r="U727" s="81"/>
      <c r="V727" s="81"/>
      <c r="W727" s="81"/>
      <c r="X727" s="81"/>
    </row>
    <row r="728" spans="3:24" x14ac:dyDescent="0.25">
      <c r="C728" s="76">
        <v>42695</v>
      </c>
      <c r="D728" s="81">
        <v>1.2490000000000001</v>
      </c>
      <c r="E728" s="81">
        <v>48.9</v>
      </c>
      <c r="F728" s="81">
        <v>1.0627</v>
      </c>
      <c r="G728" s="81">
        <v>109.02500000000001</v>
      </c>
      <c r="H728" s="81">
        <v>49.774999999999999</v>
      </c>
      <c r="I728" s="81">
        <v>349.75</v>
      </c>
      <c r="J728" s="81">
        <v>410.25</v>
      </c>
      <c r="K728" s="81">
        <v>168.25</v>
      </c>
      <c r="L728" s="81">
        <v>3519</v>
      </c>
      <c r="M728" s="81">
        <v>16.760000000000002</v>
      </c>
      <c r="N728" s="81"/>
      <c r="O728" s="81"/>
      <c r="P728" s="81"/>
      <c r="Q728" s="81"/>
      <c r="R728" s="81"/>
      <c r="S728" s="81"/>
      <c r="T728" s="81"/>
      <c r="U728" s="81"/>
      <c r="V728" s="81"/>
      <c r="W728" s="81"/>
      <c r="X728" s="81"/>
    </row>
    <row r="729" spans="3:24" x14ac:dyDescent="0.25">
      <c r="C729" s="76">
        <v>42692</v>
      </c>
      <c r="D729" s="81">
        <v>1.2343</v>
      </c>
      <c r="E729" s="81">
        <v>46.86</v>
      </c>
      <c r="F729" s="81">
        <v>1.0585</v>
      </c>
      <c r="G729" s="81">
        <v>108.325</v>
      </c>
      <c r="H729" s="81">
        <v>47.8</v>
      </c>
      <c r="I729" s="81">
        <v>345.5</v>
      </c>
      <c r="J729" s="81">
        <v>408</v>
      </c>
      <c r="K729" s="81">
        <v>167.5</v>
      </c>
      <c r="L729" s="81">
        <v>3519</v>
      </c>
      <c r="M729" s="81">
        <v>16.75</v>
      </c>
      <c r="N729" s="81"/>
      <c r="O729" s="81"/>
      <c r="P729" s="81"/>
      <c r="Q729" s="81"/>
      <c r="R729" s="81"/>
      <c r="S729" s="81"/>
      <c r="T729" s="81"/>
      <c r="U729" s="81"/>
      <c r="V729" s="81"/>
      <c r="W729" s="81"/>
      <c r="X729" s="81"/>
    </row>
    <row r="730" spans="3:24" x14ac:dyDescent="0.25">
      <c r="C730" s="76">
        <v>42691</v>
      </c>
      <c r="D730" s="81">
        <v>1.2415</v>
      </c>
      <c r="E730" s="81">
        <v>46.49</v>
      </c>
      <c r="F730" s="81">
        <v>1.0625</v>
      </c>
      <c r="G730" s="81">
        <v>108.22499999999999</v>
      </c>
      <c r="H730" s="81">
        <v>47.45</v>
      </c>
      <c r="I730" s="81">
        <v>342</v>
      </c>
      <c r="J730" s="81">
        <v>403</v>
      </c>
      <c r="K730" s="81">
        <v>164.75</v>
      </c>
      <c r="L730" s="81">
        <v>3519</v>
      </c>
      <c r="M730" s="81">
        <v>16.73</v>
      </c>
      <c r="N730" s="81"/>
      <c r="O730" s="81"/>
      <c r="P730" s="81"/>
      <c r="Q730" s="81"/>
      <c r="R730" s="81"/>
      <c r="S730" s="81"/>
      <c r="T730" s="81"/>
      <c r="U730" s="81"/>
      <c r="V730" s="81"/>
      <c r="W730" s="81"/>
      <c r="X730" s="81"/>
    </row>
    <row r="731" spans="3:24" x14ac:dyDescent="0.25">
      <c r="C731" s="76">
        <v>42690</v>
      </c>
      <c r="D731" s="81">
        <v>1.2441</v>
      </c>
      <c r="E731" s="81">
        <v>46.63</v>
      </c>
      <c r="F731" s="81">
        <v>1.0685</v>
      </c>
      <c r="G731" s="81">
        <v>108.2</v>
      </c>
      <c r="H731" s="81">
        <v>48.024999999999999</v>
      </c>
      <c r="I731" s="81">
        <v>338.5</v>
      </c>
      <c r="J731" s="81">
        <v>397</v>
      </c>
      <c r="K731" s="81">
        <v>164</v>
      </c>
      <c r="L731" s="81">
        <v>3519</v>
      </c>
      <c r="M731" s="81">
        <v>16.690000000000001</v>
      </c>
      <c r="N731" s="81"/>
      <c r="O731" s="81"/>
      <c r="P731" s="81"/>
      <c r="Q731" s="81"/>
      <c r="R731" s="81"/>
      <c r="S731" s="81"/>
      <c r="T731" s="81"/>
      <c r="U731" s="81"/>
      <c r="V731" s="81"/>
      <c r="W731" s="81"/>
      <c r="X731" s="81"/>
    </row>
    <row r="732" spans="3:24" x14ac:dyDescent="0.25">
      <c r="C732" s="76">
        <v>42689</v>
      </c>
      <c r="D732" s="81">
        <v>1.2453000000000001</v>
      </c>
      <c r="E732" s="81">
        <v>46.95</v>
      </c>
      <c r="F732" s="81">
        <v>1.0720000000000001</v>
      </c>
      <c r="G732" s="81">
        <v>105.47499999999999</v>
      </c>
      <c r="H732" s="81">
        <v>46.125</v>
      </c>
      <c r="I732" s="81">
        <v>341.5</v>
      </c>
      <c r="J732" s="81">
        <v>399</v>
      </c>
      <c r="K732" s="81">
        <v>163</v>
      </c>
      <c r="L732" s="81">
        <v>3519</v>
      </c>
      <c r="M732" s="81">
        <v>16.7</v>
      </c>
      <c r="N732" s="81"/>
      <c r="O732" s="81"/>
      <c r="P732" s="81"/>
      <c r="Q732" s="81"/>
      <c r="R732" s="81"/>
      <c r="S732" s="81"/>
      <c r="T732" s="81"/>
      <c r="U732" s="81"/>
      <c r="V732" s="81"/>
      <c r="W732" s="81"/>
      <c r="X732" s="81"/>
    </row>
    <row r="733" spans="3:24" x14ac:dyDescent="0.25">
      <c r="C733" s="76">
        <v>42688</v>
      </c>
      <c r="D733" s="81">
        <v>1.2484999999999999</v>
      </c>
      <c r="E733" s="81">
        <v>44.43</v>
      </c>
      <c r="F733" s="81">
        <v>1.0733999999999999</v>
      </c>
      <c r="G733" s="81">
        <v>105.575</v>
      </c>
      <c r="H733" s="81">
        <v>46.9</v>
      </c>
      <c r="I733" s="81">
        <v>337.25</v>
      </c>
      <c r="J733" s="81">
        <v>394</v>
      </c>
      <c r="K733" s="81">
        <v>162</v>
      </c>
      <c r="L733" s="81">
        <v>3327</v>
      </c>
      <c r="M733" s="81">
        <v>16.68</v>
      </c>
      <c r="N733" s="81"/>
      <c r="O733" s="81"/>
      <c r="P733" s="81"/>
      <c r="Q733" s="81"/>
      <c r="R733" s="81"/>
      <c r="S733" s="81"/>
      <c r="T733" s="81"/>
      <c r="U733" s="81"/>
      <c r="V733" s="81"/>
      <c r="W733" s="81"/>
      <c r="X733" s="81"/>
    </row>
    <row r="734" spans="3:24" x14ac:dyDescent="0.25">
      <c r="C734" s="76">
        <v>42685</v>
      </c>
      <c r="D734" s="81">
        <v>1.2599</v>
      </c>
      <c r="E734" s="81">
        <v>44.75</v>
      </c>
      <c r="F734" s="81">
        <v>1.085</v>
      </c>
      <c r="G734" s="81">
        <v>105.6</v>
      </c>
      <c r="H734" s="81">
        <v>47.125</v>
      </c>
      <c r="I734" s="81">
        <v>340.25</v>
      </c>
      <c r="J734" s="81">
        <v>403</v>
      </c>
      <c r="K734" s="81">
        <v>161.5</v>
      </c>
      <c r="L734" s="81">
        <v>3327</v>
      </c>
      <c r="M734" s="81">
        <v>16.809999999999999</v>
      </c>
      <c r="N734" s="81"/>
      <c r="O734" s="81"/>
      <c r="P734" s="81"/>
      <c r="Q734" s="81"/>
      <c r="R734" s="81"/>
      <c r="S734" s="81"/>
      <c r="T734" s="81"/>
      <c r="U734" s="81"/>
      <c r="V734" s="81"/>
      <c r="W734" s="81"/>
      <c r="X734" s="81"/>
    </row>
    <row r="735" spans="3:24" x14ac:dyDescent="0.25">
      <c r="C735" s="76">
        <v>42684</v>
      </c>
      <c r="D735" s="81">
        <v>1.2554000000000001</v>
      </c>
      <c r="E735" s="81">
        <v>45.84</v>
      </c>
      <c r="F735" s="81">
        <v>1.0889</v>
      </c>
      <c r="G735" s="81">
        <v>104.5</v>
      </c>
      <c r="H735" s="81">
        <v>47.375</v>
      </c>
      <c r="I735" s="81">
        <v>343.5</v>
      </c>
      <c r="J735" s="81">
        <v>404.75</v>
      </c>
      <c r="K735" s="81">
        <v>161.5</v>
      </c>
      <c r="L735" s="81">
        <v>3327</v>
      </c>
      <c r="M735" s="81">
        <v>16.809999999999999</v>
      </c>
      <c r="N735" s="81"/>
      <c r="O735" s="81"/>
      <c r="P735" s="81"/>
      <c r="Q735" s="81"/>
      <c r="R735" s="81"/>
      <c r="S735" s="81"/>
      <c r="T735" s="81"/>
      <c r="U735" s="81"/>
      <c r="V735" s="81"/>
      <c r="W735" s="81"/>
      <c r="X735" s="81"/>
    </row>
    <row r="736" spans="3:24" x14ac:dyDescent="0.25">
      <c r="C736" s="76">
        <v>42683</v>
      </c>
      <c r="D736" s="81">
        <v>1.2403999999999999</v>
      </c>
      <c r="E736" s="81">
        <v>46.36</v>
      </c>
      <c r="F736" s="81">
        <v>1.0909</v>
      </c>
      <c r="G736" s="81">
        <v>103.47499999999999</v>
      </c>
      <c r="H736" s="81">
        <v>46.55</v>
      </c>
      <c r="I736" s="81">
        <v>340.75</v>
      </c>
      <c r="J736" s="81">
        <v>406.75</v>
      </c>
      <c r="K736" s="81">
        <v>160.75</v>
      </c>
      <c r="L736" s="81">
        <v>3327</v>
      </c>
      <c r="M736" s="81">
        <v>16.79</v>
      </c>
      <c r="N736" s="81"/>
      <c r="O736" s="81"/>
      <c r="P736" s="81"/>
      <c r="Q736" s="81"/>
      <c r="R736" s="81"/>
      <c r="S736" s="81"/>
      <c r="T736" s="81"/>
      <c r="U736" s="81"/>
      <c r="V736" s="81"/>
      <c r="W736" s="81"/>
      <c r="X736" s="81"/>
    </row>
    <row r="737" spans="3:24" x14ac:dyDescent="0.25">
      <c r="C737" s="76">
        <v>42682</v>
      </c>
      <c r="D737" s="81">
        <v>1.2377</v>
      </c>
      <c r="E737" s="81">
        <v>46.04</v>
      </c>
      <c r="F737" s="81">
        <v>1.1023000000000001</v>
      </c>
      <c r="G737" s="81">
        <v>102.6</v>
      </c>
      <c r="H737" s="81">
        <v>46.975000000000001</v>
      </c>
      <c r="I737" s="81">
        <v>354.25</v>
      </c>
      <c r="J737" s="81">
        <v>415.25</v>
      </c>
      <c r="K737" s="81">
        <v>161.75</v>
      </c>
      <c r="L737" s="81">
        <v>3327</v>
      </c>
      <c r="M737" s="81">
        <v>16.79</v>
      </c>
      <c r="N737" s="81"/>
      <c r="O737" s="81"/>
      <c r="P737" s="81"/>
      <c r="Q737" s="81"/>
      <c r="R737" s="81"/>
      <c r="S737" s="81"/>
      <c r="T737" s="81"/>
      <c r="U737" s="81"/>
      <c r="V737" s="81"/>
      <c r="W737" s="81"/>
      <c r="X737" s="81"/>
    </row>
    <row r="738" spans="3:24" x14ac:dyDescent="0.25">
      <c r="C738" s="76">
        <v>42681</v>
      </c>
      <c r="D738" s="81">
        <v>1.2396</v>
      </c>
      <c r="E738" s="81">
        <v>46.15</v>
      </c>
      <c r="F738" s="81">
        <v>1.1037999999999999</v>
      </c>
      <c r="G738" s="81">
        <v>101.65</v>
      </c>
      <c r="H738" s="81">
        <v>47.1</v>
      </c>
      <c r="I738" s="81">
        <v>346.25</v>
      </c>
      <c r="J738" s="81">
        <v>410</v>
      </c>
      <c r="K738" s="81">
        <v>160.25</v>
      </c>
      <c r="L738" s="81">
        <v>3327</v>
      </c>
      <c r="M738" s="81">
        <v>16.97</v>
      </c>
      <c r="N738" s="81"/>
      <c r="O738" s="81"/>
      <c r="P738" s="81"/>
      <c r="Q738" s="81"/>
      <c r="R738" s="81"/>
      <c r="S738" s="81"/>
      <c r="T738" s="81"/>
      <c r="U738" s="81"/>
      <c r="V738" s="81"/>
      <c r="W738" s="81"/>
      <c r="X738" s="81"/>
    </row>
    <row r="739" spans="3:24" x14ac:dyDescent="0.25">
      <c r="C739" s="76">
        <v>42678</v>
      </c>
      <c r="D739" s="81">
        <v>1.2517</v>
      </c>
      <c r="E739" s="81">
        <v>45.58</v>
      </c>
      <c r="F739" s="81">
        <v>1.1134999999999999</v>
      </c>
      <c r="G739" s="81">
        <v>102.72499999999999</v>
      </c>
      <c r="H739" s="81">
        <v>46.15</v>
      </c>
      <c r="I739" s="81">
        <v>348.75</v>
      </c>
      <c r="J739" s="81">
        <v>414.25</v>
      </c>
      <c r="K739" s="81">
        <v>161.75</v>
      </c>
      <c r="L739" s="81">
        <v>3327</v>
      </c>
      <c r="M739" s="81">
        <v>16.8</v>
      </c>
      <c r="N739" s="81"/>
      <c r="O739" s="81"/>
      <c r="P739" s="81"/>
      <c r="Q739" s="81"/>
      <c r="R739" s="81"/>
      <c r="S739" s="81"/>
      <c r="T739" s="81"/>
      <c r="U739" s="81"/>
      <c r="V739" s="81"/>
      <c r="W739" s="81"/>
      <c r="X739" s="81"/>
    </row>
    <row r="740" spans="3:24" x14ac:dyDescent="0.25">
      <c r="C740" s="76">
        <v>42677</v>
      </c>
      <c r="D740" s="81">
        <v>1.246</v>
      </c>
      <c r="E740" s="81">
        <v>46.35</v>
      </c>
      <c r="F740" s="81">
        <v>1.1103000000000001</v>
      </c>
      <c r="G740" s="81">
        <v>104.075</v>
      </c>
      <c r="H740" s="81">
        <v>47</v>
      </c>
      <c r="I740" s="81">
        <v>348</v>
      </c>
      <c r="J740" s="81">
        <v>412</v>
      </c>
      <c r="K740" s="81">
        <v>162.25</v>
      </c>
      <c r="L740" s="81">
        <v>3327</v>
      </c>
      <c r="M740" s="81">
        <v>16.59</v>
      </c>
      <c r="N740" s="81"/>
      <c r="O740" s="81"/>
      <c r="P740" s="81"/>
      <c r="Q740" s="81"/>
      <c r="R740" s="81"/>
      <c r="S740" s="81"/>
      <c r="T740" s="81"/>
      <c r="U740" s="81"/>
      <c r="V740" s="81"/>
      <c r="W740" s="81"/>
      <c r="X740" s="81"/>
    </row>
    <row r="741" spans="3:24" x14ac:dyDescent="0.25">
      <c r="C741" s="76">
        <v>42676</v>
      </c>
      <c r="D741" s="81">
        <v>1.2297</v>
      </c>
      <c r="E741" s="81">
        <v>46.86</v>
      </c>
      <c r="F741" s="81">
        <v>1.1093999999999999</v>
      </c>
      <c r="G741" s="81">
        <v>105.375</v>
      </c>
      <c r="H741" s="81">
        <v>47.825000000000003</v>
      </c>
      <c r="I741" s="81">
        <v>346.25</v>
      </c>
      <c r="J741" s="81">
        <v>417.75</v>
      </c>
      <c r="K741" s="81">
        <v>162.75</v>
      </c>
      <c r="L741" s="81">
        <v>3327</v>
      </c>
      <c r="M741" s="81">
        <v>16.329999999999998</v>
      </c>
      <c r="N741" s="81"/>
      <c r="O741" s="81"/>
      <c r="P741" s="81"/>
      <c r="Q741" s="81"/>
      <c r="R741" s="81"/>
      <c r="S741" s="81"/>
      <c r="T741" s="81"/>
      <c r="U741" s="81"/>
      <c r="V741" s="81"/>
      <c r="W741" s="81"/>
      <c r="X741" s="81"/>
    </row>
    <row r="742" spans="3:24" x14ac:dyDescent="0.25">
      <c r="C742" s="76">
        <v>42675</v>
      </c>
      <c r="D742" s="81">
        <v>1.2241</v>
      </c>
      <c r="E742" s="81">
        <v>48.14</v>
      </c>
      <c r="F742" s="81">
        <v>1.1052999999999999</v>
      </c>
      <c r="G742" s="81">
        <v>105.52500000000001</v>
      </c>
      <c r="H742" s="81">
        <v>46.45</v>
      </c>
      <c r="I742" s="81">
        <v>349</v>
      </c>
      <c r="J742" s="81">
        <v>414.25</v>
      </c>
      <c r="K742" s="81">
        <v>163</v>
      </c>
      <c r="L742" s="81">
        <v>3327</v>
      </c>
      <c r="M742" s="81">
        <v>14.8</v>
      </c>
      <c r="N742" s="81"/>
      <c r="O742" s="81"/>
      <c r="P742" s="81"/>
      <c r="Q742" s="81"/>
      <c r="R742" s="81"/>
      <c r="S742" s="81"/>
      <c r="T742" s="81"/>
      <c r="U742" s="81"/>
      <c r="V742" s="81"/>
      <c r="W742" s="81"/>
      <c r="X742" s="81"/>
    </row>
    <row r="743" spans="3:24" x14ac:dyDescent="0.25">
      <c r="C743" s="76">
        <v>42674</v>
      </c>
      <c r="D743" s="81">
        <v>1.2242</v>
      </c>
      <c r="E743" s="81">
        <v>48.3</v>
      </c>
      <c r="F743" s="81">
        <v>1.0979000000000001</v>
      </c>
      <c r="G743" s="81">
        <v>103.1</v>
      </c>
      <c r="H743" s="81">
        <v>47.95</v>
      </c>
      <c r="I743" s="81">
        <v>354.75</v>
      </c>
      <c r="J743" s="81">
        <v>416.25</v>
      </c>
      <c r="K743" s="81">
        <v>165.75</v>
      </c>
      <c r="L743" s="81">
        <v>2965</v>
      </c>
      <c r="M743" s="81">
        <v>14.78</v>
      </c>
      <c r="N743" s="81"/>
      <c r="O743" s="81"/>
      <c r="P743" s="81"/>
      <c r="Q743" s="81"/>
      <c r="R743" s="81"/>
      <c r="S743" s="81"/>
      <c r="T743" s="81"/>
      <c r="U743" s="81"/>
      <c r="V743" s="81"/>
      <c r="W743" s="81"/>
      <c r="X743" s="81"/>
    </row>
    <row r="744" spans="3:24" x14ac:dyDescent="0.25">
      <c r="C744" s="76">
        <v>42671</v>
      </c>
      <c r="D744" s="81">
        <v>1.218</v>
      </c>
      <c r="E744" s="81">
        <v>49.71</v>
      </c>
      <c r="F744" s="81">
        <v>1.0983000000000001</v>
      </c>
      <c r="G744" s="81">
        <v>104.2</v>
      </c>
      <c r="H744" s="81">
        <v>46.8</v>
      </c>
      <c r="I744" s="81">
        <v>355</v>
      </c>
      <c r="J744" s="81">
        <v>408.5</v>
      </c>
      <c r="K744" s="81">
        <v>164.5</v>
      </c>
      <c r="L744" s="81">
        <v>2965</v>
      </c>
      <c r="M744" s="81">
        <v>14.78</v>
      </c>
      <c r="N744" s="81"/>
      <c r="O744" s="81"/>
      <c r="P744" s="81"/>
      <c r="Q744" s="81"/>
      <c r="R744" s="81"/>
      <c r="S744" s="81"/>
      <c r="T744" s="81"/>
      <c r="U744" s="81"/>
      <c r="V744" s="81"/>
      <c r="W744" s="81"/>
      <c r="X744" s="81"/>
    </row>
    <row r="745" spans="3:24" x14ac:dyDescent="0.25">
      <c r="C745" s="76">
        <v>42670</v>
      </c>
      <c r="D745" s="81">
        <v>1.2161</v>
      </c>
      <c r="E745" s="81">
        <v>50.47</v>
      </c>
      <c r="F745" s="81">
        <v>1.0893999999999999</v>
      </c>
      <c r="G745" s="81">
        <v>104.125</v>
      </c>
      <c r="H745" s="81">
        <v>45.375</v>
      </c>
      <c r="I745" s="81">
        <v>357.5</v>
      </c>
      <c r="J745" s="81">
        <v>414.5</v>
      </c>
      <c r="K745" s="81">
        <v>164.25</v>
      </c>
      <c r="L745" s="81">
        <v>2965</v>
      </c>
      <c r="M745" s="81">
        <v>14.78</v>
      </c>
      <c r="N745" s="81"/>
      <c r="O745" s="81"/>
      <c r="P745" s="81"/>
      <c r="Q745" s="81"/>
      <c r="R745" s="81"/>
      <c r="S745" s="81"/>
      <c r="T745" s="81"/>
      <c r="U745" s="81"/>
      <c r="V745" s="81"/>
      <c r="W745" s="81"/>
      <c r="X745" s="81"/>
    </row>
    <row r="746" spans="3:24" x14ac:dyDescent="0.25">
      <c r="C746" s="76">
        <v>42669</v>
      </c>
      <c r="D746" s="81">
        <v>1.2245999999999999</v>
      </c>
      <c r="E746" s="81">
        <v>49.98</v>
      </c>
      <c r="F746" s="81">
        <v>1.0907</v>
      </c>
      <c r="G746" s="81">
        <v>103.05</v>
      </c>
      <c r="H746" s="81">
        <v>44.2</v>
      </c>
      <c r="I746" s="81">
        <v>354</v>
      </c>
      <c r="J746" s="81">
        <v>411.5</v>
      </c>
      <c r="K746" s="81">
        <v>163.5</v>
      </c>
      <c r="L746" s="81">
        <v>2965</v>
      </c>
      <c r="M746" s="81">
        <v>14.72</v>
      </c>
      <c r="N746" s="81"/>
      <c r="O746" s="81"/>
      <c r="P746" s="81"/>
      <c r="Q746" s="81"/>
      <c r="R746" s="81"/>
      <c r="S746" s="81"/>
      <c r="T746" s="81"/>
      <c r="U746" s="81"/>
      <c r="V746" s="81"/>
      <c r="W746" s="81"/>
      <c r="X746" s="81"/>
    </row>
    <row r="747" spans="3:24" x14ac:dyDescent="0.25">
      <c r="C747" s="76">
        <v>42668</v>
      </c>
      <c r="D747" s="81">
        <v>1.2185999999999999</v>
      </c>
      <c r="E747" s="81">
        <v>50.79</v>
      </c>
      <c r="F747" s="81">
        <v>1.0886</v>
      </c>
      <c r="G747" s="81">
        <v>102.72499999999999</v>
      </c>
      <c r="H747" s="81">
        <v>44.625</v>
      </c>
      <c r="I747" s="81">
        <v>349.25</v>
      </c>
      <c r="J747" s="81">
        <v>404.25</v>
      </c>
      <c r="K747" s="81">
        <v>162.75</v>
      </c>
      <c r="L747" s="81">
        <v>2965</v>
      </c>
      <c r="M747" s="81">
        <v>14.73</v>
      </c>
      <c r="N747" s="81"/>
      <c r="O747" s="81"/>
      <c r="P747" s="81"/>
      <c r="Q747" s="81"/>
      <c r="R747" s="81"/>
      <c r="S747" s="81"/>
      <c r="T747" s="81"/>
      <c r="U747" s="81"/>
      <c r="V747" s="81"/>
      <c r="W747" s="81"/>
      <c r="X747" s="81"/>
    </row>
    <row r="748" spans="3:24" x14ac:dyDescent="0.25">
      <c r="C748" s="76">
        <v>42667</v>
      </c>
      <c r="D748" s="81">
        <v>1.2235</v>
      </c>
      <c r="E748" s="81">
        <v>51.46</v>
      </c>
      <c r="F748" s="81">
        <v>1.0880000000000001</v>
      </c>
      <c r="G748" s="81">
        <v>103.125</v>
      </c>
      <c r="H748" s="81">
        <v>43.2</v>
      </c>
      <c r="I748" s="81">
        <v>348.25</v>
      </c>
      <c r="J748" s="81">
        <v>402.5</v>
      </c>
      <c r="K748" s="81">
        <v>162</v>
      </c>
      <c r="L748" s="81">
        <v>2965</v>
      </c>
      <c r="M748" s="81">
        <v>14.7</v>
      </c>
      <c r="N748" s="81"/>
      <c r="O748" s="81"/>
      <c r="P748" s="81"/>
      <c r="Q748" s="81"/>
      <c r="R748" s="81"/>
      <c r="S748" s="81"/>
      <c r="T748" s="81"/>
      <c r="U748" s="81"/>
      <c r="V748" s="81"/>
      <c r="W748" s="81"/>
      <c r="X748" s="81"/>
    </row>
    <row r="749" spans="3:24" x14ac:dyDescent="0.25">
      <c r="C749" s="76">
        <v>42664</v>
      </c>
      <c r="D749" s="81">
        <v>1.2233000000000001</v>
      </c>
      <c r="E749" s="81">
        <v>51.78</v>
      </c>
      <c r="F749" s="81">
        <v>1.0882000000000001</v>
      </c>
      <c r="G749" s="81">
        <v>101.15</v>
      </c>
      <c r="H749" s="81">
        <v>41.85</v>
      </c>
      <c r="I749" s="81">
        <v>352.5</v>
      </c>
      <c r="J749" s="81">
        <v>414.5</v>
      </c>
      <c r="K749" s="81">
        <v>163</v>
      </c>
      <c r="L749" s="81">
        <v>2965</v>
      </c>
      <c r="M749" s="81">
        <v>14.73</v>
      </c>
      <c r="N749" s="81"/>
      <c r="O749" s="81"/>
      <c r="P749" s="81"/>
      <c r="Q749" s="81"/>
      <c r="R749" s="81"/>
      <c r="S749" s="81"/>
      <c r="T749" s="81"/>
      <c r="U749" s="81"/>
      <c r="V749" s="81"/>
      <c r="W749" s="81"/>
      <c r="X749" s="81"/>
    </row>
    <row r="750" spans="3:24" x14ac:dyDescent="0.25">
      <c r="C750" s="76">
        <v>42663</v>
      </c>
      <c r="D750" s="81">
        <v>1.2250000000000001</v>
      </c>
      <c r="E750" s="81">
        <v>51.38</v>
      </c>
      <c r="F750" s="81">
        <v>1.0928</v>
      </c>
      <c r="G750" s="81">
        <v>99.025000000000006</v>
      </c>
      <c r="H750" s="81">
        <v>41.1</v>
      </c>
      <c r="I750" s="81">
        <v>351</v>
      </c>
      <c r="J750" s="81">
        <v>417</v>
      </c>
      <c r="K750" s="81">
        <v>162.5</v>
      </c>
      <c r="L750" s="81">
        <v>2965</v>
      </c>
      <c r="M750" s="81">
        <v>14.72</v>
      </c>
      <c r="N750" s="81"/>
      <c r="O750" s="81"/>
      <c r="P750" s="81"/>
      <c r="Q750" s="81"/>
      <c r="R750" s="81"/>
      <c r="S750" s="81"/>
      <c r="T750" s="81"/>
      <c r="U750" s="81"/>
      <c r="V750" s="81"/>
      <c r="W750" s="81"/>
      <c r="X750" s="81"/>
    </row>
    <row r="751" spans="3:24" x14ac:dyDescent="0.25">
      <c r="C751" s="76">
        <v>42662</v>
      </c>
      <c r="D751" s="81">
        <v>1.2281</v>
      </c>
      <c r="E751" s="81">
        <v>52.67</v>
      </c>
      <c r="F751" s="81">
        <v>1.0972</v>
      </c>
      <c r="G751" s="81">
        <v>96.025000000000006</v>
      </c>
      <c r="H751" s="81">
        <v>41.174999999999997</v>
      </c>
      <c r="I751" s="81">
        <v>357.5</v>
      </c>
      <c r="J751" s="81">
        <v>420.25</v>
      </c>
      <c r="K751" s="81">
        <v>162.75</v>
      </c>
      <c r="L751" s="81">
        <v>2965</v>
      </c>
      <c r="M751" s="81">
        <v>14.7</v>
      </c>
      <c r="N751" s="81"/>
      <c r="O751" s="81"/>
      <c r="P751" s="81"/>
      <c r="Q751" s="81"/>
      <c r="R751" s="81"/>
      <c r="S751" s="81"/>
      <c r="T751" s="81"/>
      <c r="U751" s="81"/>
      <c r="V751" s="81"/>
      <c r="W751" s="81"/>
      <c r="X751" s="81"/>
    </row>
    <row r="752" spans="3:24" x14ac:dyDescent="0.25">
      <c r="C752" s="76">
        <v>42661</v>
      </c>
      <c r="D752" s="81">
        <v>1.2296</v>
      </c>
      <c r="E752" s="81">
        <v>51.68</v>
      </c>
      <c r="F752" s="81">
        <v>1.0978000000000001</v>
      </c>
      <c r="G752" s="81">
        <v>97.75</v>
      </c>
      <c r="H752" s="81">
        <v>41.125</v>
      </c>
      <c r="I752" s="81">
        <v>353.75</v>
      </c>
      <c r="J752" s="81">
        <v>420</v>
      </c>
      <c r="K752" s="81">
        <v>163.75</v>
      </c>
      <c r="L752" s="81">
        <v>2965</v>
      </c>
      <c r="M752" s="81">
        <v>14.73</v>
      </c>
      <c r="N752" s="81"/>
      <c r="O752" s="81"/>
      <c r="P752" s="81"/>
      <c r="Q752" s="81"/>
      <c r="R752" s="81"/>
      <c r="S752" s="81"/>
      <c r="T752" s="81"/>
      <c r="U752" s="81"/>
      <c r="V752" s="81"/>
      <c r="W752" s="81"/>
      <c r="X752" s="81"/>
    </row>
    <row r="753" spans="3:24" x14ac:dyDescent="0.25">
      <c r="C753" s="76">
        <v>42660</v>
      </c>
      <c r="D753" s="81">
        <v>1.2181</v>
      </c>
      <c r="E753" s="81">
        <v>51.52</v>
      </c>
      <c r="F753" s="81">
        <v>1.0996999999999999</v>
      </c>
      <c r="G753" s="81">
        <v>97.275000000000006</v>
      </c>
      <c r="H753" s="81">
        <v>41.6</v>
      </c>
      <c r="I753" s="81">
        <v>354</v>
      </c>
      <c r="J753" s="81">
        <v>423.75</v>
      </c>
      <c r="K753" s="81">
        <v>164.25</v>
      </c>
      <c r="L753" s="81">
        <v>2880</v>
      </c>
      <c r="M753" s="81">
        <v>14.71</v>
      </c>
      <c r="N753" s="81"/>
      <c r="O753" s="81"/>
      <c r="P753" s="81"/>
      <c r="Q753" s="81"/>
      <c r="R753" s="81"/>
      <c r="S753" s="81"/>
      <c r="T753" s="81"/>
      <c r="U753" s="81"/>
      <c r="V753" s="81"/>
      <c r="W753" s="81"/>
      <c r="X753" s="81"/>
    </row>
    <row r="754" spans="3:24" x14ac:dyDescent="0.25">
      <c r="C754" s="76">
        <v>42657</v>
      </c>
      <c r="D754" s="81">
        <v>1.2184999999999999</v>
      </c>
      <c r="E754" s="81">
        <v>51.95</v>
      </c>
      <c r="F754" s="81">
        <v>1.0969</v>
      </c>
      <c r="G754" s="81">
        <v>95.9</v>
      </c>
      <c r="H754" s="81">
        <v>42.225000000000001</v>
      </c>
      <c r="I754" s="81">
        <v>354.25</v>
      </c>
      <c r="J754" s="81">
        <v>421</v>
      </c>
      <c r="K754" s="81">
        <v>163.75</v>
      </c>
      <c r="L754" s="81">
        <v>2880</v>
      </c>
      <c r="M754" s="81">
        <v>14.68</v>
      </c>
      <c r="N754" s="81"/>
      <c r="O754" s="81"/>
      <c r="P754" s="81"/>
      <c r="Q754" s="81"/>
      <c r="R754" s="81"/>
      <c r="S754" s="81"/>
      <c r="T754" s="81"/>
      <c r="U754" s="81"/>
      <c r="V754" s="81"/>
      <c r="W754" s="81"/>
      <c r="X754" s="81"/>
    </row>
    <row r="755" spans="3:24" x14ac:dyDescent="0.25">
      <c r="C755" s="76">
        <v>42656</v>
      </c>
      <c r="D755" s="81">
        <v>1.2251000000000001</v>
      </c>
      <c r="E755" s="81">
        <v>52.03</v>
      </c>
      <c r="F755" s="81">
        <v>1.1055999999999999</v>
      </c>
      <c r="G755" s="81">
        <v>94.45</v>
      </c>
      <c r="H755" s="81">
        <v>52.625</v>
      </c>
      <c r="I755" s="81">
        <v>349.5</v>
      </c>
      <c r="J755" s="81">
        <v>416</v>
      </c>
      <c r="K755" s="81">
        <v>161.25</v>
      </c>
      <c r="L755" s="81">
        <v>2880</v>
      </c>
      <c r="M755" s="81">
        <v>14.73</v>
      </c>
      <c r="N755" s="81"/>
      <c r="O755" s="81"/>
      <c r="P755" s="81"/>
      <c r="Q755" s="81"/>
      <c r="R755" s="81"/>
      <c r="S755" s="81"/>
      <c r="T755" s="81"/>
      <c r="U755" s="81"/>
      <c r="V755" s="81"/>
      <c r="W755" s="81"/>
      <c r="X755" s="81"/>
    </row>
    <row r="756" spans="3:24" x14ac:dyDescent="0.25">
      <c r="C756" s="76">
        <v>42655</v>
      </c>
      <c r="D756" s="81">
        <v>1.2205999999999999</v>
      </c>
      <c r="E756" s="81">
        <v>51.81</v>
      </c>
      <c r="F756" s="81">
        <v>1.1006</v>
      </c>
      <c r="G756" s="81">
        <v>96.75</v>
      </c>
      <c r="H756" s="81">
        <v>52.375</v>
      </c>
      <c r="I756" s="81">
        <v>337</v>
      </c>
      <c r="J756" s="81">
        <v>396.75</v>
      </c>
      <c r="K756" s="81">
        <v>159.5</v>
      </c>
      <c r="L756" s="81">
        <v>2880</v>
      </c>
      <c r="M756" s="81">
        <v>14.74</v>
      </c>
      <c r="N756" s="81"/>
      <c r="O756" s="81"/>
      <c r="P756" s="81"/>
      <c r="Q756" s="81"/>
      <c r="R756" s="81"/>
      <c r="S756" s="81"/>
      <c r="T756" s="81"/>
      <c r="U756" s="81"/>
      <c r="V756" s="81"/>
      <c r="W756" s="81"/>
      <c r="X756" s="81"/>
    </row>
    <row r="757" spans="3:24" x14ac:dyDescent="0.25">
      <c r="C757" s="76">
        <v>42654</v>
      </c>
      <c r="D757" s="81">
        <v>1.2117</v>
      </c>
      <c r="E757" s="81">
        <v>52.41</v>
      </c>
      <c r="F757" s="81">
        <v>1.1052999999999999</v>
      </c>
      <c r="G757" s="81">
        <v>97.5</v>
      </c>
      <c r="H757" s="81">
        <v>51.45</v>
      </c>
      <c r="I757" s="81">
        <v>345.5</v>
      </c>
      <c r="J757" s="81">
        <v>407.25</v>
      </c>
      <c r="K757" s="81">
        <v>158</v>
      </c>
      <c r="L757" s="81">
        <v>2880</v>
      </c>
      <c r="M757" s="81">
        <v>14.7</v>
      </c>
      <c r="N757" s="81"/>
      <c r="O757" s="81"/>
      <c r="P757" s="81"/>
      <c r="Q757" s="81"/>
      <c r="R757" s="81"/>
      <c r="S757" s="81"/>
      <c r="T757" s="81"/>
      <c r="U757" s="81"/>
      <c r="V757" s="81"/>
      <c r="W757" s="81"/>
      <c r="X757" s="81"/>
    </row>
    <row r="758" spans="3:24" x14ac:dyDescent="0.25">
      <c r="C758" s="76">
        <v>42653</v>
      </c>
      <c r="D758" s="81">
        <v>1.2358</v>
      </c>
      <c r="E758" s="81">
        <v>53.14</v>
      </c>
      <c r="F758" s="81">
        <v>1.1136999999999999</v>
      </c>
      <c r="G758" s="81">
        <v>98.875</v>
      </c>
      <c r="H758" s="81">
        <v>50.674999999999997</v>
      </c>
      <c r="I758" s="81">
        <v>343.25</v>
      </c>
      <c r="J758" s="81">
        <v>403.75</v>
      </c>
      <c r="K758" s="81">
        <v>157.75</v>
      </c>
      <c r="L758" s="81">
        <v>2880</v>
      </c>
      <c r="M758" s="81">
        <v>14.82</v>
      </c>
      <c r="N758" s="81"/>
      <c r="O758" s="81"/>
      <c r="P758" s="81"/>
      <c r="Q758" s="81"/>
      <c r="R758" s="81"/>
      <c r="S758" s="81"/>
      <c r="T758" s="81"/>
      <c r="U758" s="81"/>
      <c r="V758" s="81"/>
      <c r="W758" s="81"/>
      <c r="X758" s="81"/>
    </row>
    <row r="759" spans="3:24" x14ac:dyDescent="0.25">
      <c r="C759" s="76">
        <v>42650</v>
      </c>
      <c r="D759" s="81">
        <v>1.2432000000000001</v>
      </c>
      <c r="E759" s="81">
        <v>51.93</v>
      </c>
      <c r="F759" s="81">
        <v>1.1198999999999999</v>
      </c>
      <c r="G759" s="81">
        <v>101.875</v>
      </c>
      <c r="H759" s="81">
        <v>50.674999999999997</v>
      </c>
      <c r="I759" s="81">
        <v>339.75</v>
      </c>
      <c r="J759" s="81">
        <v>394.75</v>
      </c>
      <c r="K759" s="81">
        <v>157</v>
      </c>
      <c r="L759" s="81">
        <v>2880</v>
      </c>
      <c r="M759" s="81">
        <v>14.99</v>
      </c>
      <c r="N759" s="81"/>
      <c r="O759" s="81"/>
      <c r="P759" s="81"/>
      <c r="Q759" s="81"/>
      <c r="R759" s="81"/>
      <c r="S759" s="81"/>
      <c r="T759" s="81"/>
      <c r="U759" s="81"/>
      <c r="V759" s="81"/>
      <c r="W759" s="81"/>
      <c r="X759" s="81"/>
    </row>
    <row r="760" spans="3:24" x14ac:dyDescent="0.25">
      <c r="C760" s="76">
        <v>42649</v>
      </c>
      <c r="D760" s="81">
        <v>1.2614000000000001</v>
      </c>
      <c r="E760" s="81">
        <v>52.51</v>
      </c>
      <c r="F760" s="81">
        <v>1.1149</v>
      </c>
      <c r="G760" s="81">
        <v>102.425</v>
      </c>
      <c r="H760" s="81">
        <v>50.375</v>
      </c>
      <c r="I760" s="81">
        <v>340.5</v>
      </c>
      <c r="J760" s="81">
        <v>395.75</v>
      </c>
      <c r="K760" s="81">
        <v>158.25</v>
      </c>
      <c r="L760" s="81">
        <v>2880</v>
      </c>
      <c r="M760" s="81">
        <v>15.04</v>
      </c>
      <c r="N760" s="81"/>
      <c r="O760" s="81"/>
      <c r="P760" s="81"/>
      <c r="Q760" s="81"/>
      <c r="R760" s="81"/>
      <c r="S760" s="81"/>
      <c r="T760" s="81"/>
      <c r="U760" s="81"/>
      <c r="V760" s="81"/>
      <c r="W760" s="81"/>
      <c r="X760" s="81"/>
    </row>
    <row r="761" spans="3:24" x14ac:dyDescent="0.25">
      <c r="C761" s="76">
        <v>42648</v>
      </c>
      <c r="D761" s="81">
        <v>1.2747999999999999</v>
      </c>
      <c r="E761" s="81">
        <v>51.86</v>
      </c>
      <c r="F761" s="81">
        <v>1.1202000000000001</v>
      </c>
      <c r="G761" s="81">
        <v>102.85</v>
      </c>
      <c r="H761" s="81">
        <v>48.225000000000001</v>
      </c>
      <c r="I761" s="81">
        <v>347.75</v>
      </c>
      <c r="J761" s="81">
        <v>405</v>
      </c>
      <c r="K761" s="81">
        <v>160.5</v>
      </c>
      <c r="L761" s="81">
        <v>2880</v>
      </c>
      <c r="M761" s="81">
        <v>14.91</v>
      </c>
      <c r="N761" s="81"/>
      <c r="O761" s="81"/>
      <c r="P761" s="81"/>
      <c r="Q761" s="81"/>
      <c r="R761" s="81"/>
      <c r="S761" s="81"/>
      <c r="T761" s="81"/>
      <c r="U761" s="81"/>
      <c r="V761" s="81"/>
      <c r="W761" s="81"/>
      <c r="X761" s="81"/>
    </row>
    <row r="762" spans="3:24" x14ac:dyDescent="0.25">
      <c r="C762" s="76">
        <v>42647</v>
      </c>
      <c r="D762" s="81">
        <v>1.2726</v>
      </c>
      <c r="E762" s="81">
        <v>50.87</v>
      </c>
      <c r="F762" s="81">
        <v>1.1202000000000001</v>
      </c>
      <c r="G762" s="81">
        <v>101.9</v>
      </c>
      <c r="H762" s="81">
        <v>48.625</v>
      </c>
      <c r="I762" s="81">
        <v>348.25</v>
      </c>
      <c r="J762" s="81">
        <v>395.5</v>
      </c>
      <c r="K762" s="81">
        <v>160.25</v>
      </c>
      <c r="L762" s="81">
        <v>2880</v>
      </c>
      <c r="M762" s="81">
        <v>16.39</v>
      </c>
      <c r="N762" s="81"/>
      <c r="O762" s="81"/>
      <c r="P762" s="81"/>
      <c r="Q762" s="81"/>
      <c r="R762" s="81"/>
      <c r="S762" s="81"/>
      <c r="T762" s="81"/>
      <c r="U762" s="81"/>
      <c r="V762" s="81"/>
      <c r="W762" s="81"/>
      <c r="X762" s="81"/>
    </row>
    <row r="763" spans="3:24" x14ac:dyDescent="0.25">
      <c r="C763" s="76">
        <v>42646</v>
      </c>
      <c r="D763" s="81">
        <v>1.2841</v>
      </c>
      <c r="E763" s="81">
        <v>50.89</v>
      </c>
      <c r="F763" s="81">
        <v>1.1209</v>
      </c>
      <c r="G763" s="81">
        <v>98.924999999999997</v>
      </c>
      <c r="H763" s="81">
        <v>48.924999999999997</v>
      </c>
      <c r="I763" s="81">
        <v>346</v>
      </c>
      <c r="J763" s="81">
        <v>395.5</v>
      </c>
      <c r="K763" s="81">
        <v>160</v>
      </c>
      <c r="L763" s="81">
        <v>2975</v>
      </c>
      <c r="M763" s="81">
        <v>16.39</v>
      </c>
      <c r="N763" s="81"/>
      <c r="O763" s="81"/>
      <c r="P763" s="81"/>
      <c r="Q763" s="81"/>
      <c r="R763" s="81"/>
      <c r="S763" s="81"/>
      <c r="T763" s="81"/>
      <c r="U763" s="81"/>
      <c r="V763" s="81"/>
      <c r="W763" s="81"/>
      <c r="X763" s="81"/>
    </row>
    <row r="764" spans="3:24" x14ac:dyDescent="0.25">
      <c r="C764" s="76">
        <v>42643</v>
      </c>
      <c r="D764" s="81">
        <v>1.2975000000000001</v>
      </c>
      <c r="E764" s="81">
        <v>49.06</v>
      </c>
      <c r="F764" s="81">
        <v>1.1237999999999999</v>
      </c>
      <c r="G764" s="81">
        <v>98.9</v>
      </c>
      <c r="H764" s="81">
        <v>49.024999999999999</v>
      </c>
      <c r="I764" s="81">
        <v>336.75</v>
      </c>
      <c r="J764" s="81">
        <v>402</v>
      </c>
      <c r="K764" s="81">
        <v>160.5</v>
      </c>
      <c r="L764" s="81">
        <v>2975</v>
      </c>
      <c r="M764" s="81">
        <v>16.39</v>
      </c>
      <c r="N764" s="81"/>
      <c r="O764" s="81"/>
      <c r="P764" s="81"/>
      <c r="Q764" s="81"/>
      <c r="R764" s="81"/>
      <c r="S764" s="81"/>
      <c r="T764" s="81"/>
      <c r="U764" s="81"/>
      <c r="V764" s="81"/>
      <c r="W764" s="81"/>
      <c r="X764" s="81"/>
    </row>
    <row r="765" spans="3:24" x14ac:dyDescent="0.25">
      <c r="C765" s="76">
        <v>42642</v>
      </c>
      <c r="D765" s="81">
        <v>1.2967</v>
      </c>
      <c r="E765" s="81">
        <v>49.24</v>
      </c>
      <c r="F765" s="81">
        <v>1.1221000000000001</v>
      </c>
      <c r="G765" s="81">
        <v>101.9</v>
      </c>
      <c r="H765" s="81">
        <v>52.024999999999999</v>
      </c>
      <c r="I765" s="81">
        <v>329.25</v>
      </c>
      <c r="J765" s="81">
        <v>399</v>
      </c>
      <c r="K765" s="81">
        <v>161.75</v>
      </c>
      <c r="L765" s="81">
        <v>2975</v>
      </c>
      <c r="M765" s="81">
        <v>16.39</v>
      </c>
      <c r="N765" s="81"/>
      <c r="O765" s="81"/>
      <c r="P765" s="81"/>
      <c r="Q765" s="81"/>
      <c r="R765" s="81"/>
      <c r="S765" s="81"/>
      <c r="T765" s="81"/>
      <c r="U765" s="81"/>
      <c r="V765" s="81"/>
      <c r="W765" s="81"/>
      <c r="X765" s="81"/>
    </row>
    <row r="766" spans="3:24" x14ac:dyDescent="0.25">
      <c r="C766" s="76">
        <v>42641</v>
      </c>
      <c r="D766" s="81">
        <v>1.3017000000000001</v>
      </c>
      <c r="E766" s="81">
        <v>48.69</v>
      </c>
      <c r="F766" s="81">
        <v>1.1214</v>
      </c>
      <c r="G766" s="81">
        <v>103.47499999999999</v>
      </c>
      <c r="H766" s="81">
        <v>51.7</v>
      </c>
      <c r="I766" s="81">
        <v>329.25</v>
      </c>
      <c r="J766" s="81">
        <v>403.25</v>
      </c>
      <c r="K766" s="81">
        <v>161</v>
      </c>
      <c r="L766" s="81">
        <v>2975</v>
      </c>
      <c r="M766" s="81">
        <v>16.41</v>
      </c>
      <c r="N766" s="81"/>
      <c r="O766" s="81"/>
      <c r="P766" s="81"/>
      <c r="Q766" s="81"/>
      <c r="R766" s="81"/>
      <c r="S766" s="81"/>
      <c r="T766" s="81"/>
      <c r="U766" s="81"/>
      <c r="V766" s="81"/>
      <c r="W766" s="81"/>
      <c r="X766" s="81"/>
    </row>
    <row r="767" spans="3:24" x14ac:dyDescent="0.25">
      <c r="C767" s="76">
        <v>42640</v>
      </c>
      <c r="D767" s="81">
        <v>1.302</v>
      </c>
      <c r="E767" s="81">
        <v>45.97</v>
      </c>
      <c r="F767" s="81">
        <v>1.1213</v>
      </c>
      <c r="G767" s="81">
        <v>103.825</v>
      </c>
      <c r="H767" s="81">
        <v>51.7</v>
      </c>
      <c r="I767" s="81">
        <v>331.75</v>
      </c>
      <c r="J767" s="81">
        <v>404</v>
      </c>
      <c r="K767" s="81">
        <v>161.5</v>
      </c>
      <c r="L767" s="81">
        <v>2975</v>
      </c>
      <c r="M767" s="81">
        <v>16.38</v>
      </c>
      <c r="N767" s="81"/>
      <c r="O767" s="81"/>
      <c r="P767" s="81"/>
      <c r="Q767" s="81"/>
      <c r="R767" s="81"/>
      <c r="S767" s="81"/>
      <c r="T767" s="81"/>
      <c r="U767" s="81"/>
      <c r="V767" s="81"/>
      <c r="W767" s="81"/>
      <c r="X767" s="81"/>
    </row>
    <row r="768" spans="3:24" x14ac:dyDescent="0.25">
      <c r="C768" s="76">
        <v>42639</v>
      </c>
      <c r="D768" s="81">
        <v>1.2975000000000001</v>
      </c>
      <c r="E768" s="81">
        <v>47.35</v>
      </c>
      <c r="F768" s="81">
        <v>1.1253</v>
      </c>
      <c r="G768" s="81">
        <v>106.825</v>
      </c>
      <c r="H768" s="81">
        <v>53.05</v>
      </c>
      <c r="I768" s="81">
        <v>329</v>
      </c>
      <c r="J768" s="81">
        <v>396</v>
      </c>
      <c r="K768" s="81">
        <v>160</v>
      </c>
      <c r="L768" s="81">
        <v>2975</v>
      </c>
      <c r="M768" s="81">
        <v>16.38</v>
      </c>
      <c r="N768" s="81"/>
      <c r="O768" s="81"/>
      <c r="P768" s="81"/>
      <c r="Q768" s="81"/>
      <c r="R768" s="81"/>
      <c r="S768" s="81"/>
      <c r="T768" s="81"/>
      <c r="U768" s="81"/>
      <c r="V768" s="81"/>
      <c r="W768" s="81"/>
      <c r="X768" s="81"/>
    </row>
    <row r="769" spans="3:24" x14ac:dyDescent="0.25">
      <c r="C769" s="76">
        <v>42636</v>
      </c>
      <c r="D769" s="81">
        <v>1.2971999999999999</v>
      </c>
      <c r="E769" s="81">
        <v>45.89</v>
      </c>
      <c r="F769" s="81">
        <v>1.1222000000000001</v>
      </c>
      <c r="G769" s="81">
        <v>107.27500000000001</v>
      </c>
      <c r="H769" s="81">
        <v>54</v>
      </c>
      <c r="I769" s="81">
        <v>336.5</v>
      </c>
      <c r="J769" s="81">
        <v>404.75</v>
      </c>
      <c r="K769" s="81">
        <v>161.25</v>
      </c>
      <c r="L769" s="81">
        <v>2975</v>
      </c>
      <c r="M769" s="81">
        <v>16.38</v>
      </c>
      <c r="N769" s="81"/>
      <c r="O769" s="81"/>
      <c r="P769" s="81"/>
      <c r="Q769" s="81"/>
      <c r="R769" s="81"/>
      <c r="S769" s="81"/>
      <c r="T769" s="81"/>
      <c r="U769" s="81"/>
      <c r="V769" s="81"/>
      <c r="W769" s="81"/>
      <c r="X769" s="81"/>
    </row>
    <row r="770" spans="3:24" x14ac:dyDescent="0.25">
      <c r="C770" s="76">
        <v>42635</v>
      </c>
      <c r="D770" s="81">
        <v>1.3072999999999999</v>
      </c>
      <c r="E770" s="81">
        <v>47.65</v>
      </c>
      <c r="F770" s="81">
        <v>1.1207</v>
      </c>
      <c r="G770" s="81">
        <v>107.075</v>
      </c>
      <c r="H770" s="81">
        <v>54.2</v>
      </c>
      <c r="I770" s="81">
        <v>336.75</v>
      </c>
      <c r="J770" s="81">
        <v>405.5</v>
      </c>
      <c r="K770" s="81">
        <v>162</v>
      </c>
      <c r="L770" s="81">
        <v>2975</v>
      </c>
      <c r="M770" s="81">
        <v>16.38</v>
      </c>
      <c r="N770" s="81"/>
      <c r="O770" s="81"/>
      <c r="P770" s="81"/>
      <c r="Q770" s="81"/>
      <c r="R770" s="81"/>
      <c r="S770" s="81"/>
      <c r="T770" s="81"/>
      <c r="U770" s="81"/>
      <c r="V770" s="81"/>
      <c r="W770" s="81"/>
      <c r="X770" s="81"/>
    </row>
    <row r="771" spans="3:24" x14ac:dyDescent="0.25">
      <c r="C771" s="76">
        <v>42634</v>
      </c>
      <c r="D771" s="81">
        <v>1.3025</v>
      </c>
      <c r="E771" s="81">
        <v>46.83</v>
      </c>
      <c r="F771" s="81">
        <v>1.1185</v>
      </c>
      <c r="G771" s="81">
        <v>108.55</v>
      </c>
      <c r="H771" s="81">
        <v>54.424999999999997</v>
      </c>
      <c r="I771" s="81">
        <v>340</v>
      </c>
      <c r="J771" s="81">
        <v>407.75</v>
      </c>
      <c r="K771" s="81">
        <v>161.5</v>
      </c>
      <c r="L771" s="81">
        <v>2975</v>
      </c>
      <c r="M771" s="81">
        <v>16.36</v>
      </c>
      <c r="N771" s="81"/>
      <c r="O771" s="81"/>
      <c r="P771" s="81"/>
      <c r="Q771" s="81"/>
      <c r="R771" s="81"/>
      <c r="S771" s="81"/>
      <c r="T771" s="81"/>
      <c r="U771" s="81"/>
      <c r="V771" s="81"/>
      <c r="W771" s="81"/>
      <c r="X771" s="81"/>
    </row>
    <row r="772" spans="3:24" x14ac:dyDescent="0.25">
      <c r="C772" s="76">
        <v>42633</v>
      </c>
      <c r="D772" s="81">
        <v>1.2988</v>
      </c>
      <c r="E772" s="81">
        <v>45.88</v>
      </c>
      <c r="F772" s="81">
        <v>1.1152</v>
      </c>
      <c r="G772" s="81">
        <v>107.675</v>
      </c>
      <c r="H772" s="81">
        <v>55.55</v>
      </c>
      <c r="I772" s="81">
        <v>340.5</v>
      </c>
      <c r="J772" s="81">
        <v>406</v>
      </c>
      <c r="K772" s="81">
        <v>162</v>
      </c>
      <c r="L772" s="81">
        <v>2975</v>
      </c>
      <c r="M772" s="81">
        <v>16.350000000000001</v>
      </c>
      <c r="N772" s="81"/>
      <c r="O772" s="81"/>
      <c r="P772" s="81"/>
      <c r="Q772" s="81"/>
      <c r="R772" s="81"/>
      <c r="S772" s="81"/>
      <c r="T772" s="81"/>
      <c r="U772" s="81"/>
      <c r="V772" s="81"/>
      <c r="W772" s="81"/>
      <c r="X772" s="81"/>
    </row>
    <row r="773" spans="3:24" x14ac:dyDescent="0.25">
      <c r="C773" s="76">
        <v>42632</v>
      </c>
      <c r="D773" s="81">
        <v>1.3025</v>
      </c>
      <c r="E773" s="81">
        <v>45.95</v>
      </c>
      <c r="F773" s="81">
        <v>1.1173</v>
      </c>
      <c r="G773" s="81">
        <v>107.9</v>
      </c>
      <c r="H773" s="81">
        <v>54.924999999999997</v>
      </c>
      <c r="I773" s="81">
        <v>337.25</v>
      </c>
      <c r="J773" s="81">
        <v>404</v>
      </c>
      <c r="K773" s="81">
        <v>160.75</v>
      </c>
      <c r="L773" s="81">
        <v>2920</v>
      </c>
      <c r="M773" s="81">
        <v>16.34</v>
      </c>
      <c r="N773" s="81"/>
      <c r="O773" s="81"/>
      <c r="P773" s="81"/>
      <c r="Q773" s="81"/>
      <c r="R773" s="81"/>
      <c r="S773" s="81"/>
      <c r="T773" s="81"/>
      <c r="U773" s="81"/>
      <c r="V773" s="81"/>
      <c r="W773" s="81"/>
      <c r="X773" s="81"/>
    </row>
    <row r="774" spans="3:24" x14ac:dyDescent="0.25">
      <c r="C774" s="76">
        <v>42629</v>
      </c>
      <c r="D774" s="81">
        <v>1.2995000000000001</v>
      </c>
      <c r="E774" s="81">
        <v>45.77</v>
      </c>
      <c r="F774" s="81">
        <v>1.1153</v>
      </c>
      <c r="G774" s="81">
        <v>107.875</v>
      </c>
      <c r="H774" s="81">
        <v>55.475000000000001</v>
      </c>
      <c r="I774" s="81">
        <v>337</v>
      </c>
      <c r="J774" s="81">
        <v>403.25</v>
      </c>
      <c r="K774" s="81">
        <v>159</v>
      </c>
      <c r="L774" s="81">
        <v>2920</v>
      </c>
      <c r="M774" s="81">
        <v>16.36</v>
      </c>
      <c r="N774" s="81"/>
      <c r="O774" s="81"/>
      <c r="P774" s="81"/>
      <c r="Q774" s="81"/>
      <c r="R774" s="81"/>
      <c r="S774" s="81"/>
      <c r="T774" s="81"/>
      <c r="U774" s="81"/>
      <c r="V774" s="81"/>
      <c r="W774" s="81"/>
      <c r="X774" s="81"/>
    </row>
    <row r="775" spans="3:24" x14ac:dyDescent="0.25">
      <c r="C775" s="76">
        <v>42628</v>
      </c>
      <c r="D775" s="81">
        <v>1.3237000000000001</v>
      </c>
      <c r="E775" s="81">
        <v>46.59</v>
      </c>
      <c r="F775" s="81">
        <v>1.1241000000000001</v>
      </c>
      <c r="G775" s="81">
        <v>106.95</v>
      </c>
      <c r="H775" s="81">
        <v>55.15</v>
      </c>
      <c r="I775" s="81">
        <v>330</v>
      </c>
      <c r="J775" s="81">
        <v>399.5</v>
      </c>
      <c r="K775" s="81">
        <v>158.75</v>
      </c>
      <c r="L775" s="81">
        <v>2920</v>
      </c>
      <c r="M775" s="81">
        <v>16.41</v>
      </c>
      <c r="N775" s="81"/>
      <c r="O775" s="81"/>
      <c r="P775" s="81"/>
      <c r="Q775" s="81"/>
      <c r="R775" s="81"/>
      <c r="S775" s="81"/>
      <c r="T775" s="81"/>
      <c r="U775" s="81"/>
      <c r="V775" s="81"/>
      <c r="W775" s="81"/>
      <c r="X775" s="81"/>
    </row>
    <row r="776" spans="3:24" x14ac:dyDescent="0.25">
      <c r="C776" s="76">
        <v>42627</v>
      </c>
      <c r="D776" s="81">
        <v>1.3232999999999999</v>
      </c>
      <c r="E776" s="81">
        <v>45.85</v>
      </c>
      <c r="F776" s="81">
        <v>1.1249</v>
      </c>
      <c r="G776" s="81">
        <v>105.8</v>
      </c>
      <c r="H776" s="81">
        <v>54.924999999999997</v>
      </c>
      <c r="I776" s="81">
        <v>322.25</v>
      </c>
      <c r="J776" s="81">
        <v>376.75</v>
      </c>
      <c r="K776" s="81">
        <v>159.25</v>
      </c>
      <c r="L776" s="81">
        <v>2920</v>
      </c>
      <c r="M776" s="81">
        <v>16.45</v>
      </c>
      <c r="N776" s="81"/>
      <c r="O776" s="81"/>
      <c r="P776" s="81"/>
      <c r="Q776" s="81"/>
      <c r="R776" s="81"/>
      <c r="S776" s="81"/>
      <c r="T776" s="81"/>
      <c r="U776" s="81"/>
      <c r="V776" s="81"/>
      <c r="W776" s="81"/>
      <c r="X776" s="81"/>
    </row>
    <row r="777" spans="3:24" x14ac:dyDescent="0.25">
      <c r="C777" s="76">
        <v>42626</v>
      </c>
      <c r="D777" s="81">
        <v>1.3192999999999999</v>
      </c>
      <c r="E777" s="81">
        <v>47.1</v>
      </c>
      <c r="F777" s="81">
        <v>1.1216999999999999</v>
      </c>
      <c r="G777" s="81">
        <v>104.675</v>
      </c>
      <c r="H777" s="81">
        <v>56.75</v>
      </c>
      <c r="I777" s="81">
        <v>319.25</v>
      </c>
      <c r="J777" s="81">
        <v>374.75</v>
      </c>
      <c r="K777" s="81">
        <v>158.75</v>
      </c>
      <c r="L777" s="81">
        <v>2920</v>
      </c>
      <c r="M777" s="81">
        <v>16.47</v>
      </c>
      <c r="N777" s="81"/>
      <c r="O777" s="81"/>
      <c r="P777" s="81"/>
      <c r="Q777" s="81"/>
      <c r="R777" s="81"/>
      <c r="S777" s="81"/>
      <c r="T777" s="81"/>
      <c r="U777" s="81"/>
      <c r="V777" s="81"/>
      <c r="W777" s="81"/>
      <c r="X777" s="81"/>
    </row>
    <row r="778" spans="3:24" x14ac:dyDescent="0.25">
      <c r="C778" s="76">
        <v>42625</v>
      </c>
      <c r="D778" s="81">
        <v>1.3332999999999999</v>
      </c>
      <c r="E778" s="81">
        <v>48.32</v>
      </c>
      <c r="F778" s="81">
        <v>1.1232</v>
      </c>
      <c r="G778" s="81">
        <v>105.7</v>
      </c>
      <c r="H778" s="81">
        <v>59.424999999999997</v>
      </c>
      <c r="I778" s="81">
        <v>329.25</v>
      </c>
      <c r="J778" s="81">
        <v>383.25</v>
      </c>
      <c r="K778" s="81">
        <v>140</v>
      </c>
      <c r="L778" s="81">
        <v>2920</v>
      </c>
      <c r="M778" s="81">
        <v>16.43</v>
      </c>
      <c r="N778" s="81"/>
      <c r="O778" s="81"/>
      <c r="P778" s="81"/>
      <c r="Q778" s="81"/>
      <c r="R778" s="81"/>
      <c r="S778" s="81"/>
      <c r="T778" s="81"/>
      <c r="U778" s="81"/>
      <c r="V778" s="81"/>
      <c r="W778" s="81"/>
      <c r="X778" s="81"/>
    </row>
    <row r="779" spans="3:24" x14ac:dyDescent="0.25">
      <c r="C779" s="76">
        <v>42622</v>
      </c>
      <c r="D779" s="81">
        <v>1.3262</v>
      </c>
      <c r="E779" s="81">
        <v>48.01</v>
      </c>
      <c r="F779" s="81">
        <v>1.1229</v>
      </c>
      <c r="G779" s="81">
        <v>104.4</v>
      </c>
      <c r="H779" s="81">
        <v>59.225000000000001</v>
      </c>
      <c r="I779" s="81">
        <v>330</v>
      </c>
      <c r="J779" s="81">
        <v>376</v>
      </c>
      <c r="K779" s="81">
        <v>143.75</v>
      </c>
      <c r="L779" s="81">
        <v>2920</v>
      </c>
      <c r="M779" s="81">
        <v>16.510000000000002</v>
      </c>
      <c r="N779" s="81"/>
      <c r="O779" s="81"/>
      <c r="P779" s="81"/>
      <c r="Q779" s="81"/>
      <c r="R779" s="81"/>
      <c r="S779" s="81"/>
      <c r="T779" s="81"/>
      <c r="U779" s="81"/>
      <c r="V779" s="81"/>
      <c r="W779" s="81"/>
      <c r="X779" s="81"/>
    </row>
    <row r="780" spans="3:24" x14ac:dyDescent="0.25">
      <c r="C780" s="76">
        <v>42621</v>
      </c>
      <c r="D780" s="81">
        <v>1.3293999999999999</v>
      </c>
      <c r="E780" s="81">
        <v>49.99</v>
      </c>
      <c r="F780" s="81">
        <v>1.1257999999999999</v>
      </c>
      <c r="G780" s="81">
        <v>101.4</v>
      </c>
      <c r="H780" s="81">
        <v>61</v>
      </c>
      <c r="I780" s="81">
        <v>327</v>
      </c>
      <c r="J780" s="81">
        <v>377</v>
      </c>
      <c r="K780" s="81">
        <v>145.25</v>
      </c>
      <c r="L780" s="81">
        <v>2920</v>
      </c>
      <c r="M780" s="81">
        <v>16.579999999999998</v>
      </c>
      <c r="N780" s="81"/>
      <c r="O780" s="81"/>
      <c r="P780" s="81"/>
      <c r="Q780" s="81"/>
      <c r="R780" s="81"/>
      <c r="S780" s="81"/>
      <c r="T780" s="81"/>
      <c r="U780" s="81"/>
      <c r="V780" s="81"/>
      <c r="W780" s="81"/>
      <c r="X780" s="81"/>
    </row>
    <row r="781" spans="3:24" x14ac:dyDescent="0.25">
      <c r="C781" s="76">
        <v>42620</v>
      </c>
      <c r="D781" s="81">
        <v>1.3337000000000001</v>
      </c>
      <c r="E781" s="81">
        <v>47.98</v>
      </c>
      <c r="F781" s="81">
        <v>1.1236999999999999</v>
      </c>
      <c r="G781" s="81">
        <v>102.425</v>
      </c>
      <c r="H781" s="81">
        <v>60.875</v>
      </c>
      <c r="I781" s="81">
        <v>321</v>
      </c>
      <c r="J781" s="81">
        <v>375.25</v>
      </c>
      <c r="K781" s="81">
        <v>148.25</v>
      </c>
      <c r="L781" s="81">
        <v>2920</v>
      </c>
      <c r="M781" s="81">
        <v>16.809999999999999</v>
      </c>
      <c r="N781" s="81"/>
      <c r="O781" s="81"/>
      <c r="P781" s="81"/>
      <c r="Q781" s="81"/>
      <c r="R781" s="81"/>
      <c r="S781" s="81"/>
      <c r="T781" s="81"/>
      <c r="U781" s="81"/>
      <c r="V781" s="81"/>
      <c r="W781" s="81"/>
      <c r="X781" s="81"/>
    </row>
    <row r="782" spans="3:24" x14ac:dyDescent="0.25">
      <c r="C782" s="76">
        <v>42619</v>
      </c>
      <c r="D782" s="81">
        <v>1.3436999999999999</v>
      </c>
      <c r="E782" s="81">
        <v>47.26</v>
      </c>
      <c r="F782" s="81">
        <v>1.1252</v>
      </c>
      <c r="G782" s="81">
        <v>100.02500000000001</v>
      </c>
      <c r="H782" s="81">
        <v>58.924999999999997</v>
      </c>
      <c r="I782" s="81">
        <v>316.75</v>
      </c>
      <c r="J782" s="81">
        <v>371</v>
      </c>
      <c r="K782" s="81">
        <v>152</v>
      </c>
      <c r="L782" s="81">
        <v>2920</v>
      </c>
      <c r="M782" s="81">
        <v>16.989999999999998</v>
      </c>
      <c r="N782" s="81"/>
      <c r="O782" s="81"/>
      <c r="P782" s="81"/>
      <c r="Q782" s="81"/>
      <c r="R782" s="81"/>
      <c r="S782" s="81"/>
      <c r="T782" s="81"/>
      <c r="U782" s="81"/>
      <c r="V782" s="81"/>
      <c r="W782" s="81"/>
      <c r="X782" s="81"/>
    </row>
    <row r="783" spans="3:24" x14ac:dyDescent="0.25">
      <c r="C783" s="76">
        <v>42618</v>
      </c>
      <c r="D783" s="81">
        <v>1.33</v>
      </c>
      <c r="E783" s="81">
        <v>47.63</v>
      </c>
      <c r="F783" s="81">
        <v>1.1144000000000001</v>
      </c>
      <c r="G783" s="81">
        <v>101.6</v>
      </c>
      <c r="H783" s="81">
        <v>60.75</v>
      </c>
      <c r="I783" s="81">
        <v>316.5</v>
      </c>
      <c r="J783" s="81">
        <v>373.25</v>
      </c>
      <c r="K783" s="81">
        <v>154.5</v>
      </c>
      <c r="L783" s="81">
        <v>2731</v>
      </c>
      <c r="M783" s="81">
        <v>16.87</v>
      </c>
      <c r="N783" s="81"/>
      <c r="O783" s="81"/>
      <c r="P783" s="81"/>
      <c r="Q783" s="81"/>
      <c r="R783" s="81"/>
      <c r="S783" s="81"/>
      <c r="T783" s="81"/>
      <c r="U783" s="81"/>
      <c r="V783" s="81"/>
      <c r="W783" s="81"/>
      <c r="X783" s="81"/>
    </row>
    <row r="784" spans="3:24" x14ac:dyDescent="0.25">
      <c r="C784" s="76">
        <v>42615</v>
      </c>
      <c r="D784" s="81">
        <v>1.3288</v>
      </c>
      <c r="E784" s="81">
        <v>46.83</v>
      </c>
      <c r="F784" s="81">
        <v>1.1153</v>
      </c>
      <c r="G784" s="81">
        <v>101.6</v>
      </c>
      <c r="H784" s="81">
        <v>60.75</v>
      </c>
      <c r="I784" s="81">
        <v>316.5</v>
      </c>
      <c r="J784" s="81">
        <v>373.25</v>
      </c>
      <c r="K784" s="81">
        <v>158</v>
      </c>
      <c r="L784" s="81">
        <v>2731</v>
      </c>
      <c r="M784" s="81">
        <v>16.87</v>
      </c>
      <c r="N784" s="81"/>
      <c r="O784" s="81"/>
      <c r="P784" s="81"/>
      <c r="Q784" s="81"/>
      <c r="R784" s="81"/>
      <c r="S784" s="81"/>
      <c r="T784" s="81"/>
      <c r="U784" s="81"/>
      <c r="V784" s="81"/>
      <c r="W784" s="81"/>
      <c r="X784" s="81"/>
    </row>
    <row r="785" spans="3:24" x14ac:dyDescent="0.25">
      <c r="C785" s="76">
        <v>42614</v>
      </c>
      <c r="D785" s="81">
        <v>1.3267</v>
      </c>
      <c r="E785" s="81">
        <v>45.45</v>
      </c>
      <c r="F785" s="81">
        <v>1.1195999999999999</v>
      </c>
      <c r="G785" s="81">
        <v>103.575</v>
      </c>
      <c r="H785" s="81">
        <v>63.325000000000003</v>
      </c>
      <c r="I785" s="81">
        <v>311</v>
      </c>
      <c r="J785" s="81">
        <v>368.25</v>
      </c>
      <c r="K785" s="81">
        <v>157.5</v>
      </c>
      <c r="L785" s="81">
        <v>2731</v>
      </c>
      <c r="M785" s="81">
        <v>16.77</v>
      </c>
      <c r="N785" s="81"/>
      <c r="O785" s="81"/>
      <c r="P785" s="81"/>
      <c r="Q785" s="81"/>
      <c r="R785" s="81"/>
      <c r="S785" s="81"/>
      <c r="T785" s="81"/>
      <c r="U785" s="81"/>
      <c r="V785" s="81"/>
      <c r="W785" s="81"/>
      <c r="X785" s="81"/>
    </row>
    <row r="786" spans="3:24" x14ac:dyDescent="0.25">
      <c r="C786" s="76">
        <v>42613</v>
      </c>
      <c r="D786" s="81">
        <v>1.3137000000000001</v>
      </c>
      <c r="E786" s="81">
        <v>47.04</v>
      </c>
      <c r="F786" s="81">
        <v>1.1155999999999999</v>
      </c>
      <c r="G786" s="81">
        <v>111.95</v>
      </c>
      <c r="H786" s="81">
        <v>62.85</v>
      </c>
      <c r="I786" s="81">
        <v>301.5</v>
      </c>
      <c r="J786" s="81">
        <v>361</v>
      </c>
      <c r="K786" s="81">
        <v>154.75</v>
      </c>
      <c r="L786" s="81">
        <v>2731</v>
      </c>
      <c r="M786" s="81">
        <v>16.46</v>
      </c>
      <c r="N786" s="81"/>
      <c r="O786" s="81"/>
      <c r="P786" s="81"/>
      <c r="Q786" s="81"/>
      <c r="R786" s="81"/>
      <c r="S786" s="81"/>
      <c r="T786" s="81"/>
      <c r="U786" s="81"/>
      <c r="V786" s="81"/>
      <c r="W786" s="81"/>
      <c r="X786" s="81"/>
    </row>
    <row r="787" spans="3:24" x14ac:dyDescent="0.25">
      <c r="C787" s="76">
        <v>42612</v>
      </c>
      <c r="D787" s="81">
        <v>1.3081</v>
      </c>
      <c r="E787" s="81">
        <v>48.37</v>
      </c>
      <c r="F787" s="81">
        <v>1.1141000000000001</v>
      </c>
      <c r="G787" s="81">
        <v>111.5</v>
      </c>
      <c r="H787" s="81">
        <v>62.05</v>
      </c>
      <c r="I787" s="81">
        <v>304</v>
      </c>
      <c r="J787" s="81">
        <v>363.25</v>
      </c>
      <c r="K787" s="81">
        <v>155.75</v>
      </c>
      <c r="L787" s="81">
        <v>2731</v>
      </c>
      <c r="M787" s="81">
        <v>16.91</v>
      </c>
      <c r="N787" s="81"/>
      <c r="O787" s="81"/>
      <c r="P787" s="81"/>
      <c r="Q787" s="81"/>
      <c r="R787" s="81"/>
      <c r="S787" s="81"/>
      <c r="T787" s="81"/>
      <c r="U787" s="81"/>
      <c r="V787" s="81"/>
      <c r="W787" s="81"/>
      <c r="X787" s="81"/>
    </row>
    <row r="788" spans="3:24" x14ac:dyDescent="0.25">
      <c r="C788" s="76">
        <v>42611</v>
      </c>
      <c r="D788" s="81">
        <v>1.3102</v>
      </c>
      <c r="E788" s="81">
        <v>49.26</v>
      </c>
      <c r="F788" s="81">
        <v>1.1188</v>
      </c>
      <c r="G788" s="81">
        <v>110.75</v>
      </c>
      <c r="H788" s="81">
        <v>61.375</v>
      </c>
      <c r="I788" s="81">
        <v>311.75</v>
      </c>
      <c r="J788" s="81">
        <v>370.5</v>
      </c>
      <c r="K788" s="81">
        <v>154</v>
      </c>
      <c r="L788" s="81">
        <v>2731</v>
      </c>
      <c r="M788" s="81">
        <v>16.920000000000002</v>
      </c>
      <c r="N788" s="81"/>
      <c r="O788" s="81"/>
      <c r="P788" s="81"/>
      <c r="Q788" s="81"/>
      <c r="R788" s="81"/>
      <c r="S788" s="81"/>
      <c r="T788" s="81"/>
      <c r="U788" s="81"/>
      <c r="V788" s="81"/>
      <c r="W788" s="81"/>
      <c r="X788" s="81"/>
    </row>
    <row r="789" spans="3:24" x14ac:dyDescent="0.25">
      <c r="C789" s="76">
        <v>42608</v>
      </c>
      <c r="D789" s="81">
        <v>1.3137000000000001</v>
      </c>
      <c r="E789" s="81">
        <v>49.92</v>
      </c>
      <c r="F789" s="81">
        <v>1.1194999999999999</v>
      </c>
      <c r="G789" s="81">
        <v>110.35</v>
      </c>
      <c r="H789" s="81">
        <v>61.325000000000003</v>
      </c>
      <c r="I789" s="81">
        <v>316.25</v>
      </c>
      <c r="J789" s="81">
        <v>383.5</v>
      </c>
      <c r="K789" s="81">
        <v>158.5</v>
      </c>
      <c r="L789" s="81">
        <v>2731</v>
      </c>
      <c r="M789" s="81">
        <v>16.91</v>
      </c>
      <c r="N789" s="81"/>
      <c r="O789" s="81"/>
      <c r="P789" s="81"/>
      <c r="Q789" s="81"/>
      <c r="R789" s="81"/>
      <c r="S789" s="81"/>
      <c r="T789" s="81"/>
      <c r="U789" s="81"/>
      <c r="V789" s="81"/>
      <c r="W789" s="81"/>
      <c r="X789" s="81"/>
    </row>
    <row r="790" spans="3:24" x14ac:dyDescent="0.25">
      <c r="C790" s="76">
        <v>42607</v>
      </c>
      <c r="D790" s="81">
        <v>1.3189</v>
      </c>
      <c r="E790" s="81">
        <v>49.67</v>
      </c>
      <c r="F790" s="81">
        <v>1.1278999999999999</v>
      </c>
      <c r="G790" s="81">
        <v>112.47499999999999</v>
      </c>
      <c r="H790" s="81">
        <v>58.7</v>
      </c>
      <c r="I790" s="81">
        <v>323.5</v>
      </c>
      <c r="J790" s="81">
        <v>401.25</v>
      </c>
      <c r="K790" s="81">
        <v>160</v>
      </c>
      <c r="L790" s="81">
        <v>2731</v>
      </c>
      <c r="M790" s="81">
        <v>16.91</v>
      </c>
      <c r="N790" s="81"/>
      <c r="O790" s="81"/>
      <c r="P790" s="81"/>
      <c r="Q790" s="81"/>
      <c r="R790" s="81"/>
      <c r="S790" s="81"/>
      <c r="T790" s="81"/>
      <c r="U790" s="81"/>
      <c r="V790" s="81"/>
      <c r="W790" s="81"/>
      <c r="X790" s="81"/>
    </row>
    <row r="791" spans="3:24" x14ac:dyDescent="0.25">
      <c r="C791" s="76">
        <v>42606</v>
      </c>
      <c r="D791" s="81">
        <v>1.3230999999999999</v>
      </c>
      <c r="E791" s="81">
        <v>49.05</v>
      </c>
      <c r="F791" s="81">
        <v>1.1261000000000001</v>
      </c>
      <c r="G791" s="81">
        <v>112.72499999999999</v>
      </c>
      <c r="H791" s="81">
        <v>60.325000000000003</v>
      </c>
      <c r="I791" s="81">
        <v>327.5</v>
      </c>
      <c r="J791" s="81">
        <v>404</v>
      </c>
      <c r="K791" s="81">
        <v>158.5</v>
      </c>
      <c r="L791" s="81">
        <v>2731</v>
      </c>
      <c r="M791" s="81">
        <v>16.940000000000001</v>
      </c>
      <c r="N791" s="81"/>
      <c r="O791" s="81"/>
      <c r="P791" s="81"/>
      <c r="Q791" s="81"/>
      <c r="R791" s="81"/>
      <c r="S791" s="81"/>
      <c r="T791" s="81"/>
      <c r="U791" s="81"/>
      <c r="V791" s="81"/>
      <c r="W791" s="81"/>
      <c r="X791" s="81"/>
    </row>
    <row r="792" spans="3:24" x14ac:dyDescent="0.25">
      <c r="C792" s="76">
        <v>42605</v>
      </c>
      <c r="D792" s="81">
        <v>1.3190999999999999</v>
      </c>
      <c r="E792" s="81">
        <v>49.96</v>
      </c>
      <c r="F792" s="81">
        <v>1.1303000000000001</v>
      </c>
      <c r="G792" s="81">
        <v>113.25</v>
      </c>
      <c r="H792" s="81">
        <v>60.524999999999999</v>
      </c>
      <c r="I792" s="81">
        <v>328.5</v>
      </c>
      <c r="J792" s="81">
        <v>407.75</v>
      </c>
      <c r="K792" s="81">
        <v>156</v>
      </c>
      <c r="L792" s="81">
        <v>2731</v>
      </c>
      <c r="M792" s="81">
        <v>16.96</v>
      </c>
      <c r="N792" s="81"/>
      <c r="O792" s="81"/>
      <c r="P792" s="81"/>
      <c r="Q792" s="81"/>
      <c r="R792" s="81"/>
      <c r="S792" s="81"/>
      <c r="T792" s="81"/>
      <c r="U792" s="81"/>
      <c r="V792" s="81"/>
      <c r="W792" s="81"/>
      <c r="X792" s="81"/>
    </row>
    <row r="793" spans="3:24" x14ac:dyDescent="0.25">
      <c r="C793" s="76">
        <v>42604</v>
      </c>
      <c r="D793" s="81">
        <v>1.3137000000000001</v>
      </c>
      <c r="E793" s="81">
        <v>49.16</v>
      </c>
      <c r="F793" s="81">
        <v>1.1315</v>
      </c>
      <c r="G793" s="81">
        <v>113.425</v>
      </c>
      <c r="H793" s="81">
        <v>61.15</v>
      </c>
      <c r="I793" s="81">
        <v>333.25</v>
      </c>
      <c r="J793" s="81">
        <v>415.25</v>
      </c>
      <c r="K793" s="81">
        <v>159</v>
      </c>
      <c r="L793" s="81">
        <v>2731</v>
      </c>
      <c r="M793" s="81">
        <v>16.96</v>
      </c>
      <c r="N793" s="81"/>
      <c r="O793" s="81"/>
      <c r="P793" s="81"/>
      <c r="Q793" s="81"/>
      <c r="R793" s="81"/>
      <c r="S793" s="81"/>
      <c r="T793" s="81"/>
      <c r="U793" s="81"/>
      <c r="V793" s="81"/>
      <c r="W793" s="81"/>
      <c r="X793" s="81"/>
    </row>
    <row r="794" spans="3:24" x14ac:dyDescent="0.25">
      <c r="C794" s="76">
        <v>42601</v>
      </c>
      <c r="D794" s="81">
        <v>1.3073999999999999</v>
      </c>
      <c r="E794" s="81">
        <v>50.88</v>
      </c>
      <c r="F794" s="81">
        <v>1.1325000000000001</v>
      </c>
      <c r="G794" s="81">
        <v>113.55</v>
      </c>
      <c r="H794" s="81">
        <v>61.924999999999997</v>
      </c>
      <c r="I794" s="81">
        <v>334.25</v>
      </c>
      <c r="J794" s="81">
        <v>427</v>
      </c>
      <c r="K794" s="81">
        <v>162.75</v>
      </c>
      <c r="L794" s="81">
        <v>2731</v>
      </c>
      <c r="M794" s="81">
        <v>16.95</v>
      </c>
      <c r="N794" s="81"/>
      <c r="O794" s="81"/>
      <c r="P794" s="81"/>
      <c r="Q794" s="81"/>
      <c r="R794" s="81"/>
      <c r="S794" s="81"/>
      <c r="T794" s="81"/>
      <c r="U794" s="81"/>
      <c r="V794" s="81"/>
      <c r="W794" s="81"/>
      <c r="X794" s="81"/>
    </row>
    <row r="795" spans="3:24" x14ac:dyDescent="0.25">
      <c r="C795" s="76">
        <v>42600</v>
      </c>
      <c r="D795" s="81">
        <v>1.3166</v>
      </c>
      <c r="E795" s="81">
        <v>50.89</v>
      </c>
      <c r="F795" s="81">
        <v>1.1352</v>
      </c>
      <c r="G795" s="81">
        <v>113.575</v>
      </c>
      <c r="H795" s="81">
        <v>60.7</v>
      </c>
      <c r="I795" s="81">
        <v>332</v>
      </c>
      <c r="J795" s="81">
        <v>427</v>
      </c>
      <c r="K795" s="81">
        <v>163.5</v>
      </c>
      <c r="L795" s="81">
        <v>2731</v>
      </c>
      <c r="M795" s="81">
        <v>16.96</v>
      </c>
      <c r="N795" s="81"/>
      <c r="O795" s="81"/>
      <c r="P795" s="81"/>
      <c r="Q795" s="81"/>
      <c r="R795" s="81"/>
      <c r="S795" s="81"/>
      <c r="T795" s="81"/>
      <c r="U795" s="81"/>
      <c r="V795" s="81"/>
      <c r="W795" s="81"/>
      <c r="X795" s="81"/>
    </row>
    <row r="796" spans="3:24" x14ac:dyDescent="0.25">
      <c r="C796" s="76">
        <v>42599</v>
      </c>
      <c r="D796" s="81">
        <v>1.3039000000000001</v>
      </c>
      <c r="E796" s="81">
        <v>49.85</v>
      </c>
      <c r="F796" s="81">
        <v>1.1286</v>
      </c>
      <c r="G796" s="81">
        <v>114.75</v>
      </c>
      <c r="H796" s="81">
        <v>61</v>
      </c>
      <c r="I796" s="81">
        <v>330.25</v>
      </c>
      <c r="J796" s="81">
        <v>426</v>
      </c>
      <c r="K796" s="81">
        <v>163.25</v>
      </c>
      <c r="L796" s="81">
        <v>2731</v>
      </c>
      <c r="M796" s="81">
        <v>17</v>
      </c>
      <c r="N796" s="81"/>
      <c r="O796" s="81"/>
      <c r="P796" s="81"/>
      <c r="Q796" s="81"/>
      <c r="R796" s="81"/>
      <c r="S796" s="81"/>
      <c r="T796" s="81"/>
      <c r="U796" s="81"/>
      <c r="V796" s="81"/>
      <c r="W796" s="81"/>
      <c r="X796" s="81"/>
    </row>
    <row r="797" spans="3:24" x14ac:dyDescent="0.25">
      <c r="C797" s="76">
        <v>42598</v>
      </c>
      <c r="D797" s="81">
        <v>1.3044</v>
      </c>
      <c r="E797" s="81">
        <v>49.23</v>
      </c>
      <c r="F797" s="81">
        <v>1.1275999999999999</v>
      </c>
      <c r="G797" s="81">
        <v>115.5</v>
      </c>
      <c r="H797" s="81">
        <v>59.85</v>
      </c>
      <c r="I797" s="81">
        <v>327.5</v>
      </c>
      <c r="J797" s="81">
        <v>423.5</v>
      </c>
      <c r="K797" s="81">
        <v>163.25</v>
      </c>
      <c r="L797" s="81">
        <v>2731</v>
      </c>
      <c r="M797" s="81">
        <v>16.989999999999998</v>
      </c>
      <c r="N797" s="81"/>
      <c r="O797" s="81"/>
      <c r="P797" s="81"/>
      <c r="Q797" s="81"/>
      <c r="R797" s="81"/>
      <c r="S797" s="81"/>
      <c r="T797" s="81"/>
      <c r="U797" s="81"/>
      <c r="V797" s="81"/>
      <c r="W797" s="81"/>
      <c r="X797" s="81"/>
    </row>
    <row r="798" spans="3:24" x14ac:dyDescent="0.25">
      <c r="C798" s="76">
        <v>42597</v>
      </c>
      <c r="D798" s="81">
        <v>1.2879</v>
      </c>
      <c r="E798" s="81">
        <v>48.35</v>
      </c>
      <c r="F798" s="81">
        <v>1.1183000000000001</v>
      </c>
      <c r="G798" s="81">
        <v>115.925</v>
      </c>
      <c r="H798" s="81">
        <v>62.5</v>
      </c>
      <c r="I798" s="81">
        <v>326.5</v>
      </c>
      <c r="J798" s="81">
        <v>422</v>
      </c>
      <c r="K798" s="81">
        <v>162.5</v>
      </c>
      <c r="L798" s="81">
        <v>2436</v>
      </c>
      <c r="M798" s="81">
        <v>17</v>
      </c>
      <c r="N798" s="81"/>
      <c r="O798" s="81"/>
      <c r="P798" s="81"/>
      <c r="Q798" s="81"/>
      <c r="R798" s="81"/>
      <c r="S798" s="81"/>
      <c r="T798" s="81"/>
      <c r="U798" s="81"/>
      <c r="V798" s="81"/>
      <c r="W798" s="81"/>
      <c r="X798" s="81"/>
    </row>
    <row r="799" spans="3:24" x14ac:dyDescent="0.25">
      <c r="C799" s="76">
        <v>42594</v>
      </c>
      <c r="D799" s="81">
        <v>1.2918000000000001</v>
      </c>
      <c r="E799" s="81">
        <v>46.97</v>
      </c>
      <c r="F799" s="81">
        <v>1.1157999999999999</v>
      </c>
      <c r="G799" s="81">
        <v>116.325</v>
      </c>
      <c r="H799" s="81">
        <v>67.150000000000006</v>
      </c>
      <c r="I799" s="81">
        <v>322.25</v>
      </c>
      <c r="J799" s="81">
        <v>422.5</v>
      </c>
      <c r="K799" s="81">
        <v>164.5</v>
      </c>
      <c r="L799" s="81">
        <v>2436</v>
      </c>
      <c r="M799" s="81">
        <v>16.97</v>
      </c>
      <c r="N799" s="81"/>
      <c r="O799" s="81"/>
      <c r="P799" s="81"/>
      <c r="Q799" s="81"/>
      <c r="R799" s="81"/>
      <c r="S799" s="81"/>
      <c r="T799" s="81"/>
      <c r="U799" s="81"/>
      <c r="V799" s="81"/>
      <c r="W799" s="81"/>
      <c r="X799" s="81"/>
    </row>
    <row r="800" spans="3:24" x14ac:dyDescent="0.25">
      <c r="C800" s="76">
        <v>42593</v>
      </c>
      <c r="D800" s="81">
        <v>1.2954000000000001</v>
      </c>
      <c r="E800" s="81">
        <v>46.04</v>
      </c>
      <c r="F800" s="81">
        <v>1.1134999999999999</v>
      </c>
      <c r="G800" s="81">
        <v>116.02500000000001</v>
      </c>
      <c r="H800" s="81">
        <v>67.2</v>
      </c>
      <c r="I800" s="81">
        <v>321</v>
      </c>
      <c r="J800" s="81">
        <v>416.25</v>
      </c>
      <c r="K800" s="81">
        <v>167.75</v>
      </c>
      <c r="L800" s="81">
        <v>2436</v>
      </c>
      <c r="M800" s="81">
        <v>16.97</v>
      </c>
      <c r="N800" s="81"/>
      <c r="O800" s="81"/>
      <c r="P800" s="81"/>
      <c r="Q800" s="81"/>
      <c r="R800" s="81"/>
      <c r="S800" s="81"/>
      <c r="T800" s="81"/>
      <c r="U800" s="81"/>
      <c r="V800" s="81"/>
      <c r="W800" s="81"/>
      <c r="X800" s="81"/>
    </row>
    <row r="801" spans="3:24" x14ac:dyDescent="0.25">
      <c r="C801" s="76">
        <v>42592</v>
      </c>
      <c r="D801" s="81">
        <v>1.3008999999999999</v>
      </c>
      <c r="E801" s="81">
        <v>44.05</v>
      </c>
      <c r="F801" s="81">
        <v>1.1173999999999999</v>
      </c>
      <c r="G801" s="81">
        <v>116.85</v>
      </c>
      <c r="H801" s="81">
        <v>67.125</v>
      </c>
      <c r="I801" s="81">
        <v>322.5</v>
      </c>
      <c r="J801" s="81">
        <v>421.75</v>
      </c>
      <c r="K801" s="81">
        <v>166.75</v>
      </c>
      <c r="L801" s="81">
        <v>2436</v>
      </c>
      <c r="M801" s="81">
        <v>16.98</v>
      </c>
      <c r="N801" s="81"/>
      <c r="O801" s="81"/>
      <c r="P801" s="81"/>
      <c r="Q801" s="81"/>
      <c r="R801" s="81"/>
      <c r="S801" s="81"/>
      <c r="T801" s="81"/>
      <c r="U801" s="81"/>
      <c r="V801" s="81"/>
      <c r="W801" s="81"/>
      <c r="X801" s="81"/>
    </row>
    <row r="802" spans="3:24" x14ac:dyDescent="0.25">
      <c r="C802" s="76">
        <v>42591</v>
      </c>
      <c r="D802" s="81">
        <v>1.3</v>
      </c>
      <c r="E802" s="81">
        <v>44.98</v>
      </c>
      <c r="F802" s="81">
        <v>1.1116999999999999</v>
      </c>
      <c r="G802" s="81">
        <v>116.97499999999999</v>
      </c>
      <c r="H802" s="81">
        <v>66.924999999999997</v>
      </c>
      <c r="I802" s="81">
        <v>322.25</v>
      </c>
      <c r="J802" s="81">
        <v>417</v>
      </c>
      <c r="K802" s="81">
        <v>165</v>
      </c>
      <c r="L802" s="81">
        <v>2436</v>
      </c>
      <c r="M802" s="81">
        <v>17.059999999999999</v>
      </c>
      <c r="N802" s="81"/>
      <c r="O802" s="81"/>
      <c r="P802" s="81"/>
      <c r="Q802" s="81"/>
      <c r="R802" s="81"/>
      <c r="S802" s="81"/>
      <c r="T802" s="81"/>
      <c r="U802" s="81"/>
      <c r="V802" s="81"/>
      <c r="W802" s="81"/>
      <c r="X802" s="81"/>
    </row>
    <row r="803" spans="3:24" x14ac:dyDescent="0.25">
      <c r="C803" s="76">
        <v>42590</v>
      </c>
      <c r="D803" s="81">
        <v>1.3038000000000001</v>
      </c>
      <c r="E803" s="81">
        <v>45.39</v>
      </c>
      <c r="F803" s="81">
        <v>1.109</v>
      </c>
      <c r="G803" s="81">
        <v>116.925</v>
      </c>
      <c r="H803" s="81">
        <v>67.099999999999994</v>
      </c>
      <c r="I803" s="81">
        <v>325.25</v>
      </c>
      <c r="J803" s="81">
        <v>417</v>
      </c>
      <c r="K803" s="81">
        <v>165.5</v>
      </c>
      <c r="L803" s="81">
        <v>2436</v>
      </c>
      <c r="M803" s="81">
        <v>17.14</v>
      </c>
      <c r="N803" s="81"/>
      <c r="O803" s="81"/>
      <c r="P803" s="81"/>
      <c r="Q803" s="81"/>
      <c r="R803" s="81"/>
      <c r="S803" s="81"/>
      <c r="T803" s="81"/>
      <c r="U803" s="81"/>
      <c r="V803" s="81"/>
      <c r="W803" s="81"/>
      <c r="X803" s="81"/>
    </row>
    <row r="804" spans="3:24" x14ac:dyDescent="0.25">
      <c r="C804" s="76">
        <v>42587</v>
      </c>
      <c r="D804" s="81">
        <v>1.3068</v>
      </c>
      <c r="E804" s="81">
        <v>44.27</v>
      </c>
      <c r="F804" s="81">
        <v>1.1085</v>
      </c>
      <c r="G804" s="81">
        <v>117.675</v>
      </c>
      <c r="H804" s="81">
        <v>67.45</v>
      </c>
      <c r="I804" s="81">
        <v>324.25</v>
      </c>
      <c r="J804" s="81">
        <v>416</v>
      </c>
      <c r="K804" s="81">
        <v>166.5</v>
      </c>
      <c r="L804" s="81">
        <v>2436</v>
      </c>
      <c r="M804" s="81">
        <v>17.100000000000001</v>
      </c>
      <c r="N804" s="81"/>
      <c r="O804" s="81"/>
      <c r="P804" s="81"/>
      <c r="Q804" s="81"/>
      <c r="R804" s="81"/>
      <c r="S804" s="81"/>
      <c r="T804" s="81"/>
      <c r="U804" s="81"/>
      <c r="V804" s="81"/>
      <c r="W804" s="81"/>
      <c r="X804" s="81"/>
    </row>
    <row r="805" spans="3:24" x14ac:dyDescent="0.25">
      <c r="C805" s="76">
        <v>42586</v>
      </c>
      <c r="D805" s="81">
        <v>1.3103</v>
      </c>
      <c r="E805" s="81">
        <v>44.29</v>
      </c>
      <c r="F805" s="81">
        <v>1.1128</v>
      </c>
      <c r="G805" s="81">
        <v>116.325</v>
      </c>
      <c r="H805" s="81">
        <v>67.7</v>
      </c>
      <c r="I805" s="81">
        <v>320.75</v>
      </c>
      <c r="J805" s="81">
        <v>403.25</v>
      </c>
      <c r="K805" s="81">
        <v>166.25</v>
      </c>
      <c r="L805" s="81">
        <v>2436</v>
      </c>
      <c r="M805" s="81">
        <v>16.989999999999998</v>
      </c>
      <c r="N805" s="81"/>
      <c r="O805" s="81"/>
      <c r="P805" s="81"/>
      <c r="Q805" s="81"/>
      <c r="R805" s="81"/>
      <c r="S805" s="81"/>
      <c r="T805" s="81"/>
      <c r="U805" s="81"/>
      <c r="V805" s="81"/>
      <c r="W805" s="81"/>
      <c r="X805" s="81"/>
    </row>
    <row r="806" spans="3:24" x14ac:dyDescent="0.25">
      <c r="C806" s="76">
        <v>42585</v>
      </c>
      <c r="D806" s="81">
        <v>1.3326</v>
      </c>
      <c r="E806" s="81">
        <v>43.1</v>
      </c>
      <c r="F806" s="81">
        <v>1.1147</v>
      </c>
      <c r="G806" s="81">
        <v>116.75</v>
      </c>
      <c r="H806" s="81">
        <v>68.349999999999994</v>
      </c>
      <c r="I806" s="81">
        <v>325</v>
      </c>
      <c r="J806" s="81">
        <v>410.25</v>
      </c>
      <c r="K806" s="81">
        <v>168.25</v>
      </c>
      <c r="L806" s="81">
        <v>2436</v>
      </c>
      <c r="M806" s="81">
        <v>17.02</v>
      </c>
      <c r="N806" s="81"/>
      <c r="O806" s="81"/>
      <c r="P806" s="81"/>
      <c r="Q806" s="81"/>
      <c r="R806" s="81"/>
      <c r="S806" s="81"/>
      <c r="T806" s="81"/>
      <c r="U806" s="81"/>
      <c r="V806" s="81"/>
      <c r="W806" s="81"/>
      <c r="X806" s="81"/>
    </row>
    <row r="807" spans="3:24" x14ac:dyDescent="0.25">
      <c r="C807" s="76">
        <v>42584</v>
      </c>
      <c r="D807" s="81">
        <v>1.3354999999999999</v>
      </c>
      <c r="E807" s="81">
        <v>41.8</v>
      </c>
      <c r="F807" s="81">
        <v>1.1225000000000001</v>
      </c>
      <c r="G807" s="81">
        <v>116.22499999999999</v>
      </c>
      <c r="H807" s="81">
        <v>68.924999999999997</v>
      </c>
      <c r="I807" s="81">
        <v>324.25</v>
      </c>
      <c r="J807" s="81">
        <v>401.25</v>
      </c>
      <c r="K807" s="81">
        <v>168.5</v>
      </c>
      <c r="L807" s="81">
        <v>2436</v>
      </c>
      <c r="M807" s="81">
        <v>15.26</v>
      </c>
      <c r="N807" s="81"/>
      <c r="O807" s="81"/>
      <c r="P807" s="81"/>
      <c r="Q807" s="81"/>
      <c r="R807" s="81"/>
      <c r="S807" s="81"/>
      <c r="T807" s="81"/>
      <c r="U807" s="81"/>
      <c r="V807" s="81"/>
      <c r="W807" s="81"/>
      <c r="X807" s="81"/>
    </row>
    <row r="808" spans="3:24" x14ac:dyDescent="0.25">
      <c r="C808" s="76">
        <v>42583</v>
      </c>
      <c r="D808" s="81">
        <v>1.3172999999999999</v>
      </c>
      <c r="E808" s="81">
        <v>42.14</v>
      </c>
      <c r="F808" s="81">
        <v>1.1158999999999999</v>
      </c>
      <c r="G808" s="81">
        <v>115.925</v>
      </c>
      <c r="H808" s="81">
        <v>68.650000000000006</v>
      </c>
      <c r="I808" s="81">
        <v>325.75</v>
      </c>
      <c r="J808" s="81">
        <v>406</v>
      </c>
      <c r="K808" s="81">
        <v>167</v>
      </c>
      <c r="L808" s="81">
        <v>2336</v>
      </c>
      <c r="M808" s="81">
        <v>15.26</v>
      </c>
      <c r="N808" s="81"/>
      <c r="O808" s="81"/>
      <c r="P808" s="81"/>
      <c r="Q808" s="81"/>
      <c r="R808" s="81"/>
      <c r="S808" s="81"/>
      <c r="T808" s="81"/>
      <c r="U808" s="81"/>
      <c r="V808" s="81"/>
      <c r="W808" s="81"/>
      <c r="X808" s="81"/>
    </row>
    <row r="809" spans="3:24" x14ac:dyDescent="0.25">
      <c r="C809" s="76">
        <v>42580</v>
      </c>
      <c r="D809" s="81">
        <v>1.3226</v>
      </c>
      <c r="E809" s="81">
        <v>42.46</v>
      </c>
      <c r="F809" s="81">
        <v>1.117</v>
      </c>
      <c r="G809" s="81">
        <v>113.075</v>
      </c>
      <c r="H809" s="81">
        <v>68.974999999999994</v>
      </c>
      <c r="I809" s="81">
        <v>334.5</v>
      </c>
      <c r="J809" s="81">
        <v>407.75</v>
      </c>
      <c r="K809" s="81">
        <v>166</v>
      </c>
      <c r="L809" s="81">
        <v>2336</v>
      </c>
      <c r="M809" s="81">
        <v>15.26</v>
      </c>
      <c r="N809" s="81"/>
      <c r="O809" s="81"/>
      <c r="P809" s="81"/>
      <c r="Q809" s="81"/>
      <c r="R809" s="81"/>
      <c r="S809" s="81"/>
      <c r="T809" s="81"/>
      <c r="U809" s="81"/>
      <c r="V809" s="81"/>
      <c r="W809" s="81"/>
      <c r="X809" s="81"/>
    </row>
    <row r="810" spans="3:24" x14ac:dyDescent="0.25">
      <c r="C810" s="76">
        <v>42579</v>
      </c>
      <c r="D810" s="81">
        <v>1.3163</v>
      </c>
      <c r="E810" s="81">
        <v>42.7</v>
      </c>
      <c r="F810" s="81">
        <v>1.1073999999999999</v>
      </c>
      <c r="G810" s="81">
        <v>113.325</v>
      </c>
      <c r="H810" s="81">
        <v>68.849999999999994</v>
      </c>
      <c r="I810" s="81">
        <v>331.25</v>
      </c>
      <c r="J810" s="81">
        <v>410.25</v>
      </c>
      <c r="K810" s="81">
        <v>165.75</v>
      </c>
      <c r="L810" s="81">
        <v>2336</v>
      </c>
      <c r="M810" s="81">
        <v>15.28</v>
      </c>
      <c r="N810" s="81"/>
      <c r="O810" s="81"/>
      <c r="P810" s="81"/>
      <c r="Q810" s="81"/>
      <c r="R810" s="81"/>
      <c r="S810" s="81"/>
      <c r="T810" s="81"/>
      <c r="U810" s="81"/>
      <c r="V810" s="81"/>
      <c r="W810" s="81"/>
      <c r="X810" s="81"/>
    </row>
    <row r="811" spans="3:24" x14ac:dyDescent="0.25">
      <c r="C811" s="76">
        <v>42578</v>
      </c>
      <c r="D811" s="81">
        <v>1.3220000000000001</v>
      </c>
      <c r="E811" s="81">
        <v>43.47</v>
      </c>
      <c r="F811" s="81">
        <v>1.1054999999999999</v>
      </c>
      <c r="G811" s="81">
        <v>113.95</v>
      </c>
      <c r="H811" s="81">
        <v>71.674999999999997</v>
      </c>
      <c r="I811" s="81">
        <v>335.75</v>
      </c>
      <c r="J811" s="81">
        <v>414.75</v>
      </c>
      <c r="K811" s="81">
        <v>163.75</v>
      </c>
      <c r="L811" s="81">
        <v>2336</v>
      </c>
      <c r="M811" s="81">
        <v>15.27</v>
      </c>
      <c r="N811" s="81"/>
      <c r="O811" s="81"/>
      <c r="P811" s="81"/>
      <c r="Q811" s="81"/>
      <c r="R811" s="81"/>
      <c r="S811" s="81"/>
      <c r="T811" s="81"/>
      <c r="U811" s="81"/>
      <c r="V811" s="81"/>
      <c r="W811" s="81"/>
      <c r="X811" s="81"/>
    </row>
    <row r="812" spans="3:24" x14ac:dyDescent="0.25">
      <c r="C812" s="76">
        <v>42577</v>
      </c>
      <c r="D812" s="81">
        <v>1.3127</v>
      </c>
      <c r="E812" s="81">
        <v>44.87</v>
      </c>
      <c r="F812" s="81">
        <v>1.0986</v>
      </c>
      <c r="G812" s="81">
        <v>113.875</v>
      </c>
      <c r="H812" s="81">
        <v>74.599999999999994</v>
      </c>
      <c r="I812" s="81">
        <v>332.5</v>
      </c>
      <c r="J812" s="81">
        <v>415</v>
      </c>
      <c r="K812" s="81">
        <v>166.25</v>
      </c>
      <c r="L812" s="81">
        <v>2336</v>
      </c>
      <c r="M812" s="81">
        <v>15.27</v>
      </c>
      <c r="N812" s="81"/>
      <c r="O812" s="81"/>
      <c r="P812" s="81"/>
      <c r="Q812" s="81"/>
      <c r="R812" s="81"/>
      <c r="S812" s="81"/>
      <c r="T812" s="81"/>
      <c r="U812" s="81"/>
      <c r="V812" s="81"/>
      <c r="W812" s="81"/>
      <c r="X812" s="81"/>
    </row>
    <row r="813" spans="3:24" x14ac:dyDescent="0.25">
      <c r="C813" s="76">
        <v>42576</v>
      </c>
      <c r="D813" s="81">
        <v>1.3140000000000001</v>
      </c>
      <c r="E813" s="81">
        <v>44.72</v>
      </c>
      <c r="F813" s="81">
        <v>1.099</v>
      </c>
      <c r="G813" s="81">
        <v>112.95</v>
      </c>
      <c r="H813" s="81">
        <v>75.674999999999997</v>
      </c>
      <c r="I813" s="81">
        <v>334.75</v>
      </c>
      <c r="J813" s="81">
        <v>429</v>
      </c>
      <c r="K813" s="81">
        <v>170.5</v>
      </c>
      <c r="L813" s="81">
        <v>2336</v>
      </c>
      <c r="M813" s="81">
        <v>15.3</v>
      </c>
      <c r="N813" s="81"/>
      <c r="O813" s="81"/>
      <c r="P813" s="81"/>
      <c r="Q813" s="81"/>
      <c r="R813" s="81"/>
      <c r="S813" s="81"/>
      <c r="T813" s="81"/>
      <c r="U813" s="81"/>
      <c r="V813" s="81"/>
      <c r="W813" s="81"/>
      <c r="X813" s="81"/>
    </row>
    <row r="814" spans="3:24" x14ac:dyDescent="0.25">
      <c r="C814" s="76">
        <v>42573</v>
      </c>
      <c r="D814" s="81">
        <v>1.3106</v>
      </c>
      <c r="E814" s="81">
        <v>45.69</v>
      </c>
      <c r="F814" s="81">
        <v>1.0972999999999999</v>
      </c>
      <c r="G814" s="81">
        <v>109.95</v>
      </c>
      <c r="H814" s="81">
        <v>75.275000000000006</v>
      </c>
      <c r="I814" s="81">
        <v>335</v>
      </c>
      <c r="J814" s="81">
        <v>425.25</v>
      </c>
      <c r="K814" s="81">
        <v>174</v>
      </c>
      <c r="L814" s="81">
        <v>2336</v>
      </c>
      <c r="M814" s="81">
        <v>15.27</v>
      </c>
      <c r="N814" s="81"/>
      <c r="O814" s="81"/>
      <c r="P814" s="81"/>
      <c r="Q814" s="81"/>
      <c r="R814" s="81"/>
      <c r="S814" s="81"/>
      <c r="T814" s="81"/>
      <c r="U814" s="81"/>
      <c r="V814" s="81"/>
      <c r="W814" s="81"/>
      <c r="X814" s="81"/>
    </row>
    <row r="815" spans="3:24" x14ac:dyDescent="0.25">
      <c r="C815" s="76">
        <v>42572</v>
      </c>
      <c r="D815" s="81">
        <v>1.3231999999999999</v>
      </c>
      <c r="E815" s="81">
        <v>46.2</v>
      </c>
      <c r="F815" s="81">
        <v>1.1023000000000001</v>
      </c>
      <c r="G815" s="81">
        <v>107.52500000000001</v>
      </c>
      <c r="H815" s="81">
        <v>74.45</v>
      </c>
      <c r="I815" s="81">
        <v>334.25</v>
      </c>
      <c r="J815" s="81">
        <v>417.75</v>
      </c>
      <c r="K815" s="81">
        <v>167</v>
      </c>
      <c r="L815" s="81">
        <v>2336</v>
      </c>
      <c r="M815" s="81">
        <v>15.27</v>
      </c>
      <c r="N815" s="81"/>
      <c r="O815" s="81"/>
      <c r="P815" s="81"/>
      <c r="Q815" s="81"/>
      <c r="R815" s="81"/>
      <c r="S815" s="81"/>
      <c r="T815" s="81"/>
      <c r="U815" s="81"/>
      <c r="V815" s="81"/>
      <c r="W815" s="81"/>
      <c r="X815" s="81"/>
    </row>
    <row r="816" spans="3:24" x14ac:dyDescent="0.25">
      <c r="C816" s="76">
        <v>42571</v>
      </c>
      <c r="D816" s="81">
        <v>1.3208</v>
      </c>
      <c r="E816" s="81">
        <v>47.17</v>
      </c>
      <c r="F816" s="81">
        <v>1.1012999999999999</v>
      </c>
      <c r="G816" s="81">
        <v>109.425</v>
      </c>
      <c r="H816" s="81">
        <v>76.2</v>
      </c>
      <c r="I816" s="81">
        <v>337.5</v>
      </c>
      <c r="J816" s="81">
        <v>413</v>
      </c>
      <c r="K816" s="81">
        <v>160.5</v>
      </c>
      <c r="L816" s="81">
        <v>2336</v>
      </c>
      <c r="M816" s="81">
        <v>15.33</v>
      </c>
      <c r="N816" s="81"/>
      <c r="O816" s="81"/>
      <c r="P816" s="81"/>
      <c r="Q816" s="81"/>
      <c r="R816" s="81"/>
      <c r="S816" s="81"/>
      <c r="T816" s="81"/>
      <c r="U816" s="81"/>
      <c r="V816" s="81"/>
      <c r="W816" s="81"/>
      <c r="X816" s="81"/>
    </row>
    <row r="817" spans="3:24" x14ac:dyDescent="0.25">
      <c r="C817" s="76">
        <v>42570</v>
      </c>
      <c r="D817" s="81">
        <v>1.3109999999999999</v>
      </c>
      <c r="E817" s="81">
        <v>46.66</v>
      </c>
      <c r="F817" s="81">
        <v>1.1021000000000001</v>
      </c>
      <c r="G817" s="81">
        <v>110.4</v>
      </c>
      <c r="H817" s="81">
        <v>77.349999999999994</v>
      </c>
      <c r="I817" s="81">
        <v>341.75</v>
      </c>
      <c r="J817" s="81">
        <v>418</v>
      </c>
      <c r="K817" s="81">
        <v>160.25</v>
      </c>
      <c r="L817" s="81">
        <v>2336</v>
      </c>
      <c r="M817" s="81">
        <v>15.34</v>
      </c>
      <c r="N817" s="81"/>
      <c r="O817" s="81"/>
      <c r="P817" s="81"/>
      <c r="Q817" s="81"/>
      <c r="R817" s="81"/>
      <c r="S817" s="81"/>
      <c r="T817" s="81"/>
      <c r="U817" s="81"/>
      <c r="V817" s="81"/>
      <c r="W817" s="81"/>
      <c r="X817" s="81"/>
    </row>
    <row r="818" spans="3:24" x14ac:dyDescent="0.25">
      <c r="C818" s="76">
        <v>42569</v>
      </c>
      <c r="D818" s="81">
        <v>1.3254999999999999</v>
      </c>
      <c r="E818" s="81">
        <v>46.96</v>
      </c>
      <c r="F818" s="81">
        <v>1.1071</v>
      </c>
      <c r="G818" s="81">
        <v>112.45</v>
      </c>
      <c r="H818" s="81">
        <v>77.825000000000003</v>
      </c>
      <c r="I818" s="81">
        <v>357</v>
      </c>
      <c r="J818" s="81">
        <v>429.5</v>
      </c>
      <c r="K818" s="81">
        <v>161</v>
      </c>
      <c r="L818" s="81">
        <v>2345</v>
      </c>
      <c r="M818" s="81">
        <v>15.32</v>
      </c>
      <c r="N818" s="81"/>
      <c r="O818" s="81"/>
      <c r="P818" s="81"/>
      <c r="Q818" s="81"/>
      <c r="R818" s="81"/>
      <c r="S818" s="81"/>
      <c r="T818" s="81"/>
      <c r="U818" s="81"/>
      <c r="V818" s="81"/>
      <c r="W818" s="81"/>
      <c r="X818" s="81"/>
    </row>
    <row r="819" spans="3:24" x14ac:dyDescent="0.25">
      <c r="C819" s="76">
        <v>42566</v>
      </c>
      <c r="D819" s="81">
        <v>1.3190999999999999</v>
      </c>
      <c r="E819" s="81">
        <v>47.61</v>
      </c>
      <c r="F819" s="81">
        <v>1.1033999999999999</v>
      </c>
      <c r="G819" s="81">
        <v>110.925</v>
      </c>
      <c r="H819" s="81">
        <v>80</v>
      </c>
      <c r="I819" s="81">
        <v>352.25</v>
      </c>
      <c r="J819" s="81">
        <v>424.75</v>
      </c>
      <c r="K819" s="81">
        <v>159.5</v>
      </c>
      <c r="L819" s="81">
        <v>2345</v>
      </c>
      <c r="M819" s="81">
        <v>15.33</v>
      </c>
      <c r="N819" s="81"/>
      <c r="O819" s="81"/>
      <c r="P819" s="81"/>
      <c r="Q819" s="81"/>
      <c r="R819" s="81"/>
      <c r="S819" s="81"/>
      <c r="T819" s="81"/>
      <c r="U819" s="81"/>
      <c r="V819" s="81"/>
      <c r="W819" s="81"/>
      <c r="X819" s="81"/>
    </row>
    <row r="820" spans="3:24" x14ac:dyDescent="0.25">
      <c r="C820" s="76">
        <v>42565</v>
      </c>
      <c r="D820" s="81">
        <v>1.3338000000000001</v>
      </c>
      <c r="E820" s="81">
        <v>47.37</v>
      </c>
      <c r="F820" s="81">
        <v>1.1117999999999999</v>
      </c>
      <c r="G820" s="81">
        <v>112.72499999999999</v>
      </c>
      <c r="H820" s="81">
        <v>80.3</v>
      </c>
      <c r="I820" s="81">
        <v>362.25</v>
      </c>
      <c r="J820" s="81">
        <v>421.75</v>
      </c>
      <c r="K820" s="81">
        <v>158.5</v>
      </c>
      <c r="L820" s="81">
        <v>2345</v>
      </c>
      <c r="M820" s="81">
        <v>15.34</v>
      </c>
      <c r="N820" s="81"/>
      <c r="O820" s="81"/>
      <c r="P820" s="81"/>
      <c r="Q820" s="81"/>
      <c r="R820" s="81"/>
      <c r="S820" s="81"/>
      <c r="T820" s="81"/>
      <c r="U820" s="81"/>
      <c r="V820" s="81"/>
      <c r="W820" s="81"/>
      <c r="X820" s="81"/>
    </row>
    <row r="821" spans="3:24" x14ac:dyDescent="0.25">
      <c r="C821" s="76">
        <v>42564</v>
      </c>
      <c r="D821" s="81">
        <v>1.3145</v>
      </c>
      <c r="E821" s="81">
        <v>46.26</v>
      </c>
      <c r="F821" s="81">
        <v>1.1088</v>
      </c>
      <c r="G821" s="81">
        <v>111.45</v>
      </c>
      <c r="H821" s="81">
        <v>80.174999999999997</v>
      </c>
      <c r="I821" s="81">
        <v>365.75</v>
      </c>
      <c r="J821" s="81">
        <v>426.25</v>
      </c>
      <c r="K821" s="81">
        <v>161.75</v>
      </c>
      <c r="L821" s="81">
        <v>2345</v>
      </c>
      <c r="M821" s="81">
        <v>15.24</v>
      </c>
      <c r="N821" s="81"/>
      <c r="O821" s="81"/>
      <c r="P821" s="81"/>
      <c r="Q821" s="81"/>
      <c r="R821" s="81"/>
      <c r="S821" s="81"/>
      <c r="T821" s="81"/>
      <c r="U821" s="81"/>
      <c r="V821" s="81"/>
      <c r="W821" s="81"/>
      <c r="X821" s="81"/>
    </row>
    <row r="822" spans="3:24" x14ac:dyDescent="0.25">
      <c r="C822" s="76">
        <v>42563</v>
      </c>
      <c r="D822" s="81">
        <v>1.3242</v>
      </c>
      <c r="E822" s="81">
        <v>48.47</v>
      </c>
      <c r="F822" s="81">
        <v>1.1056999999999999</v>
      </c>
      <c r="G822" s="81">
        <v>108.9</v>
      </c>
      <c r="H822" s="81">
        <v>79.95</v>
      </c>
      <c r="I822" s="81">
        <v>349.75</v>
      </c>
      <c r="J822" s="81">
        <v>424</v>
      </c>
      <c r="K822" s="81">
        <v>161</v>
      </c>
      <c r="L822" s="81">
        <v>2345</v>
      </c>
      <c r="M822" s="81">
        <v>15.21</v>
      </c>
      <c r="N822" s="81"/>
      <c r="O822" s="81"/>
      <c r="P822" s="81"/>
      <c r="Q822" s="81"/>
      <c r="R822" s="81"/>
      <c r="S822" s="81"/>
      <c r="T822" s="81"/>
      <c r="U822" s="81"/>
      <c r="V822" s="81"/>
      <c r="W822" s="81"/>
      <c r="X822" s="81"/>
    </row>
    <row r="823" spans="3:24" x14ac:dyDescent="0.25">
      <c r="C823" s="76">
        <v>42562</v>
      </c>
      <c r="D823" s="81">
        <v>1.2992999999999999</v>
      </c>
      <c r="E823" s="81">
        <v>46.25</v>
      </c>
      <c r="F823" s="81">
        <v>1.1055999999999999</v>
      </c>
      <c r="G823" s="81">
        <v>109.35</v>
      </c>
      <c r="H823" s="81">
        <v>79.625</v>
      </c>
      <c r="I823" s="81">
        <v>343.75</v>
      </c>
      <c r="J823" s="81">
        <v>416.25</v>
      </c>
      <c r="K823" s="81">
        <v>161</v>
      </c>
      <c r="L823" s="81">
        <v>2345</v>
      </c>
      <c r="M823" s="81">
        <v>15.19</v>
      </c>
      <c r="N823" s="81"/>
      <c r="O823" s="81"/>
      <c r="P823" s="81"/>
      <c r="Q823" s="81"/>
      <c r="R823" s="81"/>
      <c r="S823" s="81"/>
      <c r="T823" s="81"/>
      <c r="U823" s="81"/>
      <c r="V823" s="81"/>
      <c r="W823" s="81"/>
      <c r="X823" s="81"/>
    </row>
    <row r="824" spans="3:24" x14ac:dyDescent="0.25">
      <c r="C824" s="76">
        <v>42559</v>
      </c>
      <c r="D824" s="81">
        <v>1.2954000000000001</v>
      </c>
      <c r="E824" s="81">
        <v>46.76</v>
      </c>
      <c r="F824" s="81">
        <v>1.1052</v>
      </c>
      <c r="G824" s="81">
        <v>112.22499999999999</v>
      </c>
      <c r="H824" s="81">
        <v>80.05</v>
      </c>
      <c r="I824" s="81">
        <v>349.75</v>
      </c>
      <c r="J824" s="81">
        <v>420.75</v>
      </c>
      <c r="K824" s="81">
        <v>159</v>
      </c>
      <c r="L824" s="81">
        <v>2345</v>
      </c>
      <c r="M824" s="81">
        <v>15.2</v>
      </c>
      <c r="N824" s="81"/>
      <c r="O824" s="81"/>
      <c r="P824" s="81"/>
      <c r="Q824" s="81"/>
      <c r="R824" s="81"/>
      <c r="S824" s="81"/>
      <c r="T824" s="81"/>
      <c r="U824" s="81"/>
      <c r="V824" s="81"/>
      <c r="W824" s="81"/>
      <c r="X824" s="81"/>
    </row>
    <row r="825" spans="3:24" x14ac:dyDescent="0.25">
      <c r="C825" s="76">
        <v>42558</v>
      </c>
      <c r="D825" s="81">
        <v>1.2907</v>
      </c>
      <c r="E825" s="81">
        <v>46.4</v>
      </c>
      <c r="F825" s="81">
        <v>1.1059000000000001</v>
      </c>
      <c r="G825" s="81">
        <v>111.8</v>
      </c>
      <c r="H825" s="81">
        <v>81.05</v>
      </c>
      <c r="I825" s="81">
        <v>335.5</v>
      </c>
      <c r="J825" s="81">
        <v>412</v>
      </c>
      <c r="K825" s="81">
        <v>155.75</v>
      </c>
      <c r="L825" s="81">
        <v>2345</v>
      </c>
      <c r="M825" s="81">
        <v>15.3</v>
      </c>
      <c r="N825" s="81"/>
      <c r="O825" s="81"/>
      <c r="P825" s="81"/>
      <c r="Q825" s="81"/>
      <c r="R825" s="81"/>
      <c r="S825" s="81"/>
      <c r="T825" s="81"/>
      <c r="U825" s="81"/>
      <c r="V825" s="81"/>
      <c r="W825" s="81"/>
      <c r="X825" s="81"/>
    </row>
    <row r="826" spans="3:24" x14ac:dyDescent="0.25">
      <c r="C826" s="76">
        <v>42557</v>
      </c>
      <c r="D826" s="81">
        <v>1.2928999999999999</v>
      </c>
      <c r="E826" s="81">
        <v>48.8</v>
      </c>
      <c r="F826" s="81">
        <v>1.1099000000000001</v>
      </c>
      <c r="G826" s="81">
        <v>112.8</v>
      </c>
      <c r="H826" s="81">
        <v>81.575000000000003</v>
      </c>
      <c r="I826" s="81">
        <v>335.75</v>
      </c>
      <c r="J826" s="81">
        <v>415.75</v>
      </c>
      <c r="K826" s="81">
        <v>153.75</v>
      </c>
      <c r="L826" s="81">
        <v>2345</v>
      </c>
      <c r="M826" s="81">
        <v>15.14</v>
      </c>
      <c r="N826" s="81"/>
      <c r="O826" s="81"/>
      <c r="P826" s="81"/>
      <c r="Q826" s="81"/>
      <c r="R826" s="81"/>
      <c r="S826" s="81"/>
      <c r="T826" s="81"/>
      <c r="U826" s="81"/>
      <c r="V826" s="81"/>
      <c r="W826" s="81"/>
      <c r="X826" s="81"/>
    </row>
    <row r="827" spans="3:24" x14ac:dyDescent="0.25">
      <c r="C827" s="76">
        <v>42556</v>
      </c>
      <c r="D827" s="81">
        <v>1.3021</v>
      </c>
      <c r="E827" s="81">
        <v>47.96</v>
      </c>
      <c r="F827" s="81">
        <v>1.1074999999999999</v>
      </c>
      <c r="G827" s="81">
        <v>113.65</v>
      </c>
      <c r="H827" s="81">
        <v>82.05</v>
      </c>
      <c r="I827" s="81">
        <v>344</v>
      </c>
      <c r="J827" s="81">
        <v>419.5</v>
      </c>
      <c r="K827" s="81">
        <v>154.25</v>
      </c>
      <c r="L827" s="81">
        <v>2345</v>
      </c>
      <c r="M827" s="81">
        <v>14.97</v>
      </c>
      <c r="N827" s="81"/>
      <c r="O827" s="81"/>
      <c r="P827" s="81"/>
      <c r="Q827" s="81"/>
      <c r="R827" s="81"/>
      <c r="S827" s="81"/>
      <c r="T827" s="81"/>
      <c r="U827" s="81"/>
      <c r="V827" s="81"/>
      <c r="W827" s="81"/>
      <c r="X827" s="81"/>
    </row>
    <row r="828" spans="3:24" x14ac:dyDescent="0.25">
      <c r="C828" s="76">
        <v>42555</v>
      </c>
      <c r="D828" s="81">
        <v>1.3289</v>
      </c>
      <c r="E828" s="81">
        <v>50.1</v>
      </c>
      <c r="F828" s="81">
        <v>1.1153999999999999</v>
      </c>
      <c r="G828" s="81">
        <v>112.97499999999999</v>
      </c>
      <c r="H828" s="81">
        <v>82.674999999999997</v>
      </c>
      <c r="I828" s="81">
        <v>353</v>
      </c>
      <c r="J828" s="81">
        <v>416.25</v>
      </c>
      <c r="K828" s="81">
        <v>154</v>
      </c>
      <c r="L828" s="81">
        <v>2339</v>
      </c>
      <c r="M828" s="81">
        <v>15.07</v>
      </c>
      <c r="N828" s="81"/>
      <c r="O828" s="81"/>
      <c r="P828" s="81"/>
      <c r="Q828" s="81"/>
      <c r="R828" s="81"/>
      <c r="S828" s="81"/>
      <c r="T828" s="81"/>
      <c r="U828" s="81"/>
      <c r="V828" s="81"/>
      <c r="W828" s="81"/>
      <c r="X828" s="81"/>
    </row>
    <row r="829" spans="3:24" x14ac:dyDescent="0.25">
      <c r="C829" s="76">
        <v>42552</v>
      </c>
      <c r="D829" s="81">
        <v>1.3261000000000001</v>
      </c>
      <c r="E829" s="81">
        <v>50.35</v>
      </c>
      <c r="F829" s="81">
        <v>1.1134999999999999</v>
      </c>
      <c r="G829" s="81">
        <v>112.97499999999999</v>
      </c>
      <c r="H829" s="81">
        <v>82.674999999999997</v>
      </c>
      <c r="I829" s="81">
        <v>353</v>
      </c>
      <c r="J829" s="81">
        <v>416.25</v>
      </c>
      <c r="K829" s="81">
        <v>152.25</v>
      </c>
      <c r="L829" s="81">
        <v>2339</v>
      </c>
      <c r="M829" s="81">
        <v>15.07</v>
      </c>
      <c r="N829" s="81"/>
      <c r="O829" s="81"/>
      <c r="P829" s="81"/>
      <c r="Q829" s="81"/>
      <c r="R829" s="81"/>
      <c r="S829" s="81"/>
      <c r="T829" s="81"/>
      <c r="U829" s="81"/>
      <c r="V829" s="81"/>
      <c r="W829" s="81"/>
      <c r="X829" s="81"/>
    </row>
    <row r="830" spans="3:24" x14ac:dyDescent="0.25">
      <c r="C830" s="76">
        <v>42551</v>
      </c>
      <c r="D830" s="81">
        <v>1.3306</v>
      </c>
      <c r="E830" s="81">
        <v>49.68</v>
      </c>
      <c r="F830" s="81">
        <v>1.1104000000000001</v>
      </c>
      <c r="G830" s="81">
        <v>120</v>
      </c>
      <c r="H830" s="81">
        <v>82.85</v>
      </c>
      <c r="I830" s="81">
        <v>358.75</v>
      </c>
      <c r="J830" s="81">
        <v>431.25</v>
      </c>
      <c r="K830" s="81">
        <v>155.75</v>
      </c>
      <c r="L830" s="81">
        <v>2339</v>
      </c>
      <c r="M830" s="81">
        <v>15.25</v>
      </c>
      <c r="N830" s="81"/>
      <c r="O830" s="81"/>
      <c r="P830" s="81"/>
      <c r="Q830" s="81"/>
      <c r="R830" s="81"/>
      <c r="S830" s="81"/>
      <c r="T830" s="81"/>
      <c r="U830" s="81"/>
      <c r="V830" s="81"/>
      <c r="W830" s="81"/>
      <c r="X830" s="81"/>
    </row>
    <row r="831" spans="3:24" x14ac:dyDescent="0.25">
      <c r="C831" s="76">
        <v>42550</v>
      </c>
      <c r="D831" s="81">
        <v>1.3424</v>
      </c>
      <c r="E831" s="81">
        <v>50.61</v>
      </c>
      <c r="F831" s="81">
        <v>1.1123000000000001</v>
      </c>
      <c r="G831" s="81">
        <v>118.9</v>
      </c>
      <c r="H831" s="81">
        <v>83.1</v>
      </c>
      <c r="I831" s="81">
        <v>372.75</v>
      </c>
      <c r="J831" s="81">
        <v>429.5</v>
      </c>
      <c r="K831" s="81">
        <v>156.75</v>
      </c>
      <c r="L831" s="81">
        <v>2339</v>
      </c>
      <c r="M831" s="81">
        <v>15.39</v>
      </c>
      <c r="N831" s="81"/>
      <c r="O831" s="81"/>
      <c r="P831" s="81"/>
      <c r="Q831" s="81"/>
      <c r="R831" s="81"/>
      <c r="S831" s="81"/>
      <c r="T831" s="81"/>
      <c r="U831" s="81"/>
      <c r="V831" s="81"/>
      <c r="W831" s="81"/>
      <c r="X831" s="81"/>
    </row>
    <row r="832" spans="3:24" x14ac:dyDescent="0.25">
      <c r="C832" s="76">
        <v>42549</v>
      </c>
      <c r="D832" s="81">
        <v>1.3340000000000001</v>
      </c>
      <c r="E832" s="81">
        <v>48.58</v>
      </c>
      <c r="F832" s="81">
        <v>1.1065</v>
      </c>
      <c r="G832" s="81">
        <v>117.075</v>
      </c>
      <c r="H832" s="81">
        <v>83.15</v>
      </c>
      <c r="I832" s="81">
        <v>385.25</v>
      </c>
      <c r="J832" s="81">
        <v>443.75</v>
      </c>
      <c r="K832" s="81">
        <v>159.75</v>
      </c>
      <c r="L832" s="81">
        <v>2339</v>
      </c>
      <c r="M832" s="81">
        <v>13.23</v>
      </c>
      <c r="N832" s="81"/>
      <c r="O832" s="81"/>
      <c r="P832" s="81"/>
      <c r="Q832" s="81"/>
      <c r="R832" s="81"/>
      <c r="S832" s="81"/>
      <c r="T832" s="81"/>
      <c r="U832" s="81"/>
      <c r="V832" s="81"/>
      <c r="W832" s="81"/>
      <c r="X832" s="81"/>
    </row>
    <row r="833" spans="3:24" x14ac:dyDescent="0.25">
      <c r="C833" s="76">
        <v>42548</v>
      </c>
      <c r="D833" s="81">
        <v>1.3218000000000001</v>
      </c>
      <c r="E833" s="81">
        <v>47.16</v>
      </c>
      <c r="F833" s="81">
        <v>1.1022000000000001</v>
      </c>
      <c r="G833" s="81">
        <v>115.925</v>
      </c>
      <c r="H833" s="81">
        <v>83.15</v>
      </c>
      <c r="I833" s="81">
        <v>385.25</v>
      </c>
      <c r="J833" s="81">
        <v>446.75</v>
      </c>
      <c r="K833" s="81">
        <v>161</v>
      </c>
      <c r="L833" s="81">
        <v>2339</v>
      </c>
      <c r="M833" s="81">
        <v>13.22</v>
      </c>
      <c r="N833" s="81"/>
      <c r="O833" s="81"/>
      <c r="P833" s="81"/>
      <c r="Q833" s="81"/>
      <c r="R833" s="81"/>
      <c r="S833" s="81"/>
      <c r="T833" s="81"/>
      <c r="U833" s="81"/>
      <c r="V833" s="81"/>
      <c r="W833" s="81"/>
      <c r="X833" s="81"/>
    </row>
    <row r="834" spans="3:24" x14ac:dyDescent="0.25">
      <c r="C834" s="76">
        <v>42545</v>
      </c>
      <c r="D834" s="81">
        <v>1.3677999999999999</v>
      </c>
      <c r="E834" s="81">
        <v>48.41</v>
      </c>
      <c r="F834" s="81">
        <v>1.1114999999999999</v>
      </c>
      <c r="G834" s="81">
        <v>114.7</v>
      </c>
      <c r="H834" s="81">
        <v>84.05</v>
      </c>
      <c r="I834" s="81">
        <v>384.5</v>
      </c>
      <c r="J834" s="81">
        <v>454.75</v>
      </c>
      <c r="K834" s="81">
        <v>160.25</v>
      </c>
      <c r="L834" s="81">
        <v>2339</v>
      </c>
      <c r="M834" s="81">
        <v>13.22</v>
      </c>
      <c r="N834" s="81"/>
      <c r="O834" s="81"/>
      <c r="P834" s="81"/>
      <c r="Q834" s="81"/>
      <c r="R834" s="81"/>
      <c r="S834" s="81"/>
      <c r="T834" s="81"/>
      <c r="U834" s="81"/>
      <c r="V834" s="81"/>
      <c r="W834" s="81"/>
      <c r="X834" s="81"/>
    </row>
    <row r="835" spans="3:24" x14ac:dyDescent="0.25">
      <c r="C835" s="76">
        <v>42544</v>
      </c>
      <c r="D835" s="81">
        <v>1.4878</v>
      </c>
      <c r="E835" s="81">
        <v>50.91</v>
      </c>
      <c r="F835" s="81">
        <v>1.1385000000000001</v>
      </c>
      <c r="G835" s="81">
        <v>116.75</v>
      </c>
      <c r="H835" s="81">
        <v>84.275000000000006</v>
      </c>
      <c r="I835" s="81">
        <v>387.25</v>
      </c>
      <c r="J835" s="81">
        <v>454.25</v>
      </c>
      <c r="K835" s="81">
        <v>159</v>
      </c>
      <c r="L835" s="81">
        <v>2339</v>
      </c>
      <c r="M835" s="81">
        <v>13.24</v>
      </c>
      <c r="N835" s="81"/>
      <c r="O835" s="81"/>
      <c r="P835" s="81"/>
      <c r="Q835" s="81"/>
      <c r="R835" s="81"/>
      <c r="S835" s="81"/>
      <c r="T835" s="81"/>
      <c r="U835" s="81"/>
      <c r="V835" s="81"/>
      <c r="W835" s="81"/>
      <c r="X835" s="81"/>
    </row>
    <row r="836" spans="3:24" x14ac:dyDescent="0.25">
      <c r="C836" s="76">
        <v>42543</v>
      </c>
      <c r="D836" s="81">
        <v>1.4702999999999999</v>
      </c>
      <c r="E836" s="81">
        <v>49.88</v>
      </c>
      <c r="F836" s="81">
        <v>1.1294999999999999</v>
      </c>
      <c r="G836" s="81">
        <v>115.35</v>
      </c>
      <c r="H836" s="81">
        <v>84.474999999999994</v>
      </c>
      <c r="I836" s="81">
        <v>393</v>
      </c>
      <c r="J836" s="81">
        <v>458.75</v>
      </c>
      <c r="K836" s="81">
        <v>161.5</v>
      </c>
      <c r="L836" s="81">
        <v>2339</v>
      </c>
      <c r="M836" s="81">
        <v>13.22</v>
      </c>
      <c r="N836" s="81"/>
      <c r="O836" s="81"/>
      <c r="P836" s="81"/>
      <c r="Q836" s="81"/>
      <c r="R836" s="81"/>
      <c r="S836" s="81"/>
      <c r="T836" s="81"/>
      <c r="U836" s="81"/>
      <c r="V836" s="81"/>
      <c r="W836" s="81"/>
      <c r="X836" s="81"/>
    </row>
    <row r="837" spans="3:24" x14ac:dyDescent="0.25">
      <c r="C837" s="76">
        <v>42542</v>
      </c>
      <c r="D837" s="81">
        <v>1.4644999999999999</v>
      </c>
      <c r="E837" s="81">
        <v>50.62</v>
      </c>
      <c r="F837" s="81">
        <v>1.1240000000000001</v>
      </c>
      <c r="G837" s="81">
        <v>115.05</v>
      </c>
      <c r="H837" s="81">
        <v>86.2</v>
      </c>
      <c r="I837" s="81">
        <v>396.25</v>
      </c>
      <c r="J837" s="81">
        <v>458.5</v>
      </c>
      <c r="K837" s="81">
        <v>162.5</v>
      </c>
      <c r="L837" s="81">
        <v>2339</v>
      </c>
      <c r="M837" s="81">
        <v>13.21</v>
      </c>
      <c r="N837" s="81"/>
      <c r="O837" s="81"/>
      <c r="P837" s="81"/>
      <c r="Q837" s="81"/>
      <c r="R837" s="81"/>
      <c r="S837" s="81"/>
      <c r="T837" s="81"/>
      <c r="U837" s="81"/>
      <c r="V837" s="81"/>
      <c r="W837" s="81"/>
      <c r="X837" s="81"/>
    </row>
    <row r="838" spans="3:24" x14ac:dyDescent="0.25">
      <c r="C838" s="76">
        <v>42541</v>
      </c>
      <c r="D838" s="81">
        <v>1.4694</v>
      </c>
      <c r="E838" s="81">
        <v>50.65</v>
      </c>
      <c r="F838" s="81">
        <v>1.131</v>
      </c>
      <c r="G838" s="81">
        <v>114.5</v>
      </c>
      <c r="H838" s="81">
        <v>86.424999999999997</v>
      </c>
      <c r="I838" s="81">
        <v>421.25</v>
      </c>
      <c r="J838" s="81">
        <v>473</v>
      </c>
      <c r="K838" s="81">
        <v>164.25</v>
      </c>
      <c r="L838" s="81">
        <v>2339</v>
      </c>
      <c r="M838" s="81">
        <v>13.23</v>
      </c>
      <c r="N838" s="81"/>
      <c r="O838" s="81"/>
      <c r="P838" s="81"/>
      <c r="Q838" s="81"/>
      <c r="R838" s="81"/>
      <c r="S838" s="81"/>
      <c r="T838" s="81"/>
      <c r="U838" s="81"/>
      <c r="V838" s="81"/>
      <c r="W838" s="81"/>
      <c r="X838" s="81"/>
    </row>
    <row r="839" spans="3:24" x14ac:dyDescent="0.25">
      <c r="C839" s="76">
        <v>42538</v>
      </c>
      <c r="D839" s="81">
        <v>1.4356</v>
      </c>
      <c r="E839" s="81">
        <v>49.17</v>
      </c>
      <c r="F839" s="81">
        <v>1.1274</v>
      </c>
      <c r="G839" s="81">
        <v>116.72499999999999</v>
      </c>
      <c r="H839" s="81">
        <v>86.174999999999997</v>
      </c>
      <c r="I839" s="81">
        <v>437.75</v>
      </c>
      <c r="J839" s="81">
        <v>481.25</v>
      </c>
      <c r="K839" s="81">
        <v>163</v>
      </c>
      <c r="L839" s="81">
        <v>2339</v>
      </c>
      <c r="M839" s="81">
        <v>13.21</v>
      </c>
      <c r="N839" s="81"/>
      <c r="O839" s="81"/>
      <c r="P839" s="81"/>
      <c r="Q839" s="81"/>
      <c r="R839" s="81"/>
      <c r="S839" s="81"/>
      <c r="T839" s="81"/>
      <c r="U839" s="81"/>
      <c r="V839" s="81"/>
      <c r="W839" s="81"/>
      <c r="X839" s="81"/>
    </row>
    <row r="840" spans="3:24" x14ac:dyDescent="0.25">
      <c r="C840" s="76">
        <v>42537</v>
      </c>
      <c r="D840" s="81">
        <v>1.4200999999999999</v>
      </c>
      <c r="E840" s="81">
        <v>47.19</v>
      </c>
      <c r="F840" s="81">
        <v>1.1223000000000001</v>
      </c>
      <c r="G840" s="81">
        <v>117.27500000000001</v>
      </c>
      <c r="H840" s="81">
        <v>87.075000000000003</v>
      </c>
      <c r="I840" s="81">
        <v>425.25</v>
      </c>
      <c r="J840" s="81">
        <v>472.5</v>
      </c>
      <c r="K840" s="81">
        <v>162.5</v>
      </c>
      <c r="L840" s="81">
        <v>2339</v>
      </c>
      <c r="M840" s="81">
        <v>13.22</v>
      </c>
      <c r="N840" s="81"/>
      <c r="O840" s="81"/>
      <c r="P840" s="81"/>
      <c r="Q840" s="81"/>
      <c r="R840" s="81"/>
      <c r="S840" s="81"/>
      <c r="T840" s="81"/>
      <c r="U840" s="81"/>
      <c r="V840" s="81"/>
      <c r="W840" s="81"/>
      <c r="X840" s="81"/>
    </row>
    <row r="841" spans="3:24" x14ac:dyDescent="0.25">
      <c r="C841" s="76">
        <v>42536</v>
      </c>
      <c r="D841" s="81">
        <v>1.4201999999999999</v>
      </c>
      <c r="E841" s="81">
        <v>48.97</v>
      </c>
      <c r="F841" s="81">
        <v>1.1256999999999999</v>
      </c>
      <c r="G841" s="81">
        <v>117.27500000000001</v>
      </c>
      <c r="H841" s="81">
        <v>86.825000000000003</v>
      </c>
      <c r="I841" s="81">
        <v>429</v>
      </c>
      <c r="J841" s="81">
        <v>477.5</v>
      </c>
      <c r="K841" s="81">
        <v>164.25</v>
      </c>
      <c r="L841" s="81">
        <v>2339</v>
      </c>
      <c r="M841" s="81">
        <v>13.28</v>
      </c>
      <c r="N841" s="81"/>
      <c r="O841" s="81"/>
      <c r="P841" s="81"/>
      <c r="Q841" s="81"/>
      <c r="R841" s="81"/>
      <c r="S841" s="81"/>
      <c r="T841" s="81"/>
      <c r="U841" s="81"/>
      <c r="V841" s="81"/>
      <c r="W841" s="81"/>
      <c r="X841" s="81"/>
    </row>
    <row r="842" spans="3:24" x14ac:dyDescent="0.25">
      <c r="C842" s="76">
        <v>42535</v>
      </c>
      <c r="D842" s="81">
        <v>1.4114</v>
      </c>
      <c r="E842" s="81">
        <v>49.83</v>
      </c>
      <c r="F842" s="81">
        <v>1.1206</v>
      </c>
      <c r="G842" s="81">
        <v>119.05</v>
      </c>
      <c r="H842" s="81">
        <v>81.674999999999997</v>
      </c>
      <c r="I842" s="81">
        <v>436.5</v>
      </c>
      <c r="J842" s="81">
        <v>485</v>
      </c>
      <c r="K842" s="81">
        <v>165.5</v>
      </c>
      <c r="L842" s="81">
        <v>2329</v>
      </c>
      <c r="M842" s="81">
        <v>13.28</v>
      </c>
      <c r="N842" s="81"/>
      <c r="O842" s="81"/>
      <c r="P842" s="81"/>
      <c r="Q842" s="81"/>
      <c r="R842" s="81"/>
      <c r="S842" s="81"/>
      <c r="T842" s="81"/>
      <c r="U842" s="81"/>
      <c r="V842" s="81"/>
      <c r="W842" s="81"/>
      <c r="X842" s="81"/>
    </row>
    <row r="843" spans="3:24" x14ac:dyDescent="0.25">
      <c r="C843" s="76">
        <v>42534</v>
      </c>
      <c r="D843" s="81">
        <v>1.4271</v>
      </c>
      <c r="E843" s="81">
        <v>50.35</v>
      </c>
      <c r="F843" s="81">
        <v>1.129</v>
      </c>
      <c r="G843" s="81">
        <v>119.45</v>
      </c>
      <c r="H843" s="81">
        <v>81.825000000000003</v>
      </c>
      <c r="I843" s="81">
        <v>430</v>
      </c>
      <c r="J843" s="81">
        <v>491.25</v>
      </c>
      <c r="K843" s="81">
        <v>169.25</v>
      </c>
      <c r="L843" s="81">
        <v>2329</v>
      </c>
      <c r="M843" s="81">
        <v>13.31</v>
      </c>
      <c r="N843" s="81"/>
      <c r="O843" s="81"/>
      <c r="P843" s="81"/>
      <c r="Q843" s="81"/>
      <c r="R843" s="81"/>
      <c r="S843" s="81"/>
      <c r="T843" s="81"/>
      <c r="U843" s="81"/>
      <c r="V843" s="81"/>
      <c r="W843" s="81"/>
      <c r="X843" s="81"/>
    </row>
    <row r="844" spans="3:24" x14ac:dyDescent="0.25">
      <c r="C844" s="76">
        <v>42531</v>
      </c>
      <c r="D844" s="81">
        <v>1.4256</v>
      </c>
      <c r="E844" s="81">
        <v>50.54</v>
      </c>
      <c r="F844" s="81">
        <v>1.1249</v>
      </c>
      <c r="G844" s="81">
        <v>122.45</v>
      </c>
      <c r="H844" s="81">
        <v>82.275000000000006</v>
      </c>
      <c r="I844" s="81">
        <v>423</v>
      </c>
      <c r="J844" s="81">
        <v>495</v>
      </c>
      <c r="K844" s="81">
        <v>168.5</v>
      </c>
      <c r="L844" s="81">
        <v>2329</v>
      </c>
      <c r="M844" s="81">
        <v>13.25</v>
      </c>
      <c r="N844" s="81"/>
      <c r="O844" s="81"/>
      <c r="P844" s="81"/>
      <c r="Q844" s="81"/>
      <c r="R844" s="81"/>
      <c r="S844" s="81"/>
      <c r="T844" s="81"/>
      <c r="U844" s="81"/>
      <c r="V844" s="81"/>
      <c r="W844" s="81"/>
      <c r="X844" s="81"/>
    </row>
    <row r="845" spans="3:24" x14ac:dyDescent="0.25">
      <c r="C845" s="76">
        <v>42530</v>
      </c>
      <c r="D845" s="81">
        <v>1.4457</v>
      </c>
      <c r="E845" s="81">
        <v>51.95</v>
      </c>
      <c r="F845" s="81">
        <v>1.1314</v>
      </c>
      <c r="G845" s="81">
        <v>123.2</v>
      </c>
      <c r="H845" s="81">
        <v>82.674999999999997</v>
      </c>
      <c r="I845" s="81">
        <v>426.5</v>
      </c>
      <c r="J845" s="81">
        <v>510.25</v>
      </c>
      <c r="K845" s="81">
        <v>171</v>
      </c>
      <c r="L845" s="81">
        <v>2329</v>
      </c>
      <c r="M845" s="81">
        <v>13.25</v>
      </c>
      <c r="N845" s="81"/>
      <c r="O845" s="81"/>
      <c r="P845" s="81"/>
      <c r="Q845" s="81"/>
      <c r="R845" s="81"/>
      <c r="S845" s="81"/>
      <c r="T845" s="81"/>
      <c r="U845" s="81"/>
      <c r="V845" s="81"/>
      <c r="W845" s="81"/>
      <c r="X845" s="81"/>
    </row>
    <row r="846" spans="3:24" x14ac:dyDescent="0.25">
      <c r="C846" s="76">
        <v>42529</v>
      </c>
      <c r="D846" s="81">
        <v>1.4500999999999999</v>
      </c>
      <c r="E846" s="81">
        <v>52.51</v>
      </c>
      <c r="F846" s="81">
        <v>1.1392</v>
      </c>
      <c r="G846" s="81">
        <v>123.02500000000001</v>
      </c>
      <c r="H846" s="81">
        <v>82.05</v>
      </c>
      <c r="I846" s="81">
        <v>431.25</v>
      </c>
      <c r="J846" s="81">
        <v>519.5</v>
      </c>
      <c r="K846" s="81">
        <v>171.75</v>
      </c>
      <c r="L846" s="81">
        <v>2329</v>
      </c>
      <c r="M846" s="81">
        <v>13.26</v>
      </c>
      <c r="N846" s="81"/>
      <c r="O846" s="81"/>
      <c r="P846" s="81"/>
      <c r="Q846" s="81"/>
      <c r="R846" s="81"/>
      <c r="S846" s="81"/>
      <c r="T846" s="81"/>
      <c r="U846" s="81"/>
      <c r="V846" s="81"/>
      <c r="W846" s="81"/>
      <c r="X846" s="81"/>
    </row>
    <row r="847" spans="3:24" x14ac:dyDescent="0.25">
      <c r="C847" s="76">
        <v>42528</v>
      </c>
      <c r="D847" s="81">
        <v>1.4541999999999999</v>
      </c>
      <c r="E847" s="81">
        <v>51.44</v>
      </c>
      <c r="F847" s="81">
        <v>1.1355999999999999</v>
      </c>
      <c r="G847" s="81">
        <v>121.22499999999999</v>
      </c>
      <c r="H847" s="81">
        <v>81.849999999999994</v>
      </c>
      <c r="I847" s="81">
        <v>427.75</v>
      </c>
      <c r="J847" s="81">
        <v>509</v>
      </c>
      <c r="K847" s="81">
        <v>169.25</v>
      </c>
      <c r="L847" s="81">
        <v>2329</v>
      </c>
      <c r="M847" s="81">
        <v>13.13</v>
      </c>
      <c r="N847" s="81"/>
      <c r="O847" s="81"/>
      <c r="P847" s="81"/>
      <c r="Q847" s="81"/>
      <c r="R847" s="81"/>
      <c r="S847" s="81"/>
      <c r="T847" s="81"/>
      <c r="U847" s="81"/>
      <c r="V847" s="81"/>
      <c r="W847" s="81"/>
      <c r="X847" s="81"/>
    </row>
    <row r="848" spans="3:24" x14ac:dyDescent="0.25">
      <c r="C848" s="76">
        <v>42527</v>
      </c>
      <c r="D848" s="81">
        <v>1.4436</v>
      </c>
      <c r="E848" s="81">
        <v>50.55</v>
      </c>
      <c r="F848" s="81">
        <v>1.1351</v>
      </c>
      <c r="G848" s="81">
        <v>120.77500000000001</v>
      </c>
      <c r="H848" s="81">
        <v>82.25</v>
      </c>
      <c r="I848" s="81">
        <v>427.25</v>
      </c>
      <c r="J848" s="81">
        <v>507.5</v>
      </c>
      <c r="K848" s="81">
        <v>171.25</v>
      </c>
      <c r="L848" s="81">
        <v>2329</v>
      </c>
      <c r="M848" s="81">
        <v>13.22</v>
      </c>
      <c r="N848" s="81"/>
      <c r="O848" s="81"/>
      <c r="P848" s="81"/>
      <c r="Q848" s="81"/>
      <c r="R848" s="81"/>
      <c r="S848" s="81"/>
      <c r="T848" s="81"/>
      <c r="U848" s="81"/>
      <c r="V848" s="81"/>
      <c r="W848" s="81"/>
      <c r="X848" s="81"/>
    </row>
    <row r="849" spans="3:24" x14ac:dyDescent="0.25">
      <c r="C849" s="76">
        <v>42524</v>
      </c>
      <c r="D849" s="81">
        <v>1.4519</v>
      </c>
      <c r="E849" s="81">
        <v>49.64</v>
      </c>
      <c r="F849" s="81">
        <v>1.1365000000000001</v>
      </c>
      <c r="G849" s="81">
        <v>122</v>
      </c>
      <c r="H849" s="81">
        <v>82.3</v>
      </c>
      <c r="I849" s="81">
        <v>418.25</v>
      </c>
      <c r="J849" s="81">
        <v>497.25</v>
      </c>
      <c r="K849" s="81">
        <v>169.25</v>
      </c>
      <c r="L849" s="81">
        <v>2329</v>
      </c>
      <c r="M849" s="81">
        <v>13.16</v>
      </c>
      <c r="N849" s="81"/>
      <c r="O849" s="81"/>
      <c r="P849" s="81"/>
      <c r="Q849" s="81"/>
      <c r="R849" s="81"/>
      <c r="S849" s="81"/>
      <c r="T849" s="81"/>
      <c r="U849" s="81"/>
      <c r="V849" s="81"/>
      <c r="W849" s="81"/>
      <c r="X849" s="81"/>
    </row>
    <row r="850" spans="3:24" x14ac:dyDescent="0.25">
      <c r="C850" s="76">
        <v>42523</v>
      </c>
      <c r="D850" s="81">
        <v>1.4421999999999999</v>
      </c>
      <c r="E850" s="81">
        <v>50.04</v>
      </c>
      <c r="F850" s="81">
        <v>1.1149</v>
      </c>
      <c r="G850" s="81">
        <v>121.72499999999999</v>
      </c>
      <c r="H850" s="81">
        <v>82.025000000000006</v>
      </c>
      <c r="I850" s="81">
        <v>415.25</v>
      </c>
      <c r="J850" s="81">
        <v>485.5</v>
      </c>
      <c r="K850" s="81">
        <v>167.75</v>
      </c>
      <c r="L850" s="81">
        <v>2329</v>
      </c>
      <c r="M850" s="81">
        <v>13.07</v>
      </c>
      <c r="N850" s="81"/>
      <c r="O850" s="81"/>
      <c r="P850" s="81"/>
      <c r="Q850" s="81"/>
      <c r="R850" s="81"/>
      <c r="S850" s="81"/>
      <c r="T850" s="81"/>
      <c r="U850" s="81"/>
      <c r="V850" s="81"/>
      <c r="W850" s="81"/>
      <c r="X850" s="81"/>
    </row>
    <row r="851" spans="3:24" x14ac:dyDescent="0.25">
      <c r="C851" s="76">
        <v>42522</v>
      </c>
      <c r="D851" s="81">
        <v>1.4414</v>
      </c>
      <c r="E851" s="81">
        <v>49.72</v>
      </c>
      <c r="F851" s="81">
        <v>1.1185</v>
      </c>
      <c r="G851" s="81">
        <v>121.425</v>
      </c>
      <c r="H851" s="81">
        <v>81.150000000000006</v>
      </c>
      <c r="I851" s="81">
        <v>413.75</v>
      </c>
      <c r="J851" s="81">
        <v>473.75</v>
      </c>
      <c r="K851" s="81">
        <v>164.75</v>
      </c>
      <c r="L851" s="81">
        <v>2329</v>
      </c>
      <c r="M851" s="81">
        <v>12.8</v>
      </c>
      <c r="N851" s="81"/>
      <c r="O851" s="81"/>
      <c r="P851" s="81"/>
      <c r="Q851" s="81"/>
      <c r="R851" s="81"/>
      <c r="S851" s="81"/>
      <c r="T851" s="81"/>
      <c r="U851" s="81"/>
      <c r="V851" s="81"/>
      <c r="W851" s="81"/>
      <c r="X851" s="81"/>
    </row>
    <row r="852" spans="3:24" x14ac:dyDescent="0.25">
      <c r="C852" s="76">
        <v>42521</v>
      </c>
      <c r="D852" s="81">
        <v>1.4477</v>
      </c>
      <c r="E852" s="81">
        <v>49.69</v>
      </c>
      <c r="F852" s="81">
        <v>1.1129</v>
      </c>
      <c r="G852" s="81">
        <v>121.1</v>
      </c>
      <c r="H852" s="81">
        <v>80.575000000000003</v>
      </c>
      <c r="I852" s="81">
        <v>404.75</v>
      </c>
      <c r="J852" s="81">
        <v>464.5</v>
      </c>
      <c r="K852" s="81">
        <v>164.75</v>
      </c>
      <c r="L852" s="81">
        <v>2283</v>
      </c>
      <c r="M852" s="81">
        <v>12.8</v>
      </c>
      <c r="N852" s="81"/>
      <c r="O852" s="81"/>
      <c r="P852" s="81"/>
      <c r="Q852" s="81"/>
      <c r="R852" s="81"/>
      <c r="S852" s="81"/>
      <c r="T852" s="81"/>
      <c r="U852" s="81"/>
      <c r="V852" s="81"/>
      <c r="W852" s="81"/>
      <c r="X852" s="81"/>
    </row>
    <row r="853" spans="3:24" x14ac:dyDescent="0.25">
      <c r="C853" s="76">
        <v>42520</v>
      </c>
      <c r="D853" s="81">
        <v>1.4638</v>
      </c>
      <c r="E853" s="81">
        <v>49.76</v>
      </c>
      <c r="F853" s="81">
        <v>1.1144000000000001</v>
      </c>
      <c r="G853" s="81">
        <v>119.7</v>
      </c>
      <c r="H853" s="81">
        <v>80.525000000000006</v>
      </c>
      <c r="I853" s="81">
        <v>412.75</v>
      </c>
      <c r="J853" s="81">
        <v>481.5</v>
      </c>
      <c r="K853" s="81">
        <v>166.75</v>
      </c>
      <c r="L853" s="81">
        <v>2283</v>
      </c>
      <c r="M853" s="81">
        <v>12.8</v>
      </c>
      <c r="N853" s="81"/>
      <c r="O853" s="81"/>
      <c r="P853" s="81"/>
      <c r="Q853" s="81"/>
      <c r="R853" s="81"/>
      <c r="S853" s="81"/>
      <c r="T853" s="81"/>
      <c r="U853" s="81"/>
      <c r="V853" s="81"/>
      <c r="W853" s="81"/>
      <c r="X853" s="81"/>
    </row>
    <row r="854" spans="3:24" x14ac:dyDescent="0.25">
      <c r="C854" s="76">
        <v>42517</v>
      </c>
      <c r="D854" s="81">
        <v>1.462</v>
      </c>
      <c r="E854" s="81">
        <v>49.32</v>
      </c>
      <c r="F854" s="81">
        <v>1.1113999999999999</v>
      </c>
      <c r="G854" s="81">
        <v>119.7</v>
      </c>
      <c r="H854" s="81">
        <v>80.525000000000006</v>
      </c>
      <c r="I854" s="81">
        <v>412.75</v>
      </c>
      <c r="J854" s="81">
        <v>481.5</v>
      </c>
      <c r="K854" s="81">
        <v>167</v>
      </c>
      <c r="L854" s="81">
        <v>2283</v>
      </c>
      <c r="M854" s="81">
        <v>12.8</v>
      </c>
      <c r="N854" s="81"/>
      <c r="O854" s="81"/>
      <c r="P854" s="81"/>
      <c r="Q854" s="81"/>
      <c r="R854" s="81"/>
      <c r="S854" s="81"/>
      <c r="T854" s="81"/>
      <c r="U854" s="81"/>
      <c r="V854" s="81"/>
      <c r="W854" s="81"/>
      <c r="X854" s="81"/>
    </row>
    <row r="855" spans="3:24" x14ac:dyDescent="0.25">
      <c r="C855" s="76">
        <v>42516</v>
      </c>
      <c r="D855" s="81">
        <v>1.4663999999999999</v>
      </c>
      <c r="E855" s="81">
        <v>49.59</v>
      </c>
      <c r="F855" s="81">
        <v>1.1192</v>
      </c>
      <c r="G855" s="81">
        <v>118.925</v>
      </c>
      <c r="H855" s="81">
        <v>80.55</v>
      </c>
      <c r="I855" s="81">
        <v>408.25</v>
      </c>
      <c r="J855" s="81">
        <v>481.25</v>
      </c>
      <c r="K855" s="81">
        <v>167.25</v>
      </c>
      <c r="L855" s="81">
        <v>2283</v>
      </c>
      <c r="M855" s="81">
        <v>12.8</v>
      </c>
      <c r="N855" s="81"/>
      <c r="O855" s="81"/>
      <c r="P855" s="81"/>
      <c r="Q855" s="81"/>
      <c r="R855" s="81"/>
      <c r="S855" s="81"/>
      <c r="T855" s="81"/>
      <c r="U855" s="81"/>
      <c r="V855" s="81"/>
      <c r="W855" s="81"/>
      <c r="X855" s="81"/>
    </row>
    <row r="856" spans="3:24" x14ac:dyDescent="0.25">
      <c r="C856" s="76">
        <v>42515</v>
      </c>
      <c r="D856" s="81">
        <v>1.4694</v>
      </c>
      <c r="E856" s="81">
        <v>49.74</v>
      </c>
      <c r="F856" s="81">
        <v>1.1153</v>
      </c>
      <c r="G856" s="81">
        <v>118.15</v>
      </c>
      <c r="H856" s="81">
        <v>80.174999999999997</v>
      </c>
      <c r="I856" s="81">
        <v>404.75</v>
      </c>
      <c r="J856" s="81">
        <v>466</v>
      </c>
      <c r="K856" s="81">
        <v>164.25</v>
      </c>
      <c r="L856" s="81">
        <v>2283</v>
      </c>
      <c r="M856" s="81">
        <v>12.82</v>
      </c>
      <c r="N856" s="81"/>
      <c r="O856" s="81"/>
      <c r="P856" s="81"/>
      <c r="Q856" s="81"/>
      <c r="R856" s="81"/>
      <c r="S856" s="81"/>
      <c r="T856" s="81"/>
      <c r="U856" s="81"/>
      <c r="V856" s="81"/>
      <c r="W856" s="81"/>
      <c r="X856" s="81"/>
    </row>
    <row r="857" spans="3:24" x14ac:dyDescent="0.25">
      <c r="C857" s="76">
        <v>42514</v>
      </c>
      <c r="D857" s="81">
        <v>1.4630000000000001</v>
      </c>
      <c r="E857" s="81">
        <v>48.61</v>
      </c>
      <c r="F857" s="81">
        <v>1.1140000000000001</v>
      </c>
      <c r="G857" s="81">
        <v>118</v>
      </c>
      <c r="H857" s="81">
        <v>79.674999999999997</v>
      </c>
      <c r="I857" s="81">
        <v>397.5</v>
      </c>
      <c r="J857" s="81">
        <v>464</v>
      </c>
      <c r="K857" s="81">
        <v>163.5</v>
      </c>
      <c r="L857" s="81">
        <v>2283</v>
      </c>
      <c r="M857" s="81">
        <v>12.82</v>
      </c>
      <c r="N857" s="81"/>
      <c r="O857" s="81"/>
      <c r="P857" s="81"/>
      <c r="Q857" s="81"/>
      <c r="R857" s="81"/>
      <c r="S857" s="81"/>
      <c r="T857" s="81"/>
      <c r="U857" s="81"/>
      <c r="V857" s="81"/>
      <c r="W857" s="81"/>
      <c r="X857" s="81"/>
    </row>
    <row r="858" spans="3:24" x14ac:dyDescent="0.25">
      <c r="C858" s="76">
        <v>42513</v>
      </c>
      <c r="D858" s="81">
        <v>1.4481999999999999</v>
      </c>
      <c r="E858" s="81">
        <v>48.35</v>
      </c>
      <c r="F858" s="81">
        <v>1.1215999999999999</v>
      </c>
      <c r="G858" s="81">
        <v>118.15</v>
      </c>
      <c r="H858" s="81">
        <v>79.075000000000003</v>
      </c>
      <c r="I858" s="81">
        <v>397.75</v>
      </c>
      <c r="J858" s="81">
        <v>462</v>
      </c>
      <c r="K858" s="81">
        <v>163</v>
      </c>
      <c r="L858" s="81">
        <v>2283</v>
      </c>
      <c r="M858" s="81">
        <v>12.82</v>
      </c>
      <c r="N858" s="81"/>
      <c r="O858" s="81"/>
      <c r="P858" s="81"/>
      <c r="Q858" s="81"/>
      <c r="R858" s="81"/>
      <c r="S858" s="81"/>
      <c r="T858" s="81"/>
      <c r="U858" s="81"/>
      <c r="V858" s="81"/>
      <c r="W858" s="81"/>
      <c r="X858" s="81"/>
    </row>
    <row r="859" spans="3:24" x14ac:dyDescent="0.25">
      <c r="C859" s="76">
        <v>42510</v>
      </c>
      <c r="D859" s="81">
        <v>1.45</v>
      </c>
      <c r="E859" s="81">
        <v>48.72</v>
      </c>
      <c r="F859" s="81">
        <v>1.1222000000000001</v>
      </c>
      <c r="G859" s="81">
        <v>121.05</v>
      </c>
      <c r="H859" s="81">
        <v>79.849999999999994</v>
      </c>
      <c r="I859" s="81">
        <v>394.5</v>
      </c>
      <c r="J859" s="81">
        <v>467.75</v>
      </c>
      <c r="K859" s="81">
        <v>163.5</v>
      </c>
      <c r="L859" s="81">
        <v>2283</v>
      </c>
      <c r="M859" s="81">
        <v>12.82</v>
      </c>
      <c r="N859" s="81"/>
      <c r="O859" s="81"/>
      <c r="P859" s="81"/>
      <c r="Q859" s="81"/>
      <c r="R859" s="81"/>
      <c r="S859" s="81"/>
      <c r="T859" s="81"/>
      <c r="U859" s="81"/>
      <c r="V859" s="81"/>
      <c r="W859" s="81"/>
      <c r="X859" s="81"/>
    </row>
    <row r="860" spans="3:24" x14ac:dyDescent="0.25">
      <c r="C860" s="76">
        <v>42509</v>
      </c>
      <c r="D860" s="81">
        <v>1.4607000000000001</v>
      </c>
      <c r="E860" s="81">
        <v>48.81</v>
      </c>
      <c r="F860" s="81">
        <v>1.1202000000000001</v>
      </c>
      <c r="G860" s="81">
        <v>121.55</v>
      </c>
      <c r="H860" s="81">
        <v>80.424999999999997</v>
      </c>
      <c r="I860" s="81">
        <v>390</v>
      </c>
      <c r="J860" s="81">
        <v>468.75</v>
      </c>
      <c r="K860" s="81">
        <v>161.5</v>
      </c>
      <c r="L860" s="81">
        <v>2283</v>
      </c>
      <c r="M860" s="81">
        <v>12.8</v>
      </c>
      <c r="N860" s="81"/>
      <c r="O860" s="81"/>
      <c r="P860" s="81"/>
      <c r="Q860" s="81"/>
      <c r="R860" s="81"/>
      <c r="S860" s="81"/>
      <c r="T860" s="81"/>
      <c r="U860" s="81"/>
      <c r="V860" s="81"/>
      <c r="W860" s="81"/>
      <c r="X860" s="81"/>
    </row>
    <row r="861" spans="3:24" x14ac:dyDescent="0.25">
      <c r="C861" s="76">
        <v>42508</v>
      </c>
      <c r="D861" s="81">
        <v>1.4595</v>
      </c>
      <c r="E861" s="81">
        <v>48.93</v>
      </c>
      <c r="F861" s="81">
        <v>1.1214999999999999</v>
      </c>
      <c r="G861" s="81">
        <v>123.125</v>
      </c>
      <c r="H861" s="81">
        <v>81.224999999999994</v>
      </c>
      <c r="I861" s="81">
        <v>399.5</v>
      </c>
      <c r="J861" s="81">
        <v>480</v>
      </c>
      <c r="K861" s="81">
        <v>164</v>
      </c>
      <c r="L861" s="81">
        <v>2283</v>
      </c>
      <c r="M861" s="81">
        <v>12.75</v>
      </c>
      <c r="N861" s="81"/>
      <c r="O861" s="81"/>
      <c r="P861" s="81"/>
      <c r="Q861" s="81"/>
      <c r="R861" s="81"/>
      <c r="S861" s="81"/>
      <c r="T861" s="81"/>
      <c r="U861" s="81"/>
      <c r="V861" s="81"/>
      <c r="W861" s="81"/>
      <c r="X861" s="81"/>
    </row>
    <row r="862" spans="3:24" x14ac:dyDescent="0.25">
      <c r="C862" s="76">
        <v>42507</v>
      </c>
      <c r="D862" s="81">
        <v>1.4461999999999999</v>
      </c>
      <c r="E862" s="81">
        <v>49.28</v>
      </c>
      <c r="F862" s="81">
        <v>1.1311</v>
      </c>
      <c r="G862" s="81">
        <v>123.325</v>
      </c>
      <c r="H862" s="81">
        <v>82.75</v>
      </c>
      <c r="I862" s="81">
        <v>397</v>
      </c>
      <c r="J862" s="81">
        <v>481.75</v>
      </c>
      <c r="K862" s="81">
        <v>164.75</v>
      </c>
      <c r="L862" s="81">
        <v>2283</v>
      </c>
      <c r="M862" s="81">
        <v>12.75</v>
      </c>
      <c r="N862" s="81"/>
      <c r="O862" s="81"/>
      <c r="P862" s="81"/>
      <c r="Q862" s="81"/>
      <c r="R862" s="81"/>
      <c r="S862" s="81"/>
      <c r="T862" s="81"/>
      <c r="U862" s="81"/>
      <c r="V862" s="81"/>
      <c r="W862" s="81"/>
      <c r="X862" s="81"/>
    </row>
    <row r="863" spans="3:24" x14ac:dyDescent="0.25">
      <c r="C863" s="76">
        <v>42506</v>
      </c>
      <c r="D863" s="81">
        <v>1.4396</v>
      </c>
      <c r="E863" s="81">
        <v>48.97</v>
      </c>
      <c r="F863" s="81">
        <v>1.1315999999999999</v>
      </c>
      <c r="G863" s="81">
        <v>123.02500000000001</v>
      </c>
      <c r="H863" s="81">
        <v>83.025000000000006</v>
      </c>
      <c r="I863" s="81">
        <v>394</v>
      </c>
      <c r="J863" s="81">
        <v>474.75</v>
      </c>
      <c r="K863" s="81">
        <v>163</v>
      </c>
      <c r="L863" s="81">
        <v>2203</v>
      </c>
      <c r="M863" s="81">
        <v>12.74</v>
      </c>
      <c r="N863" s="81"/>
      <c r="O863" s="81"/>
      <c r="P863" s="81"/>
      <c r="Q863" s="81"/>
      <c r="R863" s="81"/>
      <c r="S863" s="81"/>
      <c r="T863" s="81"/>
      <c r="U863" s="81"/>
      <c r="V863" s="81"/>
      <c r="W863" s="81"/>
      <c r="X863" s="81"/>
    </row>
    <row r="864" spans="3:24" x14ac:dyDescent="0.25">
      <c r="C864" s="76">
        <v>42503</v>
      </c>
      <c r="D864" s="81">
        <v>1.4360999999999999</v>
      </c>
      <c r="E864" s="81">
        <v>47.83</v>
      </c>
      <c r="F864" s="81">
        <v>1.1305000000000001</v>
      </c>
      <c r="G864" s="81">
        <v>123.425</v>
      </c>
      <c r="H864" s="81">
        <v>76.849999999999994</v>
      </c>
      <c r="I864" s="81">
        <v>382</v>
      </c>
      <c r="J864" s="81">
        <v>465</v>
      </c>
      <c r="K864" s="81">
        <v>164.25</v>
      </c>
      <c r="L864" s="81">
        <v>2203</v>
      </c>
      <c r="M864" s="81">
        <v>12.73</v>
      </c>
      <c r="N864" s="81"/>
      <c r="O864" s="81"/>
      <c r="P864" s="81"/>
      <c r="Q864" s="81"/>
      <c r="R864" s="81"/>
      <c r="S864" s="81"/>
      <c r="T864" s="81"/>
      <c r="U864" s="81"/>
      <c r="V864" s="81"/>
      <c r="W864" s="81"/>
      <c r="X864" s="81"/>
    </row>
    <row r="865" spans="3:24" x14ac:dyDescent="0.25">
      <c r="C865" s="76">
        <v>42502</v>
      </c>
      <c r="D865" s="81">
        <v>1.4444999999999999</v>
      </c>
      <c r="E865" s="81">
        <v>48.08</v>
      </c>
      <c r="F865" s="81">
        <v>1.1375</v>
      </c>
      <c r="G865" s="81">
        <v>122.575</v>
      </c>
      <c r="H865" s="81">
        <v>76.924999999999997</v>
      </c>
      <c r="I865" s="81">
        <v>385.25</v>
      </c>
      <c r="J865" s="81">
        <v>458.5</v>
      </c>
      <c r="K865" s="81">
        <v>161.5</v>
      </c>
      <c r="L865" s="81">
        <v>2203</v>
      </c>
      <c r="M865" s="81">
        <v>12.73</v>
      </c>
      <c r="N865" s="81"/>
      <c r="O865" s="81"/>
      <c r="P865" s="81"/>
      <c r="Q865" s="81"/>
      <c r="R865" s="81"/>
      <c r="S865" s="81"/>
      <c r="T865" s="81"/>
      <c r="U865" s="81"/>
      <c r="V865" s="81"/>
      <c r="W865" s="81"/>
      <c r="X865" s="81"/>
    </row>
    <row r="866" spans="3:24" x14ac:dyDescent="0.25">
      <c r="C866" s="76">
        <v>42501</v>
      </c>
      <c r="D866" s="81">
        <v>1.4446000000000001</v>
      </c>
      <c r="E866" s="81">
        <v>47.6</v>
      </c>
      <c r="F866" s="81">
        <v>1.1425000000000001</v>
      </c>
      <c r="G866" s="81">
        <v>122.825</v>
      </c>
      <c r="H866" s="81">
        <v>76.875</v>
      </c>
      <c r="I866" s="81">
        <v>374</v>
      </c>
      <c r="J866" s="81">
        <v>449.5</v>
      </c>
      <c r="K866" s="81">
        <v>160.25</v>
      </c>
      <c r="L866" s="81">
        <v>2203</v>
      </c>
      <c r="M866" s="81">
        <v>12.78</v>
      </c>
      <c r="N866" s="81"/>
      <c r="O866" s="81"/>
      <c r="P866" s="81"/>
      <c r="Q866" s="81"/>
      <c r="R866" s="81"/>
      <c r="S866" s="81"/>
      <c r="T866" s="81"/>
      <c r="U866" s="81"/>
      <c r="V866" s="81"/>
      <c r="W866" s="81"/>
      <c r="X866" s="81"/>
    </row>
    <row r="867" spans="3:24" x14ac:dyDescent="0.25">
      <c r="C867" s="76">
        <v>42500</v>
      </c>
      <c r="D867" s="81">
        <v>1.444</v>
      </c>
      <c r="E867" s="81">
        <v>45.52</v>
      </c>
      <c r="F867" s="81">
        <v>1.1368</v>
      </c>
      <c r="G867" s="81">
        <v>123.27500000000001</v>
      </c>
      <c r="H867" s="81">
        <v>76.7</v>
      </c>
      <c r="I867" s="81">
        <v>378.5</v>
      </c>
      <c r="J867" s="81">
        <v>451.5</v>
      </c>
      <c r="K867" s="81">
        <v>150</v>
      </c>
      <c r="L867" s="81">
        <v>2203</v>
      </c>
      <c r="M867" s="81">
        <v>12.74</v>
      </c>
      <c r="N867" s="81"/>
      <c r="O867" s="81"/>
      <c r="P867" s="81"/>
      <c r="Q867" s="81"/>
      <c r="R867" s="81"/>
      <c r="S867" s="81"/>
      <c r="T867" s="81"/>
      <c r="U867" s="81"/>
      <c r="V867" s="81"/>
      <c r="W867" s="81"/>
      <c r="X867" s="81"/>
    </row>
    <row r="868" spans="3:24" x14ac:dyDescent="0.25">
      <c r="C868" s="76">
        <v>42499</v>
      </c>
      <c r="D868" s="81">
        <v>1.4406000000000001</v>
      </c>
      <c r="E868" s="81">
        <v>43.63</v>
      </c>
      <c r="F868" s="81">
        <v>1.1380999999999999</v>
      </c>
      <c r="G868" s="81">
        <v>123.3</v>
      </c>
      <c r="H868" s="81">
        <v>76.099999999999994</v>
      </c>
      <c r="I868" s="81">
        <v>367.75</v>
      </c>
      <c r="J868" s="81">
        <v>447</v>
      </c>
      <c r="K868" s="81">
        <v>146.75</v>
      </c>
      <c r="L868" s="81">
        <v>2203</v>
      </c>
      <c r="M868" s="81">
        <v>12.75</v>
      </c>
      <c r="N868" s="81"/>
      <c r="O868" s="81"/>
      <c r="P868" s="81"/>
      <c r="Q868" s="81"/>
      <c r="R868" s="81"/>
      <c r="S868" s="81"/>
      <c r="T868" s="81"/>
      <c r="U868" s="81"/>
      <c r="V868" s="81"/>
      <c r="W868" s="81"/>
      <c r="X868" s="81"/>
    </row>
    <row r="869" spans="3:24" x14ac:dyDescent="0.25">
      <c r="C869" s="76">
        <v>42496</v>
      </c>
      <c r="D869" s="81">
        <v>1.4428000000000001</v>
      </c>
      <c r="E869" s="81">
        <v>45.37</v>
      </c>
      <c r="F869" s="81">
        <v>1.1402000000000001</v>
      </c>
      <c r="G869" s="81">
        <v>120.72499999999999</v>
      </c>
      <c r="H869" s="81">
        <v>76.8</v>
      </c>
      <c r="I869" s="81">
        <v>376</v>
      </c>
      <c r="J869" s="81">
        <v>453.25</v>
      </c>
      <c r="K869" s="81">
        <v>151</v>
      </c>
      <c r="L869" s="81">
        <v>2203</v>
      </c>
      <c r="M869" s="81">
        <v>12.87</v>
      </c>
      <c r="N869" s="81"/>
      <c r="O869" s="81"/>
      <c r="P869" s="81"/>
      <c r="Q869" s="81"/>
      <c r="R869" s="81"/>
      <c r="S869" s="81"/>
      <c r="T869" s="81"/>
      <c r="U869" s="81"/>
      <c r="V869" s="81"/>
      <c r="W869" s="81"/>
      <c r="X869" s="81"/>
    </row>
    <row r="870" spans="3:24" x14ac:dyDescent="0.25">
      <c r="C870" s="76">
        <v>42495</v>
      </c>
      <c r="D870" s="81">
        <v>1.4480999999999999</v>
      </c>
      <c r="E870" s="81">
        <v>45.01</v>
      </c>
      <c r="F870" s="81">
        <v>1.1404000000000001</v>
      </c>
      <c r="G870" s="81">
        <v>119.625</v>
      </c>
      <c r="H870" s="81">
        <v>77.575000000000003</v>
      </c>
      <c r="I870" s="81">
        <v>371.75</v>
      </c>
      <c r="J870" s="81">
        <v>453</v>
      </c>
      <c r="K870" s="81">
        <v>150.5</v>
      </c>
      <c r="L870" s="81">
        <v>2203</v>
      </c>
      <c r="M870" s="81">
        <v>12.87</v>
      </c>
      <c r="N870" s="81"/>
      <c r="O870" s="81"/>
      <c r="P870" s="81"/>
      <c r="Q870" s="81"/>
      <c r="R870" s="81"/>
      <c r="S870" s="81"/>
      <c r="T870" s="81"/>
      <c r="U870" s="81"/>
      <c r="V870" s="81"/>
      <c r="W870" s="81"/>
      <c r="X870" s="81"/>
    </row>
    <row r="871" spans="3:24" x14ac:dyDescent="0.25">
      <c r="C871" s="76">
        <v>42494</v>
      </c>
      <c r="D871" s="81">
        <v>1.4491000000000001</v>
      </c>
      <c r="E871" s="81">
        <v>44.62</v>
      </c>
      <c r="F871" s="81">
        <v>1.1485000000000001</v>
      </c>
      <c r="G871" s="81">
        <v>117.45</v>
      </c>
      <c r="H871" s="81">
        <v>77.375</v>
      </c>
      <c r="I871" s="81">
        <v>373.25</v>
      </c>
      <c r="J871" s="81">
        <v>460.5</v>
      </c>
      <c r="K871" s="81">
        <v>150.5</v>
      </c>
      <c r="L871" s="81">
        <v>2203</v>
      </c>
      <c r="M871" s="81">
        <v>12.93</v>
      </c>
      <c r="N871" s="81"/>
      <c r="O871" s="81"/>
      <c r="P871" s="81"/>
      <c r="Q871" s="81"/>
      <c r="R871" s="81"/>
      <c r="S871" s="81"/>
      <c r="T871" s="81"/>
      <c r="U871" s="81"/>
      <c r="V871" s="81"/>
      <c r="W871" s="81"/>
      <c r="X871" s="81"/>
    </row>
    <row r="872" spans="3:24" x14ac:dyDescent="0.25">
      <c r="C872" s="76">
        <v>42493</v>
      </c>
      <c r="D872" s="81">
        <v>1.4533</v>
      </c>
      <c r="E872" s="81">
        <v>44.97</v>
      </c>
      <c r="F872" s="81">
        <v>1.1495</v>
      </c>
      <c r="G872" s="81">
        <v>116.375</v>
      </c>
      <c r="H872" s="81">
        <v>78.474999999999994</v>
      </c>
      <c r="I872" s="81">
        <v>378.25</v>
      </c>
      <c r="J872" s="81">
        <v>459.75</v>
      </c>
      <c r="K872" s="81">
        <v>150.25</v>
      </c>
      <c r="L872" s="81">
        <v>2203</v>
      </c>
      <c r="M872" s="81">
        <v>13.62</v>
      </c>
      <c r="N872" s="81"/>
      <c r="O872" s="81"/>
      <c r="P872" s="81"/>
      <c r="Q872" s="81"/>
      <c r="R872" s="81"/>
      <c r="S872" s="81"/>
      <c r="T872" s="81"/>
      <c r="U872" s="81"/>
      <c r="V872" s="81"/>
      <c r="W872" s="81"/>
      <c r="X872" s="81"/>
    </row>
    <row r="873" spans="3:24" x14ac:dyDescent="0.25">
      <c r="C873" s="76">
        <v>42492</v>
      </c>
      <c r="D873" s="81">
        <v>1.4671000000000001</v>
      </c>
      <c r="E873" s="81">
        <v>45.83</v>
      </c>
      <c r="F873" s="81">
        <v>1.1529</v>
      </c>
      <c r="G873" s="81">
        <v>115.8</v>
      </c>
      <c r="H873" s="81">
        <v>78.424999999999997</v>
      </c>
      <c r="I873" s="81">
        <v>390.25</v>
      </c>
      <c r="J873" s="81">
        <v>477</v>
      </c>
      <c r="K873" s="81">
        <v>151</v>
      </c>
      <c r="L873" s="81">
        <v>2263</v>
      </c>
      <c r="M873" s="81">
        <v>13.63</v>
      </c>
      <c r="N873" s="81"/>
      <c r="O873" s="81"/>
      <c r="P873" s="81"/>
      <c r="Q873" s="81"/>
      <c r="R873" s="81"/>
      <c r="S873" s="81"/>
      <c r="T873" s="81"/>
      <c r="U873" s="81"/>
      <c r="V873" s="81"/>
      <c r="W873" s="81"/>
      <c r="X873" s="81"/>
    </row>
    <row r="874" spans="3:24" x14ac:dyDescent="0.25">
      <c r="C874" s="76">
        <v>42489</v>
      </c>
      <c r="D874" s="81">
        <v>1.4611000000000001</v>
      </c>
      <c r="E874" s="81">
        <v>48.13</v>
      </c>
      <c r="F874" s="81">
        <v>1.1454</v>
      </c>
      <c r="G874" s="81">
        <v>123.1</v>
      </c>
      <c r="H874" s="81">
        <v>77.900000000000006</v>
      </c>
      <c r="I874" s="81">
        <v>390.25</v>
      </c>
      <c r="J874" s="81">
        <v>478</v>
      </c>
      <c r="K874" s="81">
        <v>151.5</v>
      </c>
      <c r="L874" s="81">
        <v>2263</v>
      </c>
      <c r="M874" s="81">
        <v>13.62</v>
      </c>
      <c r="N874" s="81"/>
      <c r="O874" s="81"/>
      <c r="P874" s="81"/>
      <c r="Q874" s="81"/>
      <c r="R874" s="81"/>
      <c r="S874" s="81"/>
      <c r="T874" s="81"/>
      <c r="U874" s="81"/>
      <c r="V874" s="81"/>
      <c r="W874" s="81"/>
      <c r="X874" s="81"/>
    </row>
    <row r="875" spans="3:24" x14ac:dyDescent="0.25">
      <c r="C875" s="76">
        <v>42488</v>
      </c>
      <c r="D875" s="81">
        <v>1.4608000000000001</v>
      </c>
      <c r="E875" s="81">
        <v>48.14</v>
      </c>
      <c r="F875" s="81">
        <v>1.1351</v>
      </c>
      <c r="G875" s="81">
        <v>122.85</v>
      </c>
      <c r="H875" s="81">
        <v>77.325000000000003</v>
      </c>
      <c r="I875" s="81">
        <v>387</v>
      </c>
      <c r="J875" s="81">
        <v>475.5</v>
      </c>
      <c r="K875" s="81">
        <v>153</v>
      </c>
      <c r="L875" s="81">
        <v>2263</v>
      </c>
      <c r="M875" s="81">
        <v>13.63</v>
      </c>
      <c r="N875" s="81"/>
      <c r="O875" s="81"/>
      <c r="P875" s="81"/>
      <c r="Q875" s="81"/>
      <c r="R875" s="81"/>
      <c r="S875" s="81"/>
      <c r="T875" s="81"/>
      <c r="U875" s="81"/>
      <c r="V875" s="81"/>
      <c r="W875" s="81"/>
      <c r="X875" s="81"/>
    </row>
    <row r="876" spans="3:24" x14ac:dyDescent="0.25">
      <c r="C876" s="76">
        <v>42487</v>
      </c>
      <c r="D876" s="81">
        <v>1.4538</v>
      </c>
      <c r="E876" s="81">
        <v>47.18</v>
      </c>
      <c r="F876" s="81">
        <v>1.1318999999999999</v>
      </c>
      <c r="G876" s="81">
        <v>126</v>
      </c>
      <c r="H876" s="81">
        <v>76.55</v>
      </c>
      <c r="I876" s="81">
        <v>380.75</v>
      </c>
      <c r="J876" s="81">
        <v>474.25</v>
      </c>
      <c r="K876" s="81">
        <v>151.25</v>
      </c>
      <c r="L876" s="81">
        <v>2263</v>
      </c>
      <c r="M876" s="81">
        <v>13.63</v>
      </c>
      <c r="N876" s="81"/>
      <c r="O876" s="81"/>
      <c r="P876" s="81"/>
      <c r="Q876" s="81"/>
      <c r="R876" s="81"/>
      <c r="S876" s="81"/>
      <c r="T876" s="81"/>
      <c r="U876" s="81"/>
      <c r="V876" s="81"/>
      <c r="W876" s="81"/>
      <c r="X876" s="81"/>
    </row>
    <row r="877" spans="3:24" x14ac:dyDescent="0.25">
      <c r="C877" s="76">
        <v>42486</v>
      </c>
      <c r="D877" s="81">
        <v>1.458</v>
      </c>
      <c r="E877" s="81">
        <v>45.74</v>
      </c>
      <c r="F877" s="81">
        <v>1.1297999999999999</v>
      </c>
      <c r="G877" s="81">
        <v>126.8</v>
      </c>
      <c r="H877" s="81">
        <v>74.775000000000006</v>
      </c>
      <c r="I877" s="81">
        <v>382.25</v>
      </c>
      <c r="J877" s="81">
        <v>479.75</v>
      </c>
      <c r="K877" s="81">
        <v>151.5</v>
      </c>
      <c r="L877" s="81">
        <v>2263</v>
      </c>
      <c r="M877" s="81">
        <v>13.63</v>
      </c>
      <c r="N877" s="81"/>
      <c r="O877" s="81"/>
      <c r="P877" s="81"/>
      <c r="Q877" s="81"/>
      <c r="R877" s="81"/>
      <c r="S877" s="81"/>
      <c r="T877" s="81"/>
      <c r="U877" s="81"/>
      <c r="V877" s="81"/>
      <c r="W877" s="81"/>
      <c r="X877" s="81"/>
    </row>
    <row r="878" spans="3:24" x14ac:dyDescent="0.25">
      <c r="C878" s="76">
        <v>42485</v>
      </c>
      <c r="D878" s="81">
        <v>1.448</v>
      </c>
      <c r="E878" s="81">
        <v>44.48</v>
      </c>
      <c r="F878" s="81">
        <v>1.1263000000000001</v>
      </c>
      <c r="G878" s="81">
        <v>125.55</v>
      </c>
      <c r="H878" s="81">
        <v>74.924999999999997</v>
      </c>
      <c r="I878" s="81">
        <v>377</v>
      </c>
      <c r="J878" s="81">
        <v>471.25</v>
      </c>
      <c r="K878" s="81">
        <v>152.25</v>
      </c>
      <c r="L878" s="81">
        <v>2263</v>
      </c>
      <c r="M878" s="81">
        <v>13.64</v>
      </c>
      <c r="N878" s="81"/>
      <c r="O878" s="81"/>
      <c r="P878" s="81"/>
      <c r="Q878" s="81"/>
      <c r="R878" s="81"/>
      <c r="S878" s="81"/>
      <c r="T878" s="81"/>
      <c r="U878" s="81"/>
      <c r="V878" s="81"/>
      <c r="W878" s="81"/>
      <c r="X878" s="81"/>
    </row>
    <row r="879" spans="3:24" x14ac:dyDescent="0.25">
      <c r="C879" s="76">
        <v>42482</v>
      </c>
      <c r="D879" s="81">
        <v>1.4400999999999999</v>
      </c>
      <c r="E879" s="81">
        <v>45.11</v>
      </c>
      <c r="F879" s="81">
        <v>1.123</v>
      </c>
      <c r="G879" s="81">
        <v>124.72499999999999</v>
      </c>
      <c r="H879" s="81">
        <v>75.7</v>
      </c>
      <c r="I879" s="81">
        <v>371.75</v>
      </c>
      <c r="J879" s="81">
        <v>467</v>
      </c>
      <c r="K879" s="81">
        <v>150.5</v>
      </c>
      <c r="L879" s="81">
        <v>2263</v>
      </c>
      <c r="M879" s="81">
        <v>13.65</v>
      </c>
      <c r="N879" s="81"/>
      <c r="O879" s="81"/>
      <c r="P879" s="81"/>
      <c r="Q879" s="81"/>
      <c r="R879" s="81"/>
      <c r="S879" s="81"/>
      <c r="T879" s="81"/>
      <c r="U879" s="81"/>
      <c r="V879" s="81"/>
      <c r="W879" s="81"/>
      <c r="X879" s="81"/>
    </row>
    <row r="880" spans="3:24" x14ac:dyDescent="0.25">
      <c r="C880" s="76">
        <v>42481</v>
      </c>
      <c r="D880" s="81">
        <v>1.4320999999999999</v>
      </c>
      <c r="E880" s="81">
        <v>44.53</v>
      </c>
      <c r="F880" s="81">
        <v>1.1286</v>
      </c>
      <c r="G880" s="81">
        <v>126.5</v>
      </c>
      <c r="H880" s="81">
        <v>77.025000000000006</v>
      </c>
      <c r="I880" s="81">
        <v>384.5</v>
      </c>
      <c r="J880" s="81">
        <v>495.75</v>
      </c>
      <c r="K880" s="81">
        <v>153.25</v>
      </c>
      <c r="L880" s="81">
        <v>2263</v>
      </c>
      <c r="M880" s="81">
        <v>13.65</v>
      </c>
      <c r="N880" s="81"/>
      <c r="O880" s="81"/>
      <c r="P880" s="81"/>
      <c r="Q880" s="81"/>
      <c r="R880" s="81"/>
      <c r="S880" s="81"/>
      <c r="T880" s="81"/>
      <c r="U880" s="81"/>
      <c r="V880" s="81"/>
      <c r="W880" s="81"/>
      <c r="X880" s="81"/>
    </row>
    <row r="881" spans="3:24" x14ac:dyDescent="0.25">
      <c r="C881" s="76">
        <v>42480</v>
      </c>
      <c r="D881" s="81">
        <v>1.4331</v>
      </c>
      <c r="E881" s="81">
        <v>45.8</v>
      </c>
      <c r="F881" s="81">
        <v>1.1294999999999999</v>
      </c>
      <c r="G881" s="81">
        <v>126.3</v>
      </c>
      <c r="H881" s="81">
        <v>77.224999999999994</v>
      </c>
      <c r="I881" s="81">
        <v>394.75</v>
      </c>
      <c r="J881" s="81">
        <v>504.25</v>
      </c>
      <c r="K881" s="81">
        <v>155.25</v>
      </c>
      <c r="L881" s="81">
        <v>2263</v>
      </c>
      <c r="M881" s="81">
        <v>13.69</v>
      </c>
      <c r="N881" s="81"/>
      <c r="O881" s="81"/>
      <c r="P881" s="81"/>
      <c r="Q881" s="81"/>
      <c r="R881" s="81"/>
      <c r="S881" s="81"/>
      <c r="T881" s="81"/>
      <c r="U881" s="81"/>
      <c r="V881" s="81"/>
      <c r="W881" s="81"/>
      <c r="X881" s="81"/>
    </row>
    <row r="882" spans="3:24" x14ac:dyDescent="0.25">
      <c r="C882" s="76">
        <v>42479</v>
      </c>
      <c r="D882" s="81">
        <v>1.4392</v>
      </c>
      <c r="E882" s="81">
        <v>44.03</v>
      </c>
      <c r="F882" s="81">
        <v>1.1355999999999999</v>
      </c>
      <c r="G882" s="81">
        <v>127.325</v>
      </c>
      <c r="H882" s="81">
        <v>76.2</v>
      </c>
      <c r="I882" s="81">
        <v>384.5</v>
      </c>
      <c r="J882" s="81">
        <v>486.25</v>
      </c>
      <c r="K882" s="81">
        <v>152</v>
      </c>
      <c r="L882" s="81">
        <v>2263</v>
      </c>
      <c r="M882" s="81">
        <v>13.71</v>
      </c>
      <c r="N882" s="81"/>
      <c r="O882" s="81"/>
      <c r="P882" s="81"/>
      <c r="Q882" s="81"/>
      <c r="R882" s="81"/>
      <c r="S882" s="81"/>
      <c r="T882" s="81"/>
      <c r="U882" s="81"/>
      <c r="V882" s="81"/>
      <c r="W882" s="81"/>
      <c r="X882" s="81"/>
    </row>
    <row r="883" spans="3:24" x14ac:dyDescent="0.25">
      <c r="C883" s="76">
        <v>42478</v>
      </c>
      <c r="D883" s="81">
        <v>1.4273</v>
      </c>
      <c r="E883" s="81">
        <v>42.91</v>
      </c>
      <c r="F883" s="81">
        <v>1.1312</v>
      </c>
      <c r="G883" s="81">
        <v>128.47499999999999</v>
      </c>
      <c r="H883" s="81">
        <v>74.849999999999994</v>
      </c>
      <c r="I883" s="81">
        <v>381</v>
      </c>
      <c r="J883" s="81">
        <v>472.75</v>
      </c>
      <c r="K883" s="81">
        <v>151</v>
      </c>
      <c r="L883" s="81">
        <v>2188</v>
      </c>
      <c r="M883" s="81">
        <v>13.71</v>
      </c>
      <c r="N883" s="81"/>
      <c r="O883" s="81"/>
      <c r="P883" s="81"/>
      <c r="Q883" s="81"/>
      <c r="R883" s="81"/>
      <c r="S883" s="81"/>
      <c r="T883" s="81"/>
      <c r="U883" s="81"/>
      <c r="V883" s="81"/>
      <c r="W883" s="81"/>
      <c r="X883" s="81"/>
    </row>
    <row r="884" spans="3:24" x14ac:dyDescent="0.25">
      <c r="C884" s="76">
        <v>42475</v>
      </c>
      <c r="D884" s="81">
        <v>1.4194</v>
      </c>
      <c r="E884" s="81">
        <v>43.1</v>
      </c>
      <c r="F884" s="81">
        <v>1.1279999999999999</v>
      </c>
      <c r="G884" s="81">
        <v>131.47499999999999</v>
      </c>
      <c r="H884" s="81">
        <v>74.400000000000006</v>
      </c>
      <c r="I884" s="81">
        <v>378.5</v>
      </c>
      <c r="J884" s="81">
        <v>459.75</v>
      </c>
      <c r="K884" s="81">
        <v>151.25</v>
      </c>
      <c r="L884" s="81">
        <v>2188</v>
      </c>
      <c r="M884" s="81">
        <v>13.72</v>
      </c>
      <c r="N884" s="81"/>
      <c r="O884" s="81"/>
      <c r="P884" s="81"/>
      <c r="Q884" s="81"/>
      <c r="R884" s="81"/>
      <c r="S884" s="81"/>
      <c r="T884" s="81"/>
      <c r="U884" s="81"/>
      <c r="V884" s="81"/>
      <c r="W884" s="81"/>
      <c r="X884" s="81"/>
    </row>
    <row r="885" spans="3:24" x14ac:dyDescent="0.25">
      <c r="C885" s="76">
        <v>42474</v>
      </c>
      <c r="D885" s="81">
        <v>1.4153</v>
      </c>
      <c r="E885" s="81">
        <v>43.84</v>
      </c>
      <c r="F885" s="81">
        <v>1.1266</v>
      </c>
      <c r="G885" s="81">
        <v>131.75</v>
      </c>
      <c r="H885" s="81">
        <v>66.8</v>
      </c>
      <c r="I885" s="81">
        <v>374</v>
      </c>
      <c r="J885" s="81">
        <v>459.75</v>
      </c>
      <c r="K885" s="81">
        <v>153.75</v>
      </c>
      <c r="L885" s="81">
        <v>2188</v>
      </c>
      <c r="M885" s="81">
        <v>13.71</v>
      </c>
      <c r="N885" s="81"/>
      <c r="O885" s="81"/>
      <c r="P885" s="81"/>
      <c r="Q885" s="81"/>
      <c r="R885" s="81"/>
      <c r="S885" s="81"/>
      <c r="T885" s="81"/>
      <c r="U885" s="81"/>
      <c r="V885" s="81"/>
      <c r="W885" s="81"/>
      <c r="X885" s="81"/>
    </row>
    <row r="886" spans="3:24" x14ac:dyDescent="0.25">
      <c r="C886" s="76">
        <v>42473</v>
      </c>
      <c r="D886" s="81">
        <v>1.4201999999999999</v>
      </c>
      <c r="E886" s="81">
        <v>44.18</v>
      </c>
      <c r="F886" s="81">
        <v>1.1272</v>
      </c>
      <c r="G886" s="81">
        <v>132.17500000000001</v>
      </c>
      <c r="H886" s="81">
        <v>66.525000000000006</v>
      </c>
      <c r="I886" s="81">
        <v>373.5</v>
      </c>
      <c r="J886" s="81">
        <v>461.5</v>
      </c>
      <c r="K886" s="81">
        <v>155.25</v>
      </c>
      <c r="L886" s="81">
        <v>2188</v>
      </c>
      <c r="M886" s="81">
        <v>13.77</v>
      </c>
      <c r="N886" s="81"/>
      <c r="O886" s="81"/>
      <c r="P886" s="81"/>
      <c r="Q886" s="81"/>
      <c r="R886" s="81"/>
      <c r="S886" s="81"/>
      <c r="T886" s="81"/>
      <c r="U886" s="81"/>
      <c r="V886" s="81"/>
      <c r="W886" s="81"/>
      <c r="X886" s="81"/>
    </row>
    <row r="887" spans="3:24" x14ac:dyDescent="0.25">
      <c r="C887" s="76">
        <v>42472</v>
      </c>
      <c r="D887" s="81">
        <v>1.4273</v>
      </c>
      <c r="E887" s="81">
        <v>44.69</v>
      </c>
      <c r="F887" s="81">
        <v>1.1384000000000001</v>
      </c>
      <c r="G887" s="81">
        <v>133.52500000000001</v>
      </c>
      <c r="H887" s="81">
        <v>66.599999999999994</v>
      </c>
      <c r="I887" s="81">
        <v>362.75</v>
      </c>
      <c r="J887" s="81">
        <v>452.5</v>
      </c>
      <c r="K887" s="81">
        <v>153</v>
      </c>
      <c r="L887" s="81">
        <v>2188</v>
      </c>
      <c r="M887" s="81">
        <v>13.81</v>
      </c>
      <c r="N887" s="81"/>
      <c r="O887" s="81"/>
      <c r="P887" s="81"/>
      <c r="Q887" s="81"/>
      <c r="R887" s="81"/>
      <c r="S887" s="81"/>
      <c r="T887" s="81"/>
      <c r="U887" s="81"/>
      <c r="V887" s="81"/>
      <c r="W887" s="81"/>
      <c r="X887" s="81"/>
    </row>
    <row r="888" spans="3:24" x14ac:dyDescent="0.25">
      <c r="C888" s="76">
        <v>42471</v>
      </c>
      <c r="D888" s="81">
        <v>1.4238999999999999</v>
      </c>
      <c r="E888" s="81">
        <v>42.83</v>
      </c>
      <c r="F888" s="81">
        <v>1.1406000000000001</v>
      </c>
      <c r="G888" s="81">
        <v>134.07499999999999</v>
      </c>
      <c r="H888" s="81">
        <v>66.349999999999994</v>
      </c>
      <c r="I888" s="81">
        <v>356.75</v>
      </c>
      <c r="J888" s="81">
        <v>447.25</v>
      </c>
      <c r="K888" s="81">
        <v>151.75</v>
      </c>
      <c r="L888" s="81">
        <v>2188</v>
      </c>
      <c r="M888" s="81">
        <v>13.76</v>
      </c>
      <c r="N888" s="81"/>
      <c r="O888" s="81"/>
      <c r="P888" s="81"/>
      <c r="Q888" s="81"/>
      <c r="R888" s="81"/>
      <c r="S888" s="81"/>
      <c r="T888" s="81"/>
      <c r="U888" s="81"/>
      <c r="V888" s="81"/>
      <c r="W888" s="81"/>
      <c r="X888" s="81"/>
    </row>
    <row r="889" spans="3:24" x14ac:dyDescent="0.25">
      <c r="C889" s="76">
        <v>42468</v>
      </c>
      <c r="D889" s="81">
        <v>1.4121999999999999</v>
      </c>
      <c r="E889" s="81">
        <v>41.94</v>
      </c>
      <c r="F889" s="81">
        <v>1.1398999999999999</v>
      </c>
      <c r="G889" s="81">
        <v>134.375</v>
      </c>
      <c r="H889" s="81">
        <v>66.825000000000003</v>
      </c>
      <c r="I889" s="81">
        <v>362.25</v>
      </c>
      <c r="J889" s="81">
        <v>460.25</v>
      </c>
      <c r="K889" s="81">
        <v>154.25</v>
      </c>
      <c r="L889" s="81">
        <v>2188</v>
      </c>
      <c r="M889" s="81">
        <v>13.74</v>
      </c>
      <c r="N889" s="81"/>
      <c r="O889" s="81"/>
      <c r="P889" s="81"/>
      <c r="Q889" s="81"/>
      <c r="R889" s="81"/>
      <c r="S889" s="81"/>
      <c r="T889" s="81"/>
      <c r="U889" s="81"/>
      <c r="V889" s="81"/>
      <c r="W889" s="81"/>
      <c r="X889" s="81"/>
    </row>
    <row r="890" spans="3:24" x14ac:dyDescent="0.25">
      <c r="C890" s="76">
        <v>42467</v>
      </c>
      <c r="D890" s="81">
        <v>1.4054</v>
      </c>
      <c r="E890" s="81">
        <v>39.43</v>
      </c>
      <c r="F890" s="81">
        <v>1.1375</v>
      </c>
      <c r="G890" s="81">
        <v>132.42500000000001</v>
      </c>
      <c r="H890" s="81">
        <v>67.125</v>
      </c>
      <c r="I890" s="81">
        <v>361.5</v>
      </c>
      <c r="J890" s="81">
        <v>457</v>
      </c>
      <c r="K890" s="81">
        <v>153.25</v>
      </c>
      <c r="L890" s="81">
        <v>2188</v>
      </c>
      <c r="M890" s="81">
        <v>13.72</v>
      </c>
      <c r="N890" s="81"/>
      <c r="O890" s="81"/>
      <c r="P890" s="81"/>
      <c r="Q890" s="81"/>
      <c r="R890" s="81"/>
      <c r="S890" s="81"/>
      <c r="T890" s="81"/>
      <c r="U890" s="81"/>
      <c r="V890" s="81"/>
      <c r="W890" s="81"/>
      <c r="X890" s="81"/>
    </row>
    <row r="891" spans="3:24" x14ac:dyDescent="0.25">
      <c r="C891" s="76">
        <v>42466</v>
      </c>
      <c r="D891" s="81">
        <v>1.4119999999999999</v>
      </c>
      <c r="E891" s="81">
        <v>39.840000000000003</v>
      </c>
      <c r="F891" s="81">
        <v>1.1396999999999999</v>
      </c>
      <c r="G891" s="81">
        <v>132.07499999999999</v>
      </c>
      <c r="H891" s="81">
        <v>67.5</v>
      </c>
      <c r="I891" s="81">
        <v>358</v>
      </c>
      <c r="J891" s="81">
        <v>463</v>
      </c>
      <c r="K891" s="81">
        <v>153.75</v>
      </c>
      <c r="L891" s="81">
        <v>2188</v>
      </c>
      <c r="M891" s="81">
        <v>13.7</v>
      </c>
      <c r="N891" s="81"/>
      <c r="O891" s="81"/>
      <c r="P891" s="81"/>
      <c r="Q891" s="81"/>
      <c r="R891" s="81"/>
      <c r="S891" s="81"/>
      <c r="T891" s="81"/>
      <c r="U891" s="81"/>
      <c r="V891" s="81"/>
      <c r="W891" s="81"/>
      <c r="X891" s="81"/>
    </row>
    <row r="892" spans="3:24" x14ac:dyDescent="0.25">
      <c r="C892" s="76">
        <v>42465</v>
      </c>
      <c r="D892" s="81">
        <v>1.4158999999999999</v>
      </c>
      <c r="E892" s="81">
        <v>37.869999999999997</v>
      </c>
      <c r="F892" s="81">
        <v>1.1382000000000001</v>
      </c>
      <c r="G892" s="81">
        <v>130.67500000000001</v>
      </c>
      <c r="H892" s="81">
        <v>67.375</v>
      </c>
      <c r="I892" s="81">
        <v>356.75</v>
      </c>
      <c r="J892" s="81">
        <v>474</v>
      </c>
      <c r="K892" s="81">
        <v>156.5</v>
      </c>
      <c r="L892" s="81">
        <v>2188</v>
      </c>
      <c r="M892" s="81">
        <v>13.72</v>
      </c>
      <c r="N892" s="81"/>
      <c r="O892" s="81"/>
      <c r="P892" s="81"/>
      <c r="Q892" s="81"/>
      <c r="R892" s="81"/>
      <c r="S892" s="81"/>
      <c r="T892" s="81"/>
      <c r="U892" s="81"/>
      <c r="V892" s="81"/>
      <c r="W892" s="81"/>
      <c r="X892" s="81"/>
    </row>
    <row r="893" spans="3:24" x14ac:dyDescent="0.25">
      <c r="C893" s="76">
        <v>42464</v>
      </c>
      <c r="D893" s="81">
        <v>1.4261999999999999</v>
      </c>
      <c r="E893" s="81">
        <v>37.69</v>
      </c>
      <c r="F893" s="81">
        <v>1.139</v>
      </c>
      <c r="G893" s="81">
        <v>133.19999999999999</v>
      </c>
      <c r="H893" s="81">
        <v>67.674999999999997</v>
      </c>
      <c r="I893" s="81">
        <v>354.5</v>
      </c>
      <c r="J893" s="81">
        <v>474.75</v>
      </c>
      <c r="K893" s="81">
        <v>155.75</v>
      </c>
      <c r="L893" s="81">
        <v>2190</v>
      </c>
      <c r="M893" s="81">
        <v>13.75</v>
      </c>
      <c r="N893" s="81"/>
      <c r="O893" s="81"/>
      <c r="P893" s="81"/>
      <c r="Q893" s="81"/>
      <c r="R893" s="81"/>
      <c r="S893" s="81"/>
      <c r="T893" s="81"/>
      <c r="U893" s="81"/>
      <c r="V893" s="81"/>
      <c r="W893" s="81"/>
      <c r="X893" s="81"/>
    </row>
    <row r="894" spans="3:24" x14ac:dyDescent="0.25">
      <c r="C894" s="76">
        <v>42461</v>
      </c>
      <c r="D894" s="81">
        <v>1.4219999999999999</v>
      </c>
      <c r="E894" s="81">
        <v>38.67</v>
      </c>
      <c r="F894" s="81">
        <v>1.1386000000000001</v>
      </c>
      <c r="G894" s="81">
        <v>132.97499999999999</v>
      </c>
      <c r="H894" s="81">
        <v>67.8</v>
      </c>
      <c r="I894" s="81">
        <v>354</v>
      </c>
      <c r="J894" s="81">
        <v>475.75</v>
      </c>
      <c r="K894" s="81">
        <v>154</v>
      </c>
      <c r="L894" s="81">
        <v>2190</v>
      </c>
      <c r="M894" s="81">
        <v>13.81</v>
      </c>
      <c r="N894" s="81"/>
      <c r="O894" s="81"/>
      <c r="P894" s="81"/>
      <c r="Q894" s="81"/>
      <c r="R894" s="81"/>
      <c r="S894" s="81"/>
      <c r="T894" s="81"/>
      <c r="U894" s="81"/>
      <c r="V894" s="81"/>
      <c r="W894" s="81"/>
      <c r="X894" s="81"/>
    </row>
    <row r="895" spans="3:24" x14ac:dyDescent="0.25">
      <c r="C895" s="76">
        <v>42460</v>
      </c>
      <c r="D895" s="81">
        <v>1.4358</v>
      </c>
      <c r="E895" s="81">
        <v>39.6</v>
      </c>
      <c r="F895" s="81">
        <v>1.1377999999999999</v>
      </c>
      <c r="G895" s="81">
        <v>132.92500000000001</v>
      </c>
      <c r="H895" s="81">
        <v>68.349999999999994</v>
      </c>
      <c r="I895" s="81">
        <v>351.5</v>
      </c>
      <c r="J895" s="81">
        <v>473.5</v>
      </c>
      <c r="K895" s="81">
        <v>152.75</v>
      </c>
      <c r="L895" s="81">
        <v>2190</v>
      </c>
      <c r="M895" s="81">
        <v>13.78</v>
      </c>
      <c r="N895" s="81"/>
      <c r="O895" s="81"/>
      <c r="P895" s="81"/>
      <c r="Q895" s="81"/>
      <c r="R895" s="81"/>
      <c r="S895" s="81"/>
      <c r="T895" s="81"/>
      <c r="U895" s="81"/>
      <c r="V895" s="81"/>
      <c r="W895" s="81"/>
      <c r="X895" s="81"/>
    </row>
    <row r="896" spans="3:24" x14ac:dyDescent="0.25">
      <c r="C896" s="76">
        <v>42459</v>
      </c>
      <c r="D896" s="81">
        <v>1.4376</v>
      </c>
      <c r="E896" s="81">
        <v>39.26</v>
      </c>
      <c r="F896" s="81">
        <v>1.1335999999999999</v>
      </c>
      <c r="G896" s="81">
        <v>132.35</v>
      </c>
      <c r="H896" s="81">
        <v>68.924999999999997</v>
      </c>
      <c r="I896" s="81">
        <v>367</v>
      </c>
      <c r="J896" s="81">
        <v>464</v>
      </c>
      <c r="K896" s="81">
        <v>155.25</v>
      </c>
      <c r="L896" s="81">
        <v>2190</v>
      </c>
      <c r="M896" s="81">
        <v>13.76</v>
      </c>
      <c r="N896" s="81"/>
      <c r="O896" s="81"/>
      <c r="P896" s="81"/>
      <c r="Q896" s="81"/>
      <c r="R896" s="81"/>
      <c r="S896" s="81"/>
      <c r="T896" s="81"/>
      <c r="U896" s="81"/>
      <c r="V896" s="81"/>
      <c r="W896" s="81"/>
      <c r="X896" s="81"/>
    </row>
    <row r="897" spans="3:24" x14ac:dyDescent="0.25">
      <c r="C897" s="76">
        <v>42458</v>
      </c>
      <c r="D897" s="81">
        <v>1.4379999999999999</v>
      </c>
      <c r="E897" s="81">
        <v>39.14</v>
      </c>
      <c r="F897" s="81">
        <v>1.1289</v>
      </c>
      <c r="G897" s="81">
        <v>134.85</v>
      </c>
      <c r="H897" s="81">
        <v>70.25</v>
      </c>
      <c r="I897" s="81">
        <v>373</v>
      </c>
      <c r="J897" s="81">
        <v>476.75</v>
      </c>
      <c r="K897" s="81">
        <v>159</v>
      </c>
      <c r="L897" s="81">
        <v>2190</v>
      </c>
      <c r="M897" s="81">
        <v>13.77</v>
      </c>
      <c r="N897" s="81"/>
      <c r="O897" s="81"/>
      <c r="P897" s="81"/>
      <c r="Q897" s="81"/>
      <c r="R897" s="81"/>
      <c r="S897" s="81"/>
      <c r="T897" s="81"/>
      <c r="U897" s="81"/>
      <c r="V897" s="81"/>
      <c r="W897" s="81"/>
      <c r="X897" s="81"/>
    </row>
    <row r="898" spans="3:24" x14ac:dyDescent="0.25">
      <c r="C898" s="76">
        <v>42457</v>
      </c>
      <c r="D898" s="81">
        <v>1.4252</v>
      </c>
      <c r="E898" s="81">
        <v>40.270000000000003</v>
      </c>
      <c r="F898" s="81">
        <v>1.1193</v>
      </c>
      <c r="G898" s="81">
        <v>135.1</v>
      </c>
      <c r="H898" s="81">
        <v>69.924999999999997</v>
      </c>
      <c r="I898" s="81">
        <v>370.5</v>
      </c>
      <c r="J898" s="81">
        <v>471</v>
      </c>
      <c r="K898" s="81">
        <v>156.5</v>
      </c>
      <c r="L898" s="81">
        <v>2190</v>
      </c>
      <c r="M898" s="81">
        <v>13.77</v>
      </c>
      <c r="N898" s="81"/>
      <c r="O898" s="81"/>
      <c r="P898" s="81"/>
      <c r="Q898" s="81"/>
      <c r="R898" s="81"/>
      <c r="S898" s="81"/>
      <c r="T898" s="81"/>
      <c r="U898" s="81"/>
      <c r="V898" s="81"/>
      <c r="W898" s="81"/>
      <c r="X898" s="81"/>
    </row>
    <row r="899" spans="3:24" x14ac:dyDescent="0.25">
      <c r="C899" s="76">
        <v>42454</v>
      </c>
      <c r="D899" s="81">
        <v>1.4141999999999999</v>
      </c>
      <c r="E899" s="81">
        <v>40.44</v>
      </c>
      <c r="F899" s="81">
        <v>1.1163000000000001</v>
      </c>
      <c r="G899" s="81">
        <v>135.85</v>
      </c>
      <c r="H899" s="81">
        <v>69.625</v>
      </c>
      <c r="I899" s="81">
        <v>370</v>
      </c>
      <c r="J899" s="81">
        <v>463</v>
      </c>
      <c r="K899" s="81">
        <v>156.5</v>
      </c>
      <c r="L899" s="81">
        <v>2190</v>
      </c>
      <c r="M899" s="81">
        <v>13.77</v>
      </c>
      <c r="N899" s="81"/>
      <c r="O899" s="81"/>
      <c r="P899" s="81"/>
      <c r="Q899" s="81"/>
      <c r="R899" s="81"/>
      <c r="S899" s="81"/>
      <c r="T899" s="81"/>
      <c r="U899" s="81"/>
      <c r="V899" s="81"/>
      <c r="W899" s="81"/>
      <c r="X899" s="81"/>
    </row>
    <row r="900" spans="3:24" x14ac:dyDescent="0.25">
      <c r="C900" s="76">
        <v>42453</v>
      </c>
      <c r="D900" s="81">
        <v>1.4152</v>
      </c>
      <c r="E900" s="81">
        <v>40.44</v>
      </c>
      <c r="F900" s="81">
        <v>1.1173</v>
      </c>
      <c r="G900" s="81">
        <v>135.85</v>
      </c>
      <c r="H900" s="81">
        <v>69.625</v>
      </c>
      <c r="I900" s="81">
        <v>370</v>
      </c>
      <c r="J900" s="81">
        <v>463</v>
      </c>
      <c r="K900" s="81">
        <v>156.5</v>
      </c>
      <c r="L900" s="81">
        <v>2190</v>
      </c>
      <c r="M900" s="81">
        <v>13.77</v>
      </c>
      <c r="N900" s="81"/>
      <c r="O900" s="81"/>
      <c r="P900" s="81"/>
      <c r="Q900" s="81"/>
      <c r="R900" s="81"/>
      <c r="S900" s="81"/>
      <c r="T900" s="81"/>
      <c r="U900" s="81"/>
      <c r="V900" s="81"/>
      <c r="W900" s="81"/>
      <c r="X900" s="81"/>
    </row>
    <row r="901" spans="3:24" x14ac:dyDescent="0.25">
      <c r="C901" s="76">
        <v>42452</v>
      </c>
      <c r="D901" s="81">
        <v>1.4115</v>
      </c>
      <c r="E901" s="81">
        <v>40.47</v>
      </c>
      <c r="F901" s="81">
        <v>1.1183000000000001</v>
      </c>
      <c r="G901" s="81">
        <v>135.44999999999999</v>
      </c>
      <c r="H901" s="81">
        <v>69.674999999999997</v>
      </c>
      <c r="I901" s="81">
        <v>368.5</v>
      </c>
      <c r="J901" s="81">
        <v>463</v>
      </c>
      <c r="K901" s="81">
        <v>155</v>
      </c>
      <c r="L901" s="81">
        <v>2190</v>
      </c>
      <c r="M901" s="81">
        <v>13.82</v>
      </c>
      <c r="N901" s="81"/>
      <c r="O901" s="81"/>
      <c r="P901" s="81"/>
      <c r="Q901" s="81"/>
      <c r="R901" s="81"/>
      <c r="S901" s="81"/>
      <c r="T901" s="81"/>
      <c r="U901" s="81"/>
      <c r="V901" s="81"/>
      <c r="W901" s="81"/>
      <c r="X901" s="81"/>
    </row>
    <row r="902" spans="3:24" x14ac:dyDescent="0.25">
      <c r="C902" s="76">
        <v>42451</v>
      </c>
      <c r="D902" s="81">
        <v>1.4206000000000001</v>
      </c>
      <c r="E902" s="81">
        <v>41.79</v>
      </c>
      <c r="F902" s="81">
        <v>1.1214</v>
      </c>
      <c r="G902" s="81">
        <v>136.42500000000001</v>
      </c>
      <c r="H902" s="81">
        <v>70.150000000000006</v>
      </c>
      <c r="I902" s="81">
        <v>370</v>
      </c>
      <c r="J902" s="81">
        <v>466.75</v>
      </c>
      <c r="K902" s="81">
        <v>155.75</v>
      </c>
      <c r="L902" s="81">
        <v>2190</v>
      </c>
      <c r="M902" s="81">
        <v>13.82</v>
      </c>
      <c r="N902" s="81"/>
      <c r="O902" s="81"/>
      <c r="P902" s="81"/>
      <c r="Q902" s="81"/>
      <c r="R902" s="81"/>
      <c r="S902" s="81"/>
      <c r="T902" s="81"/>
      <c r="U902" s="81"/>
      <c r="V902" s="81"/>
      <c r="W902" s="81"/>
      <c r="X902" s="81"/>
    </row>
    <row r="903" spans="3:24" x14ac:dyDescent="0.25">
      <c r="C903" s="76">
        <v>42450</v>
      </c>
      <c r="D903" s="81">
        <v>1.4366000000000001</v>
      </c>
      <c r="E903" s="81">
        <v>41.54</v>
      </c>
      <c r="F903" s="81">
        <v>1.1238999999999999</v>
      </c>
      <c r="G903" s="81">
        <v>138.35</v>
      </c>
      <c r="H903" s="81">
        <v>69.349999999999994</v>
      </c>
      <c r="I903" s="81">
        <v>369.5</v>
      </c>
      <c r="J903" s="81">
        <v>466.5</v>
      </c>
      <c r="K903" s="81">
        <v>153.25</v>
      </c>
      <c r="L903" s="81">
        <v>2190</v>
      </c>
      <c r="M903" s="81">
        <v>13.83</v>
      </c>
      <c r="N903" s="81"/>
      <c r="O903" s="81"/>
      <c r="P903" s="81"/>
      <c r="Q903" s="81"/>
      <c r="R903" s="81"/>
      <c r="S903" s="81"/>
      <c r="T903" s="81"/>
      <c r="U903" s="81"/>
      <c r="V903" s="81"/>
      <c r="W903" s="81"/>
      <c r="X903" s="81"/>
    </row>
    <row r="904" spans="3:24" x14ac:dyDescent="0.25">
      <c r="C904" s="76">
        <v>42447</v>
      </c>
      <c r="D904" s="81">
        <v>1.4478</v>
      </c>
      <c r="E904" s="81">
        <v>41.2</v>
      </c>
      <c r="F904" s="81">
        <v>1.1267</v>
      </c>
      <c r="G904" s="81">
        <v>139.82499999999999</v>
      </c>
      <c r="H904" s="81">
        <v>71.45</v>
      </c>
      <c r="I904" s="81">
        <v>367</v>
      </c>
      <c r="J904" s="81">
        <v>463</v>
      </c>
      <c r="K904" s="81">
        <v>152</v>
      </c>
      <c r="L904" s="81">
        <v>2190</v>
      </c>
      <c r="M904" s="81">
        <v>13.83</v>
      </c>
      <c r="N904" s="81"/>
      <c r="O904" s="81"/>
      <c r="P904" s="81"/>
      <c r="Q904" s="81"/>
      <c r="R904" s="81"/>
      <c r="S904" s="81"/>
      <c r="T904" s="81"/>
      <c r="U904" s="81"/>
      <c r="V904" s="81"/>
      <c r="W904" s="81"/>
      <c r="X904" s="81"/>
    </row>
    <row r="905" spans="3:24" x14ac:dyDescent="0.25">
      <c r="C905" s="76">
        <v>42446</v>
      </c>
      <c r="D905" s="81">
        <v>1.4478</v>
      </c>
      <c r="E905" s="81">
        <v>41.54</v>
      </c>
      <c r="F905" s="81">
        <v>1.1316999999999999</v>
      </c>
      <c r="G905" s="81">
        <v>141.15</v>
      </c>
      <c r="H905" s="81">
        <v>71.3</v>
      </c>
      <c r="I905" s="81">
        <v>368.5</v>
      </c>
      <c r="J905" s="81">
        <v>462.5</v>
      </c>
      <c r="K905" s="81">
        <v>153.5</v>
      </c>
      <c r="L905" s="81">
        <v>2190</v>
      </c>
      <c r="M905" s="81">
        <v>13.83</v>
      </c>
      <c r="N905" s="81"/>
      <c r="O905" s="81"/>
      <c r="P905" s="81"/>
      <c r="Q905" s="81"/>
      <c r="R905" s="81"/>
      <c r="S905" s="81"/>
      <c r="T905" s="81"/>
      <c r="U905" s="81"/>
      <c r="V905" s="81"/>
      <c r="W905" s="81"/>
      <c r="X905" s="81"/>
    </row>
    <row r="906" spans="3:24" x14ac:dyDescent="0.25">
      <c r="C906" s="76">
        <v>42445</v>
      </c>
      <c r="D906" s="81">
        <v>1.4257</v>
      </c>
      <c r="E906" s="81">
        <v>40.33</v>
      </c>
      <c r="F906" s="81">
        <v>1.1222000000000001</v>
      </c>
      <c r="G906" s="81">
        <v>141.55000000000001</v>
      </c>
      <c r="H906" s="81">
        <v>71.3</v>
      </c>
      <c r="I906" s="81">
        <v>368.25</v>
      </c>
      <c r="J906" s="81">
        <v>470.75</v>
      </c>
      <c r="K906" s="81">
        <v>157</v>
      </c>
      <c r="L906" s="81">
        <v>2190</v>
      </c>
      <c r="M906" s="81">
        <v>13.8</v>
      </c>
      <c r="N906" s="81"/>
      <c r="O906" s="81"/>
      <c r="P906" s="81"/>
      <c r="Q906" s="81"/>
      <c r="R906" s="81"/>
      <c r="S906" s="81"/>
      <c r="T906" s="81"/>
      <c r="U906" s="81"/>
      <c r="V906" s="81"/>
      <c r="W906" s="81"/>
      <c r="X906" s="81"/>
    </row>
    <row r="907" spans="3:24" x14ac:dyDescent="0.25">
      <c r="C907" s="76">
        <v>42444</v>
      </c>
      <c r="D907" s="81">
        <v>1.4151</v>
      </c>
      <c r="E907" s="81">
        <v>38.74</v>
      </c>
      <c r="F907" s="81">
        <v>1.1108</v>
      </c>
      <c r="G907" s="81">
        <v>140.72499999999999</v>
      </c>
      <c r="H907" s="81">
        <v>70.724999999999994</v>
      </c>
      <c r="I907" s="81">
        <v>368.5</v>
      </c>
      <c r="J907" s="81">
        <v>477.25</v>
      </c>
      <c r="K907" s="81">
        <v>157.25</v>
      </c>
      <c r="L907" s="81">
        <v>2190</v>
      </c>
      <c r="M907" s="81">
        <v>13.79</v>
      </c>
      <c r="N907" s="81"/>
      <c r="O907" s="81"/>
      <c r="P907" s="81"/>
      <c r="Q907" s="81"/>
      <c r="R907" s="81"/>
      <c r="S907" s="81"/>
      <c r="T907" s="81"/>
      <c r="U907" s="81"/>
      <c r="V907" s="81"/>
      <c r="W907" s="81"/>
      <c r="X907" s="81"/>
    </row>
    <row r="908" spans="3:24" x14ac:dyDescent="0.25">
      <c r="C908" s="76">
        <v>42443</v>
      </c>
      <c r="D908" s="81">
        <v>1.43</v>
      </c>
      <c r="E908" s="81">
        <v>39.53</v>
      </c>
      <c r="F908" s="81">
        <v>1.1104000000000001</v>
      </c>
      <c r="G908" s="81">
        <v>139.30000000000001</v>
      </c>
      <c r="H908" s="81">
        <v>70.775000000000006</v>
      </c>
      <c r="I908" s="81">
        <v>366.75</v>
      </c>
      <c r="J908" s="81">
        <v>471.5</v>
      </c>
      <c r="K908" s="81">
        <v>156.25</v>
      </c>
      <c r="L908" s="81">
        <v>2253</v>
      </c>
      <c r="M908" s="81">
        <v>13.79</v>
      </c>
      <c r="N908" s="81"/>
      <c r="O908" s="81"/>
      <c r="P908" s="81"/>
      <c r="Q908" s="81"/>
      <c r="R908" s="81"/>
      <c r="S908" s="81"/>
      <c r="T908" s="81"/>
      <c r="U908" s="81"/>
      <c r="V908" s="81"/>
      <c r="W908" s="81"/>
      <c r="X908" s="81"/>
    </row>
    <row r="909" spans="3:24" x14ac:dyDescent="0.25">
      <c r="C909" s="76">
        <v>42440</v>
      </c>
      <c r="D909" s="81">
        <v>1.4384999999999999</v>
      </c>
      <c r="E909" s="81">
        <v>40.39</v>
      </c>
      <c r="F909" s="81">
        <v>1.115</v>
      </c>
      <c r="G909" s="81">
        <v>139.80000000000001</v>
      </c>
      <c r="H909" s="81">
        <v>71.825000000000003</v>
      </c>
      <c r="I909" s="81">
        <v>366</v>
      </c>
      <c r="J909" s="81">
        <v>469.75</v>
      </c>
      <c r="K909" s="81">
        <v>154.75</v>
      </c>
      <c r="L909" s="81">
        <v>2253</v>
      </c>
      <c r="M909" s="81">
        <v>13.79</v>
      </c>
      <c r="N909" s="81"/>
      <c r="O909" s="81"/>
      <c r="P909" s="81"/>
      <c r="Q909" s="81"/>
      <c r="R909" s="81"/>
      <c r="S909" s="81"/>
      <c r="T909" s="81"/>
      <c r="U909" s="81"/>
      <c r="V909" s="81"/>
      <c r="W909" s="81"/>
      <c r="X909" s="81"/>
    </row>
    <row r="910" spans="3:24" x14ac:dyDescent="0.25">
      <c r="C910" s="76">
        <v>42439</v>
      </c>
      <c r="D910" s="81">
        <v>1.4275</v>
      </c>
      <c r="E910" s="81">
        <v>40.049999999999997</v>
      </c>
      <c r="F910" s="81">
        <v>1.1175999999999999</v>
      </c>
      <c r="G910" s="81">
        <v>138.30000000000001</v>
      </c>
      <c r="H910" s="81">
        <v>72.174999999999997</v>
      </c>
      <c r="I910" s="81">
        <v>362.5</v>
      </c>
      <c r="J910" s="81">
        <v>471.5</v>
      </c>
      <c r="K910" s="81">
        <v>146.5</v>
      </c>
      <c r="L910" s="81">
        <v>2253</v>
      </c>
      <c r="M910" s="81">
        <v>13.8</v>
      </c>
      <c r="N910" s="81"/>
      <c r="O910" s="81"/>
      <c r="P910" s="81"/>
      <c r="Q910" s="81"/>
      <c r="R910" s="81"/>
      <c r="S910" s="81"/>
      <c r="T910" s="81"/>
      <c r="U910" s="81"/>
      <c r="V910" s="81"/>
      <c r="W910" s="81"/>
      <c r="X910" s="81"/>
    </row>
    <row r="911" spans="3:24" x14ac:dyDescent="0.25">
      <c r="C911" s="76">
        <v>42438</v>
      </c>
      <c r="D911" s="81">
        <v>1.4215</v>
      </c>
      <c r="E911" s="81">
        <v>41.07</v>
      </c>
      <c r="F911" s="81">
        <v>1.0996999999999999</v>
      </c>
      <c r="G911" s="81">
        <v>136.77500000000001</v>
      </c>
      <c r="H911" s="81">
        <v>72.099999999999994</v>
      </c>
      <c r="I911" s="81">
        <v>359</v>
      </c>
      <c r="J911" s="81">
        <v>463.75</v>
      </c>
      <c r="K911" s="81">
        <v>144.5</v>
      </c>
      <c r="L911" s="81">
        <v>2253</v>
      </c>
      <c r="M911" s="81">
        <v>13.82</v>
      </c>
      <c r="N911" s="81"/>
      <c r="O911" s="81"/>
      <c r="P911" s="81"/>
      <c r="Q911" s="81"/>
      <c r="R911" s="81"/>
      <c r="S911" s="81"/>
      <c r="T911" s="81"/>
      <c r="U911" s="81"/>
      <c r="V911" s="81"/>
      <c r="W911" s="81"/>
      <c r="X911" s="81"/>
    </row>
    <row r="912" spans="3:24" x14ac:dyDescent="0.25">
      <c r="C912" s="76">
        <v>42437</v>
      </c>
      <c r="D912" s="81">
        <v>1.4214</v>
      </c>
      <c r="E912" s="81">
        <v>39.65</v>
      </c>
      <c r="F912" s="81">
        <v>1.1009</v>
      </c>
      <c r="G912" s="81">
        <v>137.125</v>
      </c>
      <c r="H912" s="81">
        <v>69.775000000000006</v>
      </c>
      <c r="I912" s="81">
        <v>358.75</v>
      </c>
      <c r="J912" s="81">
        <v>461.25</v>
      </c>
      <c r="K912" s="81">
        <v>144.25</v>
      </c>
      <c r="L912" s="81">
        <v>2253</v>
      </c>
      <c r="M912" s="81">
        <v>13.87</v>
      </c>
      <c r="N912" s="81"/>
      <c r="O912" s="81"/>
      <c r="P912" s="81"/>
      <c r="Q912" s="81"/>
      <c r="R912" s="81"/>
      <c r="S912" s="81"/>
      <c r="T912" s="81"/>
      <c r="U912" s="81"/>
      <c r="V912" s="81"/>
      <c r="W912" s="81"/>
      <c r="X912" s="81"/>
    </row>
    <row r="913" spans="3:24" x14ac:dyDescent="0.25">
      <c r="C913" s="76">
        <v>42436</v>
      </c>
      <c r="D913" s="81">
        <v>1.4262999999999999</v>
      </c>
      <c r="E913" s="81">
        <v>40.840000000000003</v>
      </c>
      <c r="F913" s="81">
        <v>1.1012</v>
      </c>
      <c r="G913" s="81">
        <v>135.94999999999999</v>
      </c>
      <c r="H913" s="81">
        <v>70.05</v>
      </c>
      <c r="I913" s="81">
        <v>355</v>
      </c>
      <c r="J913" s="81">
        <v>457.75</v>
      </c>
      <c r="K913" s="81">
        <v>143</v>
      </c>
      <c r="L913" s="81">
        <v>2253</v>
      </c>
      <c r="M913" s="81">
        <v>13.87</v>
      </c>
      <c r="N913" s="81"/>
      <c r="O913" s="81"/>
      <c r="P913" s="81"/>
      <c r="Q913" s="81"/>
      <c r="R913" s="81"/>
      <c r="S913" s="81"/>
      <c r="T913" s="81"/>
      <c r="U913" s="81"/>
      <c r="V913" s="81"/>
      <c r="W913" s="81"/>
      <c r="X913" s="81"/>
    </row>
    <row r="914" spans="3:24" x14ac:dyDescent="0.25">
      <c r="C914" s="76">
        <v>42433</v>
      </c>
      <c r="D914" s="81">
        <v>1.4225000000000001</v>
      </c>
      <c r="E914" s="81">
        <v>38.72</v>
      </c>
      <c r="F914" s="81">
        <v>1.1001000000000001</v>
      </c>
      <c r="G914" s="81">
        <v>136.35</v>
      </c>
      <c r="H914" s="81">
        <v>70.8</v>
      </c>
      <c r="I914" s="81">
        <v>354.5</v>
      </c>
      <c r="J914" s="81">
        <v>454.75</v>
      </c>
      <c r="K914" s="81">
        <v>140.75</v>
      </c>
      <c r="L914" s="81">
        <v>2253</v>
      </c>
      <c r="M914" s="81">
        <v>13.78</v>
      </c>
      <c r="N914" s="81"/>
      <c r="O914" s="81"/>
      <c r="P914" s="81"/>
      <c r="Q914" s="81"/>
      <c r="R914" s="81"/>
      <c r="S914" s="81"/>
      <c r="T914" s="81"/>
      <c r="U914" s="81"/>
      <c r="V914" s="81"/>
      <c r="W914" s="81"/>
      <c r="X914" s="81"/>
    </row>
    <row r="915" spans="3:24" x14ac:dyDescent="0.25">
      <c r="C915" s="76">
        <v>42432</v>
      </c>
      <c r="D915" s="81">
        <v>1.4177</v>
      </c>
      <c r="E915" s="81">
        <v>37.07</v>
      </c>
      <c r="F915" s="81">
        <v>1.0954999999999999</v>
      </c>
      <c r="G915" s="81">
        <v>135.44999999999999</v>
      </c>
      <c r="H915" s="81">
        <v>70.349999999999994</v>
      </c>
      <c r="I915" s="81">
        <v>353.75</v>
      </c>
      <c r="J915" s="81">
        <v>453.25</v>
      </c>
      <c r="K915" s="81">
        <v>144.25</v>
      </c>
      <c r="L915" s="81">
        <v>2253</v>
      </c>
      <c r="M915" s="81">
        <v>13.77</v>
      </c>
      <c r="N915" s="81"/>
      <c r="O915" s="81"/>
      <c r="P915" s="81"/>
      <c r="Q915" s="81"/>
      <c r="R915" s="81"/>
      <c r="S915" s="81"/>
      <c r="T915" s="81"/>
      <c r="U915" s="81"/>
      <c r="V915" s="81"/>
      <c r="W915" s="81"/>
      <c r="X915" s="81"/>
    </row>
    <row r="916" spans="3:24" x14ac:dyDescent="0.25">
      <c r="C916" s="76">
        <v>42431</v>
      </c>
      <c r="D916" s="81">
        <v>1.4076</v>
      </c>
      <c r="E916" s="81">
        <v>36.93</v>
      </c>
      <c r="F916" s="81">
        <v>1.0866</v>
      </c>
      <c r="G916" s="81">
        <v>136.30000000000001</v>
      </c>
      <c r="H916" s="81">
        <v>70.05</v>
      </c>
      <c r="I916" s="81">
        <v>354.5</v>
      </c>
      <c r="J916" s="81">
        <v>442.75</v>
      </c>
      <c r="K916" s="81">
        <v>143.5</v>
      </c>
      <c r="L916" s="81">
        <v>2253</v>
      </c>
      <c r="M916" s="81">
        <v>13.63</v>
      </c>
      <c r="N916" s="81"/>
      <c r="O916" s="81"/>
      <c r="P916" s="81"/>
      <c r="Q916" s="81"/>
      <c r="R916" s="81"/>
      <c r="S916" s="81"/>
      <c r="T916" s="81"/>
      <c r="U916" s="81"/>
      <c r="V916" s="81"/>
      <c r="W916" s="81"/>
      <c r="X916" s="81"/>
    </row>
    <row r="917" spans="3:24" x14ac:dyDescent="0.25">
      <c r="C917" s="76">
        <v>42430</v>
      </c>
      <c r="D917" s="81">
        <v>1.3946000000000001</v>
      </c>
      <c r="E917" s="81">
        <v>36.81</v>
      </c>
      <c r="F917" s="81">
        <v>1.0864</v>
      </c>
      <c r="G917" s="81">
        <v>137.1</v>
      </c>
      <c r="H917" s="81">
        <v>70.400000000000006</v>
      </c>
      <c r="I917" s="81">
        <v>353.75</v>
      </c>
      <c r="J917" s="81">
        <v>438.5</v>
      </c>
      <c r="K917" s="81">
        <v>145</v>
      </c>
      <c r="L917" s="81">
        <v>2253</v>
      </c>
      <c r="M917" s="81">
        <v>13.8</v>
      </c>
      <c r="N917" s="81"/>
      <c r="O917" s="81"/>
      <c r="P917" s="81"/>
      <c r="Q917" s="81"/>
      <c r="R917" s="81"/>
      <c r="S917" s="81"/>
      <c r="T917" s="81"/>
      <c r="U917" s="81"/>
      <c r="V917" s="81"/>
      <c r="W917" s="81"/>
      <c r="X917" s="81"/>
    </row>
    <row r="918" spans="3:24" x14ac:dyDescent="0.25">
      <c r="C918" s="76">
        <v>42429</v>
      </c>
      <c r="D918" s="81">
        <v>1.3915</v>
      </c>
      <c r="E918" s="81">
        <v>35.97</v>
      </c>
      <c r="F918" s="81">
        <v>1.0871</v>
      </c>
      <c r="G918" s="81">
        <v>139.5</v>
      </c>
      <c r="H918" s="81">
        <v>69.974999999999994</v>
      </c>
      <c r="I918" s="81">
        <v>353.5</v>
      </c>
      <c r="J918" s="81">
        <v>445</v>
      </c>
      <c r="K918" s="81">
        <v>147.25</v>
      </c>
      <c r="L918" s="81">
        <v>2235</v>
      </c>
      <c r="M918" s="81">
        <v>13.8</v>
      </c>
      <c r="N918" s="81"/>
      <c r="O918" s="81"/>
      <c r="P918" s="81"/>
      <c r="Q918" s="81"/>
      <c r="R918" s="81"/>
      <c r="S918" s="81"/>
      <c r="T918" s="81"/>
      <c r="U918" s="81"/>
      <c r="V918" s="81"/>
      <c r="W918" s="81"/>
      <c r="X918" s="81"/>
    </row>
    <row r="919" spans="3:24" x14ac:dyDescent="0.25">
      <c r="C919" s="76">
        <v>42426</v>
      </c>
      <c r="D919" s="81">
        <v>1.3868</v>
      </c>
      <c r="E919" s="81">
        <v>35.1</v>
      </c>
      <c r="F919" s="81">
        <v>1.0931</v>
      </c>
      <c r="G919" s="81">
        <v>137.55000000000001</v>
      </c>
      <c r="H919" s="81">
        <v>70.849999999999994</v>
      </c>
      <c r="I919" s="81">
        <v>354.5</v>
      </c>
      <c r="J919" s="81">
        <v>443.25</v>
      </c>
      <c r="K919" s="81">
        <v>145.5</v>
      </c>
      <c r="L919" s="81">
        <v>2235</v>
      </c>
      <c r="M919" s="81">
        <v>13.8</v>
      </c>
      <c r="N919" s="81"/>
      <c r="O919" s="81"/>
      <c r="P919" s="81"/>
      <c r="Q919" s="81"/>
      <c r="R919" s="81"/>
      <c r="S919" s="81"/>
      <c r="T919" s="81"/>
      <c r="U919" s="81"/>
      <c r="V919" s="81"/>
      <c r="W919" s="81"/>
      <c r="X919" s="81"/>
    </row>
    <row r="920" spans="3:24" x14ac:dyDescent="0.25">
      <c r="C920" s="76">
        <v>42425</v>
      </c>
      <c r="D920" s="81">
        <v>1.3962000000000001</v>
      </c>
      <c r="E920" s="81">
        <v>35.29</v>
      </c>
      <c r="F920" s="81">
        <v>1.1021000000000001</v>
      </c>
      <c r="G920" s="81">
        <v>137.875</v>
      </c>
      <c r="H920" s="81">
        <v>71.125</v>
      </c>
      <c r="I920" s="81">
        <v>355.5</v>
      </c>
      <c r="J920" s="81">
        <v>445.25</v>
      </c>
      <c r="K920" s="81">
        <v>145.75</v>
      </c>
      <c r="L920" s="81">
        <v>2235</v>
      </c>
      <c r="M920" s="81">
        <v>13.8</v>
      </c>
      <c r="N920" s="81"/>
      <c r="O920" s="81"/>
      <c r="P920" s="81"/>
      <c r="Q920" s="81"/>
      <c r="R920" s="81"/>
      <c r="S920" s="81"/>
      <c r="T920" s="81"/>
      <c r="U920" s="81"/>
      <c r="V920" s="81"/>
      <c r="W920" s="81"/>
      <c r="X920" s="81"/>
    </row>
    <row r="921" spans="3:24" x14ac:dyDescent="0.25">
      <c r="C921" s="76">
        <v>42424</v>
      </c>
      <c r="D921" s="81">
        <v>1.3926000000000001</v>
      </c>
      <c r="E921" s="81">
        <v>34.409999999999997</v>
      </c>
      <c r="F921" s="81">
        <v>1.1011</v>
      </c>
      <c r="G921" s="81">
        <v>136.97499999999999</v>
      </c>
      <c r="H921" s="81">
        <v>71.474999999999994</v>
      </c>
      <c r="I921" s="81">
        <v>359.75</v>
      </c>
      <c r="J921" s="81">
        <v>442.75</v>
      </c>
      <c r="K921" s="81">
        <v>145.75</v>
      </c>
      <c r="L921" s="81">
        <v>2235</v>
      </c>
      <c r="M921" s="81">
        <v>13.81</v>
      </c>
      <c r="N921" s="81"/>
      <c r="O921" s="81"/>
      <c r="P921" s="81"/>
      <c r="Q921" s="81"/>
      <c r="R921" s="81"/>
      <c r="S921" s="81"/>
      <c r="T921" s="81"/>
      <c r="U921" s="81"/>
      <c r="V921" s="81"/>
      <c r="W921" s="81"/>
      <c r="X921" s="81"/>
    </row>
    <row r="922" spans="3:24" x14ac:dyDescent="0.25">
      <c r="C922" s="76">
        <v>42423</v>
      </c>
      <c r="D922" s="81">
        <v>1.4021999999999999</v>
      </c>
      <c r="E922" s="81">
        <v>33.270000000000003</v>
      </c>
      <c r="F922" s="81">
        <v>1.1016999999999999</v>
      </c>
      <c r="G922" s="81">
        <v>136.94999999999999</v>
      </c>
      <c r="H922" s="81">
        <v>69.95</v>
      </c>
      <c r="I922" s="81">
        <v>362</v>
      </c>
      <c r="J922" s="81">
        <v>448</v>
      </c>
      <c r="K922" s="81">
        <v>150.25</v>
      </c>
      <c r="L922" s="81">
        <v>2235</v>
      </c>
      <c r="M922" s="81">
        <v>13.81</v>
      </c>
      <c r="N922" s="81"/>
      <c r="O922" s="81"/>
      <c r="P922" s="81"/>
      <c r="Q922" s="81"/>
      <c r="R922" s="81"/>
      <c r="S922" s="81"/>
      <c r="T922" s="81"/>
      <c r="U922" s="81"/>
      <c r="V922" s="81"/>
      <c r="W922" s="81"/>
      <c r="X922" s="81"/>
    </row>
    <row r="923" spans="3:24" x14ac:dyDescent="0.25">
      <c r="C923" s="76">
        <v>42422</v>
      </c>
      <c r="D923" s="81">
        <v>1.4148000000000001</v>
      </c>
      <c r="E923" s="81">
        <v>34.69</v>
      </c>
      <c r="F923" s="81">
        <v>1.1026</v>
      </c>
      <c r="G923" s="81">
        <v>136.42500000000001</v>
      </c>
      <c r="H923" s="81">
        <v>69.25</v>
      </c>
      <c r="I923" s="81">
        <v>367.5</v>
      </c>
      <c r="J923" s="81">
        <v>458.5</v>
      </c>
      <c r="K923" s="81">
        <v>153</v>
      </c>
      <c r="L923" s="81">
        <v>2235</v>
      </c>
      <c r="M923" s="81">
        <v>13.81</v>
      </c>
      <c r="N923" s="81"/>
      <c r="O923" s="81"/>
      <c r="P923" s="81"/>
      <c r="Q923" s="81"/>
      <c r="R923" s="81"/>
      <c r="S923" s="81"/>
      <c r="T923" s="81"/>
      <c r="U923" s="81"/>
      <c r="V923" s="81"/>
      <c r="W923" s="81"/>
      <c r="X923" s="81"/>
    </row>
    <row r="924" spans="3:24" x14ac:dyDescent="0.25">
      <c r="C924" s="76">
        <v>42419</v>
      </c>
      <c r="D924" s="81">
        <v>1.4403999999999999</v>
      </c>
      <c r="E924" s="81">
        <v>33.01</v>
      </c>
      <c r="F924" s="81">
        <v>1.1132</v>
      </c>
      <c r="G924" s="81">
        <v>135.375</v>
      </c>
      <c r="H924" s="81">
        <v>68.900000000000006</v>
      </c>
      <c r="I924" s="81">
        <v>365.5</v>
      </c>
      <c r="J924" s="81">
        <v>461.75</v>
      </c>
      <c r="K924" s="81">
        <v>152</v>
      </c>
      <c r="L924" s="81">
        <v>2235</v>
      </c>
      <c r="M924" s="81">
        <v>13.82</v>
      </c>
      <c r="N924" s="81"/>
      <c r="O924" s="81"/>
      <c r="P924" s="81"/>
      <c r="Q924" s="81"/>
      <c r="R924" s="81"/>
      <c r="S924" s="81"/>
      <c r="T924" s="81"/>
      <c r="U924" s="81"/>
      <c r="V924" s="81"/>
      <c r="W924" s="81"/>
      <c r="X924" s="81"/>
    </row>
    <row r="925" spans="3:24" x14ac:dyDescent="0.25">
      <c r="C925" s="76">
        <v>42418</v>
      </c>
      <c r="D925" s="81">
        <v>1.4331</v>
      </c>
      <c r="E925" s="81">
        <v>34.28</v>
      </c>
      <c r="F925" s="81">
        <v>1.1103000000000001</v>
      </c>
      <c r="G925" s="81">
        <v>135.15</v>
      </c>
      <c r="H925" s="81">
        <v>70.775000000000006</v>
      </c>
      <c r="I925" s="81">
        <v>365.5</v>
      </c>
      <c r="J925" s="81">
        <v>462.25</v>
      </c>
      <c r="K925" s="81">
        <v>152.75</v>
      </c>
      <c r="L925" s="81">
        <v>2235</v>
      </c>
      <c r="M925" s="81">
        <v>13.84</v>
      </c>
      <c r="N925" s="81"/>
      <c r="O925" s="81"/>
      <c r="P925" s="81"/>
      <c r="Q925" s="81"/>
      <c r="R925" s="81"/>
      <c r="S925" s="81"/>
      <c r="T925" s="81"/>
      <c r="U925" s="81"/>
      <c r="V925" s="81"/>
      <c r="W925" s="81"/>
      <c r="X925" s="81"/>
    </row>
    <row r="926" spans="3:24" x14ac:dyDescent="0.25">
      <c r="C926" s="76">
        <v>42417</v>
      </c>
      <c r="D926" s="81">
        <v>1.4294</v>
      </c>
      <c r="E926" s="81">
        <v>34.5</v>
      </c>
      <c r="F926" s="81">
        <v>1.1127</v>
      </c>
      <c r="G926" s="81">
        <v>134.1</v>
      </c>
      <c r="H926" s="81">
        <v>71.150000000000006</v>
      </c>
      <c r="I926" s="81">
        <v>367.25</v>
      </c>
      <c r="J926" s="81">
        <v>468.5</v>
      </c>
      <c r="K926" s="81">
        <v>153.25</v>
      </c>
      <c r="L926" s="81">
        <v>2235</v>
      </c>
      <c r="M926" s="81">
        <v>13.83</v>
      </c>
      <c r="N926" s="81"/>
      <c r="O926" s="81"/>
      <c r="P926" s="81"/>
      <c r="Q926" s="81"/>
      <c r="R926" s="81"/>
      <c r="S926" s="81"/>
      <c r="T926" s="81"/>
      <c r="U926" s="81"/>
      <c r="V926" s="81"/>
      <c r="W926" s="81"/>
      <c r="X926" s="81"/>
    </row>
    <row r="927" spans="3:24" x14ac:dyDescent="0.25">
      <c r="C927" s="76">
        <v>42416</v>
      </c>
      <c r="D927" s="81">
        <v>1.4302999999999999</v>
      </c>
      <c r="E927" s="81">
        <v>32.18</v>
      </c>
      <c r="F927" s="81">
        <v>1.1141000000000001</v>
      </c>
      <c r="G927" s="81">
        <v>132.94999999999999</v>
      </c>
      <c r="H927" s="81">
        <v>70.150000000000006</v>
      </c>
      <c r="I927" s="81">
        <v>363</v>
      </c>
      <c r="J927" s="81">
        <v>464.25</v>
      </c>
      <c r="K927" s="81">
        <v>153.25</v>
      </c>
      <c r="L927" s="81">
        <v>2235</v>
      </c>
      <c r="M927" s="81">
        <v>13.84</v>
      </c>
      <c r="N927" s="81"/>
      <c r="O927" s="81"/>
      <c r="P927" s="81"/>
      <c r="Q927" s="81"/>
      <c r="R927" s="81"/>
      <c r="S927" s="81"/>
      <c r="T927" s="81"/>
      <c r="U927" s="81"/>
      <c r="V927" s="81"/>
      <c r="W927" s="81"/>
      <c r="X927" s="81"/>
    </row>
    <row r="928" spans="3:24" x14ac:dyDescent="0.25">
      <c r="C928" s="76">
        <v>42415</v>
      </c>
      <c r="D928" s="81">
        <v>1.4433</v>
      </c>
      <c r="E928" s="81">
        <v>33.39</v>
      </c>
      <c r="F928" s="81">
        <v>1.1153</v>
      </c>
      <c r="G928" s="81">
        <v>129.94999999999999</v>
      </c>
      <c r="H928" s="81">
        <v>65.89</v>
      </c>
      <c r="I928" s="81">
        <v>358.75</v>
      </c>
      <c r="J928" s="81">
        <v>457.5</v>
      </c>
      <c r="K928" s="81">
        <v>155.5</v>
      </c>
      <c r="L928" s="81">
        <v>2276</v>
      </c>
      <c r="M928" s="81">
        <v>13.87</v>
      </c>
      <c r="N928" s="81"/>
      <c r="O928" s="81"/>
      <c r="P928" s="81"/>
      <c r="Q928" s="81"/>
      <c r="R928" s="81"/>
      <c r="S928" s="81"/>
      <c r="T928" s="81"/>
      <c r="U928" s="81"/>
      <c r="V928" s="81"/>
      <c r="W928" s="81"/>
      <c r="X928" s="81"/>
    </row>
    <row r="929" spans="3:24" x14ac:dyDescent="0.25">
      <c r="C929" s="76">
        <v>42412</v>
      </c>
      <c r="D929" s="81">
        <v>1.4504999999999999</v>
      </c>
      <c r="E929" s="81">
        <v>33.36</v>
      </c>
      <c r="F929" s="81">
        <v>1.1257999999999999</v>
      </c>
      <c r="G929" s="81">
        <v>129.94999999999999</v>
      </c>
      <c r="H929" s="81">
        <v>65.89</v>
      </c>
      <c r="I929" s="81">
        <v>358.75</v>
      </c>
      <c r="J929" s="81">
        <v>457.5</v>
      </c>
      <c r="K929" s="81">
        <v>155</v>
      </c>
      <c r="L929" s="81">
        <v>2276</v>
      </c>
      <c r="M929" s="81">
        <v>13.87</v>
      </c>
      <c r="N929" s="81"/>
      <c r="O929" s="81"/>
      <c r="P929" s="81"/>
      <c r="Q929" s="81"/>
      <c r="R929" s="81"/>
      <c r="S929" s="81"/>
      <c r="T929" s="81"/>
      <c r="U929" s="81"/>
      <c r="V929" s="81"/>
      <c r="W929" s="81"/>
      <c r="X929" s="81"/>
    </row>
    <row r="930" spans="3:24" x14ac:dyDescent="0.25">
      <c r="C930" s="76">
        <v>42411</v>
      </c>
      <c r="D930" s="81">
        <v>1.4475</v>
      </c>
      <c r="E930" s="81">
        <v>30.06</v>
      </c>
      <c r="F930" s="81">
        <v>1.1321000000000001</v>
      </c>
      <c r="G930" s="81">
        <v>130.125</v>
      </c>
      <c r="H930" s="81">
        <v>65.525000000000006</v>
      </c>
      <c r="I930" s="81">
        <v>360.25</v>
      </c>
      <c r="J930" s="81">
        <v>458.25</v>
      </c>
      <c r="K930" s="81">
        <v>153.25</v>
      </c>
      <c r="L930" s="81">
        <v>2276</v>
      </c>
      <c r="M930" s="81">
        <v>13.88</v>
      </c>
      <c r="N930" s="81"/>
      <c r="O930" s="81"/>
      <c r="P930" s="81"/>
      <c r="Q930" s="81"/>
      <c r="R930" s="81"/>
      <c r="S930" s="81"/>
      <c r="T930" s="81"/>
      <c r="U930" s="81"/>
      <c r="V930" s="81"/>
      <c r="W930" s="81"/>
      <c r="X930" s="81"/>
    </row>
    <row r="931" spans="3:24" x14ac:dyDescent="0.25">
      <c r="C931" s="76">
        <v>42410</v>
      </c>
      <c r="D931" s="81">
        <v>1.452</v>
      </c>
      <c r="E931" s="81">
        <v>30.84</v>
      </c>
      <c r="F931" s="81">
        <v>1.1289</v>
      </c>
      <c r="G931" s="81">
        <v>132.47499999999999</v>
      </c>
      <c r="H931" s="81">
        <v>65.150000000000006</v>
      </c>
      <c r="I931" s="81">
        <v>360.25</v>
      </c>
      <c r="J931" s="81">
        <v>461.25</v>
      </c>
      <c r="K931" s="81">
        <v>153.75</v>
      </c>
      <c r="L931" s="81">
        <v>2276</v>
      </c>
      <c r="M931" s="81">
        <v>13.78</v>
      </c>
      <c r="N931" s="81"/>
      <c r="O931" s="81"/>
      <c r="P931" s="81"/>
      <c r="Q931" s="81"/>
      <c r="R931" s="81"/>
      <c r="S931" s="81"/>
      <c r="T931" s="81"/>
      <c r="U931" s="81"/>
      <c r="V931" s="81"/>
      <c r="W931" s="81"/>
      <c r="X931" s="81"/>
    </row>
    <row r="932" spans="3:24" x14ac:dyDescent="0.25">
      <c r="C932" s="76">
        <v>42409</v>
      </c>
      <c r="D932" s="81">
        <v>1.4471000000000001</v>
      </c>
      <c r="E932" s="81">
        <v>30.32</v>
      </c>
      <c r="F932" s="81">
        <v>1.1291</v>
      </c>
      <c r="G932" s="81">
        <v>131.4</v>
      </c>
      <c r="H932" s="81">
        <v>64.849999999999994</v>
      </c>
      <c r="I932" s="81">
        <v>361</v>
      </c>
      <c r="J932" s="81">
        <v>457.5</v>
      </c>
      <c r="K932" s="81">
        <v>151</v>
      </c>
      <c r="L932" s="81">
        <v>2276</v>
      </c>
      <c r="M932" s="81">
        <v>13.81</v>
      </c>
      <c r="N932" s="81"/>
      <c r="O932" s="81"/>
      <c r="P932" s="81"/>
      <c r="Q932" s="81"/>
      <c r="R932" s="81"/>
      <c r="S932" s="81"/>
      <c r="T932" s="81"/>
      <c r="U932" s="81"/>
      <c r="V932" s="81"/>
      <c r="W932" s="81"/>
      <c r="X932" s="81"/>
    </row>
    <row r="933" spans="3:24" x14ac:dyDescent="0.25">
      <c r="C933" s="76">
        <v>42408</v>
      </c>
      <c r="D933" s="81">
        <v>1.4431</v>
      </c>
      <c r="E933" s="81">
        <v>32.880000000000003</v>
      </c>
      <c r="F933" s="81">
        <v>1.1194999999999999</v>
      </c>
      <c r="G933" s="81">
        <v>133.05000000000001</v>
      </c>
      <c r="H933" s="81">
        <v>65.025000000000006</v>
      </c>
      <c r="I933" s="81">
        <v>362.25</v>
      </c>
      <c r="J933" s="81">
        <v>458.5</v>
      </c>
      <c r="K933" s="81">
        <v>153.25</v>
      </c>
      <c r="L933" s="81">
        <v>2276</v>
      </c>
      <c r="M933" s="81">
        <v>13.78</v>
      </c>
      <c r="N933" s="81"/>
      <c r="O933" s="81"/>
      <c r="P933" s="81"/>
      <c r="Q933" s="81"/>
      <c r="R933" s="81"/>
      <c r="S933" s="81"/>
      <c r="T933" s="81"/>
      <c r="U933" s="81"/>
      <c r="V933" s="81"/>
      <c r="W933" s="81"/>
      <c r="X933" s="81"/>
    </row>
    <row r="934" spans="3:24" x14ac:dyDescent="0.25">
      <c r="C934" s="76">
        <v>42405</v>
      </c>
      <c r="D934" s="81">
        <v>1.45</v>
      </c>
      <c r="E934" s="81">
        <v>34.06</v>
      </c>
      <c r="F934" s="81">
        <v>1.1155999999999999</v>
      </c>
      <c r="G934" s="81">
        <v>136.05000000000001</v>
      </c>
      <c r="H934" s="81">
        <v>64.8</v>
      </c>
      <c r="I934" s="81">
        <v>365.75</v>
      </c>
      <c r="J934" s="81">
        <v>466.75</v>
      </c>
      <c r="K934" s="81">
        <v>156.25</v>
      </c>
      <c r="L934" s="81">
        <v>2276</v>
      </c>
      <c r="M934" s="81">
        <v>13.83</v>
      </c>
      <c r="N934" s="81"/>
      <c r="O934" s="81"/>
      <c r="P934" s="81"/>
      <c r="Q934" s="81"/>
      <c r="R934" s="81"/>
      <c r="S934" s="81"/>
      <c r="T934" s="81"/>
      <c r="U934" s="81"/>
      <c r="V934" s="81"/>
      <c r="W934" s="81"/>
      <c r="X934" s="81"/>
    </row>
    <row r="935" spans="3:24" x14ac:dyDescent="0.25">
      <c r="C935" s="76">
        <v>42404</v>
      </c>
      <c r="D935" s="81">
        <v>1.4587000000000001</v>
      </c>
      <c r="E935" s="81">
        <v>34.46</v>
      </c>
      <c r="F935" s="81">
        <v>1.1206</v>
      </c>
      <c r="G935" s="81">
        <v>137.07499999999999</v>
      </c>
      <c r="H935" s="81">
        <v>65.125</v>
      </c>
      <c r="I935" s="81">
        <v>368.5</v>
      </c>
      <c r="J935" s="81">
        <v>472.75</v>
      </c>
      <c r="K935" s="81">
        <v>158.75</v>
      </c>
      <c r="L935" s="81">
        <v>2276</v>
      </c>
      <c r="M935" s="81">
        <v>13.93</v>
      </c>
      <c r="N935" s="81"/>
      <c r="O935" s="81"/>
      <c r="P935" s="81"/>
      <c r="Q935" s="81"/>
      <c r="R935" s="81"/>
      <c r="S935" s="81"/>
      <c r="T935" s="81"/>
      <c r="U935" s="81"/>
      <c r="V935" s="81"/>
      <c r="W935" s="81"/>
      <c r="X935" s="81"/>
    </row>
    <row r="936" spans="3:24" x14ac:dyDescent="0.25">
      <c r="C936" s="76">
        <v>42403</v>
      </c>
      <c r="D936" s="81">
        <v>1.4599</v>
      </c>
      <c r="E936" s="81">
        <v>35.04</v>
      </c>
      <c r="F936" s="81">
        <v>1.1103000000000001</v>
      </c>
      <c r="G936" s="81">
        <v>136.85</v>
      </c>
      <c r="H936" s="81">
        <v>64.55</v>
      </c>
      <c r="I936" s="81">
        <v>371</v>
      </c>
      <c r="J936" s="81">
        <v>480</v>
      </c>
      <c r="K936" s="81">
        <v>159.25</v>
      </c>
      <c r="L936" s="81">
        <v>2276</v>
      </c>
      <c r="M936" s="81">
        <v>13.9</v>
      </c>
      <c r="N936" s="81"/>
      <c r="O936" s="81"/>
      <c r="P936" s="81"/>
      <c r="Q936" s="81"/>
      <c r="R936" s="81"/>
      <c r="S936" s="81"/>
      <c r="T936" s="81"/>
      <c r="U936" s="81"/>
      <c r="V936" s="81"/>
      <c r="W936" s="81"/>
      <c r="X936" s="81"/>
    </row>
    <row r="937" spans="3:24" x14ac:dyDescent="0.25">
      <c r="C937" s="76">
        <v>42402</v>
      </c>
      <c r="D937" s="81">
        <v>1.4408000000000001</v>
      </c>
      <c r="E937" s="81">
        <v>32.72</v>
      </c>
      <c r="F937" s="81">
        <v>1.0915999999999999</v>
      </c>
      <c r="G937" s="81">
        <v>135.72499999999999</v>
      </c>
      <c r="H937" s="81">
        <v>64.2</v>
      </c>
      <c r="I937" s="81">
        <v>372.5</v>
      </c>
      <c r="J937" s="81">
        <v>475.25</v>
      </c>
      <c r="K937" s="81">
        <v>160</v>
      </c>
      <c r="L937" s="81">
        <v>2276</v>
      </c>
      <c r="M937" s="81">
        <v>13.73</v>
      </c>
      <c r="N937" s="81"/>
      <c r="O937" s="81"/>
      <c r="P937" s="81"/>
      <c r="Q937" s="81"/>
      <c r="R937" s="81"/>
      <c r="S937" s="81"/>
      <c r="T937" s="81"/>
      <c r="U937" s="81"/>
      <c r="V937" s="81"/>
      <c r="W937" s="81"/>
      <c r="X937" s="81"/>
    </row>
    <row r="938" spans="3:24" x14ac:dyDescent="0.25">
      <c r="C938" s="76">
        <v>42401</v>
      </c>
      <c r="D938" s="81">
        <v>1.4429000000000001</v>
      </c>
      <c r="E938" s="81">
        <v>34.24</v>
      </c>
      <c r="F938" s="81">
        <v>1.0886</v>
      </c>
      <c r="G938" s="81">
        <v>135.67500000000001</v>
      </c>
      <c r="H938" s="81">
        <v>65.349999999999994</v>
      </c>
      <c r="I938" s="81">
        <v>371.25</v>
      </c>
      <c r="J938" s="81">
        <v>475.25</v>
      </c>
      <c r="K938" s="81">
        <v>161</v>
      </c>
      <c r="L938" s="81">
        <v>2405</v>
      </c>
      <c r="M938" s="81">
        <v>13.73</v>
      </c>
      <c r="N938" s="81"/>
      <c r="O938" s="81"/>
      <c r="P938" s="81"/>
      <c r="Q938" s="81"/>
      <c r="R938" s="81"/>
      <c r="S938" s="81"/>
      <c r="T938" s="81"/>
      <c r="U938" s="81"/>
      <c r="V938" s="81"/>
      <c r="W938" s="81"/>
      <c r="X938" s="81"/>
    </row>
    <row r="939" spans="3:24" x14ac:dyDescent="0.25">
      <c r="C939" s="76">
        <v>42398</v>
      </c>
      <c r="D939" s="81">
        <v>1.4245000000000001</v>
      </c>
      <c r="E939" s="81">
        <v>34.74</v>
      </c>
      <c r="F939" s="81">
        <v>1.0833999999999999</v>
      </c>
      <c r="G939" s="81">
        <v>135.30000000000001</v>
      </c>
      <c r="H939" s="81">
        <v>65.8</v>
      </c>
      <c r="I939" s="81">
        <v>372</v>
      </c>
      <c r="J939" s="81">
        <v>479.25</v>
      </c>
      <c r="K939" s="81">
        <v>163.75</v>
      </c>
      <c r="L939" s="81">
        <v>2405</v>
      </c>
      <c r="M939" s="81">
        <v>13.73</v>
      </c>
      <c r="N939" s="81"/>
      <c r="O939" s="81"/>
      <c r="P939" s="81"/>
      <c r="Q939" s="81"/>
      <c r="R939" s="81"/>
      <c r="S939" s="81"/>
      <c r="T939" s="81"/>
      <c r="U939" s="81"/>
      <c r="V939" s="81"/>
      <c r="W939" s="81"/>
      <c r="X939" s="81"/>
    </row>
    <row r="940" spans="3:24" x14ac:dyDescent="0.25">
      <c r="C940" s="76">
        <v>42397</v>
      </c>
      <c r="D940" s="81">
        <v>1.4357</v>
      </c>
      <c r="E940" s="81">
        <v>33.89</v>
      </c>
      <c r="F940" s="81">
        <v>1.0936999999999999</v>
      </c>
      <c r="G940" s="81">
        <v>135.42500000000001</v>
      </c>
      <c r="H940" s="81">
        <v>65.3</v>
      </c>
      <c r="I940" s="81">
        <v>365.5</v>
      </c>
      <c r="J940" s="81">
        <v>472.25</v>
      </c>
      <c r="K940" s="81">
        <v>164.5</v>
      </c>
      <c r="L940" s="81">
        <v>2405</v>
      </c>
      <c r="M940" s="81">
        <v>13.74</v>
      </c>
      <c r="N940" s="81"/>
      <c r="O940" s="81"/>
      <c r="P940" s="81"/>
      <c r="Q940" s="81"/>
      <c r="R940" s="81"/>
      <c r="S940" s="81"/>
      <c r="T940" s="81"/>
      <c r="U940" s="81"/>
      <c r="V940" s="81"/>
      <c r="W940" s="81"/>
      <c r="X940" s="81"/>
    </row>
    <row r="941" spans="3:24" x14ac:dyDescent="0.25">
      <c r="C941" s="76">
        <v>42396</v>
      </c>
      <c r="D941" s="81">
        <v>1.4229000000000001</v>
      </c>
      <c r="E941" s="81">
        <v>33.1</v>
      </c>
      <c r="F941" s="81">
        <v>1.0891</v>
      </c>
      <c r="G941" s="81">
        <v>135.72499999999999</v>
      </c>
      <c r="H941" s="81">
        <v>65.375</v>
      </c>
      <c r="I941" s="81">
        <v>369.25</v>
      </c>
      <c r="J941" s="81">
        <v>476.5</v>
      </c>
      <c r="K941" s="81">
        <v>165.75</v>
      </c>
      <c r="L941" s="81">
        <v>2405</v>
      </c>
      <c r="M941" s="81">
        <v>13.72</v>
      </c>
      <c r="N941" s="81"/>
      <c r="O941" s="81"/>
      <c r="P941" s="81"/>
      <c r="Q941" s="81"/>
      <c r="R941" s="81"/>
      <c r="S941" s="81"/>
      <c r="T941" s="81"/>
      <c r="U941" s="81"/>
      <c r="V941" s="81"/>
      <c r="W941" s="81"/>
      <c r="X941" s="81"/>
    </row>
    <row r="942" spans="3:24" x14ac:dyDescent="0.25">
      <c r="C942" s="76">
        <v>42395</v>
      </c>
      <c r="D942" s="81">
        <v>1.4350000000000001</v>
      </c>
      <c r="E942" s="81">
        <v>31.8</v>
      </c>
      <c r="F942" s="81">
        <v>1.0869</v>
      </c>
      <c r="G942" s="81">
        <v>133.02500000000001</v>
      </c>
      <c r="H942" s="81">
        <v>64.325000000000003</v>
      </c>
      <c r="I942" s="81">
        <v>369.25</v>
      </c>
      <c r="J942" s="81">
        <v>484.75</v>
      </c>
      <c r="K942" s="81">
        <v>168.5</v>
      </c>
      <c r="L942" s="81">
        <v>2405</v>
      </c>
      <c r="M942" s="81">
        <v>13.72</v>
      </c>
      <c r="N942" s="81"/>
      <c r="O942" s="81"/>
      <c r="P942" s="81"/>
      <c r="Q942" s="81"/>
      <c r="R942" s="81"/>
      <c r="S942" s="81"/>
      <c r="T942" s="81"/>
      <c r="U942" s="81"/>
      <c r="V942" s="81"/>
      <c r="W942" s="81"/>
      <c r="X942" s="81"/>
    </row>
    <row r="943" spans="3:24" x14ac:dyDescent="0.25">
      <c r="C943" s="76">
        <v>42394</v>
      </c>
      <c r="D943" s="81">
        <v>1.4247000000000001</v>
      </c>
      <c r="E943" s="81">
        <v>30.5</v>
      </c>
      <c r="F943" s="81">
        <v>1.0847</v>
      </c>
      <c r="G943" s="81">
        <v>131.42500000000001</v>
      </c>
      <c r="H943" s="81">
        <v>63.524999999999999</v>
      </c>
      <c r="I943" s="81">
        <v>369.75</v>
      </c>
      <c r="J943" s="81">
        <v>481.5</v>
      </c>
      <c r="K943" s="81">
        <v>167</v>
      </c>
      <c r="L943" s="81">
        <v>2405</v>
      </c>
      <c r="M943" s="81">
        <v>13.72</v>
      </c>
      <c r="N943" s="81"/>
      <c r="O943" s="81"/>
      <c r="P943" s="81"/>
      <c r="Q943" s="81"/>
      <c r="R943" s="81"/>
      <c r="S943" s="81"/>
      <c r="T943" s="81"/>
      <c r="U943" s="81"/>
      <c r="V943" s="81"/>
      <c r="W943" s="81"/>
      <c r="X943" s="81"/>
    </row>
    <row r="944" spans="3:24" x14ac:dyDescent="0.25">
      <c r="C944" s="76">
        <v>42391</v>
      </c>
      <c r="D944" s="81">
        <v>1.4262999999999999</v>
      </c>
      <c r="E944" s="81">
        <v>32.18</v>
      </c>
      <c r="F944" s="81">
        <v>1.0793999999999999</v>
      </c>
      <c r="G944" s="81">
        <v>132.07499999999999</v>
      </c>
      <c r="H944" s="81">
        <v>63</v>
      </c>
      <c r="I944" s="81">
        <v>370.25</v>
      </c>
      <c r="J944" s="81">
        <v>475.5</v>
      </c>
      <c r="K944" s="81">
        <v>164.25</v>
      </c>
      <c r="L944" s="81">
        <v>2405</v>
      </c>
      <c r="M944" s="81">
        <v>13.72</v>
      </c>
      <c r="N944" s="81"/>
      <c r="O944" s="81"/>
      <c r="P944" s="81"/>
      <c r="Q944" s="81"/>
      <c r="R944" s="81"/>
      <c r="S944" s="81"/>
      <c r="T944" s="81"/>
      <c r="U944" s="81"/>
      <c r="V944" s="81"/>
      <c r="W944" s="81"/>
      <c r="X944" s="81"/>
    </row>
    <row r="945" spans="3:24" x14ac:dyDescent="0.25">
      <c r="C945" s="76">
        <v>42390</v>
      </c>
      <c r="D945" s="81">
        <v>1.4217</v>
      </c>
      <c r="E945" s="81">
        <v>29.25</v>
      </c>
      <c r="F945" s="81">
        <v>1.0871999999999999</v>
      </c>
      <c r="G945" s="81">
        <v>130.25</v>
      </c>
      <c r="H945" s="81">
        <v>63.75</v>
      </c>
      <c r="I945" s="81">
        <v>367</v>
      </c>
      <c r="J945" s="81">
        <v>475</v>
      </c>
      <c r="K945" s="81">
        <v>164</v>
      </c>
      <c r="L945" s="81">
        <v>2405</v>
      </c>
      <c r="M945" s="81">
        <v>13.74</v>
      </c>
      <c r="N945" s="81"/>
      <c r="O945" s="81"/>
      <c r="P945" s="81"/>
      <c r="Q945" s="81"/>
      <c r="R945" s="81"/>
      <c r="S945" s="81"/>
      <c r="T945" s="81"/>
      <c r="U945" s="81"/>
      <c r="V945" s="81"/>
      <c r="W945" s="81"/>
      <c r="X945" s="81"/>
    </row>
    <row r="946" spans="3:24" x14ac:dyDescent="0.25">
      <c r="C946" s="76">
        <v>42389</v>
      </c>
      <c r="D946" s="81">
        <v>1.419</v>
      </c>
      <c r="E946" s="81">
        <v>27.88</v>
      </c>
      <c r="F946" s="81">
        <v>1.0889</v>
      </c>
      <c r="G946" s="81">
        <v>127.25</v>
      </c>
      <c r="H946" s="81">
        <v>62.725000000000001</v>
      </c>
      <c r="I946" s="81">
        <v>368.75</v>
      </c>
      <c r="J946" s="81">
        <v>471.5</v>
      </c>
      <c r="K946" s="81">
        <v>163.5</v>
      </c>
      <c r="L946" s="81">
        <v>2405</v>
      </c>
      <c r="M946" s="81">
        <v>13.75</v>
      </c>
      <c r="N946" s="81"/>
      <c r="O946" s="81"/>
      <c r="P946" s="81"/>
      <c r="Q946" s="81"/>
      <c r="R946" s="81"/>
      <c r="S946" s="81"/>
      <c r="T946" s="81"/>
      <c r="U946" s="81"/>
      <c r="V946" s="81"/>
      <c r="W946" s="81"/>
      <c r="X946" s="81"/>
    </row>
    <row r="947" spans="3:24" x14ac:dyDescent="0.25">
      <c r="C947" s="76">
        <v>42388</v>
      </c>
      <c r="D947" s="81">
        <v>1.4155</v>
      </c>
      <c r="E947" s="81">
        <v>28.76</v>
      </c>
      <c r="F947" s="81">
        <v>1.0905</v>
      </c>
      <c r="G947" s="81">
        <v>129.30000000000001</v>
      </c>
      <c r="H947" s="81">
        <v>62.85</v>
      </c>
      <c r="I947" s="81">
        <v>367.75</v>
      </c>
      <c r="J947" s="81">
        <v>474.5</v>
      </c>
      <c r="K947" s="81">
        <v>165.5</v>
      </c>
      <c r="L947" s="81">
        <v>2405</v>
      </c>
      <c r="M947" s="81">
        <v>13.75</v>
      </c>
      <c r="N947" s="81"/>
      <c r="O947" s="81"/>
      <c r="P947" s="81"/>
      <c r="Q947" s="81"/>
      <c r="R947" s="81"/>
      <c r="S947" s="81"/>
      <c r="T947" s="81"/>
      <c r="U947" s="81"/>
      <c r="V947" s="81"/>
      <c r="W947" s="81"/>
      <c r="X947" s="81"/>
    </row>
    <row r="948" spans="3:24" x14ac:dyDescent="0.25">
      <c r="C948" s="76">
        <v>42387</v>
      </c>
      <c r="D948" s="81">
        <v>1.4240999999999999</v>
      </c>
      <c r="E948" s="81">
        <v>28.55</v>
      </c>
      <c r="F948" s="81">
        <v>1.089</v>
      </c>
      <c r="G948" s="81">
        <v>127.55</v>
      </c>
      <c r="H948" s="81">
        <v>62.024999999999999</v>
      </c>
      <c r="I948" s="81">
        <v>363.25</v>
      </c>
      <c r="J948" s="81">
        <v>473.75</v>
      </c>
      <c r="K948" s="81">
        <v>165.5</v>
      </c>
      <c r="L948" s="81">
        <v>2458</v>
      </c>
      <c r="M948" s="81">
        <v>13.78</v>
      </c>
      <c r="N948" s="81"/>
      <c r="O948" s="81"/>
      <c r="P948" s="81"/>
      <c r="Q948" s="81"/>
      <c r="R948" s="81"/>
      <c r="S948" s="81"/>
      <c r="T948" s="81"/>
      <c r="U948" s="81"/>
      <c r="V948" s="81"/>
      <c r="W948" s="81"/>
      <c r="X948" s="81"/>
    </row>
    <row r="949" spans="3:24" x14ac:dyDescent="0.25">
      <c r="C949" s="76">
        <v>42384</v>
      </c>
      <c r="D949" s="81">
        <v>1.4254</v>
      </c>
      <c r="E949" s="81">
        <v>28.94</v>
      </c>
      <c r="F949" s="81">
        <v>1.0913999999999999</v>
      </c>
      <c r="G949" s="81">
        <v>127.55</v>
      </c>
      <c r="H949" s="81">
        <v>62.024999999999999</v>
      </c>
      <c r="I949" s="81">
        <v>363.25</v>
      </c>
      <c r="J949" s="81">
        <v>473.75</v>
      </c>
      <c r="K949" s="81">
        <v>165.25</v>
      </c>
      <c r="L949" s="81">
        <v>2458</v>
      </c>
      <c r="M949" s="81">
        <v>13.78</v>
      </c>
      <c r="N949" s="81"/>
      <c r="O949" s="81"/>
      <c r="P949" s="81"/>
      <c r="Q949" s="81"/>
      <c r="R949" s="81"/>
      <c r="S949" s="81"/>
      <c r="T949" s="81"/>
      <c r="U949" s="81"/>
      <c r="V949" s="81"/>
      <c r="W949" s="81"/>
      <c r="X949" s="81"/>
    </row>
    <row r="950" spans="3:24" x14ac:dyDescent="0.25">
      <c r="C950" s="76">
        <v>42383</v>
      </c>
      <c r="D950" s="81">
        <v>1.4413</v>
      </c>
      <c r="E950" s="81">
        <v>31.03</v>
      </c>
      <c r="F950" s="81">
        <v>1.0864</v>
      </c>
      <c r="G950" s="81">
        <v>130.55000000000001</v>
      </c>
      <c r="H950" s="81">
        <v>62.35</v>
      </c>
      <c r="I950" s="81">
        <v>358</v>
      </c>
      <c r="J950" s="81">
        <v>468.75</v>
      </c>
      <c r="K950" s="81">
        <v>166.25</v>
      </c>
      <c r="L950" s="81">
        <v>2458</v>
      </c>
      <c r="M950" s="81">
        <v>13.76</v>
      </c>
      <c r="N950" s="81"/>
      <c r="O950" s="81"/>
      <c r="P950" s="81"/>
      <c r="Q950" s="81"/>
      <c r="R950" s="81"/>
      <c r="S950" s="81"/>
      <c r="T950" s="81"/>
      <c r="U950" s="81"/>
      <c r="V950" s="81"/>
      <c r="W950" s="81"/>
      <c r="X950" s="81"/>
    </row>
    <row r="951" spans="3:24" x14ac:dyDescent="0.25">
      <c r="C951" s="76">
        <v>42382</v>
      </c>
      <c r="D951" s="81">
        <v>1.4406000000000001</v>
      </c>
      <c r="E951" s="81">
        <v>30.31</v>
      </c>
      <c r="F951" s="81">
        <v>1.0872999999999999</v>
      </c>
      <c r="G951" s="81">
        <v>132.1</v>
      </c>
      <c r="H951" s="81">
        <v>61.625</v>
      </c>
      <c r="I951" s="81">
        <v>358</v>
      </c>
      <c r="J951" s="81">
        <v>478</v>
      </c>
      <c r="K951" s="81">
        <v>168.25</v>
      </c>
      <c r="L951" s="81">
        <v>2458</v>
      </c>
      <c r="M951" s="81">
        <v>13.74</v>
      </c>
      <c r="N951" s="81"/>
      <c r="O951" s="81"/>
      <c r="P951" s="81"/>
      <c r="Q951" s="81"/>
      <c r="R951" s="81"/>
      <c r="S951" s="81"/>
      <c r="T951" s="81"/>
      <c r="U951" s="81"/>
      <c r="V951" s="81"/>
      <c r="W951" s="81"/>
      <c r="X951" s="81"/>
    </row>
    <row r="952" spans="3:24" x14ac:dyDescent="0.25">
      <c r="C952" s="76">
        <v>42381</v>
      </c>
      <c r="D952" s="81">
        <v>1.4442999999999999</v>
      </c>
      <c r="E952" s="81">
        <v>30.86</v>
      </c>
      <c r="F952" s="81">
        <v>1.0853999999999999</v>
      </c>
      <c r="G952" s="81">
        <v>131.6</v>
      </c>
      <c r="H952" s="81">
        <v>61.9</v>
      </c>
      <c r="I952" s="81">
        <v>356.75</v>
      </c>
      <c r="J952" s="81">
        <v>481.25</v>
      </c>
      <c r="K952" s="81">
        <v>170.75</v>
      </c>
      <c r="L952" s="81">
        <v>2458</v>
      </c>
      <c r="M952" s="81">
        <v>13.72</v>
      </c>
      <c r="N952" s="81"/>
      <c r="O952" s="81"/>
      <c r="P952" s="81"/>
      <c r="Q952" s="81"/>
      <c r="R952" s="81"/>
      <c r="S952" s="81"/>
      <c r="T952" s="81"/>
      <c r="U952" s="81"/>
      <c r="V952" s="81"/>
      <c r="W952" s="81"/>
      <c r="X952" s="81"/>
    </row>
    <row r="953" spans="3:24" x14ac:dyDescent="0.25">
      <c r="C953" s="76">
        <v>42380</v>
      </c>
      <c r="D953" s="81">
        <v>1.4538</v>
      </c>
      <c r="E953" s="81">
        <v>31.55</v>
      </c>
      <c r="F953" s="81">
        <v>1.0859000000000001</v>
      </c>
      <c r="G953" s="81">
        <v>132.22499999999999</v>
      </c>
      <c r="H953" s="81">
        <v>59.7</v>
      </c>
      <c r="I953" s="81">
        <v>351.75</v>
      </c>
      <c r="J953" s="81">
        <v>469</v>
      </c>
      <c r="K953" s="81">
        <v>169.25</v>
      </c>
      <c r="L953" s="81">
        <v>2458</v>
      </c>
      <c r="M953" s="81">
        <v>13.72</v>
      </c>
      <c r="N953" s="81"/>
      <c r="O953" s="81"/>
      <c r="P953" s="81"/>
      <c r="Q953" s="81"/>
      <c r="R953" s="81"/>
      <c r="S953" s="81"/>
      <c r="T953" s="81"/>
      <c r="U953" s="81"/>
      <c r="V953" s="81"/>
      <c r="W953" s="81"/>
      <c r="X953" s="81"/>
    </row>
    <row r="954" spans="3:24" x14ac:dyDescent="0.25">
      <c r="C954" s="76">
        <v>42377</v>
      </c>
      <c r="D954" s="81">
        <v>1.4517</v>
      </c>
      <c r="E954" s="81">
        <v>33.549999999999997</v>
      </c>
      <c r="F954" s="81">
        <v>1.0929</v>
      </c>
      <c r="G954" s="81">
        <v>132.875</v>
      </c>
      <c r="H954" s="81">
        <v>59.85</v>
      </c>
      <c r="I954" s="81">
        <v>357</v>
      </c>
      <c r="J954" s="81">
        <v>478.5</v>
      </c>
      <c r="K954" s="81">
        <v>171.5</v>
      </c>
      <c r="L954" s="81">
        <v>2458</v>
      </c>
      <c r="M954" s="81">
        <v>13.68</v>
      </c>
      <c r="N954" s="81"/>
      <c r="O954" s="81"/>
      <c r="P954" s="81"/>
      <c r="Q954" s="81"/>
      <c r="R954" s="81"/>
      <c r="S954" s="81"/>
      <c r="T954" s="81"/>
      <c r="U954" s="81"/>
      <c r="V954" s="81"/>
      <c r="W954" s="81"/>
      <c r="X954" s="81"/>
    </row>
    <row r="955" spans="3:24" x14ac:dyDescent="0.25">
      <c r="C955" s="76">
        <v>42376</v>
      </c>
      <c r="D955" s="81">
        <v>1.4615</v>
      </c>
      <c r="E955" s="81">
        <v>33.75</v>
      </c>
      <c r="F955" s="81">
        <v>1.0933999999999999</v>
      </c>
      <c r="G955" s="81">
        <v>133.52500000000001</v>
      </c>
      <c r="H955" s="81">
        <v>59.55</v>
      </c>
      <c r="I955" s="81">
        <v>353</v>
      </c>
      <c r="J955" s="81">
        <v>468.5</v>
      </c>
      <c r="K955" s="81">
        <v>169.5</v>
      </c>
      <c r="L955" s="81">
        <v>2458</v>
      </c>
      <c r="M955" s="81">
        <v>13.57</v>
      </c>
      <c r="N955" s="81"/>
      <c r="O955" s="81"/>
      <c r="P955" s="81"/>
      <c r="Q955" s="81"/>
      <c r="R955" s="81"/>
      <c r="S955" s="81"/>
      <c r="T955" s="81"/>
      <c r="U955" s="81"/>
      <c r="V955" s="81"/>
      <c r="W955" s="81"/>
      <c r="X955" s="81"/>
    </row>
    <row r="956" spans="3:24" x14ac:dyDescent="0.25">
      <c r="C956" s="76">
        <v>42375</v>
      </c>
      <c r="D956" s="81">
        <v>1.4625999999999999</v>
      </c>
      <c r="E956" s="81">
        <v>34.229999999999997</v>
      </c>
      <c r="F956" s="81">
        <v>1.0778000000000001</v>
      </c>
      <c r="G956" s="81">
        <v>136.52500000000001</v>
      </c>
      <c r="H956" s="81">
        <v>60.825000000000003</v>
      </c>
      <c r="I956" s="81">
        <v>353.25</v>
      </c>
      <c r="J956" s="81">
        <v>462.75</v>
      </c>
      <c r="K956" s="81">
        <v>171.5</v>
      </c>
      <c r="L956" s="81">
        <v>2458</v>
      </c>
      <c r="M956" s="81">
        <v>13.52</v>
      </c>
      <c r="N956" s="81"/>
      <c r="O956" s="81"/>
      <c r="P956" s="81"/>
      <c r="Q956" s="81"/>
      <c r="R956" s="81"/>
      <c r="S956" s="81"/>
      <c r="T956" s="81"/>
      <c r="U956" s="81"/>
      <c r="V956" s="81"/>
      <c r="W956" s="81"/>
      <c r="X956" s="81"/>
    </row>
    <row r="957" spans="3:24" x14ac:dyDescent="0.25">
      <c r="C957" s="76">
        <v>42374</v>
      </c>
      <c r="D957" s="81">
        <v>1.4671000000000001</v>
      </c>
      <c r="E957" s="81">
        <v>36.42</v>
      </c>
      <c r="F957" s="81">
        <v>1.0746</v>
      </c>
      <c r="G957" s="81">
        <v>136.77500000000001</v>
      </c>
      <c r="H957" s="81">
        <v>61.1</v>
      </c>
      <c r="I957" s="81">
        <v>353</v>
      </c>
      <c r="J957" s="81">
        <v>461.25</v>
      </c>
      <c r="K957" s="81">
        <v>170.75</v>
      </c>
      <c r="L957" s="81">
        <v>2458</v>
      </c>
      <c r="M957" s="81">
        <v>13.5</v>
      </c>
      <c r="N957" s="81"/>
      <c r="O957" s="81"/>
      <c r="P957" s="81"/>
      <c r="Q957" s="81"/>
      <c r="R957" s="81"/>
      <c r="S957" s="81"/>
      <c r="T957" s="81"/>
      <c r="U957" s="81"/>
      <c r="V957" s="81"/>
      <c r="W957" s="81"/>
      <c r="X957" s="81"/>
    </row>
    <row r="958" spans="3:24" x14ac:dyDescent="0.25">
      <c r="C958" s="76">
        <v>42373</v>
      </c>
      <c r="D958" s="81">
        <v>1.4715</v>
      </c>
      <c r="E958" s="81">
        <v>37.22</v>
      </c>
      <c r="F958" s="81">
        <v>1.0829</v>
      </c>
      <c r="G958" s="81">
        <v>136.42500000000001</v>
      </c>
      <c r="H958" s="81">
        <v>59.424999999999997</v>
      </c>
      <c r="I958" s="81">
        <v>351.5</v>
      </c>
      <c r="J958" s="81">
        <v>458.25</v>
      </c>
      <c r="K958" s="81">
        <v>171</v>
      </c>
      <c r="L958" s="81">
        <v>2458</v>
      </c>
      <c r="M958" s="81">
        <v>13.56</v>
      </c>
      <c r="N958" s="81"/>
      <c r="O958" s="81"/>
      <c r="P958" s="81"/>
      <c r="Q958" s="81"/>
      <c r="R958" s="81"/>
      <c r="S958" s="81"/>
      <c r="T958" s="81"/>
      <c r="U958" s="81"/>
      <c r="V958" s="81"/>
      <c r="W958" s="81"/>
      <c r="X958" s="81"/>
    </row>
    <row r="959" spans="3:24" x14ac:dyDescent="0.25">
      <c r="C959" s="76">
        <v>42370</v>
      </c>
      <c r="D959" s="81">
        <v>1.4742999999999999</v>
      </c>
      <c r="E959" s="81">
        <v>37.28</v>
      </c>
      <c r="F959" s="81">
        <v>1.0858000000000001</v>
      </c>
      <c r="G959" s="81">
        <v>135.80000000000001</v>
      </c>
      <c r="H959" s="81">
        <v>59.8</v>
      </c>
      <c r="I959" s="81">
        <v>358.75</v>
      </c>
      <c r="J959" s="81">
        <v>470</v>
      </c>
      <c r="K959" s="81">
        <v>173.5</v>
      </c>
      <c r="L959" s="81">
        <v>2458</v>
      </c>
      <c r="M959" s="81">
        <v>13.56</v>
      </c>
      <c r="N959" s="81"/>
      <c r="O959" s="81"/>
      <c r="P959" s="81"/>
      <c r="Q959" s="81"/>
      <c r="R959" s="81"/>
      <c r="S959" s="81"/>
      <c r="T959" s="81"/>
      <c r="U959" s="81"/>
      <c r="V959" s="81"/>
      <c r="W959" s="81"/>
      <c r="X959" s="81"/>
    </row>
    <row r="960" spans="3:24" x14ac:dyDescent="0.25">
      <c r="C960" s="76">
        <v>42369</v>
      </c>
      <c r="D960" s="81">
        <v>1.4738</v>
      </c>
      <c r="E960" s="81">
        <v>37.28</v>
      </c>
      <c r="F960" s="81">
        <v>1.0860000000000001</v>
      </c>
      <c r="G960" s="81">
        <v>135.80000000000001</v>
      </c>
      <c r="H960" s="81">
        <v>59.8</v>
      </c>
      <c r="I960" s="81">
        <v>358.75</v>
      </c>
      <c r="J960" s="81">
        <v>470</v>
      </c>
      <c r="K960" s="81">
        <v>173.5</v>
      </c>
      <c r="L960" s="81">
        <v>2458</v>
      </c>
      <c r="M960" s="81">
        <v>13.56</v>
      </c>
      <c r="N960" s="81"/>
      <c r="O960" s="81"/>
      <c r="P960" s="81"/>
      <c r="Q960" s="81"/>
      <c r="R960" s="81"/>
      <c r="S960" s="81"/>
      <c r="T960" s="81"/>
      <c r="U960" s="81"/>
      <c r="V960" s="81"/>
      <c r="W960" s="81"/>
      <c r="X960" s="81"/>
    </row>
    <row r="961" spans="3:24" x14ac:dyDescent="0.25">
      <c r="C961" s="76">
        <v>42368</v>
      </c>
      <c r="D961" s="81">
        <v>1.4812000000000001</v>
      </c>
      <c r="E961" s="81">
        <v>36.46</v>
      </c>
      <c r="F961" s="81">
        <v>1.0929</v>
      </c>
      <c r="G961" s="81">
        <v>133</v>
      </c>
      <c r="H961" s="81">
        <v>59.774999999999999</v>
      </c>
      <c r="I961" s="81">
        <v>359</v>
      </c>
      <c r="J961" s="81">
        <v>469.75</v>
      </c>
      <c r="K961" s="81">
        <v>174.75</v>
      </c>
      <c r="L961" s="81">
        <v>2458</v>
      </c>
      <c r="M961" s="81">
        <v>13.61</v>
      </c>
      <c r="N961" s="81"/>
      <c r="O961" s="81"/>
      <c r="P961" s="81"/>
      <c r="Q961" s="81"/>
      <c r="R961" s="81"/>
      <c r="S961" s="81"/>
      <c r="T961" s="81"/>
      <c r="U961" s="81"/>
      <c r="V961" s="81"/>
      <c r="W961" s="81"/>
      <c r="X961" s="81"/>
    </row>
    <row r="962" spans="3:24" x14ac:dyDescent="0.25">
      <c r="C962" s="76">
        <v>42367</v>
      </c>
      <c r="D962" s="81">
        <v>1.4811000000000001</v>
      </c>
      <c r="E962" s="81">
        <v>37.79</v>
      </c>
      <c r="F962" s="81">
        <v>1.0916999999999999</v>
      </c>
      <c r="G962" s="81">
        <v>130.19999999999999</v>
      </c>
      <c r="H962" s="81">
        <v>59.15</v>
      </c>
      <c r="I962" s="81">
        <v>362.5</v>
      </c>
      <c r="J962" s="81">
        <v>475.75</v>
      </c>
      <c r="K962" s="81">
        <v>174</v>
      </c>
      <c r="L962" s="81">
        <v>2458</v>
      </c>
      <c r="M962" s="81">
        <v>14.47</v>
      </c>
      <c r="N962" s="81"/>
      <c r="O962" s="81"/>
      <c r="P962" s="81"/>
      <c r="Q962" s="81"/>
      <c r="R962" s="81"/>
      <c r="S962" s="81"/>
      <c r="T962" s="81"/>
      <c r="U962" s="81"/>
      <c r="V962" s="81"/>
      <c r="W962" s="81"/>
      <c r="X962" s="81"/>
    </row>
    <row r="963" spans="3:24" x14ac:dyDescent="0.25">
      <c r="C963" s="76">
        <v>42366</v>
      </c>
      <c r="D963" s="81">
        <v>1.4876</v>
      </c>
      <c r="E963" s="81">
        <v>36.619999999999997</v>
      </c>
      <c r="F963" s="81">
        <v>1.0965</v>
      </c>
      <c r="G963" s="81">
        <v>130.85</v>
      </c>
      <c r="H963" s="81">
        <v>59.125</v>
      </c>
      <c r="I963" s="81">
        <v>361</v>
      </c>
      <c r="J963" s="81">
        <v>466.5</v>
      </c>
      <c r="K963" s="81">
        <v>173</v>
      </c>
      <c r="L963" s="81">
        <v>2458</v>
      </c>
      <c r="M963" s="81">
        <v>14.47</v>
      </c>
      <c r="N963" s="81"/>
      <c r="O963" s="81"/>
      <c r="P963" s="81"/>
      <c r="Q963" s="81"/>
      <c r="R963" s="81"/>
      <c r="S963" s="81"/>
      <c r="T963" s="81"/>
      <c r="U963" s="81"/>
      <c r="V963" s="81"/>
      <c r="W963" s="81"/>
      <c r="X963" s="81"/>
    </row>
    <row r="964" spans="3:24" x14ac:dyDescent="0.25">
      <c r="C964" s="76">
        <v>42363</v>
      </c>
      <c r="D964" s="81">
        <v>1.4932000000000001</v>
      </c>
      <c r="E964" s="81">
        <v>37.89</v>
      </c>
      <c r="F964" s="81">
        <v>1.0972999999999999</v>
      </c>
      <c r="G964" s="81">
        <v>131.1</v>
      </c>
      <c r="H964" s="81">
        <v>58.3</v>
      </c>
      <c r="I964" s="81">
        <v>364.5</v>
      </c>
      <c r="J964" s="81">
        <v>467.5</v>
      </c>
      <c r="K964" s="81">
        <v>174</v>
      </c>
      <c r="L964" s="81">
        <v>2458</v>
      </c>
      <c r="M964" s="81">
        <v>14.48</v>
      </c>
      <c r="N964" s="81"/>
      <c r="O964" s="81"/>
      <c r="P964" s="81"/>
      <c r="Q964" s="81"/>
      <c r="R964" s="81"/>
      <c r="S964" s="81"/>
      <c r="T964" s="81"/>
      <c r="U964" s="81"/>
      <c r="V964" s="81"/>
      <c r="W964" s="81"/>
      <c r="X964" s="81"/>
    </row>
    <row r="965" spans="3:24" x14ac:dyDescent="0.25">
      <c r="C965" s="76">
        <v>42362</v>
      </c>
      <c r="D965" s="81">
        <v>1.4915</v>
      </c>
      <c r="E965" s="81">
        <v>37.89</v>
      </c>
      <c r="F965" s="81">
        <v>1.0969</v>
      </c>
      <c r="G965" s="81">
        <v>131.1</v>
      </c>
      <c r="H965" s="81">
        <v>58.3</v>
      </c>
      <c r="I965" s="81">
        <v>364.5</v>
      </c>
      <c r="J965" s="81">
        <v>467.5</v>
      </c>
      <c r="K965" s="81">
        <v>174</v>
      </c>
      <c r="L965" s="81">
        <v>2458</v>
      </c>
      <c r="M965" s="81">
        <v>14.48</v>
      </c>
      <c r="N965" s="81"/>
      <c r="O965" s="81"/>
      <c r="P965" s="81"/>
      <c r="Q965" s="81"/>
      <c r="R965" s="81"/>
      <c r="S965" s="81"/>
      <c r="T965" s="81"/>
      <c r="U965" s="81"/>
      <c r="V965" s="81"/>
      <c r="W965" s="81"/>
      <c r="X965" s="81"/>
    </row>
    <row r="966" spans="3:24" x14ac:dyDescent="0.25">
      <c r="C966" s="76">
        <v>42361</v>
      </c>
      <c r="D966" s="81">
        <v>1.4867999999999999</v>
      </c>
      <c r="E966" s="81">
        <v>37.36</v>
      </c>
      <c r="F966" s="81">
        <v>1.0909</v>
      </c>
      <c r="G966" s="81">
        <v>128.6</v>
      </c>
      <c r="H966" s="81">
        <v>57.774999999999999</v>
      </c>
      <c r="I966" s="81">
        <v>365.5</v>
      </c>
      <c r="J966" s="81">
        <v>469.5</v>
      </c>
      <c r="K966" s="81">
        <v>173.5</v>
      </c>
      <c r="L966" s="81">
        <v>2458</v>
      </c>
      <c r="M966" s="81">
        <v>14.53</v>
      </c>
      <c r="N966" s="81"/>
      <c r="O966" s="81"/>
      <c r="P966" s="81"/>
      <c r="Q966" s="81"/>
      <c r="R966" s="81"/>
      <c r="S966" s="81"/>
      <c r="T966" s="81"/>
      <c r="U966" s="81"/>
      <c r="V966" s="81"/>
      <c r="W966" s="81"/>
      <c r="X966" s="81"/>
    </row>
    <row r="967" spans="3:24" x14ac:dyDescent="0.25">
      <c r="C967" s="76">
        <v>42360</v>
      </c>
      <c r="D967" s="81">
        <v>1.4823999999999999</v>
      </c>
      <c r="E967" s="81">
        <v>36.11</v>
      </c>
      <c r="F967" s="81">
        <v>1.0953999999999999</v>
      </c>
      <c r="G967" s="81">
        <v>125.6</v>
      </c>
      <c r="H967" s="81">
        <v>56.85</v>
      </c>
      <c r="I967" s="81">
        <v>366.25</v>
      </c>
      <c r="J967" s="81">
        <v>471.75</v>
      </c>
      <c r="K967" s="81">
        <v>174</v>
      </c>
      <c r="L967" s="81">
        <v>2458</v>
      </c>
      <c r="M967" s="81">
        <v>14.53</v>
      </c>
      <c r="N967" s="81"/>
      <c r="O967" s="81"/>
      <c r="P967" s="81"/>
      <c r="Q967" s="81"/>
      <c r="R967" s="81"/>
      <c r="S967" s="81"/>
      <c r="T967" s="81"/>
      <c r="U967" s="81"/>
      <c r="V967" s="81"/>
      <c r="W967" s="81"/>
      <c r="X967" s="81"/>
    </row>
    <row r="968" spans="3:24" x14ac:dyDescent="0.25">
      <c r="C968" s="76">
        <v>42359</v>
      </c>
      <c r="D968" s="81">
        <v>1.4878</v>
      </c>
      <c r="E968" s="81">
        <v>36.35</v>
      </c>
      <c r="F968" s="81">
        <v>1.0911999999999999</v>
      </c>
      <c r="G968" s="81">
        <v>123.4</v>
      </c>
      <c r="H968" s="81">
        <v>56.45</v>
      </c>
      <c r="I968" s="81">
        <v>372</v>
      </c>
      <c r="J968" s="81">
        <v>479</v>
      </c>
      <c r="K968" s="81">
        <v>174.75</v>
      </c>
      <c r="L968" s="81">
        <v>2458</v>
      </c>
      <c r="M968" s="81">
        <v>14.53</v>
      </c>
      <c r="N968" s="81"/>
      <c r="O968" s="81"/>
      <c r="P968" s="81"/>
      <c r="Q968" s="81"/>
      <c r="R968" s="81"/>
      <c r="S968" s="81"/>
      <c r="T968" s="81"/>
      <c r="U968" s="81"/>
      <c r="V968" s="81"/>
      <c r="W968" s="81"/>
      <c r="X968" s="81"/>
    </row>
    <row r="969" spans="3:24" x14ac:dyDescent="0.25">
      <c r="C969" s="76">
        <v>42356</v>
      </c>
      <c r="D969" s="81">
        <v>1.4892000000000001</v>
      </c>
      <c r="E969" s="81">
        <v>36.880000000000003</v>
      </c>
      <c r="F969" s="81">
        <v>1.0865</v>
      </c>
      <c r="G969" s="81">
        <v>120.15</v>
      </c>
      <c r="H969" s="81">
        <v>56.625</v>
      </c>
      <c r="I969" s="81">
        <v>374.5</v>
      </c>
      <c r="J969" s="81">
        <v>486.75</v>
      </c>
      <c r="K969" s="81">
        <v>176.25</v>
      </c>
      <c r="L969" s="81">
        <v>2458</v>
      </c>
      <c r="M969" s="81">
        <v>14.52</v>
      </c>
      <c r="N969" s="81"/>
      <c r="O969" s="81"/>
      <c r="P969" s="81"/>
      <c r="Q969" s="81"/>
      <c r="R969" s="81"/>
      <c r="S969" s="81"/>
      <c r="T969" s="81"/>
      <c r="U969" s="81"/>
      <c r="V969" s="81"/>
      <c r="W969" s="81"/>
      <c r="X969" s="81"/>
    </row>
    <row r="970" spans="3:24" x14ac:dyDescent="0.25">
      <c r="C970" s="76">
        <v>42355</v>
      </c>
      <c r="D970" s="81">
        <v>1.49</v>
      </c>
      <c r="E970" s="81">
        <v>37.06</v>
      </c>
      <c r="F970" s="81">
        <v>1.0825</v>
      </c>
      <c r="G970" s="81">
        <v>117.15</v>
      </c>
      <c r="H970" s="81">
        <v>55.774999999999999</v>
      </c>
      <c r="I970" s="81">
        <v>374.25</v>
      </c>
      <c r="J970" s="81">
        <v>484</v>
      </c>
      <c r="K970" s="81">
        <v>175</v>
      </c>
      <c r="L970" s="81">
        <v>2458</v>
      </c>
      <c r="M970" s="81">
        <v>14.51</v>
      </c>
      <c r="N970" s="81"/>
      <c r="O970" s="81"/>
      <c r="P970" s="81"/>
      <c r="Q970" s="81"/>
      <c r="R970" s="81"/>
      <c r="S970" s="81"/>
      <c r="T970" s="81"/>
      <c r="U970" s="81"/>
      <c r="V970" s="81"/>
      <c r="W970" s="81"/>
      <c r="X970" s="81"/>
    </row>
    <row r="971" spans="3:24" x14ac:dyDescent="0.25">
      <c r="C971" s="76">
        <v>42354</v>
      </c>
      <c r="D971" s="81">
        <v>1.4999</v>
      </c>
      <c r="E971" s="81">
        <v>37.19</v>
      </c>
      <c r="F971" s="81">
        <v>1.0911</v>
      </c>
      <c r="G971" s="81">
        <v>119.97499999999999</v>
      </c>
      <c r="H971" s="81">
        <v>57.9</v>
      </c>
      <c r="I971" s="81">
        <v>369.75</v>
      </c>
      <c r="J971" s="81">
        <v>483.5</v>
      </c>
      <c r="K971" s="81">
        <v>175</v>
      </c>
      <c r="L971" s="81">
        <v>2458</v>
      </c>
      <c r="M971" s="81">
        <v>14.53</v>
      </c>
      <c r="N971" s="81"/>
      <c r="O971" s="81"/>
      <c r="P971" s="81"/>
      <c r="Q971" s="81"/>
      <c r="R971" s="81"/>
      <c r="S971" s="81"/>
      <c r="T971" s="81"/>
      <c r="U971" s="81"/>
      <c r="V971" s="81"/>
      <c r="W971" s="81"/>
      <c r="X971" s="81"/>
    </row>
    <row r="972" spans="3:24" x14ac:dyDescent="0.25">
      <c r="C972" s="76">
        <v>42353</v>
      </c>
      <c r="D972" s="81">
        <v>1.5034000000000001</v>
      </c>
      <c r="E972" s="81">
        <v>38.450000000000003</v>
      </c>
      <c r="F972" s="81">
        <v>1.0927</v>
      </c>
      <c r="G972" s="81">
        <v>120.3</v>
      </c>
      <c r="H972" s="81">
        <v>58.924999999999997</v>
      </c>
      <c r="I972" s="81">
        <v>377.25</v>
      </c>
      <c r="J972" s="81">
        <v>494.25</v>
      </c>
      <c r="K972" s="81">
        <v>178.75</v>
      </c>
      <c r="L972" s="81">
        <v>2458</v>
      </c>
      <c r="M972" s="81">
        <v>14.58</v>
      </c>
      <c r="N972" s="81"/>
      <c r="O972" s="81"/>
      <c r="P972" s="81"/>
      <c r="Q972" s="81"/>
      <c r="R972" s="81"/>
      <c r="S972" s="81"/>
      <c r="T972" s="81"/>
      <c r="U972" s="81"/>
      <c r="V972" s="81"/>
      <c r="W972" s="81"/>
      <c r="X972" s="81"/>
    </row>
    <row r="973" spans="3:24" x14ac:dyDescent="0.25">
      <c r="C973" s="76">
        <v>42352</v>
      </c>
      <c r="D973" s="81">
        <v>1.514</v>
      </c>
      <c r="E973" s="81">
        <v>37.92</v>
      </c>
      <c r="F973" s="81">
        <v>1.099</v>
      </c>
      <c r="G973" s="81">
        <v>119.52500000000001</v>
      </c>
      <c r="H973" s="81">
        <v>55.55</v>
      </c>
      <c r="I973" s="81">
        <v>381.75</v>
      </c>
      <c r="J973" s="81">
        <v>487.75</v>
      </c>
      <c r="K973" s="81">
        <v>175.5</v>
      </c>
      <c r="L973" s="81">
        <v>2419</v>
      </c>
      <c r="M973" s="81">
        <v>14.58</v>
      </c>
      <c r="N973" s="81"/>
      <c r="O973" s="81"/>
      <c r="P973" s="81"/>
      <c r="Q973" s="81"/>
      <c r="R973" s="81"/>
      <c r="S973" s="81"/>
      <c r="T973" s="81"/>
      <c r="U973" s="81"/>
      <c r="V973" s="81"/>
      <c r="W973" s="81"/>
      <c r="X973" s="81"/>
    </row>
    <row r="974" spans="3:24" x14ac:dyDescent="0.25">
      <c r="C974" s="76">
        <v>42349</v>
      </c>
      <c r="D974" s="81">
        <v>1.5215000000000001</v>
      </c>
      <c r="E974" s="81">
        <v>37.93</v>
      </c>
      <c r="F974" s="81">
        <v>1.0987</v>
      </c>
      <c r="G974" s="81">
        <v>121.45</v>
      </c>
      <c r="H974" s="81">
        <v>56</v>
      </c>
      <c r="I974" s="81">
        <v>373</v>
      </c>
      <c r="J974" s="81">
        <v>482.75</v>
      </c>
      <c r="K974" s="81">
        <v>176.25</v>
      </c>
      <c r="L974" s="81">
        <v>2419</v>
      </c>
      <c r="M974" s="81">
        <v>14.56</v>
      </c>
      <c r="N974" s="81"/>
      <c r="O974" s="81"/>
      <c r="P974" s="81"/>
      <c r="Q974" s="81"/>
      <c r="R974" s="81"/>
      <c r="S974" s="81"/>
      <c r="T974" s="81"/>
      <c r="U974" s="81"/>
      <c r="V974" s="81"/>
      <c r="W974" s="81"/>
      <c r="X974" s="81"/>
    </row>
    <row r="975" spans="3:24" x14ac:dyDescent="0.25">
      <c r="C975" s="76">
        <v>42348</v>
      </c>
      <c r="D975" s="81">
        <v>1.5158</v>
      </c>
      <c r="E975" s="81">
        <v>39.729999999999997</v>
      </c>
      <c r="F975" s="81">
        <v>1.0940000000000001</v>
      </c>
      <c r="G975" s="81">
        <v>121.55</v>
      </c>
      <c r="H975" s="81">
        <v>56.225000000000001</v>
      </c>
      <c r="I975" s="81">
        <v>377.25</v>
      </c>
      <c r="J975" s="81">
        <v>484.5</v>
      </c>
      <c r="K975" s="81">
        <v>165</v>
      </c>
      <c r="L975" s="81">
        <v>2419</v>
      </c>
      <c r="M975" s="81">
        <v>14.6</v>
      </c>
      <c r="N975" s="81"/>
      <c r="O975" s="81"/>
      <c r="P975" s="81"/>
      <c r="Q975" s="81"/>
      <c r="R975" s="81"/>
      <c r="S975" s="81"/>
      <c r="T975" s="81"/>
      <c r="U975" s="81"/>
      <c r="V975" s="81"/>
      <c r="W975" s="81"/>
      <c r="X975" s="81"/>
    </row>
    <row r="976" spans="3:24" x14ac:dyDescent="0.25">
      <c r="C976" s="76">
        <v>42347</v>
      </c>
      <c r="D976" s="81">
        <v>1.518</v>
      </c>
      <c r="E976" s="81">
        <v>40.11</v>
      </c>
      <c r="F976" s="81">
        <v>1.1025</v>
      </c>
      <c r="G976" s="81">
        <v>119.85</v>
      </c>
      <c r="H976" s="81">
        <v>56.75</v>
      </c>
      <c r="I976" s="81">
        <v>371.75</v>
      </c>
      <c r="J976" s="81">
        <v>478</v>
      </c>
      <c r="K976" s="81">
        <v>166</v>
      </c>
      <c r="L976" s="81">
        <v>2419</v>
      </c>
      <c r="M976" s="81">
        <v>14.6</v>
      </c>
      <c r="N976" s="81"/>
      <c r="O976" s="81"/>
      <c r="P976" s="81"/>
      <c r="Q976" s="81"/>
      <c r="R976" s="81"/>
      <c r="S976" s="81"/>
      <c r="T976" s="81"/>
      <c r="U976" s="81"/>
      <c r="V976" s="81"/>
      <c r="W976" s="81"/>
      <c r="X976" s="81"/>
    </row>
    <row r="977" spans="3:24" x14ac:dyDescent="0.25">
      <c r="C977" s="76">
        <v>42346</v>
      </c>
      <c r="D977" s="81">
        <v>1.5005999999999999</v>
      </c>
      <c r="E977" s="81">
        <v>40.26</v>
      </c>
      <c r="F977" s="81">
        <v>1.0892999999999999</v>
      </c>
      <c r="G977" s="81">
        <v>122.25</v>
      </c>
      <c r="H977" s="81">
        <v>55.325000000000003</v>
      </c>
      <c r="I977" s="81">
        <v>370</v>
      </c>
      <c r="J977" s="81">
        <v>470.75</v>
      </c>
      <c r="K977" s="81">
        <v>168.75</v>
      </c>
      <c r="L977" s="81">
        <v>2419</v>
      </c>
      <c r="M977" s="81">
        <v>14.58</v>
      </c>
      <c r="N977" s="81"/>
      <c r="O977" s="81"/>
      <c r="P977" s="81"/>
      <c r="Q977" s="81"/>
      <c r="R977" s="81"/>
      <c r="S977" s="81"/>
      <c r="T977" s="81"/>
      <c r="U977" s="81"/>
      <c r="V977" s="81"/>
      <c r="W977" s="81"/>
      <c r="X977" s="81"/>
    </row>
    <row r="978" spans="3:24" x14ac:dyDescent="0.25">
      <c r="C978" s="76">
        <v>42345</v>
      </c>
      <c r="D978" s="81">
        <v>1.5052000000000001</v>
      </c>
      <c r="E978" s="81">
        <v>40.729999999999997</v>
      </c>
      <c r="F978" s="81">
        <v>1.0834999999999999</v>
      </c>
      <c r="G978" s="81">
        <v>121.625</v>
      </c>
      <c r="H978" s="81">
        <v>55.475000000000001</v>
      </c>
      <c r="I978" s="81">
        <v>368.5</v>
      </c>
      <c r="J978" s="81">
        <v>470.25</v>
      </c>
      <c r="K978" s="81">
        <v>171.75</v>
      </c>
      <c r="L978" s="81">
        <v>2419</v>
      </c>
      <c r="M978" s="81">
        <v>14.62</v>
      </c>
      <c r="N978" s="81"/>
      <c r="O978" s="81"/>
      <c r="P978" s="81"/>
      <c r="Q978" s="81"/>
      <c r="R978" s="81"/>
      <c r="S978" s="81"/>
      <c r="T978" s="81"/>
      <c r="U978" s="81"/>
      <c r="V978" s="81"/>
      <c r="W978" s="81"/>
      <c r="X978" s="81"/>
    </row>
    <row r="979" spans="3:24" x14ac:dyDescent="0.25">
      <c r="C979" s="76">
        <v>42342</v>
      </c>
      <c r="D979" s="81">
        <v>1.5109999999999999</v>
      </c>
      <c r="E979" s="81">
        <v>43</v>
      </c>
      <c r="F979" s="81">
        <v>1.0884</v>
      </c>
      <c r="G979" s="81">
        <v>124.27500000000001</v>
      </c>
      <c r="H979" s="81">
        <v>57.05</v>
      </c>
      <c r="I979" s="81">
        <v>376.25</v>
      </c>
      <c r="J979" s="81">
        <v>471.25</v>
      </c>
      <c r="K979" s="81">
        <v>173</v>
      </c>
      <c r="L979" s="81">
        <v>2419</v>
      </c>
      <c r="M979" s="81">
        <v>14.61</v>
      </c>
      <c r="N979" s="81"/>
      <c r="O979" s="81"/>
      <c r="P979" s="81"/>
      <c r="Q979" s="81"/>
      <c r="R979" s="81"/>
      <c r="S979" s="81"/>
      <c r="T979" s="81"/>
      <c r="U979" s="81"/>
      <c r="V979" s="81"/>
      <c r="W979" s="81"/>
      <c r="X979" s="81"/>
    </row>
    <row r="980" spans="3:24" x14ac:dyDescent="0.25">
      <c r="C980" s="76">
        <v>42341</v>
      </c>
      <c r="D980" s="81">
        <v>1.5143</v>
      </c>
      <c r="E980" s="81">
        <v>43.84</v>
      </c>
      <c r="F980" s="81">
        <v>1.0938000000000001</v>
      </c>
      <c r="G980" s="81">
        <v>125.7</v>
      </c>
      <c r="H980" s="81">
        <v>58.35</v>
      </c>
      <c r="I980" s="81">
        <v>370.25</v>
      </c>
      <c r="J980" s="81">
        <v>464.75</v>
      </c>
      <c r="K980" s="81">
        <v>174</v>
      </c>
      <c r="L980" s="81">
        <v>2419</v>
      </c>
      <c r="M980" s="81">
        <v>14.67</v>
      </c>
      <c r="N980" s="81"/>
      <c r="O980" s="81"/>
      <c r="P980" s="81"/>
      <c r="Q980" s="81"/>
      <c r="R980" s="81"/>
      <c r="S980" s="81"/>
      <c r="T980" s="81"/>
      <c r="U980" s="81"/>
      <c r="V980" s="81"/>
      <c r="W980" s="81"/>
      <c r="X980" s="81"/>
    </row>
    <row r="981" spans="3:24" x14ac:dyDescent="0.25">
      <c r="C981" s="76">
        <v>42340</v>
      </c>
      <c r="D981" s="81">
        <v>1.4947999999999999</v>
      </c>
      <c r="E981" s="81">
        <v>42.49</v>
      </c>
      <c r="F981" s="81">
        <v>1.0610999999999999</v>
      </c>
      <c r="G981" s="81">
        <v>129.1</v>
      </c>
      <c r="H981" s="81">
        <v>59.35</v>
      </c>
      <c r="I981" s="81">
        <v>364</v>
      </c>
      <c r="J981" s="81">
        <v>452.25</v>
      </c>
      <c r="K981" s="81">
        <v>176.75</v>
      </c>
      <c r="L981" s="81">
        <v>2419</v>
      </c>
      <c r="M981" s="81">
        <v>14.64</v>
      </c>
      <c r="N981" s="81"/>
      <c r="O981" s="81"/>
      <c r="P981" s="81"/>
      <c r="Q981" s="81"/>
      <c r="R981" s="81"/>
      <c r="S981" s="81"/>
      <c r="T981" s="81"/>
      <c r="U981" s="81"/>
      <c r="V981" s="81"/>
      <c r="W981" s="81"/>
      <c r="X981" s="81"/>
    </row>
    <row r="982" spans="3:24" x14ac:dyDescent="0.25">
      <c r="C982" s="76">
        <v>42339</v>
      </c>
      <c r="D982" s="81">
        <v>1.508</v>
      </c>
      <c r="E982" s="81">
        <v>44.44</v>
      </c>
      <c r="F982" s="81">
        <v>1.0630999999999999</v>
      </c>
      <c r="G982" s="81">
        <v>132.1</v>
      </c>
      <c r="H982" s="81">
        <v>59.95</v>
      </c>
      <c r="I982" s="81">
        <v>367</v>
      </c>
      <c r="J982" s="81">
        <v>456.5</v>
      </c>
      <c r="K982" s="81">
        <v>176.5</v>
      </c>
      <c r="L982" s="81">
        <v>2419</v>
      </c>
      <c r="M982" s="81">
        <v>14.63</v>
      </c>
      <c r="N982" s="81"/>
      <c r="O982" s="81"/>
      <c r="P982" s="81"/>
      <c r="Q982" s="81"/>
      <c r="R982" s="81"/>
      <c r="S982" s="81"/>
      <c r="T982" s="81"/>
      <c r="U982" s="81"/>
      <c r="V982" s="81"/>
      <c r="W982" s="81"/>
      <c r="X982" s="81"/>
    </row>
    <row r="983" spans="3:24" x14ac:dyDescent="0.25">
      <c r="C983" s="76">
        <v>42338</v>
      </c>
      <c r="D983" s="81">
        <v>1.5054000000000001</v>
      </c>
      <c r="E983" s="81">
        <v>44.61</v>
      </c>
      <c r="F983" s="81">
        <v>1.0563</v>
      </c>
      <c r="G983" s="81">
        <v>130.05000000000001</v>
      </c>
      <c r="H983" s="81">
        <v>58.424999999999997</v>
      </c>
      <c r="I983" s="81">
        <v>365</v>
      </c>
      <c r="J983" s="81">
        <v>460</v>
      </c>
      <c r="K983" s="81">
        <v>176.75</v>
      </c>
      <c r="L983" s="81">
        <v>2345</v>
      </c>
      <c r="M983" s="81">
        <v>14.62</v>
      </c>
      <c r="N983" s="81"/>
      <c r="O983" s="81"/>
      <c r="P983" s="81"/>
      <c r="Q983" s="81"/>
      <c r="R983" s="81"/>
      <c r="S983" s="81"/>
      <c r="T983" s="81"/>
      <c r="U983" s="81"/>
      <c r="V983" s="81"/>
      <c r="W983" s="81"/>
      <c r="X983" s="81"/>
    </row>
    <row r="984" spans="3:24" x14ac:dyDescent="0.25">
      <c r="C984" s="76">
        <v>42335</v>
      </c>
      <c r="D984" s="81">
        <v>1.5035000000000001</v>
      </c>
      <c r="E984" s="81">
        <v>44.86</v>
      </c>
      <c r="F984" s="81">
        <v>1.0589999999999999</v>
      </c>
      <c r="G984" s="81">
        <v>131.82499999999999</v>
      </c>
      <c r="H984" s="81">
        <v>58.725000000000001</v>
      </c>
      <c r="I984" s="81">
        <v>359.25</v>
      </c>
      <c r="J984" s="81">
        <v>465.75</v>
      </c>
      <c r="K984" s="81">
        <v>176.25</v>
      </c>
      <c r="L984" s="81">
        <v>2345</v>
      </c>
      <c r="M984" s="81">
        <v>14.58</v>
      </c>
      <c r="N984" s="81"/>
      <c r="O984" s="81"/>
      <c r="P984" s="81"/>
      <c r="Q984" s="81"/>
      <c r="R984" s="81"/>
      <c r="S984" s="81"/>
      <c r="T984" s="81"/>
      <c r="U984" s="81"/>
      <c r="V984" s="81"/>
      <c r="W984" s="81"/>
      <c r="X984" s="81"/>
    </row>
    <row r="985" spans="3:24" x14ac:dyDescent="0.25">
      <c r="C985" s="76">
        <v>42334</v>
      </c>
      <c r="D985" s="81">
        <v>1.51</v>
      </c>
      <c r="E985" s="81">
        <v>45.46</v>
      </c>
      <c r="F985" s="81">
        <v>1.0609</v>
      </c>
      <c r="G985" s="81">
        <v>130.94999999999999</v>
      </c>
      <c r="H985" s="81">
        <v>58.8</v>
      </c>
      <c r="I985" s="81">
        <v>366</v>
      </c>
      <c r="J985" s="81">
        <v>479.25</v>
      </c>
      <c r="K985" s="81">
        <v>177</v>
      </c>
      <c r="L985" s="81">
        <v>2345</v>
      </c>
      <c r="M985" s="81">
        <v>14.58</v>
      </c>
      <c r="N985" s="81"/>
      <c r="O985" s="81"/>
      <c r="P985" s="81"/>
      <c r="Q985" s="81"/>
      <c r="R985" s="81"/>
      <c r="S985" s="81"/>
      <c r="T985" s="81"/>
      <c r="U985" s="81"/>
      <c r="V985" s="81"/>
      <c r="W985" s="81"/>
      <c r="X985" s="81"/>
    </row>
    <row r="986" spans="3:24" x14ac:dyDescent="0.25">
      <c r="C986" s="76">
        <v>42333</v>
      </c>
      <c r="D986" s="81">
        <v>1.5125999999999999</v>
      </c>
      <c r="E986" s="81">
        <v>46.17</v>
      </c>
      <c r="F986" s="81">
        <v>1.0626</v>
      </c>
      <c r="G986" s="81">
        <v>130.94999999999999</v>
      </c>
      <c r="H986" s="81">
        <v>58.8</v>
      </c>
      <c r="I986" s="81">
        <v>366</v>
      </c>
      <c r="J986" s="81">
        <v>479.25</v>
      </c>
      <c r="K986" s="81">
        <v>177.75</v>
      </c>
      <c r="L986" s="81">
        <v>2345</v>
      </c>
      <c r="M986" s="81">
        <v>14.58</v>
      </c>
      <c r="N986" s="81"/>
      <c r="O986" s="81"/>
      <c r="P986" s="81"/>
      <c r="Q986" s="81"/>
      <c r="R986" s="81"/>
      <c r="S986" s="81"/>
      <c r="T986" s="81"/>
      <c r="U986" s="81"/>
      <c r="V986" s="81"/>
      <c r="W986" s="81"/>
      <c r="X986" s="81"/>
    </row>
    <row r="987" spans="3:24" x14ac:dyDescent="0.25">
      <c r="C987" s="76">
        <v>42332</v>
      </c>
      <c r="D987" s="81">
        <v>1.5083</v>
      </c>
      <c r="E987" s="81">
        <v>46.12</v>
      </c>
      <c r="F987" s="81">
        <v>1.0640000000000001</v>
      </c>
      <c r="G987" s="81">
        <v>130.25</v>
      </c>
      <c r="H987" s="81">
        <v>57.225000000000001</v>
      </c>
      <c r="I987" s="81">
        <v>364.25</v>
      </c>
      <c r="J987" s="81">
        <v>484.25</v>
      </c>
      <c r="K987" s="81">
        <v>176</v>
      </c>
      <c r="L987" s="81">
        <v>2345</v>
      </c>
      <c r="M987" s="81">
        <v>14.49</v>
      </c>
      <c r="N987" s="81"/>
      <c r="O987" s="81"/>
      <c r="P987" s="81"/>
      <c r="Q987" s="81"/>
      <c r="R987" s="81"/>
      <c r="S987" s="81"/>
      <c r="T987" s="81"/>
      <c r="U987" s="81"/>
      <c r="V987" s="81"/>
      <c r="W987" s="81"/>
      <c r="X987" s="81"/>
    </row>
    <row r="988" spans="3:24" x14ac:dyDescent="0.25">
      <c r="C988" s="76">
        <v>42331</v>
      </c>
      <c r="D988" s="81">
        <v>1.5122</v>
      </c>
      <c r="E988" s="81">
        <v>44.83</v>
      </c>
      <c r="F988" s="81">
        <v>1.0633999999999999</v>
      </c>
      <c r="G988" s="81">
        <v>132.17500000000001</v>
      </c>
      <c r="H988" s="81">
        <v>57.45</v>
      </c>
      <c r="I988" s="81">
        <v>367.25</v>
      </c>
      <c r="J988" s="81">
        <v>495</v>
      </c>
      <c r="K988" s="81">
        <v>177.25</v>
      </c>
      <c r="L988" s="81">
        <v>2345</v>
      </c>
      <c r="M988" s="81">
        <v>14.68</v>
      </c>
      <c r="N988" s="81"/>
      <c r="O988" s="81"/>
      <c r="P988" s="81"/>
      <c r="Q988" s="81"/>
      <c r="R988" s="81"/>
      <c r="S988" s="81"/>
      <c r="T988" s="81"/>
      <c r="U988" s="81"/>
      <c r="V988" s="81"/>
      <c r="W988" s="81"/>
      <c r="X988" s="81"/>
    </row>
    <row r="989" spans="3:24" x14ac:dyDescent="0.25">
      <c r="C989" s="76">
        <v>42328</v>
      </c>
      <c r="D989" s="81">
        <v>1.5188999999999999</v>
      </c>
      <c r="E989" s="81">
        <v>44.66</v>
      </c>
      <c r="F989" s="81">
        <v>1.0643</v>
      </c>
      <c r="G989" s="81">
        <v>129.69999999999999</v>
      </c>
      <c r="H989" s="81">
        <v>57.45</v>
      </c>
      <c r="I989" s="81">
        <v>363.25</v>
      </c>
      <c r="J989" s="81">
        <v>488.5</v>
      </c>
      <c r="K989" s="81">
        <v>176.25</v>
      </c>
      <c r="L989" s="81">
        <v>2345</v>
      </c>
      <c r="M989" s="81">
        <v>14.77</v>
      </c>
      <c r="N989" s="81"/>
      <c r="O989" s="81"/>
      <c r="P989" s="81"/>
      <c r="Q989" s="81"/>
      <c r="R989" s="81"/>
      <c r="S989" s="81"/>
      <c r="T989" s="81"/>
      <c r="U989" s="81"/>
      <c r="V989" s="81"/>
      <c r="W989" s="81"/>
      <c r="X989" s="81"/>
    </row>
    <row r="990" spans="3:24" x14ac:dyDescent="0.25">
      <c r="C990" s="76">
        <v>42327</v>
      </c>
      <c r="D990" s="81">
        <v>1.5288999999999999</v>
      </c>
      <c r="E990" s="81">
        <v>44.18</v>
      </c>
      <c r="F990" s="81">
        <v>1.0731999999999999</v>
      </c>
      <c r="G990" s="81">
        <v>129.9</v>
      </c>
      <c r="H990" s="81">
        <v>55.4</v>
      </c>
      <c r="I990" s="81">
        <v>364.25</v>
      </c>
      <c r="J990" s="81">
        <v>490.75</v>
      </c>
      <c r="K990" s="81">
        <v>176.5</v>
      </c>
      <c r="L990" s="81">
        <v>2345</v>
      </c>
      <c r="M990" s="81">
        <v>14.81</v>
      </c>
      <c r="N990" s="81"/>
      <c r="O990" s="81"/>
      <c r="P990" s="81"/>
      <c r="Q990" s="81"/>
      <c r="R990" s="81"/>
      <c r="S990" s="81"/>
      <c r="T990" s="81"/>
      <c r="U990" s="81"/>
      <c r="V990" s="81"/>
      <c r="W990" s="81"/>
      <c r="X990" s="81"/>
    </row>
    <row r="991" spans="3:24" x14ac:dyDescent="0.25">
      <c r="C991" s="76">
        <v>42326</v>
      </c>
      <c r="D991" s="81">
        <v>1.5236000000000001</v>
      </c>
      <c r="E991" s="81">
        <v>44.14</v>
      </c>
      <c r="F991" s="81">
        <v>1.0658000000000001</v>
      </c>
      <c r="G991" s="81">
        <v>130.97499999999999</v>
      </c>
      <c r="H991" s="81">
        <v>54.375</v>
      </c>
      <c r="I991" s="81">
        <v>361.75</v>
      </c>
      <c r="J991" s="81">
        <v>483.25</v>
      </c>
      <c r="K991" s="81">
        <v>176.5</v>
      </c>
      <c r="L991" s="81">
        <v>2345</v>
      </c>
      <c r="M991" s="81">
        <v>14.84</v>
      </c>
      <c r="N991" s="81"/>
      <c r="O991" s="81"/>
      <c r="P991" s="81"/>
      <c r="Q991" s="81"/>
      <c r="R991" s="81"/>
      <c r="S991" s="81"/>
      <c r="T991" s="81"/>
      <c r="U991" s="81"/>
      <c r="V991" s="81"/>
      <c r="W991" s="81"/>
      <c r="X991" s="81"/>
    </row>
    <row r="992" spans="3:24" x14ac:dyDescent="0.25">
      <c r="C992" s="76">
        <v>42325</v>
      </c>
      <c r="D992" s="81">
        <v>1.5212000000000001</v>
      </c>
      <c r="E992" s="81">
        <v>43.57</v>
      </c>
      <c r="F992" s="81">
        <v>1.0641</v>
      </c>
      <c r="G992" s="81">
        <v>128.02500000000001</v>
      </c>
      <c r="H992" s="81">
        <v>54.174999999999997</v>
      </c>
      <c r="I992" s="81">
        <v>362</v>
      </c>
      <c r="J992" s="81">
        <v>487.5</v>
      </c>
      <c r="K992" s="81">
        <v>175.25</v>
      </c>
      <c r="L992" s="81">
        <v>2345</v>
      </c>
      <c r="M992" s="81">
        <v>14.74</v>
      </c>
      <c r="N992" s="81"/>
      <c r="O992" s="81"/>
      <c r="P992" s="81"/>
      <c r="Q992" s="81"/>
      <c r="R992" s="81"/>
      <c r="S992" s="81"/>
      <c r="T992" s="81"/>
      <c r="U992" s="81"/>
      <c r="V992" s="81"/>
      <c r="W992" s="81"/>
      <c r="X992" s="81"/>
    </row>
    <row r="993" spans="3:24" x14ac:dyDescent="0.25">
      <c r="C993" s="76">
        <v>42324</v>
      </c>
      <c r="D993" s="81">
        <v>1.5198</v>
      </c>
      <c r="E993" s="81">
        <v>44.56</v>
      </c>
      <c r="F993" s="81">
        <v>1.0684</v>
      </c>
      <c r="G993" s="81">
        <v>127.675</v>
      </c>
      <c r="H993" s="81">
        <v>51.8</v>
      </c>
      <c r="I993" s="81">
        <v>360</v>
      </c>
      <c r="J993" s="81">
        <v>494</v>
      </c>
      <c r="K993" s="81">
        <v>176</v>
      </c>
      <c r="L993" s="81">
        <v>2569</v>
      </c>
      <c r="M993" s="81">
        <v>14.82</v>
      </c>
      <c r="N993" s="81"/>
      <c r="O993" s="81"/>
      <c r="P993" s="81"/>
      <c r="Q993" s="81"/>
      <c r="R993" s="81"/>
      <c r="S993" s="81"/>
      <c r="T993" s="81"/>
      <c r="U993" s="81"/>
      <c r="V993" s="81"/>
      <c r="W993" s="81"/>
      <c r="X993" s="81"/>
    </row>
    <row r="994" spans="3:24" x14ac:dyDescent="0.25">
      <c r="C994" s="76">
        <v>42321</v>
      </c>
      <c r="D994" s="81">
        <v>1.5230999999999999</v>
      </c>
      <c r="E994" s="81">
        <v>43.61</v>
      </c>
      <c r="F994" s="81">
        <v>1.0777000000000001</v>
      </c>
      <c r="G994" s="81">
        <v>130.67500000000001</v>
      </c>
      <c r="H994" s="81">
        <v>54.8</v>
      </c>
      <c r="I994" s="81">
        <v>358.25</v>
      </c>
      <c r="J994" s="81">
        <v>495.75</v>
      </c>
      <c r="K994" s="81">
        <v>177</v>
      </c>
      <c r="L994" s="81">
        <v>2569</v>
      </c>
      <c r="M994" s="81">
        <v>15.06</v>
      </c>
      <c r="N994" s="81"/>
      <c r="O994" s="81"/>
      <c r="P994" s="81"/>
      <c r="Q994" s="81"/>
      <c r="R994" s="81"/>
      <c r="S994" s="81"/>
      <c r="T994" s="81"/>
      <c r="U994" s="81"/>
      <c r="V994" s="81"/>
      <c r="W994" s="81"/>
      <c r="X994" s="81"/>
    </row>
    <row r="995" spans="3:24" x14ac:dyDescent="0.25">
      <c r="C995" s="76">
        <v>42320</v>
      </c>
      <c r="D995" s="81">
        <v>1.5229999999999999</v>
      </c>
      <c r="E995" s="81">
        <v>44.06</v>
      </c>
      <c r="F995" s="81">
        <v>1.0817000000000001</v>
      </c>
      <c r="G995" s="81">
        <v>133.15</v>
      </c>
      <c r="H995" s="81">
        <v>56.1</v>
      </c>
      <c r="I995" s="81">
        <v>362</v>
      </c>
      <c r="J995" s="81">
        <v>498</v>
      </c>
      <c r="K995" s="81">
        <v>179.25</v>
      </c>
      <c r="L995" s="81">
        <v>2569</v>
      </c>
      <c r="M995" s="81">
        <v>15.12</v>
      </c>
      <c r="N995" s="81"/>
      <c r="O995" s="81"/>
      <c r="P995" s="81"/>
      <c r="Q995" s="81"/>
      <c r="R995" s="81"/>
      <c r="S995" s="81"/>
      <c r="T995" s="81"/>
      <c r="U995" s="81"/>
      <c r="V995" s="81"/>
      <c r="W995" s="81"/>
      <c r="X995" s="81"/>
    </row>
    <row r="996" spans="3:24" x14ac:dyDescent="0.25">
      <c r="C996" s="76">
        <v>42319</v>
      </c>
      <c r="D996" s="81">
        <v>1.5206999999999999</v>
      </c>
      <c r="E996" s="81">
        <v>45.81</v>
      </c>
      <c r="F996" s="81">
        <v>1.0743</v>
      </c>
      <c r="G996" s="81">
        <v>131.32499999999999</v>
      </c>
      <c r="H996" s="81">
        <v>56.174999999999997</v>
      </c>
      <c r="I996" s="81">
        <v>362.25</v>
      </c>
      <c r="J996" s="81">
        <v>494.75</v>
      </c>
      <c r="K996" s="81">
        <v>181.5</v>
      </c>
      <c r="L996" s="81">
        <v>2569</v>
      </c>
      <c r="M996" s="81">
        <v>15.16</v>
      </c>
      <c r="N996" s="81"/>
      <c r="O996" s="81"/>
      <c r="P996" s="81"/>
      <c r="Q996" s="81"/>
      <c r="R996" s="81"/>
      <c r="S996" s="81"/>
      <c r="T996" s="81"/>
      <c r="U996" s="81"/>
      <c r="V996" s="81"/>
      <c r="W996" s="81"/>
      <c r="X996" s="81"/>
    </row>
    <row r="997" spans="3:24" x14ac:dyDescent="0.25">
      <c r="C997" s="76">
        <v>42318</v>
      </c>
      <c r="D997" s="81">
        <v>1.5116000000000001</v>
      </c>
      <c r="E997" s="81">
        <v>47.44</v>
      </c>
      <c r="F997" s="81">
        <v>1.0723</v>
      </c>
      <c r="G997" s="81">
        <v>128.32499999999999</v>
      </c>
      <c r="H997" s="81">
        <v>53.55</v>
      </c>
      <c r="I997" s="81">
        <v>359</v>
      </c>
      <c r="J997" s="81">
        <v>490.75</v>
      </c>
      <c r="K997" s="81">
        <v>180.75</v>
      </c>
      <c r="L997" s="81">
        <v>2569</v>
      </c>
      <c r="M997" s="81">
        <v>15.18</v>
      </c>
      <c r="N997" s="81"/>
      <c r="O997" s="81"/>
      <c r="P997" s="81"/>
      <c r="Q997" s="81"/>
      <c r="R997" s="81"/>
      <c r="S997" s="81"/>
      <c r="T997" s="81"/>
      <c r="U997" s="81"/>
      <c r="V997" s="81"/>
      <c r="W997" s="81"/>
      <c r="X997" s="81"/>
    </row>
    <row r="998" spans="3:24" x14ac:dyDescent="0.25">
      <c r="C998" s="76">
        <v>42317</v>
      </c>
      <c r="D998" s="81">
        <v>1.5114000000000001</v>
      </c>
      <c r="E998" s="81">
        <v>47.19</v>
      </c>
      <c r="F998" s="81">
        <v>1.0749</v>
      </c>
      <c r="G998" s="81">
        <v>131.92500000000001</v>
      </c>
      <c r="H998" s="81">
        <v>53.725000000000001</v>
      </c>
      <c r="I998" s="81">
        <v>366.75</v>
      </c>
      <c r="J998" s="81">
        <v>501.75</v>
      </c>
      <c r="K998" s="81">
        <v>183.75</v>
      </c>
      <c r="L998" s="81">
        <v>2569</v>
      </c>
      <c r="M998" s="81">
        <v>15.42</v>
      </c>
      <c r="N998" s="81"/>
      <c r="O998" s="81"/>
      <c r="P998" s="81"/>
      <c r="Q998" s="81"/>
      <c r="R998" s="81"/>
      <c r="S998" s="81"/>
      <c r="T998" s="81"/>
      <c r="U998" s="81"/>
      <c r="V998" s="81"/>
      <c r="W998" s="81"/>
      <c r="X998" s="81"/>
    </row>
    <row r="999" spans="3:24" x14ac:dyDescent="0.25">
      <c r="C999" s="76">
        <v>42314</v>
      </c>
      <c r="D999" s="81">
        <v>1.5046999999999999</v>
      </c>
      <c r="E999" s="81">
        <v>47.42</v>
      </c>
      <c r="F999" s="81">
        <v>1.0738000000000001</v>
      </c>
      <c r="G999" s="81">
        <v>134.92500000000001</v>
      </c>
      <c r="H999" s="81">
        <v>55</v>
      </c>
      <c r="I999" s="81">
        <v>373</v>
      </c>
      <c r="J999" s="81">
        <v>523.25</v>
      </c>
      <c r="K999" s="81">
        <v>185.75</v>
      </c>
      <c r="L999" s="81">
        <v>2569</v>
      </c>
      <c r="M999" s="81">
        <v>15.54</v>
      </c>
      <c r="N999" s="81"/>
      <c r="O999" s="81"/>
      <c r="P999" s="81"/>
      <c r="Q999" s="81"/>
      <c r="R999" s="81"/>
      <c r="S999" s="81"/>
      <c r="T999" s="81"/>
      <c r="U999" s="81"/>
      <c r="V999" s="81"/>
      <c r="W999" s="81"/>
      <c r="X999" s="81"/>
    </row>
    <row r="1000" spans="3:24" x14ac:dyDescent="0.25">
      <c r="C1000" s="76">
        <v>42313</v>
      </c>
      <c r="D1000" s="81">
        <v>1.5205</v>
      </c>
      <c r="E1000" s="81">
        <v>47.98</v>
      </c>
      <c r="F1000" s="81">
        <v>1.0881000000000001</v>
      </c>
      <c r="G1000" s="81">
        <v>134.4</v>
      </c>
      <c r="H1000" s="81">
        <v>55.4</v>
      </c>
      <c r="I1000" s="81">
        <v>374.5</v>
      </c>
      <c r="J1000" s="81">
        <v>526.25</v>
      </c>
      <c r="K1000" s="81">
        <v>183.75</v>
      </c>
      <c r="L1000" s="81">
        <v>2569</v>
      </c>
      <c r="M1000" s="81">
        <v>15.41</v>
      </c>
      <c r="N1000" s="81"/>
      <c r="O1000" s="81"/>
      <c r="P1000" s="81"/>
      <c r="Q1000" s="81"/>
      <c r="R1000" s="81"/>
      <c r="S1000" s="81"/>
      <c r="T1000" s="81"/>
      <c r="U1000" s="81"/>
      <c r="V1000" s="81"/>
      <c r="W1000" s="81"/>
      <c r="X1000" s="81"/>
    </row>
    <row r="1001" spans="3:24" x14ac:dyDescent="0.25">
      <c r="C1001" s="76">
        <v>42312</v>
      </c>
      <c r="D1001" s="81">
        <v>1.5382</v>
      </c>
      <c r="E1001" s="81">
        <v>48.58</v>
      </c>
      <c r="F1001" s="81">
        <v>1.0862000000000001</v>
      </c>
      <c r="G1001" s="81">
        <v>137.22499999999999</v>
      </c>
      <c r="H1001" s="81">
        <v>57.375</v>
      </c>
      <c r="I1001" s="81">
        <v>380.5</v>
      </c>
      <c r="J1001" s="81">
        <v>526.25</v>
      </c>
      <c r="K1001" s="81">
        <v>184.5</v>
      </c>
      <c r="L1001" s="81">
        <v>2569</v>
      </c>
      <c r="M1001" s="81">
        <v>15.25</v>
      </c>
      <c r="N1001" s="81"/>
      <c r="O1001" s="81"/>
      <c r="P1001" s="81"/>
      <c r="Q1001" s="81"/>
      <c r="R1001" s="81"/>
      <c r="S1001" s="81"/>
      <c r="T1001" s="81"/>
      <c r="U1001" s="81"/>
      <c r="V1001" s="81"/>
      <c r="W1001" s="81"/>
      <c r="X1001" s="81"/>
    </row>
    <row r="1002" spans="3:24" x14ac:dyDescent="0.25">
      <c r="C1002" s="76">
        <v>42311</v>
      </c>
      <c r="D1002" s="81">
        <v>1.5418000000000001</v>
      </c>
      <c r="E1002" s="81">
        <v>50.54</v>
      </c>
      <c r="F1002" s="81">
        <v>1.0966</v>
      </c>
      <c r="G1002" s="81">
        <v>140.22499999999999</v>
      </c>
      <c r="H1002" s="81">
        <v>58.225000000000001</v>
      </c>
      <c r="I1002" s="81">
        <v>380.5</v>
      </c>
      <c r="J1002" s="81">
        <v>516.5</v>
      </c>
      <c r="K1002" s="81">
        <v>180.25</v>
      </c>
      <c r="L1002" s="81">
        <v>2569</v>
      </c>
      <c r="M1002" s="81">
        <v>15.43</v>
      </c>
      <c r="N1002" s="81"/>
      <c r="O1002" s="81"/>
      <c r="P1002" s="81"/>
      <c r="Q1002" s="81"/>
      <c r="R1002" s="81"/>
      <c r="S1002" s="81"/>
      <c r="T1002" s="81"/>
      <c r="U1002" s="81"/>
      <c r="V1002" s="81"/>
      <c r="W1002" s="81"/>
      <c r="X1002" s="81"/>
    </row>
    <row r="1003" spans="3:24" x14ac:dyDescent="0.25">
      <c r="C1003" s="76">
        <v>42310</v>
      </c>
      <c r="D1003" s="81">
        <v>1.5415000000000001</v>
      </c>
      <c r="E1003" s="81">
        <v>48.79</v>
      </c>
      <c r="F1003" s="81">
        <v>1.1012999999999999</v>
      </c>
      <c r="G1003" s="81">
        <v>141.67500000000001</v>
      </c>
      <c r="H1003" s="81">
        <v>58.225000000000001</v>
      </c>
      <c r="I1003" s="81">
        <v>376.5</v>
      </c>
      <c r="J1003" s="81">
        <v>508</v>
      </c>
      <c r="K1003" s="81">
        <v>179.75</v>
      </c>
      <c r="L1003" s="81">
        <v>2735</v>
      </c>
      <c r="M1003" s="81">
        <v>15.42</v>
      </c>
      <c r="N1003" s="81"/>
      <c r="O1003" s="81"/>
      <c r="P1003" s="81"/>
      <c r="Q1003" s="81"/>
      <c r="R1003" s="81"/>
      <c r="S1003" s="81"/>
      <c r="T1003" s="81"/>
      <c r="U1003" s="81"/>
      <c r="V1003" s="81"/>
      <c r="W1003" s="81"/>
      <c r="X1003" s="81"/>
    </row>
    <row r="1004" spans="3:24" x14ac:dyDescent="0.25">
      <c r="C1004" s="76">
        <v>42307</v>
      </c>
      <c r="D1004" s="81">
        <v>1.5427999999999999</v>
      </c>
      <c r="E1004" s="81">
        <v>49.56</v>
      </c>
      <c r="F1004" s="81">
        <v>1.1005</v>
      </c>
      <c r="G1004" s="81">
        <v>139.25</v>
      </c>
      <c r="H1004" s="81">
        <v>59.2</v>
      </c>
      <c r="I1004" s="81">
        <v>382.25</v>
      </c>
      <c r="J1004" s="81">
        <v>522</v>
      </c>
      <c r="K1004" s="81">
        <v>180.75</v>
      </c>
      <c r="L1004" s="81">
        <v>2735</v>
      </c>
      <c r="M1004" s="81">
        <v>15.43</v>
      </c>
      <c r="N1004" s="81"/>
      <c r="O1004" s="81"/>
      <c r="P1004" s="81"/>
      <c r="Q1004" s="81"/>
      <c r="R1004" s="81"/>
      <c r="S1004" s="81"/>
      <c r="T1004" s="81"/>
      <c r="U1004" s="81"/>
      <c r="V1004" s="81"/>
      <c r="W1004" s="81"/>
      <c r="X1004" s="81"/>
    </row>
    <row r="1005" spans="3:24" x14ac:dyDescent="0.25">
      <c r="C1005" s="76">
        <v>42306</v>
      </c>
      <c r="D1005" s="81">
        <v>1.5306999999999999</v>
      </c>
      <c r="E1005" s="81">
        <v>48.8</v>
      </c>
      <c r="F1005" s="81">
        <v>1.0975999999999999</v>
      </c>
      <c r="G1005" s="81">
        <v>140.125</v>
      </c>
      <c r="H1005" s="81">
        <v>59.875</v>
      </c>
      <c r="I1005" s="81">
        <v>380</v>
      </c>
      <c r="J1005" s="81">
        <v>515</v>
      </c>
      <c r="K1005" s="81">
        <v>180.75</v>
      </c>
      <c r="L1005" s="81">
        <v>2735</v>
      </c>
      <c r="M1005" s="81">
        <v>15.45</v>
      </c>
      <c r="N1005" s="81"/>
      <c r="O1005" s="81"/>
      <c r="P1005" s="81"/>
      <c r="Q1005" s="81"/>
      <c r="R1005" s="81"/>
      <c r="S1005" s="81"/>
      <c r="T1005" s="81"/>
      <c r="U1005" s="81"/>
      <c r="V1005" s="81"/>
      <c r="W1005" s="81"/>
      <c r="X1005" s="81"/>
    </row>
    <row r="1006" spans="3:24" x14ac:dyDescent="0.25">
      <c r="C1006" s="76">
        <v>42305</v>
      </c>
      <c r="D1006" s="81">
        <v>1.526</v>
      </c>
      <c r="E1006" s="81">
        <v>49.05</v>
      </c>
      <c r="F1006" s="81">
        <v>1.0920000000000001</v>
      </c>
      <c r="G1006" s="81">
        <v>139.67500000000001</v>
      </c>
      <c r="H1006" s="81">
        <v>61.4</v>
      </c>
      <c r="I1006" s="81">
        <v>376</v>
      </c>
      <c r="J1006" s="81">
        <v>506</v>
      </c>
      <c r="K1006" s="81">
        <v>178</v>
      </c>
      <c r="L1006" s="81">
        <v>2735</v>
      </c>
      <c r="M1006" s="81">
        <v>15.47</v>
      </c>
      <c r="N1006" s="81"/>
      <c r="O1006" s="81"/>
      <c r="P1006" s="81"/>
      <c r="Q1006" s="81"/>
      <c r="R1006" s="81"/>
      <c r="S1006" s="81"/>
      <c r="T1006" s="81"/>
      <c r="U1006" s="81"/>
      <c r="V1006" s="81"/>
      <c r="W1006" s="81"/>
      <c r="X1006" s="81"/>
    </row>
    <row r="1007" spans="3:24" x14ac:dyDescent="0.25">
      <c r="C1007" s="76">
        <v>42304</v>
      </c>
      <c r="D1007" s="81">
        <v>1.5295000000000001</v>
      </c>
      <c r="E1007" s="81">
        <v>46.81</v>
      </c>
      <c r="F1007" s="81">
        <v>1.1048</v>
      </c>
      <c r="G1007" s="81">
        <v>136.67500000000001</v>
      </c>
      <c r="H1007" s="81">
        <v>61.25</v>
      </c>
      <c r="I1007" s="81">
        <v>380</v>
      </c>
      <c r="J1007" s="81">
        <v>509.25</v>
      </c>
      <c r="K1007" s="81">
        <v>179.5</v>
      </c>
      <c r="L1007" s="81">
        <v>2735</v>
      </c>
      <c r="M1007" s="81">
        <v>15.47</v>
      </c>
      <c r="N1007" s="81"/>
      <c r="O1007" s="81"/>
      <c r="P1007" s="81"/>
      <c r="Q1007" s="81"/>
      <c r="R1007" s="81"/>
      <c r="S1007" s="81"/>
      <c r="T1007" s="81"/>
      <c r="U1007" s="81"/>
      <c r="V1007" s="81"/>
      <c r="W1007" s="81"/>
      <c r="X1007" s="81"/>
    </row>
    <row r="1008" spans="3:24" x14ac:dyDescent="0.25">
      <c r="C1008" s="76">
        <v>42303</v>
      </c>
      <c r="D1008" s="81">
        <v>1.5348999999999999</v>
      </c>
      <c r="E1008" s="81">
        <v>47.54</v>
      </c>
      <c r="F1008" s="81">
        <v>1.1055999999999999</v>
      </c>
      <c r="G1008" s="81">
        <v>139.55000000000001</v>
      </c>
      <c r="H1008" s="81">
        <v>62.85</v>
      </c>
      <c r="I1008" s="81">
        <v>384.5</v>
      </c>
      <c r="J1008" s="81">
        <v>509</v>
      </c>
      <c r="K1008" s="81">
        <v>181</v>
      </c>
      <c r="L1008" s="81">
        <v>2735</v>
      </c>
      <c r="M1008" s="81">
        <v>15.46</v>
      </c>
      <c r="N1008" s="81"/>
      <c r="O1008" s="81"/>
      <c r="P1008" s="81"/>
      <c r="Q1008" s="81"/>
      <c r="R1008" s="81"/>
      <c r="S1008" s="81"/>
      <c r="T1008" s="81"/>
      <c r="U1008" s="81"/>
      <c r="V1008" s="81"/>
      <c r="W1008" s="81"/>
      <c r="X1008" s="81"/>
    </row>
    <row r="1009" spans="3:24" x14ac:dyDescent="0.25">
      <c r="C1009" s="76">
        <v>42300</v>
      </c>
      <c r="D1009" s="81">
        <v>1.5313000000000001</v>
      </c>
      <c r="E1009" s="81">
        <v>47.99</v>
      </c>
      <c r="F1009" s="81">
        <v>1.1013999999999999</v>
      </c>
      <c r="G1009" s="81">
        <v>141.02500000000001</v>
      </c>
      <c r="H1009" s="81">
        <v>63.6</v>
      </c>
      <c r="I1009" s="81">
        <v>379.75</v>
      </c>
      <c r="J1009" s="81">
        <v>490.5</v>
      </c>
      <c r="K1009" s="81">
        <v>179</v>
      </c>
      <c r="L1009" s="81">
        <v>2735</v>
      </c>
      <c r="M1009" s="81">
        <v>15.49</v>
      </c>
      <c r="N1009" s="81"/>
      <c r="O1009" s="81"/>
      <c r="P1009" s="81"/>
      <c r="Q1009" s="81"/>
      <c r="R1009" s="81"/>
      <c r="S1009" s="81"/>
      <c r="T1009" s="81"/>
      <c r="U1009" s="81"/>
      <c r="V1009" s="81"/>
      <c r="W1009" s="81"/>
      <c r="X1009" s="81"/>
    </row>
    <row r="1010" spans="3:24" x14ac:dyDescent="0.25">
      <c r="C1010" s="76">
        <v>42299</v>
      </c>
      <c r="D1010" s="81">
        <v>1.5391999999999999</v>
      </c>
      <c r="E1010" s="81">
        <v>48.08</v>
      </c>
      <c r="F1010" s="81">
        <v>1.1106</v>
      </c>
      <c r="G1010" s="81">
        <v>140.42500000000001</v>
      </c>
      <c r="H1010" s="81">
        <v>66.45</v>
      </c>
      <c r="I1010" s="81">
        <v>378.25</v>
      </c>
      <c r="J1010" s="81">
        <v>490.75</v>
      </c>
      <c r="K1010" s="81">
        <v>177.75</v>
      </c>
      <c r="L1010" s="81">
        <v>2735</v>
      </c>
      <c r="M1010" s="81">
        <v>15.52</v>
      </c>
      <c r="N1010" s="81"/>
      <c r="O1010" s="81"/>
      <c r="P1010" s="81"/>
      <c r="Q1010" s="81"/>
      <c r="R1010" s="81"/>
      <c r="S1010" s="81"/>
      <c r="T1010" s="81"/>
      <c r="U1010" s="81"/>
      <c r="V1010" s="81"/>
      <c r="W1010" s="81"/>
      <c r="X1010" s="81"/>
    </row>
    <row r="1011" spans="3:24" x14ac:dyDescent="0.25">
      <c r="C1011" s="76">
        <v>42298</v>
      </c>
      <c r="D1011" s="81">
        <v>1.5416000000000001</v>
      </c>
      <c r="E1011" s="81">
        <v>47.85</v>
      </c>
      <c r="F1011" s="81">
        <v>1.1335999999999999</v>
      </c>
      <c r="G1011" s="81">
        <v>139.97499999999999</v>
      </c>
      <c r="H1011" s="81">
        <v>67.025000000000006</v>
      </c>
      <c r="I1011" s="81">
        <v>380.75</v>
      </c>
      <c r="J1011" s="81">
        <v>494.75</v>
      </c>
      <c r="K1011" s="81">
        <v>175.75</v>
      </c>
      <c r="L1011" s="81">
        <v>2735</v>
      </c>
      <c r="M1011" s="81">
        <v>15.59</v>
      </c>
      <c r="N1011" s="81"/>
      <c r="O1011" s="81"/>
      <c r="P1011" s="81"/>
      <c r="Q1011" s="81"/>
      <c r="R1011" s="81"/>
      <c r="S1011" s="81"/>
      <c r="T1011" s="81"/>
      <c r="U1011" s="81"/>
      <c r="V1011" s="81"/>
      <c r="W1011" s="81"/>
      <c r="X1011" s="81"/>
    </row>
    <row r="1012" spans="3:24" x14ac:dyDescent="0.25">
      <c r="C1012" s="76">
        <v>42297</v>
      </c>
      <c r="D1012" s="81">
        <v>1.544</v>
      </c>
      <c r="E1012" s="81">
        <v>48.71</v>
      </c>
      <c r="F1012" s="81">
        <v>1.1344000000000001</v>
      </c>
      <c r="G1012" s="81">
        <v>140.25</v>
      </c>
      <c r="H1012" s="81">
        <v>67.849999999999994</v>
      </c>
      <c r="I1012" s="81">
        <v>376.75</v>
      </c>
      <c r="J1012" s="81">
        <v>491.25</v>
      </c>
      <c r="K1012" s="81">
        <v>175.5</v>
      </c>
      <c r="L1012" s="81">
        <v>2735</v>
      </c>
      <c r="M1012" s="81">
        <v>15.55</v>
      </c>
      <c r="N1012" s="81"/>
      <c r="O1012" s="81"/>
      <c r="P1012" s="81"/>
      <c r="Q1012" s="81"/>
      <c r="R1012" s="81"/>
      <c r="S1012" s="81"/>
      <c r="T1012" s="81"/>
      <c r="U1012" s="81"/>
      <c r="V1012" s="81"/>
      <c r="W1012" s="81"/>
      <c r="X1012" s="81"/>
    </row>
    <row r="1013" spans="3:24" x14ac:dyDescent="0.25">
      <c r="C1013" s="76">
        <v>42296</v>
      </c>
      <c r="D1013" s="81">
        <v>1.5461</v>
      </c>
      <c r="E1013" s="81">
        <v>48.61</v>
      </c>
      <c r="F1013" s="81">
        <v>1.1324000000000001</v>
      </c>
      <c r="G1013" s="81">
        <v>138.27500000000001</v>
      </c>
      <c r="H1013" s="81">
        <v>65.974999999999994</v>
      </c>
      <c r="I1013" s="81">
        <v>373</v>
      </c>
      <c r="J1013" s="81">
        <v>485.75</v>
      </c>
      <c r="K1013" s="81">
        <v>175</v>
      </c>
      <c r="L1013" s="81">
        <v>2834</v>
      </c>
      <c r="M1013" s="81">
        <v>15.56</v>
      </c>
      <c r="N1013" s="81"/>
      <c r="O1013" s="81"/>
      <c r="P1013" s="81"/>
      <c r="Q1013" s="81"/>
      <c r="R1013" s="81"/>
      <c r="S1013" s="81"/>
      <c r="T1013" s="81"/>
      <c r="U1013" s="81"/>
      <c r="V1013" s="81"/>
      <c r="W1013" s="81"/>
      <c r="X1013" s="81"/>
    </row>
    <row r="1014" spans="3:24" x14ac:dyDescent="0.25">
      <c r="C1014" s="76">
        <v>42293</v>
      </c>
      <c r="D1014" s="81">
        <v>1.5434000000000001</v>
      </c>
      <c r="E1014" s="81">
        <v>50.46</v>
      </c>
      <c r="F1014" s="81">
        <v>1.1346000000000001</v>
      </c>
      <c r="G1014" s="81">
        <v>135.94999999999999</v>
      </c>
      <c r="H1014" s="81">
        <v>65.575000000000003</v>
      </c>
      <c r="I1014" s="81">
        <v>376.75</v>
      </c>
      <c r="J1014" s="81">
        <v>492.25</v>
      </c>
      <c r="K1014" s="81">
        <v>176.25</v>
      </c>
      <c r="L1014" s="81">
        <v>2834</v>
      </c>
      <c r="M1014" s="81">
        <v>15.6</v>
      </c>
      <c r="N1014" s="81"/>
      <c r="O1014" s="81"/>
      <c r="P1014" s="81"/>
      <c r="Q1014" s="81"/>
      <c r="R1014" s="81"/>
      <c r="S1014" s="81"/>
      <c r="T1014" s="81"/>
      <c r="U1014" s="81"/>
      <c r="V1014" s="81"/>
      <c r="W1014" s="81"/>
      <c r="X1014" s="81"/>
    </row>
    <row r="1015" spans="3:24" x14ac:dyDescent="0.25">
      <c r="C1015" s="76">
        <v>42292</v>
      </c>
      <c r="D1015" s="81">
        <v>1.5451999999999999</v>
      </c>
      <c r="E1015" s="81">
        <v>48.71</v>
      </c>
      <c r="F1015" s="81">
        <v>1.1382000000000001</v>
      </c>
      <c r="G1015" s="81">
        <v>132.94999999999999</v>
      </c>
      <c r="H1015" s="81">
        <v>66.825000000000003</v>
      </c>
      <c r="I1015" s="81">
        <v>375.5</v>
      </c>
      <c r="J1015" s="81">
        <v>502.5</v>
      </c>
      <c r="K1015" s="81">
        <v>177.5</v>
      </c>
      <c r="L1015" s="81">
        <v>2834</v>
      </c>
      <c r="M1015" s="81">
        <v>15.68</v>
      </c>
      <c r="N1015" s="81"/>
      <c r="O1015" s="81"/>
      <c r="P1015" s="81"/>
      <c r="Q1015" s="81"/>
      <c r="R1015" s="81"/>
      <c r="S1015" s="81"/>
      <c r="T1015" s="81"/>
      <c r="U1015" s="81"/>
      <c r="V1015" s="81"/>
      <c r="W1015" s="81"/>
      <c r="X1015" s="81"/>
    </row>
    <row r="1016" spans="3:24" x14ac:dyDescent="0.25">
      <c r="C1016" s="76">
        <v>42291</v>
      </c>
      <c r="D1016" s="81">
        <v>1.5472999999999999</v>
      </c>
      <c r="E1016" s="81">
        <v>49.15</v>
      </c>
      <c r="F1016" s="81">
        <v>1.1473</v>
      </c>
      <c r="G1016" s="81">
        <v>133.75</v>
      </c>
      <c r="H1016" s="81">
        <v>75.099999999999994</v>
      </c>
      <c r="I1016" s="81">
        <v>379</v>
      </c>
      <c r="J1016" s="81">
        <v>508.25</v>
      </c>
      <c r="K1016" s="81">
        <v>177.5</v>
      </c>
      <c r="L1016" s="81">
        <v>2834</v>
      </c>
      <c r="M1016" s="81">
        <v>15.65</v>
      </c>
      <c r="N1016" s="81"/>
      <c r="O1016" s="81"/>
      <c r="P1016" s="81"/>
      <c r="Q1016" s="81"/>
      <c r="R1016" s="81"/>
      <c r="S1016" s="81"/>
      <c r="T1016" s="81"/>
      <c r="U1016" s="81"/>
      <c r="V1016" s="81"/>
      <c r="W1016" s="81"/>
      <c r="X1016" s="81"/>
    </row>
    <row r="1017" spans="3:24" x14ac:dyDescent="0.25">
      <c r="C1017" s="76">
        <v>42290</v>
      </c>
      <c r="D1017" s="81">
        <v>1.5245</v>
      </c>
      <c r="E1017" s="81">
        <v>49.24</v>
      </c>
      <c r="F1017" s="81">
        <v>1.1375999999999999</v>
      </c>
      <c r="G1017" s="81">
        <v>132.42500000000001</v>
      </c>
      <c r="H1017" s="81">
        <v>74.849999999999994</v>
      </c>
      <c r="I1017" s="81">
        <v>384.5</v>
      </c>
      <c r="J1017" s="81">
        <v>519</v>
      </c>
      <c r="K1017" s="81">
        <v>180</v>
      </c>
      <c r="L1017" s="81">
        <v>2834</v>
      </c>
      <c r="M1017" s="81">
        <v>15.72</v>
      </c>
      <c r="N1017" s="81"/>
      <c r="O1017" s="81"/>
      <c r="P1017" s="81"/>
      <c r="Q1017" s="81"/>
      <c r="R1017" s="81"/>
      <c r="S1017" s="81"/>
      <c r="T1017" s="81"/>
      <c r="U1017" s="81"/>
      <c r="V1017" s="81"/>
      <c r="W1017" s="81"/>
      <c r="X1017" s="81"/>
    </row>
    <row r="1018" spans="3:24" x14ac:dyDescent="0.25">
      <c r="C1018" s="76">
        <v>42289</v>
      </c>
      <c r="D1018" s="81">
        <v>1.5344</v>
      </c>
      <c r="E1018" s="81">
        <v>49.86</v>
      </c>
      <c r="F1018" s="81">
        <v>1.1355</v>
      </c>
      <c r="G1018" s="81">
        <v>131.92500000000001</v>
      </c>
      <c r="H1018" s="81">
        <v>74.3</v>
      </c>
      <c r="I1018" s="81">
        <v>380.75</v>
      </c>
      <c r="J1018" s="81">
        <v>506.75</v>
      </c>
      <c r="K1018" s="81">
        <v>179.75</v>
      </c>
      <c r="L1018" s="81">
        <v>2834</v>
      </c>
      <c r="M1018" s="81">
        <v>15.8</v>
      </c>
      <c r="N1018" s="81"/>
      <c r="O1018" s="81"/>
      <c r="P1018" s="81"/>
      <c r="Q1018" s="81"/>
      <c r="R1018" s="81"/>
      <c r="S1018" s="81"/>
      <c r="T1018" s="81"/>
      <c r="U1018" s="81"/>
      <c r="V1018" s="81"/>
      <c r="W1018" s="81"/>
      <c r="X1018" s="81"/>
    </row>
    <row r="1019" spans="3:24" x14ac:dyDescent="0.25">
      <c r="C1019" s="76">
        <v>42286</v>
      </c>
      <c r="D1019" s="81">
        <v>1.5303</v>
      </c>
      <c r="E1019" s="81">
        <v>52.65</v>
      </c>
      <c r="F1019" s="81">
        <v>1.1354</v>
      </c>
      <c r="G1019" s="81">
        <v>130.77500000000001</v>
      </c>
      <c r="H1019" s="81">
        <v>73.825000000000003</v>
      </c>
      <c r="I1019" s="81">
        <v>382.75</v>
      </c>
      <c r="J1019" s="81">
        <v>509.25</v>
      </c>
      <c r="K1019" s="81">
        <v>179.5</v>
      </c>
      <c r="L1019" s="81">
        <v>2834</v>
      </c>
      <c r="M1019" s="81">
        <v>15.79</v>
      </c>
      <c r="N1019" s="81"/>
      <c r="O1019" s="81"/>
      <c r="P1019" s="81"/>
      <c r="Q1019" s="81"/>
      <c r="R1019" s="81"/>
      <c r="S1019" s="81"/>
      <c r="T1019" s="81"/>
      <c r="U1019" s="81"/>
      <c r="V1019" s="81"/>
      <c r="W1019" s="81"/>
      <c r="X1019" s="81"/>
    </row>
    <row r="1020" spans="3:24" x14ac:dyDescent="0.25">
      <c r="C1020" s="76">
        <v>42285</v>
      </c>
      <c r="D1020" s="81">
        <v>1.5344</v>
      </c>
      <c r="E1020" s="81">
        <v>53.05</v>
      </c>
      <c r="F1020" s="81">
        <v>1.1277999999999999</v>
      </c>
      <c r="G1020" s="81">
        <v>131.17500000000001</v>
      </c>
      <c r="H1020" s="81">
        <v>74</v>
      </c>
      <c r="I1020" s="81">
        <v>391.25</v>
      </c>
      <c r="J1020" s="81">
        <v>511.5</v>
      </c>
      <c r="K1020" s="81">
        <v>179</v>
      </c>
      <c r="L1020" s="81">
        <v>2834</v>
      </c>
      <c r="M1020" s="81">
        <v>15.69</v>
      </c>
      <c r="N1020" s="81"/>
      <c r="O1020" s="81"/>
      <c r="P1020" s="81"/>
      <c r="Q1020" s="81"/>
      <c r="R1020" s="81"/>
      <c r="S1020" s="81"/>
      <c r="T1020" s="81"/>
      <c r="U1020" s="81"/>
      <c r="V1020" s="81"/>
      <c r="W1020" s="81"/>
      <c r="X1020" s="81"/>
    </row>
    <row r="1021" spans="3:24" x14ac:dyDescent="0.25">
      <c r="C1021" s="76">
        <v>42284</v>
      </c>
      <c r="D1021" s="81">
        <v>1.5314000000000001</v>
      </c>
      <c r="E1021" s="81">
        <v>51.33</v>
      </c>
      <c r="F1021" s="81">
        <v>1.1234999999999999</v>
      </c>
      <c r="G1021" s="81">
        <v>129.35</v>
      </c>
      <c r="H1021" s="81">
        <v>73.825000000000003</v>
      </c>
      <c r="I1021" s="81">
        <v>395.75</v>
      </c>
      <c r="J1021" s="81">
        <v>516.75</v>
      </c>
      <c r="K1021" s="81">
        <v>178.25</v>
      </c>
      <c r="L1021" s="81">
        <v>2834</v>
      </c>
      <c r="M1021" s="81">
        <v>15.61</v>
      </c>
      <c r="N1021" s="81"/>
      <c r="O1021" s="81"/>
      <c r="P1021" s="81"/>
      <c r="Q1021" s="81"/>
      <c r="R1021" s="81"/>
      <c r="S1021" s="81"/>
      <c r="T1021" s="81"/>
      <c r="U1021" s="81"/>
      <c r="V1021" s="81"/>
      <c r="W1021" s="81"/>
      <c r="X1021" s="81"/>
    </row>
    <row r="1022" spans="3:24" x14ac:dyDescent="0.25">
      <c r="C1022" s="76">
        <v>42283</v>
      </c>
      <c r="D1022" s="81">
        <v>1.5221</v>
      </c>
      <c r="E1022" s="81">
        <v>51.92</v>
      </c>
      <c r="F1022" s="81">
        <v>1.1268</v>
      </c>
      <c r="G1022" s="81">
        <v>125.125</v>
      </c>
      <c r="H1022" s="81">
        <v>73.599999999999994</v>
      </c>
      <c r="I1022" s="81">
        <v>398.25</v>
      </c>
      <c r="J1022" s="81">
        <v>526.25</v>
      </c>
      <c r="K1022" s="81">
        <v>179.25</v>
      </c>
      <c r="L1022" s="81">
        <v>2834</v>
      </c>
      <c r="M1022" s="81">
        <v>15.71</v>
      </c>
      <c r="N1022" s="81"/>
      <c r="O1022" s="81"/>
      <c r="P1022" s="81"/>
      <c r="Q1022" s="81"/>
      <c r="R1022" s="81"/>
      <c r="S1022" s="81"/>
      <c r="T1022" s="81"/>
      <c r="U1022" s="81"/>
      <c r="V1022" s="81"/>
      <c r="W1022" s="81"/>
      <c r="X1022" s="81"/>
    </row>
    <row r="1023" spans="3:24" x14ac:dyDescent="0.25">
      <c r="C1023" s="76">
        <v>42282</v>
      </c>
      <c r="D1023" s="81">
        <v>1.5143</v>
      </c>
      <c r="E1023" s="81">
        <v>49.25</v>
      </c>
      <c r="F1023" s="81">
        <v>1.1185</v>
      </c>
      <c r="G1023" s="81">
        <v>122.125</v>
      </c>
      <c r="H1023" s="81">
        <v>73</v>
      </c>
      <c r="I1023" s="81">
        <v>393.5</v>
      </c>
      <c r="J1023" s="81">
        <v>515.5</v>
      </c>
      <c r="K1023" s="81">
        <v>176.25</v>
      </c>
      <c r="L1023" s="81">
        <v>2568</v>
      </c>
      <c r="M1023" s="81">
        <v>15.9</v>
      </c>
      <c r="N1023" s="81"/>
      <c r="O1023" s="81"/>
      <c r="P1023" s="81"/>
      <c r="Q1023" s="81"/>
      <c r="R1023" s="81"/>
      <c r="S1023" s="81"/>
      <c r="T1023" s="81"/>
      <c r="U1023" s="81"/>
      <c r="V1023" s="81"/>
      <c r="W1023" s="81"/>
      <c r="X1023" s="81"/>
    </row>
    <row r="1024" spans="3:24" x14ac:dyDescent="0.25">
      <c r="C1024" s="76">
        <v>42279</v>
      </c>
      <c r="D1024" s="81">
        <v>1.5181</v>
      </c>
      <c r="E1024" s="81">
        <v>48.13</v>
      </c>
      <c r="F1024" s="81">
        <v>1.1209</v>
      </c>
      <c r="G1024" s="81">
        <v>123.075</v>
      </c>
      <c r="H1024" s="81">
        <v>73.349999999999994</v>
      </c>
      <c r="I1024" s="81">
        <v>389.25</v>
      </c>
      <c r="J1024" s="81">
        <v>513.25</v>
      </c>
      <c r="K1024" s="81">
        <v>175.75</v>
      </c>
      <c r="L1024" s="81">
        <v>2568</v>
      </c>
      <c r="M1024" s="81">
        <v>15.69</v>
      </c>
      <c r="N1024" s="81"/>
      <c r="O1024" s="81"/>
      <c r="P1024" s="81"/>
      <c r="Q1024" s="81"/>
      <c r="R1024" s="81"/>
      <c r="S1024" s="81"/>
      <c r="T1024" s="81"/>
      <c r="U1024" s="81"/>
      <c r="V1024" s="81"/>
      <c r="W1024" s="81"/>
      <c r="X1024" s="81"/>
    </row>
    <row r="1025" spans="3:24" x14ac:dyDescent="0.25">
      <c r="C1025" s="76">
        <v>42278</v>
      </c>
      <c r="D1025" s="81">
        <v>1.5127999999999999</v>
      </c>
      <c r="E1025" s="81">
        <v>47.69</v>
      </c>
      <c r="F1025" s="81">
        <v>1.1194</v>
      </c>
      <c r="G1025" s="81">
        <v>121.4</v>
      </c>
      <c r="H1025" s="81">
        <v>72.625</v>
      </c>
      <c r="I1025" s="81">
        <v>388.75</v>
      </c>
      <c r="J1025" s="81">
        <v>518.25</v>
      </c>
      <c r="K1025" s="81">
        <v>176.25</v>
      </c>
      <c r="L1025" s="81">
        <v>2568</v>
      </c>
      <c r="M1025" s="81">
        <v>15.58</v>
      </c>
      <c r="N1025" s="81"/>
      <c r="O1025" s="81"/>
      <c r="P1025" s="81"/>
      <c r="Q1025" s="81"/>
      <c r="R1025" s="81"/>
      <c r="S1025" s="81"/>
      <c r="T1025" s="81"/>
      <c r="U1025" s="81"/>
      <c r="V1025" s="81"/>
      <c r="W1025" s="81"/>
      <c r="X1025" s="81"/>
    </row>
    <row r="1026" spans="3:24" x14ac:dyDescent="0.25">
      <c r="C1026" s="76">
        <v>42277</v>
      </c>
      <c r="D1026" s="81">
        <v>1.5126999999999999</v>
      </c>
      <c r="E1026" s="81">
        <v>48.37</v>
      </c>
      <c r="F1026" s="81">
        <v>1.1175999999999999</v>
      </c>
      <c r="G1026" s="81">
        <v>124.675</v>
      </c>
      <c r="H1026" s="81">
        <v>73.525000000000006</v>
      </c>
      <c r="I1026" s="81">
        <v>387.75</v>
      </c>
      <c r="J1026" s="81">
        <v>512.75</v>
      </c>
      <c r="K1026" s="81">
        <v>174.5</v>
      </c>
      <c r="L1026" s="81">
        <v>2568</v>
      </c>
      <c r="M1026" s="81">
        <v>15.48</v>
      </c>
      <c r="N1026" s="81"/>
      <c r="O1026" s="81"/>
      <c r="P1026" s="81"/>
      <c r="Q1026" s="81"/>
      <c r="R1026" s="81"/>
      <c r="S1026" s="81"/>
      <c r="T1026" s="81"/>
      <c r="U1026" s="81"/>
      <c r="V1026" s="81"/>
      <c r="W1026" s="81"/>
      <c r="X1026" s="81"/>
    </row>
    <row r="1027" spans="3:24" x14ac:dyDescent="0.25">
      <c r="C1027" s="76">
        <v>42276</v>
      </c>
      <c r="D1027" s="81">
        <v>1.5146999999999999</v>
      </c>
      <c r="E1027" s="81">
        <v>48.23</v>
      </c>
      <c r="F1027" s="81">
        <v>1.1245000000000001</v>
      </c>
      <c r="G1027" s="81">
        <v>129.17500000000001</v>
      </c>
      <c r="H1027" s="81">
        <v>73.25</v>
      </c>
      <c r="I1027" s="81">
        <v>389</v>
      </c>
      <c r="J1027" s="81">
        <v>503.75</v>
      </c>
      <c r="K1027" s="81">
        <v>173.75</v>
      </c>
      <c r="L1027" s="81">
        <v>2568</v>
      </c>
      <c r="M1027" s="81">
        <v>15.8</v>
      </c>
      <c r="N1027" s="81"/>
      <c r="O1027" s="81"/>
      <c r="P1027" s="81"/>
      <c r="Q1027" s="81"/>
      <c r="R1027" s="81"/>
      <c r="S1027" s="81"/>
      <c r="T1027" s="81"/>
      <c r="U1027" s="81"/>
      <c r="V1027" s="81"/>
      <c r="W1027" s="81"/>
      <c r="X1027" s="81"/>
    </row>
    <row r="1028" spans="3:24" x14ac:dyDescent="0.25">
      <c r="C1028" s="76">
        <v>42275</v>
      </c>
      <c r="D1028" s="81">
        <v>1.5170999999999999</v>
      </c>
      <c r="E1028" s="81">
        <v>47.34</v>
      </c>
      <c r="F1028" s="81">
        <v>1.1243000000000001</v>
      </c>
      <c r="G1028" s="81">
        <v>132.17500000000001</v>
      </c>
      <c r="H1028" s="81">
        <v>71.424999999999997</v>
      </c>
      <c r="I1028" s="81">
        <v>386.75</v>
      </c>
      <c r="J1028" s="81">
        <v>505.5</v>
      </c>
      <c r="K1028" s="81">
        <v>175.75</v>
      </c>
      <c r="L1028" s="81">
        <v>2568</v>
      </c>
      <c r="M1028" s="81">
        <v>15.8</v>
      </c>
      <c r="N1028" s="81"/>
      <c r="O1028" s="81"/>
      <c r="P1028" s="81"/>
      <c r="Q1028" s="81"/>
      <c r="R1028" s="81"/>
      <c r="S1028" s="81"/>
      <c r="T1028" s="81"/>
      <c r="U1028" s="81"/>
      <c r="V1028" s="81"/>
      <c r="W1028" s="81"/>
      <c r="X1028" s="81"/>
    </row>
    <row r="1029" spans="3:24" x14ac:dyDescent="0.25">
      <c r="C1029" s="76">
        <v>42272</v>
      </c>
      <c r="D1029" s="81">
        <v>1.5181</v>
      </c>
      <c r="E1029" s="81">
        <v>48.6</v>
      </c>
      <c r="F1029" s="81">
        <v>1.1194</v>
      </c>
      <c r="G1029" s="81">
        <v>133.69999999999999</v>
      </c>
      <c r="H1029" s="81">
        <v>71.875</v>
      </c>
      <c r="I1029" s="81">
        <v>389</v>
      </c>
      <c r="J1029" s="81">
        <v>507.75</v>
      </c>
      <c r="K1029" s="81">
        <v>176.5</v>
      </c>
      <c r="L1029" s="81">
        <v>2568</v>
      </c>
      <c r="M1029" s="81">
        <v>15.8</v>
      </c>
      <c r="N1029" s="81"/>
      <c r="O1029" s="81"/>
      <c r="P1029" s="81"/>
      <c r="Q1029" s="81"/>
      <c r="R1029" s="81"/>
      <c r="S1029" s="81"/>
      <c r="T1029" s="81"/>
      <c r="U1029" s="81"/>
      <c r="V1029" s="81"/>
      <c r="W1029" s="81"/>
      <c r="X1029" s="81"/>
    </row>
    <row r="1030" spans="3:24" x14ac:dyDescent="0.25">
      <c r="C1030" s="76">
        <v>42271</v>
      </c>
      <c r="D1030" s="81">
        <v>1.524</v>
      </c>
      <c r="E1030" s="81">
        <v>48.17</v>
      </c>
      <c r="F1030" s="81">
        <v>1.1229</v>
      </c>
      <c r="G1030" s="81">
        <v>130.69999999999999</v>
      </c>
      <c r="H1030" s="81">
        <v>71.650000000000006</v>
      </c>
      <c r="I1030" s="81">
        <v>381.5</v>
      </c>
      <c r="J1030" s="81">
        <v>497.25</v>
      </c>
      <c r="K1030" s="81">
        <v>172.75</v>
      </c>
      <c r="L1030" s="81">
        <v>2568</v>
      </c>
      <c r="M1030" s="81">
        <v>15.81</v>
      </c>
      <c r="N1030" s="81"/>
      <c r="O1030" s="81"/>
      <c r="P1030" s="81"/>
      <c r="Q1030" s="81"/>
      <c r="R1030" s="81"/>
      <c r="S1030" s="81"/>
      <c r="T1030" s="81"/>
      <c r="U1030" s="81"/>
      <c r="V1030" s="81"/>
      <c r="W1030" s="81"/>
      <c r="X1030" s="81"/>
    </row>
    <row r="1031" spans="3:24" x14ac:dyDescent="0.25">
      <c r="C1031" s="76">
        <v>42270</v>
      </c>
      <c r="D1031" s="81">
        <v>1.5243</v>
      </c>
      <c r="E1031" s="81">
        <v>47.75</v>
      </c>
      <c r="F1031" s="81">
        <v>1.1185</v>
      </c>
      <c r="G1031" s="81">
        <v>133.22499999999999</v>
      </c>
      <c r="H1031" s="81">
        <v>70.55</v>
      </c>
      <c r="I1031" s="81">
        <v>383.25</v>
      </c>
      <c r="J1031" s="81">
        <v>507.5</v>
      </c>
      <c r="K1031" s="81">
        <v>174.75</v>
      </c>
      <c r="L1031" s="81">
        <v>2568</v>
      </c>
      <c r="M1031" s="81">
        <v>15.83</v>
      </c>
      <c r="N1031" s="81"/>
      <c r="O1031" s="81"/>
      <c r="P1031" s="81"/>
      <c r="Q1031" s="81"/>
      <c r="R1031" s="81"/>
      <c r="S1031" s="81"/>
      <c r="T1031" s="81"/>
      <c r="U1031" s="81"/>
      <c r="V1031" s="81"/>
      <c r="W1031" s="81"/>
      <c r="X1031" s="81"/>
    </row>
    <row r="1032" spans="3:24" x14ac:dyDescent="0.25">
      <c r="C1032" s="76">
        <v>42269</v>
      </c>
      <c r="D1032" s="81">
        <v>1.5362</v>
      </c>
      <c r="E1032" s="81">
        <v>49.08</v>
      </c>
      <c r="F1032" s="81">
        <v>1.1117999999999999</v>
      </c>
      <c r="G1032" s="81">
        <v>136.22499999999999</v>
      </c>
      <c r="H1032" s="81">
        <v>71</v>
      </c>
      <c r="I1032" s="81">
        <v>380.5</v>
      </c>
      <c r="J1032" s="81">
        <v>495.5</v>
      </c>
      <c r="K1032" s="81">
        <v>171.5</v>
      </c>
      <c r="L1032" s="81">
        <v>2568</v>
      </c>
      <c r="M1032" s="81">
        <v>15.84</v>
      </c>
      <c r="N1032" s="81"/>
      <c r="O1032" s="81"/>
      <c r="P1032" s="81"/>
      <c r="Q1032" s="81"/>
      <c r="R1032" s="81"/>
      <c r="S1032" s="81"/>
      <c r="T1032" s="81"/>
      <c r="U1032" s="81"/>
      <c r="V1032" s="81"/>
      <c r="W1032" s="81"/>
      <c r="X1032" s="81"/>
    </row>
    <row r="1033" spans="3:24" x14ac:dyDescent="0.25">
      <c r="C1033" s="76">
        <v>42268</v>
      </c>
      <c r="D1033" s="81">
        <v>1.5505</v>
      </c>
      <c r="E1033" s="81">
        <v>48.92</v>
      </c>
      <c r="F1033" s="81">
        <v>1.1186</v>
      </c>
      <c r="G1033" s="81">
        <v>137</v>
      </c>
      <c r="H1033" s="81">
        <v>71.625</v>
      </c>
      <c r="I1033" s="81">
        <v>384.5</v>
      </c>
      <c r="J1033" s="81">
        <v>496.75</v>
      </c>
      <c r="K1033" s="81">
        <v>170.25</v>
      </c>
      <c r="L1033" s="81">
        <v>2568</v>
      </c>
      <c r="M1033" s="81">
        <v>15.83</v>
      </c>
      <c r="N1033" s="81"/>
      <c r="O1033" s="81"/>
      <c r="P1033" s="81"/>
      <c r="Q1033" s="81"/>
      <c r="R1033" s="81"/>
      <c r="S1033" s="81"/>
      <c r="T1033" s="81"/>
      <c r="U1033" s="81"/>
      <c r="V1033" s="81"/>
      <c r="W1033" s="81"/>
      <c r="X1033" s="81"/>
    </row>
    <row r="1034" spans="3:24" x14ac:dyDescent="0.25">
      <c r="C1034" s="76">
        <v>42265</v>
      </c>
      <c r="D1034" s="81">
        <v>1.5530999999999999</v>
      </c>
      <c r="E1034" s="81">
        <v>47.47</v>
      </c>
      <c r="F1034" s="81">
        <v>1.1305000000000001</v>
      </c>
      <c r="G1034" s="81">
        <v>136</v>
      </c>
      <c r="H1034" s="81">
        <v>71.05</v>
      </c>
      <c r="I1034" s="81">
        <v>377.25</v>
      </c>
      <c r="J1034" s="81">
        <v>486.75</v>
      </c>
      <c r="K1034" s="81">
        <v>167.25</v>
      </c>
      <c r="L1034" s="81">
        <v>2568</v>
      </c>
      <c r="M1034" s="81">
        <v>15.84</v>
      </c>
      <c r="N1034" s="81"/>
      <c r="O1034" s="81"/>
      <c r="P1034" s="81"/>
      <c r="Q1034" s="81"/>
      <c r="R1034" s="81"/>
      <c r="S1034" s="81"/>
      <c r="T1034" s="81"/>
      <c r="U1034" s="81"/>
      <c r="V1034" s="81"/>
      <c r="W1034" s="81"/>
      <c r="X1034" s="81"/>
    </row>
    <row r="1035" spans="3:24" x14ac:dyDescent="0.25">
      <c r="C1035" s="76">
        <v>42264</v>
      </c>
      <c r="D1035" s="81">
        <v>1.5587</v>
      </c>
      <c r="E1035" s="81">
        <v>49.08</v>
      </c>
      <c r="F1035" s="81">
        <v>1.1435</v>
      </c>
      <c r="G1035" s="81">
        <v>136.85</v>
      </c>
      <c r="H1035" s="81">
        <v>70.575000000000003</v>
      </c>
      <c r="I1035" s="81">
        <v>379.75</v>
      </c>
      <c r="J1035" s="81">
        <v>481.5</v>
      </c>
      <c r="K1035" s="81">
        <v>167</v>
      </c>
      <c r="L1035" s="81">
        <v>2568</v>
      </c>
      <c r="M1035" s="81">
        <v>15.84</v>
      </c>
      <c r="N1035" s="81"/>
      <c r="O1035" s="81"/>
      <c r="P1035" s="81"/>
      <c r="Q1035" s="81"/>
      <c r="R1035" s="81"/>
      <c r="S1035" s="81"/>
      <c r="T1035" s="81"/>
      <c r="U1035" s="81"/>
      <c r="V1035" s="81"/>
      <c r="W1035" s="81"/>
      <c r="X1035" s="81"/>
    </row>
    <row r="1036" spans="3:24" x14ac:dyDescent="0.25">
      <c r="C1036" s="76">
        <v>42263</v>
      </c>
      <c r="D1036" s="81">
        <v>1.5491999999999999</v>
      </c>
      <c r="E1036" s="81">
        <v>49.75</v>
      </c>
      <c r="F1036" s="81">
        <v>1.1289</v>
      </c>
      <c r="G1036" s="81">
        <v>137.6</v>
      </c>
      <c r="H1036" s="81">
        <v>68.25</v>
      </c>
      <c r="I1036" s="81">
        <v>386</v>
      </c>
      <c r="J1036" s="81">
        <v>488.25</v>
      </c>
      <c r="K1036" s="81">
        <v>168.25</v>
      </c>
      <c r="L1036" s="81">
        <v>2568</v>
      </c>
      <c r="M1036" s="81">
        <v>15.82</v>
      </c>
      <c r="N1036" s="81"/>
      <c r="O1036" s="81"/>
      <c r="P1036" s="81"/>
      <c r="Q1036" s="81"/>
      <c r="R1036" s="81"/>
      <c r="S1036" s="81"/>
      <c r="T1036" s="81"/>
      <c r="U1036" s="81"/>
      <c r="V1036" s="81"/>
      <c r="W1036" s="81"/>
      <c r="X1036" s="81"/>
    </row>
    <row r="1037" spans="3:24" x14ac:dyDescent="0.25">
      <c r="C1037" s="76">
        <v>42262</v>
      </c>
      <c r="D1037" s="81">
        <v>1.5341</v>
      </c>
      <c r="E1037" s="81">
        <v>46.63</v>
      </c>
      <c r="F1037" s="81">
        <v>1.1266</v>
      </c>
      <c r="G1037" s="81">
        <v>140.6</v>
      </c>
      <c r="H1037" s="81">
        <v>69.375</v>
      </c>
      <c r="I1037" s="81">
        <v>390.5</v>
      </c>
      <c r="J1037" s="81">
        <v>494.75</v>
      </c>
      <c r="K1037" s="81">
        <v>169.5</v>
      </c>
      <c r="L1037" s="81">
        <v>2568</v>
      </c>
      <c r="M1037" s="81">
        <v>15.88</v>
      </c>
      <c r="N1037" s="81"/>
      <c r="O1037" s="81"/>
      <c r="P1037" s="81"/>
      <c r="Q1037" s="81"/>
      <c r="R1037" s="81"/>
      <c r="S1037" s="81"/>
      <c r="T1037" s="81"/>
      <c r="U1037" s="81"/>
      <c r="V1037" s="81"/>
      <c r="W1037" s="81"/>
      <c r="X1037" s="81"/>
    </row>
    <row r="1038" spans="3:24" x14ac:dyDescent="0.25">
      <c r="C1038" s="76">
        <v>42261</v>
      </c>
      <c r="D1038" s="81">
        <v>1.5424</v>
      </c>
      <c r="E1038" s="81">
        <v>46.37</v>
      </c>
      <c r="F1038" s="81">
        <v>1.1317999999999999</v>
      </c>
      <c r="G1038" s="81">
        <v>141.47499999999999</v>
      </c>
      <c r="H1038" s="81">
        <v>66.825000000000003</v>
      </c>
      <c r="I1038" s="81">
        <v>379</v>
      </c>
      <c r="J1038" s="81">
        <v>485.75</v>
      </c>
      <c r="K1038" s="81">
        <v>170.75</v>
      </c>
      <c r="L1038" s="81">
        <v>2226</v>
      </c>
      <c r="M1038" s="81">
        <v>15.91</v>
      </c>
      <c r="N1038" s="81"/>
      <c r="O1038" s="81"/>
      <c r="P1038" s="81"/>
      <c r="Q1038" s="81"/>
      <c r="R1038" s="81"/>
      <c r="S1038" s="81"/>
      <c r="T1038" s="81"/>
      <c r="U1038" s="81"/>
      <c r="V1038" s="81"/>
      <c r="W1038" s="81"/>
      <c r="X1038" s="81"/>
    </row>
    <row r="1039" spans="3:24" x14ac:dyDescent="0.25">
      <c r="C1039" s="76">
        <v>42258</v>
      </c>
      <c r="D1039" s="81">
        <v>1.5427</v>
      </c>
      <c r="E1039" s="81">
        <v>48.14</v>
      </c>
      <c r="F1039" s="81">
        <v>1.1338999999999999</v>
      </c>
      <c r="G1039" s="81">
        <v>140.6</v>
      </c>
      <c r="H1039" s="81">
        <v>67.325000000000003</v>
      </c>
      <c r="I1039" s="81">
        <v>374.5</v>
      </c>
      <c r="J1039" s="81">
        <v>475.5</v>
      </c>
      <c r="K1039" s="81">
        <v>167.75</v>
      </c>
      <c r="L1039" s="81">
        <v>2226</v>
      </c>
      <c r="M1039" s="81">
        <v>15.97</v>
      </c>
      <c r="N1039" s="81"/>
      <c r="O1039" s="81"/>
      <c r="P1039" s="81"/>
      <c r="Q1039" s="81"/>
      <c r="R1039" s="81"/>
      <c r="S1039" s="81"/>
      <c r="T1039" s="81"/>
      <c r="U1039" s="81"/>
      <c r="V1039" s="81"/>
      <c r="W1039" s="81"/>
      <c r="X1039" s="81"/>
    </row>
    <row r="1040" spans="3:24" x14ac:dyDescent="0.25">
      <c r="C1040" s="76">
        <v>42257</v>
      </c>
      <c r="D1040" s="81">
        <v>1.5443</v>
      </c>
      <c r="E1040" s="81">
        <v>48.89</v>
      </c>
      <c r="F1040" s="81">
        <v>1.1275999999999999</v>
      </c>
      <c r="G1040" s="81">
        <v>142.94999999999999</v>
      </c>
      <c r="H1040" s="81">
        <v>68.55</v>
      </c>
      <c r="I1040" s="81">
        <v>361.75</v>
      </c>
      <c r="J1040" s="81">
        <v>468</v>
      </c>
      <c r="K1040" s="81">
        <v>148.75</v>
      </c>
      <c r="L1040" s="81">
        <v>2226</v>
      </c>
      <c r="M1040" s="81">
        <v>16.059999999999999</v>
      </c>
      <c r="N1040" s="81"/>
      <c r="O1040" s="81"/>
      <c r="P1040" s="81"/>
      <c r="Q1040" s="81"/>
      <c r="R1040" s="81"/>
      <c r="S1040" s="81"/>
      <c r="T1040" s="81"/>
      <c r="U1040" s="81"/>
      <c r="V1040" s="81"/>
      <c r="W1040" s="81"/>
      <c r="X1040" s="81"/>
    </row>
    <row r="1041" spans="3:24" x14ac:dyDescent="0.25">
      <c r="C1041" s="76">
        <v>42256</v>
      </c>
      <c r="D1041" s="81">
        <v>1.5363</v>
      </c>
      <c r="E1041" s="81">
        <v>47.58</v>
      </c>
      <c r="F1041" s="81">
        <v>1.1204000000000001</v>
      </c>
      <c r="G1041" s="81">
        <v>142.97499999999999</v>
      </c>
      <c r="H1041" s="81">
        <v>68.924999999999997</v>
      </c>
      <c r="I1041" s="81">
        <v>356.5</v>
      </c>
      <c r="J1041" s="81">
        <v>462</v>
      </c>
      <c r="K1041" s="81">
        <v>148</v>
      </c>
      <c r="L1041" s="81">
        <v>2226</v>
      </c>
      <c r="M1041" s="81">
        <v>16.14</v>
      </c>
      <c r="N1041" s="81"/>
      <c r="O1041" s="81"/>
      <c r="P1041" s="81"/>
      <c r="Q1041" s="81"/>
      <c r="R1041" s="81"/>
      <c r="S1041" s="81"/>
      <c r="T1041" s="81"/>
      <c r="U1041" s="81"/>
      <c r="V1041" s="81"/>
      <c r="W1041" s="81"/>
      <c r="X1041" s="81"/>
    </row>
    <row r="1042" spans="3:24" x14ac:dyDescent="0.25">
      <c r="C1042" s="76">
        <v>42255</v>
      </c>
      <c r="D1042" s="81">
        <v>1.5395000000000001</v>
      </c>
      <c r="E1042" s="81">
        <v>49.52</v>
      </c>
      <c r="F1042" s="81">
        <v>1.1198999999999999</v>
      </c>
      <c r="G1042" s="81">
        <v>143.47499999999999</v>
      </c>
      <c r="H1042" s="81">
        <v>68.775000000000006</v>
      </c>
      <c r="I1042" s="81">
        <v>355</v>
      </c>
      <c r="J1042" s="81">
        <v>465.25</v>
      </c>
      <c r="K1042" s="81">
        <v>150</v>
      </c>
      <c r="L1042" s="81">
        <v>2226</v>
      </c>
      <c r="M1042" s="81">
        <v>16.14</v>
      </c>
      <c r="N1042" s="81"/>
      <c r="O1042" s="81"/>
      <c r="P1042" s="81"/>
      <c r="Q1042" s="81"/>
      <c r="R1042" s="81"/>
      <c r="S1042" s="81"/>
      <c r="T1042" s="81"/>
      <c r="U1042" s="81"/>
      <c r="V1042" s="81"/>
      <c r="W1042" s="81"/>
      <c r="X1042" s="81"/>
    </row>
    <row r="1043" spans="3:24" x14ac:dyDescent="0.25">
      <c r="C1043" s="76">
        <v>42254</v>
      </c>
      <c r="D1043" s="81">
        <v>1.5268999999999999</v>
      </c>
      <c r="E1043" s="81">
        <v>47.63</v>
      </c>
      <c r="F1043" s="81">
        <v>1.1167</v>
      </c>
      <c r="G1043" s="81">
        <v>140.47499999999999</v>
      </c>
      <c r="H1043" s="81">
        <v>69.150000000000006</v>
      </c>
      <c r="I1043" s="81">
        <v>349.5</v>
      </c>
      <c r="J1043" s="81">
        <v>457.75</v>
      </c>
      <c r="K1043" s="81">
        <v>149</v>
      </c>
      <c r="L1043" s="81">
        <v>2226</v>
      </c>
      <c r="M1043" s="81">
        <v>16.14</v>
      </c>
      <c r="N1043" s="81"/>
      <c r="O1043" s="81"/>
      <c r="P1043" s="81"/>
      <c r="Q1043" s="81"/>
      <c r="R1043" s="81"/>
      <c r="S1043" s="81"/>
      <c r="T1043" s="81"/>
      <c r="U1043" s="81"/>
      <c r="V1043" s="81"/>
      <c r="W1043" s="81"/>
      <c r="X1043" s="81"/>
    </row>
    <row r="1044" spans="3:24" x14ac:dyDescent="0.25">
      <c r="C1044" s="76">
        <v>42251</v>
      </c>
      <c r="D1044" s="81">
        <v>1.5167999999999999</v>
      </c>
      <c r="E1044" s="81">
        <v>49.61</v>
      </c>
      <c r="F1044" s="81">
        <v>1.1146</v>
      </c>
      <c r="G1044" s="81">
        <v>140.47499999999999</v>
      </c>
      <c r="H1044" s="81">
        <v>69.150000000000006</v>
      </c>
      <c r="I1044" s="81">
        <v>349.5</v>
      </c>
      <c r="J1044" s="81">
        <v>457.75</v>
      </c>
      <c r="K1044" s="81">
        <v>147.75</v>
      </c>
      <c r="L1044" s="81">
        <v>2226</v>
      </c>
      <c r="M1044" s="81">
        <v>16.14</v>
      </c>
      <c r="N1044" s="81"/>
      <c r="O1044" s="81"/>
      <c r="P1044" s="81"/>
      <c r="Q1044" s="81"/>
      <c r="R1044" s="81"/>
      <c r="S1044" s="81"/>
      <c r="T1044" s="81"/>
      <c r="U1044" s="81"/>
      <c r="V1044" s="81"/>
      <c r="W1044" s="81"/>
      <c r="X1044" s="81"/>
    </row>
    <row r="1045" spans="3:24" x14ac:dyDescent="0.25">
      <c r="C1045" s="76">
        <v>42250</v>
      </c>
      <c r="D1045" s="81">
        <v>1.5255000000000001</v>
      </c>
      <c r="E1045" s="81">
        <v>50.68</v>
      </c>
      <c r="F1045" s="81">
        <v>1.1121000000000001</v>
      </c>
      <c r="G1045" s="81">
        <v>141.6</v>
      </c>
      <c r="H1045" s="81">
        <v>69.45</v>
      </c>
      <c r="I1045" s="81">
        <v>347.75</v>
      </c>
      <c r="J1045" s="81">
        <v>456.5</v>
      </c>
      <c r="K1045" s="81">
        <v>146.75</v>
      </c>
      <c r="L1045" s="81">
        <v>2226</v>
      </c>
      <c r="M1045" s="81">
        <v>16.170000000000002</v>
      </c>
      <c r="N1045" s="81"/>
      <c r="O1045" s="81"/>
      <c r="P1045" s="81"/>
      <c r="Q1045" s="81"/>
      <c r="R1045" s="81"/>
      <c r="S1045" s="81"/>
      <c r="T1045" s="81"/>
      <c r="U1045" s="81"/>
      <c r="V1045" s="81"/>
      <c r="W1045" s="81"/>
      <c r="X1045" s="81"/>
    </row>
    <row r="1046" spans="3:24" x14ac:dyDescent="0.25">
      <c r="C1046" s="76">
        <v>42249</v>
      </c>
      <c r="D1046" s="81">
        <v>1.5299</v>
      </c>
      <c r="E1046" s="81">
        <v>50.5</v>
      </c>
      <c r="F1046" s="81">
        <v>1.1226</v>
      </c>
      <c r="G1046" s="81">
        <v>141.22499999999999</v>
      </c>
      <c r="H1046" s="81">
        <v>69.775000000000006</v>
      </c>
      <c r="I1046" s="81">
        <v>354</v>
      </c>
      <c r="J1046" s="81">
        <v>473</v>
      </c>
      <c r="K1046" s="81">
        <v>153</v>
      </c>
      <c r="L1046" s="81">
        <v>2226</v>
      </c>
      <c r="M1046" s="81">
        <v>16.18</v>
      </c>
      <c r="N1046" s="81"/>
      <c r="O1046" s="81"/>
      <c r="P1046" s="81"/>
      <c r="Q1046" s="81"/>
      <c r="R1046" s="81"/>
      <c r="S1046" s="81"/>
      <c r="T1046" s="81"/>
      <c r="U1046" s="81"/>
      <c r="V1046" s="81"/>
      <c r="W1046" s="81"/>
      <c r="X1046" s="81"/>
    </row>
    <row r="1047" spans="3:24" x14ac:dyDescent="0.25">
      <c r="C1047" s="76">
        <v>42248</v>
      </c>
      <c r="D1047" s="81">
        <v>1.5302</v>
      </c>
      <c r="E1047" s="81">
        <v>49.56</v>
      </c>
      <c r="F1047" s="81">
        <v>1.1316999999999999</v>
      </c>
      <c r="G1047" s="81">
        <v>141.32499999999999</v>
      </c>
      <c r="H1047" s="81">
        <v>67.974999999999994</v>
      </c>
      <c r="I1047" s="81">
        <v>356</v>
      </c>
      <c r="J1047" s="81">
        <v>484</v>
      </c>
      <c r="K1047" s="81">
        <v>157.25</v>
      </c>
      <c r="L1047" s="81">
        <v>2226</v>
      </c>
      <c r="M1047" s="81">
        <v>16.32</v>
      </c>
      <c r="N1047" s="81"/>
      <c r="O1047" s="81"/>
      <c r="P1047" s="81"/>
      <c r="Q1047" s="81"/>
      <c r="R1047" s="81"/>
      <c r="S1047" s="81"/>
      <c r="T1047" s="81"/>
      <c r="U1047" s="81"/>
      <c r="V1047" s="81"/>
      <c r="W1047" s="81"/>
      <c r="X1047" s="81"/>
    </row>
    <row r="1048" spans="3:24" x14ac:dyDescent="0.25">
      <c r="C1048" s="76">
        <v>42247</v>
      </c>
      <c r="D1048" s="81">
        <v>1.5342</v>
      </c>
      <c r="E1048" s="81">
        <v>54.15</v>
      </c>
      <c r="F1048" s="81">
        <v>1.1211</v>
      </c>
      <c r="G1048" s="81">
        <v>145.5</v>
      </c>
      <c r="H1048" s="81">
        <v>68.025000000000006</v>
      </c>
      <c r="I1048" s="81">
        <v>363.75</v>
      </c>
      <c r="J1048" s="81">
        <v>482.5</v>
      </c>
      <c r="K1048" s="81">
        <v>160.25</v>
      </c>
      <c r="L1048" s="81">
        <v>1974</v>
      </c>
      <c r="M1048" s="81">
        <v>16.3</v>
      </c>
      <c r="N1048" s="81"/>
      <c r="O1048" s="81"/>
      <c r="P1048" s="81"/>
      <c r="Q1048" s="81"/>
      <c r="R1048" s="81"/>
      <c r="S1048" s="81"/>
      <c r="T1048" s="81"/>
      <c r="U1048" s="81"/>
      <c r="V1048" s="81"/>
      <c r="W1048" s="81"/>
      <c r="X1048" s="81"/>
    </row>
    <row r="1049" spans="3:24" x14ac:dyDescent="0.25">
      <c r="C1049" s="76">
        <v>42244</v>
      </c>
      <c r="D1049" s="81">
        <v>1.5390999999999999</v>
      </c>
      <c r="E1049" s="81">
        <v>50.05</v>
      </c>
      <c r="F1049" s="81">
        <v>1.1178999999999999</v>
      </c>
      <c r="G1049" s="81">
        <v>146.52500000000001</v>
      </c>
      <c r="H1049" s="81">
        <v>66.424999999999997</v>
      </c>
      <c r="I1049" s="81">
        <v>363.25</v>
      </c>
      <c r="J1049" s="81">
        <v>477</v>
      </c>
      <c r="K1049" s="81">
        <v>162.75</v>
      </c>
      <c r="L1049" s="81">
        <v>1974</v>
      </c>
      <c r="M1049" s="81">
        <v>16.309999999999999</v>
      </c>
      <c r="N1049" s="81"/>
      <c r="O1049" s="81"/>
      <c r="P1049" s="81"/>
      <c r="Q1049" s="81"/>
      <c r="R1049" s="81"/>
      <c r="S1049" s="81"/>
      <c r="T1049" s="81"/>
      <c r="U1049" s="81"/>
      <c r="V1049" s="81"/>
      <c r="W1049" s="81"/>
      <c r="X1049" s="81"/>
    </row>
    <row r="1050" spans="3:24" x14ac:dyDescent="0.25">
      <c r="C1050" s="76">
        <v>42243</v>
      </c>
      <c r="D1050" s="81">
        <v>1.5399</v>
      </c>
      <c r="E1050" s="81">
        <v>47.56</v>
      </c>
      <c r="F1050" s="81">
        <v>1.1243000000000001</v>
      </c>
      <c r="G1050" s="81">
        <v>144.65</v>
      </c>
      <c r="H1050" s="81">
        <v>67.05</v>
      </c>
      <c r="I1050" s="81">
        <v>363.75</v>
      </c>
      <c r="J1050" s="81">
        <v>484.25</v>
      </c>
      <c r="K1050" s="81">
        <v>163</v>
      </c>
      <c r="L1050" s="81">
        <v>1974</v>
      </c>
      <c r="M1050" s="81">
        <v>16.32</v>
      </c>
      <c r="N1050" s="81"/>
      <c r="O1050" s="81"/>
      <c r="P1050" s="81"/>
      <c r="Q1050" s="81"/>
      <c r="R1050" s="81"/>
      <c r="S1050" s="81"/>
      <c r="T1050" s="81"/>
      <c r="U1050" s="81"/>
      <c r="V1050" s="81"/>
      <c r="W1050" s="81"/>
      <c r="X1050" s="81"/>
    </row>
    <row r="1051" spans="3:24" x14ac:dyDescent="0.25">
      <c r="C1051" s="76">
        <v>42242</v>
      </c>
      <c r="D1051" s="81">
        <v>1.5458000000000001</v>
      </c>
      <c r="E1051" s="81">
        <v>43.14</v>
      </c>
      <c r="F1051" s="81">
        <v>1.1315</v>
      </c>
      <c r="G1051" s="81">
        <v>142.42500000000001</v>
      </c>
      <c r="H1051" s="81">
        <v>67</v>
      </c>
      <c r="I1051" s="81">
        <v>361.75</v>
      </c>
      <c r="J1051" s="81">
        <v>489.75</v>
      </c>
      <c r="K1051" s="81">
        <v>162.75</v>
      </c>
      <c r="L1051" s="81">
        <v>1974</v>
      </c>
      <c r="M1051" s="81">
        <v>16.43</v>
      </c>
      <c r="N1051" s="81"/>
      <c r="O1051" s="81"/>
      <c r="P1051" s="81"/>
      <c r="Q1051" s="81"/>
      <c r="R1051" s="81"/>
      <c r="S1051" s="81"/>
      <c r="T1051" s="81"/>
      <c r="U1051" s="81"/>
      <c r="V1051" s="81"/>
      <c r="W1051" s="81"/>
      <c r="X1051" s="81"/>
    </row>
    <row r="1052" spans="3:24" x14ac:dyDescent="0.25">
      <c r="C1052" s="76">
        <v>42241</v>
      </c>
      <c r="D1052" s="81">
        <v>1.5686</v>
      </c>
      <c r="E1052" s="81">
        <v>43.21</v>
      </c>
      <c r="F1052" s="81">
        <v>1.1514</v>
      </c>
      <c r="G1052" s="81">
        <v>143.67500000000001</v>
      </c>
      <c r="H1052" s="81">
        <v>67.5</v>
      </c>
      <c r="I1052" s="81">
        <v>365.5</v>
      </c>
      <c r="J1052" s="81">
        <v>495</v>
      </c>
      <c r="K1052" s="81">
        <v>165.5</v>
      </c>
      <c r="L1052" s="81">
        <v>1974</v>
      </c>
      <c r="M1052" s="81">
        <v>16.41</v>
      </c>
      <c r="N1052" s="81"/>
      <c r="O1052" s="81"/>
      <c r="P1052" s="81"/>
      <c r="Q1052" s="81"/>
      <c r="R1052" s="81"/>
      <c r="S1052" s="81"/>
      <c r="T1052" s="81"/>
      <c r="U1052" s="81"/>
      <c r="V1052" s="81"/>
      <c r="W1052" s="81"/>
      <c r="X1052" s="81"/>
    </row>
    <row r="1053" spans="3:24" x14ac:dyDescent="0.25">
      <c r="C1053" s="76">
        <v>42240</v>
      </c>
      <c r="D1053" s="81">
        <v>1.5773999999999999</v>
      </c>
      <c r="E1053" s="81">
        <v>42.69</v>
      </c>
      <c r="F1053" s="81">
        <v>1.1617999999999999</v>
      </c>
      <c r="G1053" s="81">
        <v>143.85</v>
      </c>
      <c r="H1053" s="81">
        <v>65.825000000000003</v>
      </c>
      <c r="I1053" s="81">
        <v>368.75</v>
      </c>
      <c r="J1053" s="81">
        <v>503.25</v>
      </c>
      <c r="K1053" s="81">
        <v>163.5</v>
      </c>
      <c r="L1053" s="81">
        <v>1974</v>
      </c>
      <c r="M1053" s="81">
        <v>16.399999999999999</v>
      </c>
      <c r="N1053" s="81"/>
      <c r="O1053" s="81"/>
      <c r="P1053" s="81"/>
      <c r="Q1053" s="81"/>
      <c r="R1053" s="81"/>
      <c r="S1053" s="81"/>
      <c r="T1053" s="81"/>
      <c r="U1053" s="81"/>
      <c r="V1053" s="81"/>
      <c r="W1053" s="81"/>
      <c r="X1053" s="81"/>
    </row>
    <row r="1054" spans="3:24" x14ac:dyDescent="0.25">
      <c r="C1054" s="76">
        <v>42237</v>
      </c>
      <c r="D1054" s="81">
        <v>1.5694999999999999</v>
      </c>
      <c r="E1054" s="81">
        <v>45.46</v>
      </c>
      <c r="F1054" s="81">
        <v>1.1387</v>
      </c>
      <c r="G1054" s="81">
        <v>145.42500000000001</v>
      </c>
      <c r="H1054" s="81">
        <v>62.825000000000003</v>
      </c>
      <c r="I1054" s="81">
        <v>365.25</v>
      </c>
      <c r="J1054" s="81">
        <v>499.5</v>
      </c>
      <c r="K1054" s="81">
        <v>166.75</v>
      </c>
      <c r="L1054" s="81">
        <v>1974</v>
      </c>
      <c r="M1054" s="81">
        <v>16.41</v>
      </c>
      <c r="N1054" s="81"/>
      <c r="O1054" s="81"/>
      <c r="P1054" s="81"/>
      <c r="Q1054" s="81"/>
      <c r="R1054" s="81"/>
      <c r="S1054" s="81"/>
      <c r="T1054" s="81"/>
      <c r="U1054" s="81"/>
      <c r="V1054" s="81"/>
      <c r="W1054" s="81"/>
      <c r="X1054" s="81"/>
    </row>
    <row r="1055" spans="3:24" x14ac:dyDescent="0.25">
      <c r="C1055" s="76">
        <v>42236</v>
      </c>
      <c r="D1055" s="81">
        <v>1.5687</v>
      </c>
      <c r="E1055" s="81">
        <v>46.62</v>
      </c>
      <c r="F1055" s="81">
        <v>1.1241000000000001</v>
      </c>
      <c r="G1055" s="81">
        <v>146.47499999999999</v>
      </c>
      <c r="H1055" s="81">
        <v>64.75</v>
      </c>
      <c r="I1055" s="81">
        <v>371</v>
      </c>
      <c r="J1055" s="81">
        <v>506.25</v>
      </c>
      <c r="K1055" s="81">
        <v>169</v>
      </c>
      <c r="L1055" s="81">
        <v>1974</v>
      </c>
      <c r="M1055" s="81">
        <v>16.420000000000002</v>
      </c>
      <c r="N1055" s="81"/>
      <c r="O1055" s="81"/>
      <c r="P1055" s="81"/>
      <c r="Q1055" s="81"/>
      <c r="R1055" s="81"/>
      <c r="S1055" s="81"/>
      <c r="T1055" s="81"/>
      <c r="U1055" s="81"/>
      <c r="V1055" s="81"/>
      <c r="W1055" s="81"/>
      <c r="X1055" s="81"/>
    </row>
    <row r="1056" spans="3:24" x14ac:dyDescent="0.25">
      <c r="C1056" s="76">
        <v>42235</v>
      </c>
      <c r="D1056" s="81">
        <v>1.5678000000000001</v>
      </c>
      <c r="E1056" s="81">
        <v>47.16</v>
      </c>
      <c r="F1056" s="81">
        <v>1.1116999999999999</v>
      </c>
      <c r="G1056" s="81">
        <v>145.25</v>
      </c>
      <c r="H1056" s="81">
        <v>66</v>
      </c>
      <c r="I1056" s="81">
        <v>367.25</v>
      </c>
      <c r="J1056" s="81">
        <v>496.25</v>
      </c>
      <c r="K1056" s="81">
        <v>170.5</v>
      </c>
      <c r="L1056" s="81">
        <v>1974</v>
      </c>
      <c r="M1056" s="81">
        <v>16.420000000000002</v>
      </c>
      <c r="N1056" s="81"/>
      <c r="O1056" s="81"/>
      <c r="P1056" s="81"/>
      <c r="Q1056" s="81"/>
      <c r="R1056" s="81"/>
      <c r="S1056" s="81"/>
      <c r="T1056" s="81"/>
      <c r="U1056" s="81"/>
      <c r="V1056" s="81"/>
      <c r="W1056" s="81"/>
      <c r="X1056" s="81"/>
    </row>
    <row r="1057" spans="3:24" x14ac:dyDescent="0.25">
      <c r="C1057" s="76">
        <v>42234</v>
      </c>
      <c r="D1057" s="81">
        <v>1.5656000000000001</v>
      </c>
      <c r="E1057" s="81">
        <v>48.81</v>
      </c>
      <c r="F1057" s="81">
        <v>1.1017999999999999</v>
      </c>
      <c r="G1057" s="81">
        <v>147.19999999999999</v>
      </c>
      <c r="H1057" s="81">
        <v>66.125</v>
      </c>
      <c r="I1057" s="81">
        <v>366.25</v>
      </c>
      <c r="J1057" s="81">
        <v>494.25</v>
      </c>
      <c r="K1057" s="81">
        <v>173.75</v>
      </c>
      <c r="L1057" s="81">
        <v>1974</v>
      </c>
      <c r="M1057" s="81">
        <v>16.43</v>
      </c>
      <c r="N1057" s="81"/>
      <c r="O1057" s="81"/>
      <c r="P1057" s="81"/>
      <c r="Q1057" s="81"/>
      <c r="R1057" s="81"/>
      <c r="S1057" s="81"/>
      <c r="T1057" s="81"/>
      <c r="U1057" s="81"/>
      <c r="V1057" s="81"/>
      <c r="W1057" s="81"/>
      <c r="X1057" s="81"/>
    </row>
    <row r="1058" spans="3:24" x14ac:dyDescent="0.25">
      <c r="C1058" s="76">
        <v>42233</v>
      </c>
      <c r="D1058" s="81">
        <v>1.5582</v>
      </c>
      <c r="E1058" s="81">
        <v>48.74</v>
      </c>
      <c r="F1058" s="81">
        <v>1.1080000000000001</v>
      </c>
      <c r="G1058" s="81">
        <v>147.9</v>
      </c>
      <c r="H1058" s="81">
        <v>66.275000000000006</v>
      </c>
      <c r="I1058" s="81">
        <v>363.25</v>
      </c>
      <c r="J1058" s="81">
        <v>500.5</v>
      </c>
      <c r="K1058" s="81">
        <v>175.75</v>
      </c>
      <c r="L1058" s="81">
        <v>1815</v>
      </c>
      <c r="M1058" s="81">
        <v>16.440000000000001</v>
      </c>
      <c r="N1058" s="81"/>
      <c r="O1058" s="81"/>
      <c r="P1058" s="81"/>
      <c r="Q1058" s="81"/>
      <c r="R1058" s="81"/>
      <c r="S1058" s="81"/>
      <c r="T1058" s="81"/>
      <c r="U1058" s="81"/>
      <c r="V1058" s="81"/>
      <c r="W1058" s="81"/>
      <c r="X1058" s="81"/>
    </row>
    <row r="1059" spans="3:24" x14ac:dyDescent="0.25">
      <c r="C1059" s="76">
        <v>42230</v>
      </c>
      <c r="D1059" s="81">
        <v>1.5643</v>
      </c>
      <c r="E1059" s="81">
        <v>49.03</v>
      </c>
      <c r="F1059" s="81">
        <v>1.1106</v>
      </c>
      <c r="G1059" s="81">
        <v>148.44999999999999</v>
      </c>
      <c r="H1059" s="81">
        <v>78.825000000000003</v>
      </c>
      <c r="I1059" s="81">
        <v>364</v>
      </c>
      <c r="J1059" s="81">
        <v>506.5</v>
      </c>
      <c r="K1059" s="81">
        <v>176</v>
      </c>
      <c r="L1059" s="81">
        <v>1815</v>
      </c>
      <c r="M1059" s="81">
        <v>16.43</v>
      </c>
      <c r="N1059" s="81"/>
      <c r="O1059" s="81"/>
      <c r="P1059" s="81"/>
      <c r="Q1059" s="81"/>
      <c r="R1059" s="81"/>
      <c r="S1059" s="81"/>
      <c r="T1059" s="81"/>
      <c r="U1059" s="81"/>
      <c r="V1059" s="81"/>
      <c r="W1059" s="81"/>
      <c r="X1059" s="81"/>
    </row>
    <row r="1060" spans="3:24" x14ac:dyDescent="0.25">
      <c r="C1060" s="76">
        <v>42229</v>
      </c>
      <c r="D1060" s="81">
        <v>1.5607</v>
      </c>
      <c r="E1060" s="81">
        <v>49.22</v>
      </c>
      <c r="F1060" s="81">
        <v>1.1148</v>
      </c>
      <c r="G1060" s="81">
        <v>148.85</v>
      </c>
      <c r="H1060" s="81">
        <v>78.625</v>
      </c>
      <c r="I1060" s="81">
        <v>363.75</v>
      </c>
      <c r="J1060" s="81">
        <v>503.25</v>
      </c>
      <c r="K1060" s="81">
        <v>177.5</v>
      </c>
      <c r="L1060" s="81">
        <v>1815</v>
      </c>
      <c r="M1060" s="81">
        <v>16.43</v>
      </c>
      <c r="N1060" s="81"/>
      <c r="O1060" s="81"/>
      <c r="P1060" s="81"/>
      <c r="Q1060" s="81"/>
      <c r="R1060" s="81"/>
      <c r="S1060" s="81"/>
      <c r="T1060" s="81"/>
      <c r="U1060" s="81"/>
      <c r="V1060" s="81"/>
      <c r="W1060" s="81"/>
      <c r="X1060" s="81"/>
    </row>
    <row r="1061" spans="3:24" x14ac:dyDescent="0.25">
      <c r="C1061" s="76">
        <v>42228</v>
      </c>
      <c r="D1061" s="81">
        <v>1.5611999999999999</v>
      </c>
      <c r="E1061" s="81">
        <v>49.66</v>
      </c>
      <c r="F1061" s="81">
        <v>1.1155999999999999</v>
      </c>
      <c r="G1061" s="81">
        <v>148.69999999999999</v>
      </c>
      <c r="H1061" s="81">
        <v>77.849999999999994</v>
      </c>
      <c r="I1061" s="81">
        <v>357.25</v>
      </c>
      <c r="J1061" s="81">
        <v>492.25</v>
      </c>
      <c r="K1061" s="81">
        <v>176.25</v>
      </c>
      <c r="L1061" s="81">
        <v>1815</v>
      </c>
      <c r="M1061" s="81">
        <v>16.440000000000001</v>
      </c>
      <c r="N1061" s="81"/>
      <c r="O1061" s="81"/>
      <c r="P1061" s="81"/>
      <c r="Q1061" s="81"/>
      <c r="R1061" s="81"/>
      <c r="S1061" s="81"/>
      <c r="T1061" s="81"/>
      <c r="U1061" s="81"/>
      <c r="V1061" s="81"/>
      <c r="W1061" s="81"/>
      <c r="X1061" s="81"/>
    </row>
    <row r="1062" spans="3:24" x14ac:dyDescent="0.25">
      <c r="C1062" s="76">
        <v>42227</v>
      </c>
      <c r="D1062" s="81">
        <v>1.5571999999999999</v>
      </c>
      <c r="E1062" s="81">
        <v>49.18</v>
      </c>
      <c r="F1062" s="81">
        <v>1.1040000000000001</v>
      </c>
      <c r="G1062" s="81">
        <v>150.17500000000001</v>
      </c>
      <c r="H1062" s="81">
        <v>76.724999999999994</v>
      </c>
      <c r="I1062" s="81">
        <v>376.5</v>
      </c>
      <c r="J1062" s="81">
        <v>507.25</v>
      </c>
      <c r="K1062" s="81">
        <v>178.5</v>
      </c>
      <c r="L1062" s="81">
        <v>1815</v>
      </c>
      <c r="M1062" s="81">
        <v>16.440000000000001</v>
      </c>
      <c r="N1062" s="81"/>
      <c r="O1062" s="81"/>
      <c r="P1062" s="81"/>
      <c r="Q1062" s="81"/>
      <c r="R1062" s="81"/>
      <c r="S1062" s="81"/>
      <c r="T1062" s="81"/>
      <c r="U1062" s="81"/>
      <c r="V1062" s="81"/>
      <c r="W1062" s="81"/>
      <c r="X1062" s="81"/>
    </row>
    <row r="1063" spans="3:24" x14ac:dyDescent="0.25">
      <c r="C1063" s="76">
        <v>42226</v>
      </c>
      <c r="D1063" s="81">
        <v>1.5586</v>
      </c>
      <c r="E1063" s="81">
        <v>50.41</v>
      </c>
      <c r="F1063" s="81">
        <v>1.1015999999999999</v>
      </c>
      <c r="G1063" s="81">
        <v>150.25</v>
      </c>
      <c r="H1063" s="81">
        <v>76.650000000000006</v>
      </c>
      <c r="I1063" s="81">
        <v>390.25</v>
      </c>
      <c r="J1063" s="81">
        <v>525.5</v>
      </c>
      <c r="K1063" s="81">
        <v>183</v>
      </c>
      <c r="L1063" s="81">
        <v>1815</v>
      </c>
      <c r="M1063" s="81">
        <v>16.440000000000001</v>
      </c>
      <c r="N1063" s="81"/>
      <c r="O1063" s="81"/>
      <c r="P1063" s="81"/>
      <c r="Q1063" s="81"/>
      <c r="R1063" s="81"/>
      <c r="S1063" s="81"/>
      <c r="T1063" s="81"/>
      <c r="U1063" s="81"/>
      <c r="V1063" s="81"/>
      <c r="W1063" s="81"/>
      <c r="X1063" s="81"/>
    </row>
    <row r="1064" spans="3:24" x14ac:dyDescent="0.25">
      <c r="C1064" s="76">
        <v>42223</v>
      </c>
      <c r="D1064" s="81">
        <v>1.5495000000000001</v>
      </c>
      <c r="E1064" s="81">
        <v>48.61</v>
      </c>
      <c r="F1064" s="81">
        <v>1.0965</v>
      </c>
      <c r="G1064" s="81">
        <v>149.57499999999999</v>
      </c>
      <c r="H1064" s="81">
        <v>77.325000000000003</v>
      </c>
      <c r="I1064" s="81">
        <v>372.75</v>
      </c>
      <c r="J1064" s="81">
        <v>510.5</v>
      </c>
      <c r="K1064" s="81">
        <v>179.75</v>
      </c>
      <c r="L1064" s="81">
        <v>1815</v>
      </c>
      <c r="M1064" s="81">
        <v>16.47</v>
      </c>
      <c r="N1064" s="81"/>
      <c r="O1064" s="81"/>
      <c r="P1064" s="81"/>
      <c r="Q1064" s="81"/>
      <c r="R1064" s="81"/>
      <c r="S1064" s="81"/>
      <c r="T1064" s="81"/>
      <c r="U1064" s="81"/>
      <c r="V1064" s="81"/>
      <c r="W1064" s="81"/>
      <c r="X1064" s="81"/>
    </row>
    <row r="1065" spans="3:24" x14ac:dyDescent="0.25">
      <c r="C1065" s="76">
        <v>42222</v>
      </c>
      <c r="D1065" s="81">
        <v>1.5509999999999999</v>
      </c>
      <c r="E1065" s="81">
        <v>49.52</v>
      </c>
      <c r="F1065" s="81">
        <v>1.0923</v>
      </c>
      <c r="G1065" s="81">
        <v>149.72499999999999</v>
      </c>
      <c r="H1065" s="81">
        <v>78.075000000000003</v>
      </c>
      <c r="I1065" s="81">
        <v>369.75</v>
      </c>
      <c r="J1065" s="81">
        <v>507</v>
      </c>
      <c r="K1065" s="81">
        <v>180.25</v>
      </c>
      <c r="L1065" s="81">
        <v>1815</v>
      </c>
      <c r="M1065" s="81">
        <v>16.510000000000002</v>
      </c>
      <c r="N1065" s="81"/>
      <c r="O1065" s="81"/>
      <c r="P1065" s="81"/>
      <c r="Q1065" s="81"/>
      <c r="R1065" s="81"/>
      <c r="S1065" s="81"/>
      <c r="T1065" s="81"/>
      <c r="U1065" s="81"/>
      <c r="V1065" s="81"/>
      <c r="W1065" s="81"/>
      <c r="X1065" s="81"/>
    </row>
    <row r="1066" spans="3:24" x14ac:dyDescent="0.25">
      <c r="C1066" s="76">
        <v>42221</v>
      </c>
      <c r="D1066" s="81">
        <v>1.56</v>
      </c>
      <c r="E1066" s="81">
        <v>49.59</v>
      </c>
      <c r="F1066" s="81">
        <v>1.0904</v>
      </c>
      <c r="G1066" s="81">
        <v>148.67500000000001</v>
      </c>
      <c r="H1066" s="81">
        <v>80.224999999999994</v>
      </c>
      <c r="I1066" s="81">
        <v>372.75</v>
      </c>
      <c r="J1066" s="81">
        <v>502</v>
      </c>
      <c r="K1066" s="81">
        <v>178.75</v>
      </c>
      <c r="L1066" s="81">
        <v>1815</v>
      </c>
      <c r="M1066" s="81">
        <v>16.34</v>
      </c>
      <c r="N1066" s="81"/>
      <c r="O1066" s="81"/>
      <c r="P1066" s="81"/>
      <c r="Q1066" s="81"/>
      <c r="R1066" s="81"/>
      <c r="S1066" s="81"/>
      <c r="T1066" s="81"/>
      <c r="U1066" s="81"/>
      <c r="V1066" s="81"/>
      <c r="W1066" s="81"/>
      <c r="X1066" s="81"/>
    </row>
    <row r="1067" spans="3:24" x14ac:dyDescent="0.25">
      <c r="C1067" s="76">
        <v>42220</v>
      </c>
      <c r="D1067" s="81">
        <v>1.556</v>
      </c>
      <c r="E1067" s="81">
        <v>49.99</v>
      </c>
      <c r="F1067" s="81">
        <v>1.0880000000000001</v>
      </c>
      <c r="G1067" s="81">
        <v>148.22499999999999</v>
      </c>
      <c r="H1067" s="81">
        <v>81.400000000000006</v>
      </c>
      <c r="I1067" s="81">
        <v>368.75</v>
      </c>
      <c r="J1067" s="81">
        <v>493.5</v>
      </c>
      <c r="K1067" s="81">
        <v>178.25</v>
      </c>
      <c r="L1067" s="81">
        <v>1815</v>
      </c>
      <c r="M1067" s="81">
        <v>16.28</v>
      </c>
      <c r="N1067" s="81"/>
      <c r="O1067" s="81"/>
      <c r="P1067" s="81"/>
      <c r="Q1067" s="81"/>
      <c r="R1067" s="81"/>
      <c r="S1067" s="81"/>
      <c r="T1067" s="81"/>
      <c r="U1067" s="81"/>
      <c r="V1067" s="81"/>
      <c r="W1067" s="81"/>
      <c r="X1067" s="81"/>
    </row>
    <row r="1068" spans="3:24" x14ac:dyDescent="0.25">
      <c r="C1068" s="76">
        <v>42219</v>
      </c>
      <c r="D1068" s="81">
        <v>1.5584</v>
      </c>
      <c r="E1068" s="81">
        <v>49.52</v>
      </c>
      <c r="F1068" s="81">
        <v>1.0949</v>
      </c>
      <c r="G1068" s="81">
        <v>148</v>
      </c>
      <c r="H1068" s="81">
        <v>80.2</v>
      </c>
      <c r="I1068" s="81">
        <v>366.5</v>
      </c>
      <c r="J1068" s="81">
        <v>499</v>
      </c>
      <c r="K1068" s="81">
        <v>178.25</v>
      </c>
      <c r="L1068" s="81">
        <v>2082</v>
      </c>
      <c r="M1068" s="81">
        <v>16.28</v>
      </c>
      <c r="N1068" s="81"/>
      <c r="O1068" s="81"/>
      <c r="P1068" s="81"/>
      <c r="Q1068" s="81"/>
      <c r="R1068" s="81"/>
      <c r="S1068" s="81"/>
      <c r="T1068" s="81"/>
      <c r="U1068" s="81"/>
      <c r="V1068" s="81"/>
      <c r="W1068" s="81"/>
      <c r="X1068" s="81"/>
    </row>
    <row r="1069" spans="3:24" x14ac:dyDescent="0.25">
      <c r="C1069" s="76">
        <v>42216</v>
      </c>
      <c r="D1069" s="81">
        <v>1.5622</v>
      </c>
      <c r="E1069" s="81">
        <v>52.21</v>
      </c>
      <c r="F1069" s="81">
        <v>1.0987</v>
      </c>
      <c r="G1069" s="81">
        <v>145.69999999999999</v>
      </c>
      <c r="H1069" s="81">
        <v>78.5</v>
      </c>
      <c r="I1069" s="81">
        <v>371</v>
      </c>
      <c r="J1069" s="81">
        <v>499.25</v>
      </c>
      <c r="K1069" s="81">
        <v>180.5</v>
      </c>
      <c r="L1069" s="81">
        <v>2082</v>
      </c>
      <c r="M1069" s="81">
        <v>16.28</v>
      </c>
      <c r="N1069" s="81"/>
      <c r="O1069" s="81"/>
      <c r="P1069" s="81"/>
      <c r="Q1069" s="81"/>
      <c r="R1069" s="81"/>
      <c r="S1069" s="81"/>
      <c r="T1069" s="81"/>
      <c r="U1069" s="81"/>
      <c r="V1069" s="81"/>
      <c r="W1069" s="81"/>
      <c r="X1069" s="81"/>
    </row>
    <row r="1070" spans="3:24" x14ac:dyDescent="0.25">
      <c r="C1070" s="76">
        <v>42215</v>
      </c>
      <c r="D1070" s="81">
        <v>1.5599000000000001</v>
      </c>
      <c r="E1070" s="81">
        <v>53.31</v>
      </c>
      <c r="F1070" s="81">
        <v>1.0931</v>
      </c>
      <c r="G1070" s="81">
        <v>145.22499999999999</v>
      </c>
      <c r="H1070" s="81">
        <v>79.674999999999997</v>
      </c>
      <c r="I1070" s="81">
        <v>373.25</v>
      </c>
      <c r="J1070" s="81">
        <v>496.5</v>
      </c>
      <c r="K1070" s="81">
        <v>181.5</v>
      </c>
      <c r="L1070" s="81">
        <v>2082</v>
      </c>
      <c r="M1070" s="81">
        <v>16.29</v>
      </c>
      <c r="N1070" s="81"/>
      <c r="O1070" s="81"/>
      <c r="P1070" s="81"/>
      <c r="Q1070" s="81"/>
      <c r="R1070" s="81"/>
      <c r="S1070" s="81"/>
      <c r="T1070" s="81"/>
      <c r="U1070" s="81"/>
      <c r="V1070" s="81"/>
      <c r="W1070" s="81"/>
      <c r="X1070" s="81"/>
    </row>
    <row r="1071" spans="3:24" x14ac:dyDescent="0.25">
      <c r="C1071" s="76">
        <v>42214</v>
      </c>
      <c r="D1071" s="81">
        <v>1.5602</v>
      </c>
      <c r="E1071" s="81">
        <v>53.38</v>
      </c>
      <c r="F1071" s="81">
        <v>1.0984</v>
      </c>
      <c r="G1071" s="81">
        <v>144.92500000000001</v>
      </c>
      <c r="H1071" s="81">
        <v>79.849999999999994</v>
      </c>
      <c r="I1071" s="81">
        <v>367.75</v>
      </c>
      <c r="J1071" s="81">
        <v>496.25</v>
      </c>
      <c r="K1071" s="81">
        <v>179.75</v>
      </c>
      <c r="L1071" s="81">
        <v>2082</v>
      </c>
      <c r="M1071" s="81">
        <v>16.32</v>
      </c>
      <c r="N1071" s="81"/>
      <c r="O1071" s="81"/>
      <c r="P1071" s="81"/>
      <c r="Q1071" s="81"/>
      <c r="R1071" s="81"/>
      <c r="S1071" s="81"/>
      <c r="T1071" s="81"/>
      <c r="U1071" s="81"/>
      <c r="V1071" s="81"/>
      <c r="W1071" s="81"/>
      <c r="X1071" s="81"/>
    </row>
    <row r="1072" spans="3:24" x14ac:dyDescent="0.25">
      <c r="C1072" s="76">
        <v>42213</v>
      </c>
      <c r="D1072" s="81">
        <v>1.5609</v>
      </c>
      <c r="E1072" s="81">
        <v>53.3</v>
      </c>
      <c r="F1072" s="81">
        <v>1.1057999999999999</v>
      </c>
      <c r="G1072" s="81">
        <v>145.05000000000001</v>
      </c>
      <c r="H1072" s="81">
        <v>79.474999999999994</v>
      </c>
      <c r="I1072" s="81">
        <v>375</v>
      </c>
      <c r="J1072" s="81">
        <v>510.75</v>
      </c>
      <c r="K1072" s="81">
        <v>182.25</v>
      </c>
      <c r="L1072" s="81">
        <v>2082</v>
      </c>
      <c r="M1072" s="81">
        <v>16.309999999999999</v>
      </c>
      <c r="N1072" s="81"/>
      <c r="O1072" s="81"/>
      <c r="P1072" s="81"/>
      <c r="Q1072" s="81"/>
      <c r="R1072" s="81"/>
      <c r="S1072" s="81"/>
      <c r="T1072" s="81"/>
      <c r="U1072" s="81"/>
      <c r="V1072" s="81"/>
      <c r="W1072" s="81"/>
      <c r="X1072" s="81"/>
    </row>
    <row r="1073" spans="3:24" x14ac:dyDescent="0.25">
      <c r="C1073" s="76">
        <v>42212</v>
      </c>
      <c r="D1073" s="81">
        <v>1.5556000000000001</v>
      </c>
      <c r="E1073" s="81">
        <v>53.47</v>
      </c>
      <c r="F1073" s="81">
        <v>1.1091</v>
      </c>
      <c r="G1073" s="81">
        <v>143.02500000000001</v>
      </c>
      <c r="H1073" s="81">
        <v>77.525000000000006</v>
      </c>
      <c r="I1073" s="81">
        <v>373</v>
      </c>
      <c r="J1073" s="81">
        <v>502.5</v>
      </c>
      <c r="K1073" s="81">
        <v>181.5</v>
      </c>
      <c r="L1073" s="81">
        <v>2082</v>
      </c>
      <c r="M1073" s="81">
        <v>16.329999999999998</v>
      </c>
      <c r="N1073" s="81"/>
      <c r="O1073" s="81"/>
      <c r="P1073" s="81"/>
      <c r="Q1073" s="81"/>
      <c r="R1073" s="81"/>
      <c r="S1073" s="81"/>
      <c r="T1073" s="81"/>
      <c r="U1073" s="81"/>
      <c r="V1073" s="81"/>
      <c r="W1073" s="81"/>
      <c r="X1073" s="81"/>
    </row>
    <row r="1074" spans="3:24" x14ac:dyDescent="0.25">
      <c r="C1074" s="76">
        <v>42209</v>
      </c>
      <c r="D1074" s="81">
        <v>1.5511999999999999</v>
      </c>
      <c r="E1074" s="81">
        <v>54.62</v>
      </c>
      <c r="F1074" s="81">
        <v>1.0982000000000001</v>
      </c>
      <c r="G1074" s="81">
        <v>143.02500000000001</v>
      </c>
      <c r="H1074" s="81">
        <v>77.674999999999997</v>
      </c>
      <c r="I1074" s="81">
        <v>392.5</v>
      </c>
      <c r="J1074" s="81">
        <v>511.75</v>
      </c>
      <c r="K1074" s="81">
        <v>185.75</v>
      </c>
      <c r="L1074" s="81">
        <v>2082</v>
      </c>
      <c r="M1074" s="81">
        <v>16.309999999999999</v>
      </c>
      <c r="N1074" s="81"/>
      <c r="O1074" s="81"/>
      <c r="P1074" s="81"/>
      <c r="Q1074" s="81"/>
      <c r="R1074" s="81"/>
      <c r="S1074" s="81"/>
      <c r="T1074" s="81"/>
      <c r="U1074" s="81"/>
      <c r="V1074" s="81"/>
      <c r="W1074" s="81"/>
      <c r="X1074" s="81"/>
    </row>
    <row r="1075" spans="3:24" x14ac:dyDescent="0.25">
      <c r="C1075" s="76">
        <v>42208</v>
      </c>
      <c r="D1075" s="81">
        <v>1.5510999999999999</v>
      </c>
      <c r="E1075" s="81">
        <v>55.27</v>
      </c>
      <c r="F1075" s="81">
        <v>1.0981000000000001</v>
      </c>
      <c r="G1075" s="81">
        <v>143.35</v>
      </c>
      <c r="H1075" s="81">
        <v>78.275000000000006</v>
      </c>
      <c r="I1075" s="81">
        <v>403.25</v>
      </c>
      <c r="J1075" s="81">
        <v>521.5</v>
      </c>
      <c r="K1075" s="81">
        <v>186.5</v>
      </c>
      <c r="L1075" s="81">
        <v>2082</v>
      </c>
      <c r="M1075" s="81">
        <v>16.329999999999998</v>
      </c>
      <c r="N1075" s="81"/>
      <c r="O1075" s="81"/>
      <c r="P1075" s="81"/>
      <c r="Q1075" s="81"/>
      <c r="R1075" s="81"/>
      <c r="S1075" s="81"/>
      <c r="T1075" s="81"/>
      <c r="U1075" s="81"/>
      <c r="V1075" s="81"/>
      <c r="W1075" s="81"/>
      <c r="X1075" s="81"/>
    </row>
    <row r="1076" spans="3:24" x14ac:dyDescent="0.25">
      <c r="C1076" s="76">
        <v>42207</v>
      </c>
      <c r="D1076" s="81">
        <v>1.5612999999999999</v>
      </c>
      <c r="E1076" s="81">
        <v>56.13</v>
      </c>
      <c r="F1076" s="81">
        <v>1.0932999999999999</v>
      </c>
      <c r="G1076" s="81">
        <v>144.5</v>
      </c>
      <c r="H1076" s="81">
        <v>78.525000000000006</v>
      </c>
      <c r="I1076" s="81">
        <v>402.75</v>
      </c>
      <c r="J1076" s="81">
        <v>516.75</v>
      </c>
      <c r="K1076" s="81">
        <v>186.5</v>
      </c>
      <c r="L1076" s="81">
        <v>2082</v>
      </c>
      <c r="M1076" s="81">
        <v>16.37</v>
      </c>
      <c r="N1076" s="81"/>
      <c r="O1076" s="81"/>
      <c r="P1076" s="81"/>
      <c r="Q1076" s="81"/>
      <c r="R1076" s="81"/>
      <c r="S1076" s="81"/>
      <c r="T1076" s="81"/>
      <c r="U1076" s="81"/>
      <c r="V1076" s="81"/>
      <c r="W1076" s="81"/>
      <c r="X1076" s="81"/>
    </row>
    <row r="1077" spans="3:24" x14ac:dyDescent="0.25">
      <c r="C1077" s="76">
        <v>42206</v>
      </c>
      <c r="D1077" s="81">
        <v>1.5557000000000001</v>
      </c>
      <c r="E1077" s="81">
        <v>57.04</v>
      </c>
      <c r="F1077" s="81">
        <v>1.0935999999999999</v>
      </c>
      <c r="G1077" s="81">
        <v>145.15</v>
      </c>
      <c r="H1077" s="81">
        <v>75.875</v>
      </c>
      <c r="I1077" s="81">
        <v>406.5</v>
      </c>
      <c r="J1077" s="81">
        <v>524.75</v>
      </c>
      <c r="K1077" s="81">
        <v>188.75</v>
      </c>
      <c r="L1077" s="81">
        <v>2082</v>
      </c>
      <c r="M1077" s="81">
        <v>16.329999999999998</v>
      </c>
      <c r="N1077" s="81"/>
      <c r="O1077" s="81"/>
      <c r="P1077" s="81"/>
      <c r="Q1077" s="81"/>
      <c r="R1077" s="81"/>
      <c r="S1077" s="81"/>
      <c r="T1077" s="81"/>
      <c r="U1077" s="81"/>
      <c r="V1077" s="81"/>
      <c r="W1077" s="81"/>
      <c r="X1077" s="81"/>
    </row>
    <row r="1078" spans="3:24" x14ac:dyDescent="0.25">
      <c r="C1078" s="76">
        <v>42205</v>
      </c>
      <c r="D1078" s="81">
        <v>1.5563</v>
      </c>
      <c r="E1078" s="81">
        <v>56.65</v>
      </c>
      <c r="F1078" s="81">
        <v>1.0825</v>
      </c>
      <c r="G1078" s="81">
        <v>146.75</v>
      </c>
      <c r="H1078" s="81">
        <v>74.900000000000006</v>
      </c>
      <c r="I1078" s="81">
        <v>405</v>
      </c>
      <c r="J1078" s="81">
        <v>532.75</v>
      </c>
      <c r="K1078" s="81">
        <v>189.75</v>
      </c>
      <c r="L1078" s="81">
        <v>2082</v>
      </c>
      <c r="M1078" s="81">
        <v>16.28</v>
      </c>
      <c r="N1078" s="81"/>
      <c r="O1078" s="81"/>
      <c r="P1078" s="81"/>
      <c r="Q1078" s="81"/>
      <c r="R1078" s="81"/>
      <c r="S1078" s="81"/>
      <c r="T1078" s="81"/>
      <c r="U1078" s="81"/>
      <c r="V1078" s="81"/>
      <c r="W1078" s="81"/>
      <c r="X1078" s="81"/>
    </row>
    <row r="1079" spans="3:24" x14ac:dyDescent="0.25">
      <c r="C1079" s="76">
        <v>42202</v>
      </c>
      <c r="D1079" s="81">
        <v>1.5608</v>
      </c>
      <c r="E1079" s="81">
        <v>57.1</v>
      </c>
      <c r="F1079" s="81">
        <v>1.0828</v>
      </c>
      <c r="G1079" s="81">
        <v>146.65</v>
      </c>
      <c r="H1079" s="81">
        <v>75.674999999999997</v>
      </c>
      <c r="I1079" s="81">
        <v>420.25</v>
      </c>
      <c r="J1079" s="81">
        <v>554</v>
      </c>
      <c r="K1079" s="81">
        <v>192.75</v>
      </c>
      <c r="L1079" s="81">
        <v>2082</v>
      </c>
      <c r="M1079" s="81">
        <v>16.309999999999999</v>
      </c>
      <c r="N1079" s="81"/>
      <c r="O1079" s="81"/>
      <c r="P1079" s="81"/>
      <c r="Q1079" s="81"/>
      <c r="R1079" s="81"/>
      <c r="S1079" s="81"/>
      <c r="T1079" s="81"/>
      <c r="U1079" s="81"/>
      <c r="V1079" s="81"/>
      <c r="W1079" s="81"/>
      <c r="X1079" s="81"/>
    </row>
    <row r="1080" spans="3:24" x14ac:dyDescent="0.25">
      <c r="C1080" s="76">
        <v>42201</v>
      </c>
      <c r="D1080" s="81">
        <v>1.5605</v>
      </c>
      <c r="E1080" s="81">
        <v>57.51</v>
      </c>
      <c r="F1080" s="81">
        <v>1.0873999999999999</v>
      </c>
      <c r="G1080" s="81">
        <v>146.5</v>
      </c>
      <c r="H1080" s="81">
        <v>76</v>
      </c>
      <c r="I1080" s="81">
        <v>430</v>
      </c>
      <c r="J1080" s="81">
        <v>562.25</v>
      </c>
      <c r="K1080" s="81">
        <v>194.5</v>
      </c>
      <c r="L1080" s="81">
        <v>2082</v>
      </c>
      <c r="M1080" s="81">
        <v>16.309999999999999</v>
      </c>
      <c r="N1080" s="81"/>
      <c r="O1080" s="81"/>
      <c r="P1080" s="81"/>
      <c r="Q1080" s="81"/>
      <c r="R1080" s="81"/>
      <c r="S1080" s="81"/>
      <c r="T1080" s="81"/>
      <c r="U1080" s="81"/>
      <c r="V1080" s="81"/>
      <c r="W1080" s="81"/>
      <c r="X1080" s="81"/>
    </row>
    <row r="1081" spans="3:24" x14ac:dyDescent="0.25">
      <c r="C1081" s="76">
        <v>42200</v>
      </c>
      <c r="D1081" s="81">
        <v>1.5634999999999999</v>
      </c>
      <c r="E1081" s="81">
        <v>57.05</v>
      </c>
      <c r="F1081" s="81">
        <v>1.0947</v>
      </c>
      <c r="G1081" s="81">
        <v>147.02500000000001</v>
      </c>
      <c r="H1081" s="81">
        <v>80.474999999999994</v>
      </c>
      <c r="I1081" s="81">
        <v>429.5</v>
      </c>
      <c r="J1081" s="81">
        <v>566.75</v>
      </c>
      <c r="K1081" s="81">
        <v>191.25</v>
      </c>
      <c r="L1081" s="81">
        <v>2082</v>
      </c>
      <c r="M1081" s="81">
        <v>16.350000000000001</v>
      </c>
      <c r="N1081" s="81"/>
      <c r="O1081" s="81"/>
      <c r="P1081" s="81"/>
      <c r="Q1081" s="81"/>
      <c r="R1081" s="81"/>
      <c r="S1081" s="81"/>
      <c r="T1081" s="81"/>
      <c r="U1081" s="81"/>
      <c r="V1081" s="81"/>
      <c r="W1081" s="81"/>
      <c r="X1081" s="81"/>
    </row>
    <row r="1082" spans="3:24" x14ac:dyDescent="0.25">
      <c r="C1082" s="76">
        <v>42199</v>
      </c>
      <c r="D1082" s="81">
        <v>1.5629999999999999</v>
      </c>
      <c r="E1082" s="81">
        <v>58.51</v>
      </c>
      <c r="F1082" s="81">
        <v>1.1009</v>
      </c>
      <c r="G1082" s="81">
        <v>147.15</v>
      </c>
      <c r="H1082" s="81">
        <v>79.924999999999997</v>
      </c>
      <c r="I1082" s="81">
        <v>424</v>
      </c>
      <c r="J1082" s="81">
        <v>583.5</v>
      </c>
      <c r="K1082" s="81">
        <v>192.5</v>
      </c>
      <c r="L1082" s="81">
        <v>2276</v>
      </c>
      <c r="M1082" s="81">
        <v>16.38</v>
      </c>
      <c r="N1082" s="81"/>
      <c r="O1082" s="81"/>
      <c r="P1082" s="81"/>
      <c r="Q1082" s="81"/>
      <c r="R1082" s="81"/>
      <c r="S1082" s="81"/>
      <c r="T1082" s="81"/>
      <c r="U1082" s="81"/>
      <c r="V1082" s="81"/>
      <c r="W1082" s="81"/>
      <c r="X1082" s="81"/>
    </row>
    <row r="1083" spans="3:24" x14ac:dyDescent="0.25">
      <c r="C1083" s="76">
        <v>42198</v>
      </c>
      <c r="D1083" s="81">
        <v>1.5486</v>
      </c>
      <c r="E1083" s="81">
        <v>57.85</v>
      </c>
      <c r="F1083" s="81">
        <v>1.1002000000000001</v>
      </c>
      <c r="G1083" s="81">
        <v>146.6</v>
      </c>
      <c r="H1083" s="81">
        <v>79.075000000000003</v>
      </c>
      <c r="I1083" s="81">
        <v>433.5</v>
      </c>
      <c r="J1083" s="81">
        <v>586.75</v>
      </c>
      <c r="K1083" s="81">
        <v>193.5</v>
      </c>
      <c r="L1083" s="81">
        <v>2276</v>
      </c>
      <c r="M1083" s="81">
        <v>16.350000000000001</v>
      </c>
      <c r="N1083" s="81"/>
      <c r="O1083" s="81"/>
      <c r="P1083" s="81"/>
      <c r="Q1083" s="81"/>
      <c r="R1083" s="81"/>
      <c r="S1083" s="81"/>
      <c r="T1083" s="81"/>
      <c r="U1083" s="81"/>
      <c r="V1083" s="81"/>
      <c r="W1083" s="81"/>
      <c r="X1083" s="81"/>
    </row>
    <row r="1084" spans="3:24" x14ac:dyDescent="0.25">
      <c r="C1084" s="76">
        <v>42195</v>
      </c>
      <c r="D1084" s="81">
        <v>1.5524</v>
      </c>
      <c r="E1084" s="81">
        <v>58.73</v>
      </c>
      <c r="F1084" s="81">
        <v>1.1162000000000001</v>
      </c>
      <c r="G1084" s="81">
        <v>147.47499999999999</v>
      </c>
      <c r="H1084" s="81">
        <v>78.974999999999994</v>
      </c>
      <c r="I1084" s="81">
        <v>427.25</v>
      </c>
      <c r="J1084" s="81">
        <v>581.5</v>
      </c>
      <c r="K1084" s="81">
        <v>197.5</v>
      </c>
      <c r="L1084" s="81">
        <v>2276</v>
      </c>
      <c r="M1084" s="81">
        <v>16.47</v>
      </c>
      <c r="N1084" s="81"/>
      <c r="O1084" s="81"/>
      <c r="P1084" s="81"/>
      <c r="Q1084" s="81"/>
      <c r="R1084" s="81"/>
      <c r="S1084" s="81"/>
      <c r="T1084" s="81"/>
      <c r="U1084" s="81"/>
      <c r="V1084" s="81"/>
      <c r="W1084" s="81"/>
      <c r="X1084" s="81"/>
    </row>
    <row r="1085" spans="3:24" x14ac:dyDescent="0.25">
      <c r="C1085" s="76">
        <v>42194</v>
      </c>
      <c r="D1085" s="81">
        <v>1.5377000000000001</v>
      </c>
      <c r="E1085" s="81">
        <v>58.61</v>
      </c>
      <c r="F1085" s="81">
        <v>1.1035999999999999</v>
      </c>
      <c r="G1085" s="81">
        <v>148.47499999999999</v>
      </c>
      <c r="H1085" s="81">
        <v>78.724999999999994</v>
      </c>
      <c r="I1085" s="81">
        <v>421.25</v>
      </c>
      <c r="J1085" s="81">
        <v>572.25</v>
      </c>
      <c r="K1085" s="81">
        <v>196.75</v>
      </c>
      <c r="L1085" s="81">
        <v>2276</v>
      </c>
      <c r="M1085" s="81">
        <v>16.399999999999999</v>
      </c>
      <c r="N1085" s="81"/>
      <c r="O1085" s="81"/>
      <c r="P1085" s="81"/>
      <c r="Q1085" s="81"/>
      <c r="R1085" s="81"/>
      <c r="S1085" s="81"/>
      <c r="T1085" s="81"/>
      <c r="U1085" s="81"/>
      <c r="V1085" s="81"/>
      <c r="W1085" s="81"/>
      <c r="X1085" s="81"/>
    </row>
    <row r="1086" spans="3:24" x14ac:dyDescent="0.25">
      <c r="C1086" s="76">
        <v>42193</v>
      </c>
      <c r="D1086" s="81">
        <v>1.5359</v>
      </c>
      <c r="E1086" s="81">
        <v>57.05</v>
      </c>
      <c r="F1086" s="81">
        <v>1.1074999999999999</v>
      </c>
      <c r="G1086" s="81">
        <v>149</v>
      </c>
      <c r="H1086" s="81">
        <v>79.5</v>
      </c>
      <c r="I1086" s="81">
        <v>416.25</v>
      </c>
      <c r="J1086" s="81">
        <v>572.25</v>
      </c>
      <c r="K1086" s="81">
        <v>196</v>
      </c>
      <c r="L1086" s="81">
        <v>2276</v>
      </c>
      <c r="M1086" s="81">
        <v>16.16</v>
      </c>
      <c r="N1086" s="81"/>
      <c r="O1086" s="81"/>
      <c r="P1086" s="81"/>
      <c r="Q1086" s="81"/>
      <c r="R1086" s="81"/>
      <c r="S1086" s="81"/>
      <c r="T1086" s="81"/>
      <c r="U1086" s="81"/>
      <c r="V1086" s="81"/>
      <c r="W1086" s="81"/>
      <c r="X1086" s="81"/>
    </row>
    <row r="1087" spans="3:24" x14ac:dyDescent="0.25">
      <c r="C1087" s="76">
        <v>42192</v>
      </c>
      <c r="D1087" s="81">
        <v>1.546</v>
      </c>
      <c r="E1087" s="81">
        <v>56.85</v>
      </c>
      <c r="F1087" s="81">
        <v>1.101</v>
      </c>
      <c r="G1087" s="81">
        <v>151.07499999999999</v>
      </c>
      <c r="H1087" s="81">
        <v>79.25</v>
      </c>
      <c r="I1087" s="81">
        <v>415.75</v>
      </c>
      <c r="J1087" s="81">
        <v>579.5</v>
      </c>
      <c r="K1087" s="81">
        <v>200.25</v>
      </c>
      <c r="L1087" s="81">
        <v>2276</v>
      </c>
      <c r="M1087" s="81">
        <v>16.12</v>
      </c>
      <c r="N1087" s="81"/>
      <c r="O1087" s="81"/>
      <c r="P1087" s="81"/>
      <c r="Q1087" s="81"/>
      <c r="R1087" s="81"/>
      <c r="S1087" s="81"/>
      <c r="T1087" s="81"/>
      <c r="U1087" s="81"/>
      <c r="V1087" s="81"/>
      <c r="W1087" s="81"/>
      <c r="X1087" s="81"/>
    </row>
    <row r="1088" spans="3:24" x14ac:dyDescent="0.25">
      <c r="C1088" s="76">
        <v>42191</v>
      </c>
      <c r="D1088" s="81">
        <v>1.5601</v>
      </c>
      <c r="E1088" s="81">
        <v>56.54</v>
      </c>
      <c r="F1088" s="81">
        <v>1.1054999999999999</v>
      </c>
      <c r="G1088" s="81">
        <v>150.5</v>
      </c>
      <c r="H1088" s="81">
        <v>78.724999999999994</v>
      </c>
      <c r="I1088" s="81">
        <v>418.5</v>
      </c>
      <c r="J1088" s="81">
        <v>588.5</v>
      </c>
      <c r="K1088" s="81">
        <v>204.25</v>
      </c>
      <c r="L1088" s="81">
        <v>2276</v>
      </c>
      <c r="M1088" s="81">
        <v>16</v>
      </c>
      <c r="N1088" s="81"/>
      <c r="O1088" s="81"/>
      <c r="P1088" s="81"/>
      <c r="Q1088" s="81"/>
      <c r="R1088" s="81"/>
      <c r="S1088" s="81"/>
      <c r="T1088" s="81"/>
      <c r="U1088" s="81"/>
      <c r="V1088" s="81"/>
      <c r="W1088" s="81"/>
      <c r="X1088" s="81"/>
    </row>
    <row r="1089" spans="3:24" x14ac:dyDescent="0.25">
      <c r="C1089" s="76">
        <v>42188</v>
      </c>
      <c r="D1089" s="81">
        <v>1.5568</v>
      </c>
      <c r="E1089" s="81">
        <v>60.32</v>
      </c>
      <c r="F1089" s="81">
        <v>1.1112</v>
      </c>
      <c r="G1089" s="81">
        <v>151.22499999999999</v>
      </c>
      <c r="H1089" s="81">
        <v>78.775000000000006</v>
      </c>
      <c r="I1089" s="81">
        <v>419.75</v>
      </c>
      <c r="J1089" s="81">
        <v>585.75</v>
      </c>
      <c r="K1089" s="81">
        <v>204</v>
      </c>
      <c r="L1089" s="81">
        <v>2276</v>
      </c>
      <c r="M1089" s="81">
        <v>16.11</v>
      </c>
      <c r="N1089" s="81"/>
      <c r="O1089" s="81"/>
      <c r="P1089" s="81"/>
      <c r="Q1089" s="81"/>
      <c r="R1089" s="81"/>
      <c r="S1089" s="81"/>
      <c r="T1089" s="81"/>
      <c r="U1089" s="81"/>
      <c r="V1089" s="81"/>
      <c r="W1089" s="81"/>
      <c r="X1089" s="81"/>
    </row>
    <row r="1090" spans="3:24" x14ac:dyDescent="0.25">
      <c r="C1090" s="76">
        <v>42187</v>
      </c>
      <c r="D1090" s="81">
        <v>1.5606</v>
      </c>
      <c r="E1090" s="81">
        <v>62.07</v>
      </c>
      <c r="F1090" s="81">
        <v>1.1083000000000001</v>
      </c>
      <c r="G1090" s="81">
        <v>151.22499999999999</v>
      </c>
      <c r="H1090" s="81">
        <v>78.775000000000006</v>
      </c>
      <c r="I1090" s="81">
        <v>419.75</v>
      </c>
      <c r="J1090" s="81">
        <v>585.75</v>
      </c>
      <c r="K1090" s="81">
        <v>205</v>
      </c>
      <c r="L1090" s="81">
        <v>2276</v>
      </c>
      <c r="M1090" s="81">
        <v>16.11</v>
      </c>
      <c r="N1090" s="81"/>
      <c r="O1090" s="81"/>
      <c r="P1090" s="81"/>
      <c r="Q1090" s="81"/>
      <c r="R1090" s="81"/>
      <c r="S1090" s="81"/>
      <c r="T1090" s="81"/>
      <c r="U1090" s="81"/>
      <c r="V1090" s="81"/>
      <c r="W1090" s="81"/>
      <c r="X1090" s="81"/>
    </row>
    <row r="1091" spans="3:24" x14ac:dyDescent="0.25">
      <c r="C1091" s="76">
        <v>42186</v>
      </c>
      <c r="D1091" s="81">
        <v>1.5612999999999999</v>
      </c>
      <c r="E1091" s="81">
        <v>62.01</v>
      </c>
      <c r="F1091" s="81">
        <v>1.1052</v>
      </c>
      <c r="G1091" s="81">
        <v>151.07499999999999</v>
      </c>
      <c r="H1091" s="81">
        <v>77.099999999999994</v>
      </c>
      <c r="I1091" s="81">
        <v>413.75</v>
      </c>
      <c r="J1091" s="81">
        <v>587.5</v>
      </c>
      <c r="K1091" s="81">
        <v>201</v>
      </c>
      <c r="L1091" s="81">
        <v>2276</v>
      </c>
      <c r="M1091" s="81">
        <v>16.21</v>
      </c>
      <c r="N1091" s="81"/>
      <c r="O1091" s="81"/>
      <c r="P1091" s="81"/>
      <c r="Q1091" s="81"/>
      <c r="R1091" s="81"/>
      <c r="S1091" s="81"/>
      <c r="T1091" s="81"/>
      <c r="U1091" s="81"/>
      <c r="V1091" s="81"/>
      <c r="W1091" s="81"/>
      <c r="X1091" s="81"/>
    </row>
    <row r="1092" spans="3:24" x14ac:dyDescent="0.25">
      <c r="C1092" s="76">
        <v>42185</v>
      </c>
      <c r="D1092" s="81">
        <v>1.5705</v>
      </c>
      <c r="E1092" s="81">
        <v>63.59</v>
      </c>
      <c r="F1092" s="81">
        <v>1.1134999999999999</v>
      </c>
      <c r="G1092" s="81">
        <v>147.85</v>
      </c>
      <c r="H1092" s="81">
        <v>76.2</v>
      </c>
      <c r="I1092" s="81">
        <v>414</v>
      </c>
      <c r="J1092" s="81">
        <v>614.75</v>
      </c>
      <c r="K1092" s="81">
        <v>201.25</v>
      </c>
      <c r="L1092" s="81">
        <v>2409</v>
      </c>
      <c r="M1092" s="81">
        <v>16.71</v>
      </c>
      <c r="N1092" s="81"/>
      <c r="O1092" s="81"/>
      <c r="P1092" s="81"/>
      <c r="Q1092" s="81"/>
      <c r="R1092" s="81"/>
      <c r="S1092" s="81"/>
      <c r="T1092" s="81"/>
      <c r="U1092" s="81"/>
      <c r="V1092" s="81"/>
      <c r="W1092" s="81"/>
      <c r="X1092" s="81"/>
    </row>
    <row r="1093" spans="3:24" x14ac:dyDescent="0.25">
      <c r="C1093" s="76">
        <v>42184</v>
      </c>
      <c r="D1093" s="81">
        <v>1.5737000000000001</v>
      </c>
      <c r="E1093" s="81">
        <v>62.01</v>
      </c>
      <c r="F1093" s="81">
        <v>1.1234999999999999</v>
      </c>
      <c r="G1093" s="81">
        <v>149.67500000000001</v>
      </c>
      <c r="H1093" s="81">
        <v>74.25</v>
      </c>
      <c r="I1093" s="81">
        <v>383.25</v>
      </c>
      <c r="J1093" s="81">
        <v>580.5</v>
      </c>
      <c r="K1093" s="81">
        <v>198.5</v>
      </c>
      <c r="L1093" s="81">
        <v>2409</v>
      </c>
      <c r="M1093" s="81">
        <v>16.690000000000001</v>
      </c>
      <c r="N1093" s="81"/>
      <c r="O1093" s="81"/>
      <c r="P1093" s="81"/>
      <c r="Q1093" s="81"/>
      <c r="R1093" s="81"/>
      <c r="S1093" s="81"/>
      <c r="T1093" s="81"/>
      <c r="U1093" s="81"/>
      <c r="V1093" s="81"/>
      <c r="W1093" s="81"/>
      <c r="X1093" s="81"/>
    </row>
    <row r="1094" spans="3:24" x14ac:dyDescent="0.25">
      <c r="C1094" s="76">
        <v>42181</v>
      </c>
      <c r="D1094" s="81">
        <v>1.575</v>
      </c>
      <c r="E1094" s="81">
        <v>63.26</v>
      </c>
      <c r="F1094" s="81">
        <v>1.1164000000000001</v>
      </c>
      <c r="G1094" s="81">
        <v>148.4</v>
      </c>
      <c r="H1094" s="81">
        <v>75.45</v>
      </c>
      <c r="I1094" s="81">
        <v>385</v>
      </c>
      <c r="J1094" s="81">
        <v>562.25</v>
      </c>
      <c r="K1094" s="81">
        <v>194.25</v>
      </c>
      <c r="L1094" s="81">
        <v>2409</v>
      </c>
      <c r="M1094" s="81">
        <v>16.690000000000001</v>
      </c>
      <c r="N1094" s="81"/>
      <c r="O1094" s="81"/>
      <c r="P1094" s="81"/>
      <c r="Q1094" s="81"/>
      <c r="R1094" s="81"/>
      <c r="S1094" s="81"/>
      <c r="T1094" s="81"/>
      <c r="U1094" s="81"/>
      <c r="V1094" s="81"/>
      <c r="W1094" s="81"/>
      <c r="X1094" s="81"/>
    </row>
    <row r="1095" spans="3:24" x14ac:dyDescent="0.25">
      <c r="C1095" s="76">
        <v>42180</v>
      </c>
      <c r="D1095" s="81">
        <v>1.5744</v>
      </c>
      <c r="E1095" s="81">
        <v>63.2</v>
      </c>
      <c r="F1095" s="81">
        <v>1.1204000000000001</v>
      </c>
      <c r="G1095" s="81">
        <v>148.5</v>
      </c>
      <c r="H1095" s="81">
        <v>74.650000000000006</v>
      </c>
      <c r="I1095" s="81">
        <v>376.5</v>
      </c>
      <c r="J1095" s="81">
        <v>532</v>
      </c>
      <c r="K1095" s="81">
        <v>185.5</v>
      </c>
      <c r="L1095" s="81">
        <v>2409</v>
      </c>
      <c r="M1095" s="81">
        <v>16.7</v>
      </c>
      <c r="N1095" s="81"/>
      <c r="O1095" s="81"/>
      <c r="P1095" s="81"/>
      <c r="Q1095" s="81"/>
      <c r="R1095" s="81"/>
      <c r="S1095" s="81"/>
      <c r="T1095" s="81"/>
      <c r="U1095" s="81"/>
      <c r="V1095" s="81"/>
      <c r="W1095" s="81"/>
      <c r="X1095" s="81"/>
    </row>
    <row r="1096" spans="3:24" x14ac:dyDescent="0.25">
      <c r="C1096" s="76">
        <v>42179</v>
      </c>
      <c r="D1096" s="81">
        <v>1.5702</v>
      </c>
      <c r="E1096" s="81">
        <v>63.49</v>
      </c>
      <c r="F1096" s="81">
        <v>1.1205000000000001</v>
      </c>
      <c r="G1096" s="81">
        <v>150.67500000000001</v>
      </c>
      <c r="H1096" s="81">
        <v>74.724999999999994</v>
      </c>
      <c r="I1096" s="81">
        <v>366.5</v>
      </c>
      <c r="J1096" s="81">
        <v>518</v>
      </c>
      <c r="K1096" s="81">
        <v>184.25</v>
      </c>
      <c r="L1096" s="81">
        <v>2409</v>
      </c>
      <c r="M1096" s="81">
        <v>16.7</v>
      </c>
      <c r="N1096" s="81"/>
      <c r="O1096" s="81"/>
      <c r="P1096" s="81"/>
      <c r="Q1096" s="81"/>
      <c r="R1096" s="81"/>
      <c r="S1096" s="81"/>
      <c r="T1096" s="81"/>
      <c r="U1096" s="81"/>
      <c r="V1096" s="81"/>
      <c r="W1096" s="81"/>
      <c r="X1096" s="81"/>
    </row>
    <row r="1097" spans="3:24" x14ac:dyDescent="0.25">
      <c r="C1097" s="76">
        <v>42178</v>
      </c>
      <c r="D1097" s="81">
        <v>1.5729</v>
      </c>
      <c r="E1097" s="81">
        <v>64.45</v>
      </c>
      <c r="F1097" s="81">
        <v>1.1169</v>
      </c>
      <c r="G1097" s="81">
        <v>152</v>
      </c>
      <c r="H1097" s="81">
        <v>74.349999999999994</v>
      </c>
      <c r="I1097" s="81">
        <v>367.5</v>
      </c>
      <c r="J1097" s="81">
        <v>521.5</v>
      </c>
      <c r="K1097" s="81">
        <v>184.5</v>
      </c>
      <c r="L1097" s="81">
        <v>2409</v>
      </c>
      <c r="M1097" s="81">
        <v>16.73</v>
      </c>
      <c r="N1097" s="81"/>
      <c r="O1097" s="81"/>
      <c r="P1097" s="81"/>
      <c r="Q1097" s="81"/>
      <c r="R1097" s="81"/>
      <c r="S1097" s="81"/>
      <c r="T1097" s="81"/>
      <c r="U1097" s="81"/>
      <c r="V1097" s="81"/>
      <c r="W1097" s="81"/>
      <c r="X1097" s="81"/>
    </row>
    <row r="1098" spans="3:24" x14ac:dyDescent="0.25">
      <c r="C1098" s="76">
        <v>42177</v>
      </c>
      <c r="D1098" s="81">
        <v>1.5822000000000001</v>
      </c>
      <c r="E1098" s="81">
        <v>63.34</v>
      </c>
      <c r="F1098" s="81">
        <v>1.1339999999999999</v>
      </c>
      <c r="G1098" s="81">
        <v>152.44999999999999</v>
      </c>
      <c r="H1098" s="81">
        <v>74.224999999999994</v>
      </c>
      <c r="I1098" s="81">
        <v>360</v>
      </c>
      <c r="J1098" s="81">
        <v>501.25</v>
      </c>
      <c r="K1098" s="81">
        <v>181.5</v>
      </c>
      <c r="L1098" s="81">
        <v>2409</v>
      </c>
      <c r="M1098" s="81">
        <v>16.75</v>
      </c>
      <c r="N1098" s="81"/>
      <c r="O1098" s="81"/>
      <c r="P1098" s="81"/>
      <c r="Q1098" s="81"/>
      <c r="R1098" s="81"/>
      <c r="S1098" s="81"/>
      <c r="T1098" s="81"/>
      <c r="U1098" s="81"/>
      <c r="V1098" s="81"/>
      <c r="W1098" s="81"/>
      <c r="X1098" s="81"/>
    </row>
    <row r="1099" spans="3:24" x14ac:dyDescent="0.25">
      <c r="C1099" s="76">
        <v>42174</v>
      </c>
      <c r="D1099" s="81">
        <v>1.5882000000000001</v>
      </c>
      <c r="E1099" s="81">
        <v>63.02</v>
      </c>
      <c r="F1099" s="81">
        <v>1.1352</v>
      </c>
      <c r="G1099" s="81">
        <v>151.9</v>
      </c>
      <c r="H1099" s="81">
        <v>75.75</v>
      </c>
      <c r="I1099" s="81">
        <v>353.25</v>
      </c>
      <c r="J1099" s="81">
        <v>488.5</v>
      </c>
      <c r="K1099" s="81">
        <v>178.5</v>
      </c>
      <c r="L1099" s="81">
        <v>2409</v>
      </c>
      <c r="M1099" s="81">
        <v>16.739999999999998</v>
      </c>
      <c r="N1099" s="81"/>
      <c r="O1099" s="81"/>
      <c r="P1099" s="81"/>
      <c r="Q1099" s="81"/>
      <c r="R1099" s="81"/>
      <c r="S1099" s="81"/>
      <c r="T1099" s="81"/>
      <c r="U1099" s="81"/>
      <c r="V1099" s="81"/>
      <c r="W1099" s="81"/>
      <c r="X1099" s="81"/>
    </row>
    <row r="1100" spans="3:24" x14ac:dyDescent="0.25">
      <c r="C1100" s="76">
        <v>42173</v>
      </c>
      <c r="D1100" s="81">
        <v>1.5879000000000001</v>
      </c>
      <c r="E1100" s="81">
        <v>64.260000000000005</v>
      </c>
      <c r="F1100" s="81">
        <v>1.1357999999999999</v>
      </c>
      <c r="G1100" s="81">
        <v>150.42500000000001</v>
      </c>
      <c r="H1100" s="81">
        <v>78.025000000000006</v>
      </c>
      <c r="I1100" s="81">
        <v>358</v>
      </c>
      <c r="J1100" s="81">
        <v>488</v>
      </c>
      <c r="K1100" s="81">
        <v>178.25</v>
      </c>
      <c r="L1100" s="81">
        <v>2409</v>
      </c>
      <c r="M1100" s="81">
        <v>16.73</v>
      </c>
      <c r="N1100" s="81"/>
      <c r="O1100" s="81"/>
      <c r="P1100" s="81"/>
      <c r="Q1100" s="81"/>
      <c r="R1100" s="81"/>
      <c r="S1100" s="81"/>
      <c r="T1100" s="81"/>
      <c r="U1100" s="81"/>
      <c r="V1100" s="81"/>
      <c r="W1100" s="81"/>
      <c r="X1100" s="81"/>
    </row>
    <row r="1101" spans="3:24" x14ac:dyDescent="0.25">
      <c r="C1101" s="76">
        <v>42172</v>
      </c>
      <c r="D1101" s="81">
        <v>1.583</v>
      </c>
      <c r="E1101" s="81">
        <v>63.87</v>
      </c>
      <c r="F1101" s="81">
        <v>1.1335</v>
      </c>
      <c r="G1101" s="81">
        <v>151.94999999999999</v>
      </c>
      <c r="H1101" s="81">
        <v>78</v>
      </c>
      <c r="I1101" s="81">
        <v>359.25</v>
      </c>
      <c r="J1101" s="81">
        <v>491.25</v>
      </c>
      <c r="K1101" s="81">
        <v>178.5</v>
      </c>
      <c r="L1101" s="81">
        <v>2409</v>
      </c>
      <c r="M1101" s="81">
        <v>16.75</v>
      </c>
      <c r="N1101" s="81"/>
      <c r="O1101" s="81"/>
      <c r="P1101" s="81"/>
      <c r="Q1101" s="81"/>
      <c r="R1101" s="81"/>
      <c r="S1101" s="81"/>
      <c r="T1101" s="81"/>
      <c r="U1101" s="81"/>
      <c r="V1101" s="81"/>
      <c r="W1101" s="81"/>
      <c r="X1101" s="81"/>
    </row>
    <row r="1102" spans="3:24" x14ac:dyDescent="0.25">
      <c r="C1102" s="76">
        <v>42171</v>
      </c>
      <c r="D1102" s="81">
        <v>1.5644</v>
      </c>
      <c r="E1102" s="81">
        <v>63.7</v>
      </c>
      <c r="F1102" s="81">
        <v>1.1246</v>
      </c>
      <c r="G1102" s="81">
        <v>152.05000000000001</v>
      </c>
      <c r="H1102" s="81">
        <v>77.150000000000006</v>
      </c>
      <c r="I1102" s="81">
        <v>354</v>
      </c>
      <c r="J1102" s="81">
        <v>488.75</v>
      </c>
      <c r="K1102" s="81">
        <v>176.75</v>
      </c>
      <c r="L1102" s="81">
        <v>2409</v>
      </c>
      <c r="M1102" s="81">
        <v>16.739999999999998</v>
      </c>
      <c r="N1102" s="81"/>
      <c r="O1102" s="81"/>
      <c r="P1102" s="81"/>
      <c r="Q1102" s="81"/>
      <c r="R1102" s="81"/>
      <c r="S1102" s="81"/>
      <c r="T1102" s="81"/>
      <c r="U1102" s="81"/>
      <c r="V1102" s="81"/>
      <c r="W1102" s="81"/>
      <c r="X1102" s="81"/>
    </row>
    <row r="1103" spans="3:24" x14ac:dyDescent="0.25">
      <c r="C1103" s="76">
        <v>42170</v>
      </c>
      <c r="D1103" s="81">
        <v>1.5599000000000001</v>
      </c>
      <c r="E1103" s="81">
        <v>62.61</v>
      </c>
      <c r="F1103" s="81">
        <v>1.1283000000000001</v>
      </c>
      <c r="G1103" s="81">
        <v>152.17500000000001</v>
      </c>
      <c r="H1103" s="81">
        <v>77.2</v>
      </c>
      <c r="I1103" s="81">
        <v>348.25</v>
      </c>
      <c r="J1103" s="81">
        <v>489.25</v>
      </c>
      <c r="K1103" s="81">
        <v>176.25</v>
      </c>
      <c r="L1103" s="81">
        <v>2412</v>
      </c>
      <c r="M1103" s="81">
        <v>16.739999999999998</v>
      </c>
      <c r="N1103" s="81"/>
      <c r="O1103" s="81"/>
      <c r="P1103" s="81"/>
      <c r="Q1103" s="81"/>
      <c r="R1103" s="81"/>
      <c r="S1103" s="81"/>
      <c r="T1103" s="81"/>
      <c r="U1103" s="81"/>
      <c r="V1103" s="81"/>
      <c r="W1103" s="81"/>
      <c r="X1103" s="81"/>
    </row>
    <row r="1104" spans="3:24" x14ac:dyDescent="0.25">
      <c r="C1104" s="76">
        <v>42167</v>
      </c>
      <c r="D1104" s="81">
        <v>1.5553999999999999</v>
      </c>
      <c r="E1104" s="81">
        <v>63.87</v>
      </c>
      <c r="F1104" s="81">
        <v>1.1268</v>
      </c>
      <c r="G1104" s="81">
        <v>152.44999999999999</v>
      </c>
      <c r="H1104" s="81">
        <v>81.45</v>
      </c>
      <c r="I1104" s="81">
        <v>353</v>
      </c>
      <c r="J1104" s="81">
        <v>503.75</v>
      </c>
      <c r="K1104" s="81">
        <v>180.25</v>
      </c>
      <c r="L1104" s="81">
        <v>2412</v>
      </c>
      <c r="M1104" s="81">
        <v>16.760000000000002</v>
      </c>
      <c r="N1104" s="81"/>
      <c r="O1104" s="81"/>
      <c r="P1104" s="81"/>
      <c r="Q1104" s="81"/>
      <c r="R1104" s="81"/>
      <c r="S1104" s="81"/>
      <c r="T1104" s="81"/>
      <c r="U1104" s="81"/>
      <c r="V1104" s="81"/>
      <c r="W1104" s="81"/>
      <c r="X1104" s="81"/>
    </row>
    <row r="1105" spans="3:24" x14ac:dyDescent="0.25">
      <c r="C1105" s="76">
        <v>42166</v>
      </c>
      <c r="D1105" s="81">
        <v>1.5512999999999999</v>
      </c>
      <c r="E1105" s="81">
        <v>65.11</v>
      </c>
      <c r="F1105" s="81">
        <v>1.1256999999999999</v>
      </c>
      <c r="G1105" s="81">
        <v>155.22499999999999</v>
      </c>
      <c r="H1105" s="81">
        <v>81.375</v>
      </c>
      <c r="I1105" s="81">
        <v>356.5</v>
      </c>
      <c r="J1105" s="81">
        <v>504.25</v>
      </c>
      <c r="K1105" s="81">
        <v>180.25</v>
      </c>
      <c r="L1105" s="81">
        <v>2412</v>
      </c>
      <c r="M1105" s="81">
        <v>16.809999999999999</v>
      </c>
      <c r="N1105" s="81"/>
      <c r="O1105" s="81"/>
      <c r="P1105" s="81"/>
      <c r="Q1105" s="81"/>
      <c r="R1105" s="81"/>
      <c r="S1105" s="81"/>
      <c r="T1105" s="81"/>
      <c r="U1105" s="81"/>
      <c r="V1105" s="81"/>
      <c r="W1105" s="81"/>
      <c r="X1105" s="81"/>
    </row>
    <row r="1106" spans="3:24" x14ac:dyDescent="0.25">
      <c r="C1106" s="76">
        <v>42165</v>
      </c>
      <c r="D1106" s="81">
        <v>1.5528999999999999</v>
      </c>
      <c r="E1106" s="81">
        <v>65.7</v>
      </c>
      <c r="F1106" s="81">
        <v>1.1324000000000001</v>
      </c>
      <c r="G1106" s="81">
        <v>155.80000000000001</v>
      </c>
      <c r="H1106" s="81">
        <v>81.3</v>
      </c>
      <c r="I1106" s="81">
        <v>357.25</v>
      </c>
      <c r="J1106" s="81">
        <v>513.5</v>
      </c>
      <c r="K1106" s="81">
        <v>183.5</v>
      </c>
      <c r="L1106" s="81">
        <v>2412</v>
      </c>
      <c r="M1106" s="81">
        <v>16.79</v>
      </c>
      <c r="N1106" s="81"/>
      <c r="O1106" s="81"/>
      <c r="P1106" s="81"/>
      <c r="Q1106" s="81"/>
      <c r="R1106" s="81"/>
      <c r="S1106" s="81"/>
      <c r="T1106" s="81"/>
      <c r="U1106" s="81"/>
      <c r="V1106" s="81"/>
      <c r="W1106" s="81"/>
      <c r="X1106" s="81"/>
    </row>
    <row r="1107" spans="3:24" x14ac:dyDescent="0.25">
      <c r="C1107" s="76">
        <v>42164</v>
      </c>
      <c r="D1107" s="81">
        <v>1.5384</v>
      </c>
      <c r="E1107" s="81">
        <v>64.88</v>
      </c>
      <c r="F1107" s="81">
        <v>1.1283000000000001</v>
      </c>
      <c r="G1107" s="81">
        <v>155.07499999999999</v>
      </c>
      <c r="H1107" s="81">
        <v>81.2</v>
      </c>
      <c r="I1107" s="81">
        <v>365</v>
      </c>
      <c r="J1107" s="81">
        <v>532.25</v>
      </c>
      <c r="K1107" s="81">
        <v>186</v>
      </c>
      <c r="L1107" s="81">
        <v>2412</v>
      </c>
      <c r="M1107" s="81">
        <v>16.75</v>
      </c>
      <c r="N1107" s="81"/>
      <c r="O1107" s="81"/>
      <c r="P1107" s="81"/>
      <c r="Q1107" s="81"/>
      <c r="R1107" s="81"/>
      <c r="S1107" s="81"/>
      <c r="T1107" s="81"/>
      <c r="U1107" s="81"/>
      <c r="V1107" s="81"/>
      <c r="W1107" s="81"/>
      <c r="X1107" s="81"/>
    </row>
    <row r="1108" spans="3:24" x14ac:dyDescent="0.25">
      <c r="C1108" s="76">
        <v>42163</v>
      </c>
      <c r="D1108" s="81">
        <v>1.5347999999999999</v>
      </c>
      <c r="E1108" s="81">
        <v>62.69</v>
      </c>
      <c r="F1108" s="81">
        <v>1.1291</v>
      </c>
      <c r="G1108" s="81">
        <v>153.47499999999999</v>
      </c>
      <c r="H1108" s="81">
        <v>81.55</v>
      </c>
      <c r="I1108" s="81">
        <v>365.25</v>
      </c>
      <c r="J1108" s="81">
        <v>528</v>
      </c>
      <c r="K1108" s="81">
        <v>186.25</v>
      </c>
      <c r="L1108" s="81">
        <v>2412</v>
      </c>
      <c r="M1108" s="81">
        <v>16.66</v>
      </c>
      <c r="N1108" s="81"/>
      <c r="O1108" s="81"/>
      <c r="P1108" s="81"/>
      <c r="Q1108" s="81"/>
      <c r="R1108" s="81"/>
      <c r="S1108" s="81"/>
      <c r="T1108" s="81"/>
      <c r="U1108" s="81"/>
      <c r="V1108" s="81"/>
      <c r="W1108" s="81"/>
      <c r="X1108" s="81"/>
    </row>
    <row r="1109" spans="3:24" x14ac:dyDescent="0.25">
      <c r="C1109" s="76">
        <v>42160</v>
      </c>
      <c r="D1109" s="81">
        <v>1.5269999999999999</v>
      </c>
      <c r="E1109" s="81">
        <v>63.31</v>
      </c>
      <c r="F1109" s="81">
        <v>1.1111</v>
      </c>
      <c r="G1109" s="81">
        <v>152.82499999999999</v>
      </c>
      <c r="H1109" s="81">
        <v>81.674999999999997</v>
      </c>
      <c r="I1109" s="81">
        <v>360.5</v>
      </c>
      <c r="J1109" s="81">
        <v>517</v>
      </c>
      <c r="K1109" s="81">
        <v>184.5</v>
      </c>
      <c r="L1109" s="81">
        <v>2412</v>
      </c>
      <c r="M1109" s="81">
        <v>16.7</v>
      </c>
      <c r="N1109" s="81"/>
      <c r="O1109" s="81"/>
      <c r="P1109" s="81"/>
      <c r="Q1109" s="81"/>
      <c r="R1109" s="81"/>
      <c r="S1109" s="81"/>
      <c r="T1109" s="81"/>
      <c r="U1109" s="81"/>
      <c r="V1109" s="81"/>
      <c r="W1109" s="81"/>
      <c r="X1109" s="81"/>
    </row>
    <row r="1110" spans="3:24" x14ac:dyDescent="0.25">
      <c r="C1110" s="76">
        <v>42159</v>
      </c>
      <c r="D1110" s="81">
        <v>1.5364</v>
      </c>
      <c r="E1110" s="81">
        <v>62.03</v>
      </c>
      <c r="F1110" s="81">
        <v>1.1236999999999999</v>
      </c>
      <c r="G1110" s="81">
        <v>153.22499999999999</v>
      </c>
      <c r="H1110" s="81">
        <v>82.2</v>
      </c>
      <c r="I1110" s="81">
        <v>363.5</v>
      </c>
      <c r="J1110" s="81">
        <v>523.75</v>
      </c>
      <c r="K1110" s="81">
        <v>183.5</v>
      </c>
      <c r="L1110" s="81">
        <v>2412</v>
      </c>
      <c r="M1110" s="81">
        <v>16.7</v>
      </c>
      <c r="N1110" s="81"/>
      <c r="O1110" s="81"/>
      <c r="P1110" s="81"/>
      <c r="Q1110" s="81"/>
      <c r="R1110" s="81"/>
      <c r="S1110" s="81"/>
      <c r="T1110" s="81"/>
      <c r="U1110" s="81"/>
      <c r="V1110" s="81"/>
      <c r="W1110" s="81"/>
      <c r="X1110" s="81"/>
    </row>
    <row r="1111" spans="3:24" x14ac:dyDescent="0.25">
      <c r="C1111" s="76">
        <v>42158</v>
      </c>
      <c r="D1111" s="81">
        <v>1.5336000000000001</v>
      </c>
      <c r="E1111" s="81">
        <v>63.8</v>
      </c>
      <c r="F1111" s="81">
        <v>1.1274</v>
      </c>
      <c r="G1111" s="81">
        <v>152.5</v>
      </c>
      <c r="H1111" s="81">
        <v>83.55</v>
      </c>
      <c r="I1111" s="81">
        <v>359</v>
      </c>
      <c r="J1111" s="81">
        <v>510.75</v>
      </c>
      <c r="K1111" s="81">
        <v>182</v>
      </c>
      <c r="L1111" s="81">
        <v>2412</v>
      </c>
      <c r="M1111" s="81">
        <v>16.73</v>
      </c>
      <c r="N1111" s="81"/>
      <c r="O1111" s="81"/>
      <c r="P1111" s="81"/>
      <c r="Q1111" s="81"/>
      <c r="R1111" s="81"/>
      <c r="S1111" s="81"/>
      <c r="T1111" s="81"/>
      <c r="U1111" s="81"/>
      <c r="V1111" s="81"/>
      <c r="W1111" s="81"/>
      <c r="X1111" s="81"/>
    </row>
    <row r="1112" spans="3:24" x14ac:dyDescent="0.25">
      <c r="C1112" s="76">
        <v>42157</v>
      </c>
      <c r="D1112" s="81">
        <v>1.5342</v>
      </c>
      <c r="E1112" s="81">
        <v>65.489999999999995</v>
      </c>
      <c r="F1112" s="81">
        <v>1.1152</v>
      </c>
      <c r="G1112" s="81">
        <v>153.30000000000001</v>
      </c>
      <c r="H1112" s="81">
        <v>84.474999999999994</v>
      </c>
      <c r="I1112" s="81">
        <v>359</v>
      </c>
      <c r="J1112" s="81">
        <v>512.5</v>
      </c>
      <c r="K1112" s="81">
        <v>182.5</v>
      </c>
      <c r="L1112" s="81">
        <v>2412</v>
      </c>
      <c r="M1112" s="81">
        <v>16.23</v>
      </c>
      <c r="N1112" s="81"/>
      <c r="O1112" s="81"/>
      <c r="P1112" s="81"/>
      <c r="Q1112" s="81"/>
      <c r="R1112" s="81"/>
      <c r="S1112" s="81"/>
      <c r="T1112" s="81"/>
      <c r="U1112" s="81"/>
      <c r="V1112" s="81"/>
      <c r="W1112" s="81"/>
      <c r="X1112" s="81"/>
    </row>
    <row r="1113" spans="3:24" x14ac:dyDescent="0.25">
      <c r="C1113" s="76">
        <v>42156</v>
      </c>
      <c r="D1113" s="81">
        <v>1.52</v>
      </c>
      <c r="E1113" s="81">
        <v>64.88</v>
      </c>
      <c r="F1113" s="81">
        <v>1.0925</v>
      </c>
      <c r="G1113" s="81">
        <v>153.15</v>
      </c>
      <c r="H1113" s="81">
        <v>84.65</v>
      </c>
      <c r="I1113" s="81">
        <v>352.25</v>
      </c>
      <c r="J1113" s="81">
        <v>493.75</v>
      </c>
      <c r="K1113" s="81">
        <v>180.75</v>
      </c>
      <c r="L1113" s="81">
        <v>2472</v>
      </c>
      <c r="M1113" s="81">
        <v>16.21</v>
      </c>
      <c r="N1113" s="81"/>
      <c r="O1113" s="81"/>
      <c r="P1113" s="81"/>
      <c r="Q1113" s="81"/>
      <c r="R1113" s="81"/>
      <c r="S1113" s="81"/>
      <c r="T1113" s="81"/>
      <c r="U1113" s="81"/>
      <c r="V1113" s="81"/>
      <c r="W1113" s="81"/>
      <c r="X1113" s="81"/>
    </row>
    <row r="1114" spans="3:24" x14ac:dyDescent="0.25">
      <c r="C1114" s="76">
        <v>42153</v>
      </c>
      <c r="D1114" s="81">
        <v>1.5287999999999999</v>
      </c>
      <c r="E1114" s="81">
        <v>65.56</v>
      </c>
      <c r="F1114" s="81">
        <v>1.0987</v>
      </c>
      <c r="G1114" s="81">
        <v>152.32499999999999</v>
      </c>
      <c r="H1114" s="81">
        <v>83.825000000000003</v>
      </c>
      <c r="I1114" s="81">
        <v>351.5</v>
      </c>
      <c r="J1114" s="81">
        <v>477</v>
      </c>
      <c r="K1114" s="81">
        <v>176</v>
      </c>
      <c r="L1114" s="81">
        <v>2472</v>
      </c>
      <c r="M1114" s="81">
        <v>16.22</v>
      </c>
      <c r="N1114" s="81"/>
      <c r="O1114" s="81"/>
      <c r="P1114" s="81"/>
      <c r="Q1114" s="81"/>
      <c r="R1114" s="81"/>
      <c r="S1114" s="81"/>
      <c r="T1114" s="81"/>
      <c r="U1114" s="81"/>
      <c r="V1114" s="81"/>
      <c r="W1114" s="81"/>
      <c r="X1114" s="81"/>
    </row>
    <row r="1115" spans="3:24" x14ac:dyDescent="0.25">
      <c r="C1115" s="76">
        <v>42152</v>
      </c>
      <c r="D1115" s="81">
        <v>1.5314000000000001</v>
      </c>
      <c r="E1115" s="81">
        <v>62.58</v>
      </c>
      <c r="F1115" s="81">
        <v>1.0946</v>
      </c>
      <c r="G1115" s="81">
        <v>153.5</v>
      </c>
      <c r="H1115" s="81">
        <v>84.6</v>
      </c>
      <c r="I1115" s="81">
        <v>353.5</v>
      </c>
      <c r="J1115" s="81">
        <v>488.75</v>
      </c>
      <c r="K1115" s="81">
        <v>179</v>
      </c>
      <c r="L1115" s="81">
        <v>2472</v>
      </c>
      <c r="M1115" s="81">
        <v>16.22</v>
      </c>
      <c r="N1115" s="81"/>
      <c r="O1115" s="81"/>
      <c r="P1115" s="81"/>
      <c r="Q1115" s="81"/>
      <c r="R1115" s="81"/>
      <c r="S1115" s="81"/>
      <c r="T1115" s="81"/>
      <c r="U1115" s="81"/>
      <c r="V1115" s="81"/>
      <c r="W1115" s="81"/>
      <c r="X1115" s="81"/>
    </row>
    <row r="1116" spans="3:24" x14ac:dyDescent="0.25">
      <c r="C1116" s="76">
        <v>42151</v>
      </c>
      <c r="D1116" s="81">
        <v>1.5353000000000001</v>
      </c>
      <c r="E1116" s="81">
        <v>62.06</v>
      </c>
      <c r="F1116" s="81">
        <v>1.0903</v>
      </c>
      <c r="G1116" s="81">
        <v>152.47499999999999</v>
      </c>
      <c r="H1116" s="81">
        <v>83.775000000000006</v>
      </c>
      <c r="I1116" s="81">
        <v>349.5</v>
      </c>
      <c r="J1116" s="81">
        <v>487.75</v>
      </c>
      <c r="K1116" s="81">
        <v>178.75</v>
      </c>
      <c r="L1116" s="81">
        <v>2472</v>
      </c>
      <c r="M1116" s="81">
        <v>16.21</v>
      </c>
      <c r="N1116" s="81"/>
      <c r="O1116" s="81"/>
      <c r="P1116" s="81"/>
      <c r="Q1116" s="81"/>
      <c r="R1116" s="81"/>
      <c r="S1116" s="81"/>
      <c r="T1116" s="81"/>
      <c r="U1116" s="81"/>
      <c r="V1116" s="81"/>
      <c r="W1116" s="81"/>
      <c r="X1116" s="81"/>
    </row>
    <row r="1117" spans="3:24" x14ac:dyDescent="0.25">
      <c r="C1117" s="76">
        <v>42150</v>
      </c>
      <c r="D1117" s="81">
        <v>1.538</v>
      </c>
      <c r="E1117" s="81">
        <v>63.72</v>
      </c>
      <c r="F1117" s="81">
        <v>1.0872999999999999</v>
      </c>
      <c r="G1117" s="81">
        <v>151.80000000000001</v>
      </c>
      <c r="H1117" s="81">
        <v>83.174999999999997</v>
      </c>
      <c r="I1117" s="81">
        <v>355</v>
      </c>
      <c r="J1117" s="81">
        <v>493.5</v>
      </c>
      <c r="K1117" s="81">
        <v>181</v>
      </c>
      <c r="L1117" s="81">
        <v>2472</v>
      </c>
      <c r="M1117" s="81">
        <v>16.21</v>
      </c>
      <c r="N1117" s="81"/>
      <c r="O1117" s="81"/>
      <c r="P1117" s="81"/>
      <c r="Q1117" s="81"/>
      <c r="R1117" s="81"/>
      <c r="S1117" s="81"/>
      <c r="T1117" s="81"/>
      <c r="U1117" s="81"/>
      <c r="V1117" s="81"/>
      <c r="W1117" s="81"/>
      <c r="X1117" s="81"/>
    </row>
    <row r="1118" spans="3:24" x14ac:dyDescent="0.25">
      <c r="C1118" s="76">
        <v>42149</v>
      </c>
      <c r="D1118" s="81">
        <v>1.5465</v>
      </c>
      <c r="E1118" s="81">
        <v>65.52</v>
      </c>
      <c r="F1118" s="81">
        <v>1.0974999999999999</v>
      </c>
      <c r="G1118" s="81">
        <v>152.125</v>
      </c>
      <c r="H1118" s="81">
        <v>83.724999999999994</v>
      </c>
      <c r="I1118" s="81">
        <v>360</v>
      </c>
      <c r="J1118" s="81">
        <v>515.25</v>
      </c>
      <c r="K1118" s="81">
        <v>182.5</v>
      </c>
      <c r="L1118" s="81">
        <v>2472</v>
      </c>
      <c r="M1118" s="81">
        <v>16.22</v>
      </c>
      <c r="N1118" s="81"/>
      <c r="O1118" s="81"/>
      <c r="P1118" s="81"/>
      <c r="Q1118" s="81"/>
      <c r="R1118" s="81"/>
      <c r="S1118" s="81"/>
      <c r="T1118" s="81"/>
      <c r="U1118" s="81"/>
      <c r="V1118" s="81"/>
      <c r="W1118" s="81"/>
      <c r="X1118" s="81"/>
    </row>
    <row r="1119" spans="3:24" x14ac:dyDescent="0.25">
      <c r="C1119" s="76">
        <v>42146</v>
      </c>
      <c r="D1119" s="81">
        <v>1.5488</v>
      </c>
      <c r="E1119" s="81">
        <v>65.37</v>
      </c>
      <c r="F1119" s="81">
        <v>1.1014999999999999</v>
      </c>
      <c r="G1119" s="81">
        <v>152.125</v>
      </c>
      <c r="H1119" s="81">
        <v>83.724999999999994</v>
      </c>
      <c r="I1119" s="81">
        <v>360</v>
      </c>
      <c r="J1119" s="81">
        <v>515.25</v>
      </c>
      <c r="K1119" s="81">
        <v>182.5</v>
      </c>
      <c r="L1119" s="81">
        <v>2472</v>
      </c>
      <c r="M1119" s="81">
        <v>16.22</v>
      </c>
      <c r="N1119" s="81"/>
      <c r="O1119" s="81"/>
      <c r="P1119" s="81"/>
      <c r="Q1119" s="81"/>
      <c r="R1119" s="81"/>
      <c r="S1119" s="81"/>
      <c r="T1119" s="81"/>
      <c r="U1119" s="81"/>
      <c r="V1119" s="81"/>
      <c r="W1119" s="81"/>
      <c r="X1119" s="81"/>
    </row>
    <row r="1120" spans="3:24" x14ac:dyDescent="0.25">
      <c r="C1120" s="76">
        <v>42145</v>
      </c>
      <c r="D1120" s="81">
        <v>1.5660000000000001</v>
      </c>
      <c r="E1120" s="81">
        <v>66.540000000000006</v>
      </c>
      <c r="F1120" s="81">
        <v>1.1112</v>
      </c>
      <c r="G1120" s="81">
        <v>152.375</v>
      </c>
      <c r="H1120" s="81">
        <v>83.775000000000006</v>
      </c>
      <c r="I1120" s="81">
        <v>365</v>
      </c>
      <c r="J1120" s="81">
        <v>522</v>
      </c>
      <c r="K1120" s="81">
        <v>185</v>
      </c>
      <c r="L1120" s="81">
        <v>2472</v>
      </c>
      <c r="M1120" s="81">
        <v>16.23</v>
      </c>
      <c r="N1120" s="81"/>
      <c r="O1120" s="81"/>
      <c r="P1120" s="81"/>
      <c r="Q1120" s="81"/>
      <c r="R1120" s="81"/>
      <c r="S1120" s="81"/>
      <c r="T1120" s="81"/>
      <c r="U1120" s="81"/>
      <c r="V1120" s="81"/>
      <c r="W1120" s="81"/>
      <c r="X1120" s="81"/>
    </row>
    <row r="1121" spans="3:24" x14ac:dyDescent="0.25">
      <c r="C1121" s="76">
        <v>42144</v>
      </c>
      <c r="D1121" s="81">
        <v>1.5535000000000001</v>
      </c>
      <c r="E1121" s="81">
        <v>65.03</v>
      </c>
      <c r="F1121" s="81">
        <v>1.1091</v>
      </c>
      <c r="G1121" s="81">
        <v>151.35</v>
      </c>
      <c r="H1121" s="81">
        <v>82.55</v>
      </c>
      <c r="I1121" s="81">
        <v>360</v>
      </c>
      <c r="J1121" s="81">
        <v>513</v>
      </c>
      <c r="K1121" s="81">
        <v>180.5</v>
      </c>
      <c r="L1121" s="81">
        <v>2472</v>
      </c>
      <c r="M1121" s="81">
        <v>16.21</v>
      </c>
      <c r="N1121" s="81"/>
      <c r="O1121" s="81"/>
      <c r="P1121" s="81"/>
      <c r="Q1121" s="81"/>
      <c r="R1121" s="81"/>
      <c r="S1121" s="81"/>
      <c r="T1121" s="81"/>
      <c r="U1121" s="81"/>
      <c r="V1121" s="81"/>
      <c r="W1121" s="81"/>
      <c r="X1121" s="81"/>
    </row>
    <row r="1122" spans="3:24" x14ac:dyDescent="0.25">
      <c r="C1122" s="76">
        <v>42143</v>
      </c>
      <c r="D1122" s="81">
        <v>1.5508</v>
      </c>
      <c r="E1122" s="81">
        <v>64.02</v>
      </c>
      <c r="F1122" s="81">
        <v>1.1147</v>
      </c>
      <c r="G1122" s="81">
        <v>151.97499999999999</v>
      </c>
      <c r="H1122" s="81">
        <v>82.15</v>
      </c>
      <c r="I1122" s="81">
        <v>362</v>
      </c>
      <c r="J1122" s="81">
        <v>510.25</v>
      </c>
      <c r="K1122" s="81">
        <v>178.25</v>
      </c>
      <c r="L1122" s="81">
        <v>2472</v>
      </c>
      <c r="M1122" s="81">
        <v>16.22</v>
      </c>
      <c r="N1122" s="81"/>
      <c r="O1122" s="81"/>
      <c r="P1122" s="81"/>
      <c r="Q1122" s="81"/>
      <c r="R1122" s="81"/>
      <c r="S1122" s="81"/>
      <c r="T1122" s="81"/>
      <c r="U1122" s="81"/>
      <c r="V1122" s="81"/>
      <c r="W1122" s="81"/>
      <c r="X1122" s="81"/>
    </row>
    <row r="1123" spans="3:24" x14ac:dyDescent="0.25">
      <c r="C1123" s="76">
        <v>42142</v>
      </c>
      <c r="D1123" s="81">
        <v>1.5647</v>
      </c>
      <c r="E1123" s="81">
        <v>66.27</v>
      </c>
      <c r="F1123" s="81">
        <v>1.1314</v>
      </c>
      <c r="G1123" s="81">
        <v>151.57499999999999</v>
      </c>
      <c r="H1123" s="81">
        <v>82.4</v>
      </c>
      <c r="I1123" s="81">
        <v>368</v>
      </c>
      <c r="J1123" s="81">
        <v>521.75</v>
      </c>
      <c r="K1123" s="81">
        <v>180</v>
      </c>
      <c r="L1123" s="81">
        <v>2515</v>
      </c>
      <c r="M1123" s="81">
        <v>16.22</v>
      </c>
      <c r="N1123" s="81"/>
      <c r="O1123" s="81"/>
      <c r="P1123" s="81"/>
      <c r="Q1123" s="81"/>
      <c r="R1123" s="81"/>
      <c r="S1123" s="81"/>
      <c r="T1123" s="81"/>
      <c r="U1123" s="81"/>
      <c r="V1123" s="81"/>
      <c r="W1123" s="81"/>
      <c r="X1123" s="81"/>
    </row>
    <row r="1124" spans="3:24" x14ac:dyDescent="0.25">
      <c r="C1124" s="76">
        <v>42139</v>
      </c>
      <c r="D1124" s="81">
        <v>1.5721000000000001</v>
      </c>
      <c r="E1124" s="81">
        <v>66.81</v>
      </c>
      <c r="F1124" s="81">
        <v>1.1451</v>
      </c>
      <c r="G1124" s="81">
        <v>152.52500000000001</v>
      </c>
      <c r="H1124" s="81">
        <v>83.35</v>
      </c>
      <c r="I1124" s="81">
        <v>365.5</v>
      </c>
      <c r="J1124" s="81">
        <v>511</v>
      </c>
      <c r="K1124" s="81">
        <v>174.5</v>
      </c>
      <c r="L1124" s="81">
        <v>2515</v>
      </c>
      <c r="M1124" s="81">
        <v>16.21</v>
      </c>
      <c r="N1124" s="81"/>
      <c r="O1124" s="81"/>
      <c r="P1124" s="81"/>
      <c r="Q1124" s="81"/>
      <c r="R1124" s="81"/>
      <c r="S1124" s="81"/>
      <c r="T1124" s="81"/>
      <c r="U1124" s="81"/>
      <c r="V1124" s="81"/>
      <c r="W1124" s="81"/>
      <c r="X1124" s="81"/>
    </row>
    <row r="1125" spans="3:24" x14ac:dyDescent="0.25">
      <c r="C1125" s="76">
        <v>42138</v>
      </c>
      <c r="D1125" s="81">
        <v>1.5773999999999999</v>
      </c>
      <c r="E1125" s="81">
        <v>66.59</v>
      </c>
      <c r="F1125" s="81">
        <v>1.1408</v>
      </c>
      <c r="G1125" s="81">
        <v>153.80000000000001</v>
      </c>
      <c r="H1125" s="81">
        <v>81.7</v>
      </c>
      <c r="I1125" s="81">
        <v>361</v>
      </c>
      <c r="J1125" s="81">
        <v>501.75</v>
      </c>
      <c r="K1125" s="81">
        <v>176</v>
      </c>
      <c r="L1125" s="81">
        <v>2515</v>
      </c>
      <c r="M1125" s="81">
        <v>16.239999999999998</v>
      </c>
      <c r="N1125" s="81"/>
      <c r="O1125" s="81"/>
      <c r="P1125" s="81"/>
      <c r="Q1125" s="81"/>
      <c r="R1125" s="81"/>
      <c r="S1125" s="81"/>
      <c r="T1125" s="81"/>
      <c r="U1125" s="81"/>
      <c r="V1125" s="81"/>
      <c r="W1125" s="81"/>
      <c r="X1125" s="81"/>
    </row>
    <row r="1126" spans="3:24" x14ac:dyDescent="0.25">
      <c r="C1126" s="76">
        <v>42137</v>
      </c>
      <c r="D1126" s="81">
        <v>1.5743</v>
      </c>
      <c r="E1126" s="81">
        <v>66.81</v>
      </c>
      <c r="F1126" s="81">
        <v>1.1355</v>
      </c>
      <c r="G1126" s="81">
        <v>151.97499999999999</v>
      </c>
      <c r="H1126" s="81">
        <v>81.375</v>
      </c>
      <c r="I1126" s="81">
        <v>356</v>
      </c>
      <c r="J1126" s="81">
        <v>481</v>
      </c>
      <c r="K1126" s="81">
        <v>171</v>
      </c>
      <c r="L1126" s="81">
        <v>2515</v>
      </c>
      <c r="M1126" s="81">
        <v>16.32</v>
      </c>
      <c r="N1126" s="81"/>
      <c r="O1126" s="81"/>
      <c r="P1126" s="81"/>
      <c r="Q1126" s="81"/>
      <c r="R1126" s="81"/>
      <c r="S1126" s="81"/>
      <c r="T1126" s="81"/>
      <c r="U1126" s="81"/>
      <c r="V1126" s="81"/>
      <c r="W1126" s="81"/>
      <c r="X1126" s="81"/>
    </row>
    <row r="1127" spans="3:24" x14ac:dyDescent="0.25">
      <c r="C1127" s="76">
        <v>42136</v>
      </c>
      <c r="D1127" s="81">
        <v>1.5664</v>
      </c>
      <c r="E1127" s="81">
        <v>66.86</v>
      </c>
      <c r="F1127" s="81">
        <v>1.1213</v>
      </c>
      <c r="G1127" s="81">
        <v>151.47499999999999</v>
      </c>
      <c r="H1127" s="81">
        <v>81.3</v>
      </c>
      <c r="I1127" s="81">
        <v>357</v>
      </c>
      <c r="J1127" s="81">
        <v>479.25</v>
      </c>
      <c r="K1127" s="81">
        <v>173.5</v>
      </c>
      <c r="L1127" s="81">
        <v>2515</v>
      </c>
      <c r="M1127" s="81">
        <v>16.350000000000001</v>
      </c>
      <c r="N1127" s="81"/>
      <c r="O1127" s="81"/>
      <c r="P1127" s="81"/>
      <c r="Q1127" s="81"/>
      <c r="R1127" s="81"/>
      <c r="S1127" s="81"/>
      <c r="T1127" s="81"/>
      <c r="U1127" s="81"/>
      <c r="V1127" s="81"/>
      <c r="W1127" s="81"/>
      <c r="X1127" s="81"/>
    </row>
    <row r="1128" spans="3:24" x14ac:dyDescent="0.25">
      <c r="C1128" s="76">
        <v>42135</v>
      </c>
      <c r="D1128" s="81">
        <v>1.5584</v>
      </c>
      <c r="E1128" s="81">
        <v>64.91</v>
      </c>
      <c r="F1128" s="81">
        <v>1.1153999999999999</v>
      </c>
      <c r="G1128" s="81">
        <v>150.25</v>
      </c>
      <c r="H1128" s="81">
        <v>80.7</v>
      </c>
      <c r="I1128" s="81">
        <v>358.25</v>
      </c>
      <c r="J1128" s="81">
        <v>476.25</v>
      </c>
      <c r="K1128" s="81">
        <v>152.25</v>
      </c>
      <c r="L1128" s="81">
        <v>2515</v>
      </c>
      <c r="M1128" s="81">
        <v>16.32</v>
      </c>
      <c r="N1128" s="81"/>
      <c r="O1128" s="81"/>
      <c r="P1128" s="81"/>
      <c r="Q1128" s="81"/>
      <c r="R1128" s="81"/>
      <c r="S1128" s="81"/>
      <c r="T1128" s="81"/>
      <c r="U1128" s="81"/>
      <c r="V1128" s="81"/>
      <c r="W1128" s="81"/>
      <c r="X1128" s="81"/>
    </row>
    <row r="1129" spans="3:24" x14ac:dyDescent="0.25">
      <c r="C1129" s="76">
        <v>42132</v>
      </c>
      <c r="D1129" s="81">
        <v>1.5454000000000001</v>
      </c>
      <c r="E1129" s="81">
        <v>65.39</v>
      </c>
      <c r="F1129" s="81">
        <v>1.1203000000000001</v>
      </c>
      <c r="G1129" s="81">
        <v>151.5</v>
      </c>
      <c r="H1129" s="81">
        <v>80.849999999999994</v>
      </c>
      <c r="I1129" s="81">
        <v>358.5</v>
      </c>
      <c r="J1129" s="81">
        <v>476.5</v>
      </c>
      <c r="K1129" s="81">
        <v>156</v>
      </c>
      <c r="L1129" s="81">
        <v>2515</v>
      </c>
      <c r="M1129" s="81">
        <v>16.38</v>
      </c>
      <c r="N1129" s="81"/>
      <c r="O1129" s="81"/>
      <c r="P1129" s="81"/>
      <c r="Q1129" s="81"/>
      <c r="R1129" s="81"/>
      <c r="S1129" s="81"/>
      <c r="T1129" s="81"/>
      <c r="U1129" s="81"/>
      <c r="V1129" s="81"/>
      <c r="W1129" s="81"/>
      <c r="X1129" s="81"/>
    </row>
    <row r="1130" spans="3:24" x14ac:dyDescent="0.25">
      <c r="C1130" s="76">
        <v>42131</v>
      </c>
      <c r="D1130" s="81">
        <v>1.5243</v>
      </c>
      <c r="E1130" s="81">
        <v>65.540000000000006</v>
      </c>
      <c r="F1130" s="81">
        <v>1.1265000000000001</v>
      </c>
      <c r="G1130" s="81">
        <v>149.375</v>
      </c>
      <c r="H1130" s="81">
        <v>79.849999999999994</v>
      </c>
      <c r="I1130" s="81">
        <v>357.75</v>
      </c>
      <c r="J1130" s="81">
        <v>465.75</v>
      </c>
      <c r="K1130" s="81">
        <v>161.5</v>
      </c>
      <c r="L1130" s="81">
        <v>2515</v>
      </c>
      <c r="M1130" s="81">
        <v>16.309999999999999</v>
      </c>
      <c r="N1130" s="81"/>
      <c r="O1130" s="81"/>
      <c r="P1130" s="81"/>
      <c r="Q1130" s="81"/>
      <c r="R1130" s="81"/>
      <c r="S1130" s="81"/>
      <c r="T1130" s="81"/>
      <c r="U1130" s="81"/>
      <c r="V1130" s="81"/>
      <c r="W1130" s="81"/>
      <c r="X1130" s="81"/>
    </row>
    <row r="1131" spans="3:24" x14ac:dyDescent="0.25">
      <c r="C1131" s="76">
        <v>42130</v>
      </c>
      <c r="D1131" s="81">
        <v>1.5243</v>
      </c>
      <c r="E1131" s="81">
        <v>67.77</v>
      </c>
      <c r="F1131" s="81">
        <v>1.1351</v>
      </c>
      <c r="G1131" s="81">
        <v>150.22499999999999</v>
      </c>
      <c r="H1131" s="81">
        <v>80.349999999999994</v>
      </c>
      <c r="I1131" s="81">
        <v>366.5</v>
      </c>
      <c r="J1131" s="81">
        <v>475.75</v>
      </c>
      <c r="K1131" s="81">
        <v>171</v>
      </c>
      <c r="L1131" s="81">
        <v>2515</v>
      </c>
      <c r="M1131" s="81">
        <v>16.27</v>
      </c>
      <c r="N1131" s="81"/>
      <c r="O1131" s="81"/>
      <c r="P1131" s="81"/>
      <c r="Q1131" s="81"/>
      <c r="R1131" s="81"/>
      <c r="S1131" s="81"/>
      <c r="T1131" s="81"/>
      <c r="U1131" s="81"/>
      <c r="V1131" s="81"/>
      <c r="W1131" s="81"/>
      <c r="X1131" s="81"/>
    </row>
    <row r="1132" spans="3:24" x14ac:dyDescent="0.25">
      <c r="C1132" s="76">
        <v>42129</v>
      </c>
      <c r="D1132" s="81">
        <v>1.518</v>
      </c>
      <c r="E1132" s="81">
        <v>67.52</v>
      </c>
      <c r="F1132" s="81">
        <v>1.1184000000000001</v>
      </c>
      <c r="G1132" s="81">
        <v>151.44999999999999</v>
      </c>
      <c r="H1132" s="81">
        <v>79</v>
      </c>
      <c r="I1132" s="81">
        <v>361.25</v>
      </c>
      <c r="J1132" s="81">
        <v>464</v>
      </c>
      <c r="K1132" s="81">
        <v>171</v>
      </c>
      <c r="L1132" s="81">
        <v>2515</v>
      </c>
      <c r="M1132" s="81">
        <v>16.309999999999999</v>
      </c>
      <c r="N1132" s="81"/>
      <c r="O1132" s="81"/>
      <c r="P1132" s="81"/>
      <c r="Q1132" s="81"/>
      <c r="R1132" s="81"/>
      <c r="S1132" s="81"/>
      <c r="T1132" s="81"/>
      <c r="U1132" s="81"/>
      <c r="V1132" s="81"/>
      <c r="W1132" s="81"/>
      <c r="X1132" s="81"/>
    </row>
    <row r="1133" spans="3:24" x14ac:dyDescent="0.25">
      <c r="C1133" s="76">
        <v>42128</v>
      </c>
      <c r="D1133" s="81">
        <v>1.5118</v>
      </c>
      <c r="E1133" s="81">
        <v>66.45</v>
      </c>
      <c r="F1133" s="81">
        <v>1.1144000000000001</v>
      </c>
      <c r="G1133" s="81">
        <v>150.72499999999999</v>
      </c>
      <c r="H1133" s="81">
        <v>76.924999999999997</v>
      </c>
      <c r="I1133" s="81">
        <v>358.75</v>
      </c>
      <c r="J1133" s="81">
        <v>469.25</v>
      </c>
      <c r="K1133" s="81">
        <v>176.25</v>
      </c>
      <c r="L1133" s="81">
        <v>2620</v>
      </c>
      <c r="M1133" s="81">
        <v>16.38</v>
      </c>
      <c r="N1133" s="81"/>
      <c r="O1133" s="81"/>
      <c r="P1133" s="81"/>
      <c r="Q1133" s="81"/>
      <c r="R1133" s="81"/>
      <c r="S1133" s="81"/>
      <c r="T1133" s="81"/>
      <c r="U1133" s="81"/>
      <c r="V1133" s="81"/>
      <c r="W1133" s="81"/>
      <c r="X1133" s="81"/>
    </row>
    <row r="1134" spans="3:24" x14ac:dyDescent="0.25">
      <c r="C1134" s="76">
        <v>42125</v>
      </c>
      <c r="D1134" s="81">
        <v>1.5139</v>
      </c>
      <c r="E1134" s="81">
        <v>66.459999999999994</v>
      </c>
      <c r="F1134" s="81">
        <v>1.1200000000000001</v>
      </c>
      <c r="G1134" s="81">
        <v>149.17500000000001</v>
      </c>
      <c r="H1134" s="81">
        <v>76</v>
      </c>
      <c r="I1134" s="81">
        <v>359.75</v>
      </c>
      <c r="J1134" s="81">
        <v>470</v>
      </c>
      <c r="K1134" s="81">
        <v>178</v>
      </c>
      <c r="L1134" s="81">
        <v>2620</v>
      </c>
      <c r="M1134" s="81">
        <v>16.260000000000002</v>
      </c>
      <c r="N1134" s="81"/>
      <c r="O1134" s="81"/>
      <c r="P1134" s="81"/>
      <c r="Q1134" s="81"/>
      <c r="R1134" s="81"/>
      <c r="S1134" s="81"/>
      <c r="T1134" s="81"/>
      <c r="U1134" s="81"/>
      <c r="V1134" s="81"/>
      <c r="W1134" s="81"/>
      <c r="X1134" s="81"/>
    </row>
    <row r="1135" spans="3:24" x14ac:dyDescent="0.25">
      <c r="C1135" s="76">
        <v>42124</v>
      </c>
      <c r="D1135" s="81">
        <v>1.5348999999999999</v>
      </c>
      <c r="E1135" s="81">
        <v>66.78</v>
      </c>
      <c r="F1135" s="81">
        <v>1.1222000000000001</v>
      </c>
      <c r="G1135" s="81">
        <v>159.5</v>
      </c>
      <c r="H1135" s="81">
        <v>76.95</v>
      </c>
      <c r="I1135" s="81">
        <v>362.5</v>
      </c>
      <c r="J1135" s="81">
        <v>467</v>
      </c>
      <c r="K1135" s="81">
        <v>178</v>
      </c>
      <c r="L1135" s="81">
        <v>2620</v>
      </c>
      <c r="M1135" s="81">
        <v>16.22</v>
      </c>
      <c r="N1135" s="81"/>
      <c r="O1135" s="81"/>
      <c r="P1135" s="81"/>
      <c r="Q1135" s="81"/>
      <c r="R1135" s="81"/>
      <c r="S1135" s="81"/>
      <c r="T1135" s="81"/>
      <c r="U1135" s="81"/>
      <c r="V1135" s="81"/>
      <c r="W1135" s="81"/>
      <c r="X1135" s="81"/>
    </row>
    <row r="1136" spans="3:24" x14ac:dyDescent="0.25">
      <c r="C1136" s="76">
        <v>42123</v>
      </c>
      <c r="D1136" s="81">
        <v>1.5436000000000001</v>
      </c>
      <c r="E1136" s="81">
        <v>65.84</v>
      </c>
      <c r="F1136" s="81">
        <v>1.1129</v>
      </c>
      <c r="G1136" s="81">
        <v>160.80000000000001</v>
      </c>
      <c r="H1136" s="81">
        <v>75.325000000000003</v>
      </c>
      <c r="I1136" s="81">
        <v>363.75</v>
      </c>
      <c r="J1136" s="81">
        <v>477.25</v>
      </c>
      <c r="K1136" s="81">
        <v>178.25</v>
      </c>
      <c r="L1136" s="81">
        <v>2620</v>
      </c>
      <c r="M1136" s="81">
        <v>16.239999999999998</v>
      </c>
      <c r="N1136" s="81"/>
      <c r="O1136" s="81"/>
      <c r="P1136" s="81"/>
      <c r="Q1136" s="81"/>
      <c r="R1136" s="81"/>
      <c r="S1136" s="81"/>
      <c r="T1136" s="81"/>
      <c r="U1136" s="81"/>
      <c r="V1136" s="81"/>
      <c r="W1136" s="81"/>
      <c r="X1136" s="81"/>
    </row>
    <row r="1137" spans="3:24" x14ac:dyDescent="0.25">
      <c r="C1137" s="76">
        <v>42122</v>
      </c>
      <c r="D1137" s="81">
        <v>1.5336000000000001</v>
      </c>
      <c r="E1137" s="81">
        <v>64.64</v>
      </c>
      <c r="F1137" s="81">
        <v>1.0980000000000001</v>
      </c>
      <c r="G1137" s="81">
        <v>161</v>
      </c>
      <c r="H1137" s="81">
        <v>73.75</v>
      </c>
      <c r="I1137" s="81">
        <v>361</v>
      </c>
      <c r="J1137" s="81">
        <v>471.5</v>
      </c>
      <c r="K1137" s="81">
        <v>177.75</v>
      </c>
      <c r="L1137" s="81">
        <v>2620</v>
      </c>
      <c r="M1137" s="81">
        <v>15.81</v>
      </c>
      <c r="N1137" s="81"/>
      <c r="O1137" s="81"/>
      <c r="P1137" s="81"/>
      <c r="Q1137" s="81"/>
      <c r="R1137" s="81"/>
      <c r="S1137" s="81"/>
      <c r="T1137" s="81"/>
      <c r="U1137" s="81"/>
      <c r="V1137" s="81"/>
      <c r="W1137" s="81"/>
      <c r="X1137" s="81"/>
    </row>
    <row r="1138" spans="3:24" x14ac:dyDescent="0.25">
      <c r="C1138" s="76">
        <v>42121</v>
      </c>
      <c r="D1138" s="81">
        <v>1.5234000000000001</v>
      </c>
      <c r="E1138" s="81">
        <v>64.83</v>
      </c>
      <c r="F1138" s="81">
        <v>1.0886</v>
      </c>
      <c r="G1138" s="81">
        <v>160.47499999999999</v>
      </c>
      <c r="H1138" s="81">
        <v>72.275000000000006</v>
      </c>
      <c r="I1138" s="81">
        <v>360.75</v>
      </c>
      <c r="J1138" s="81">
        <v>470.25</v>
      </c>
      <c r="K1138" s="81">
        <v>179.5</v>
      </c>
      <c r="L1138" s="81">
        <v>2620</v>
      </c>
      <c r="M1138" s="81">
        <v>15.8</v>
      </c>
      <c r="N1138" s="81"/>
      <c r="O1138" s="81"/>
      <c r="P1138" s="81"/>
      <c r="Q1138" s="81"/>
      <c r="R1138" s="81"/>
      <c r="S1138" s="81"/>
      <c r="T1138" s="81"/>
      <c r="U1138" s="81"/>
      <c r="V1138" s="81"/>
      <c r="W1138" s="81"/>
      <c r="X1138" s="81"/>
    </row>
    <row r="1139" spans="3:24" x14ac:dyDescent="0.25">
      <c r="C1139" s="76">
        <v>42118</v>
      </c>
      <c r="D1139" s="81">
        <v>1.5185999999999999</v>
      </c>
      <c r="E1139" s="81">
        <v>65.28</v>
      </c>
      <c r="F1139" s="81">
        <v>1.0871999999999999</v>
      </c>
      <c r="G1139" s="81">
        <v>161.17500000000001</v>
      </c>
      <c r="H1139" s="81">
        <v>71.95</v>
      </c>
      <c r="I1139" s="81">
        <v>364.5</v>
      </c>
      <c r="J1139" s="81">
        <v>486</v>
      </c>
      <c r="K1139" s="81">
        <v>183</v>
      </c>
      <c r="L1139" s="81">
        <v>2620</v>
      </c>
      <c r="M1139" s="81">
        <v>15.8</v>
      </c>
      <c r="N1139" s="81"/>
      <c r="O1139" s="81"/>
      <c r="P1139" s="81"/>
      <c r="Q1139" s="81"/>
      <c r="R1139" s="81"/>
      <c r="S1139" s="81"/>
      <c r="T1139" s="81"/>
      <c r="U1139" s="81"/>
      <c r="V1139" s="81"/>
      <c r="W1139" s="81"/>
      <c r="X1139" s="81"/>
    </row>
    <row r="1140" spans="3:24" x14ac:dyDescent="0.25">
      <c r="C1140" s="76">
        <v>42117</v>
      </c>
      <c r="D1140" s="81">
        <v>1.5056</v>
      </c>
      <c r="E1140" s="81">
        <v>64.849999999999994</v>
      </c>
      <c r="F1140" s="81">
        <v>1.0824</v>
      </c>
      <c r="G1140" s="81">
        <v>159.30000000000001</v>
      </c>
      <c r="H1140" s="81">
        <v>71.924999999999997</v>
      </c>
      <c r="I1140" s="81">
        <v>370.75</v>
      </c>
      <c r="J1140" s="81">
        <v>497.75</v>
      </c>
      <c r="K1140" s="81">
        <v>185</v>
      </c>
      <c r="L1140" s="81">
        <v>2620</v>
      </c>
      <c r="M1140" s="81">
        <v>15.8</v>
      </c>
      <c r="N1140" s="81"/>
      <c r="O1140" s="81"/>
      <c r="P1140" s="81"/>
      <c r="Q1140" s="81"/>
      <c r="R1140" s="81"/>
      <c r="S1140" s="81"/>
      <c r="T1140" s="81"/>
      <c r="U1140" s="81"/>
      <c r="V1140" s="81"/>
      <c r="W1140" s="81"/>
      <c r="X1140" s="81"/>
    </row>
    <row r="1141" spans="3:24" x14ac:dyDescent="0.25">
      <c r="C1141" s="76">
        <v>42116</v>
      </c>
      <c r="D1141" s="81">
        <v>1.5032000000000001</v>
      </c>
      <c r="E1141" s="81">
        <v>62.73</v>
      </c>
      <c r="F1141" s="81">
        <v>1.0725</v>
      </c>
      <c r="G1141" s="81">
        <v>156.30000000000001</v>
      </c>
      <c r="H1141" s="81">
        <v>70.7</v>
      </c>
      <c r="I1141" s="81">
        <v>372.5</v>
      </c>
      <c r="J1141" s="81">
        <v>498.75</v>
      </c>
      <c r="K1141" s="81">
        <v>183.5</v>
      </c>
      <c r="L1141" s="81">
        <v>2620</v>
      </c>
      <c r="M1141" s="81">
        <v>15.83</v>
      </c>
      <c r="N1141" s="81"/>
      <c r="O1141" s="81"/>
      <c r="P1141" s="81"/>
      <c r="Q1141" s="81"/>
      <c r="R1141" s="81"/>
      <c r="S1141" s="81"/>
      <c r="T1141" s="81"/>
      <c r="U1141" s="81"/>
      <c r="V1141" s="81"/>
      <c r="W1141" s="81"/>
      <c r="X1141" s="81"/>
    </row>
    <row r="1142" spans="3:24" x14ac:dyDescent="0.25">
      <c r="C1142" s="76">
        <v>42115</v>
      </c>
      <c r="D1142" s="81">
        <v>1.4921</v>
      </c>
      <c r="E1142" s="81">
        <v>62.08</v>
      </c>
      <c r="F1142" s="81">
        <v>1.0732999999999999</v>
      </c>
      <c r="G1142" s="81">
        <v>156.30000000000001</v>
      </c>
      <c r="H1142" s="81">
        <v>71.599999999999994</v>
      </c>
      <c r="I1142" s="81">
        <v>373</v>
      </c>
      <c r="J1142" s="81">
        <v>500.75</v>
      </c>
      <c r="K1142" s="81">
        <v>182.75</v>
      </c>
      <c r="L1142" s="81">
        <v>2620</v>
      </c>
      <c r="M1142" s="81">
        <v>15.84</v>
      </c>
      <c r="N1142" s="81"/>
      <c r="O1142" s="81"/>
      <c r="P1142" s="81"/>
      <c r="Q1142" s="81"/>
      <c r="R1142" s="81"/>
      <c r="S1142" s="81"/>
      <c r="T1142" s="81"/>
      <c r="U1142" s="81"/>
      <c r="V1142" s="81"/>
      <c r="W1142" s="81"/>
      <c r="X1142" s="81"/>
    </row>
    <row r="1143" spans="3:24" x14ac:dyDescent="0.25">
      <c r="C1143" s="76">
        <v>42114</v>
      </c>
      <c r="D1143" s="81">
        <v>1.4903</v>
      </c>
      <c r="E1143" s="81">
        <v>63.45</v>
      </c>
      <c r="F1143" s="81">
        <v>1.0736000000000001</v>
      </c>
      <c r="G1143" s="81">
        <v>155.35</v>
      </c>
      <c r="H1143" s="81">
        <v>70.275000000000006</v>
      </c>
      <c r="I1143" s="81">
        <v>378</v>
      </c>
      <c r="J1143" s="81">
        <v>498.75</v>
      </c>
      <c r="K1143" s="81">
        <v>182.75</v>
      </c>
      <c r="L1143" s="81">
        <v>2620</v>
      </c>
      <c r="M1143" s="81">
        <v>15.84</v>
      </c>
      <c r="N1143" s="81"/>
      <c r="O1143" s="81"/>
      <c r="P1143" s="81"/>
      <c r="Q1143" s="81"/>
      <c r="R1143" s="81"/>
      <c r="S1143" s="81"/>
      <c r="T1143" s="81"/>
      <c r="U1143" s="81"/>
      <c r="V1143" s="81"/>
      <c r="W1143" s="81"/>
      <c r="X1143" s="81"/>
    </row>
    <row r="1144" spans="3:24" x14ac:dyDescent="0.25">
      <c r="C1144" s="76">
        <v>42111</v>
      </c>
      <c r="D1144" s="81">
        <v>1.4959</v>
      </c>
      <c r="E1144" s="81">
        <v>63.45</v>
      </c>
      <c r="F1144" s="81">
        <v>1.0805</v>
      </c>
      <c r="G1144" s="81">
        <v>157.80000000000001</v>
      </c>
      <c r="H1144" s="81">
        <v>70.525000000000006</v>
      </c>
      <c r="I1144" s="81">
        <v>379.75</v>
      </c>
      <c r="J1144" s="81">
        <v>494.5</v>
      </c>
      <c r="K1144" s="81">
        <v>182.75</v>
      </c>
      <c r="L1144" s="81">
        <v>2620</v>
      </c>
      <c r="M1144" s="81">
        <v>15.8</v>
      </c>
      <c r="N1144" s="81"/>
      <c r="O1144" s="81"/>
      <c r="P1144" s="81"/>
      <c r="Q1144" s="81"/>
      <c r="R1144" s="81"/>
      <c r="S1144" s="81"/>
      <c r="T1144" s="81"/>
      <c r="U1144" s="81"/>
      <c r="V1144" s="81"/>
      <c r="W1144" s="81"/>
      <c r="X1144" s="81"/>
    </row>
    <row r="1145" spans="3:24" x14ac:dyDescent="0.25">
      <c r="C1145" s="76">
        <v>42110</v>
      </c>
      <c r="D1145" s="81">
        <v>1.4933000000000001</v>
      </c>
      <c r="E1145" s="81">
        <v>63.98</v>
      </c>
      <c r="F1145" s="81">
        <v>1.0760000000000001</v>
      </c>
      <c r="G1145" s="81">
        <v>160.80000000000001</v>
      </c>
      <c r="H1145" s="81">
        <v>71.025000000000006</v>
      </c>
      <c r="I1145" s="81">
        <v>376.25</v>
      </c>
      <c r="J1145" s="81">
        <v>494.5</v>
      </c>
      <c r="K1145" s="81">
        <v>183.25</v>
      </c>
      <c r="L1145" s="81">
        <v>2620</v>
      </c>
      <c r="M1145" s="81">
        <v>15.77</v>
      </c>
      <c r="N1145" s="81"/>
      <c r="O1145" s="81"/>
      <c r="P1145" s="81"/>
      <c r="Q1145" s="81"/>
      <c r="R1145" s="81"/>
      <c r="S1145" s="81"/>
      <c r="T1145" s="81"/>
      <c r="U1145" s="81"/>
      <c r="V1145" s="81"/>
      <c r="W1145" s="81"/>
      <c r="X1145" s="81"/>
    </row>
    <row r="1146" spans="3:24" x14ac:dyDescent="0.25">
      <c r="C1146" s="76">
        <v>42109</v>
      </c>
      <c r="D1146" s="81">
        <v>1.4837</v>
      </c>
      <c r="E1146" s="81">
        <v>60.32</v>
      </c>
      <c r="F1146" s="81">
        <v>1.0684</v>
      </c>
      <c r="G1146" s="81">
        <v>160.72499999999999</v>
      </c>
      <c r="H1146" s="81">
        <v>62.875</v>
      </c>
      <c r="I1146" s="81">
        <v>376</v>
      </c>
      <c r="J1146" s="81">
        <v>490.75</v>
      </c>
      <c r="K1146" s="81">
        <v>185.25</v>
      </c>
      <c r="L1146" s="81">
        <v>2620</v>
      </c>
      <c r="M1146" s="81">
        <v>15.67</v>
      </c>
      <c r="N1146" s="81"/>
      <c r="O1146" s="81"/>
      <c r="P1146" s="81"/>
      <c r="Q1146" s="81"/>
      <c r="R1146" s="81"/>
      <c r="S1146" s="81"/>
      <c r="T1146" s="81"/>
      <c r="U1146" s="81"/>
      <c r="V1146" s="81"/>
      <c r="W1146" s="81"/>
      <c r="X1146" s="81"/>
    </row>
    <row r="1147" spans="3:24" x14ac:dyDescent="0.25">
      <c r="C1147" s="76">
        <v>42108</v>
      </c>
      <c r="D1147" s="81">
        <v>1.4776</v>
      </c>
      <c r="E1147" s="81">
        <v>58.43</v>
      </c>
      <c r="F1147" s="81">
        <v>1.0651999999999999</v>
      </c>
      <c r="G1147" s="81">
        <v>159.6</v>
      </c>
      <c r="H1147" s="81">
        <v>63.174999999999997</v>
      </c>
      <c r="I1147" s="81">
        <v>373.5</v>
      </c>
      <c r="J1147" s="81">
        <v>497</v>
      </c>
      <c r="K1147" s="81">
        <v>186.75</v>
      </c>
      <c r="L1147" s="81">
        <v>2746</v>
      </c>
      <c r="M1147" s="81">
        <v>15.66</v>
      </c>
      <c r="N1147" s="81"/>
      <c r="O1147" s="81"/>
      <c r="P1147" s="81"/>
      <c r="Q1147" s="81"/>
      <c r="R1147" s="81"/>
      <c r="S1147" s="81"/>
      <c r="T1147" s="81"/>
      <c r="U1147" s="81"/>
      <c r="V1147" s="81"/>
      <c r="W1147" s="81"/>
      <c r="X1147" s="81"/>
    </row>
    <row r="1148" spans="3:24" x14ac:dyDescent="0.25">
      <c r="C1148" s="76">
        <v>42107</v>
      </c>
      <c r="D1148" s="81">
        <v>1.4670000000000001</v>
      </c>
      <c r="E1148" s="81">
        <v>57.93</v>
      </c>
      <c r="F1148" s="81">
        <v>1.0566</v>
      </c>
      <c r="G1148" s="81">
        <v>158.82499999999999</v>
      </c>
      <c r="H1148" s="81">
        <v>63.1</v>
      </c>
      <c r="I1148" s="81">
        <v>370.5</v>
      </c>
      <c r="J1148" s="81">
        <v>502.25</v>
      </c>
      <c r="K1148" s="81">
        <v>187.75</v>
      </c>
      <c r="L1148" s="81">
        <v>2746</v>
      </c>
      <c r="M1148" s="81">
        <v>15.66</v>
      </c>
      <c r="N1148" s="81"/>
      <c r="O1148" s="81"/>
      <c r="P1148" s="81"/>
      <c r="Q1148" s="81"/>
      <c r="R1148" s="81"/>
      <c r="S1148" s="81"/>
      <c r="T1148" s="81"/>
      <c r="U1148" s="81"/>
      <c r="V1148" s="81"/>
      <c r="W1148" s="81"/>
      <c r="X1148" s="81"/>
    </row>
    <row r="1149" spans="3:24" x14ac:dyDescent="0.25">
      <c r="C1149" s="76">
        <v>42104</v>
      </c>
      <c r="D1149" s="81">
        <v>1.4629000000000001</v>
      </c>
      <c r="E1149" s="81">
        <v>57.87</v>
      </c>
      <c r="F1149" s="81">
        <v>1.0602</v>
      </c>
      <c r="G1149" s="81">
        <v>158.80000000000001</v>
      </c>
      <c r="H1149" s="81">
        <v>62.55</v>
      </c>
      <c r="I1149" s="81">
        <v>377</v>
      </c>
      <c r="J1149" s="81">
        <v>526.5</v>
      </c>
      <c r="K1149" s="81">
        <v>190.25</v>
      </c>
      <c r="L1149" s="81">
        <v>2746</v>
      </c>
      <c r="M1149" s="81">
        <v>15.69</v>
      </c>
      <c r="N1149" s="81"/>
      <c r="O1149" s="81"/>
      <c r="P1149" s="81"/>
      <c r="Q1149" s="81"/>
      <c r="R1149" s="81"/>
      <c r="S1149" s="81"/>
      <c r="T1149" s="81"/>
      <c r="U1149" s="81"/>
      <c r="V1149" s="81"/>
      <c r="W1149" s="81"/>
      <c r="X1149" s="81"/>
    </row>
    <row r="1150" spans="3:24" x14ac:dyDescent="0.25">
      <c r="C1150" s="76">
        <v>42103</v>
      </c>
      <c r="D1150" s="81">
        <v>1.4712000000000001</v>
      </c>
      <c r="E1150" s="81">
        <v>56.57</v>
      </c>
      <c r="F1150" s="81">
        <v>1.0658000000000001</v>
      </c>
      <c r="G1150" s="81">
        <v>161.80000000000001</v>
      </c>
      <c r="H1150" s="81">
        <v>62.1</v>
      </c>
      <c r="I1150" s="81">
        <v>378</v>
      </c>
      <c r="J1150" s="81">
        <v>518.75</v>
      </c>
      <c r="K1150" s="81">
        <v>189.25</v>
      </c>
      <c r="L1150" s="81">
        <v>2746</v>
      </c>
      <c r="M1150" s="81">
        <v>15.67</v>
      </c>
      <c r="N1150" s="81"/>
      <c r="O1150" s="81"/>
      <c r="P1150" s="81"/>
      <c r="Q1150" s="81"/>
      <c r="R1150" s="81"/>
      <c r="S1150" s="81"/>
      <c r="T1150" s="81"/>
      <c r="U1150" s="81"/>
      <c r="V1150" s="81"/>
      <c r="W1150" s="81"/>
      <c r="X1150" s="81"/>
    </row>
    <row r="1151" spans="3:24" x14ac:dyDescent="0.25">
      <c r="C1151" s="76">
        <v>42102</v>
      </c>
      <c r="D1151" s="81">
        <v>1.4863999999999999</v>
      </c>
      <c r="E1151" s="81">
        <v>55.55</v>
      </c>
      <c r="F1151" s="81">
        <v>1.0779000000000001</v>
      </c>
      <c r="G1151" s="81">
        <v>161.55000000000001</v>
      </c>
      <c r="H1151" s="81">
        <v>62.3</v>
      </c>
      <c r="I1151" s="81">
        <v>379.25</v>
      </c>
      <c r="J1151" s="81">
        <v>526.25</v>
      </c>
      <c r="K1151" s="81">
        <v>190</v>
      </c>
      <c r="L1151" s="81">
        <v>2746</v>
      </c>
      <c r="M1151" s="81">
        <v>15.63</v>
      </c>
      <c r="N1151" s="81"/>
      <c r="O1151" s="81"/>
      <c r="P1151" s="81"/>
      <c r="Q1151" s="81"/>
      <c r="R1151" s="81"/>
      <c r="S1151" s="81"/>
      <c r="T1151" s="81"/>
      <c r="U1151" s="81"/>
      <c r="V1151" s="81"/>
      <c r="W1151" s="81"/>
      <c r="X1151" s="81"/>
    </row>
    <row r="1152" spans="3:24" x14ac:dyDescent="0.25">
      <c r="C1152" s="76">
        <v>42101</v>
      </c>
      <c r="D1152" s="81">
        <v>1.4804999999999999</v>
      </c>
      <c r="E1152" s="81">
        <v>59.1</v>
      </c>
      <c r="F1152" s="81">
        <v>1.0812999999999999</v>
      </c>
      <c r="G1152" s="81">
        <v>163</v>
      </c>
      <c r="H1152" s="81">
        <v>62.575000000000003</v>
      </c>
      <c r="I1152" s="81">
        <v>383</v>
      </c>
      <c r="J1152" s="81">
        <v>526</v>
      </c>
      <c r="K1152" s="81">
        <v>191.5</v>
      </c>
      <c r="L1152" s="81">
        <v>2746</v>
      </c>
      <c r="M1152" s="81">
        <v>15.64</v>
      </c>
      <c r="N1152" s="81"/>
      <c r="O1152" s="81"/>
      <c r="P1152" s="81"/>
      <c r="Q1152" s="81"/>
      <c r="R1152" s="81"/>
      <c r="S1152" s="81"/>
      <c r="T1152" s="81"/>
      <c r="U1152" s="81"/>
      <c r="V1152" s="81"/>
      <c r="W1152" s="81"/>
      <c r="X1152" s="81"/>
    </row>
    <row r="1153" spans="3:24" x14ac:dyDescent="0.25">
      <c r="C1153" s="76">
        <v>42100</v>
      </c>
      <c r="D1153" s="81">
        <v>1.4878</v>
      </c>
      <c r="E1153" s="81">
        <v>58.12</v>
      </c>
      <c r="F1153" s="81">
        <v>1.0921000000000001</v>
      </c>
      <c r="G1153" s="81">
        <v>162.44999999999999</v>
      </c>
      <c r="H1153" s="81">
        <v>63.25</v>
      </c>
      <c r="I1153" s="81">
        <v>385</v>
      </c>
      <c r="J1153" s="81">
        <v>527.75</v>
      </c>
      <c r="K1153" s="81">
        <v>193.75</v>
      </c>
      <c r="L1153" s="81">
        <v>2746</v>
      </c>
      <c r="M1153" s="81">
        <v>15.62</v>
      </c>
      <c r="N1153" s="81"/>
      <c r="O1153" s="81"/>
      <c r="P1153" s="81"/>
      <c r="Q1153" s="81"/>
      <c r="R1153" s="81"/>
      <c r="S1153" s="81"/>
      <c r="T1153" s="81"/>
      <c r="U1153" s="81"/>
      <c r="V1153" s="81"/>
      <c r="W1153" s="81"/>
      <c r="X1153" s="81"/>
    </row>
    <row r="1154" spans="3:24" x14ac:dyDescent="0.25">
      <c r="C1154" s="76">
        <v>42097</v>
      </c>
      <c r="D1154" s="81">
        <v>1.4919</v>
      </c>
      <c r="E1154" s="81">
        <v>54.95</v>
      </c>
      <c r="F1154" s="81">
        <v>1.0975999999999999</v>
      </c>
      <c r="G1154" s="81">
        <v>163.02500000000001</v>
      </c>
      <c r="H1154" s="81">
        <v>63.174999999999997</v>
      </c>
      <c r="I1154" s="81">
        <v>386.5</v>
      </c>
      <c r="J1154" s="81">
        <v>536.25</v>
      </c>
      <c r="K1154" s="81">
        <v>193.75</v>
      </c>
      <c r="L1154" s="81">
        <v>2746</v>
      </c>
      <c r="M1154" s="81">
        <v>15.59</v>
      </c>
      <c r="N1154" s="81"/>
      <c r="O1154" s="81"/>
      <c r="P1154" s="81"/>
      <c r="Q1154" s="81"/>
      <c r="R1154" s="81"/>
      <c r="S1154" s="81"/>
      <c r="T1154" s="81"/>
      <c r="U1154" s="81"/>
      <c r="V1154" s="81"/>
      <c r="W1154" s="81"/>
      <c r="X1154" s="81"/>
    </row>
    <row r="1155" spans="3:24" x14ac:dyDescent="0.25">
      <c r="C1155" s="76">
        <v>42096</v>
      </c>
      <c r="D1155" s="81">
        <v>1.4823999999999999</v>
      </c>
      <c r="E1155" s="81">
        <v>54.95</v>
      </c>
      <c r="F1155" s="81">
        <v>1.0881000000000001</v>
      </c>
      <c r="G1155" s="81">
        <v>163.02500000000001</v>
      </c>
      <c r="H1155" s="81">
        <v>63.174999999999997</v>
      </c>
      <c r="I1155" s="81">
        <v>386.5</v>
      </c>
      <c r="J1155" s="81">
        <v>536.25</v>
      </c>
      <c r="K1155" s="81">
        <v>193.75</v>
      </c>
      <c r="L1155" s="81">
        <v>2746</v>
      </c>
      <c r="M1155" s="81">
        <v>15.59</v>
      </c>
      <c r="N1155" s="81"/>
      <c r="O1155" s="81"/>
      <c r="P1155" s="81"/>
      <c r="Q1155" s="81"/>
      <c r="R1155" s="81"/>
      <c r="S1155" s="81"/>
      <c r="T1155" s="81"/>
      <c r="U1155" s="81"/>
      <c r="V1155" s="81"/>
      <c r="W1155" s="81"/>
      <c r="X1155" s="81"/>
    </row>
    <row r="1156" spans="3:24" x14ac:dyDescent="0.25">
      <c r="C1156" s="76">
        <v>42095</v>
      </c>
      <c r="D1156" s="81">
        <v>1.4821</v>
      </c>
      <c r="E1156" s="81">
        <v>57.1</v>
      </c>
      <c r="F1156" s="81">
        <v>1.0762</v>
      </c>
      <c r="G1156" s="81">
        <v>161.80000000000001</v>
      </c>
      <c r="H1156" s="81">
        <v>62.9</v>
      </c>
      <c r="I1156" s="81">
        <v>381.75</v>
      </c>
      <c r="J1156" s="81">
        <v>528.5</v>
      </c>
      <c r="K1156" s="81">
        <v>190.75</v>
      </c>
      <c r="L1156" s="81">
        <v>2746</v>
      </c>
      <c r="M1156" s="81">
        <v>15.53</v>
      </c>
      <c r="N1156" s="81"/>
      <c r="O1156" s="81"/>
      <c r="P1156" s="81"/>
      <c r="Q1156" s="81"/>
      <c r="R1156" s="81"/>
      <c r="S1156" s="81"/>
      <c r="T1156" s="81"/>
      <c r="U1156" s="81"/>
      <c r="V1156" s="81"/>
      <c r="W1156" s="81"/>
      <c r="X1156" s="81"/>
    </row>
    <row r="1157" spans="3:24" x14ac:dyDescent="0.25">
      <c r="C1157" s="76">
        <v>42094</v>
      </c>
      <c r="D1157" s="81">
        <v>1.4816</v>
      </c>
      <c r="E1157" s="81">
        <v>55.11</v>
      </c>
      <c r="F1157" s="81">
        <v>1.073</v>
      </c>
      <c r="G1157" s="81">
        <v>161.32499999999999</v>
      </c>
      <c r="H1157" s="81">
        <v>62.424999999999997</v>
      </c>
      <c r="I1157" s="81">
        <v>376.25</v>
      </c>
      <c r="J1157" s="81">
        <v>511.75</v>
      </c>
      <c r="K1157" s="81">
        <v>187.5</v>
      </c>
      <c r="L1157" s="81">
        <v>3136</v>
      </c>
      <c r="M1157" s="81">
        <v>15.5</v>
      </c>
      <c r="N1157" s="81"/>
      <c r="O1157" s="81"/>
      <c r="P1157" s="81"/>
      <c r="Q1157" s="81"/>
      <c r="R1157" s="81"/>
      <c r="S1157" s="81"/>
      <c r="T1157" s="81"/>
      <c r="U1157" s="81"/>
      <c r="V1157" s="81"/>
      <c r="W1157" s="81"/>
      <c r="X1157" s="81"/>
    </row>
    <row r="1158" spans="3:24" x14ac:dyDescent="0.25">
      <c r="C1158" s="76">
        <v>42093</v>
      </c>
      <c r="D1158" s="81">
        <v>1.4807999999999999</v>
      </c>
      <c r="E1158" s="81">
        <v>56.29</v>
      </c>
      <c r="F1158" s="81">
        <v>1.0831999999999999</v>
      </c>
      <c r="G1158" s="81">
        <v>162.5</v>
      </c>
      <c r="H1158" s="81">
        <v>61.3</v>
      </c>
      <c r="I1158" s="81">
        <v>394.5</v>
      </c>
      <c r="J1158" s="81">
        <v>530.25</v>
      </c>
      <c r="K1158" s="81">
        <v>191.25</v>
      </c>
      <c r="L1158" s="81">
        <v>3136</v>
      </c>
      <c r="M1158" s="81">
        <v>15.52</v>
      </c>
      <c r="N1158" s="81"/>
      <c r="O1158" s="81"/>
      <c r="P1158" s="81"/>
      <c r="Q1158" s="81"/>
      <c r="R1158" s="81"/>
      <c r="S1158" s="81"/>
      <c r="T1158" s="81"/>
      <c r="U1158" s="81"/>
      <c r="V1158" s="81"/>
      <c r="W1158" s="81"/>
      <c r="X1158" s="81"/>
    </row>
    <row r="1159" spans="3:24" x14ac:dyDescent="0.25">
      <c r="C1159" s="76">
        <v>42090</v>
      </c>
      <c r="D1159" s="81">
        <v>1.4875</v>
      </c>
      <c r="E1159" s="81">
        <v>56.41</v>
      </c>
      <c r="F1159" s="81">
        <v>1.0887</v>
      </c>
      <c r="G1159" s="81">
        <v>162.625</v>
      </c>
      <c r="H1159" s="81">
        <v>61.125</v>
      </c>
      <c r="I1159" s="81">
        <v>391</v>
      </c>
      <c r="J1159" s="81">
        <v>507.75</v>
      </c>
      <c r="K1159" s="81">
        <v>188.75</v>
      </c>
      <c r="L1159" s="81">
        <v>3136</v>
      </c>
      <c r="M1159" s="81">
        <v>15.51</v>
      </c>
      <c r="N1159" s="81"/>
      <c r="O1159" s="81"/>
      <c r="P1159" s="81"/>
      <c r="Q1159" s="81"/>
      <c r="R1159" s="81"/>
      <c r="S1159" s="81"/>
      <c r="T1159" s="81"/>
      <c r="U1159" s="81"/>
      <c r="V1159" s="81"/>
      <c r="W1159" s="81"/>
      <c r="X1159" s="81"/>
    </row>
    <row r="1160" spans="3:24" x14ac:dyDescent="0.25">
      <c r="C1160" s="76">
        <v>42089</v>
      </c>
      <c r="D1160" s="81">
        <v>1.4847999999999999</v>
      </c>
      <c r="E1160" s="81">
        <v>59.19</v>
      </c>
      <c r="F1160" s="81">
        <v>1.0883</v>
      </c>
      <c r="G1160" s="81">
        <v>161.67500000000001</v>
      </c>
      <c r="H1160" s="81">
        <v>60.975000000000001</v>
      </c>
      <c r="I1160" s="81">
        <v>391.25</v>
      </c>
      <c r="J1160" s="81">
        <v>499.25</v>
      </c>
      <c r="K1160" s="81">
        <v>188.5</v>
      </c>
      <c r="L1160" s="81">
        <v>3136</v>
      </c>
      <c r="M1160" s="81">
        <v>15.53</v>
      </c>
      <c r="N1160" s="81"/>
      <c r="O1160" s="81"/>
      <c r="P1160" s="81"/>
      <c r="Q1160" s="81"/>
      <c r="R1160" s="81"/>
      <c r="S1160" s="81"/>
      <c r="T1160" s="81"/>
      <c r="U1160" s="81"/>
      <c r="V1160" s="81"/>
      <c r="W1160" s="81"/>
      <c r="X1160" s="81"/>
    </row>
    <row r="1161" spans="3:24" x14ac:dyDescent="0.25">
      <c r="C1161" s="76">
        <v>42088</v>
      </c>
      <c r="D1161" s="81">
        <v>1.4878</v>
      </c>
      <c r="E1161" s="81">
        <v>56.48</v>
      </c>
      <c r="F1161" s="81">
        <v>1.0969</v>
      </c>
      <c r="G1161" s="81">
        <v>161.72499999999999</v>
      </c>
      <c r="H1161" s="81">
        <v>59.825000000000003</v>
      </c>
      <c r="I1161" s="81">
        <v>395</v>
      </c>
      <c r="J1161" s="81">
        <v>519</v>
      </c>
      <c r="K1161" s="81">
        <v>191.25</v>
      </c>
      <c r="L1161" s="81">
        <v>3136</v>
      </c>
      <c r="M1161" s="81">
        <v>15.55</v>
      </c>
      <c r="N1161" s="81"/>
      <c r="O1161" s="81"/>
      <c r="P1161" s="81"/>
      <c r="Q1161" s="81"/>
      <c r="R1161" s="81"/>
      <c r="S1161" s="81"/>
      <c r="T1161" s="81"/>
      <c r="U1161" s="81"/>
      <c r="V1161" s="81"/>
      <c r="W1161" s="81"/>
      <c r="X1161" s="81"/>
    </row>
    <row r="1162" spans="3:24" x14ac:dyDescent="0.25">
      <c r="C1162" s="76">
        <v>42087</v>
      </c>
      <c r="D1162" s="81">
        <v>1.4849000000000001</v>
      </c>
      <c r="E1162" s="81">
        <v>55.11</v>
      </c>
      <c r="F1162" s="81">
        <v>1.0924</v>
      </c>
      <c r="G1162" s="81">
        <v>162</v>
      </c>
      <c r="H1162" s="81">
        <v>58.6</v>
      </c>
      <c r="I1162" s="81">
        <v>393.25</v>
      </c>
      <c r="J1162" s="81">
        <v>523.5</v>
      </c>
      <c r="K1162" s="81">
        <v>192.5</v>
      </c>
      <c r="L1162" s="81">
        <v>3136</v>
      </c>
      <c r="M1162" s="81">
        <v>15.54</v>
      </c>
      <c r="N1162" s="81"/>
      <c r="O1162" s="81"/>
      <c r="P1162" s="81"/>
      <c r="Q1162" s="81"/>
      <c r="R1162" s="81"/>
      <c r="S1162" s="81"/>
      <c r="T1162" s="81"/>
      <c r="U1162" s="81"/>
      <c r="V1162" s="81"/>
      <c r="W1162" s="81"/>
      <c r="X1162" s="81"/>
    </row>
    <row r="1163" spans="3:24" x14ac:dyDescent="0.25">
      <c r="C1163" s="76">
        <v>42086</v>
      </c>
      <c r="D1163" s="81">
        <v>1.4950000000000001</v>
      </c>
      <c r="E1163" s="81">
        <v>55.92</v>
      </c>
      <c r="F1163" s="81">
        <v>1.0945</v>
      </c>
      <c r="G1163" s="81">
        <v>161.35</v>
      </c>
      <c r="H1163" s="81">
        <v>59.25</v>
      </c>
      <c r="I1163" s="81">
        <v>390.25</v>
      </c>
      <c r="J1163" s="81">
        <v>534</v>
      </c>
      <c r="K1163" s="81">
        <v>195.5</v>
      </c>
      <c r="L1163" s="81">
        <v>3136</v>
      </c>
      <c r="M1163" s="81">
        <v>15.54</v>
      </c>
      <c r="N1163" s="81"/>
      <c r="O1163" s="81"/>
      <c r="P1163" s="81"/>
      <c r="Q1163" s="81"/>
      <c r="R1163" s="81"/>
      <c r="S1163" s="81"/>
      <c r="T1163" s="81"/>
      <c r="U1163" s="81"/>
      <c r="V1163" s="81"/>
      <c r="W1163" s="81"/>
      <c r="X1163" s="81"/>
    </row>
    <row r="1164" spans="3:24" x14ac:dyDescent="0.25">
      <c r="C1164" s="76">
        <v>42083</v>
      </c>
      <c r="D1164" s="81">
        <v>1.4948999999999999</v>
      </c>
      <c r="E1164" s="81">
        <v>55.32</v>
      </c>
      <c r="F1164" s="81">
        <v>1.0820000000000001</v>
      </c>
      <c r="G1164" s="81">
        <v>158.35</v>
      </c>
      <c r="H1164" s="81">
        <v>58.45</v>
      </c>
      <c r="I1164" s="81">
        <v>385</v>
      </c>
      <c r="J1164" s="81">
        <v>530</v>
      </c>
      <c r="K1164" s="81">
        <v>196.75</v>
      </c>
      <c r="L1164" s="81">
        <v>3136</v>
      </c>
      <c r="M1164" s="81">
        <v>15.54</v>
      </c>
      <c r="N1164" s="81"/>
      <c r="O1164" s="81"/>
      <c r="P1164" s="81"/>
      <c r="Q1164" s="81"/>
      <c r="R1164" s="81"/>
      <c r="S1164" s="81"/>
      <c r="T1164" s="81"/>
      <c r="U1164" s="81"/>
      <c r="V1164" s="81"/>
      <c r="W1164" s="81"/>
      <c r="X1164" s="81"/>
    </row>
    <row r="1165" spans="3:24" x14ac:dyDescent="0.25">
      <c r="C1165" s="76">
        <v>42082</v>
      </c>
      <c r="D1165" s="81">
        <v>1.4746999999999999</v>
      </c>
      <c r="E1165" s="81">
        <v>54.43</v>
      </c>
      <c r="F1165" s="81">
        <v>1.0659000000000001</v>
      </c>
      <c r="G1165" s="81">
        <v>158</v>
      </c>
      <c r="H1165" s="81">
        <v>58.125</v>
      </c>
      <c r="I1165" s="81">
        <v>373.5</v>
      </c>
      <c r="J1165" s="81">
        <v>512</v>
      </c>
      <c r="K1165" s="81">
        <v>194.5</v>
      </c>
      <c r="L1165" s="81">
        <v>3136</v>
      </c>
      <c r="M1165" s="81">
        <v>15.54</v>
      </c>
      <c r="N1165" s="81"/>
      <c r="O1165" s="81"/>
      <c r="P1165" s="81"/>
      <c r="Q1165" s="81"/>
      <c r="R1165" s="81"/>
      <c r="S1165" s="81"/>
      <c r="T1165" s="81"/>
      <c r="U1165" s="81"/>
      <c r="V1165" s="81"/>
      <c r="W1165" s="81"/>
      <c r="X1165" s="81"/>
    </row>
    <row r="1166" spans="3:24" x14ac:dyDescent="0.25">
      <c r="C1166" s="76">
        <v>42081</v>
      </c>
      <c r="D1166" s="81">
        <v>1.4976</v>
      </c>
      <c r="E1166" s="81">
        <v>55.91</v>
      </c>
      <c r="F1166" s="81">
        <v>1.0865</v>
      </c>
      <c r="G1166" s="81">
        <v>156.57499999999999</v>
      </c>
      <c r="H1166" s="81">
        <v>60.7</v>
      </c>
      <c r="I1166" s="81">
        <v>374.75</v>
      </c>
      <c r="J1166" s="81">
        <v>510.75</v>
      </c>
      <c r="K1166" s="81">
        <v>192.25</v>
      </c>
      <c r="L1166" s="81">
        <v>3136</v>
      </c>
      <c r="M1166" s="81">
        <v>15.57</v>
      </c>
      <c r="N1166" s="81"/>
      <c r="O1166" s="81"/>
      <c r="P1166" s="81"/>
      <c r="Q1166" s="81"/>
      <c r="R1166" s="81"/>
      <c r="S1166" s="81"/>
      <c r="T1166" s="81"/>
      <c r="U1166" s="81"/>
      <c r="V1166" s="81"/>
      <c r="W1166" s="81"/>
      <c r="X1166" s="81"/>
    </row>
    <row r="1167" spans="3:24" x14ac:dyDescent="0.25">
      <c r="C1167" s="76">
        <v>42080</v>
      </c>
      <c r="D1167" s="81">
        <v>1.4743999999999999</v>
      </c>
      <c r="E1167" s="81">
        <v>53.51</v>
      </c>
      <c r="F1167" s="81">
        <v>1.0597000000000001</v>
      </c>
      <c r="G1167" s="81">
        <v>153.57499999999999</v>
      </c>
      <c r="H1167" s="81">
        <v>61.774999999999999</v>
      </c>
      <c r="I1167" s="81">
        <v>371</v>
      </c>
      <c r="J1167" s="81">
        <v>503.5</v>
      </c>
      <c r="K1167" s="81">
        <v>193</v>
      </c>
      <c r="L1167" s="81">
        <v>3136</v>
      </c>
      <c r="M1167" s="81">
        <v>15.52</v>
      </c>
      <c r="N1167" s="81"/>
      <c r="O1167" s="81"/>
      <c r="P1167" s="81"/>
      <c r="Q1167" s="81"/>
      <c r="R1167" s="81"/>
      <c r="S1167" s="81"/>
      <c r="T1167" s="81"/>
      <c r="U1167" s="81"/>
      <c r="V1167" s="81"/>
      <c r="W1167" s="81"/>
      <c r="X1167" s="81"/>
    </row>
    <row r="1168" spans="3:24" x14ac:dyDescent="0.25">
      <c r="C1168" s="76">
        <v>42079</v>
      </c>
      <c r="D1168" s="81">
        <v>1.4825999999999999</v>
      </c>
      <c r="E1168" s="81">
        <v>53.44</v>
      </c>
      <c r="F1168" s="81">
        <v>1.0566</v>
      </c>
      <c r="G1168" s="81">
        <v>153.19999999999999</v>
      </c>
      <c r="H1168" s="81">
        <v>62.2</v>
      </c>
      <c r="I1168" s="81">
        <v>379</v>
      </c>
      <c r="J1168" s="81">
        <v>514</v>
      </c>
      <c r="K1168" s="81">
        <v>192.75</v>
      </c>
      <c r="L1168" s="81">
        <v>3374</v>
      </c>
      <c r="M1168" s="81">
        <v>15.5</v>
      </c>
      <c r="N1168" s="81"/>
      <c r="O1168" s="81"/>
      <c r="P1168" s="81"/>
      <c r="Q1168" s="81"/>
      <c r="R1168" s="81"/>
      <c r="S1168" s="81"/>
      <c r="T1168" s="81"/>
      <c r="U1168" s="81"/>
      <c r="V1168" s="81"/>
      <c r="W1168" s="81"/>
      <c r="X1168" s="81"/>
    </row>
    <row r="1169" spans="3:24" x14ac:dyDescent="0.25">
      <c r="C1169" s="76">
        <v>42076</v>
      </c>
      <c r="D1169" s="81">
        <v>1.4742999999999999</v>
      </c>
      <c r="E1169" s="81">
        <v>54.67</v>
      </c>
      <c r="F1169" s="81">
        <v>1.0492999999999999</v>
      </c>
      <c r="G1169" s="81">
        <v>154.27500000000001</v>
      </c>
      <c r="H1169" s="81">
        <v>62.1</v>
      </c>
      <c r="I1169" s="81">
        <v>374</v>
      </c>
      <c r="J1169" s="81">
        <v>508.75</v>
      </c>
      <c r="K1169" s="81">
        <v>190.25</v>
      </c>
      <c r="L1169" s="81">
        <v>3374</v>
      </c>
      <c r="M1169" s="81">
        <v>15.5</v>
      </c>
      <c r="N1169" s="81"/>
      <c r="O1169" s="81"/>
      <c r="P1169" s="81"/>
      <c r="Q1169" s="81"/>
      <c r="R1169" s="81"/>
      <c r="S1169" s="81"/>
      <c r="T1169" s="81"/>
      <c r="U1169" s="81"/>
      <c r="V1169" s="81"/>
      <c r="W1169" s="81"/>
      <c r="X1169" s="81"/>
    </row>
    <row r="1170" spans="3:24" x14ac:dyDescent="0.25">
      <c r="C1170" s="76">
        <v>42075</v>
      </c>
      <c r="D1170" s="81">
        <v>1.4881</v>
      </c>
      <c r="E1170" s="81">
        <v>57.08</v>
      </c>
      <c r="F1170" s="81">
        <v>1.0634999999999999</v>
      </c>
      <c r="G1170" s="81">
        <v>155.80000000000001</v>
      </c>
      <c r="H1170" s="81">
        <v>62.3</v>
      </c>
      <c r="I1170" s="81">
        <v>382.25</v>
      </c>
      <c r="J1170" s="81">
        <v>513.25</v>
      </c>
      <c r="K1170" s="81">
        <v>190</v>
      </c>
      <c r="L1170" s="81">
        <v>3374</v>
      </c>
      <c r="M1170" s="81">
        <v>15.5</v>
      </c>
      <c r="N1170" s="81"/>
      <c r="O1170" s="81"/>
      <c r="P1170" s="81"/>
      <c r="Q1170" s="81"/>
      <c r="R1170" s="81"/>
      <c r="S1170" s="81"/>
      <c r="T1170" s="81"/>
      <c r="U1170" s="81"/>
      <c r="V1170" s="81"/>
      <c r="W1170" s="81"/>
      <c r="X1170" s="81"/>
    </row>
    <row r="1171" spans="3:24" x14ac:dyDescent="0.25">
      <c r="C1171" s="76">
        <v>42074</v>
      </c>
      <c r="D1171" s="81">
        <v>1.4924999999999999</v>
      </c>
      <c r="E1171" s="81">
        <v>57.54</v>
      </c>
      <c r="F1171" s="81">
        <v>1.0545</v>
      </c>
      <c r="G1171" s="81">
        <v>155.6</v>
      </c>
      <c r="H1171" s="81">
        <v>64.125</v>
      </c>
      <c r="I1171" s="81">
        <v>384</v>
      </c>
      <c r="J1171" s="81">
        <v>503</v>
      </c>
      <c r="K1171" s="81">
        <v>188</v>
      </c>
      <c r="L1171" s="81">
        <v>3374</v>
      </c>
      <c r="M1171" s="81">
        <v>15.42</v>
      </c>
      <c r="N1171" s="81"/>
      <c r="O1171" s="81"/>
      <c r="P1171" s="81"/>
      <c r="Q1171" s="81"/>
      <c r="R1171" s="81"/>
      <c r="S1171" s="81"/>
      <c r="T1171" s="81"/>
      <c r="U1171" s="81"/>
      <c r="V1171" s="81"/>
      <c r="W1171" s="81"/>
      <c r="X1171" s="81"/>
    </row>
    <row r="1172" spans="3:24" x14ac:dyDescent="0.25">
      <c r="C1172" s="76">
        <v>42073</v>
      </c>
      <c r="D1172" s="81">
        <v>1.5065999999999999</v>
      </c>
      <c r="E1172" s="81">
        <v>56.39</v>
      </c>
      <c r="F1172" s="81">
        <v>1.0697000000000001</v>
      </c>
      <c r="G1172" s="81">
        <v>154.75</v>
      </c>
      <c r="H1172" s="81">
        <v>65.974999999999994</v>
      </c>
      <c r="I1172" s="81">
        <v>382.25</v>
      </c>
      <c r="J1172" s="81">
        <v>496.5</v>
      </c>
      <c r="K1172" s="81">
        <v>178.25</v>
      </c>
      <c r="L1172" s="81">
        <v>3374</v>
      </c>
      <c r="M1172" s="81">
        <v>15.42</v>
      </c>
      <c r="N1172" s="81"/>
      <c r="O1172" s="81"/>
      <c r="P1172" s="81"/>
      <c r="Q1172" s="81"/>
      <c r="R1172" s="81"/>
      <c r="S1172" s="81"/>
      <c r="T1172" s="81"/>
      <c r="U1172" s="81"/>
      <c r="V1172" s="81"/>
      <c r="W1172" s="81"/>
      <c r="X1172" s="81"/>
    </row>
    <row r="1173" spans="3:24" x14ac:dyDescent="0.25">
      <c r="C1173" s="76">
        <v>42072</v>
      </c>
      <c r="D1173" s="81">
        <v>1.5127999999999999</v>
      </c>
      <c r="E1173" s="81">
        <v>58.53</v>
      </c>
      <c r="F1173" s="81">
        <v>1.085</v>
      </c>
      <c r="G1173" s="81">
        <v>154</v>
      </c>
      <c r="H1173" s="81">
        <v>66.075000000000003</v>
      </c>
      <c r="I1173" s="81">
        <v>383.25</v>
      </c>
      <c r="J1173" s="81">
        <v>494.25</v>
      </c>
      <c r="K1173" s="81">
        <v>184.25</v>
      </c>
      <c r="L1173" s="81">
        <v>3374</v>
      </c>
      <c r="M1173" s="81">
        <v>15.41</v>
      </c>
      <c r="N1173" s="81"/>
      <c r="O1173" s="81"/>
      <c r="P1173" s="81"/>
      <c r="Q1173" s="81"/>
      <c r="R1173" s="81"/>
      <c r="S1173" s="81"/>
      <c r="T1173" s="81"/>
      <c r="U1173" s="81"/>
      <c r="V1173" s="81"/>
      <c r="W1173" s="81"/>
      <c r="X1173" s="81"/>
    </row>
    <row r="1174" spans="3:24" x14ac:dyDescent="0.25">
      <c r="C1174" s="76">
        <v>42069</v>
      </c>
      <c r="D1174" s="81">
        <v>1.5035000000000001</v>
      </c>
      <c r="E1174" s="81">
        <v>59.73</v>
      </c>
      <c r="F1174" s="81">
        <v>1.0843</v>
      </c>
      <c r="G1174" s="81">
        <v>154.65</v>
      </c>
      <c r="H1174" s="81">
        <v>66.125</v>
      </c>
      <c r="I1174" s="81">
        <v>379.25</v>
      </c>
      <c r="J1174" s="81">
        <v>485.75</v>
      </c>
      <c r="K1174" s="81">
        <v>181</v>
      </c>
      <c r="L1174" s="81">
        <v>3374</v>
      </c>
      <c r="M1174" s="81">
        <v>15.42</v>
      </c>
      <c r="N1174" s="81"/>
      <c r="O1174" s="81"/>
      <c r="P1174" s="81"/>
      <c r="Q1174" s="81"/>
      <c r="R1174" s="81"/>
      <c r="S1174" s="81"/>
      <c r="T1174" s="81"/>
      <c r="U1174" s="81"/>
      <c r="V1174" s="81"/>
      <c r="W1174" s="81"/>
      <c r="X1174" s="81"/>
    </row>
    <row r="1175" spans="3:24" x14ac:dyDescent="0.25">
      <c r="C1175" s="76">
        <v>42068</v>
      </c>
      <c r="D1175" s="81">
        <v>1.524</v>
      </c>
      <c r="E1175" s="81">
        <v>60.48</v>
      </c>
      <c r="F1175" s="81">
        <v>1.1028</v>
      </c>
      <c r="G1175" s="81">
        <v>153.27500000000001</v>
      </c>
      <c r="H1175" s="81">
        <v>66.825000000000003</v>
      </c>
      <c r="I1175" s="81">
        <v>382.75</v>
      </c>
      <c r="J1175" s="81">
        <v>481.25</v>
      </c>
      <c r="K1175" s="81">
        <v>182.75</v>
      </c>
      <c r="L1175" s="81">
        <v>3374</v>
      </c>
      <c r="M1175" s="81">
        <v>15.45</v>
      </c>
      <c r="N1175" s="81"/>
      <c r="O1175" s="81"/>
      <c r="P1175" s="81"/>
      <c r="Q1175" s="81"/>
      <c r="R1175" s="81"/>
      <c r="S1175" s="81"/>
      <c r="T1175" s="81"/>
      <c r="U1175" s="81"/>
      <c r="V1175" s="81"/>
      <c r="W1175" s="81"/>
      <c r="X1175" s="81"/>
    </row>
    <row r="1176" spans="3:24" x14ac:dyDescent="0.25">
      <c r="C1176" s="76">
        <v>42067</v>
      </c>
      <c r="D1176" s="81">
        <v>1.5263</v>
      </c>
      <c r="E1176" s="81">
        <v>60.55</v>
      </c>
      <c r="F1176" s="81">
        <v>1.1076999999999999</v>
      </c>
      <c r="G1176" s="81">
        <v>154.05000000000001</v>
      </c>
      <c r="H1176" s="81">
        <v>68</v>
      </c>
      <c r="I1176" s="81">
        <v>381.5</v>
      </c>
      <c r="J1176" s="81">
        <v>493.5</v>
      </c>
      <c r="K1176" s="81">
        <v>184.5</v>
      </c>
      <c r="L1176" s="81">
        <v>3374</v>
      </c>
      <c r="M1176" s="81">
        <v>15.46</v>
      </c>
      <c r="N1176" s="81"/>
      <c r="O1176" s="81"/>
      <c r="P1176" s="81"/>
      <c r="Q1176" s="81"/>
      <c r="R1176" s="81"/>
      <c r="S1176" s="81"/>
      <c r="T1176" s="81"/>
      <c r="U1176" s="81"/>
      <c r="V1176" s="81"/>
      <c r="W1176" s="81"/>
      <c r="X1176" s="81"/>
    </row>
    <row r="1177" spans="3:24" x14ac:dyDescent="0.25">
      <c r="C1177" s="76">
        <v>42066</v>
      </c>
      <c r="D1177" s="81">
        <v>1.5359</v>
      </c>
      <c r="E1177" s="81">
        <v>61.02</v>
      </c>
      <c r="F1177" s="81">
        <v>1.1173999999999999</v>
      </c>
      <c r="G1177" s="81">
        <v>151.05000000000001</v>
      </c>
      <c r="H1177" s="81">
        <v>65.599999999999994</v>
      </c>
      <c r="I1177" s="81">
        <v>382</v>
      </c>
      <c r="J1177" s="81">
        <v>508.75</v>
      </c>
      <c r="K1177" s="81">
        <v>185.25</v>
      </c>
      <c r="L1177" s="81">
        <v>3374</v>
      </c>
      <c r="M1177" s="81">
        <v>15.49</v>
      </c>
      <c r="N1177" s="81"/>
      <c r="O1177" s="81"/>
      <c r="P1177" s="81"/>
      <c r="Q1177" s="81"/>
      <c r="R1177" s="81"/>
      <c r="S1177" s="81"/>
      <c r="T1177" s="81"/>
      <c r="U1177" s="81"/>
      <c r="V1177" s="81"/>
      <c r="W1177" s="81"/>
      <c r="X1177" s="81"/>
    </row>
    <row r="1178" spans="3:24" x14ac:dyDescent="0.25">
      <c r="C1178" s="76">
        <v>42065</v>
      </c>
      <c r="D1178" s="81">
        <v>1.5362</v>
      </c>
      <c r="E1178" s="81">
        <v>59.54</v>
      </c>
      <c r="F1178" s="81">
        <v>1.1183000000000001</v>
      </c>
      <c r="G1178" s="81">
        <v>153.44999999999999</v>
      </c>
      <c r="H1178" s="81">
        <v>67.674999999999997</v>
      </c>
      <c r="I1178" s="81">
        <v>378.75</v>
      </c>
      <c r="J1178" s="81">
        <v>508</v>
      </c>
      <c r="K1178" s="81">
        <v>184.75</v>
      </c>
      <c r="L1178" s="81">
        <v>3366</v>
      </c>
      <c r="M1178" s="81">
        <v>15.49</v>
      </c>
      <c r="N1178" s="81"/>
      <c r="O1178" s="81"/>
      <c r="P1178" s="81"/>
      <c r="Q1178" s="81"/>
      <c r="R1178" s="81"/>
      <c r="S1178" s="81"/>
      <c r="T1178" s="81"/>
      <c r="U1178" s="81"/>
      <c r="V1178" s="81"/>
      <c r="W1178" s="81"/>
      <c r="X1178" s="81"/>
    </row>
    <row r="1179" spans="3:24" x14ac:dyDescent="0.25">
      <c r="C1179" s="76">
        <v>42062</v>
      </c>
      <c r="D1179" s="81">
        <v>1.5431999999999999</v>
      </c>
      <c r="E1179" s="81">
        <v>62.58</v>
      </c>
      <c r="F1179" s="81">
        <v>1.1193</v>
      </c>
      <c r="G1179" s="81">
        <v>158</v>
      </c>
      <c r="H1179" s="81">
        <v>67.474999999999994</v>
      </c>
      <c r="I1179" s="81">
        <v>384.5</v>
      </c>
      <c r="J1179" s="81">
        <v>517.5</v>
      </c>
      <c r="K1179" s="81">
        <v>187.5</v>
      </c>
      <c r="L1179" s="81">
        <v>3366</v>
      </c>
      <c r="M1179" s="81">
        <v>15.49</v>
      </c>
      <c r="N1179" s="81"/>
      <c r="O1179" s="81"/>
      <c r="P1179" s="81"/>
      <c r="Q1179" s="81"/>
      <c r="R1179" s="81"/>
      <c r="S1179" s="81"/>
      <c r="T1179" s="81"/>
      <c r="U1179" s="81"/>
      <c r="V1179" s="81"/>
      <c r="W1179" s="81"/>
      <c r="X1179" s="81"/>
    </row>
    <row r="1180" spans="3:24" x14ac:dyDescent="0.25">
      <c r="C1180" s="76">
        <v>42061</v>
      </c>
      <c r="D1180" s="81">
        <v>1.5405</v>
      </c>
      <c r="E1180" s="81">
        <v>60.05</v>
      </c>
      <c r="F1180" s="81">
        <v>1.1195999999999999</v>
      </c>
      <c r="G1180" s="81">
        <v>161.125</v>
      </c>
      <c r="H1180" s="81">
        <v>67.150000000000006</v>
      </c>
      <c r="I1180" s="81">
        <v>380</v>
      </c>
      <c r="J1180" s="81">
        <v>503.25</v>
      </c>
      <c r="K1180" s="81">
        <v>185.5</v>
      </c>
      <c r="L1180" s="81">
        <v>3366</v>
      </c>
      <c r="M1180" s="81">
        <v>15.49</v>
      </c>
      <c r="N1180" s="81"/>
      <c r="O1180" s="81"/>
      <c r="P1180" s="81"/>
      <c r="Q1180" s="81"/>
      <c r="R1180" s="81"/>
      <c r="S1180" s="81"/>
      <c r="T1180" s="81"/>
      <c r="U1180" s="81"/>
      <c r="V1180" s="81"/>
      <c r="W1180" s="81"/>
      <c r="X1180" s="81"/>
    </row>
    <row r="1181" spans="3:24" x14ac:dyDescent="0.25">
      <c r="C1181" s="76">
        <v>42060</v>
      </c>
      <c r="D1181" s="81">
        <v>1.5527</v>
      </c>
      <c r="E1181" s="81">
        <v>61.63</v>
      </c>
      <c r="F1181" s="81">
        <v>1.1361000000000001</v>
      </c>
      <c r="G1181" s="81">
        <v>158.35</v>
      </c>
      <c r="H1181" s="81">
        <v>69.325000000000003</v>
      </c>
      <c r="I1181" s="81">
        <v>375.75</v>
      </c>
      <c r="J1181" s="81">
        <v>497.75</v>
      </c>
      <c r="K1181" s="81">
        <v>184.5</v>
      </c>
      <c r="L1181" s="81">
        <v>3366</v>
      </c>
      <c r="M1181" s="81">
        <v>15.5</v>
      </c>
      <c r="N1181" s="81"/>
      <c r="O1181" s="81"/>
      <c r="P1181" s="81"/>
      <c r="Q1181" s="81"/>
      <c r="R1181" s="81"/>
      <c r="S1181" s="81"/>
      <c r="T1181" s="81"/>
      <c r="U1181" s="81"/>
      <c r="V1181" s="81"/>
      <c r="W1181" s="81"/>
      <c r="X1181" s="81"/>
    </row>
    <row r="1182" spans="3:24" x14ac:dyDescent="0.25">
      <c r="C1182" s="76">
        <v>42059</v>
      </c>
      <c r="D1182" s="81">
        <v>1.5452999999999999</v>
      </c>
      <c r="E1182" s="81">
        <v>58.66</v>
      </c>
      <c r="F1182" s="81">
        <v>1.1338999999999999</v>
      </c>
      <c r="G1182" s="81">
        <v>156.65</v>
      </c>
      <c r="H1182" s="81">
        <v>68.575000000000003</v>
      </c>
      <c r="I1182" s="81">
        <v>377.5</v>
      </c>
      <c r="J1182" s="81">
        <v>505.75</v>
      </c>
      <c r="K1182" s="81">
        <v>185.75</v>
      </c>
      <c r="L1182" s="81">
        <v>3366</v>
      </c>
      <c r="M1182" s="81">
        <v>15.5</v>
      </c>
      <c r="N1182" s="81"/>
      <c r="O1182" s="81"/>
      <c r="P1182" s="81"/>
      <c r="Q1182" s="81"/>
      <c r="R1182" s="81"/>
      <c r="S1182" s="81"/>
      <c r="T1182" s="81"/>
      <c r="U1182" s="81"/>
      <c r="V1182" s="81"/>
      <c r="W1182" s="81"/>
      <c r="X1182" s="81"/>
    </row>
    <row r="1183" spans="3:24" x14ac:dyDescent="0.25">
      <c r="C1183" s="76">
        <v>42058</v>
      </c>
      <c r="D1183" s="81">
        <v>1.5451999999999999</v>
      </c>
      <c r="E1183" s="81">
        <v>58.9</v>
      </c>
      <c r="F1183" s="81">
        <v>1.133</v>
      </c>
      <c r="G1183" s="81">
        <v>156.02500000000001</v>
      </c>
      <c r="H1183" s="81">
        <v>68.325000000000003</v>
      </c>
      <c r="I1183" s="81">
        <v>378.75</v>
      </c>
      <c r="J1183" s="81">
        <v>505.75</v>
      </c>
      <c r="K1183" s="81">
        <v>184.75</v>
      </c>
      <c r="L1183" s="81">
        <v>3366</v>
      </c>
      <c r="M1183" s="81">
        <v>15.49</v>
      </c>
      <c r="N1183" s="81"/>
      <c r="O1183" s="81"/>
      <c r="P1183" s="81"/>
      <c r="Q1183" s="81"/>
      <c r="R1183" s="81"/>
      <c r="S1183" s="81"/>
      <c r="T1183" s="81"/>
      <c r="U1183" s="81"/>
      <c r="V1183" s="81"/>
      <c r="W1183" s="81"/>
      <c r="X1183" s="81"/>
    </row>
    <row r="1184" spans="3:24" x14ac:dyDescent="0.25">
      <c r="C1184" s="76">
        <v>42055</v>
      </c>
      <c r="D1184" s="81">
        <v>1.5398000000000001</v>
      </c>
      <c r="E1184" s="81">
        <v>60.22</v>
      </c>
      <c r="F1184" s="81">
        <v>1.1377999999999999</v>
      </c>
      <c r="G1184" s="81">
        <v>156.69999999999999</v>
      </c>
      <c r="H1184" s="81">
        <v>67.400000000000006</v>
      </c>
      <c r="I1184" s="81">
        <v>385.25</v>
      </c>
      <c r="J1184" s="81">
        <v>510.25</v>
      </c>
      <c r="K1184" s="81">
        <v>185.75</v>
      </c>
      <c r="L1184" s="81">
        <v>3366</v>
      </c>
      <c r="M1184" s="81">
        <v>15.54</v>
      </c>
      <c r="N1184" s="81"/>
      <c r="O1184" s="81"/>
      <c r="P1184" s="81"/>
      <c r="Q1184" s="81"/>
      <c r="R1184" s="81"/>
      <c r="S1184" s="81"/>
      <c r="T1184" s="81"/>
      <c r="U1184" s="81"/>
      <c r="V1184" s="81"/>
      <c r="W1184" s="81"/>
      <c r="X1184" s="81"/>
    </row>
    <row r="1185" spans="3:24" x14ac:dyDescent="0.25">
      <c r="C1185" s="76">
        <v>42054</v>
      </c>
      <c r="D1185" s="81">
        <v>1.5411999999999999</v>
      </c>
      <c r="E1185" s="81">
        <v>60.21</v>
      </c>
      <c r="F1185" s="81">
        <v>1.1366000000000001</v>
      </c>
      <c r="G1185" s="81">
        <v>158.92500000000001</v>
      </c>
      <c r="H1185" s="81">
        <v>67.05</v>
      </c>
      <c r="I1185" s="81">
        <v>389.75</v>
      </c>
      <c r="J1185" s="81">
        <v>527.75</v>
      </c>
      <c r="K1185" s="81">
        <v>187.25</v>
      </c>
      <c r="L1185" s="81">
        <v>3366</v>
      </c>
      <c r="M1185" s="81">
        <v>15.73</v>
      </c>
      <c r="N1185" s="81"/>
      <c r="O1185" s="81"/>
      <c r="P1185" s="81"/>
      <c r="Q1185" s="81"/>
      <c r="R1185" s="81"/>
      <c r="S1185" s="81"/>
      <c r="T1185" s="81"/>
      <c r="U1185" s="81"/>
      <c r="V1185" s="81"/>
      <c r="W1185" s="81"/>
      <c r="X1185" s="81"/>
    </row>
    <row r="1186" spans="3:24" x14ac:dyDescent="0.25">
      <c r="C1186" s="76">
        <v>42053</v>
      </c>
      <c r="D1186" s="81">
        <v>1.5429999999999999</v>
      </c>
      <c r="E1186" s="81">
        <v>60.53</v>
      </c>
      <c r="F1186" s="81">
        <v>1.1395</v>
      </c>
      <c r="G1186" s="81">
        <v>159.17500000000001</v>
      </c>
      <c r="H1186" s="81">
        <v>64.224999999999994</v>
      </c>
      <c r="I1186" s="81">
        <v>383.75</v>
      </c>
      <c r="J1186" s="81">
        <v>527.75</v>
      </c>
      <c r="K1186" s="81">
        <v>185.75</v>
      </c>
      <c r="L1186" s="81">
        <v>3366</v>
      </c>
      <c r="M1186" s="81">
        <v>15.74</v>
      </c>
      <c r="N1186" s="81"/>
      <c r="O1186" s="81"/>
      <c r="P1186" s="81"/>
      <c r="Q1186" s="81"/>
      <c r="R1186" s="81"/>
      <c r="S1186" s="81"/>
      <c r="T1186" s="81"/>
      <c r="U1186" s="81"/>
      <c r="V1186" s="81"/>
      <c r="W1186" s="81"/>
      <c r="X1186" s="81"/>
    </row>
    <row r="1187" spans="3:24" x14ac:dyDescent="0.25">
      <c r="C1187" s="76">
        <v>42052</v>
      </c>
      <c r="D1187" s="81">
        <v>1.5351999999999999</v>
      </c>
      <c r="E1187" s="81">
        <v>62.53</v>
      </c>
      <c r="F1187" s="81">
        <v>1.141</v>
      </c>
      <c r="G1187" s="81">
        <v>158.6</v>
      </c>
      <c r="H1187" s="81">
        <v>64</v>
      </c>
      <c r="I1187" s="81">
        <v>389.5</v>
      </c>
      <c r="J1187" s="81">
        <v>534.75</v>
      </c>
      <c r="K1187" s="81">
        <v>188</v>
      </c>
      <c r="L1187" s="81">
        <v>3366</v>
      </c>
      <c r="M1187" s="81">
        <v>15.74</v>
      </c>
      <c r="N1187" s="81"/>
      <c r="O1187" s="81"/>
      <c r="P1187" s="81"/>
      <c r="Q1187" s="81"/>
      <c r="R1187" s="81"/>
      <c r="S1187" s="81"/>
      <c r="T1187" s="81"/>
      <c r="U1187" s="81"/>
      <c r="V1187" s="81"/>
      <c r="W1187" s="81"/>
      <c r="X1187" s="81"/>
    </row>
    <row r="1188" spans="3:24" x14ac:dyDescent="0.25">
      <c r="C1188" s="76">
        <v>42051</v>
      </c>
      <c r="D1188" s="81">
        <v>1.5357000000000001</v>
      </c>
      <c r="E1188" s="81">
        <v>61.4</v>
      </c>
      <c r="F1188" s="81">
        <v>1.1352</v>
      </c>
      <c r="G1188" s="81">
        <v>160</v>
      </c>
      <c r="H1188" s="81">
        <v>66.025000000000006</v>
      </c>
      <c r="I1188" s="81">
        <v>387.25</v>
      </c>
      <c r="J1188" s="81">
        <v>533</v>
      </c>
      <c r="K1188" s="81">
        <v>188.75</v>
      </c>
      <c r="L1188" s="81">
        <v>3042</v>
      </c>
      <c r="M1188" s="81">
        <v>15.73</v>
      </c>
      <c r="N1188" s="81"/>
      <c r="O1188" s="81"/>
      <c r="P1188" s="81"/>
      <c r="Q1188" s="81"/>
      <c r="R1188" s="81"/>
      <c r="S1188" s="81"/>
      <c r="T1188" s="81"/>
      <c r="U1188" s="81"/>
      <c r="V1188" s="81"/>
      <c r="W1188" s="81"/>
      <c r="X1188" s="81"/>
    </row>
    <row r="1189" spans="3:24" x14ac:dyDescent="0.25">
      <c r="C1189" s="76">
        <v>42048</v>
      </c>
      <c r="D1189" s="81">
        <v>1.5397000000000001</v>
      </c>
      <c r="E1189" s="81">
        <v>61.52</v>
      </c>
      <c r="F1189" s="81">
        <v>1.1383000000000001</v>
      </c>
      <c r="G1189" s="81">
        <v>160</v>
      </c>
      <c r="H1189" s="81">
        <v>66.025000000000006</v>
      </c>
      <c r="I1189" s="81">
        <v>387.25</v>
      </c>
      <c r="J1189" s="81">
        <v>533</v>
      </c>
      <c r="K1189" s="81">
        <v>187</v>
      </c>
      <c r="L1189" s="81">
        <v>3042</v>
      </c>
      <c r="M1189" s="81">
        <v>15.73</v>
      </c>
      <c r="N1189" s="81"/>
      <c r="O1189" s="81"/>
      <c r="P1189" s="81"/>
      <c r="Q1189" s="81"/>
      <c r="R1189" s="81"/>
      <c r="S1189" s="81"/>
      <c r="T1189" s="81"/>
      <c r="U1189" s="81"/>
      <c r="V1189" s="81"/>
      <c r="W1189" s="81"/>
      <c r="X1189" s="81"/>
    </row>
    <row r="1190" spans="3:24" x14ac:dyDescent="0.25">
      <c r="C1190" s="76">
        <v>42047</v>
      </c>
      <c r="D1190" s="81">
        <v>1.5382</v>
      </c>
      <c r="E1190" s="81">
        <v>57.05</v>
      </c>
      <c r="F1190" s="81">
        <v>1.1402000000000001</v>
      </c>
      <c r="G1190" s="81">
        <v>159.1</v>
      </c>
      <c r="H1190" s="81">
        <v>61.95</v>
      </c>
      <c r="I1190" s="81">
        <v>383</v>
      </c>
      <c r="J1190" s="81">
        <v>521.25</v>
      </c>
      <c r="K1190" s="81">
        <v>184.5</v>
      </c>
      <c r="L1190" s="81">
        <v>3042</v>
      </c>
      <c r="M1190" s="81">
        <v>15.8</v>
      </c>
      <c r="N1190" s="81"/>
      <c r="O1190" s="81"/>
      <c r="P1190" s="81"/>
      <c r="Q1190" s="81"/>
      <c r="R1190" s="81"/>
      <c r="S1190" s="81"/>
      <c r="T1190" s="81"/>
      <c r="U1190" s="81"/>
      <c r="V1190" s="81"/>
      <c r="W1190" s="81"/>
      <c r="X1190" s="81"/>
    </row>
    <row r="1191" spans="3:24" x14ac:dyDescent="0.25">
      <c r="C1191" s="76">
        <v>42046</v>
      </c>
      <c r="D1191" s="81">
        <v>1.5236000000000001</v>
      </c>
      <c r="E1191" s="81">
        <v>54.66</v>
      </c>
      <c r="F1191" s="81">
        <v>1.1331</v>
      </c>
      <c r="G1191" s="81">
        <v>158.6</v>
      </c>
      <c r="H1191" s="81">
        <v>61.225000000000001</v>
      </c>
      <c r="I1191" s="81">
        <v>385.75</v>
      </c>
      <c r="J1191" s="81">
        <v>525.75</v>
      </c>
      <c r="K1191" s="81">
        <v>185.75</v>
      </c>
      <c r="L1191" s="81">
        <v>3042</v>
      </c>
      <c r="M1191" s="81">
        <v>15.75</v>
      </c>
      <c r="N1191" s="81"/>
      <c r="O1191" s="81"/>
      <c r="P1191" s="81"/>
      <c r="Q1191" s="81"/>
      <c r="R1191" s="81"/>
      <c r="S1191" s="81"/>
      <c r="T1191" s="81"/>
      <c r="U1191" s="81"/>
      <c r="V1191" s="81"/>
      <c r="W1191" s="81"/>
      <c r="X1191" s="81"/>
    </row>
    <row r="1192" spans="3:24" x14ac:dyDescent="0.25">
      <c r="C1192" s="76">
        <v>42045</v>
      </c>
      <c r="D1192" s="81">
        <v>1.5251999999999999</v>
      </c>
      <c r="E1192" s="81">
        <v>56.43</v>
      </c>
      <c r="F1192" s="81">
        <v>1.1318999999999999</v>
      </c>
      <c r="G1192" s="81">
        <v>159.1</v>
      </c>
      <c r="H1192" s="81">
        <v>61.524999999999999</v>
      </c>
      <c r="I1192" s="81">
        <v>388</v>
      </c>
      <c r="J1192" s="81">
        <v>521.75</v>
      </c>
      <c r="K1192" s="81">
        <v>185</v>
      </c>
      <c r="L1192" s="81">
        <v>3042</v>
      </c>
      <c r="M1192" s="81">
        <v>15.75</v>
      </c>
      <c r="N1192" s="81"/>
      <c r="O1192" s="81"/>
      <c r="P1192" s="81"/>
      <c r="Q1192" s="81"/>
      <c r="R1192" s="81"/>
      <c r="S1192" s="81"/>
      <c r="T1192" s="81"/>
      <c r="U1192" s="81"/>
      <c r="V1192" s="81"/>
      <c r="W1192" s="81"/>
      <c r="X1192" s="81"/>
    </row>
    <row r="1193" spans="3:24" x14ac:dyDescent="0.25">
      <c r="C1193" s="76">
        <v>42044</v>
      </c>
      <c r="D1193" s="81">
        <v>1.5209999999999999</v>
      </c>
      <c r="E1193" s="81">
        <v>58.34</v>
      </c>
      <c r="F1193" s="81">
        <v>1.1323000000000001</v>
      </c>
      <c r="G1193" s="81">
        <v>158.44999999999999</v>
      </c>
      <c r="H1193" s="81">
        <v>61.274999999999999</v>
      </c>
      <c r="I1193" s="81">
        <v>391.25</v>
      </c>
      <c r="J1193" s="81">
        <v>529.75</v>
      </c>
      <c r="K1193" s="81">
        <v>187.25</v>
      </c>
      <c r="L1193" s="81">
        <v>3042</v>
      </c>
      <c r="M1193" s="81">
        <v>15.78</v>
      </c>
      <c r="N1193" s="81"/>
      <c r="O1193" s="81"/>
      <c r="P1193" s="81"/>
      <c r="Q1193" s="81"/>
      <c r="R1193" s="81"/>
      <c r="S1193" s="81"/>
      <c r="T1193" s="81"/>
      <c r="U1193" s="81"/>
      <c r="V1193" s="81"/>
      <c r="W1193" s="81"/>
      <c r="X1193" s="81"/>
    </row>
    <row r="1194" spans="3:24" x14ac:dyDescent="0.25">
      <c r="C1194" s="76">
        <v>42041</v>
      </c>
      <c r="D1194" s="81">
        <v>1.5243</v>
      </c>
      <c r="E1194" s="81">
        <v>57.8</v>
      </c>
      <c r="F1194" s="81">
        <v>1.1313</v>
      </c>
      <c r="G1194" s="81">
        <v>156.07499999999999</v>
      </c>
      <c r="H1194" s="81">
        <v>63.875</v>
      </c>
      <c r="I1194" s="81">
        <v>385.75</v>
      </c>
      <c r="J1194" s="81">
        <v>527</v>
      </c>
      <c r="K1194" s="81">
        <v>188.25</v>
      </c>
      <c r="L1194" s="81">
        <v>3042</v>
      </c>
      <c r="M1194" s="81">
        <v>15.88</v>
      </c>
      <c r="N1194" s="81"/>
      <c r="O1194" s="81"/>
      <c r="P1194" s="81"/>
      <c r="Q1194" s="81"/>
      <c r="R1194" s="81"/>
      <c r="S1194" s="81"/>
      <c r="T1194" s="81"/>
      <c r="U1194" s="81"/>
      <c r="V1194" s="81"/>
      <c r="W1194" s="81"/>
      <c r="X1194" s="81"/>
    </row>
    <row r="1195" spans="3:24" x14ac:dyDescent="0.25">
      <c r="C1195" s="76">
        <v>42040</v>
      </c>
      <c r="D1195" s="81">
        <v>1.5324</v>
      </c>
      <c r="E1195" s="81">
        <v>56.57</v>
      </c>
      <c r="F1195" s="81">
        <v>1.1475</v>
      </c>
      <c r="G1195" s="81">
        <v>153.42500000000001</v>
      </c>
      <c r="H1195" s="81">
        <v>63.274999999999999</v>
      </c>
      <c r="I1195" s="81">
        <v>385.25</v>
      </c>
      <c r="J1195" s="81">
        <v>525.75</v>
      </c>
      <c r="K1195" s="81">
        <v>187</v>
      </c>
      <c r="L1195" s="81">
        <v>3042</v>
      </c>
      <c r="M1195" s="81">
        <v>15.77</v>
      </c>
      <c r="N1195" s="81"/>
      <c r="O1195" s="81"/>
      <c r="P1195" s="81"/>
      <c r="Q1195" s="81"/>
      <c r="R1195" s="81"/>
      <c r="S1195" s="81"/>
      <c r="T1195" s="81"/>
      <c r="U1195" s="81"/>
      <c r="V1195" s="81"/>
      <c r="W1195" s="81"/>
      <c r="X1195" s="81"/>
    </row>
    <row r="1196" spans="3:24" x14ac:dyDescent="0.25">
      <c r="C1196" s="76">
        <v>42039</v>
      </c>
      <c r="D1196" s="81">
        <v>1.5181</v>
      </c>
      <c r="E1196" s="81">
        <v>54.16</v>
      </c>
      <c r="F1196" s="81">
        <v>1.1344000000000001</v>
      </c>
      <c r="G1196" s="81">
        <v>153</v>
      </c>
      <c r="H1196" s="81">
        <v>65.099999999999994</v>
      </c>
      <c r="I1196" s="81">
        <v>383.5</v>
      </c>
      <c r="J1196" s="81">
        <v>511</v>
      </c>
      <c r="K1196" s="81">
        <v>186.5</v>
      </c>
      <c r="L1196" s="81">
        <v>3042</v>
      </c>
      <c r="M1196" s="81">
        <v>15.74</v>
      </c>
      <c r="N1196" s="81"/>
      <c r="O1196" s="81"/>
      <c r="P1196" s="81"/>
      <c r="Q1196" s="81"/>
      <c r="R1196" s="81"/>
      <c r="S1196" s="81"/>
      <c r="T1196" s="81"/>
      <c r="U1196" s="81"/>
      <c r="V1196" s="81"/>
      <c r="W1196" s="81"/>
      <c r="X1196" s="81"/>
    </row>
    <row r="1197" spans="3:24" x14ac:dyDescent="0.25">
      <c r="C1197" s="76">
        <v>42038</v>
      </c>
      <c r="D1197" s="81">
        <v>1.5165999999999999</v>
      </c>
      <c r="E1197" s="81">
        <v>57.91</v>
      </c>
      <c r="F1197" s="81">
        <v>1.1478999999999999</v>
      </c>
      <c r="G1197" s="81">
        <v>153.75</v>
      </c>
      <c r="H1197" s="81">
        <v>67.2</v>
      </c>
      <c r="I1197" s="81">
        <v>385.75</v>
      </c>
      <c r="J1197" s="81">
        <v>513.75</v>
      </c>
      <c r="K1197" s="81">
        <v>186.5</v>
      </c>
      <c r="L1197" s="81">
        <v>3042</v>
      </c>
      <c r="M1197" s="81">
        <v>16.14</v>
      </c>
      <c r="N1197" s="81"/>
      <c r="O1197" s="81"/>
      <c r="P1197" s="81"/>
      <c r="Q1197" s="81"/>
      <c r="R1197" s="81"/>
      <c r="S1197" s="81"/>
      <c r="T1197" s="81"/>
      <c r="U1197" s="81"/>
      <c r="V1197" s="81"/>
      <c r="W1197" s="81"/>
      <c r="X1197" s="81"/>
    </row>
    <row r="1198" spans="3:24" x14ac:dyDescent="0.25">
      <c r="C1198" s="76">
        <v>42037</v>
      </c>
      <c r="D1198" s="81">
        <v>1.5038</v>
      </c>
      <c r="E1198" s="81">
        <v>54.75</v>
      </c>
      <c r="F1198" s="81">
        <v>1.1339999999999999</v>
      </c>
      <c r="G1198" s="81">
        <v>153.19999999999999</v>
      </c>
      <c r="H1198" s="81">
        <v>66.325000000000003</v>
      </c>
      <c r="I1198" s="81">
        <v>369.75</v>
      </c>
      <c r="J1198" s="81">
        <v>492.75</v>
      </c>
      <c r="K1198" s="81">
        <v>183</v>
      </c>
      <c r="L1198" s="81">
        <v>2758</v>
      </c>
      <c r="M1198" s="81">
        <v>16.14</v>
      </c>
      <c r="N1198" s="81"/>
      <c r="O1198" s="81"/>
      <c r="P1198" s="81"/>
      <c r="Q1198" s="81"/>
      <c r="R1198" s="81"/>
      <c r="S1198" s="81"/>
      <c r="T1198" s="81"/>
      <c r="U1198" s="81"/>
      <c r="V1198" s="81"/>
      <c r="W1198" s="81"/>
      <c r="X1198" s="81"/>
    </row>
    <row r="1199" spans="3:24" x14ac:dyDescent="0.25">
      <c r="C1199" s="76">
        <v>42034</v>
      </c>
      <c r="D1199" s="81">
        <v>1.5065999999999999</v>
      </c>
      <c r="E1199" s="81">
        <v>52.99</v>
      </c>
      <c r="F1199" s="81">
        <v>1.1286</v>
      </c>
      <c r="G1199" s="81">
        <v>154.85</v>
      </c>
      <c r="H1199" s="81">
        <v>67.474999999999994</v>
      </c>
      <c r="I1199" s="81">
        <v>370</v>
      </c>
      <c r="J1199" s="81">
        <v>502.75</v>
      </c>
      <c r="K1199" s="81">
        <v>185.5</v>
      </c>
      <c r="L1199" s="81">
        <v>2758</v>
      </c>
      <c r="M1199" s="81">
        <v>16.14</v>
      </c>
      <c r="N1199" s="81"/>
      <c r="O1199" s="81"/>
      <c r="P1199" s="81"/>
      <c r="Q1199" s="81"/>
      <c r="R1199" s="81"/>
      <c r="S1199" s="81"/>
      <c r="T1199" s="81"/>
      <c r="U1199" s="81"/>
      <c r="V1199" s="81"/>
      <c r="W1199" s="81"/>
      <c r="X1199" s="81"/>
    </row>
    <row r="1200" spans="3:24" x14ac:dyDescent="0.25">
      <c r="C1200" s="76">
        <v>42033</v>
      </c>
      <c r="D1200" s="81">
        <v>1.5065</v>
      </c>
      <c r="E1200" s="81">
        <v>49.13</v>
      </c>
      <c r="F1200" s="81">
        <v>1.1318999999999999</v>
      </c>
      <c r="G1200" s="81">
        <v>153.52500000000001</v>
      </c>
      <c r="H1200" s="81">
        <v>68.55</v>
      </c>
      <c r="I1200" s="81">
        <v>371.5</v>
      </c>
      <c r="J1200" s="81">
        <v>507.75</v>
      </c>
      <c r="K1200" s="81">
        <v>187.75</v>
      </c>
      <c r="L1200" s="81">
        <v>2758</v>
      </c>
      <c r="M1200" s="81">
        <v>16.16</v>
      </c>
      <c r="N1200" s="81"/>
      <c r="O1200" s="81"/>
      <c r="P1200" s="81"/>
      <c r="Q1200" s="81"/>
      <c r="R1200" s="81"/>
      <c r="S1200" s="81"/>
      <c r="T1200" s="81"/>
      <c r="U1200" s="81"/>
      <c r="V1200" s="81"/>
      <c r="W1200" s="81"/>
      <c r="X1200" s="81"/>
    </row>
    <row r="1201" spans="3:24" x14ac:dyDescent="0.25">
      <c r="C1201" s="76">
        <v>42032</v>
      </c>
      <c r="D1201" s="81">
        <v>1.5133000000000001</v>
      </c>
      <c r="E1201" s="81">
        <v>48.47</v>
      </c>
      <c r="F1201" s="81">
        <v>1.1286</v>
      </c>
      <c r="G1201" s="81">
        <v>153.94999999999999</v>
      </c>
      <c r="H1201" s="81">
        <v>71.525000000000006</v>
      </c>
      <c r="I1201" s="81">
        <v>373.25</v>
      </c>
      <c r="J1201" s="81">
        <v>505.25</v>
      </c>
      <c r="K1201" s="81">
        <v>187.5</v>
      </c>
      <c r="L1201" s="81">
        <v>2758</v>
      </c>
      <c r="M1201" s="81">
        <v>16.11</v>
      </c>
      <c r="N1201" s="81"/>
      <c r="O1201" s="81"/>
      <c r="P1201" s="81"/>
      <c r="Q1201" s="81"/>
      <c r="R1201" s="81"/>
      <c r="S1201" s="81"/>
      <c r="T1201" s="81"/>
      <c r="U1201" s="81"/>
      <c r="V1201" s="81"/>
      <c r="W1201" s="81"/>
      <c r="X1201" s="81"/>
    </row>
    <row r="1202" spans="3:24" x14ac:dyDescent="0.25">
      <c r="C1202" s="76">
        <v>42031</v>
      </c>
      <c r="D1202" s="81">
        <v>1.5196000000000001</v>
      </c>
      <c r="E1202" s="81">
        <v>49.6</v>
      </c>
      <c r="F1202" s="81">
        <v>1.1380999999999999</v>
      </c>
      <c r="G1202" s="81">
        <v>152.82499999999999</v>
      </c>
      <c r="H1202" s="81">
        <v>69.424999999999997</v>
      </c>
      <c r="I1202" s="81">
        <v>381.25</v>
      </c>
      <c r="J1202" s="81">
        <v>519</v>
      </c>
      <c r="K1202" s="81">
        <v>193.25</v>
      </c>
      <c r="L1202" s="81">
        <v>2758</v>
      </c>
      <c r="M1202" s="81">
        <v>16.12</v>
      </c>
      <c r="N1202" s="81"/>
      <c r="O1202" s="81"/>
      <c r="P1202" s="81"/>
      <c r="Q1202" s="81"/>
      <c r="R1202" s="81"/>
      <c r="S1202" s="81"/>
      <c r="T1202" s="81"/>
      <c r="U1202" s="81"/>
      <c r="V1202" s="81"/>
      <c r="W1202" s="81"/>
      <c r="X1202" s="81"/>
    </row>
    <row r="1203" spans="3:24" x14ac:dyDescent="0.25">
      <c r="C1203" s="76">
        <v>42030</v>
      </c>
      <c r="D1203" s="81">
        <v>1.5078</v>
      </c>
      <c r="E1203" s="81">
        <v>48.16</v>
      </c>
      <c r="F1203" s="81">
        <v>1.1236999999999999</v>
      </c>
      <c r="G1203" s="81">
        <v>149.82499999999999</v>
      </c>
      <c r="H1203" s="81">
        <v>70.825000000000003</v>
      </c>
      <c r="I1203" s="81">
        <v>384</v>
      </c>
      <c r="J1203" s="81">
        <v>520.5</v>
      </c>
      <c r="K1203" s="81">
        <v>196.5</v>
      </c>
      <c r="L1203" s="81">
        <v>2758</v>
      </c>
      <c r="M1203" s="81">
        <v>16.13</v>
      </c>
      <c r="N1203" s="81"/>
      <c r="O1203" s="81"/>
      <c r="P1203" s="81"/>
      <c r="Q1203" s="81"/>
      <c r="R1203" s="81"/>
      <c r="S1203" s="81"/>
      <c r="T1203" s="81"/>
      <c r="U1203" s="81"/>
      <c r="V1203" s="81"/>
      <c r="W1203" s="81"/>
      <c r="X1203" s="81"/>
    </row>
    <row r="1204" spans="3:24" x14ac:dyDescent="0.25">
      <c r="C1204" s="76">
        <v>42027</v>
      </c>
      <c r="D1204" s="81">
        <v>1.4986999999999999</v>
      </c>
      <c r="E1204" s="81">
        <v>48.79</v>
      </c>
      <c r="F1204" s="81">
        <v>1.1207</v>
      </c>
      <c r="G1204" s="81">
        <v>150.35</v>
      </c>
      <c r="H1204" s="81">
        <v>69.3</v>
      </c>
      <c r="I1204" s="81">
        <v>386.75</v>
      </c>
      <c r="J1204" s="81">
        <v>530</v>
      </c>
      <c r="K1204" s="81">
        <v>198.5</v>
      </c>
      <c r="L1204" s="81">
        <v>2758</v>
      </c>
      <c r="M1204" s="81">
        <v>16.079999999999998</v>
      </c>
      <c r="N1204" s="81"/>
      <c r="O1204" s="81"/>
      <c r="P1204" s="81"/>
      <c r="Q1204" s="81"/>
      <c r="R1204" s="81"/>
      <c r="S1204" s="81"/>
      <c r="T1204" s="81"/>
      <c r="U1204" s="81"/>
      <c r="V1204" s="81"/>
      <c r="W1204" s="81"/>
      <c r="X1204" s="81"/>
    </row>
    <row r="1205" spans="3:24" x14ac:dyDescent="0.25">
      <c r="C1205" s="76">
        <v>42026</v>
      </c>
      <c r="D1205" s="81">
        <v>1.5007999999999999</v>
      </c>
      <c r="E1205" s="81">
        <v>48.52</v>
      </c>
      <c r="F1205" s="81">
        <v>1.1365000000000001</v>
      </c>
      <c r="G1205" s="81">
        <v>153.35</v>
      </c>
      <c r="H1205" s="81">
        <v>71.599999999999994</v>
      </c>
      <c r="I1205" s="81">
        <v>383.75</v>
      </c>
      <c r="J1205" s="81">
        <v>533.75</v>
      </c>
      <c r="K1205" s="81">
        <v>198</v>
      </c>
      <c r="L1205" s="81">
        <v>2758</v>
      </c>
      <c r="M1205" s="81">
        <v>16.010000000000002</v>
      </c>
      <c r="N1205" s="81"/>
      <c r="O1205" s="81"/>
      <c r="P1205" s="81"/>
      <c r="Q1205" s="81"/>
      <c r="R1205" s="81"/>
      <c r="S1205" s="81"/>
      <c r="T1205" s="81"/>
      <c r="U1205" s="81"/>
      <c r="V1205" s="81"/>
      <c r="W1205" s="81"/>
      <c r="X1205" s="81"/>
    </row>
    <row r="1206" spans="3:24" x14ac:dyDescent="0.25">
      <c r="C1206" s="76">
        <v>42025</v>
      </c>
      <c r="D1206" s="81">
        <v>1.5142</v>
      </c>
      <c r="E1206" s="81">
        <v>49.03</v>
      </c>
      <c r="F1206" s="81">
        <v>1.1608000000000001</v>
      </c>
      <c r="G1206" s="81">
        <v>153.69999999999999</v>
      </c>
      <c r="H1206" s="81">
        <v>72.349999999999994</v>
      </c>
      <c r="I1206" s="81">
        <v>388</v>
      </c>
      <c r="J1206" s="81">
        <v>536.75</v>
      </c>
      <c r="K1206" s="81">
        <v>197.75</v>
      </c>
      <c r="L1206" s="81">
        <v>2758</v>
      </c>
      <c r="M1206" s="81">
        <v>16.05</v>
      </c>
      <c r="N1206" s="81"/>
      <c r="O1206" s="81"/>
      <c r="P1206" s="81"/>
      <c r="Q1206" s="81"/>
      <c r="R1206" s="81"/>
      <c r="S1206" s="81"/>
      <c r="T1206" s="81"/>
      <c r="U1206" s="81"/>
      <c r="V1206" s="81"/>
      <c r="W1206" s="81"/>
      <c r="X1206" s="81"/>
    </row>
    <row r="1207" spans="3:24" x14ac:dyDescent="0.25">
      <c r="C1207" s="76">
        <v>42024</v>
      </c>
      <c r="D1207" s="81">
        <v>1.5143</v>
      </c>
      <c r="E1207" s="81">
        <v>47.99</v>
      </c>
      <c r="F1207" s="81">
        <v>1.1549</v>
      </c>
      <c r="G1207" s="81">
        <v>153.05000000000001</v>
      </c>
      <c r="H1207" s="81">
        <v>71.775000000000006</v>
      </c>
      <c r="I1207" s="81">
        <v>390.25</v>
      </c>
      <c r="J1207" s="81">
        <v>537</v>
      </c>
      <c r="K1207" s="81">
        <v>196.5</v>
      </c>
      <c r="L1207" s="81">
        <v>2758</v>
      </c>
      <c r="M1207" s="81">
        <v>16.010000000000002</v>
      </c>
      <c r="N1207" s="81"/>
      <c r="O1207" s="81"/>
      <c r="P1207" s="81"/>
      <c r="Q1207" s="81"/>
      <c r="R1207" s="81"/>
      <c r="S1207" s="81"/>
      <c r="T1207" s="81"/>
      <c r="U1207" s="81"/>
      <c r="V1207" s="81"/>
      <c r="W1207" s="81"/>
      <c r="X1207" s="81"/>
    </row>
    <row r="1208" spans="3:24" x14ac:dyDescent="0.25">
      <c r="C1208" s="76">
        <v>42023</v>
      </c>
      <c r="D1208" s="81">
        <v>1.5109999999999999</v>
      </c>
      <c r="E1208" s="81">
        <v>48.84</v>
      </c>
      <c r="F1208" s="81">
        <v>1.1604000000000001</v>
      </c>
      <c r="G1208" s="81">
        <v>154.44999999999999</v>
      </c>
      <c r="H1208" s="81">
        <v>74.5</v>
      </c>
      <c r="I1208" s="81">
        <v>387</v>
      </c>
      <c r="J1208" s="81">
        <v>532.75</v>
      </c>
      <c r="K1208" s="81">
        <v>196</v>
      </c>
      <c r="L1208" s="81">
        <v>2709</v>
      </c>
      <c r="M1208" s="81">
        <v>16.010000000000002</v>
      </c>
      <c r="N1208" s="81"/>
      <c r="O1208" s="81"/>
      <c r="P1208" s="81"/>
      <c r="Q1208" s="81"/>
      <c r="R1208" s="81"/>
      <c r="S1208" s="81"/>
      <c r="T1208" s="81"/>
      <c r="U1208" s="81"/>
      <c r="V1208" s="81"/>
      <c r="W1208" s="81"/>
      <c r="X1208" s="81"/>
    </row>
    <row r="1209" spans="3:24" x14ac:dyDescent="0.25">
      <c r="C1209" s="76">
        <v>42020</v>
      </c>
      <c r="D1209" s="81">
        <v>1.5147999999999999</v>
      </c>
      <c r="E1209" s="81">
        <v>50.17</v>
      </c>
      <c r="F1209" s="81">
        <v>1.1567000000000001</v>
      </c>
      <c r="G1209" s="81">
        <v>154.44999999999999</v>
      </c>
      <c r="H1209" s="81">
        <v>74.5</v>
      </c>
      <c r="I1209" s="81">
        <v>387</v>
      </c>
      <c r="J1209" s="81">
        <v>532.75</v>
      </c>
      <c r="K1209" s="81">
        <v>197.5</v>
      </c>
      <c r="L1209" s="81">
        <v>2709</v>
      </c>
      <c r="M1209" s="81">
        <v>16.010000000000002</v>
      </c>
      <c r="N1209" s="81"/>
      <c r="O1209" s="81"/>
      <c r="P1209" s="81"/>
      <c r="Q1209" s="81"/>
      <c r="R1209" s="81"/>
      <c r="S1209" s="81"/>
      <c r="T1209" s="81"/>
      <c r="U1209" s="81"/>
      <c r="V1209" s="81"/>
      <c r="W1209" s="81"/>
      <c r="X1209" s="81"/>
    </row>
    <row r="1210" spans="3:24" x14ac:dyDescent="0.25">
      <c r="C1210" s="76">
        <v>42019</v>
      </c>
      <c r="D1210" s="81">
        <v>1.5181</v>
      </c>
      <c r="E1210" s="81">
        <v>47.67</v>
      </c>
      <c r="F1210" s="81">
        <v>1.1628000000000001</v>
      </c>
      <c r="G1210" s="81">
        <v>154.19999999999999</v>
      </c>
      <c r="H1210" s="81">
        <v>75.625</v>
      </c>
      <c r="I1210" s="81">
        <v>380</v>
      </c>
      <c r="J1210" s="81">
        <v>532.75</v>
      </c>
      <c r="K1210" s="81">
        <v>194.25</v>
      </c>
      <c r="L1210" s="81">
        <v>2709</v>
      </c>
      <c r="M1210" s="81">
        <v>16.02</v>
      </c>
      <c r="N1210" s="81"/>
      <c r="O1210" s="81"/>
      <c r="P1210" s="81"/>
      <c r="Q1210" s="81"/>
      <c r="R1210" s="81"/>
      <c r="S1210" s="81"/>
      <c r="T1210" s="81"/>
      <c r="U1210" s="81"/>
      <c r="V1210" s="81"/>
      <c r="W1210" s="81"/>
      <c r="X1210" s="81"/>
    </row>
    <row r="1211" spans="3:24" x14ac:dyDescent="0.25">
      <c r="C1211" s="76">
        <v>42018</v>
      </c>
      <c r="D1211" s="81">
        <v>1.5232000000000001</v>
      </c>
      <c r="E1211" s="81">
        <v>48.69</v>
      </c>
      <c r="F1211" s="81">
        <v>1.1789000000000001</v>
      </c>
      <c r="G1211" s="81">
        <v>155.75</v>
      </c>
      <c r="H1211" s="81">
        <v>76.025000000000006</v>
      </c>
      <c r="I1211" s="81">
        <v>381</v>
      </c>
      <c r="J1211" s="81">
        <v>537.75</v>
      </c>
      <c r="K1211" s="81">
        <v>192</v>
      </c>
      <c r="L1211" s="81">
        <v>2709</v>
      </c>
      <c r="M1211" s="81">
        <v>15.9</v>
      </c>
      <c r="N1211" s="81"/>
      <c r="O1211" s="81"/>
      <c r="P1211" s="81"/>
      <c r="Q1211" s="81"/>
      <c r="R1211" s="81"/>
      <c r="S1211" s="81"/>
      <c r="T1211" s="81"/>
      <c r="U1211" s="81"/>
      <c r="V1211" s="81"/>
      <c r="W1211" s="81"/>
      <c r="X1211" s="81"/>
    </row>
    <row r="1212" spans="3:24" x14ac:dyDescent="0.25">
      <c r="C1212" s="76">
        <v>42017</v>
      </c>
      <c r="D1212" s="81">
        <v>1.5158</v>
      </c>
      <c r="E1212" s="81">
        <v>46.59</v>
      </c>
      <c r="F1212" s="81">
        <v>1.1772</v>
      </c>
      <c r="G1212" s="81">
        <v>157.44999999999999</v>
      </c>
      <c r="H1212" s="81">
        <v>75.174999999999997</v>
      </c>
      <c r="I1212" s="81">
        <v>385.75</v>
      </c>
      <c r="J1212" s="81">
        <v>548</v>
      </c>
      <c r="K1212" s="81">
        <v>195.5</v>
      </c>
      <c r="L1212" s="81">
        <v>2709</v>
      </c>
      <c r="M1212" s="81">
        <v>16.09</v>
      </c>
      <c r="N1212" s="81"/>
      <c r="O1212" s="81"/>
      <c r="P1212" s="81"/>
      <c r="Q1212" s="81"/>
      <c r="R1212" s="81"/>
      <c r="S1212" s="81"/>
      <c r="T1212" s="81"/>
      <c r="U1212" s="81"/>
      <c r="V1212" s="81"/>
      <c r="W1212" s="81"/>
      <c r="X1212" s="81"/>
    </row>
    <row r="1213" spans="3:24" x14ac:dyDescent="0.25">
      <c r="C1213" s="76">
        <v>42016</v>
      </c>
      <c r="D1213" s="81">
        <v>1.5169999999999999</v>
      </c>
      <c r="E1213" s="81">
        <v>47.43</v>
      </c>
      <c r="F1213" s="81">
        <v>1.1833</v>
      </c>
      <c r="G1213" s="81">
        <v>160.44999999999999</v>
      </c>
      <c r="H1213" s="81">
        <v>76.650000000000006</v>
      </c>
      <c r="I1213" s="81">
        <v>402</v>
      </c>
      <c r="J1213" s="81">
        <v>555.5</v>
      </c>
      <c r="K1213" s="81">
        <v>192.25</v>
      </c>
      <c r="L1213" s="81">
        <v>2709</v>
      </c>
      <c r="M1213" s="81">
        <v>16.07</v>
      </c>
      <c r="N1213" s="81"/>
      <c r="O1213" s="81"/>
      <c r="P1213" s="81"/>
      <c r="Q1213" s="81"/>
      <c r="R1213" s="81"/>
      <c r="S1213" s="81"/>
      <c r="T1213" s="81"/>
      <c r="U1213" s="81"/>
      <c r="V1213" s="81"/>
      <c r="W1213" s="81"/>
      <c r="X1213" s="81"/>
    </row>
    <row r="1214" spans="3:24" x14ac:dyDescent="0.25">
      <c r="C1214" s="76">
        <v>42013</v>
      </c>
      <c r="D1214" s="81">
        <v>1.5158</v>
      </c>
      <c r="E1214" s="81">
        <v>50.11</v>
      </c>
      <c r="F1214" s="81">
        <v>1.1839</v>
      </c>
      <c r="G1214" s="81">
        <v>160.6</v>
      </c>
      <c r="H1214" s="81">
        <v>79.025000000000006</v>
      </c>
      <c r="I1214" s="81">
        <v>400.25</v>
      </c>
      <c r="J1214" s="81">
        <v>563.75</v>
      </c>
      <c r="K1214" s="81">
        <v>194.75</v>
      </c>
      <c r="L1214" s="81">
        <v>2709</v>
      </c>
      <c r="M1214" s="81">
        <v>15.97</v>
      </c>
      <c r="N1214" s="81"/>
      <c r="O1214" s="81"/>
      <c r="P1214" s="81"/>
      <c r="Q1214" s="81"/>
      <c r="R1214" s="81"/>
      <c r="S1214" s="81"/>
      <c r="T1214" s="81"/>
      <c r="U1214" s="81"/>
      <c r="V1214" s="81"/>
      <c r="W1214" s="81"/>
      <c r="X1214" s="81"/>
    </row>
    <row r="1215" spans="3:24" x14ac:dyDescent="0.25">
      <c r="C1215" s="76">
        <v>42012</v>
      </c>
      <c r="D1215" s="81">
        <v>1.5086999999999999</v>
      </c>
      <c r="E1215" s="81">
        <v>50.96</v>
      </c>
      <c r="F1215" s="81">
        <v>1.1792</v>
      </c>
      <c r="G1215" s="81">
        <v>163.6</v>
      </c>
      <c r="H1215" s="81">
        <v>78.174999999999997</v>
      </c>
      <c r="I1215" s="81">
        <v>394.25</v>
      </c>
      <c r="J1215" s="81">
        <v>567</v>
      </c>
      <c r="K1215" s="81">
        <v>190.75</v>
      </c>
      <c r="L1215" s="81">
        <v>2709</v>
      </c>
      <c r="M1215" s="81">
        <v>16</v>
      </c>
      <c r="N1215" s="81"/>
      <c r="O1215" s="81"/>
      <c r="P1215" s="81"/>
      <c r="Q1215" s="81"/>
      <c r="R1215" s="81"/>
      <c r="S1215" s="81"/>
      <c r="T1215" s="81"/>
      <c r="U1215" s="81"/>
      <c r="V1215" s="81"/>
      <c r="W1215" s="81"/>
      <c r="X1215" s="81"/>
    </row>
    <row r="1216" spans="3:24" x14ac:dyDescent="0.25">
      <c r="C1216" s="76">
        <v>42011</v>
      </c>
      <c r="D1216" s="81">
        <v>1.5108999999999999</v>
      </c>
      <c r="E1216" s="81">
        <v>51.15</v>
      </c>
      <c r="F1216" s="81">
        <v>1.1837</v>
      </c>
      <c r="G1216" s="81">
        <v>165.9</v>
      </c>
      <c r="H1216" s="81">
        <v>79.325000000000003</v>
      </c>
      <c r="I1216" s="81">
        <v>396.25</v>
      </c>
      <c r="J1216" s="81">
        <v>579.5</v>
      </c>
      <c r="K1216" s="81">
        <v>195.75</v>
      </c>
      <c r="L1216" s="81">
        <v>2709</v>
      </c>
      <c r="M1216" s="81">
        <v>15.8</v>
      </c>
      <c r="N1216" s="81"/>
      <c r="O1216" s="81"/>
      <c r="P1216" s="81"/>
      <c r="Q1216" s="81"/>
      <c r="R1216" s="81"/>
      <c r="S1216" s="81"/>
      <c r="T1216" s="81"/>
      <c r="U1216" s="81"/>
      <c r="V1216" s="81"/>
      <c r="W1216" s="81"/>
      <c r="X1216" s="81"/>
    </row>
    <row r="1217" spans="3:24" x14ac:dyDescent="0.25">
      <c r="C1217" s="76">
        <v>42010</v>
      </c>
      <c r="D1217" s="81">
        <v>1.5149999999999999</v>
      </c>
      <c r="E1217" s="81">
        <v>51.1</v>
      </c>
      <c r="F1217" s="81">
        <v>1.1888000000000001</v>
      </c>
      <c r="G1217" s="81">
        <v>166.02500000000001</v>
      </c>
      <c r="H1217" s="81">
        <v>78.575000000000003</v>
      </c>
      <c r="I1217" s="81">
        <v>405</v>
      </c>
      <c r="J1217" s="81">
        <v>591.75</v>
      </c>
      <c r="K1217" s="81">
        <v>197</v>
      </c>
      <c r="L1217" s="81">
        <v>2709</v>
      </c>
      <c r="M1217" s="81">
        <v>15.65</v>
      </c>
      <c r="N1217" s="81"/>
      <c r="O1217" s="81"/>
      <c r="P1217" s="81"/>
      <c r="Q1217" s="81"/>
      <c r="R1217" s="81"/>
      <c r="S1217" s="81"/>
      <c r="T1217" s="81"/>
      <c r="U1217" s="81"/>
      <c r="V1217" s="81"/>
      <c r="W1217" s="81"/>
      <c r="X1217" s="81"/>
    </row>
    <row r="1218" spans="3:24" x14ac:dyDescent="0.25">
      <c r="C1218" s="76">
        <v>42009</v>
      </c>
      <c r="D1218" s="81">
        <v>1.5247999999999999</v>
      </c>
      <c r="E1218" s="81">
        <v>53.11</v>
      </c>
      <c r="F1218" s="81">
        <v>1.1931</v>
      </c>
      <c r="G1218" s="81">
        <v>166.22499999999999</v>
      </c>
      <c r="H1218" s="81">
        <v>79.924999999999997</v>
      </c>
      <c r="I1218" s="81">
        <v>406</v>
      </c>
      <c r="J1218" s="81">
        <v>589</v>
      </c>
      <c r="K1218" s="81">
        <v>198.75</v>
      </c>
      <c r="L1218" s="81">
        <v>2609</v>
      </c>
      <c r="M1218" s="81">
        <v>15.72</v>
      </c>
      <c r="N1218" s="81"/>
      <c r="O1218" s="81"/>
      <c r="P1218" s="81"/>
      <c r="Q1218" s="81"/>
      <c r="R1218" s="81"/>
      <c r="S1218" s="81"/>
      <c r="T1218" s="81"/>
      <c r="U1218" s="81"/>
      <c r="V1218" s="81"/>
      <c r="W1218" s="81"/>
      <c r="X1218" s="81"/>
    </row>
    <row r="1219" spans="3:24" x14ac:dyDescent="0.25">
      <c r="C1219" s="76">
        <v>42006</v>
      </c>
      <c r="D1219" s="81">
        <v>1.5325</v>
      </c>
      <c r="E1219" s="81">
        <v>56.42</v>
      </c>
      <c r="F1219" s="81">
        <v>1.2</v>
      </c>
      <c r="G1219" s="81">
        <v>165.67500000000001</v>
      </c>
      <c r="H1219" s="81">
        <v>81.3</v>
      </c>
      <c r="I1219" s="81">
        <v>395.75</v>
      </c>
      <c r="J1219" s="81">
        <v>581.25</v>
      </c>
      <c r="K1219" s="81">
        <v>198</v>
      </c>
      <c r="L1219" s="81">
        <v>2609</v>
      </c>
      <c r="M1219" s="81">
        <v>15.92</v>
      </c>
      <c r="N1219" s="81"/>
      <c r="O1219" s="81"/>
      <c r="P1219" s="81"/>
      <c r="Q1219" s="81"/>
      <c r="R1219" s="81"/>
      <c r="S1219" s="81"/>
      <c r="T1219" s="81"/>
      <c r="U1219" s="81"/>
      <c r="V1219" s="81"/>
      <c r="W1219" s="81"/>
      <c r="X1219" s="81"/>
    </row>
    <row r="1220" spans="3:24" x14ac:dyDescent="0.25">
      <c r="C1220" s="76">
        <v>42005</v>
      </c>
      <c r="D1220" s="81">
        <v>1.5544</v>
      </c>
      <c r="E1220" s="81">
        <v>57.33</v>
      </c>
      <c r="F1220" s="81">
        <v>1.2101999999999999</v>
      </c>
      <c r="G1220" s="81">
        <v>165.7</v>
      </c>
      <c r="H1220" s="81">
        <v>81.2</v>
      </c>
      <c r="I1220" s="81">
        <v>397</v>
      </c>
      <c r="J1220" s="81">
        <v>589.75</v>
      </c>
      <c r="K1220" s="81">
        <v>200</v>
      </c>
      <c r="L1220" s="81">
        <v>2609</v>
      </c>
      <c r="M1220" s="81">
        <v>15.91</v>
      </c>
      <c r="N1220" s="81"/>
      <c r="O1220" s="81"/>
      <c r="P1220" s="81"/>
      <c r="Q1220" s="81"/>
      <c r="R1220" s="81"/>
      <c r="S1220" s="81"/>
      <c r="T1220" s="81"/>
      <c r="U1220" s="81"/>
      <c r="V1220" s="81"/>
      <c r="W1220" s="81"/>
      <c r="X1220" s="81"/>
    </row>
    <row r="1221" spans="3:24" x14ac:dyDescent="0.25">
      <c r="C1221" s="76">
        <v>42004</v>
      </c>
      <c r="D1221" s="81">
        <v>1.5572999999999999</v>
      </c>
      <c r="E1221" s="81">
        <v>57.33</v>
      </c>
      <c r="F1221" s="81">
        <v>1.2097</v>
      </c>
      <c r="G1221" s="81">
        <v>165.7</v>
      </c>
      <c r="H1221" s="81">
        <v>81.2</v>
      </c>
      <c r="I1221" s="81">
        <v>397</v>
      </c>
      <c r="J1221" s="81">
        <v>589.75</v>
      </c>
      <c r="K1221" s="81">
        <v>200</v>
      </c>
      <c r="L1221" s="81">
        <v>2609</v>
      </c>
      <c r="M1221" s="81">
        <v>15.91</v>
      </c>
      <c r="N1221" s="81"/>
      <c r="O1221" s="81"/>
      <c r="P1221" s="81"/>
      <c r="Q1221" s="81"/>
      <c r="R1221" s="81"/>
      <c r="S1221" s="81"/>
      <c r="T1221" s="81"/>
      <c r="U1221" s="81"/>
      <c r="V1221" s="81"/>
      <c r="W1221" s="81"/>
      <c r="X1221" s="81"/>
    </row>
    <row r="1222" spans="3:24" x14ac:dyDescent="0.25">
      <c r="C1222" s="76">
        <v>42003</v>
      </c>
      <c r="D1222" s="81">
        <v>1.5557000000000001</v>
      </c>
      <c r="E1222" s="81">
        <v>57.9</v>
      </c>
      <c r="F1222" s="81">
        <v>1.2156</v>
      </c>
      <c r="G1222" s="81">
        <v>165.875</v>
      </c>
      <c r="H1222" s="81">
        <v>81.174999999999997</v>
      </c>
      <c r="I1222" s="81">
        <v>406.5</v>
      </c>
      <c r="J1222" s="81">
        <v>602</v>
      </c>
      <c r="K1222" s="81">
        <v>200.25</v>
      </c>
      <c r="L1222" s="81">
        <v>2609</v>
      </c>
      <c r="M1222" s="81">
        <v>17.75</v>
      </c>
      <c r="N1222" s="81"/>
      <c r="O1222" s="81"/>
      <c r="P1222" s="81"/>
      <c r="Q1222" s="81"/>
      <c r="R1222" s="81"/>
      <c r="S1222" s="81"/>
      <c r="T1222" s="81"/>
      <c r="U1222" s="81"/>
      <c r="V1222" s="81"/>
      <c r="W1222" s="81"/>
      <c r="X1222" s="81"/>
    </row>
    <row r="1223" spans="3:24" x14ac:dyDescent="0.25">
      <c r="C1223" s="76">
        <v>42002</v>
      </c>
      <c r="D1223" s="81">
        <v>1.5511999999999999</v>
      </c>
      <c r="E1223" s="81">
        <v>57.88</v>
      </c>
      <c r="F1223" s="81">
        <v>1.2151000000000001</v>
      </c>
      <c r="G1223" s="81">
        <v>166.5</v>
      </c>
      <c r="H1223" s="81">
        <v>81.8</v>
      </c>
      <c r="I1223" s="81">
        <v>412.75</v>
      </c>
      <c r="J1223" s="81">
        <v>615.5</v>
      </c>
      <c r="K1223" s="81">
        <v>200</v>
      </c>
      <c r="L1223" s="81">
        <v>2609</v>
      </c>
      <c r="M1223" s="81">
        <v>17.739999999999998</v>
      </c>
      <c r="N1223" s="81"/>
      <c r="O1223" s="81"/>
      <c r="P1223" s="81"/>
      <c r="Q1223" s="81"/>
      <c r="R1223" s="81"/>
      <c r="S1223" s="81"/>
      <c r="T1223" s="81"/>
      <c r="U1223" s="81"/>
      <c r="V1223" s="81"/>
      <c r="W1223" s="81"/>
      <c r="X1223" s="81"/>
    </row>
    <row r="1224" spans="3:24" x14ac:dyDescent="0.25">
      <c r="C1224" s="76">
        <v>41999</v>
      </c>
      <c r="D1224" s="81">
        <v>1.5553999999999999</v>
      </c>
      <c r="E1224" s="81">
        <v>59.45</v>
      </c>
      <c r="F1224" s="81">
        <v>1.2175</v>
      </c>
      <c r="G1224" s="81">
        <v>164.75</v>
      </c>
      <c r="H1224" s="81">
        <v>81.55</v>
      </c>
      <c r="I1224" s="81">
        <v>414.75</v>
      </c>
      <c r="J1224" s="81">
        <v>610.75</v>
      </c>
      <c r="K1224" s="81">
        <v>201</v>
      </c>
      <c r="L1224" s="81">
        <v>2609</v>
      </c>
      <c r="M1224" s="81">
        <v>17.72</v>
      </c>
      <c r="N1224" s="81"/>
      <c r="O1224" s="81"/>
      <c r="P1224" s="81"/>
      <c r="Q1224" s="81"/>
      <c r="R1224" s="81"/>
      <c r="S1224" s="81"/>
      <c r="T1224" s="81"/>
      <c r="U1224" s="81"/>
      <c r="V1224" s="81"/>
      <c r="W1224" s="81"/>
      <c r="X1224" s="81"/>
    </row>
    <row r="1225" spans="3:24" x14ac:dyDescent="0.25">
      <c r="C1225" s="76">
        <v>41998</v>
      </c>
      <c r="D1225" s="81">
        <v>1.5537000000000001</v>
      </c>
      <c r="E1225" s="81">
        <v>60.24</v>
      </c>
      <c r="F1225" s="81">
        <v>1.2221</v>
      </c>
      <c r="G1225" s="81">
        <v>162.5</v>
      </c>
      <c r="H1225" s="81">
        <v>81.3</v>
      </c>
      <c r="I1225" s="81">
        <v>407.75</v>
      </c>
      <c r="J1225" s="81">
        <v>611.5</v>
      </c>
      <c r="K1225" s="81">
        <v>201</v>
      </c>
      <c r="L1225" s="81">
        <v>2609</v>
      </c>
      <c r="M1225" s="81">
        <v>17.73</v>
      </c>
      <c r="N1225" s="81"/>
      <c r="O1225" s="81"/>
      <c r="P1225" s="81"/>
      <c r="Q1225" s="81"/>
      <c r="R1225" s="81"/>
      <c r="S1225" s="81"/>
      <c r="T1225" s="81"/>
      <c r="U1225" s="81"/>
      <c r="V1225" s="81"/>
      <c r="W1225" s="81"/>
      <c r="X1225" s="81"/>
    </row>
    <row r="1226" spans="3:24" x14ac:dyDescent="0.25">
      <c r="C1226" s="76">
        <v>41997</v>
      </c>
      <c r="D1226" s="81">
        <v>1.5558000000000001</v>
      </c>
      <c r="E1226" s="81">
        <v>60.24</v>
      </c>
      <c r="F1226" s="81">
        <v>1.2193000000000001</v>
      </c>
      <c r="G1226" s="81">
        <v>162.5</v>
      </c>
      <c r="H1226" s="81">
        <v>81.3</v>
      </c>
      <c r="I1226" s="81">
        <v>407.75</v>
      </c>
      <c r="J1226" s="81">
        <v>611.5</v>
      </c>
      <c r="K1226" s="81">
        <v>201</v>
      </c>
      <c r="L1226" s="81">
        <v>2609</v>
      </c>
      <c r="M1226" s="81">
        <v>17.73</v>
      </c>
      <c r="N1226" s="81"/>
      <c r="O1226" s="81"/>
      <c r="P1226" s="81"/>
      <c r="Q1226" s="81"/>
      <c r="R1226" s="81"/>
      <c r="S1226" s="81"/>
      <c r="T1226" s="81"/>
      <c r="U1226" s="81"/>
      <c r="V1226" s="81"/>
      <c r="W1226" s="81"/>
      <c r="X1226" s="81"/>
    </row>
    <row r="1227" spans="3:24" x14ac:dyDescent="0.25">
      <c r="C1227" s="76">
        <v>41996</v>
      </c>
      <c r="D1227" s="81">
        <v>1.552</v>
      </c>
      <c r="E1227" s="81">
        <v>61.69</v>
      </c>
      <c r="F1227" s="81">
        <v>1.2171000000000001</v>
      </c>
      <c r="G1227" s="81">
        <v>161.85</v>
      </c>
      <c r="H1227" s="81">
        <v>81.650000000000006</v>
      </c>
      <c r="I1227" s="81">
        <v>414</v>
      </c>
      <c r="J1227" s="81">
        <v>635.5</v>
      </c>
      <c r="K1227" s="81">
        <v>200.25</v>
      </c>
      <c r="L1227" s="81">
        <v>2609</v>
      </c>
      <c r="M1227" s="81">
        <v>17.739999999999998</v>
      </c>
      <c r="N1227" s="81"/>
      <c r="O1227" s="81"/>
      <c r="P1227" s="81"/>
      <c r="Q1227" s="81"/>
      <c r="R1227" s="81"/>
      <c r="S1227" s="81"/>
      <c r="T1227" s="81"/>
      <c r="U1227" s="81"/>
      <c r="V1227" s="81"/>
      <c r="W1227" s="81"/>
      <c r="X1227" s="81"/>
    </row>
    <row r="1228" spans="3:24" x14ac:dyDescent="0.25">
      <c r="C1228" s="76">
        <v>41995</v>
      </c>
      <c r="D1228" s="81">
        <v>1.5588</v>
      </c>
      <c r="E1228" s="81">
        <v>60.11</v>
      </c>
      <c r="F1228" s="81">
        <v>1.2229000000000001</v>
      </c>
      <c r="G1228" s="81">
        <v>161.85</v>
      </c>
      <c r="H1228" s="81">
        <v>80.25</v>
      </c>
      <c r="I1228" s="81">
        <v>411.75</v>
      </c>
      <c r="J1228" s="81">
        <v>625.75</v>
      </c>
      <c r="K1228" s="81">
        <v>198.5</v>
      </c>
      <c r="L1228" s="81">
        <v>2609</v>
      </c>
      <c r="M1228" s="81">
        <v>17.71</v>
      </c>
      <c r="N1228" s="81"/>
      <c r="O1228" s="81"/>
      <c r="P1228" s="81"/>
      <c r="Q1228" s="81"/>
      <c r="R1228" s="81"/>
      <c r="S1228" s="81"/>
      <c r="T1228" s="81"/>
      <c r="U1228" s="81"/>
      <c r="V1228" s="81"/>
      <c r="W1228" s="81"/>
      <c r="X1228" s="81"/>
    </row>
    <row r="1229" spans="3:24" x14ac:dyDescent="0.25">
      <c r="C1229" s="76">
        <v>41992</v>
      </c>
      <c r="D1229" s="81">
        <v>1.5629</v>
      </c>
      <c r="E1229" s="81">
        <v>61.38</v>
      </c>
      <c r="F1229" s="81">
        <v>1.2225999999999999</v>
      </c>
      <c r="G1229" s="81">
        <v>160.75</v>
      </c>
      <c r="H1229" s="81">
        <v>81.900000000000006</v>
      </c>
      <c r="I1229" s="81">
        <v>410.5</v>
      </c>
      <c r="J1229" s="81">
        <v>632.25</v>
      </c>
      <c r="K1229" s="81">
        <v>196</v>
      </c>
      <c r="L1229" s="81">
        <v>2609</v>
      </c>
      <c r="M1229" s="81">
        <v>17.73</v>
      </c>
      <c r="N1229" s="81"/>
      <c r="O1229" s="81"/>
      <c r="P1229" s="81"/>
      <c r="Q1229" s="81"/>
      <c r="R1229" s="81"/>
      <c r="S1229" s="81"/>
      <c r="T1229" s="81"/>
      <c r="U1229" s="81"/>
      <c r="V1229" s="81"/>
      <c r="W1229" s="81"/>
      <c r="X1229" s="81"/>
    </row>
    <row r="1230" spans="3:24" x14ac:dyDescent="0.25">
      <c r="C1230" s="76">
        <v>41991</v>
      </c>
      <c r="D1230" s="81">
        <v>1.5668</v>
      </c>
      <c r="E1230" s="81">
        <v>59.27</v>
      </c>
      <c r="F1230" s="81">
        <v>1.2284999999999999</v>
      </c>
      <c r="G1230" s="81">
        <v>158.69999999999999</v>
      </c>
      <c r="H1230" s="81">
        <v>81.875</v>
      </c>
      <c r="I1230" s="81">
        <v>411</v>
      </c>
      <c r="J1230" s="81">
        <v>655.25</v>
      </c>
      <c r="K1230" s="81">
        <v>200.25</v>
      </c>
      <c r="L1230" s="81">
        <v>2609</v>
      </c>
      <c r="M1230" s="81">
        <v>17.77</v>
      </c>
      <c r="N1230" s="81"/>
      <c r="O1230" s="81"/>
      <c r="P1230" s="81"/>
      <c r="Q1230" s="81"/>
      <c r="R1230" s="81"/>
      <c r="S1230" s="81"/>
      <c r="T1230" s="81"/>
      <c r="U1230" s="81"/>
      <c r="V1230" s="81"/>
      <c r="W1230" s="81"/>
      <c r="X1230" s="81"/>
    </row>
    <row r="1231" spans="3:24" x14ac:dyDescent="0.25">
      <c r="C1231" s="76">
        <v>41990</v>
      </c>
      <c r="D1231" s="81">
        <v>1.5573999999999999</v>
      </c>
      <c r="E1231" s="81">
        <v>61.18</v>
      </c>
      <c r="F1231" s="81">
        <v>1.2341</v>
      </c>
      <c r="G1231" s="81">
        <v>156.42500000000001</v>
      </c>
      <c r="H1231" s="81">
        <v>80.474999999999994</v>
      </c>
      <c r="I1231" s="81">
        <v>408.25</v>
      </c>
      <c r="J1231" s="81">
        <v>648.5</v>
      </c>
      <c r="K1231" s="81">
        <v>198.75</v>
      </c>
      <c r="L1231" s="81">
        <v>2609</v>
      </c>
      <c r="M1231" s="81">
        <v>17.8</v>
      </c>
      <c r="N1231" s="81"/>
      <c r="O1231" s="81"/>
      <c r="P1231" s="81"/>
      <c r="Q1231" s="81"/>
      <c r="R1231" s="81"/>
      <c r="S1231" s="81"/>
      <c r="T1231" s="81"/>
      <c r="U1231" s="81"/>
      <c r="V1231" s="81"/>
      <c r="W1231" s="81"/>
      <c r="X1231" s="81"/>
    </row>
    <row r="1232" spans="3:24" x14ac:dyDescent="0.25">
      <c r="C1232" s="76">
        <v>41989</v>
      </c>
      <c r="D1232" s="81">
        <v>1.5747</v>
      </c>
      <c r="E1232" s="81">
        <v>59.86</v>
      </c>
      <c r="F1232" s="81">
        <v>1.2509999999999999</v>
      </c>
      <c r="G1232" s="81">
        <v>158.97499999999999</v>
      </c>
      <c r="H1232" s="81">
        <v>81.674999999999997</v>
      </c>
      <c r="I1232" s="81">
        <v>406</v>
      </c>
      <c r="J1232" s="81">
        <v>623.25</v>
      </c>
      <c r="K1232" s="81">
        <v>195</v>
      </c>
      <c r="L1232" s="81">
        <v>2609</v>
      </c>
      <c r="M1232" s="81">
        <v>17.79</v>
      </c>
      <c r="N1232" s="81"/>
      <c r="O1232" s="81"/>
      <c r="P1232" s="81"/>
      <c r="Q1232" s="81"/>
      <c r="R1232" s="81"/>
      <c r="S1232" s="81"/>
      <c r="T1232" s="81"/>
      <c r="U1232" s="81"/>
      <c r="V1232" s="81"/>
      <c r="W1232" s="81"/>
      <c r="X1232" s="81"/>
    </row>
    <row r="1233" spans="3:24" x14ac:dyDescent="0.25">
      <c r="C1233" s="76">
        <v>41988</v>
      </c>
      <c r="D1233" s="81">
        <v>1.5637000000000001</v>
      </c>
      <c r="E1233" s="81">
        <v>61.06</v>
      </c>
      <c r="F1233" s="81">
        <v>1.2436</v>
      </c>
      <c r="G1233" s="81">
        <v>161.97499999999999</v>
      </c>
      <c r="H1233" s="81">
        <v>83.275000000000006</v>
      </c>
      <c r="I1233" s="81">
        <v>408.5</v>
      </c>
      <c r="J1233" s="81">
        <v>619</v>
      </c>
      <c r="K1233" s="81">
        <v>190</v>
      </c>
      <c r="L1233" s="81">
        <v>2513</v>
      </c>
      <c r="M1233" s="81">
        <v>17.78</v>
      </c>
      <c r="N1233" s="81"/>
      <c r="O1233" s="81"/>
      <c r="P1233" s="81"/>
      <c r="Q1233" s="81"/>
      <c r="R1233" s="81"/>
      <c r="S1233" s="81"/>
      <c r="T1233" s="81"/>
      <c r="U1233" s="81"/>
      <c r="V1233" s="81"/>
      <c r="W1233" s="81"/>
      <c r="X1233" s="81"/>
    </row>
    <row r="1234" spans="3:24" x14ac:dyDescent="0.25">
      <c r="C1234" s="76">
        <v>41985</v>
      </c>
      <c r="D1234" s="81">
        <v>1.5718000000000001</v>
      </c>
      <c r="E1234" s="81">
        <v>61.85</v>
      </c>
      <c r="F1234" s="81">
        <v>1.246</v>
      </c>
      <c r="G1234" s="81">
        <v>162.05000000000001</v>
      </c>
      <c r="H1234" s="81">
        <v>83.25</v>
      </c>
      <c r="I1234" s="81">
        <v>396.25</v>
      </c>
      <c r="J1234" s="81">
        <v>627.5</v>
      </c>
      <c r="K1234" s="81">
        <v>188.75</v>
      </c>
      <c r="L1234" s="81">
        <v>2513</v>
      </c>
      <c r="M1234" s="81">
        <v>17.75</v>
      </c>
      <c r="N1234" s="81"/>
      <c r="O1234" s="81"/>
      <c r="P1234" s="81"/>
      <c r="Q1234" s="81"/>
      <c r="R1234" s="81"/>
      <c r="S1234" s="81"/>
      <c r="T1234" s="81"/>
      <c r="U1234" s="81"/>
      <c r="V1234" s="81"/>
      <c r="W1234" s="81"/>
      <c r="X1234" s="81"/>
    </row>
    <row r="1235" spans="3:24" x14ac:dyDescent="0.25">
      <c r="C1235" s="76">
        <v>41984</v>
      </c>
      <c r="D1235" s="81">
        <v>1.5730999999999999</v>
      </c>
      <c r="E1235" s="81">
        <v>63.68</v>
      </c>
      <c r="F1235" s="81">
        <v>1.2408999999999999</v>
      </c>
      <c r="G1235" s="81">
        <v>162.4</v>
      </c>
      <c r="H1235" s="81">
        <v>87.55</v>
      </c>
      <c r="I1235" s="81">
        <v>390</v>
      </c>
      <c r="J1235" s="81">
        <v>610.25</v>
      </c>
      <c r="K1235" s="81">
        <v>184.25</v>
      </c>
      <c r="L1235" s="81">
        <v>2513</v>
      </c>
      <c r="M1235" s="81">
        <v>17.75</v>
      </c>
      <c r="N1235" s="81"/>
      <c r="O1235" s="81"/>
      <c r="P1235" s="81"/>
      <c r="Q1235" s="81"/>
      <c r="R1235" s="81"/>
      <c r="S1235" s="81"/>
      <c r="T1235" s="81"/>
      <c r="U1235" s="81"/>
      <c r="V1235" s="81"/>
      <c r="W1235" s="81"/>
      <c r="X1235" s="81"/>
    </row>
    <row r="1236" spans="3:24" x14ac:dyDescent="0.25">
      <c r="C1236" s="76">
        <v>41983</v>
      </c>
      <c r="D1236" s="81">
        <v>1.5712999999999999</v>
      </c>
      <c r="E1236" s="81">
        <v>64.239999999999995</v>
      </c>
      <c r="F1236" s="81">
        <v>1.2446999999999999</v>
      </c>
      <c r="G1236" s="81">
        <v>162.47499999999999</v>
      </c>
      <c r="H1236" s="81">
        <v>87.275000000000006</v>
      </c>
      <c r="I1236" s="81">
        <v>382.5</v>
      </c>
      <c r="J1236" s="81">
        <v>593.25</v>
      </c>
      <c r="K1236" s="81">
        <v>184.25</v>
      </c>
      <c r="L1236" s="81">
        <v>2513</v>
      </c>
      <c r="M1236" s="81">
        <v>17.87</v>
      </c>
      <c r="N1236" s="81"/>
      <c r="O1236" s="81"/>
      <c r="P1236" s="81"/>
      <c r="Q1236" s="81"/>
      <c r="R1236" s="81"/>
      <c r="S1236" s="81"/>
      <c r="T1236" s="81"/>
      <c r="U1236" s="81"/>
      <c r="V1236" s="81"/>
      <c r="W1236" s="81"/>
      <c r="X1236" s="81"/>
    </row>
    <row r="1237" spans="3:24" x14ac:dyDescent="0.25">
      <c r="C1237" s="76">
        <v>41982</v>
      </c>
      <c r="D1237" s="81">
        <v>1.5669</v>
      </c>
      <c r="E1237" s="81">
        <v>66.84</v>
      </c>
      <c r="F1237" s="81">
        <v>1.2374000000000001</v>
      </c>
      <c r="G1237" s="81">
        <v>162.4</v>
      </c>
      <c r="H1237" s="81">
        <v>86.95</v>
      </c>
      <c r="I1237" s="81">
        <v>383</v>
      </c>
      <c r="J1237" s="81">
        <v>600.5</v>
      </c>
      <c r="K1237" s="81">
        <v>186.5</v>
      </c>
      <c r="L1237" s="81">
        <v>2513</v>
      </c>
      <c r="M1237" s="81">
        <v>17.850000000000001</v>
      </c>
      <c r="N1237" s="81"/>
      <c r="O1237" s="81"/>
      <c r="P1237" s="81"/>
      <c r="Q1237" s="81"/>
      <c r="R1237" s="81"/>
      <c r="S1237" s="81"/>
      <c r="T1237" s="81"/>
      <c r="U1237" s="81"/>
      <c r="V1237" s="81"/>
      <c r="W1237" s="81"/>
      <c r="X1237" s="81"/>
    </row>
    <row r="1238" spans="3:24" x14ac:dyDescent="0.25">
      <c r="C1238" s="76">
        <v>41981</v>
      </c>
      <c r="D1238" s="81">
        <v>1.5649999999999999</v>
      </c>
      <c r="E1238" s="81">
        <v>66.19</v>
      </c>
      <c r="F1238" s="81">
        <v>1.2316</v>
      </c>
      <c r="G1238" s="81">
        <v>161.44999999999999</v>
      </c>
      <c r="H1238" s="81">
        <v>86.575000000000003</v>
      </c>
      <c r="I1238" s="81">
        <v>377.5</v>
      </c>
      <c r="J1238" s="81">
        <v>610</v>
      </c>
      <c r="K1238" s="81">
        <v>189</v>
      </c>
      <c r="L1238" s="81">
        <v>2513</v>
      </c>
      <c r="M1238" s="81">
        <v>17.8</v>
      </c>
      <c r="N1238" s="81"/>
      <c r="O1238" s="81"/>
      <c r="P1238" s="81"/>
      <c r="Q1238" s="81"/>
      <c r="R1238" s="81"/>
      <c r="S1238" s="81"/>
      <c r="T1238" s="81"/>
      <c r="U1238" s="81"/>
      <c r="V1238" s="81"/>
      <c r="W1238" s="81"/>
      <c r="X1238" s="81"/>
    </row>
    <row r="1239" spans="3:24" x14ac:dyDescent="0.25">
      <c r="C1239" s="76">
        <v>41978</v>
      </c>
      <c r="D1239" s="81">
        <v>1.5581</v>
      </c>
      <c r="E1239" s="81">
        <v>69.069999999999993</v>
      </c>
      <c r="F1239" s="81">
        <v>1.2284999999999999</v>
      </c>
      <c r="G1239" s="81">
        <v>164.45</v>
      </c>
      <c r="H1239" s="81">
        <v>86.6</v>
      </c>
      <c r="I1239" s="81">
        <v>381.5</v>
      </c>
      <c r="J1239" s="81">
        <v>609</v>
      </c>
      <c r="K1239" s="81">
        <v>188</v>
      </c>
      <c r="L1239" s="81">
        <v>2513</v>
      </c>
      <c r="M1239" s="81">
        <v>17.8</v>
      </c>
      <c r="N1239" s="81"/>
      <c r="O1239" s="81"/>
      <c r="P1239" s="81"/>
      <c r="Q1239" s="81"/>
      <c r="R1239" s="81"/>
      <c r="S1239" s="81"/>
      <c r="T1239" s="81"/>
      <c r="U1239" s="81"/>
      <c r="V1239" s="81"/>
      <c r="W1239" s="81"/>
      <c r="X1239" s="81"/>
    </row>
    <row r="1240" spans="3:24" x14ac:dyDescent="0.25">
      <c r="C1240" s="76">
        <v>41977</v>
      </c>
      <c r="D1240" s="81">
        <v>1.5671999999999999</v>
      </c>
      <c r="E1240" s="81">
        <v>69.64</v>
      </c>
      <c r="F1240" s="81">
        <v>1.2377</v>
      </c>
      <c r="G1240" s="81">
        <v>166.45</v>
      </c>
      <c r="H1240" s="81">
        <v>87.625</v>
      </c>
      <c r="I1240" s="81">
        <v>376</v>
      </c>
      <c r="J1240" s="81">
        <v>599.75</v>
      </c>
      <c r="K1240" s="81">
        <v>186.25</v>
      </c>
      <c r="L1240" s="81">
        <v>2513</v>
      </c>
      <c r="M1240" s="81">
        <v>17.77</v>
      </c>
      <c r="N1240" s="81"/>
      <c r="O1240" s="81"/>
      <c r="P1240" s="81"/>
      <c r="Q1240" s="81"/>
      <c r="R1240" s="81"/>
      <c r="S1240" s="81"/>
      <c r="T1240" s="81"/>
      <c r="U1240" s="81"/>
      <c r="V1240" s="81"/>
      <c r="W1240" s="81"/>
      <c r="X1240" s="81"/>
    </row>
    <row r="1241" spans="3:24" x14ac:dyDescent="0.25">
      <c r="C1241" s="76">
        <v>41976</v>
      </c>
      <c r="D1241" s="81">
        <v>1.5685</v>
      </c>
      <c r="E1241" s="81">
        <v>69.92</v>
      </c>
      <c r="F1241" s="81">
        <v>1.2310000000000001</v>
      </c>
      <c r="G1241" s="81">
        <v>166.85</v>
      </c>
      <c r="H1241" s="81">
        <v>88.05</v>
      </c>
      <c r="I1241" s="81">
        <v>368.75</v>
      </c>
      <c r="J1241" s="81">
        <v>597</v>
      </c>
      <c r="K1241" s="81">
        <v>187</v>
      </c>
      <c r="L1241" s="81">
        <v>2513</v>
      </c>
      <c r="M1241" s="81">
        <v>17.850000000000001</v>
      </c>
      <c r="N1241" s="81"/>
      <c r="O1241" s="81"/>
      <c r="P1241" s="81"/>
      <c r="Q1241" s="81"/>
      <c r="R1241" s="81"/>
      <c r="S1241" s="81"/>
      <c r="T1241" s="81"/>
      <c r="U1241" s="81"/>
      <c r="V1241" s="81"/>
      <c r="W1241" s="81"/>
      <c r="X1241" s="81"/>
    </row>
    <row r="1242" spans="3:24" x14ac:dyDescent="0.25">
      <c r="C1242" s="76">
        <v>41975</v>
      </c>
      <c r="D1242" s="81">
        <v>1.5634999999999999</v>
      </c>
      <c r="E1242" s="81">
        <v>70.540000000000006</v>
      </c>
      <c r="F1242" s="81">
        <v>1.2381</v>
      </c>
      <c r="G1242" s="81">
        <v>168.625</v>
      </c>
      <c r="H1242" s="81">
        <v>89.5</v>
      </c>
      <c r="I1242" s="81">
        <v>367.75</v>
      </c>
      <c r="J1242" s="81">
        <v>605.25</v>
      </c>
      <c r="K1242" s="81">
        <v>190</v>
      </c>
      <c r="L1242" s="81">
        <v>2513</v>
      </c>
      <c r="M1242" s="81">
        <v>21.91</v>
      </c>
      <c r="N1242" s="81"/>
      <c r="O1242" s="81"/>
      <c r="P1242" s="81"/>
      <c r="Q1242" s="81"/>
      <c r="R1242" s="81"/>
      <c r="S1242" s="81"/>
      <c r="T1242" s="81"/>
      <c r="U1242" s="81"/>
      <c r="V1242" s="81"/>
      <c r="W1242" s="81"/>
      <c r="X1242" s="81"/>
    </row>
    <row r="1243" spans="3:24" x14ac:dyDescent="0.25">
      <c r="C1243" s="76">
        <v>41974</v>
      </c>
      <c r="D1243" s="81">
        <v>1.5728</v>
      </c>
      <c r="E1243" s="81">
        <v>72.540000000000006</v>
      </c>
      <c r="F1243" s="81">
        <v>1.2468999999999999</v>
      </c>
      <c r="G1243" s="81">
        <v>169.95</v>
      </c>
      <c r="H1243" s="81">
        <v>90.125</v>
      </c>
      <c r="I1243" s="81">
        <v>375.5</v>
      </c>
      <c r="J1243" s="81">
        <v>606.75</v>
      </c>
      <c r="K1243" s="81">
        <v>188.25</v>
      </c>
      <c r="L1243" s="81">
        <v>2561</v>
      </c>
      <c r="M1243" s="81">
        <v>21.89</v>
      </c>
      <c r="N1243" s="81"/>
      <c r="O1243" s="81"/>
      <c r="P1243" s="81"/>
      <c r="Q1243" s="81"/>
      <c r="R1243" s="81"/>
      <c r="S1243" s="81"/>
      <c r="T1243" s="81"/>
      <c r="U1243" s="81"/>
      <c r="V1243" s="81"/>
      <c r="W1243" s="81"/>
      <c r="X1243" s="81"/>
    </row>
    <row r="1244" spans="3:24" x14ac:dyDescent="0.25">
      <c r="C1244" s="76">
        <v>41971</v>
      </c>
      <c r="D1244" s="81">
        <v>1.5646</v>
      </c>
      <c r="E1244" s="81">
        <v>70.150000000000006</v>
      </c>
      <c r="F1244" s="81">
        <v>1.2450000000000001</v>
      </c>
      <c r="G1244" s="81">
        <v>168.875</v>
      </c>
      <c r="H1244" s="81">
        <v>90.325000000000003</v>
      </c>
      <c r="I1244" s="81">
        <v>375.75</v>
      </c>
      <c r="J1244" s="81">
        <v>577.25</v>
      </c>
      <c r="K1244" s="81">
        <v>184.25</v>
      </c>
      <c r="L1244" s="81">
        <v>2561</v>
      </c>
      <c r="M1244" s="81">
        <v>21.93</v>
      </c>
      <c r="N1244" s="81"/>
      <c r="O1244" s="81"/>
      <c r="P1244" s="81"/>
      <c r="Q1244" s="81"/>
      <c r="R1244" s="81"/>
      <c r="S1244" s="81"/>
      <c r="T1244" s="81"/>
      <c r="U1244" s="81"/>
      <c r="V1244" s="81"/>
      <c r="W1244" s="81"/>
      <c r="X1244" s="81"/>
    </row>
    <row r="1245" spans="3:24" x14ac:dyDescent="0.25">
      <c r="C1245" s="76">
        <v>41970</v>
      </c>
      <c r="D1245" s="81">
        <v>1.5732999999999999</v>
      </c>
      <c r="E1245" s="81">
        <v>72.58</v>
      </c>
      <c r="F1245" s="81">
        <v>1.2465999999999999</v>
      </c>
      <c r="G1245" s="81">
        <v>169.25</v>
      </c>
      <c r="H1245" s="81">
        <v>90.95</v>
      </c>
      <c r="I1245" s="81">
        <v>378.25</v>
      </c>
      <c r="J1245" s="81">
        <v>562</v>
      </c>
      <c r="K1245" s="81">
        <v>180.5</v>
      </c>
      <c r="L1245" s="81">
        <v>2561</v>
      </c>
      <c r="M1245" s="81">
        <v>21.93</v>
      </c>
      <c r="N1245" s="81"/>
      <c r="O1245" s="81"/>
      <c r="P1245" s="81"/>
      <c r="Q1245" s="81"/>
      <c r="R1245" s="81"/>
      <c r="S1245" s="81"/>
      <c r="T1245" s="81"/>
      <c r="U1245" s="81"/>
      <c r="V1245" s="81"/>
      <c r="W1245" s="81"/>
      <c r="X1245" s="81"/>
    </row>
    <row r="1246" spans="3:24" x14ac:dyDescent="0.25">
      <c r="C1246" s="76">
        <v>41969</v>
      </c>
      <c r="D1246" s="81">
        <v>1.579</v>
      </c>
      <c r="E1246" s="81">
        <v>77.75</v>
      </c>
      <c r="F1246" s="81">
        <v>1.2504999999999999</v>
      </c>
      <c r="G1246" s="81">
        <v>169.25</v>
      </c>
      <c r="H1246" s="81">
        <v>90.95</v>
      </c>
      <c r="I1246" s="81">
        <v>378.25</v>
      </c>
      <c r="J1246" s="81">
        <v>562</v>
      </c>
      <c r="K1246" s="81">
        <v>182.25</v>
      </c>
      <c r="L1246" s="81">
        <v>2561</v>
      </c>
      <c r="M1246" s="81">
        <v>21.93</v>
      </c>
      <c r="N1246" s="81"/>
      <c r="O1246" s="81"/>
      <c r="P1246" s="81"/>
      <c r="Q1246" s="81"/>
      <c r="R1246" s="81"/>
      <c r="S1246" s="81"/>
      <c r="T1246" s="81"/>
      <c r="U1246" s="81"/>
      <c r="V1246" s="81"/>
      <c r="W1246" s="81"/>
      <c r="X1246" s="81"/>
    </row>
    <row r="1247" spans="3:24" x14ac:dyDescent="0.25">
      <c r="C1247" s="76">
        <v>41968</v>
      </c>
      <c r="D1247" s="81">
        <v>1.5707</v>
      </c>
      <c r="E1247" s="81">
        <v>78.33</v>
      </c>
      <c r="F1247" s="81">
        <v>1.2474000000000001</v>
      </c>
      <c r="G1247" s="81">
        <v>170.15</v>
      </c>
      <c r="H1247" s="81">
        <v>90.95</v>
      </c>
      <c r="I1247" s="81">
        <v>374.25</v>
      </c>
      <c r="J1247" s="81">
        <v>551.5</v>
      </c>
      <c r="K1247" s="81">
        <v>180.5</v>
      </c>
      <c r="L1247" s="81">
        <v>2561</v>
      </c>
      <c r="M1247" s="81">
        <v>21.89</v>
      </c>
      <c r="N1247" s="81"/>
      <c r="O1247" s="81"/>
      <c r="P1247" s="81"/>
      <c r="Q1247" s="81"/>
      <c r="R1247" s="81"/>
      <c r="S1247" s="81"/>
      <c r="T1247" s="81"/>
      <c r="U1247" s="81"/>
      <c r="V1247" s="81"/>
      <c r="W1247" s="81"/>
      <c r="X1247" s="81"/>
    </row>
    <row r="1248" spans="3:24" x14ac:dyDescent="0.25">
      <c r="C1248" s="76">
        <v>41967</v>
      </c>
      <c r="D1248" s="81">
        <v>1.5705</v>
      </c>
      <c r="E1248" s="81">
        <v>79.680000000000007</v>
      </c>
      <c r="F1248" s="81">
        <v>1.2442</v>
      </c>
      <c r="G1248" s="81">
        <v>169.5</v>
      </c>
      <c r="H1248" s="81">
        <v>91.325000000000003</v>
      </c>
      <c r="I1248" s="81">
        <v>367.5</v>
      </c>
      <c r="J1248" s="81">
        <v>542.25</v>
      </c>
      <c r="K1248" s="81">
        <v>178.75</v>
      </c>
      <c r="L1248" s="81">
        <v>2561</v>
      </c>
      <c r="M1248" s="81">
        <v>21.91</v>
      </c>
      <c r="N1248" s="81"/>
      <c r="O1248" s="81"/>
      <c r="P1248" s="81"/>
      <c r="Q1248" s="81"/>
      <c r="R1248" s="81"/>
      <c r="S1248" s="81"/>
      <c r="T1248" s="81"/>
      <c r="U1248" s="81"/>
      <c r="V1248" s="81"/>
      <c r="W1248" s="81"/>
      <c r="X1248" s="81"/>
    </row>
    <row r="1249" spans="3:24" x14ac:dyDescent="0.25">
      <c r="C1249" s="76">
        <v>41964</v>
      </c>
      <c r="D1249" s="81">
        <v>1.5652999999999999</v>
      </c>
      <c r="E1249" s="81">
        <v>80.36</v>
      </c>
      <c r="F1249" s="81">
        <v>1.2387999999999999</v>
      </c>
      <c r="G1249" s="81">
        <v>170.9</v>
      </c>
      <c r="H1249" s="81">
        <v>90.65</v>
      </c>
      <c r="I1249" s="81">
        <v>372.75</v>
      </c>
      <c r="J1249" s="81">
        <v>547.25</v>
      </c>
      <c r="K1249" s="81">
        <v>177.75</v>
      </c>
      <c r="L1249" s="81">
        <v>2561</v>
      </c>
      <c r="M1249" s="81">
        <v>21.9</v>
      </c>
      <c r="N1249" s="81"/>
      <c r="O1249" s="81"/>
      <c r="P1249" s="81"/>
      <c r="Q1249" s="81"/>
      <c r="R1249" s="81"/>
      <c r="S1249" s="81"/>
      <c r="T1249" s="81"/>
      <c r="U1249" s="81"/>
      <c r="V1249" s="81"/>
      <c r="W1249" s="81"/>
      <c r="X1249" s="81"/>
    </row>
    <row r="1250" spans="3:24" x14ac:dyDescent="0.25">
      <c r="C1250" s="76">
        <v>41963</v>
      </c>
      <c r="D1250" s="81">
        <v>1.5692999999999999</v>
      </c>
      <c r="E1250" s="81">
        <v>79.33</v>
      </c>
      <c r="F1250" s="81">
        <v>1.2538</v>
      </c>
      <c r="G1250" s="81">
        <v>170.25</v>
      </c>
      <c r="H1250" s="81">
        <v>90.775000000000006</v>
      </c>
      <c r="I1250" s="81">
        <v>373.25</v>
      </c>
      <c r="J1250" s="81">
        <v>547.25</v>
      </c>
      <c r="K1250" s="81">
        <v>174.75</v>
      </c>
      <c r="L1250" s="81">
        <v>2561</v>
      </c>
      <c r="M1250" s="81">
        <v>21.92</v>
      </c>
      <c r="N1250" s="81"/>
      <c r="O1250" s="81"/>
      <c r="P1250" s="81"/>
      <c r="Q1250" s="81"/>
      <c r="R1250" s="81"/>
      <c r="S1250" s="81"/>
      <c r="T1250" s="81"/>
      <c r="U1250" s="81"/>
      <c r="V1250" s="81"/>
      <c r="W1250" s="81"/>
      <c r="X1250" s="81"/>
    </row>
    <row r="1251" spans="3:24" x14ac:dyDescent="0.25">
      <c r="C1251" s="76">
        <v>41962</v>
      </c>
      <c r="D1251" s="81">
        <v>1.5681</v>
      </c>
      <c r="E1251" s="81">
        <v>78.099999999999994</v>
      </c>
      <c r="F1251" s="81">
        <v>1.2553000000000001</v>
      </c>
      <c r="G1251" s="81">
        <v>170.82499999999999</v>
      </c>
      <c r="H1251" s="81">
        <v>91.775000000000006</v>
      </c>
      <c r="I1251" s="81">
        <v>363.25</v>
      </c>
      <c r="J1251" s="81">
        <v>537.75</v>
      </c>
      <c r="K1251" s="81">
        <v>172.5</v>
      </c>
      <c r="L1251" s="81">
        <v>2561</v>
      </c>
      <c r="M1251" s="81">
        <v>21.77</v>
      </c>
      <c r="N1251" s="81"/>
      <c r="O1251" s="81"/>
      <c r="P1251" s="81"/>
      <c r="Q1251" s="81"/>
      <c r="R1251" s="81"/>
      <c r="S1251" s="81"/>
      <c r="T1251" s="81"/>
      <c r="U1251" s="81"/>
      <c r="V1251" s="81"/>
      <c r="W1251" s="81"/>
      <c r="X1251" s="81"/>
    </row>
    <row r="1252" spans="3:24" x14ac:dyDescent="0.25">
      <c r="C1252" s="76">
        <v>41961</v>
      </c>
      <c r="D1252" s="81">
        <v>1.5630999999999999</v>
      </c>
      <c r="E1252" s="81">
        <v>78.47</v>
      </c>
      <c r="F1252" s="81">
        <v>1.2536</v>
      </c>
      <c r="G1252" s="81">
        <v>170.82499999999999</v>
      </c>
      <c r="H1252" s="81">
        <v>91.55</v>
      </c>
      <c r="I1252" s="81">
        <v>372</v>
      </c>
      <c r="J1252" s="81">
        <v>549</v>
      </c>
      <c r="K1252" s="81">
        <v>173.25</v>
      </c>
      <c r="L1252" s="81">
        <v>2561</v>
      </c>
      <c r="M1252" s="81">
        <v>21.78</v>
      </c>
      <c r="N1252" s="81"/>
      <c r="O1252" s="81"/>
      <c r="P1252" s="81"/>
      <c r="Q1252" s="81"/>
      <c r="R1252" s="81"/>
      <c r="S1252" s="81"/>
      <c r="T1252" s="81"/>
      <c r="U1252" s="81"/>
      <c r="V1252" s="81"/>
      <c r="W1252" s="81"/>
      <c r="X1252" s="81"/>
    </row>
    <row r="1253" spans="3:24" x14ac:dyDescent="0.25">
      <c r="C1253" s="76">
        <v>41960</v>
      </c>
      <c r="D1253" s="81">
        <v>1.5640000000000001</v>
      </c>
      <c r="E1253" s="81">
        <v>79.31</v>
      </c>
      <c r="F1253" s="81">
        <v>1.2448999999999999</v>
      </c>
      <c r="G1253" s="81">
        <v>171</v>
      </c>
      <c r="H1253" s="81">
        <v>93</v>
      </c>
      <c r="I1253" s="81">
        <v>377.5</v>
      </c>
      <c r="J1253" s="81">
        <v>551.75</v>
      </c>
      <c r="K1253" s="81">
        <v>173.5</v>
      </c>
      <c r="L1253" s="81">
        <v>2649</v>
      </c>
      <c r="M1253" s="81">
        <v>21.77</v>
      </c>
      <c r="N1253" s="81"/>
      <c r="O1253" s="81"/>
      <c r="P1253" s="81"/>
      <c r="Q1253" s="81"/>
      <c r="R1253" s="81"/>
      <c r="S1253" s="81"/>
      <c r="T1253" s="81"/>
      <c r="U1253" s="81"/>
      <c r="V1253" s="81"/>
      <c r="W1253" s="81"/>
      <c r="X1253" s="81"/>
    </row>
    <row r="1254" spans="3:24" x14ac:dyDescent="0.25">
      <c r="C1254" s="76">
        <v>41957</v>
      </c>
      <c r="D1254" s="81">
        <v>1.5667</v>
      </c>
      <c r="E1254" s="81">
        <v>79.41</v>
      </c>
      <c r="F1254" s="81">
        <v>1.2521</v>
      </c>
      <c r="G1254" s="81">
        <v>170.2</v>
      </c>
      <c r="H1254" s="81">
        <v>92.674999999999997</v>
      </c>
      <c r="I1254" s="81">
        <v>381.75</v>
      </c>
      <c r="J1254" s="81">
        <v>560.5</v>
      </c>
      <c r="K1254" s="81">
        <v>176.5</v>
      </c>
      <c r="L1254" s="81">
        <v>2649</v>
      </c>
      <c r="M1254" s="81">
        <v>21.79</v>
      </c>
      <c r="N1254" s="81"/>
      <c r="O1254" s="81"/>
      <c r="P1254" s="81"/>
      <c r="Q1254" s="81"/>
      <c r="R1254" s="81"/>
      <c r="S1254" s="81"/>
      <c r="T1254" s="81"/>
      <c r="U1254" s="81"/>
      <c r="V1254" s="81"/>
      <c r="W1254" s="81"/>
      <c r="X1254" s="81"/>
    </row>
    <row r="1255" spans="3:24" x14ac:dyDescent="0.25">
      <c r="C1255" s="76">
        <v>41956</v>
      </c>
      <c r="D1255" s="81">
        <v>1.5709</v>
      </c>
      <c r="E1255" s="81">
        <v>77.92</v>
      </c>
      <c r="F1255" s="81">
        <v>1.2475000000000001</v>
      </c>
      <c r="G1255" s="81">
        <v>169.65</v>
      </c>
      <c r="H1255" s="81">
        <v>91.275000000000006</v>
      </c>
      <c r="I1255" s="81">
        <v>386.25</v>
      </c>
      <c r="J1255" s="81">
        <v>553.75</v>
      </c>
      <c r="K1255" s="81">
        <v>176</v>
      </c>
      <c r="L1255" s="81">
        <v>2649</v>
      </c>
      <c r="M1255" s="81">
        <v>21.61</v>
      </c>
      <c r="N1255" s="81"/>
      <c r="O1255" s="81"/>
      <c r="P1255" s="81"/>
      <c r="Q1255" s="81"/>
      <c r="R1255" s="81"/>
      <c r="S1255" s="81"/>
      <c r="T1255" s="81"/>
      <c r="U1255" s="81"/>
      <c r="V1255" s="81"/>
      <c r="W1255" s="81"/>
      <c r="X1255" s="81"/>
    </row>
    <row r="1256" spans="3:24" x14ac:dyDescent="0.25">
      <c r="C1256" s="76">
        <v>41955</v>
      </c>
      <c r="D1256" s="81">
        <v>1.5779000000000001</v>
      </c>
      <c r="E1256" s="81">
        <v>80.38</v>
      </c>
      <c r="F1256" s="81">
        <v>1.2438</v>
      </c>
      <c r="G1256" s="81">
        <v>167.75</v>
      </c>
      <c r="H1256" s="81">
        <v>90.674999999999997</v>
      </c>
      <c r="I1256" s="81">
        <v>377.75</v>
      </c>
      <c r="J1256" s="81">
        <v>542.75</v>
      </c>
      <c r="K1256" s="81">
        <v>174.75</v>
      </c>
      <c r="L1256" s="81">
        <v>2649</v>
      </c>
      <c r="M1256" s="81">
        <v>21.64</v>
      </c>
      <c r="N1256" s="81"/>
      <c r="O1256" s="81"/>
      <c r="P1256" s="81"/>
      <c r="Q1256" s="81"/>
      <c r="R1256" s="81"/>
      <c r="S1256" s="81"/>
      <c r="T1256" s="81"/>
      <c r="U1256" s="81"/>
      <c r="V1256" s="81"/>
      <c r="W1256" s="81"/>
      <c r="X1256" s="81"/>
    </row>
    <row r="1257" spans="3:24" x14ac:dyDescent="0.25">
      <c r="C1257" s="76">
        <v>41954</v>
      </c>
      <c r="D1257" s="81">
        <v>1.5918000000000001</v>
      </c>
      <c r="E1257" s="81">
        <v>81.67</v>
      </c>
      <c r="F1257" s="81">
        <v>1.2474000000000001</v>
      </c>
      <c r="G1257" s="81">
        <v>167.25</v>
      </c>
      <c r="H1257" s="81">
        <v>89.9</v>
      </c>
      <c r="I1257" s="81">
        <v>373.75</v>
      </c>
      <c r="J1257" s="81">
        <v>525.25</v>
      </c>
      <c r="K1257" s="81">
        <v>171</v>
      </c>
      <c r="L1257" s="81">
        <v>2649</v>
      </c>
      <c r="M1257" s="81">
        <v>21.64</v>
      </c>
      <c r="N1257" s="81"/>
      <c r="O1257" s="81"/>
      <c r="P1257" s="81"/>
      <c r="Q1257" s="81"/>
      <c r="R1257" s="81"/>
      <c r="S1257" s="81"/>
      <c r="T1257" s="81"/>
      <c r="U1257" s="81"/>
      <c r="V1257" s="81"/>
      <c r="W1257" s="81"/>
      <c r="X1257" s="81"/>
    </row>
    <row r="1258" spans="3:24" x14ac:dyDescent="0.25">
      <c r="C1258" s="76">
        <v>41953</v>
      </c>
      <c r="D1258" s="81">
        <v>1.5840000000000001</v>
      </c>
      <c r="E1258" s="81">
        <v>82.34</v>
      </c>
      <c r="F1258" s="81">
        <v>1.242</v>
      </c>
      <c r="G1258" s="81">
        <v>167.125</v>
      </c>
      <c r="H1258" s="81">
        <v>89.55</v>
      </c>
      <c r="I1258" s="81">
        <v>369.25</v>
      </c>
      <c r="J1258" s="81">
        <v>517.25</v>
      </c>
      <c r="K1258" s="81">
        <v>158.5</v>
      </c>
      <c r="L1258" s="81">
        <v>2649</v>
      </c>
      <c r="M1258" s="81">
        <v>21.75</v>
      </c>
      <c r="N1258" s="81"/>
      <c r="O1258" s="81"/>
      <c r="P1258" s="81"/>
      <c r="Q1258" s="81"/>
      <c r="R1258" s="81"/>
      <c r="S1258" s="81"/>
      <c r="T1258" s="81"/>
      <c r="U1258" s="81"/>
      <c r="V1258" s="81"/>
      <c r="W1258" s="81"/>
      <c r="X1258" s="81"/>
    </row>
    <row r="1259" spans="3:24" x14ac:dyDescent="0.25">
      <c r="C1259" s="76">
        <v>41950</v>
      </c>
      <c r="D1259" s="81">
        <v>1.5871</v>
      </c>
      <c r="E1259" s="81">
        <v>83.39</v>
      </c>
      <c r="F1259" s="81">
        <v>1.2452000000000001</v>
      </c>
      <c r="G1259" s="81">
        <v>166.8</v>
      </c>
      <c r="H1259" s="81">
        <v>88.775000000000006</v>
      </c>
      <c r="I1259" s="81">
        <v>367.5</v>
      </c>
      <c r="J1259" s="81">
        <v>514.5</v>
      </c>
      <c r="K1259" s="81">
        <v>162.75</v>
      </c>
      <c r="L1259" s="81">
        <v>2649</v>
      </c>
      <c r="M1259" s="81">
        <v>21.86</v>
      </c>
      <c r="N1259" s="81"/>
      <c r="O1259" s="81"/>
      <c r="P1259" s="81"/>
      <c r="Q1259" s="81"/>
      <c r="R1259" s="81"/>
      <c r="S1259" s="81"/>
      <c r="T1259" s="81"/>
      <c r="U1259" s="81"/>
      <c r="V1259" s="81"/>
      <c r="W1259" s="81"/>
      <c r="X1259" s="81"/>
    </row>
    <row r="1260" spans="3:24" x14ac:dyDescent="0.25">
      <c r="C1260" s="76">
        <v>41949</v>
      </c>
      <c r="D1260" s="81">
        <v>1.5829</v>
      </c>
      <c r="E1260" s="81">
        <v>82.86</v>
      </c>
      <c r="F1260" s="81">
        <v>1.2373000000000001</v>
      </c>
      <c r="G1260" s="81">
        <v>165.35</v>
      </c>
      <c r="H1260" s="81">
        <v>87.65</v>
      </c>
      <c r="I1260" s="81">
        <v>371.25</v>
      </c>
      <c r="J1260" s="81">
        <v>520.25</v>
      </c>
      <c r="K1260" s="81">
        <v>165.75</v>
      </c>
      <c r="L1260" s="81">
        <v>2649</v>
      </c>
      <c r="M1260" s="81">
        <v>21.85</v>
      </c>
      <c r="N1260" s="81"/>
      <c r="O1260" s="81"/>
      <c r="P1260" s="81"/>
      <c r="Q1260" s="81"/>
      <c r="R1260" s="81"/>
      <c r="S1260" s="81"/>
      <c r="T1260" s="81"/>
      <c r="U1260" s="81"/>
      <c r="V1260" s="81"/>
      <c r="W1260" s="81"/>
      <c r="X1260" s="81"/>
    </row>
    <row r="1261" spans="3:24" x14ac:dyDescent="0.25">
      <c r="C1261" s="76">
        <v>41948</v>
      </c>
      <c r="D1261" s="81">
        <v>1.5973999999999999</v>
      </c>
      <c r="E1261" s="81">
        <v>82.95</v>
      </c>
      <c r="F1261" s="81">
        <v>1.2484999999999999</v>
      </c>
      <c r="G1261" s="81">
        <v>165.2</v>
      </c>
      <c r="H1261" s="81">
        <v>87.125</v>
      </c>
      <c r="I1261" s="81">
        <v>370.25</v>
      </c>
      <c r="J1261" s="81">
        <v>524.75</v>
      </c>
      <c r="K1261" s="81">
        <v>167.75</v>
      </c>
      <c r="L1261" s="81">
        <v>2649</v>
      </c>
      <c r="M1261" s="81">
        <v>21.82</v>
      </c>
      <c r="N1261" s="81"/>
      <c r="O1261" s="81"/>
      <c r="P1261" s="81"/>
      <c r="Q1261" s="81"/>
      <c r="R1261" s="81"/>
      <c r="S1261" s="81"/>
      <c r="T1261" s="81"/>
      <c r="U1261" s="81"/>
      <c r="V1261" s="81"/>
      <c r="W1261" s="81"/>
      <c r="X1261" s="81"/>
    </row>
    <row r="1262" spans="3:24" x14ac:dyDescent="0.25">
      <c r="C1262" s="76">
        <v>41947</v>
      </c>
      <c r="D1262" s="81">
        <v>1.6002000000000001</v>
      </c>
      <c r="E1262" s="81">
        <v>82.82</v>
      </c>
      <c r="F1262" s="81">
        <v>1.2544</v>
      </c>
      <c r="G1262" s="81">
        <v>166.65</v>
      </c>
      <c r="H1262" s="81">
        <v>87.974999999999994</v>
      </c>
      <c r="I1262" s="81">
        <v>364.5</v>
      </c>
      <c r="J1262" s="81">
        <v>530.5</v>
      </c>
      <c r="K1262" s="81">
        <v>169</v>
      </c>
      <c r="L1262" s="81">
        <v>2649</v>
      </c>
      <c r="M1262" s="81">
        <v>23.78</v>
      </c>
      <c r="N1262" s="81"/>
      <c r="O1262" s="81"/>
      <c r="P1262" s="81"/>
      <c r="Q1262" s="81"/>
      <c r="R1262" s="81"/>
      <c r="S1262" s="81"/>
      <c r="T1262" s="81"/>
      <c r="U1262" s="81"/>
      <c r="V1262" s="81"/>
      <c r="W1262" s="81"/>
      <c r="X1262" s="81"/>
    </row>
    <row r="1263" spans="3:24" x14ac:dyDescent="0.25">
      <c r="C1263" s="76">
        <v>41946</v>
      </c>
      <c r="D1263" s="81">
        <v>1.597</v>
      </c>
      <c r="E1263" s="81">
        <v>84.78</v>
      </c>
      <c r="F1263" s="81">
        <v>1.2482</v>
      </c>
      <c r="G1263" s="81">
        <v>167.05</v>
      </c>
      <c r="H1263" s="81">
        <v>88.85</v>
      </c>
      <c r="I1263" s="81">
        <v>373.5</v>
      </c>
      <c r="J1263" s="81">
        <v>538.25</v>
      </c>
      <c r="K1263" s="81">
        <v>172</v>
      </c>
      <c r="L1263" s="81">
        <v>2640</v>
      </c>
      <c r="M1263" s="81">
        <v>23.79</v>
      </c>
      <c r="N1263" s="81"/>
      <c r="O1263" s="81"/>
      <c r="P1263" s="81"/>
      <c r="Q1263" s="81"/>
      <c r="R1263" s="81"/>
      <c r="S1263" s="81"/>
      <c r="T1263" s="81"/>
      <c r="U1263" s="81"/>
      <c r="V1263" s="81"/>
      <c r="W1263" s="81"/>
      <c r="X1263" s="81"/>
    </row>
    <row r="1264" spans="3:24" x14ac:dyDescent="0.25">
      <c r="C1264" s="76">
        <v>41943</v>
      </c>
      <c r="D1264" s="81">
        <v>1.5994999999999999</v>
      </c>
      <c r="E1264" s="81">
        <v>85.86</v>
      </c>
      <c r="F1264" s="81">
        <v>1.2524</v>
      </c>
      <c r="G1264" s="81">
        <v>169.5</v>
      </c>
      <c r="H1264" s="81">
        <v>88.025000000000006</v>
      </c>
      <c r="I1264" s="81">
        <v>376.75</v>
      </c>
      <c r="J1264" s="81">
        <v>532.5</v>
      </c>
      <c r="K1264" s="81">
        <v>172.25</v>
      </c>
      <c r="L1264" s="81">
        <v>2640</v>
      </c>
      <c r="M1264" s="81">
        <v>23.79</v>
      </c>
      <c r="N1264" s="81"/>
      <c r="O1264" s="81"/>
      <c r="P1264" s="81"/>
      <c r="Q1264" s="81"/>
      <c r="R1264" s="81"/>
      <c r="S1264" s="81"/>
      <c r="T1264" s="81"/>
      <c r="U1264" s="81"/>
      <c r="V1264" s="81"/>
      <c r="W1264" s="81"/>
      <c r="X1264" s="81"/>
    </row>
    <row r="1265" spans="3:24" x14ac:dyDescent="0.25">
      <c r="C1265" s="76">
        <v>41942</v>
      </c>
      <c r="D1265" s="81">
        <v>1.5998000000000001</v>
      </c>
      <c r="E1265" s="81">
        <v>86.24</v>
      </c>
      <c r="F1265" s="81">
        <v>1.2612000000000001</v>
      </c>
      <c r="G1265" s="81">
        <v>170.5</v>
      </c>
      <c r="H1265" s="81">
        <v>87.2</v>
      </c>
      <c r="I1265" s="81">
        <v>374</v>
      </c>
      <c r="J1265" s="81">
        <v>536</v>
      </c>
      <c r="K1265" s="81">
        <v>172</v>
      </c>
      <c r="L1265" s="81">
        <v>2640</v>
      </c>
      <c r="M1265" s="81">
        <v>23.79</v>
      </c>
      <c r="N1265" s="81"/>
      <c r="O1265" s="81"/>
      <c r="P1265" s="81"/>
      <c r="Q1265" s="81"/>
      <c r="R1265" s="81"/>
      <c r="S1265" s="81"/>
      <c r="T1265" s="81"/>
      <c r="U1265" s="81"/>
      <c r="V1265" s="81"/>
      <c r="W1265" s="81"/>
      <c r="X1265" s="81"/>
    </row>
    <row r="1266" spans="3:24" x14ac:dyDescent="0.25">
      <c r="C1266" s="76">
        <v>41941</v>
      </c>
      <c r="D1266" s="81">
        <v>1.6009</v>
      </c>
      <c r="E1266" s="81">
        <v>87.12</v>
      </c>
      <c r="F1266" s="81">
        <v>1.2630999999999999</v>
      </c>
      <c r="G1266" s="81">
        <v>169</v>
      </c>
      <c r="H1266" s="81">
        <v>88.6</v>
      </c>
      <c r="I1266" s="81">
        <v>375.25</v>
      </c>
      <c r="J1266" s="81">
        <v>538.25</v>
      </c>
      <c r="K1266" s="81">
        <v>173.5</v>
      </c>
      <c r="L1266" s="81">
        <v>2640</v>
      </c>
      <c r="M1266" s="81">
        <v>23.9</v>
      </c>
      <c r="N1266" s="81"/>
      <c r="O1266" s="81"/>
      <c r="P1266" s="81"/>
      <c r="Q1266" s="81"/>
      <c r="R1266" s="81"/>
      <c r="S1266" s="81"/>
      <c r="T1266" s="81"/>
      <c r="U1266" s="81"/>
      <c r="V1266" s="81"/>
      <c r="W1266" s="81"/>
      <c r="X1266" s="81"/>
    </row>
    <row r="1267" spans="3:24" x14ac:dyDescent="0.25">
      <c r="C1267" s="76">
        <v>41940</v>
      </c>
      <c r="D1267" s="81">
        <v>1.613</v>
      </c>
      <c r="E1267" s="81">
        <v>86.03</v>
      </c>
      <c r="F1267" s="81">
        <v>1.2734000000000001</v>
      </c>
      <c r="G1267" s="81">
        <v>169.2</v>
      </c>
      <c r="H1267" s="81">
        <v>90.2</v>
      </c>
      <c r="I1267" s="81">
        <v>364.5</v>
      </c>
      <c r="J1267" s="81">
        <v>530.75</v>
      </c>
      <c r="K1267" s="81">
        <v>169.5</v>
      </c>
      <c r="L1267" s="81">
        <v>2640</v>
      </c>
      <c r="M1267" s="81">
        <v>23.9</v>
      </c>
      <c r="N1267" s="81"/>
      <c r="O1267" s="81"/>
      <c r="P1267" s="81"/>
      <c r="Q1267" s="81"/>
      <c r="R1267" s="81"/>
      <c r="S1267" s="81"/>
      <c r="T1267" s="81"/>
      <c r="U1267" s="81"/>
      <c r="V1267" s="81"/>
      <c r="W1267" s="81"/>
      <c r="X1267" s="81"/>
    </row>
    <row r="1268" spans="3:24" x14ac:dyDescent="0.25">
      <c r="C1268" s="76">
        <v>41939</v>
      </c>
      <c r="D1268" s="81">
        <v>1.6120000000000001</v>
      </c>
      <c r="E1268" s="81">
        <v>85.83</v>
      </c>
      <c r="F1268" s="81">
        <v>1.2697000000000001</v>
      </c>
      <c r="G1268" s="81">
        <v>169.55</v>
      </c>
      <c r="H1268" s="81">
        <v>89.05</v>
      </c>
      <c r="I1268" s="81">
        <v>363</v>
      </c>
      <c r="J1268" s="81">
        <v>522.75</v>
      </c>
      <c r="K1268" s="81">
        <v>165</v>
      </c>
      <c r="L1268" s="81">
        <v>2640</v>
      </c>
      <c r="M1268" s="81">
        <v>23.9</v>
      </c>
      <c r="N1268" s="81"/>
      <c r="O1268" s="81"/>
      <c r="P1268" s="81"/>
      <c r="Q1268" s="81"/>
      <c r="R1268" s="81"/>
      <c r="S1268" s="81"/>
      <c r="T1268" s="81"/>
      <c r="U1268" s="81"/>
      <c r="V1268" s="81"/>
      <c r="W1268" s="81"/>
      <c r="X1268" s="81"/>
    </row>
    <row r="1269" spans="3:24" x14ac:dyDescent="0.25">
      <c r="C1269" s="76">
        <v>41936</v>
      </c>
      <c r="D1269" s="81">
        <v>1.6088</v>
      </c>
      <c r="E1269" s="81">
        <v>86.13</v>
      </c>
      <c r="F1269" s="81">
        <v>1.2669999999999999</v>
      </c>
      <c r="G1269" s="81">
        <v>168.25</v>
      </c>
      <c r="H1269" s="81">
        <v>90.25</v>
      </c>
      <c r="I1269" s="81">
        <v>353</v>
      </c>
      <c r="J1269" s="81">
        <v>517.75</v>
      </c>
      <c r="K1269" s="81">
        <v>165.75</v>
      </c>
      <c r="L1269" s="81">
        <v>2640</v>
      </c>
      <c r="M1269" s="81">
        <v>23.88</v>
      </c>
      <c r="N1269" s="81"/>
      <c r="O1269" s="81"/>
      <c r="P1269" s="81"/>
      <c r="Q1269" s="81"/>
      <c r="R1269" s="81"/>
      <c r="S1269" s="81"/>
      <c r="T1269" s="81"/>
      <c r="U1269" s="81"/>
      <c r="V1269" s="81"/>
      <c r="W1269" s="81"/>
      <c r="X1269" s="81"/>
    </row>
    <row r="1270" spans="3:24" x14ac:dyDescent="0.25">
      <c r="C1270" s="76">
        <v>41935</v>
      </c>
      <c r="D1270" s="81">
        <v>1.6028</v>
      </c>
      <c r="E1270" s="81">
        <v>86.83</v>
      </c>
      <c r="F1270" s="81">
        <v>1.2644</v>
      </c>
      <c r="G1270" s="81">
        <v>169.05</v>
      </c>
      <c r="H1270" s="81">
        <v>88.724999999999994</v>
      </c>
      <c r="I1270" s="81">
        <v>359.75</v>
      </c>
      <c r="J1270" s="81">
        <v>526.75</v>
      </c>
      <c r="K1270" s="81">
        <v>170.25</v>
      </c>
      <c r="L1270" s="81">
        <v>2640</v>
      </c>
      <c r="M1270" s="81">
        <v>23.94</v>
      </c>
      <c r="N1270" s="81"/>
      <c r="O1270" s="81"/>
      <c r="P1270" s="81"/>
      <c r="Q1270" s="81"/>
      <c r="R1270" s="81"/>
      <c r="S1270" s="81"/>
      <c r="T1270" s="81"/>
      <c r="U1270" s="81"/>
      <c r="V1270" s="81"/>
      <c r="W1270" s="81"/>
      <c r="X1270" s="81"/>
    </row>
    <row r="1271" spans="3:24" x14ac:dyDescent="0.25">
      <c r="C1271" s="76">
        <v>41934</v>
      </c>
      <c r="D1271" s="81">
        <v>1.605</v>
      </c>
      <c r="E1271" s="81">
        <v>84.71</v>
      </c>
      <c r="F1271" s="81">
        <v>1.2647999999999999</v>
      </c>
      <c r="G1271" s="81">
        <v>168.05</v>
      </c>
      <c r="H1271" s="81">
        <v>89.75</v>
      </c>
      <c r="I1271" s="81">
        <v>353</v>
      </c>
      <c r="J1271" s="81">
        <v>522.25</v>
      </c>
      <c r="K1271" s="81">
        <v>167.75</v>
      </c>
      <c r="L1271" s="81">
        <v>2640</v>
      </c>
      <c r="M1271" s="81">
        <v>23.98</v>
      </c>
      <c r="N1271" s="81"/>
      <c r="O1271" s="81"/>
      <c r="P1271" s="81"/>
      <c r="Q1271" s="81"/>
      <c r="R1271" s="81"/>
      <c r="S1271" s="81"/>
      <c r="T1271" s="81"/>
      <c r="U1271" s="81"/>
      <c r="V1271" s="81"/>
      <c r="W1271" s="81"/>
      <c r="X1271" s="81"/>
    </row>
    <row r="1272" spans="3:24" x14ac:dyDescent="0.25">
      <c r="C1272" s="76">
        <v>41933</v>
      </c>
      <c r="D1272" s="81">
        <v>1.6109</v>
      </c>
      <c r="E1272" s="81">
        <v>86.22</v>
      </c>
      <c r="F1272" s="81">
        <v>1.2714000000000001</v>
      </c>
      <c r="G1272" s="81">
        <v>166.55</v>
      </c>
      <c r="H1272" s="81">
        <v>88.45</v>
      </c>
      <c r="I1272" s="81">
        <v>356</v>
      </c>
      <c r="J1272" s="81">
        <v>519.25</v>
      </c>
      <c r="K1272" s="81">
        <v>164</v>
      </c>
      <c r="L1272" s="81">
        <v>2640</v>
      </c>
      <c r="M1272" s="81">
        <v>23.98</v>
      </c>
      <c r="N1272" s="81"/>
      <c r="O1272" s="81"/>
      <c r="P1272" s="81"/>
      <c r="Q1272" s="81"/>
      <c r="R1272" s="81"/>
      <c r="S1272" s="81"/>
      <c r="T1272" s="81"/>
      <c r="U1272" s="81"/>
      <c r="V1272" s="81"/>
      <c r="W1272" s="81"/>
      <c r="X1272" s="81"/>
    </row>
    <row r="1273" spans="3:24" x14ac:dyDescent="0.25">
      <c r="C1273" s="76">
        <v>41932</v>
      </c>
      <c r="D1273" s="81">
        <v>1.6162000000000001</v>
      </c>
      <c r="E1273" s="81">
        <v>85.4</v>
      </c>
      <c r="F1273" s="81">
        <v>1.2798</v>
      </c>
      <c r="G1273" s="81">
        <v>167.9</v>
      </c>
      <c r="H1273" s="81">
        <v>89.15</v>
      </c>
      <c r="I1273" s="81">
        <v>348.25</v>
      </c>
      <c r="J1273" s="81">
        <v>513.5</v>
      </c>
      <c r="K1273" s="81">
        <v>159.75</v>
      </c>
      <c r="L1273" s="81">
        <v>2640</v>
      </c>
      <c r="M1273" s="81">
        <v>23.99</v>
      </c>
      <c r="N1273" s="81"/>
      <c r="O1273" s="81"/>
      <c r="P1273" s="81"/>
      <c r="Q1273" s="81"/>
      <c r="R1273" s="81"/>
      <c r="S1273" s="81"/>
      <c r="T1273" s="81"/>
      <c r="U1273" s="81"/>
      <c r="V1273" s="81"/>
      <c r="W1273" s="81"/>
      <c r="X1273" s="81"/>
    </row>
    <row r="1274" spans="3:24" x14ac:dyDescent="0.25">
      <c r="C1274" s="76">
        <v>41929</v>
      </c>
      <c r="D1274" s="81">
        <v>1.6092</v>
      </c>
      <c r="E1274" s="81">
        <v>86.16</v>
      </c>
      <c r="F1274" s="81">
        <v>1.2761</v>
      </c>
      <c r="G1274" s="81">
        <v>165.05</v>
      </c>
      <c r="H1274" s="81">
        <v>90.575000000000003</v>
      </c>
      <c r="I1274" s="81">
        <v>348</v>
      </c>
      <c r="J1274" s="81">
        <v>516</v>
      </c>
      <c r="K1274" s="81">
        <v>160</v>
      </c>
      <c r="L1274" s="81">
        <v>2640</v>
      </c>
      <c r="M1274" s="81">
        <v>23.96</v>
      </c>
      <c r="N1274" s="81"/>
      <c r="O1274" s="81"/>
      <c r="P1274" s="81"/>
      <c r="Q1274" s="81"/>
      <c r="R1274" s="81"/>
      <c r="S1274" s="81"/>
      <c r="T1274" s="81"/>
      <c r="U1274" s="81"/>
      <c r="V1274" s="81"/>
      <c r="W1274" s="81"/>
      <c r="X1274" s="81"/>
    </row>
    <row r="1275" spans="3:24" x14ac:dyDescent="0.25">
      <c r="C1275" s="76">
        <v>41928</v>
      </c>
      <c r="D1275" s="81">
        <v>1.6087</v>
      </c>
      <c r="E1275" s="81">
        <v>84.47</v>
      </c>
      <c r="F1275" s="81">
        <v>1.2806999999999999</v>
      </c>
      <c r="G1275" s="81">
        <v>165.25</v>
      </c>
      <c r="H1275" s="81">
        <v>90.325000000000003</v>
      </c>
      <c r="I1275" s="81">
        <v>352.25</v>
      </c>
      <c r="J1275" s="81">
        <v>517</v>
      </c>
      <c r="K1275" s="81">
        <v>159.5</v>
      </c>
      <c r="L1275" s="81">
        <v>2640</v>
      </c>
      <c r="M1275" s="81">
        <v>24.13</v>
      </c>
      <c r="N1275" s="81"/>
      <c r="O1275" s="81"/>
      <c r="P1275" s="81"/>
      <c r="Q1275" s="81"/>
      <c r="R1275" s="81"/>
      <c r="S1275" s="81"/>
      <c r="T1275" s="81"/>
      <c r="U1275" s="81"/>
      <c r="V1275" s="81"/>
      <c r="W1275" s="81"/>
      <c r="X1275" s="81"/>
    </row>
    <row r="1276" spans="3:24" x14ac:dyDescent="0.25">
      <c r="C1276" s="76">
        <v>41927</v>
      </c>
      <c r="D1276" s="81">
        <v>1.6019000000000001</v>
      </c>
      <c r="E1276" s="81">
        <v>83.78</v>
      </c>
      <c r="F1276" s="81">
        <v>1.2836000000000001</v>
      </c>
      <c r="G1276" s="81">
        <v>162.94999999999999</v>
      </c>
      <c r="H1276" s="81">
        <v>91.924999999999997</v>
      </c>
      <c r="I1276" s="81">
        <v>347.5</v>
      </c>
      <c r="J1276" s="81">
        <v>506</v>
      </c>
      <c r="K1276" s="81">
        <v>158</v>
      </c>
      <c r="L1276" s="81">
        <v>2640</v>
      </c>
      <c r="M1276" s="81">
        <v>24.13</v>
      </c>
      <c r="N1276" s="81"/>
      <c r="O1276" s="81"/>
      <c r="P1276" s="81"/>
      <c r="Q1276" s="81"/>
      <c r="R1276" s="81"/>
      <c r="S1276" s="81"/>
      <c r="T1276" s="81"/>
      <c r="U1276" s="81"/>
      <c r="V1276" s="81"/>
      <c r="W1276" s="81"/>
      <c r="X1276" s="81"/>
    </row>
    <row r="1277" spans="3:24" x14ac:dyDescent="0.25">
      <c r="C1277" s="76">
        <v>41926</v>
      </c>
      <c r="D1277" s="81">
        <v>1.5903</v>
      </c>
      <c r="E1277" s="81">
        <v>85.04</v>
      </c>
      <c r="F1277" s="81">
        <v>1.2658</v>
      </c>
      <c r="G1277" s="81">
        <v>164.35</v>
      </c>
      <c r="H1277" s="81">
        <v>94.924999999999997</v>
      </c>
      <c r="I1277" s="81">
        <v>357</v>
      </c>
      <c r="J1277" s="81">
        <v>509.25</v>
      </c>
      <c r="K1277" s="81">
        <v>158.5</v>
      </c>
      <c r="L1277" s="81">
        <v>2599</v>
      </c>
      <c r="M1277" s="81">
        <v>24.23</v>
      </c>
      <c r="N1277" s="81"/>
      <c r="O1277" s="81"/>
      <c r="P1277" s="81"/>
      <c r="Q1277" s="81"/>
      <c r="R1277" s="81"/>
      <c r="S1277" s="81"/>
      <c r="T1277" s="81"/>
      <c r="U1277" s="81"/>
      <c r="V1277" s="81"/>
      <c r="W1277" s="81"/>
      <c r="X1277" s="81"/>
    </row>
    <row r="1278" spans="3:24" x14ac:dyDescent="0.25">
      <c r="C1278" s="76">
        <v>41925</v>
      </c>
      <c r="D1278" s="81">
        <v>1.6083000000000001</v>
      </c>
      <c r="E1278" s="81">
        <v>88.89</v>
      </c>
      <c r="F1278" s="81">
        <v>1.2751999999999999</v>
      </c>
      <c r="G1278" s="81">
        <v>166.5</v>
      </c>
      <c r="H1278" s="81">
        <v>109.35</v>
      </c>
      <c r="I1278" s="81">
        <v>346</v>
      </c>
      <c r="J1278" s="81">
        <v>505.25</v>
      </c>
      <c r="K1278" s="81">
        <v>157.5</v>
      </c>
      <c r="L1278" s="81">
        <v>2599</v>
      </c>
      <c r="M1278" s="81">
        <v>24.11</v>
      </c>
      <c r="N1278" s="81"/>
      <c r="O1278" s="81"/>
      <c r="P1278" s="81"/>
      <c r="Q1278" s="81"/>
      <c r="R1278" s="81"/>
      <c r="S1278" s="81"/>
      <c r="T1278" s="81"/>
      <c r="U1278" s="81"/>
      <c r="V1278" s="81"/>
      <c r="W1278" s="81"/>
      <c r="X1278" s="81"/>
    </row>
    <row r="1279" spans="3:24" x14ac:dyDescent="0.25">
      <c r="C1279" s="76">
        <v>41922</v>
      </c>
      <c r="D1279" s="81">
        <v>1.6074999999999999</v>
      </c>
      <c r="E1279" s="81">
        <v>90.21</v>
      </c>
      <c r="F1279" s="81">
        <v>1.2626999999999999</v>
      </c>
      <c r="G1279" s="81">
        <v>164.9</v>
      </c>
      <c r="H1279" s="81">
        <v>109.45</v>
      </c>
      <c r="I1279" s="81">
        <v>334</v>
      </c>
      <c r="J1279" s="81">
        <v>498.5</v>
      </c>
      <c r="K1279" s="81">
        <v>158.75</v>
      </c>
      <c r="L1279" s="81">
        <v>2599</v>
      </c>
      <c r="M1279" s="81">
        <v>24.14</v>
      </c>
      <c r="N1279" s="81"/>
      <c r="O1279" s="81"/>
      <c r="P1279" s="81"/>
      <c r="Q1279" s="81"/>
      <c r="R1279" s="81"/>
      <c r="S1279" s="81"/>
      <c r="T1279" s="81"/>
      <c r="U1279" s="81"/>
      <c r="V1279" s="81"/>
      <c r="W1279" s="81"/>
      <c r="X1279" s="81"/>
    </row>
    <row r="1280" spans="3:24" x14ac:dyDescent="0.25">
      <c r="C1280" s="76">
        <v>41921</v>
      </c>
      <c r="D1280" s="81">
        <v>1.6117999999999999</v>
      </c>
      <c r="E1280" s="81">
        <v>90.05</v>
      </c>
      <c r="F1280" s="81">
        <v>1.2689999999999999</v>
      </c>
      <c r="G1280" s="81">
        <v>164</v>
      </c>
      <c r="H1280" s="81">
        <v>109.5</v>
      </c>
      <c r="I1280" s="81">
        <v>344.75</v>
      </c>
      <c r="J1280" s="81">
        <v>493.25</v>
      </c>
      <c r="K1280" s="81">
        <v>157.25</v>
      </c>
      <c r="L1280" s="81">
        <v>2599</v>
      </c>
      <c r="M1280" s="81">
        <v>24.17</v>
      </c>
      <c r="N1280" s="81"/>
      <c r="O1280" s="81"/>
      <c r="P1280" s="81"/>
      <c r="Q1280" s="81"/>
      <c r="R1280" s="81"/>
      <c r="S1280" s="81"/>
      <c r="T1280" s="81"/>
      <c r="U1280" s="81"/>
      <c r="V1280" s="81"/>
      <c r="W1280" s="81"/>
      <c r="X1280" s="81"/>
    </row>
    <row r="1281" spans="3:24" x14ac:dyDescent="0.25">
      <c r="C1281" s="76">
        <v>41920</v>
      </c>
      <c r="D1281" s="81">
        <v>1.6167</v>
      </c>
      <c r="E1281" s="81">
        <v>91.38</v>
      </c>
      <c r="F1281" s="81">
        <v>1.2733000000000001</v>
      </c>
      <c r="G1281" s="81">
        <v>166.1</v>
      </c>
      <c r="H1281" s="81">
        <v>108.125</v>
      </c>
      <c r="I1281" s="81">
        <v>343.25</v>
      </c>
      <c r="J1281" s="81">
        <v>507.75</v>
      </c>
      <c r="K1281" s="81">
        <v>160.25</v>
      </c>
      <c r="L1281" s="81">
        <v>2599</v>
      </c>
      <c r="M1281" s="81">
        <v>23.95</v>
      </c>
      <c r="N1281" s="81"/>
      <c r="O1281" s="81"/>
      <c r="P1281" s="81"/>
      <c r="Q1281" s="81"/>
      <c r="R1281" s="81"/>
      <c r="S1281" s="81"/>
      <c r="T1281" s="81"/>
      <c r="U1281" s="81"/>
      <c r="V1281" s="81"/>
      <c r="W1281" s="81"/>
      <c r="X1281" s="81"/>
    </row>
    <row r="1282" spans="3:24" x14ac:dyDescent="0.25">
      <c r="C1282" s="76">
        <v>41919</v>
      </c>
      <c r="D1282" s="81">
        <v>1.6093</v>
      </c>
      <c r="E1282" s="81">
        <v>92.11</v>
      </c>
      <c r="F1282" s="81">
        <v>1.2667999999999999</v>
      </c>
      <c r="G1282" s="81">
        <v>165.77500000000001</v>
      </c>
      <c r="H1282" s="81">
        <v>107.22499999999999</v>
      </c>
      <c r="I1282" s="81">
        <v>340.5</v>
      </c>
      <c r="J1282" s="81">
        <v>506.25</v>
      </c>
      <c r="K1282" s="81">
        <v>162.75</v>
      </c>
      <c r="L1282" s="81">
        <v>2599</v>
      </c>
      <c r="M1282" s="81">
        <v>23.9</v>
      </c>
      <c r="N1282" s="81"/>
      <c r="O1282" s="81"/>
      <c r="P1282" s="81"/>
      <c r="Q1282" s="81"/>
      <c r="R1282" s="81"/>
      <c r="S1282" s="81"/>
      <c r="T1282" s="81"/>
      <c r="U1282" s="81"/>
      <c r="V1282" s="81"/>
      <c r="W1282" s="81"/>
      <c r="X1282" s="81"/>
    </row>
    <row r="1283" spans="3:24" x14ac:dyDescent="0.25">
      <c r="C1283" s="76">
        <v>41918</v>
      </c>
      <c r="D1283" s="81">
        <v>1.6082000000000001</v>
      </c>
      <c r="E1283" s="81">
        <v>92.79</v>
      </c>
      <c r="F1283" s="81">
        <v>1.2652000000000001</v>
      </c>
      <c r="G1283" s="81">
        <v>163.05000000000001</v>
      </c>
      <c r="H1283" s="81">
        <v>107.175</v>
      </c>
      <c r="I1283" s="81">
        <v>332.5</v>
      </c>
      <c r="J1283" s="81">
        <v>491.5</v>
      </c>
      <c r="K1283" s="81">
        <v>160.25</v>
      </c>
      <c r="L1283" s="81">
        <v>2599</v>
      </c>
      <c r="M1283" s="81">
        <v>24.11</v>
      </c>
      <c r="N1283" s="81"/>
      <c r="O1283" s="81"/>
      <c r="P1283" s="81"/>
      <c r="Q1283" s="81"/>
      <c r="R1283" s="81"/>
      <c r="S1283" s="81"/>
      <c r="T1283" s="81"/>
      <c r="U1283" s="81"/>
      <c r="V1283" s="81"/>
      <c r="W1283" s="81"/>
      <c r="X1283" s="81"/>
    </row>
    <row r="1284" spans="3:24" x14ac:dyDescent="0.25">
      <c r="C1284" s="76">
        <v>41915</v>
      </c>
      <c r="D1284" s="81">
        <v>1.5962000000000001</v>
      </c>
      <c r="E1284" s="81">
        <v>92.31</v>
      </c>
      <c r="F1284" s="81">
        <v>1.2516</v>
      </c>
      <c r="G1284" s="81">
        <v>162.4</v>
      </c>
      <c r="H1284" s="81">
        <v>105.6</v>
      </c>
      <c r="I1284" s="81">
        <v>323.25</v>
      </c>
      <c r="J1284" s="81">
        <v>485.75</v>
      </c>
      <c r="K1284" s="81">
        <v>158.5</v>
      </c>
      <c r="L1284" s="81">
        <v>2599</v>
      </c>
      <c r="M1284" s="81">
        <v>24.27</v>
      </c>
      <c r="N1284" s="81"/>
      <c r="O1284" s="81"/>
      <c r="P1284" s="81"/>
      <c r="Q1284" s="81"/>
      <c r="R1284" s="81"/>
      <c r="S1284" s="81"/>
      <c r="T1284" s="81"/>
      <c r="U1284" s="81"/>
      <c r="V1284" s="81"/>
      <c r="W1284" s="81"/>
      <c r="X1284" s="81"/>
    </row>
    <row r="1285" spans="3:24" x14ac:dyDescent="0.25">
      <c r="C1285" s="76">
        <v>41914</v>
      </c>
      <c r="D1285" s="81">
        <v>1.6142000000000001</v>
      </c>
      <c r="E1285" s="81">
        <v>93.42</v>
      </c>
      <c r="F1285" s="81">
        <v>1.2667999999999999</v>
      </c>
      <c r="G1285" s="81">
        <v>162.85</v>
      </c>
      <c r="H1285" s="81">
        <v>106.77500000000001</v>
      </c>
      <c r="I1285" s="81">
        <v>322.75</v>
      </c>
      <c r="J1285" s="81">
        <v>482.75</v>
      </c>
      <c r="K1285" s="81">
        <v>158</v>
      </c>
      <c r="L1285" s="81">
        <v>2599</v>
      </c>
      <c r="M1285" s="81">
        <v>24.03</v>
      </c>
      <c r="N1285" s="81"/>
      <c r="O1285" s="81"/>
      <c r="P1285" s="81"/>
      <c r="Q1285" s="81"/>
      <c r="R1285" s="81"/>
      <c r="S1285" s="81"/>
      <c r="T1285" s="81"/>
      <c r="U1285" s="81"/>
      <c r="V1285" s="81"/>
      <c r="W1285" s="81"/>
      <c r="X1285" s="81"/>
    </row>
    <row r="1286" spans="3:24" x14ac:dyDescent="0.25">
      <c r="C1286" s="76">
        <v>41913</v>
      </c>
      <c r="D1286" s="81">
        <v>1.6184000000000001</v>
      </c>
      <c r="E1286" s="81">
        <v>94.16</v>
      </c>
      <c r="F1286" s="81">
        <v>1.2623</v>
      </c>
      <c r="G1286" s="81">
        <v>162.47499999999999</v>
      </c>
      <c r="H1286" s="81">
        <v>107.6</v>
      </c>
      <c r="I1286" s="81">
        <v>321.25</v>
      </c>
      <c r="J1286" s="81">
        <v>479</v>
      </c>
      <c r="K1286" s="81">
        <v>154.75</v>
      </c>
      <c r="L1286" s="81">
        <v>2599</v>
      </c>
      <c r="M1286" s="81">
        <v>23.98</v>
      </c>
      <c r="N1286" s="81"/>
      <c r="O1286" s="81"/>
      <c r="P1286" s="81"/>
      <c r="Q1286" s="81"/>
      <c r="R1286" s="81"/>
      <c r="S1286" s="81"/>
      <c r="T1286" s="81"/>
      <c r="U1286" s="81"/>
      <c r="V1286" s="81"/>
      <c r="W1286" s="81"/>
      <c r="X1286" s="81"/>
    </row>
    <row r="1287" spans="3:24" x14ac:dyDescent="0.25">
      <c r="C1287" s="76">
        <v>41912</v>
      </c>
      <c r="D1287" s="81">
        <v>1.6212</v>
      </c>
      <c r="E1287" s="81">
        <v>94.67</v>
      </c>
      <c r="F1287" s="81">
        <v>1.2630999999999999</v>
      </c>
      <c r="G1287" s="81">
        <v>160.44999999999999</v>
      </c>
      <c r="H1287" s="81">
        <v>107.97499999999999</v>
      </c>
      <c r="I1287" s="81">
        <v>320.75</v>
      </c>
      <c r="J1287" s="81">
        <v>477.75</v>
      </c>
      <c r="K1287" s="81">
        <v>152.75</v>
      </c>
      <c r="L1287" s="81">
        <v>2795</v>
      </c>
      <c r="M1287" s="81">
        <v>24.58</v>
      </c>
      <c r="N1287" s="81"/>
      <c r="O1287" s="81"/>
      <c r="P1287" s="81"/>
      <c r="Q1287" s="81"/>
      <c r="R1287" s="81"/>
      <c r="S1287" s="81"/>
      <c r="T1287" s="81"/>
      <c r="U1287" s="81"/>
      <c r="V1287" s="81"/>
      <c r="W1287" s="81"/>
      <c r="X1287" s="81"/>
    </row>
    <row r="1288" spans="3:24" x14ac:dyDescent="0.25">
      <c r="C1288" s="76">
        <v>41911</v>
      </c>
      <c r="D1288" s="81">
        <v>1.6240000000000001</v>
      </c>
      <c r="E1288" s="81">
        <v>97.2</v>
      </c>
      <c r="F1288" s="81">
        <v>1.2684</v>
      </c>
      <c r="G1288" s="81">
        <v>160.94999999999999</v>
      </c>
      <c r="H1288" s="81">
        <v>107.325</v>
      </c>
      <c r="I1288" s="81">
        <v>325.75</v>
      </c>
      <c r="J1288" s="81">
        <v>481.25</v>
      </c>
      <c r="K1288" s="81">
        <v>153.75</v>
      </c>
      <c r="L1288" s="81">
        <v>2795</v>
      </c>
      <c r="M1288" s="81">
        <v>24.58</v>
      </c>
      <c r="N1288" s="81"/>
      <c r="O1288" s="81"/>
      <c r="P1288" s="81"/>
      <c r="Q1288" s="81"/>
      <c r="R1288" s="81"/>
      <c r="S1288" s="81"/>
      <c r="T1288" s="81"/>
      <c r="U1288" s="81"/>
      <c r="V1288" s="81"/>
      <c r="W1288" s="81"/>
      <c r="X1288" s="81"/>
    </row>
    <row r="1289" spans="3:24" x14ac:dyDescent="0.25">
      <c r="C1289" s="76">
        <v>41908</v>
      </c>
      <c r="D1289" s="81">
        <v>1.6245000000000001</v>
      </c>
      <c r="E1289" s="81">
        <v>97</v>
      </c>
      <c r="F1289" s="81">
        <v>1.2683</v>
      </c>
      <c r="G1289" s="81">
        <v>158.44999999999999</v>
      </c>
      <c r="H1289" s="81">
        <v>106.52500000000001</v>
      </c>
      <c r="I1289" s="81">
        <v>323</v>
      </c>
      <c r="J1289" s="81">
        <v>474.25</v>
      </c>
      <c r="K1289" s="81">
        <v>152</v>
      </c>
      <c r="L1289" s="81">
        <v>2795</v>
      </c>
      <c r="M1289" s="81">
        <v>24.58</v>
      </c>
      <c r="N1289" s="81"/>
      <c r="O1289" s="81"/>
      <c r="P1289" s="81"/>
      <c r="Q1289" s="81"/>
      <c r="R1289" s="81"/>
      <c r="S1289" s="81"/>
      <c r="T1289" s="81"/>
      <c r="U1289" s="81"/>
      <c r="V1289" s="81"/>
      <c r="W1289" s="81"/>
      <c r="X1289" s="81"/>
    </row>
    <row r="1290" spans="3:24" x14ac:dyDescent="0.25">
      <c r="C1290" s="76">
        <v>41907</v>
      </c>
      <c r="D1290" s="81">
        <v>1.6315</v>
      </c>
      <c r="E1290" s="81">
        <v>97</v>
      </c>
      <c r="F1290" s="81">
        <v>1.2748999999999999</v>
      </c>
      <c r="G1290" s="81">
        <v>155.44999999999999</v>
      </c>
      <c r="H1290" s="81">
        <v>106.325</v>
      </c>
      <c r="I1290" s="81">
        <v>326</v>
      </c>
      <c r="J1290" s="81">
        <v>474</v>
      </c>
      <c r="K1290" s="81">
        <v>150.75</v>
      </c>
      <c r="L1290" s="81">
        <v>2795</v>
      </c>
      <c r="M1290" s="81">
        <v>24.58</v>
      </c>
      <c r="N1290" s="81"/>
      <c r="O1290" s="81"/>
      <c r="P1290" s="81"/>
      <c r="Q1290" s="81"/>
      <c r="R1290" s="81"/>
      <c r="S1290" s="81"/>
      <c r="T1290" s="81"/>
      <c r="U1290" s="81"/>
      <c r="V1290" s="81"/>
      <c r="W1290" s="81"/>
      <c r="X1290" s="81"/>
    </row>
    <row r="1291" spans="3:24" x14ac:dyDescent="0.25">
      <c r="C1291" s="76">
        <v>41906</v>
      </c>
      <c r="D1291" s="81">
        <v>1.6337999999999999</v>
      </c>
      <c r="E1291" s="81">
        <v>96.95</v>
      </c>
      <c r="F1291" s="81">
        <v>1.2779</v>
      </c>
      <c r="G1291" s="81">
        <v>155.32499999999999</v>
      </c>
      <c r="H1291" s="81">
        <v>107.45</v>
      </c>
      <c r="I1291" s="81">
        <v>329.5</v>
      </c>
      <c r="J1291" s="81">
        <v>480.25</v>
      </c>
      <c r="K1291" s="81">
        <v>152.75</v>
      </c>
      <c r="L1291" s="81">
        <v>2795</v>
      </c>
      <c r="M1291" s="81">
        <v>24.57</v>
      </c>
      <c r="N1291" s="81"/>
      <c r="O1291" s="81"/>
      <c r="P1291" s="81"/>
      <c r="Q1291" s="81"/>
      <c r="R1291" s="81"/>
      <c r="S1291" s="81"/>
      <c r="T1291" s="81"/>
      <c r="U1291" s="81"/>
      <c r="V1291" s="81"/>
      <c r="W1291" s="81"/>
      <c r="X1291" s="81"/>
    </row>
    <row r="1292" spans="3:24" x14ac:dyDescent="0.25">
      <c r="C1292" s="76">
        <v>41905</v>
      </c>
      <c r="D1292" s="81">
        <v>1.6386000000000001</v>
      </c>
      <c r="E1292" s="81">
        <v>96.85</v>
      </c>
      <c r="F1292" s="81">
        <v>1.2845</v>
      </c>
      <c r="G1292" s="81">
        <v>155.44999999999999</v>
      </c>
      <c r="H1292" s="81">
        <v>107.875</v>
      </c>
      <c r="I1292" s="81">
        <v>325.5</v>
      </c>
      <c r="J1292" s="81">
        <v>476</v>
      </c>
      <c r="K1292" s="81">
        <v>150.25</v>
      </c>
      <c r="L1292" s="81">
        <v>2795</v>
      </c>
      <c r="M1292" s="81">
        <v>24.55</v>
      </c>
      <c r="N1292" s="81"/>
      <c r="O1292" s="81"/>
      <c r="P1292" s="81"/>
      <c r="Q1292" s="81"/>
      <c r="R1292" s="81"/>
      <c r="S1292" s="81"/>
      <c r="T1292" s="81"/>
      <c r="U1292" s="81"/>
      <c r="V1292" s="81"/>
      <c r="W1292" s="81"/>
      <c r="X1292" s="81"/>
    </row>
    <row r="1293" spans="3:24" x14ac:dyDescent="0.25">
      <c r="C1293" s="76">
        <v>41904</v>
      </c>
      <c r="D1293" s="81">
        <v>1.6359999999999999</v>
      </c>
      <c r="E1293" s="81">
        <v>96.97</v>
      </c>
      <c r="F1293" s="81">
        <v>1.2848999999999999</v>
      </c>
      <c r="G1293" s="81">
        <v>155.5</v>
      </c>
      <c r="H1293" s="81">
        <v>107.3</v>
      </c>
      <c r="I1293" s="81">
        <v>330.25</v>
      </c>
      <c r="J1293" s="81">
        <v>476.75</v>
      </c>
      <c r="K1293" s="81">
        <v>151.25</v>
      </c>
      <c r="L1293" s="81">
        <v>2795</v>
      </c>
      <c r="M1293" s="81">
        <v>24.55</v>
      </c>
      <c r="N1293" s="81"/>
      <c r="O1293" s="81"/>
      <c r="P1293" s="81"/>
      <c r="Q1293" s="81"/>
      <c r="R1293" s="81"/>
      <c r="S1293" s="81"/>
      <c r="T1293" s="81"/>
      <c r="U1293" s="81"/>
      <c r="V1293" s="81"/>
      <c r="W1293" s="81"/>
      <c r="X1293" s="81"/>
    </row>
    <row r="1294" spans="3:24" x14ac:dyDescent="0.25">
      <c r="C1294" s="76">
        <v>41901</v>
      </c>
      <c r="D1294" s="81">
        <v>1.6286</v>
      </c>
      <c r="E1294" s="81">
        <v>98.39</v>
      </c>
      <c r="F1294" s="81">
        <v>1.2827999999999999</v>
      </c>
      <c r="G1294" s="81">
        <v>155.625</v>
      </c>
      <c r="H1294" s="81">
        <v>105.97499999999999</v>
      </c>
      <c r="I1294" s="81">
        <v>331.5</v>
      </c>
      <c r="J1294" s="81">
        <v>474.5</v>
      </c>
      <c r="K1294" s="81">
        <v>153.5</v>
      </c>
      <c r="L1294" s="81">
        <v>2795</v>
      </c>
      <c r="M1294" s="81">
        <v>24.54</v>
      </c>
      <c r="N1294" s="81"/>
      <c r="O1294" s="81"/>
      <c r="P1294" s="81"/>
      <c r="Q1294" s="81"/>
      <c r="R1294" s="81"/>
      <c r="S1294" s="81"/>
      <c r="T1294" s="81"/>
      <c r="U1294" s="81"/>
      <c r="V1294" s="81"/>
      <c r="W1294" s="81"/>
      <c r="X1294" s="81"/>
    </row>
    <row r="1295" spans="3:24" x14ac:dyDescent="0.25">
      <c r="C1295" s="76">
        <v>41900</v>
      </c>
      <c r="D1295" s="81">
        <v>1.64</v>
      </c>
      <c r="E1295" s="81">
        <v>97.7</v>
      </c>
      <c r="F1295" s="81">
        <v>1.2922</v>
      </c>
      <c r="G1295" s="81">
        <v>155.6</v>
      </c>
      <c r="H1295" s="81">
        <v>102.97499999999999</v>
      </c>
      <c r="I1295" s="81">
        <v>338.25</v>
      </c>
      <c r="J1295" s="81">
        <v>488.5</v>
      </c>
      <c r="K1295" s="81">
        <v>159</v>
      </c>
      <c r="L1295" s="81">
        <v>2795</v>
      </c>
      <c r="M1295" s="81">
        <v>24.53</v>
      </c>
      <c r="N1295" s="81"/>
      <c r="O1295" s="81"/>
      <c r="P1295" s="81"/>
      <c r="Q1295" s="81"/>
      <c r="R1295" s="81"/>
      <c r="S1295" s="81"/>
      <c r="T1295" s="81"/>
      <c r="U1295" s="81"/>
      <c r="V1295" s="81"/>
      <c r="W1295" s="81"/>
      <c r="X1295" s="81"/>
    </row>
    <row r="1296" spans="3:24" x14ac:dyDescent="0.25">
      <c r="C1296" s="76">
        <v>41899</v>
      </c>
      <c r="D1296" s="81">
        <v>1.6273</v>
      </c>
      <c r="E1296" s="81">
        <v>98.97</v>
      </c>
      <c r="F1296" s="81">
        <v>1.2865</v>
      </c>
      <c r="G1296" s="81">
        <v>157.02500000000001</v>
      </c>
      <c r="H1296" s="81">
        <v>105.1</v>
      </c>
      <c r="I1296" s="81">
        <v>341.75</v>
      </c>
      <c r="J1296" s="81">
        <v>499.25</v>
      </c>
      <c r="K1296" s="81">
        <v>161.5</v>
      </c>
      <c r="L1296" s="81">
        <v>2795</v>
      </c>
      <c r="M1296" s="81">
        <v>24.56</v>
      </c>
      <c r="N1296" s="81"/>
      <c r="O1296" s="81"/>
      <c r="P1296" s="81"/>
      <c r="Q1296" s="81"/>
      <c r="R1296" s="81"/>
      <c r="S1296" s="81"/>
      <c r="T1296" s="81"/>
      <c r="U1296" s="81"/>
      <c r="V1296" s="81"/>
      <c r="W1296" s="81"/>
      <c r="X1296" s="81"/>
    </row>
    <row r="1297" spans="3:24" x14ac:dyDescent="0.25">
      <c r="C1297" s="76">
        <v>41898</v>
      </c>
      <c r="D1297" s="81">
        <v>1.6274999999999999</v>
      </c>
      <c r="E1297" s="81">
        <v>99.05</v>
      </c>
      <c r="F1297" s="81">
        <v>1.2959000000000001</v>
      </c>
      <c r="G1297" s="81">
        <v>156.19999999999999</v>
      </c>
      <c r="H1297" s="81">
        <v>106.875</v>
      </c>
      <c r="I1297" s="81">
        <v>343.75</v>
      </c>
      <c r="J1297" s="81">
        <v>496.25</v>
      </c>
      <c r="K1297" s="81">
        <v>162</v>
      </c>
      <c r="L1297" s="81">
        <v>2795</v>
      </c>
      <c r="M1297" s="81">
        <v>24.56</v>
      </c>
      <c r="N1297" s="81"/>
      <c r="O1297" s="81"/>
      <c r="P1297" s="81"/>
      <c r="Q1297" s="81"/>
      <c r="R1297" s="81"/>
      <c r="S1297" s="81"/>
      <c r="T1297" s="81"/>
      <c r="U1297" s="81"/>
      <c r="V1297" s="81"/>
      <c r="W1297" s="81"/>
      <c r="X1297" s="81"/>
    </row>
    <row r="1298" spans="3:24" x14ac:dyDescent="0.25">
      <c r="C1298" s="76">
        <v>41897</v>
      </c>
      <c r="D1298" s="81">
        <v>1.6231</v>
      </c>
      <c r="E1298" s="81">
        <v>96.65</v>
      </c>
      <c r="F1298" s="81">
        <v>1.294</v>
      </c>
      <c r="G1298" s="81">
        <v>156.35</v>
      </c>
      <c r="H1298" s="81">
        <v>106.075</v>
      </c>
      <c r="I1298" s="81">
        <v>343</v>
      </c>
      <c r="J1298" s="81">
        <v>500.75</v>
      </c>
      <c r="K1298" s="81">
        <v>161.5</v>
      </c>
      <c r="L1298" s="81">
        <v>2787</v>
      </c>
      <c r="M1298" s="81">
        <v>24.58</v>
      </c>
      <c r="N1298" s="81"/>
      <c r="O1298" s="81"/>
      <c r="P1298" s="81"/>
      <c r="Q1298" s="81"/>
      <c r="R1298" s="81"/>
      <c r="S1298" s="81"/>
      <c r="T1298" s="81"/>
      <c r="U1298" s="81"/>
      <c r="V1298" s="81"/>
      <c r="W1298" s="81"/>
      <c r="X1298" s="81"/>
    </row>
    <row r="1299" spans="3:24" x14ac:dyDescent="0.25">
      <c r="C1299" s="76">
        <v>41894</v>
      </c>
      <c r="D1299" s="81">
        <v>1.6266</v>
      </c>
      <c r="E1299" s="81">
        <v>97.11</v>
      </c>
      <c r="F1299" s="81">
        <v>1.2964</v>
      </c>
      <c r="G1299" s="81">
        <v>156.27500000000001</v>
      </c>
      <c r="H1299" s="81">
        <v>105.7</v>
      </c>
      <c r="I1299" s="81">
        <v>339</v>
      </c>
      <c r="J1299" s="81">
        <v>498.25</v>
      </c>
      <c r="K1299" s="81">
        <v>162.75</v>
      </c>
      <c r="L1299" s="81">
        <v>2787</v>
      </c>
      <c r="M1299" s="81">
        <v>24.52</v>
      </c>
      <c r="N1299" s="81"/>
      <c r="O1299" s="81"/>
      <c r="P1299" s="81"/>
      <c r="Q1299" s="81"/>
      <c r="R1299" s="81"/>
      <c r="S1299" s="81"/>
      <c r="T1299" s="81"/>
      <c r="U1299" s="81"/>
      <c r="V1299" s="81"/>
      <c r="W1299" s="81"/>
      <c r="X1299" s="81"/>
    </row>
    <row r="1300" spans="3:24" x14ac:dyDescent="0.25">
      <c r="C1300" s="76">
        <v>41893</v>
      </c>
      <c r="D1300" s="81">
        <v>1.6254</v>
      </c>
      <c r="E1300" s="81">
        <v>98.08</v>
      </c>
      <c r="F1300" s="81">
        <v>1.2925</v>
      </c>
      <c r="G1300" s="81">
        <v>157.375</v>
      </c>
      <c r="H1300" s="81">
        <v>106.375</v>
      </c>
      <c r="I1300" s="81">
        <v>331.75</v>
      </c>
      <c r="J1300" s="81">
        <v>503</v>
      </c>
      <c r="K1300" s="81">
        <v>164</v>
      </c>
      <c r="L1300" s="81">
        <v>2787</v>
      </c>
      <c r="M1300" s="81">
        <v>24.48</v>
      </c>
      <c r="N1300" s="81"/>
      <c r="O1300" s="81"/>
      <c r="P1300" s="81"/>
      <c r="Q1300" s="81"/>
      <c r="R1300" s="81"/>
      <c r="S1300" s="81"/>
      <c r="T1300" s="81"/>
      <c r="U1300" s="81"/>
      <c r="V1300" s="81"/>
      <c r="W1300" s="81"/>
      <c r="X1300" s="81"/>
    </row>
    <row r="1301" spans="3:24" x14ac:dyDescent="0.25">
      <c r="C1301" s="76">
        <v>41892</v>
      </c>
      <c r="D1301" s="81">
        <v>1.6211</v>
      </c>
      <c r="E1301" s="81">
        <v>98.04</v>
      </c>
      <c r="F1301" s="81">
        <v>1.2916000000000001</v>
      </c>
      <c r="G1301" s="81">
        <v>159.69999999999999</v>
      </c>
      <c r="H1301" s="81">
        <v>107.1</v>
      </c>
      <c r="I1301" s="81">
        <v>338.75</v>
      </c>
      <c r="J1301" s="81">
        <v>518.75</v>
      </c>
      <c r="K1301" s="81">
        <v>167.25</v>
      </c>
      <c r="L1301" s="81">
        <v>2787</v>
      </c>
      <c r="M1301" s="81">
        <v>24.45</v>
      </c>
      <c r="N1301" s="81"/>
      <c r="O1301" s="81"/>
      <c r="P1301" s="81"/>
      <c r="Q1301" s="81"/>
      <c r="R1301" s="81"/>
      <c r="S1301" s="81"/>
      <c r="T1301" s="81"/>
      <c r="U1301" s="81"/>
      <c r="V1301" s="81"/>
      <c r="W1301" s="81"/>
      <c r="X1301" s="81"/>
    </row>
    <row r="1302" spans="3:24" x14ac:dyDescent="0.25">
      <c r="C1302" s="76">
        <v>41891</v>
      </c>
      <c r="D1302" s="81">
        <v>1.6105</v>
      </c>
      <c r="E1302" s="81">
        <v>99.16</v>
      </c>
      <c r="F1302" s="81">
        <v>1.2935000000000001</v>
      </c>
      <c r="G1302" s="81">
        <v>159.67500000000001</v>
      </c>
      <c r="H1302" s="81">
        <v>105.77500000000001</v>
      </c>
      <c r="I1302" s="81">
        <v>336.25</v>
      </c>
      <c r="J1302" s="81">
        <v>527.5</v>
      </c>
      <c r="K1302" s="81">
        <v>169.25</v>
      </c>
      <c r="L1302" s="81">
        <v>2787</v>
      </c>
      <c r="M1302" s="81">
        <v>24.52</v>
      </c>
      <c r="N1302" s="81"/>
      <c r="O1302" s="81"/>
      <c r="P1302" s="81"/>
      <c r="Q1302" s="81"/>
      <c r="R1302" s="81"/>
      <c r="S1302" s="81"/>
      <c r="T1302" s="81"/>
      <c r="U1302" s="81"/>
      <c r="V1302" s="81"/>
      <c r="W1302" s="81"/>
      <c r="X1302" s="81"/>
    </row>
    <row r="1303" spans="3:24" x14ac:dyDescent="0.25">
      <c r="C1303" s="76">
        <v>41890</v>
      </c>
      <c r="D1303" s="81">
        <v>1.6104000000000001</v>
      </c>
      <c r="E1303" s="81">
        <v>100.2</v>
      </c>
      <c r="F1303" s="81">
        <v>1.2896000000000001</v>
      </c>
      <c r="G1303" s="81">
        <v>158.52500000000001</v>
      </c>
      <c r="H1303" s="81">
        <v>103.075</v>
      </c>
      <c r="I1303" s="81">
        <v>339.25</v>
      </c>
      <c r="J1303" s="81">
        <v>533.5</v>
      </c>
      <c r="K1303" s="81">
        <v>170.25</v>
      </c>
      <c r="L1303" s="81">
        <v>2787</v>
      </c>
      <c r="M1303" s="81">
        <v>24.45</v>
      </c>
      <c r="N1303" s="81"/>
      <c r="O1303" s="81"/>
      <c r="P1303" s="81"/>
      <c r="Q1303" s="81"/>
      <c r="R1303" s="81"/>
      <c r="S1303" s="81"/>
      <c r="T1303" s="81"/>
      <c r="U1303" s="81"/>
      <c r="V1303" s="81"/>
      <c r="W1303" s="81"/>
      <c r="X1303" s="81"/>
    </row>
    <row r="1304" spans="3:24" x14ac:dyDescent="0.25">
      <c r="C1304" s="76">
        <v>41887</v>
      </c>
      <c r="D1304" s="81">
        <v>1.6325000000000001</v>
      </c>
      <c r="E1304" s="81">
        <v>100.82</v>
      </c>
      <c r="F1304" s="81">
        <v>1.2949999999999999</v>
      </c>
      <c r="G1304" s="81">
        <v>159.75</v>
      </c>
      <c r="H1304" s="81">
        <v>105.625</v>
      </c>
      <c r="I1304" s="81">
        <v>346.5</v>
      </c>
      <c r="J1304" s="81">
        <v>531.5</v>
      </c>
      <c r="K1304" s="81">
        <v>172</v>
      </c>
      <c r="L1304" s="81">
        <v>2787</v>
      </c>
      <c r="M1304" s="81">
        <v>24.28</v>
      </c>
      <c r="N1304" s="81"/>
      <c r="O1304" s="81"/>
      <c r="P1304" s="81"/>
      <c r="Q1304" s="81"/>
      <c r="R1304" s="81"/>
      <c r="S1304" s="81"/>
      <c r="T1304" s="81"/>
      <c r="U1304" s="81"/>
      <c r="V1304" s="81"/>
      <c r="W1304" s="81"/>
      <c r="X1304" s="81"/>
    </row>
    <row r="1305" spans="3:24" x14ac:dyDescent="0.25">
      <c r="C1305" s="76">
        <v>41886</v>
      </c>
      <c r="D1305" s="81">
        <v>1.633</v>
      </c>
      <c r="E1305" s="81">
        <v>101.83</v>
      </c>
      <c r="F1305" s="81">
        <v>1.2944</v>
      </c>
      <c r="G1305" s="81">
        <v>157.05000000000001</v>
      </c>
      <c r="H1305" s="81">
        <v>102.65</v>
      </c>
      <c r="I1305" s="81">
        <v>335.75</v>
      </c>
      <c r="J1305" s="81">
        <v>525.25</v>
      </c>
      <c r="K1305" s="81">
        <v>170.75</v>
      </c>
      <c r="L1305" s="81">
        <v>2787</v>
      </c>
      <c r="M1305" s="81">
        <v>24.22</v>
      </c>
      <c r="N1305" s="81"/>
      <c r="O1305" s="81"/>
      <c r="P1305" s="81"/>
      <c r="Q1305" s="81"/>
      <c r="R1305" s="81"/>
      <c r="S1305" s="81"/>
      <c r="T1305" s="81"/>
      <c r="U1305" s="81"/>
      <c r="V1305" s="81"/>
      <c r="W1305" s="81"/>
      <c r="X1305" s="81"/>
    </row>
    <row r="1306" spans="3:24" x14ac:dyDescent="0.25">
      <c r="C1306" s="76">
        <v>41885</v>
      </c>
      <c r="D1306" s="81">
        <v>1.6460999999999999</v>
      </c>
      <c r="E1306" s="81">
        <v>102.77</v>
      </c>
      <c r="F1306" s="81">
        <v>1.3149999999999999</v>
      </c>
      <c r="G1306" s="81">
        <v>155.42500000000001</v>
      </c>
      <c r="H1306" s="81">
        <v>101.1</v>
      </c>
      <c r="I1306" s="81">
        <v>341.25</v>
      </c>
      <c r="J1306" s="81">
        <v>523.5</v>
      </c>
      <c r="K1306" s="81">
        <v>171</v>
      </c>
      <c r="L1306" s="81">
        <v>2787</v>
      </c>
      <c r="M1306" s="81">
        <v>22.25</v>
      </c>
      <c r="N1306" s="81"/>
      <c r="O1306" s="81"/>
      <c r="P1306" s="81"/>
      <c r="Q1306" s="81"/>
      <c r="R1306" s="81"/>
      <c r="S1306" s="81"/>
      <c r="T1306" s="81"/>
      <c r="U1306" s="81"/>
      <c r="V1306" s="81"/>
      <c r="W1306" s="81"/>
      <c r="X1306" s="81"/>
    </row>
    <row r="1307" spans="3:24" x14ac:dyDescent="0.25">
      <c r="C1307" s="76">
        <v>41884</v>
      </c>
      <c r="D1307" s="81">
        <v>1.6469</v>
      </c>
      <c r="E1307" s="81">
        <v>100.34</v>
      </c>
      <c r="F1307" s="81">
        <v>1.3130999999999999</v>
      </c>
      <c r="G1307" s="81">
        <v>152.42500000000001</v>
      </c>
      <c r="H1307" s="81">
        <v>99.875</v>
      </c>
      <c r="I1307" s="81">
        <v>355.75</v>
      </c>
      <c r="J1307" s="81">
        <v>543.5</v>
      </c>
      <c r="K1307" s="81">
        <v>173.5</v>
      </c>
      <c r="L1307" s="81">
        <v>2787</v>
      </c>
      <c r="M1307" s="81">
        <v>22.23</v>
      </c>
      <c r="N1307" s="81"/>
      <c r="O1307" s="81"/>
      <c r="P1307" s="81"/>
      <c r="Q1307" s="81"/>
      <c r="R1307" s="81"/>
      <c r="S1307" s="81"/>
      <c r="T1307" s="81"/>
      <c r="U1307" s="81"/>
      <c r="V1307" s="81"/>
      <c r="W1307" s="81"/>
      <c r="X1307" s="81"/>
    </row>
    <row r="1308" spans="3:24" x14ac:dyDescent="0.25">
      <c r="C1308" s="76">
        <v>41883</v>
      </c>
      <c r="D1308" s="81">
        <v>1.6607000000000001</v>
      </c>
      <c r="E1308" s="81">
        <v>102.79</v>
      </c>
      <c r="F1308" s="81">
        <v>1.3127</v>
      </c>
      <c r="G1308" s="81">
        <v>155.9</v>
      </c>
      <c r="H1308" s="81">
        <v>98.125</v>
      </c>
      <c r="I1308" s="81">
        <v>359</v>
      </c>
      <c r="J1308" s="81">
        <v>550.25</v>
      </c>
      <c r="K1308" s="81">
        <v>173.75</v>
      </c>
      <c r="L1308" s="81">
        <v>3000</v>
      </c>
      <c r="M1308" s="81">
        <v>22.24</v>
      </c>
      <c r="N1308" s="81"/>
      <c r="O1308" s="81"/>
      <c r="P1308" s="81"/>
      <c r="Q1308" s="81"/>
      <c r="R1308" s="81"/>
      <c r="S1308" s="81"/>
      <c r="T1308" s="81"/>
      <c r="U1308" s="81"/>
      <c r="V1308" s="81"/>
      <c r="W1308" s="81"/>
      <c r="X1308" s="81"/>
    </row>
    <row r="1309" spans="3:24" x14ac:dyDescent="0.25">
      <c r="C1309" s="76">
        <v>41880</v>
      </c>
      <c r="D1309" s="81">
        <v>1.6597</v>
      </c>
      <c r="E1309" s="81">
        <v>103.19</v>
      </c>
      <c r="F1309" s="81">
        <v>1.3131999999999999</v>
      </c>
      <c r="G1309" s="81">
        <v>155.9</v>
      </c>
      <c r="H1309" s="81">
        <v>98.125</v>
      </c>
      <c r="I1309" s="81">
        <v>359</v>
      </c>
      <c r="J1309" s="81">
        <v>550.25</v>
      </c>
      <c r="K1309" s="81">
        <v>174.25</v>
      </c>
      <c r="L1309" s="81">
        <v>3000</v>
      </c>
      <c r="M1309" s="81">
        <v>22.24</v>
      </c>
      <c r="N1309" s="81"/>
      <c r="O1309" s="81"/>
      <c r="P1309" s="81"/>
      <c r="Q1309" s="81"/>
      <c r="R1309" s="81"/>
      <c r="S1309" s="81"/>
      <c r="T1309" s="81"/>
      <c r="U1309" s="81"/>
      <c r="V1309" s="81"/>
      <c r="W1309" s="81"/>
      <c r="X1309" s="81"/>
    </row>
    <row r="1310" spans="3:24" x14ac:dyDescent="0.25">
      <c r="C1310" s="76">
        <v>41879</v>
      </c>
      <c r="D1310" s="81">
        <v>1.6584000000000001</v>
      </c>
      <c r="E1310" s="81">
        <v>102.46</v>
      </c>
      <c r="F1310" s="81">
        <v>1.3182</v>
      </c>
      <c r="G1310" s="81">
        <v>154.65</v>
      </c>
      <c r="H1310" s="81">
        <v>95.474999999999994</v>
      </c>
      <c r="I1310" s="81">
        <v>361.75</v>
      </c>
      <c r="J1310" s="81">
        <v>556.5</v>
      </c>
      <c r="K1310" s="81">
        <v>175</v>
      </c>
      <c r="L1310" s="81">
        <v>3000</v>
      </c>
      <c r="M1310" s="81">
        <v>22.24</v>
      </c>
      <c r="N1310" s="81"/>
      <c r="O1310" s="81"/>
      <c r="P1310" s="81"/>
      <c r="Q1310" s="81"/>
      <c r="R1310" s="81"/>
      <c r="S1310" s="81"/>
      <c r="T1310" s="81"/>
      <c r="U1310" s="81"/>
      <c r="V1310" s="81"/>
      <c r="W1310" s="81"/>
      <c r="X1310" s="81"/>
    </row>
    <row r="1311" spans="3:24" x14ac:dyDescent="0.25">
      <c r="C1311" s="76">
        <v>41878</v>
      </c>
      <c r="D1311" s="81">
        <v>1.6575</v>
      </c>
      <c r="E1311" s="81">
        <v>102.72</v>
      </c>
      <c r="F1311" s="81">
        <v>1.3191999999999999</v>
      </c>
      <c r="G1311" s="81">
        <v>153.19999999999999</v>
      </c>
      <c r="H1311" s="81">
        <v>95.924999999999997</v>
      </c>
      <c r="I1311" s="81">
        <v>356</v>
      </c>
      <c r="J1311" s="81">
        <v>547.25</v>
      </c>
      <c r="K1311" s="81">
        <v>173.5</v>
      </c>
      <c r="L1311" s="81">
        <v>3000</v>
      </c>
      <c r="M1311" s="81">
        <v>22.26</v>
      </c>
      <c r="N1311" s="81"/>
      <c r="O1311" s="81"/>
      <c r="P1311" s="81"/>
      <c r="Q1311" s="81"/>
      <c r="R1311" s="81"/>
      <c r="S1311" s="81"/>
      <c r="T1311" s="81"/>
      <c r="U1311" s="81"/>
      <c r="V1311" s="81"/>
      <c r="W1311" s="81"/>
      <c r="X1311" s="81"/>
    </row>
    <row r="1312" spans="3:24" x14ac:dyDescent="0.25">
      <c r="C1312" s="76">
        <v>41877</v>
      </c>
      <c r="D1312" s="81">
        <v>1.6538999999999999</v>
      </c>
      <c r="E1312" s="81">
        <v>102.5</v>
      </c>
      <c r="F1312" s="81">
        <v>1.3167</v>
      </c>
      <c r="G1312" s="81">
        <v>153.55000000000001</v>
      </c>
      <c r="H1312" s="81">
        <v>95.1</v>
      </c>
      <c r="I1312" s="81">
        <v>356</v>
      </c>
      <c r="J1312" s="81">
        <v>541.5</v>
      </c>
      <c r="K1312" s="81">
        <v>172.75</v>
      </c>
      <c r="L1312" s="81">
        <v>3000</v>
      </c>
      <c r="M1312" s="81">
        <v>22.26</v>
      </c>
      <c r="N1312" s="81"/>
      <c r="O1312" s="81"/>
      <c r="P1312" s="81"/>
      <c r="Q1312" s="81"/>
      <c r="R1312" s="81"/>
      <c r="S1312" s="81"/>
      <c r="T1312" s="81"/>
      <c r="U1312" s="81"/>
      <c r="V1312" s="81"/>
      <c r="W1312" s="81"/>
      <c r="X1312" s="81"/>
    </row>
    <row r="1313" spans="3:24" x14ac:dyDescent="0.25">
      <c r="C1313" s="76">
        <v>41876</v>
      </c>
      <c r="D1313" s="81">
        <v>1.6577</v>
      </c>
      <c r="E1313" s="81">
        <v>102.65</v>
      </c>
      <c r="F1313" s="81">
        <v>1.3190999999999999</v>
      </c>
      <c r="G1313" s="81">
        <v>152.75</v>
      </c>
      <c r="H1313" s="81">
        <v>93.45</v>
      </c>
      <c r="I1313" s="81">
        <v>360</v>
      </c>
      <c r="J1313" s="81">
        <v>542.5</v>
      </c>
      <c r="K1313" s="81">
        <v>173.5</v>
      </c>
      <c r="L1313" s="81">
        <v>3000</v>
      </c>
      <c r="M1313" s="81">
        <v>22.21</v>
      </c>
      <c r="N1313" s="81"/>
      <c r="O1313" s="81"/>
      <c r="P1313" s="81"/>
      <c r="Q1313" s="81"/>
      <c r="R1313" s="81"/>
      <c r="S1313" s="81"/>
      <c r="T1313" s="81"/>
      <c r="U1313" s="81"/>
      <c r="V1313" s="81"/>
      <c r="W1313" s="81"/>
      <c r="X1313" s="81"/>
    </row>
    <row r="1314" spans="3:24" x14ac:dyDescent="0.25">
      <c r="C1314" s="76">
        <v>41873</v>
      </c>
      <c r="D1314" s="81">
        <v>1.6569</v>
      </c>
      <c r="E1314" s="81">
        <v>102.29</v>
      </c>
      <c r="F1314" s="81">
        <v>1.3242</v>
      </c>
      <c r="G1314" s="81">
        <v>151.85</v>
      </c>
      <c r="H1314" s="81">
        <v>92.875</v>
      </c>
      <c r="I1314" s="81">
        <v>365.5</v>
      </c>
      <c r="J1314" s="81">
        <v>552</v>
      </c>
      <c r="K1314" s="81">
        <v>173.75</v>
      </c>
      <c r="L1314" s="81">
        <v>3000</v>
      </c>
      <c r="M1314" s="81">
        <v>22.23</v>
      </c>
      <c r="N1314" s="81"/>
      <c r="O1314" s="81"/>
      <c r="P1314" s="81"/>
      <c r="Q1314" s="81"/>
      <c r="R1314" s="81"/>
      <c r="S1314" s="81"/>
      <c r="T1314" s="81"/>
      <c r="U1314" s="81"/>
      <c r="V1314" s="81"/>
      <c r="W1314" s="81"/>
      <c r="X1314" s="81"/>
    </row>
    <row r="1315" spans="3:24" x14ac:dyDescent="0.25">
      <c r="C1315" s="76">
        <v>41872</v>
      </c>
      <c r="D1315" s="81">
        <v>1.6577999999999999</v>
      </c>
      <c r="E1315" s="81">
        <v>102.63</v>
      </c>
      <c r="F1315" s="81">
        <v>1.3281000000000001</v>
      </c>
      <c r="G1315" s="81">
        <v>149.65</v>
      </c>
      <c r="H1315" s="81">
        <v>93.625</v>
      </c>
      <c r="I1315" s="81">
        <v>362.25</v>
      </c>
      <c r="J1315" s="81">
        <v>546.25</v>
      </c>
      <c r="K1315" s="81">
        <v>171.5</v>
      </c>
      <c r="L1315" s="81">
        <v>3000</v>
      </c>
      <c r="M1315" s="81">
        <v>22.23</v>
      </c>
      <c r="N1315" s="81"/>
      <c r="O1315" s="81"/>
      <c r="P1315" s="81"/>
      <c r="Q1315" s="81"/>
      <c r="R1315" s="81"/>
      <c r="S1315" s="81"/>
      <c r="T1315" s="81"/>
      <c r="U1315" s="81"/>
      <c r="V1315" s="81"/>
      <c r="W1315" s="81"/>
      <c r="X1315" s="81"/>
    </row>
    <row r="1316" spans="3:24" x14ac:dyDescent="0.25">
      <c r="C1316" s="76">
        <v>41871</v>
      </c>
      <c r="D1316" s="81">
        <v>1.6594</v>
      </c>
      <c r="E1316" s="81">
        <v>102.28</v>
      </c>
      <c r="F1316" s="81">
        <v>1.3258000000000001</v>
      </c>
      <c r="G1316" s="81">
        <v>149.25</v>
      </c>
      <c r="H1316" s="81">
        <v>92.5</v>
      </c>
      <c r="I1316" s="81">
        <v>359.5</v>
      </c>
      <c r="J1316" s="81">
        <v>539.5</v>
      </c>
      <c r="K1316" s="81">
        <v>171.25</v>
      </c>
      <c r="L1316" s="81">
        <v>3000</v>
      </c>
      <c r="M1316" s="81">
        <v>22.2</v>
      </c>
      <c r="N1316" s="81"/>
      <c r="O1316" s="81"/>
      <c r="P1316" s="81"/>
      <c r="Q1316" s="81"/>
      <c r="R1316" s="81"/>
      <c r="S1316" s="81"/>
      <c r="T1316" s="81"/>
      <c r="U1316" s="81"/>
      <c r="V1316" s="81"/>
      <c r="W1316" s="81"/>
      <c r="X1316" s="81"/>
    </row>
    <row r="1317" spans="3:24" x14ac:dyDescent="0.25">
      <c r="C1317" s="76">
        <v>41870</v>
      </c>
      <c r="D1317" s="81">
        <v>1.6615</v>
      </c>
      <c r="E1317" s="81">
        <v>101.56</v>
      </c>
      <c r="F1317" s="81">
        <v>1.3319000000000001</v>
      </c>
      <c r="G1317" s="81">
        <v>150.5</v>
      </c>
      <c r="H1317" s="81">
        <v>94.825000000000003</v>
      </c>
      <c r="I1317" s="81">
        <v>362.5</v>
      </c>
      <c r="J1317" s="81">
        <v>546</v>
      </c>
      <c r="K1317" s="81">
        <v>172.5</v>
      </c>
      <c r="L1317" s="81">
        <v>3000</v>
      </c>
      <c r="M1317" s="81">
        <v>22.18</v>
      </c>
      <c r="N1317" s="81"/>
      <c r="O1317" s="81"/>
      <c r="P1317" s="81"/>
      <c r="Q1317" s="81"/>
      <c r="R1317" s="81"/>
      <c r="S1317" s="81"/>
      <c r="T1317" s="81"/>
      <c r="U1317" s="81"/>
      <c r="V1317" s="81"/>
      <c r="W1317" s="81"/>
      <c r="X1317" s="81"/>
    </row>
    <row r="1318" spans="3:24" x14ac:dyDescent="0.25">
      <c r="C1318" s="76">
        <v>41869</v>
      </c>
      <c r="D1318" s="81">
        <v>1.6726000000000001</v>
      </c>
      <c r="E1318" s="81">
        <v>101.6</v>
      </c>
      <c r="F1318" s="81">
        <v>1.3362000000000001</v>
      </c>
      <c r="G1318" s="81">
        <v>151.6</v>
      </c>
      <c r="H1318" s="81">
        <v>95.1</v>
      </c>
      <c r="I1318" s="81">
        <v>360.75</v>
      </c>
      <c r="J1318" s="81">
        <v>542.5</v>
      </c>
      <c r="K1318" s="81">
        <v>171.75</v>
      </c>
      <c r="L1318" s="81">
        <v>3025</v>
      </c>
      <c r="M1318" s="81">
        <v>22.1</v>
      </c>
      <c r="N1318" s="81"/>
      <c r="O1318" s="81"/>
      <c r="P1318" s="81"/>
      <c r="Q1318" s="81"/>
      <c r="R1318" s="81"/>
      <c r="S1318" s="81"/>
      <c r="T1318" s="81"/>
      <c r="U1318" s="81"/>
      <c r="V1318" s="81"/>
      <c r="W1318" s="81"/>
      <c r="X1318" s="81"/>
    </row>
    <row r="1319" spans="3:24" x14ac:dyDescent="0.25">
      <c r="C1319" s="76">
        <v>41866</v>
      </c>
      <c r="D1319" s="81">
        <v>1.6694</v>
      </c>
      <c r="E1319" s="81">
        <v>103.53</v>
      </c>
      <c r="F1319" s="81">
        <v>1.3398000000000001</v>
      </c>
      <c r="G1319" s="81">
        <v>150.6</v>
      </c>
      <c r="H1319" s="81">
        <v>94.95</v>
      </c>
      <c r="I1319" s="81">
        <v>365.75</v>
      </c>
      <c r="J1319" s="81">
        <v>551.25</v>
      </c>
      <c r="K1319" s="81">
        <v>173.75</v>
      </c>
      <c r="L1319" s="81">
        <v>3025</v>
      </c>
      <c r="M1319" s="81">
        <v>22.16</v>
      </c>
      <c r="N1319" s="81"/>
      <c r="O1319" s="81"/>
      <c r="P1319" s="81"/>
      <c r="Q1319" s="81"/>
      <c r="R1319" s="81"/>
      <c r="S1319" s="81"/>
      <c r="T1319" s="81"/>
      <c r="U1319" s="81"/>
      <c r="V1319" s="81"/>
      <c r="W1319" s="81"/>
      <c r="X1319" s="81"/>
    </row>
    <row r="1320" spans="3:24" x14ac:dyDescent="0.25">
      <c r="C1320" s="76">
        <v>41865</v>
      </c>
      <c r="D1320" s="81">
        <v>1.6685000000000001</v>
      </c>
      <c r="E1320" s="81">
        <v>102.01</v>
      </c>
      <c r="F1320" s="81">
        <v>1.3362000000000001</v>
      </c>
      <c r="G1320" s="81">
        <v>150</v>
      </c>
      <c r="H1320" s="81">
        <v>95.25</v>
      </c>
      <c r="I1320" s="81">
        <v>362</v>
      </c>
      <c r="J1320" s="81">
        <v>537.25</v>
      </c>
      <c r="K1320" s="81">
        <v>170.75</v>
      </c>
      <c r="L1320" s="81">
        <v>3025</v>
      </c>
      <c r="M1320" s="81">
        <v>22.17</v>
      </c>
      <c r="N1320" s="81"/>
      <c r="O1320" s="81"/>
      <c r="P1320" s="81"/>
      <c r="Q1320" s="81"/>
      <c r="R1320" s="81"/>
      <c r="S1320" s="81"/>
      <c r="T1320" s="81"/>
      <c r="U1320" s="81"/>
      <c r="V1320" s="81"/>
      <c r="W1320" s="81"/>
      <c r="X1320" s="81"/>
    </row>
    <row r="1321" spans="3:24" x14ac:dyDescent="0.25">
      <c r="C1321" s="76">
        <v>41864</v>
      </c>
      <c r="D1321" s="81">
        <v>1.6686000000000001</v>
      </c>
      <c r="E1321" s="81">
        <v>104.28</v>
      </c>
      <c r="F1321" s="81">
        <v>1.3364</v>
      </c>
      <c r="G1321" s="81">
        <v>148.22499999999999</v>
      </c>
      <c r="H1321" s="81">
        <v>115.2</v>
      </c>
      <c r="I1321" s="81">
        <v>358</v>
      </c>
      <c r="J1321" s="81">
        <v>528</v>
      </c>
      <c r="K1321" s="81">
        <v>171.25</v>
      </c>
      <c r="L1321" s="81">
        <v>3025</v>
      </c>
      <c r="M1321" s="81">
        <v>22.05</v>
      </c>
      <c r="N1321" s="81"/>
      <c r="O1321" s="81"/>
      <c r="P1321" s="81"/>
      <c r="Q1321" s="81"/>
      <c r="R1321" s="81"/>
      <c r="S1321" s="81"/>
      <c r="T1321" s="81"/>
      <c r="U1321" s="81"/>
      <c r="V1321" s="81"/>
      <c r="W1321" s="81"/>
      <c r="X1321" s="81"/>
    </row>
    <row r="1322" spans="3:24" x14ac:dyDescent="0.25">
      <c r="C1322" s="76">
        <v>41863</v>
      </c>
      <c r="D1322" s="81">
        <v>1.6812</v>
      </c>
      <c r="E1322" s="81">
        <v>103.02</v>
      </c>
      <c r="F1322" s="81">
        <v>1.3369</v>
      </c>
      <c r="G1322" s="81">
        <v>149.625</v>
      </c>
      <c r="H1322" s="81">
        <v>114.075</v>
      </c>
      <c r="I1322" s="81">
        <v>358.5</v>
      </c>
      <c r="J1322" s="81">
        <v>538</v>
      </c>
      <c r="K1322" s="81">
        <v>172</v>
      </c>
      <c r="L1322" s="81">
        <v>3025</v>
      </c>
      <c r="M1322" s="81">
        <v>22.02</v>
      </c>
      <c r="N1322" s="81"/>
      <c r="O1322" s="81"/>
      <c r="P1322" s="81"/>
      <c r="Q1322" s="81"/>
      <c r="R1322" s="81"/>
      <c r="S1322" s="81"/>
      <c r="T1322" s="81"/>
      <c r="U1322" s="81"/>
      <c r="V1322" s="81"/>
      <c r="W1322" s="81"/>
      <c r="X1322" s="81"/>
    </row>
    <row r="1323" spans="3:24" x14ac:dyDescent="0.25">
      <c r="C1323" s="76">
        <v>41862</v>
      </c>
      <c r="D1323" s="81">
        <v>1.6786000000000001</v>
      </c>
      <c r="E1323" s="81">
        <v>104.68</v>
      </c>
      <c r="F1323" s="81">
        <v>1.3385</v>
      </c>
      <c r="G1323" s="81">
        <v>152.625</v>
      </c>
      <c r="H1323" s="81">
        <v>114.55</v>
      </c>
      <c r="I1323" s="81">
        <v>356.75</v>
      </c>
      <c r="J1323" s="81">
        <v>546.5</v>
      </c>
      <c r="K1323" s="81">
        <v>172.25</v>
      </c>
      <c r="L1323" s="81">
        <v>3025</v>
      </c>
      <c r="M1323" s="81">
        <v>21.87</v>
      </c>
      <c r="N1323" s="81"/>
      <c r="O1323" s="81"/>
      <c r="P1323" s="81"/>
      <c r="Q1323" s="81"/>
      <c r="R1323" s="81"/>
      <c r="S1323" s="81"/>
      <c r="T1323" s="81"/>
      <c r="U1323" s="81"/>
      <c r="V1323" s="81"/>
      <c r="W1323" s="81"/>
      <c r="X1323" s="81"/>
    </row>
    <row r="1324" spans="3:24" x14ac:dyDescent="0.25">
      <c r="C1324" s="76">
        <v>41859</v>
      </c>
      <c r="D1324" s="81">
        <v>1.6772</v>
      </c>
      <c r="E1324" s="81">
        <v>105.02</v>
      </c>
      <c r="F1324" s="81">
        <v>1.341</v>
      </c>
      <c r="G1324" s="81">
        <v>152.55000000000001</v>
      </c>
      <c r="H1324" s="81">
        <v>114.22499999999999</v>
      </c>
      <c r="I1324" s="81">
        <v>351.75</v>
      </c>
      <c r="J1324" s="81">
        <v>549.25</v>
      </c>
      <c r="K1324" s="81">
        <v>174.25</v>
      </c>
      <c r="L1324" s="81">
        <v>3025</v>
      </c>
      <c r="M1324" s="81">
        <v>21.77</v>
      </c>
      <c r="N1324" s="81"/>
      <c r="O1324" s="81"/>
      <c r="P1324" s="81"/>
      <c r="Q1324" s="81"/>
      <c r="R1324" s="81"/>
      <c r="S1324" s="81"/>
      <c r="T1324" s="81"/>
      <c r="U1324" s="81"/>
      <c r="V1324" s="81"/>
      <c r="W1324" s="81"/>
      <c r="X1324" s="81"/>
    </row>
    <row r="1325" spans="3:24" x14ac:dyDescent="0.25">
      <c r="C1325" s="76">
        <v>41858</v>
      </c>
      <c r="D1325" s="81">
        <v>1.6832</v>
      </c>
      <c r="E1325" s="81">
        <v>105.44</v>
      </c>
      <c r="F1325" s="81">
        <v>1.3362000000000001</v>
      </c>
      <c r="G1325" s="81">
        <v>155.55000000000001</v>
      </c>
      <c r="H1325" s="81">
        <v>115.22499999999999</v>
      </c>
      <c r="I1325" s="81">
        <v>359.5</v>
      </c>
      <c r="J1325" s="81">
        <v>561.5</v>
      </c>
      <c r="K1325" s="81">
        <v>176.25</v>
      </c>
      <c r="L1325" s="81">
        <v>3025</v>
      </c>
      <c r="M1325" s="81">
        <v>21.76</v>
      </c>
      <c r="N1325" s="81"/>
      <c r="O1325" s="81"/>
      <c r="P1325" s="81"/>
      <c r="Q1325" s="81"/>
      <c r="R1325" s="81"/>
      <c r="S1325" s="81"/>
      <c r="T1325" s="81"/>
      <c r="U1325" s="81"/>
      <c r="V1325" s="81"/>
      <c r="W1325" s="81"/>
      <c r="X1325" s="81"/>
    </row>
    <row r="1326" spans="3:24" x14ac:dyDescent="0.25">
      <c r="C1326" s="76">
        <v>41857</v>
      </c>
      <c r="D1326" s="81">
        <v>1.6853</v>
      </c>
      <c r="E1326" s="81">
        <v>104.59</v>
      </c>
      <c r="F1326" s="81">
        <v>1.3381000000000001</v>
      </c>
      <c r="G1326" s="81">
        <v>158.55000000000001</v>
      </c>
      <c r="H1326" s="81">
        <v>116.4</v>
      </c>
      <c r="I1326" s="81">
        <v>363.25</v>
      </c>
      <c r="J1326" s="81">
        <v>568</v>
      </c>
      <c r="K1326" s="81">
        <v>178.25</v>
      </c>
      <c r="L1326" s="81">
        <v>3025</v>
      </c>
      <c r="M1326" s="81">
        <v>21.64</v>
      </c>
      <c r="N1326" s="81"/>
      <c r="O1326" s="81"/>
      <c r="P1326" s="81"/>
      <c r="Q1326" s="81"/>
      <c r="R1326" s="81"/>
      <c r="S1326" s="81"/>
      <c r="T1326" s="81"/>
      <c r="U1326" s="81"/>
      <c r="V1326" s="81"/>
      <c r="W1326" s="81"/>
      <c r="X1326" s="81"/>
    </row>
    <row r="1327" spans="3:24" x14ac:dyDescent="0.25">
      <c r="C1327" s="76">
        <v>41856</v>
      </c>
      <c r="D1327" s="81">
        <v>1.6883999999999999</v>
      </c>
      <c r="E1327" s="81">
        <v>104.61</v>
      </c>
      <c r="F1327" s="81">
        <v>1.3374999999999999</v>
      </c>
      <c r="G1327" s="81">
        <v>158.44999999999999</v>
      </c>
      <c r="H1327" s="81">
        <v>115.85</v>
      </c>
      <c r="I1327" s="81">
        <v>356.25</v>
      </c>
      <c r="J1327" s="81">
        <v>552.5</v>
      </c>
      <c r="K1327" s="81">
        <v>174.75</v>
      </c>
      <c r="L1327" s="81">
        <v>3025</v>
      </c>
      <c r="M1327" s="81">
        <v>21.63</v>
      </c>
      <c r="N1327" s="81"/>
      <c r="O1327" s="81"/>
      <c r="P1327" s="81"/>
      <c r="Q1327" s="81"/>
      <c r="R1327" s="81"/>
      <c r="S1327" s="81"/>
      <c r="T1327" s="81"/>
      <c r="U1327" s="81"/>
      <c r="V1327" s="81"/>
      <c r="W1327" s="81"/>
      <c r="X1327" s="81"/>
    </row>
    <row r="1328" spans="3:24" x14ac:dyDescent="0.25">
      <c r="C1328" s="76">
        <v>41855</v>
      </c>
      <c r="D1328" s="81">
        <v>1.6861999999999999</v>
      </c>
      <c r="E1328" s="81">
        <v>105.41</v>
      </c>
      <c r="F1328" s="81">
        <v>1.3421000000000001</v>
      </c>
      <c r="G1328" s="81">
        <v>158.22499999999999</v>
      </c>
      <c r="H1328" s="81">
        <v>117.075</v>
      </c>
      <c r="I1328" s="81">
        <v>358.75</v>
      </c>
      <c r="J1328" s="81">
        <v>544</v>
      </c>
      <c r="K1328" s="81">
        <v>173.25</v>
      </c>
      <c r="L1328" s="81">
        <v>3309</v>
      </c>
      <c r="M1328" s="81">
        <v>21.76</v>
      </c>
      <c r="N1328" s="81"/>
      <c r="O1328" s="81"/>
      <c r="P1328" s="81"/>
      <c r="Q1328" s="81"/>
      <c r="R1328" s="81"/>
      <c r="S1328" s="81"/>
      <c r="T1328" s="81"/>
      <c r="U1328" s="81"/>
      <c r="V1328" s="81"/>
      <c r="W1328" s="81"/>
      <c r="X1328" s="81"/>
    </row>
    <row r="1329" spans="3:24" x14ac:dyDescent="0.25">
      <c r="C1329" s="76">
        <v>41852</v>
      </c>
      <c r="D1329" s="81">
        <v>1.6819999999999999</v>
      </c>
      <c r="E1329" s="81">
        <v>104.84</v>
      </c>
      <c r="F1329" s="81">
        <v>1.3429</v>
      </c>
      <c r="G1329" s="81">
        <v>157.30000000000001</v>
      </c>
      <c r="H1329" s="81">
        <v>118.02500000000001</v>
      </c>
      <c r="I1329" s="81">
        <v>352.5</v>
      </c>
      <c r="J1329" s="81">
        <v>534.25</v>
      </c>
      <c r="K1329" s="81">
        <v>171.75</v>
      </c>
      <c r="L1329" s="81">
        <v>3309</v>
      </c>
      <c r="M1329" s="81">
        <v>21.47</v>
      </c>
      <c r="N1329" s="81"/>
      <c r="O1329" s="81"/>
      <c r="P1329" s="81"/>
      <c r="Q1329" s="81"/>
      <c r="R1329" s="81"/>
      <c r="S1329" s="81"/>
      <c r="T1329" s="81"/>
      <c r="U1329" s="81"/>
      <c r="V1329" s="81"/>
      <c r="W1329" s="81"/>
      <c r="X1329" s="81"/>
    </row>
    <row r="1330" spans="3:24" x14ac:dyDescent="0.25">
      <c r="C1330" s="76">
        <v>41851</v>
      </c>
      <c r="D1330" s="81">
        <v>1.6883999999999999</v>
      </c>
      <c r="E1330" s="81">
        <v>106.02</v>
      </c>
      <c r="F1330" s="81">
        <v>1.3388</v>
      </c>
      <c r="G1330" s="81">
        <v>157.92500000000001</v>
      </c>
      <c r="H1330" s="81">
        <v>118.02500000000001</v>
      </c>
      <c r="I1330" s="81">
        <v>357</v>
      </c>
      <c r="J1330" s="81">
        <v>530.25</v>
      </c>
      <c r="K1330" s="81">
        <v>170.5</v>
      </c>
      <c r="L1330" s="81">
        <v>3309</v>
      </c>
      <c r="M1330" s="81">
        <v>21.44</v>
      </c>
      <c r="N1330" s="81"/>
      <c r="O1330" s="81"/>
      <c r="P1330" s="81"/>
      <c r="Q1330" s="81"/>
      <c r="R1330" s="81"/>
      <c r="S1330" s="81"/>
      <c r="T1330" s="81"/>
      <c r="U1330" s="81"/>
      <c r="V1330" s="81"/>
      <c r="W1330" s="81"/>
      <c r="X1330" s="81"/>
    </row>
    <row r="1331" spans="3:24" x14ac:dyDescent="0.25">
      <c r="C1331" s="76">
        <v>41850</v>
      </c>
      <c r="D1331" s="81">
        <v>1.6913</v>
      </c>
      <c r="E1331" s="81">
        <v>106.51</v>
      </c>
      <c r="F1331" s="81">
        <v>1.3395999999999999</v>
      </c>
      <c r="G1331" s="81">
        <v>159.85</v>
      </c>
      <c r="H1331" s="81">
        <v>119.15</v>
      </c>
      <c r="I1331" s="81">
        <v>361.75</v>
      </c>
      <c r="J1331" s="81">
        <v>527.25</v>
      </c>
      <c r="K1331" s="81">
        <v>175.5</v>
      </c>
      <c r="L1331" s="81">
        <v>3309</v>
      </c>
      <c r="M1331" s="81">
        <v>21.38</v>
      </c>
      <c r="N1331" s="81"/>
      <c r="O1331" s="81"/>
      <c r="P1331" s="81"/>
      <c r="Q1331" s="81"/>
      <c r="R1331" s="81"/>
      <c r="S1331" s="81"/>
      <c r="T1331" s="81"/>
      <c r="U1331" s="81"/>
      <c r="V1331" s="81"/>
      <c r="W1331" s="81"/>
      <c r="X1331" s="81"/>
    </row>
    <row r="1332" spans="3:24" x14ac:dyDescent="0.25">
      <c r="C1332" s="76">
        <v>41849</v>
      </c>
      <c r="D1332" s="81">
        <v>1.6942999999999999</v>
      </c>
      <c r="E1332" s="81">
        <v>107.72</v>
      </c>
      <c r="F1332" s="81">
        <v>1.3409</v>
      </c>
      <c r="G1332" s="81">
        <v>158.77500000000001</v>
      </c>
      <c r="H1332" s="81">
        <v>121.45</v>
      </c>
      <c r="I1332" s="81">
        <v>361.5</v>
      </c>
      <c r="J1332" s="81">
        <v>520</v>
      </c>
      <c r="K1332" s="81">
        <v>175</v>
      </c>
      <c r="L1332" s="81">
        <v>3309</v>
      </c>
      <c r="M1332" s="81">
        <v>21.54</v>
      </c>
      <c r="N1332" s="81"/>
      <c r="O1332" s="81"/>
      <c r="P1332" s="81"/>
      <c r="Q1332" s="81"/>
      <c r="R1332" s="81"/>
      <c r="S1332" s="81"/>
      <c r="T1332" s="81"/>
      <c r="U1332" s="81"/>
      <c r="V1332" s="81"/>
      <c r="W1332" s="81"/>
      <c r="X1332" s="81"/>
    </row>
    <row r="1333" spans="3:24" x14ac:dyDescent="0.25">
      <c r="C1333" s="76">
        <v>41848</v>
      </c>
      <c r="D1333" s="81">
        <v>1.6981999999999999</v>
      </c>
      <c r="E1333" s="81">
        <v>107.57</v>
      </c>
      <c r="F1333" s="81">
        <v>1.3439000000000001</v>
      </c>
      <c r="G1333" s="81">
        <v>159.05000000000001</v>
      </c>
      <c r="H1333" s="81">
        <v>123.675</v>
      </c>
      <c r="I1333" s="81">
        <v>367.75</v>
      </c>
      <c r="J1333" s="81">
        <v>534.75</v>
      </c>
      <c r="K1333" s="81">
        <v>178.25</v>
      </c>
      <c r="L1333" s="81">
        <v>3309</v>
      </c>
      <c r="M1333" s="81">
        <v>21.53</v>
      </c>
      <c r="N1333" s="81"/>
      <c r="O1333" s="81"/>
      <c r="P1333" s="81"/>
      <c r="Q1333" s="81"/>
      <c r="R1333" s="81"/>
      <c r="S1333" s="81"/>
      <c r="T1333" s="81"/>
      <c r="U1333" s="81"/>
      <c r="V1333" s="81"/>
      <c r="W1333" s="81"/>
      <c r="X1333" s="81"/>
    </row>
    <row r="1334" spans="3:24" x14ac:dyDescent="0.25">
      <c r="C1334" s="76">
        <v>41845</v>
      </c>
      <c r="D1334" s="81">
        <v>1.6972</v>
      </c>
      <c r="E1334" s="81">
        <v>108.39</v>
      </c>
      <c r="F1334" s="81">
        <v>1.3429</v>
      </c>
      <c r="G1334" s="81">
        <v>159.1</v>
      </c>
      <c r="H1334" s="81">
        <v>123.625</v>
      </c>
      <c r="I1334" s="81">
        <v>363</v>
      </c>
      <c r="J1334" s="81">
        <v>538</v>
      </c>
      <c r="K1334" s="81">
        <v>179.75</v>
      </c>
      <c r="L1334" s="81">
        <v>3309</v>
      </c>
      <c r="M1334" s="81">
        <v>21.53</v>
      </c>
      <c r="N1334" s="81"/>
      <c r="O1334" s="81"/>
      <c r="P1334" s="81"/>
      <c r="Q1334" s="81"/>
      <c r="R1334" s="81"/>
      <c r="S1334" s="81"/>
      <c r="T1334" s="81"/>
      <c r="U1334" s="81"/>
      <c r="V1334" s="81"/>
      <c r="W1334" s="81"/>
      <c r="X1334" s="81"/>
    </row>
    <row r="1335" spans="3:24" x14ac:dyDescent="0.25">
      <c r="C1335" s="76">
        <v>41844</v>
      </c>
      <c r="D1335" s="81">
        <v>1.6983999999999999</v>
      </c>
      <c r="E1335" s="81">
        <v>107.07</v>
      </c>
      <c r="F1335" s="81">
        <v>1.3463000000000001</v>
      </c>
      <c r="G1335" s="81">
        <v>156.55000000000001</v>
      </c>
      <c r="H1335" s="81">
        <v>123.2</v>
      </c>
      <c r="I1335" s="81">
        <v>361.5</v>
      </c>
      <c r="J1335" s="81">
        <v>528.75</v>
      </c>
      <c r="K1335" s="81">
        <v>181</v>
      </c>
      <c r="L1335" s="81">
        <v>3309</v>
      </c>
      <c r="M1335" s="81">
        <v>21.53</v>
      </c>
      <c r="N1335" s="81"/>
      <c r="O1335" s="81"/>
      <c r="P1335" s="81"/>
      <c r="Q1335" s="81"/>
      <c r="R1335" s="81"/>
      <c r="S1335" s="81"/>
      <c r="T1335" s="81"/>
      <c r="U1335" s="81"/>
      <c r="V1335" s="81"/>
      <c r="W1335" s="81"/>
      <c r="X1335" s="81"/>
    </row>
    <row r="1336" spans="3:24" x14ac:dyDescent="0.25">
      <c r="C1336" s="76">
        <v>41843</v>
      </c>
      <c r="D1336" s="81">
        <v>1.7041999999999999</v>
      </c>
      <c r="E1336" s="81">
        <v>108.03</v>
      </c>
      <c r="F1336" s="81">
        <v>1.3464</v>
      </c>
      <c r="G1336" s="81">
        <v>156.05000000000001</v>
      </c>
      <c r="H1336" s="81">
        <v>124.575</v>
      </c>
      <c r="I1336" s="81">
        <v>362.5</v>
      </c>
      <c r="J1336" s="81">
        <v>530.75</v>
      </c>
      <c r="K1336" s="81">
        <v>179.5</v>
      </c>
      <c r="L1336" s="81">
        <v>3309</v>
      </c>
      <c r="M1336" s="81">
        <v>21.52</v>
      </c>
      <c r="N1336" s="81"/>
      <c r="O1336" s="81"/>
      <c r="P1336" s="81"/>
      <c r="Q1336" s="81"/>
      <c r="R1336" s="81"/>
      <c r="S1336" s="81"/>
      <c r="T1336" s="81"/>
      <c r="U1336" s="81"/>
      <c r="V1336" s="81"/>
      <c r="W1336" s="81"/>
      <c r="X1336" s="81"/>
    </row>
    <row r="1337" spans="3:24" x14ac:dyDescent="0.25">
      <c r="C1337" s="76">
        <v>41842</v>
      </c>
      <c r="D1337" s="81">
        <v>1.7062999999999999</v>
      </c>
      <c r="E1337" s="81">
        <v>107.33</v>
      </c>
      <c r="F1337" s="81">
        <v>1.3464</v>
      </c>
      <c r="G1337" s="81">
        <v>155.94999999999999</v>
      </c>
      <c r="H1337" s="81">
        <v>127.575</v>
      </c>
      <c r="I1337" s="81">
        <v>360.25</v>
      </c>
      <c r="J1337" s="81">
        <v>524.5</v>
      </c>
      <c r="K1337" s="81">
        <v>178</v>
      </c>
      <c r="L1337" s="81">
        <v>3309</v>
      </c>
      <c r="M1337" s="81">
        <v>21.52</v>
      </c>
      <c r="N1337" s="81"/>
      <c r="O1337" s="81"/>
      <c r="P1337" s="81"/>
      <c r="Q1337" s="81"/>
      <c r="R1337" s="81"/>
      <c r="S1337" s="81"/>
      <c r="T1337" s="81"/>
      <c r="U1337" s="81"/>
      <c r="V1337" s="81"/>
      <c r="W1337" s="81"/>
      <c r="X1337" s="81"/>
    </row>
    <row r="1338" spans="3:24" x14ac:dyDescent="0.25">
      <c r="C1338" s="76">
        <v>41841</v>
      </c>
      <c r="D1338" s="81">
        <v>1.7074</v>
      </c>
      <c r="E1338" s="81">
        <v>107.68</v>
      </c>
      <c r="F1338" s="81">
        <v>1.3523000000000001</v>
      </c>
      <c r="G1338" s="81">
        <v>152.94999999999999</v>
      </c>
      <c r="H1338" s="81">
        <v>125.1</v>
      </c>
      <c r="I1338" s="81">
        <v>364</v>
      </c>
      <c r="J1338" s="81">
        <v>530</v>
      </c>
      <c r="K1338" s="81">
        <v>176.25</v>
      </c>
      <c r="L1338" s="81">
        <v>3309</v>
      </c>
      <c r="M1338" s="81">
        <v>21.55</v>
      </c>
      <c r="N1338" s="81"/>
      <c r="O1338" s="81"/>
      <c r="P1338" s="81"/>
      <c r="Q1338" s="81"/>
      <c r="R1338" s="81"/>
      <c r="S1338" s="81"/>
      <c r="T1338" s="81"/>
      <c r="U1338" s="81"/>
      <c r="V1338" s="81"/>
      <c r="W1338" s="81"/>
      <c r="X1338" s="81"/>
    </row>
    <row r="1339" spans="3:24" x14ac:dyDescent="0.25">
      <c r="C1339" s="76">
        <v>41838</v>
      </c>
      <c r="D1339" s="81">
        <v>1.7085999999999999</v>
      </c>
      <c r="E1339" s="81">
        <v>107.24</v>
      </c>
      <c r="F1339" s="81">
        <v>1.3524</v>
      </c>
      <c r="G1339" s="81">
        <v>151.625</v>
      </c>
      <c r="H1339" s="81">
        <v>127.075</v>
      </c>
      <c r="I1339" s="81">
        <v>371.25</v>
      </c>
      <c r="J1339" s="81">
        <v>532.25</v>
      </c>
      <c r="K1339" s="81">
        <v>179.25</v>
      </c>
      <c r="L1339" s="81">
        <v>3309</v>
      </c>
      <c r="M1339" s="81">
        <v>21.51</v>
      </c>
      <c r="N1339" s="81"/>
      <c r="O1339" s="81"/>
      <c r="P1339" s="81"/>
      <c r="Q1339" s="81"/>
      <c r="R1339" s="81"/>
      <c r="S1339" s="81"/>
      <c r="T1339" s="81"/>
      <c r="U1339" s="81"/>
      <c r="V1339" s="81"/>
      <c r="W1339" s="81"/>
      <c r="X1339" s="81"/>
    </row>
    <row r="1340" spans="3:24" x14ac:dyDescent="0.25">
      <c r="C1340" s="76">
        <v>41837</v>
      </c>
      <c r="D1340" s="81">
        <v>1.7098</v>
      </c>
      <c r="E1340" s="81">
        <v>107.89</v>
      </c>
      <c r="F1340" s="81">
        <v>1.3526</v>
      </c>
      <c r="G1340" s="81">
        <v>150.65</v>
      </c>
      <c r="H1340" s="81">
        <v>128.85</v>
      </c>
      <c r="I1340" s="81">
        <v>379.5</v>
      </c>
      <c r="J1340" s="81">
        <v>550.75</v>
      </c>
      <c r="K1340" s="81">
        <v>183</v>
      </c>
      <c r="L1340" s="81">
        <v>3309</v>
      </c>
      <c r="M1340" s="81">
        <v>21.51</v>
      </c>
      <c r="N1340" s="81"/>
      <c r="O1340" s="81"/>
      <c r="P1340" s="81"/>
      <c r="Q1340" s="81"/>
      <c r="R1340" s="81"/>
      <c r="S1340" s="81"/>
      <c r="T1340" s="81"/>
      <c r="U1340" s="81"/>
      <c r="V1340" s="81"/>
      <c r="W1340" s="81"/>
      <c r="X1340" s="81"/>
    </row>
    <row r="1341" spans="3:24" x14ac:dyDescent="0.25">
      <c r="C1341" s="76">
        <v>41836</v>
      </c>
      <c r="D1341" s="81">
        <v>1.7136</v>
      </c>
      <c r="E1341" s="81">
        <v>105.85</v>
      </c>
      <c r="F1341" s="81">
        <v>1.3525</v>
      </c>
      <c r="G1341" s="81">
        <v>147.67500000000001</v>
      </c>
      <c r="H1341" s="81">
        <v>130.52500000000001</v>
      </c>
      <c r="I1341" s="81">
        <v>378.25</v>
      </c>
      <c r="J1341" s="81">
        <v>538</v>
      </c>
      <c r="K1341" s="81">
        <v>179</v>
      </c>
      <c r="L1341" s="81">
        <v>3309</v>
      </c>
      <c r="M1341" s="81">
        <v>21.46</v>
      </c>
      <c r="N1341" s="81"/>
      <c r="O1341" s="81"/>
      <c r="P1341" s="81"/>
      <c r="Q1341" s="81"/>
      <c r="R1341" s="81"/>
      <c r="S1341" s="81"/>
      <c r="T1341" s="81"/>
      <c r="U1341" s="81"/>
      <c r="V1341" s="81"/>
      <c r="W1341" s="81"/>
      <c r="X1341" s="81"/>
    </row>
    <row r="1342" spans="3:24" x14ac:dyDescent="0.25">
      <c r="C1342" s="76">
        <v>41835</v>
      </c>
      <c r="D1342" s="81">
        <v>1.7141</v>
      </c>
      <c r="E1342" s="81">
        <v>106.02</v>
      </c>
      <c r="F1342" s="81">
        <v>1.3571</v>
      </c>
      <c r="G1342" s="81">
        <v>148.57499999999999</v>
      </c>
      <c r="H1342" s="81">
        <v>130.72499999999999</v>
      </c>
      <c r="I1342" s="81">
        <v>374</v>
      </c>
      <c r="J1342" s="81">
        <v>537.75</v>
      </c>
      <c r="K1342" s="81">
        <v>177</v>
      </c>
      <c r="L1342" s="81">
        <v>3309</v>
      </c>
      <c r="M1342" s="81">
        <v>21.46</v>
      </c>
      <c r="N1342" s="81"/>
      <c r="O1342" s="81"/>
      <c r="P1342" s="81"/>
      <c r="Q1342" s="81"/>
      <c r="R1342" s="81"/>
      <c r="S1342" s="81"/>
      <c r="T1342" s="81"/>
      <c r="U1342" s="81"/>
      <c r="V1342" s="81"/>
      <c r="W1342" s="81"/>
      <c r="X1342" s="81"/>
    </row>
    <row r="1343" spans="3:24" x14ac:dyDescent="0.25">
      <c r="C1343" s="76">
        <v>41834</v>
      </c>
      <c r="D1343" s="81">
        <v>1.7082999999999999</v>
      </c>
      <c r="E1343" s="81">
        <v>106.98</v>
      </c>
      <c r="F1343" s="81">
        <v>1.3619000000000001</v>
      </c>
      <c r="G1343" s="81">
        <v>147.80000000000001</v>
      </c>
      <c r="H1343" s="81">
        <v>133.375</v>
      </c>
      <c r="I1343" s="81">
        <v>390.25</v>
      </c>
      <c r="J1343" s="81">
        <v>549.75</v>
      </c>
      <c r="K1343" s="81">
        <v>178.75</v>
      </c>
      <c r="L1343" s="81">
        <v>3595</v>
      </c>
      <c r="M1343" s="81">
        <v>21.43</v>
      </c>
      <c r="N1343" s="81"/>
      <c r="O1343" s="81"/>
      <c r="P1343" s="81"/>
      <c r="Q1343" s="81"/>
      <c r="R1343" s="81"/>
      <c r="S1343" s="81"/>
      <c r="T1343" s="81"/>
      <c r="U1343" s="81"/>
      <c r="V1343" s="81"/>
      <c r="W1343" s="81"/>
      <c r="X1343" s="81"/>
    </row>
    <row r="1344" spans="3:24" x14ac:dyDescent="0.25">
      <c r="C1344" s="76">
        <v>41831</v>
      </c>
      <c r="D1344" s="81">
        <v>1.7121999999999999</v>
      </c>
      <c r="E1344" s="81">
        <v>106.66</v>
      </c>
      <c r="F1344" s="81">
        <v>1.3608</v>
      </c>
      <c r="G1344" s="81">
        <v>149.125</v>
      </c>
      <c r="H1344" s="81">
        <v>132.80000000000001</v>
      </c>
      <c r="I1344" s="81">
        <v>399.75</v>
      </c>
      <c r="J1344" s="81">
        <v>514.75</v>
      </c>
      <c r="K1344" s="81">
        <v>180.5</v>
      </c>
      <c r="L1344" s="81">
        <v>3595</v>
      </c>
      <c r="M1344" s="81">
        <v>21.4</v>
      </c>
      <c r="N1344" s="81"/>
      <c r="O1344" s="81"/>
      <c r="P1344" s="81"/>
      <c r="Q1344" s="81"/>
      <c r="R1344" s="81"/>
      <c r="S1344" s="81"/>
      <c r="T1344" s="81"/>
      <c r="U1344" s="81"/>
      <c r="V1344" s="81"/>
      <c r="W1344" s="81"/>
      <c r="X1344" s="81"/>
    </row>
    <row r="1345" spans="3:24" x14ac:dyDescent="0.25">
      <c r="C1345" s="76">
        <v>41830</v>
      </c>
      <c r="D1345" s="81">
        <v>1.7131000000000001</v>
      </c>
      <c r="E1345" s="81">
        <v>108.67</v>
      </c>
      <c r="F1345" s="81">
        <v>1.3609</v>
      </c>
      <c r="G1345" s="81">
        <v>148.15</v>
      </c>
      <c r="H1345" s="81">
        <v>132.80000000000001</v>
      </c>
      <c r="I1345" s="81">
        <v>400.5</v>
      </c>
      <c r="J1345" s="81">
        <v>536.75</v>
      </c>
      <c r="K1345" s="81">
        <v>181.75</v>
      </c>
      <c r="L1345" s="81">
        <v>3595</v>
      </c>
      <c r="M1345" s="81">
        <v>21.39</v>
      </c>
      <c r="N1345" s="81"/>
      <c r="O1345" s="81"/>
      <c r="P1345" s="81"/>
      <c r="Q1345" s="81"/>
      <c r="R1345" s="81"/>
      <c r="S1345" s="81"/>
      <c r="T1345" s="81"/>
      <c r="U1345" s="81"/>
      <c r="V1345" s="81"/>
      <c r="W1345" s="81"/>
      <c r="X1345" s="81"/>
    </row>
    <row r="1346" spans="3:24" x14ac:dyDescent="0.25">
      <c r="C1346" s="76">
        <v>41829</v>
      </c>
      <c r="D1346" s="81">
        <v>1.7156</v>
      </c>
      <c r="E1346" s="81">
        <v>108.28</v>
      </c>
      <c r="F1346" s="81">
        <v>1.3644000000000001</v>
      </c>
      <c r="G1346" s="81">
        <v>150.80000000000001</v>
      </c>
      <c r="H1346" s="81">
        <v>133.30000000000001</v>
      </c>
      <c r="I1346" s="81">
        <v>404</v>
      </c>
      <c r="J1346" s="81">
        <v>539.5</v>
      </c>
      <c r="K1346" s="81">
        <v>181.75</v>
      </c>
      <c r="L1346" s="81">
        <v>3595</v>
      </c>
      <c r="M1346" s="81">
        <v>21.3</v>
      </c>
      <c r="N1346" s="81"/>
      <c r="O1346" s="81"/>
      <c r="P1346" s="81"/>
      <c r="Q1346" s="81"/>
      <c r="R1346" s="81"/>
      <c r="S1346" s="81"/>
      <c r="T1346" s="81"/>
      <c r="U1346" s="81"/>
      <c r="V1346" s="81"/>
      <c r="W1346" s="81"/>
      <c r="X1346" s="81"/>
    </row>
    <row r="1347" spans="3:24" x14ac:dyDescent="0.25">
      <c r="C1347" s="76">
        <v>41828</v>
      </c>
      <c r="D1347" s="81">
        <v>1.7130000000000001</v>
      </c>
      <c r="E1347" s="81">
        <v>108.94</v>
      </c>
      <c r="F1347" s="81">
        <v>1.3611</v>
      </c>
      <c r="G1347" s="81">
        <v>153.52500000000001</v>
      </c>
      <c r="H1347" s="81">
        <v>132.19999999999999</v>
      </c>
      <c r="I1347" s="81">
        <v>408.25</v>
      </c>
      <c r="J1347" s="81">
        <v>545.25</v>
      </c>
      <c r="K1347" s="81">
        <v>183.25</v>
      </c>
      <c r="L1347" s="81">
        <v>3595</v>
      </c>
      <c r="M1347" s="81">
        <v>21.32</v>
      </c>
      <c r="N1347" s="81"/>
      <c r="O1347" s="81"/>
      <c r="P1347" s="81"/>
      <c r="Q1347" s="81"/>
      <c r="R1347" s="81"/>
      <c r="S1347" s="81"/>
      <c r="T1347" s="81"/>
      <c r="U1347" s="81"/>
      <c r="V1347" s="81"/>
      <c r="W1347" s="81"/>
      <c r="X1347" s="81"/>
    </row>
    <row r="1348" spans="3:24" x14ac:dyDescent="0.25">
      <c r="C1348" s="76">
        <v>41827</v>
      </c>
      <c r="D1348" s="81">
        <v>1.7125999999999999</v>
      </c>
      <c r="E1348" s="81">
        <v>110.24</v>
      </c>
      <c r="F1348" s="81">
        <v>1.3604000000000001</v>
      </c>
      <c r="G1348" s="81">
        <v>154.94999999999999</v>
      </c>
      <c r="H1348" s="81">
        <v>131.80000000000001</v>
      </c>
      <c r="I1348" s="81">
        <v>409.25</v>
      </c>
      <c r="J1348" s="81">
        <v>545</v>
      </c>
      <c r="K1348" s="81">
        <v>182.5</v>
      </c>
      <c r="L1348" s="81">
        <v>3595</v>
      </c>
      <c r="M1348" s="81">
        <v>21.37</v>
      </c>
      <c r="N1348" s="81"/>
      <c r="O1348" s="81"/>
      <c r="P1348" s="81"/>
      <c r="Q1348" s="81"/>
      <c r="R1348" s="81"/>
      <c r="S1348" s="81"/>
      <c r="T1348" s="81"/>
      <c r="U1348" s="81"/>
      <c r="V1348" s="81"/>
      <c r="W1348" s="81"/>
      <c r="X1348" s="81"/>
    </row>
    <row r="1349" spans="3:24" x14ac:dyDescent="0.25">
      <c r="C1349" s="76">
        <v>41824</v>
      </c>
      <c r="D1349" s="81">
        <v>1.7158</v>
      </c>
      <c r="E1349" s="81">
        <v>110.64</v>
      </c>
      <c r="F1349" s="81">
        <v>1.3593</v>
      </c>
      <c r="G1349" s="81">
        <v>155</v>
      </c>
      <c r="H1349" s="81">
        <v>131.72499999999999</v>
      </c>
      <c r="I1349" s="81">
        <v>417</v>
      </c>
      <c r="J1349" s="81">
        <v>568</v>
      </c>
      <c r="K1349" s="81">
        <v>184.5</v>
      </c>
      <c r="L1349" s="81">
        <v>3595</v>
      </c>
      <c r="M1349" s="81">
        <v>21.38</v>
      </c>
      <c r="N1349" s="81"/>
      <c r="O1349" s="81"/>
      <c r="P1349" s="81"/>
      <c r="Q1349" s="81"/>
      <c r="R1349" s="81"/>
      <c r="S1349" s="81"/>
      <c r="T1349" s="81"/>
      <c r="U1349" s="81"/>
      <c r="V1349" s="81"/>
      <c r="W1349" s="81"/>
      <c r="X1349" s="81"/>
    </row>
    <row r="1350" spans="3:24" x14ac:dyDescent="0.25">
      <c r="C1350" s="76">
        <v>41823</v>
      </c>
      <c r="D1350" s="81">
        <v>1.7153</v>
      </c>
      <c r="E1350" s="81">
        <v>111</v>
      </c>
      <c r="F1350" s="81">
        <v>1.361</v>
      </c>
      <c r="G1350" s="81">
        <v>155</v>
      </c>
      <c r="H1350" s="81">
        <v>131.72499999999999</v>
      </c>
      <c r="I1350" s="81">
        <v>417</v>
      </c>
      <c r="J1350" s="81">
        <v>568</v>
      </c>
      <c r="K1350" s="81">
        <v>184.25</v>
      </c>
      <c r="L1350" s="81">
        <v>3595</v>
      </c>
      <c r="M1350" s="81">
        <v>21.38</v>
      </c>
      <c r="N1350" s="81"/>
      <c r="O1350" s="81"/>
      <c r="P1350" s="81"/>
      <c r="Q1350" s="81"/>
      <c r="R1350" s="81"/>
      <c r="S1350" s="81"/>
      <c r="T1350" s="81"/>
      <c r="U1350" s="81"/>
      <c r="V1350" s="81"/>
      <c r="W1350" s="81"/>
      <c r="X1350" s="81"/>
    </row>
    <row r="1351" spans="3:24" x14ac:dyDescent="0.25">
      <c r="C1351" s="76">
        <v>41822</v>
      </c>
      <c r="D1351" s="81">
        <v>1.7162999999999999</v>
      </c>
      <c r="E1351" s="81">
        <v>111.24</v>
      </c>
      <c r="F1351" s="81">
        <v>1.3658999999999999</v>
      </c>
      <c r="G1351" s="81">
        <v>152.32499999999999</v>
      </c>
      <c r="H1351" s="81">
        <v>130.80000000000001</v>
      </c>
      <c r="I1351" s="81">
        <v>418.5</v>
      </c>
      <c r="J1351" s="81">
        <v>561.75</v>
      </c>
      <c r="K1351" s="81">
        <v>184.25</v>
      </c>
      <c r="L1351" s="81">
        <v>3595</v>
      </c>
      <c r="M1351" s="81">
        <v>21.25</v>
      </c>
      <c r="N1351" s="81"/>
      <c r="O1351" s="81"/>
      <c r="P1351" s="81"/>
      <c r="Q1351" s="81"/>
      <c r="R1351" s="81"/>
      <c r="S1351" s="81"/>
      <c r="T1351" s="81"/>
      <c r="U1351" s="81"/>
      <c r="V1351" s="81"/>
      <c r="W1351" s="81"/>
      <c r="X1351" s="81"/>
    </row>
    <row r="1352" spans="3:24" x14ac:dyDescent="0.25">
      <c r="C1352" s="76">
        <v>41821</v>
      </c>
      <c r="D1352" s="81">
        <v>1.7148000000000001</v>
      </c>
      <c r="E1352" s="81">
        <v>112.29</v>
      </c>
      <c r="F1352" s="81">
        <v>1.3678999999999999</v>
      </c>
      <c r="G1352" s="81">
        <v>151.5</v>
      </c>
      <c r="H1352" s="81">
        <v>131.05000000000001</v>
      </c>
      <c r="I1352" s="81">
        <v>422.75</v>
      </c>
      <c r="J1352" s="81">
        <v>559.75</v>
      </c>
      <c r="K1352" s="81">
        <v>184.25</v>
      </c>
      <c r="L1352" s="81">
        <v>3595</v>
      </c>
      <c r="M1352" s="81">
        <v>21.33</v>
      </c>
      <c r="N1352" s="81"/>
      <c r="O1352" s="81"/>
      <c r="P1352" s="81"/>
      <c r="Q1352" s="81"/>
      <c r="R1352" s="81"/>
      <c r="S1352" s="81"/>
      <c r="T1352" s="81"/>
      <c r="U1352" s="81"/>
      <c r="V1352" s="81"/>
      <c r="W1352" s="81"/>
      <c r="X1352" s="81"/>
    </row>
    <row r="1353" spans="3:24" x14ac:dyDescent="0.25">
      <c r="C1353" s="76">
        <v>41820</v>
      </c>
      <c r="D1353" s="81">
        <v>1.7102999999999999</v>
      </c>
      <c r="E1353" s="81">
        <v>112.36</v>
      </c>
      <c r="F1353" s="81">
        <v>1.3691</v>
      </c>
      <c r="G1353" s="81">
        <v>153</v>
      </c>
      <c r="H1353" s="81">
        <v>132.65</v>
      </c>
      <c r="I1353" s="81">
        <v>424.25</v>
      </c>
      <c r="J1353" s="81">
        <v>564.75</v>
      </c>
      <c r="K1353" s="81">
        <v>185.75</v>
      </c>
      <c r="L1353" s="81">
        <v>3807</v>
      </c>
      <c r="M1353" s="81">
        <v>21.34</v>
      </c>
      <c r="N1353" s="81"/>
      <c r="O1353" s="81"/>
      <c r="P1353" s="81"/>
      <c r="Q1353" s="81"/>
      <c r="R1353" s="81"/>
      <c r="S1353" s="81"/>
      <c r="T1353" s="81"/>
      <c r="U1353" s="81"/>
      <c r="V1353" s="81"/>
      <c r="W1353" s="81"/>
      <c r="X1353" s="81"/>
    </row>
    <row r="1354" spans="3:24" x14ac:dyDescent="0.25">
      <c r="C1354" s="76">
        <v>41817</v>
      </c>
      <c r="D1354" s="81">
        <v>1.7033</v>
      </c>
      <c r="E1354" s="81">
        <v>113.3</v>
      </c>
      <c r="F1354" s="81">
        <v>1.3647</v>
      </c>
      <c r="G1354" s="81">
        <v>152.25</v>
      </c>
      <c r="H1354" s="81">
        <v>130.9</v>
      </c>
      <c r="I1354" s="81">
        <v>443</v>
      </c>
      <c r="J1354" s="81">
        <v>585.25</v>
      </c>
      <c r="K1354" s="81">
        <v>187.75</v>
      </c>
      <c r="L1354" s="81">
        <v>3807</v>
      </c>
      <c r="M1354" s="81">
        <v>21.36</v>
      </c>
      <c r="N1354" s="81"/>
      <c r="O1354" s="81"/>
      <c r="P1354" s="81"/>
      <c r="Q1354" s="81"/>
      <c r="R1354" s="81"/>
      <c r="S1354" s="81"/>
      <c r="T1354" s="81"/>
      <c r="U1354" s="81"/>
      <c r="V1354" s="81"/>
      <c r="W1354" s="81"/>
      <c r="X1354" s="81"/>
    </row>
    <row r="1355" spans="3:24" x14ac:dyDescent="0.25">
      <c r="C1355" s="76">
        <v>41816</v>
      </c>
      <c r="D1355" s="81">
        <v>1.7024999999999999</v>
      </c>
      <c r="E1355" s="81">
        <v>113.21</v>
      </c>
      <c r="F1355" s="81">
        <v>1.3611</v>
      </c>
      <c r="G1355" s="81">
        <v>153.75</v>
      </c>
      <c r="H1355" s="81">
        <v>129.85</v>
      </c>
      <c r="I1355" s="81">
        <v>442.75</v>
      </c>
      <c r="J1355" s="81">
        <v>582.25</v>
      </c>
      <c r="K1355" s="81">
        <v>186.75</v>
      </c>
      <c r="L1355" s="81">
        <v>3807</v>
      </c>
      <c r="M1355" s="81">
        <v>21.34</v>
      </c>
      <c r="N1355" s="81"/>
      <c r="O1355" s="81"/>
      <c r="P1355" s="81"/>
      <c r="Q1355" s="81"/>
      <c r="R1355" s="81"/>
      <c r="S1355" s="81"/>
      <c r="T1355" s="81"/>
      <c r="U1355" s="81"/>
      <c r="V1355" s="81"/>
      <c r="W1355" s="81"/>
      <c r="X1355" s="81"/>
    </row>
    <row r="1356" spans="3:24" x14ac:dyDescent="0.25">
      <c r="C1356" s="76">
        <v>41815</v>
      </c>
      <c r="D1356" s="81">
        <v>1.6982999999999999</v>
      </c>
      <c r="E1356" s="81">
        <v>114</v>
      </c>
      <c r="F1356" s="81">
        <v>1.3629</v>
      </c>
      <c r="G1356" s="81">
        <v>151.94999999999999</v>
      </c>
      <c r="H1356" s="81">
        <v>129.30000000000001</v>
      </c>
      <c r="I1356" s="81">
        <v>441</v>
      </c>
      <c r="J1356" s="81">
        <v>575.5</v>
      </c>
      <c r="K1356" s="81">
        <v>185.5</v>
      </c>
      <c r="L1356" s="81">
        <v>3807</v>
      </c>
      <c r="M1356" s="81">
        <v>21.3</v>
      </c>
      <c r="N1356" s="81"/>
      <c r="O1356" s="81"/>
      <c r="P1356" s="81"/>
      <c r="Q1356" s="81"/>
      <c r="R1356" s="81"/>
      <c r="S1356" s="81"/>
      <c r="T1356" s="81"/>
      <c r="U1356" s="81"/>
      <c r="V1356" s="81"/>
      <c r="W1356" s="81"/>
      <c r="X1356" s="81"/>
    </row>
    <row r="1357" spans="3:24" x14ac:dyDescent="0.25">
      <c r="C1357" s="76">
        <v>41814</v>
      </c>
      <c r="D1357" s="81">
        <v>1.6983999999999999</v>
      </c>
      <c r="E1357" s="81">
        <v>114.46</v>
      </c>
      <c r="F1357" s="81">
        <v>1.3605</v>
      </c>
      <c r="G1357" s="81">
        <v>151.15</v>
      </c>
      <c r="H1357" s="81">
        <v>130.42500000000001</v>
      </c>
      <c r="I1357" s="81">
        <v>443</v>
      </c>
      <c r="J1357" s="81">
        <v>571</v>
      </c>
      <c r="K1357" s="81">
        <v>186.5</v>
      </c>
      <c r="L1357" s="81">
        <v>3807</v>
      </c>
      <c r="M1357" s="81">
        <v>21.35</v>
      </c>
      <c r="N1357" s="81"/>
      <c r="O1357" s="81"/>
      <c r="P1357" s="81"/>
      <c r="Q1357" s="81"/>
      <c r="R1357" s="81"/>
      <c r="S1357" s="81"/>
      <c r="T1357" s="81"/>
      <c r="U1357" s="81"/>
      <c r="V1357" s="81"/>
      <c r="W1357" s="81"/>
      <c r="X1357" s="81"/>
    </row>
    <row r="1358" spans="3:24" x14ac:dyDescent="0.25">
      <c r="C1358" s="76">
        <v>41813</v>
      </c>
      <c r="D1358" s="81">
        <v>1.7024999999999999</v>
      </c>
      <c r="E1358" s="81">
        <v>114.12</v>
      </c>
      <c r="F1358" s="81">
        <v>1.3603000000000001</v>
      </c>
      <c r="G1358" s="81">
        <v>148.15</v>
      </c>
      <c r="H1358" s="81">
        <v>128.30000000000001</v>
      </c>
      <c r="I1358" s="81">
        <v>444.5</v>
      </c>
      <c r="J1358" s="81">
        <v>579.75</v>
      </c>
      <c r="K1358" s="81">
        <v>188.5</v>
      </c>
      <c r="L1358" s="81">
        <v>3807</v>
      </c>
      <c r="M1358" s="81">
        <v>21.33</v>
      </c>
      <c r="N1358" s="81"/>
      <c r="O1358" s="81"/>
      <c r="P1358" s="81"/>
      <c r="Q1358" s="81"/>
      <c r="R1358" s="81"/>
      <c r="S1358" s="81"/>
      <c r="T1358" s="81"/>
      <c r="U1358" s="81"/>
      <c r="V1358" s="81"/>
      <c r="W1358" s="81"/>
      <c r="X1358" s="81"/>
    </row>
    <row r="1359" spans="3:24" x14ac:dyDescent="0.25">
      <c r="C1359" s="76">
        <v>41810</v>
      </c>
      <c r="D1359" s="81">
        <v>1.7010000000000001</v>
      </c>
      <c r="E1359" s="81">
        <v>114.81</v>
      </c>
      <c r="F1359" s="81">
        <v>1.3599000000000001</v>
      </c>
      <c r="G1359" s="81">
        <v>147.55000000000001</v>
      </c>
      <c r="H1359" s="81">
        <v>127.825</v>
      </c>
      <c r="I1359" s="81">
        <v>453.25</v>
      </c>
      <c r="J1359" s="81">
        <v>585.25</v>
      </c>
      <c r="K1359" s="81">
        <v>188.25</v>
      </c>
      <c r="L1359" s="81">
        <v>3807</v>
      </c>
      <c r="M1359" s="81">
        <v>21.34</v>
      </c>
      <c r="N1359" s="81"/>
      <c r="O1359" s="81"/>
      <c r="P1359" s="81"/>
      <c r="Q1359" s="81"/>
      <c r="R1359" s="81"/>
      <c r="S1359" s="81"/>
      <c r="T1359" s="81"/>
      <c r="U1359" s="81"/>
      <c r="V1359" s="81"/>
      <c r="W1359" s="81"/>
      <c r="X1359" s="81"/>
    </row>
    <row r="1360" spans="3:24" x14ac:dyDescent="0.25">
      <c r="C1360" s="76">
        <v>41809</v>
      </c>
      <c r="D1360" s="81">
        <v>1.7039</v>
      </c>
      <c r="E1360" s="81">
        <v>115.06</v>
      </c>
      <c r="F1360" s="81">
        <v>1.3608</v>
      </c>
      <c r="G1360" s="81">
        <v>148</v>
      </c>
      <c r="H1360" s="81">
        <v>128.05000000000001</v>
      </c>
      <c r="I1360" s="81">
        <v>450.5</v>
      </c>
      <c r="J1360" s="81">
        <v>593.5</v>
      </c>
      <c r="K1360" s="81">
        <v>188.25</v>
      </c>
      <c r="L1360" s="81">
        <v>3807</v>
      </c>
      <c r="M1360" s="81">
        <v>21.34</v>
      </c>
      <c r="N1360" s="81"/>
      <c r="O1360" s="81"/>
      <c r="P1360" s="81"/>
      <c r="Q1360" s="81"/>
      <c r="R1360" s="81"/>
      <c r="S1360" s="81"/>
      <c r="T1360" s="81"/>
      <c r="U1360" s="81"/>
      <c r="V1360" s="81"/>
      <c r="W1360" s="81"/>
      <c r="X1360" s="81"/>
    </row>
    <row r="1361" spans="3:24" x14ac:dyDescent="0.25">
      <c r="C1361" s="76">
        <v>41808</v>
      </c>
      <c r="D1361" s="81">
        <v>1.6992</v>
      </c>
      <c r="E1361" s="81">
        <v>114.26</v>
      </c>
      <c r="F1361" s="81">
        <v>1.3594999999999999</v>
      </c>
      <c r="G1361" s="81">
        <v>145.9</v>
      </c>
      <c r="H1361" s="81">
        <v>125.425</v>
      </c>
      <c r="I1361" s="81">
        <v>441.5</v>
      </c>
      <c r="J1361" s="81">
        <v>587</v>
      </c>
      <c r="K1361" s="81">
        <v>188.5</v>
      </c>
      <c r="L1361" s="81">
        <v>3807</v>
      </c>
      <c r="M1361" s="81">
        <v>21.35</v>
      </c>
      <c r="N1361" s="81"/>
      <c r="O1361" s="81"/>
      <c r="P1361" s="81"/>
      <c r="Q1361" s="81"/>
      <c r="R1361" s="81"/>
      <c r="S1361" s="81"/>
      <c r="T1361" s="81"/>
      <c r="U1361" s="81"/>
      <c r="V1361" s="81"/>
      <c r="W1361" s="81"/>
      <c r="X1361" s="81"/>
    </row>
    <row r="1362" spans="3:24" x14ac:dyDescent="0.25">
      <c r="C1362" s="76">
        <v>41807</v>
      </c>
      <c r="D1362" s="81">
        <v>1.6962999999999999</v>
      </c>
      <c r="E1362" s="81">
        <v>113.45</v>
      </c>
      <c r="F1362" s="81">
        <v>1.3545</v>
      </c>
      <c r="G1362" s="81">
        <v>146.5</v>
      </c>
      <c r="H1362" s="81">
        <v>124.925</v>
      </c>
      <c r="I1362" s="81">
        <v>438.75</v>
      </c>
      <c r="J1362" s="81">
        <v>581.75</v>
      </c>
      <c r="K1362" s="81">
        <v>186.25</v>
      </c>
      <c r="L1362" s="81">
        <v>3807</v>
      </c>
      <c r="M1362" s="81">
        <v>21.33</v>
      </c>
      <c r="N1362" s="81"/>
      <c r="O1362" s="81"/>
      <c r="P1362" s="81"/>
      <c r="Q1362" s="81"/>
      <c r="R1362" s="81"/>
      <c r="S1362" s="81"/>
      <c r="T1362" s="81"/>
      <c r="U1362" s="81"/>
      <c r="V1362" s="81"/>
      <c r="W1362" s="81"/>
      <c r="X1362" s="81"/>
    </row>
    <row r="1363" spans="3:24" x14ac:dyDescent="0.25">
      <c r="C1363" s="76">
        <v>41806</v>
      </c>
      <c r="D1363" s="81">
        <v>1.6981999999999999</v>
      </c>
      <c r="E1363" s="81">
        <v>112.94</v>
      </c>
      <c r="F1363" s="81">
        <v>1.3573</v>
      </c>
      <c r="G1363" s="81">
        <v>147.44999999999999</v>
      </c>
      <c r="H1363" s="81">
        <v>124.25</v>
      </c>
      <c r="I1363" s="81">
        <v>441</v>
      </c>
      <c r="J1363" s="81">
        <v>581</v>
      </c>
      <c r="K1363" s="81">
        <v>186.25</v>
      </c>
      <c r="L1363" s="81">
        <v>3756</v>
      </c>
      <c r="M1363" s="81">
        <v>21.3</v>
      </c>
      <c r="N1363" s="81"/>
      <c r="O1363" s="81"/>
      <c r="P1363" s="81"/>
      <c r="Q1363" s="81"/>
      <c r="R1363" s="81"/>
      <c r="S1363" s="81"/>
      <c r="T1363" s="81"/>
      <c r="U1363" s="81"/>
      <c r="V1363" s="81"/>
      <c r="W1363" s="81"/>
      <c r="X1363" s="81"/>
    </row>
    <row r="1364" spans="3:24" x14ac:dyDescent="0.25">
      <c r="C1364" s="76">
        <v>41803</v>
      </c>
      <c r="D1364" s="81">
        <v>1.6962999999999999</v>
      </c>
      <c r="E1364" s="81">
        <v>113.41</v>
      </c>
      <c r="F1364" s="81">
        <v>1.3542000000000001</v>
      </c>
      <c r="G1364" s="81">
        <v>147.6</v>
      </c>
      <c r="H1364" s="81">
        <v>127</v>
      </c>
      <c r="I1364" s="81">
        <v>447</v>
      </c>
      <c r="J1364" s="81">
        <v>586</v>
      </c>
      <c r="K1364" s="81">
        <v>187.25</v>
      </c>
      <c r="L1364" s="81">
        <v>3756</v>
      </c>
      <c r="M1364" s="81">
        <v>21.3</v>
      </c>
      <c r="N1364" s="81"/>
      <c r="O1364" s="81"/>
      <c r="P1364" s="81"/>
      <c r="Q1364" s="81"/>
      <c r="R1364" s="81"/>
      <c r="S1364" s="81"/>
      <c r="T1364" s="81"/>
      <c r="U1364" s="81"/>
      <c r="V1364" s="81"/>
      <c r="W1364" s="81"/>
      <c r="X1364" s="81"/>
    </row>
    <row r="1365" spans="3:24" x14ac:dyDescent="0.25">
      <c r="C1365" s="76">
        <v>41802</v>
      </c>
      <c r="D1365" s="81">
        <v>1.6928000000000001</v>
      </c>
      <c r="E1365" s="81">
        <v>113.02</v>
      </c>
      <c r="F1365" s="81">
        <v>1.3551</v>
      </c>
      <c r="G1365" s="81">
        <v>146</v>
      </c>
      <c r="H1365" s="81">
        <v>125.925</v>
      </c>
      <c r="I1365" s="81">
        <v>444</v>
      </c>
      <c r="J1365" s="81">
        <v>585.25</v>
      </c>
      <c r="K1365" s="81">
        <v>187.75</v>
      </c>
      <c r="L1365" s="81">
        <v>3756</v>
      </c>
      <c r="M1365" s="81">
        <v>21.29</v>
      </c>
      <c r="N1365" s="81"/>
      <c r="O1365" s="81"/>
      <c r="P1365" s="81"/>
      <c r="Q1365" s="81"/>
      <c r="R1365" s="81"/>
      <c r="S1365" s="81"/>
      <c r="T1365" s="81"/>
      <c r="U1365" s="81"/>
      <c r="V1365" s="81"/>
      <c r="W1365" s="81"/>
      <c r="X1365" s="81"/>
    </row>
    <row r="1366" spans="3:24" x14ac:dyDescent="0.25">
      <c r="C1366" s="76">
        <v>41801</v>
      </c>
      <c r="D1366" s="81">
        <v>1.6787000000000001</v>
      </c>
      <c r="E1366" s="81">
        <v>109.95</v>
      </c>
      <c r="F1366" s="81">
        <v>1.3532</v>
      </c>
      <c r="G1366" s="81">
        <v>143.02500000000001</v>
      </c>
      <c r="H1366" s="81">
        <v>115.97499999999999</v>
      </c>
      <c r="I1366" s="81">
        <v>441</v>
      </c>
      <c r="J1366" s="81">
        <v>589.25</v>
      </c>
      <c r="K1366" s="81">
        <v>189.25</v>
      </c>
      <c r="L1366" s="81">
        <v>3756</v>
      </c>
      <c r="M1366" s="81">
        <v>21.31</v>
      </c>
      <c r="N1366" s="81"/>
      <c r="O1366" s="81"/>
      <c r="P1366" s="81"/>
      <c r="Q1366" s="81"/>
      <c r="R1366" s="81"/>
      <c r="S1366" s="81"/>
      <c r="T1366" s="81"/>
      <c r="U1366" s="81"/>
      <c r="V1366" s="81"/>
      <c r="W1366" s="81"/>
      <c r="X1366" s="81"/>
    </row>
    <row r="1367" spans="3:24" x14ac:dyDescent="0.25">
      <c r="C1367" s="76">
        <v>41800</v>
      </c>
      <c r="D1367" s="81">
        <v>1.6755</v>
      </c>
      <c r="E1367" s="81">
        <v>109.52</v>
      </c>
      <c r="F1367" s="81">
        <v>1.3547</v>
      </c>
      <c r="G1367" s="81">
        <v>143.5</v>
      </c>
      <c r="H1367" s="81">
        <v>115.3</v>
      </c>
      <c r="I1367" s="81">
        <v>445.5</v>
      </c>
      <c r="J1367" s="81">
        <v>601.25</v>
      </c>
      <c r="K1367" s="81">
        <v>190.25</v>
      </c>
      <c r="L1367" s="81">
        <v>3756</v>
      </c>
      <c r="M1367" s="81">
        <v>21.28</v>
      </c>
      <c r="N1367" s="81"/>
      <c r="O1367" s="81"/>
      <c r="P1367" s="81"/>
      <c r="Q1367" s="81"/>
      <c r="R1367" s="81"/>
      <c r="S1367" s="81"/>
      <c r="T1367" s="81"/>
      <c r="U1367" s="81"/>
      <c r="V1367" s="81"/>
      <c r="W1367" s="81"/>
      <c r="X1367" s="81"/>
    </row>
    <row r="1368" spans="3:24" x14ac:dyDescent="0.25">
      <c r="C1368" s="76">
        <v>41799</v>
      </c>
      <c r="D1368" s="81">
        <v>1.68</v>
      </c>
      <c r="E1368" s="81">
        <v>109.99</v>
      </c>
      <c r="F1368" s="81">
        <v>1.3592</v>
      </c>
      <c r="G1368" s="81">
        <v>142.82499999999999</v>
      </c>
      <c r="H1368" s="81">
        <v>114.3</v>
      </c>
      <c r="I1368" s="81">
        <v>451</v>
      </c>
      <c r="J1368" s="81">
        <v>612.5</v>
      </c>
      <c r="K1368" s="81">
        <v>187.5</v>
      </c>
      <c r="L1368" s="81">
        <v>3756</v>
      </c>
      <c r="M1368" s="81">
        <v>21.27</v>
      </c>
      <c r="N1368" s="81"/>
      <c r="O1368" s="81"/>
      <c r="P1368" s="81"/>
      <c r="Q1368" s="81"/>
      <c r="R1368" s="81"/>
      <c r="S1368" s="81"/>
      <c r="T1368" s="81"/>
      <c r="U1368" s="81"/>
      <c r="V1368" s="81"/>
      <c r="W1368" s="81"/>
      <c r="X1368" s="81"/>
    </row>
    <row r="1369" spans="3:24" x14ac:dyDescent="0.25">
      <c r="C1369" s="76">
        <v>41796</v>
      </c>
      <c r="D1369" s="81">
        <v>1.68</v>
      </c>
      <c r="E1369" s="81">
        <v>108.61</v>
      </c>
      <c r="F1369" s="81">
        <v>1.3641000000000001</v>
      </c>
      <c r="G1369" s="81">
        <v>140.125</v>
      </c>
      <c r="H1369" s="81">
        <v>114.575</v>
      </c>
      <c r="I1369" s="81">
        <v>459</v>
      </c>
      <c r="J1369" s="81">
        <v>618.25</v>
      </c>
      <c r="K1369" s="81">
        <v>191</v>
      </c>
      <c r="L1369" s="81">
        <v>3756</v>
      </c>
      <c r="M1369" s="81">
        <v>21.24</v>
      </c>
      <c r="N1369" s="81"/>
      <c r="O1369" s="81"/>
      <c r="P1369" s="81"/>
      <c r="Q1369" s="81"/>
      <c r="R1369" s="81"/>
      <c r="S1369" s="81"/>
      <c r="T1369" s="81"/>
      <c r="U1369" s="81"/>
      <c r="V1369" s="81"/>
      <c r="W1369" s="81"/>
      <c r="X1369" s="81"/>
    </row>
    <row r="1370" spans="3:24" x14ac:dyDescent="0.25">
      <c r="C1370" s="76">
        <v>41795</v>
      </c>
      <c r="D1370" s="81">
        <v>1.6819999999999999</v>
      </c>
      <c r="E1370" s="81">
        <v>108.79</v>
      </c>
      <c r="F1370" s="81">
        <v>1.3657999999999999</v>
      </c>
      <c r="G1370" s="81">
        <v>139.5</v>
      </c>
      <c r="H1370" s="81">
        <v>112.97499999999999</v>
      </c>
      <c r="I1370" s="81">
        <v>449</v>
      </c>
      <c r="J1370" s="81">
        <v>605.75</v>
      </c>
      <c r="K1370" s="81">
        <v>191</v>
      </c>
      <c r="L1370" s="81">
        <v>3756</v>
      </c>
      <c r="M1370" s="81">
        <v>21.37</v>
      </c>
      <c r="N1370" s="81"/>
      <c r="O1370" s="81"/>
      <c r="P1370" s="81"/>
      <c r="Q1370" s="81"/>
      <c r="R1370" s="81"/>
      <c r="S1370" s="81"/>
      <c r="T1370" s="81"/>
      <c r="U1370" s="81"/>
      <c r="V1370" s="81"/>
      <c r="W1370" s="81"/>
      <c r="X1370" s="81"/>
    </row>
    <row r="1371" spans="3:24" x14ac:dyDescent="0.25">
      <c r="C1371" s="76">
        <v>41794</v>
      </c>
      <c r="D1371" s="81">
        <v>1.6735</v>
      </c>
      <c r="E1371" s="81">
        <v>108.4</v>
      </c>
      <c r="F1371" s="81">
        <v>1.3597999999999999</v>
      </c>
      <c r="G1371" s="81">
        <v>138</v>
      </c>
      <c r="H1371" s="81">
        <v>112.55</v>
      </c>
      <c r="I1371" s="81">
        <v>456.25</v>
      </c>
      <c r="J1371" s="81">
        <v>614.5</v>
      </c>
      <c r="K1371" s="81">
        <v>191.25</v>
      </c>
      <c r="L1371" s="81">
        <v>3756</v>
      </c>
      <c r="M1371" s="81">
        <v>21.21</v>
      </c>
      <c r="N1371" s="81"/>
      <c r="O1371" s="81"/>
      <c r="P1371" s="81"/>
      <c r="Q1371" s="81"/>
      <c r="R1371" s="81"/>
      <c r="S1371" s="81"/>
      <c r="T1371" s="81"/>
      <c r="U1371" s="81"/>
      <c r="V1371" s="81"/>
      <c r="W1371" s="81"/>
      <c r="X1371" s="81"/>
    </row>
    <row r="1372" spans="3:24" x14ac:dyDescent="0.25">
      <c r="C1372" s="76">
        <v>41793</v>
      </c>
      <c r="D1372" s="81">
        <v>1.6749000000000001</v>
      </c>
      <c r="E1372" s="81">
        <v>108.82</v>
      </c>
      <c r="F1372" s="81">
        <v>1.3627</v>
      </c>
      <c r="G1372" s="81">
        <v>138.35</v>
      </c>
      <c r="H1372" s="81">
        <v>113.6</v>
      </c>
      <c r="I1372" s="81">
        <v>458.25</v>
      </c>
      <c r="J1372" s="81">
        <v>612.5</v>
      </c>
      <c r="K1372" s="81">
        <v>191.25</v>
      </c>
      <c r="L1372" s="81">
        <v>3756</v>
      </c>
      <c r="M1372" s="81">
        <v>22.62</v>
      </c>
      <c r="N1372" s="81"/>
      <c r="O1372" s="81"/>
      <c r="P1372" s="81"/>
      <c r="Q1372" s="81"/>
      <c r="R1372" s="81"/>
      <c r="S1372" s="81"/>
      <c r="T1372" s="81"/>
      <c r="U1372" s="81"/>
      <c r="V1372" s="81"/>
      <c r="W1372" s="81"/>
      <c r="X1372" s="81"/>
    </row>
    <row r="1373" spans="3:24" x14ac:dyDescent="0.25">
      <c r="C1373" s="76">
        <v>41792</v>
      </c>
      <c r="D1373" s="81">
        <v>1.6745000000000001</v>
      </c>
      <c r="E1373" s="81">
        <v>108.83</v>
      </c>
      <c r="F1373" s="81">
        <v>1.3593999999999999</v>
      </c>
      <c r="G1373" s="81">
        <v>137.69999999999999</v>
      </c>
      <c r="H1373" s="81">
        <v>113.125</v>
      </c>
      <c r="I1373" s="81">
        <v>465.5</v>
      </c>
      <c r="J1373" s="81">
        <v>620.75</v>
      </c>
      <c r="K1373" s="81">
        <v>189.25</v>
      </c>
      <c r="L1373" s="81">
        <v>3873</v>
      </c>
      <c r="M1373" s="81">
        <v>22.61</v>
      </c>
      <c r="N1373" s="81"/>
      <c r="O1373" s="81"/>
      <c r="P1373" s="81"/>
      <c r="Q1373" s="81"/>
      <c r="R1373" s="81"/>
      <c r="S1373" s="81"/>
      <c r="T1373" s="81"/>
      <c r="U1373" s="81"/>
      <c r="V1373" s="81"/>
      <c r="W1373" s="81"/>
      <c r="X1373" s="81"/>
    </row>
    <row r="1374" spans="3:24" x14ac:dyDescent="0.25">
      <c r="C1374" s="76">
        <v>41789</v>
      </c>
      <c r="D1374" s="81">
        <v>1.675</v>
      </c>
      <c r="E1374" s="81">
        <v>109.41</v>
      </c>
      <c r="F1374" s="81">
        <v>1.363</v>
      </c>
      <c r="G1374" s="81">
        <v>137.80000000000001</v>
      </c>
      <c r="H1374" s="81">
        <v>113.35</v>
      </c>
      <c r="I1374" s="81">
        <v>465.75</v>
      </c>
      <c r="J1374" s="81">
        <v>627.25</v>
      </c>
      <c r="K1374" s="81">
        <v>189.25</v>
      </c>
      <c r="L1374" s="81">
        <v>3873</v>
      </c>
      <c r="M1374" s="81">
        <v>22.63</v>
      </c>
      <c r="N1374" s="81"/>
      <c r="O1374" s="81"/>
      <c r="P1374" s="81"/>
      <c r="Q1374" s="81"/>
      <c r="R1374" s="81"/>
      <c r="S1374" s="81"/>
      <c r="T1374" s="81"/>
      <c r="U1374" s="81"/>
      <c r="V1374" s="81"/>
      <c r="W1374" s="81"/>
      <c r="X1374" s="81"/>
    </row>
    <row r="1375" spans="3:24" x14ac:dyDescent="0.25">
      <c r="C1375" s="76">
        <v>41788</v>
      </c>
      <c r="D1375" s="81">
        <v>1.6715</v>
      </c>
      <c r="E1375" s="81">
        <v>109.97</v>
      </c>
      <c r="F1375" s="81">
        <v>1.3601000000000001</v>
      </c>
      <c r="G1375" s="81">
        <v>138.02500000000001</v>
      </c>
      <c r="H1375" s="81">
        <v>114.3</v>
      </c>
      <c r="I1375" s="81">
        <v>469.5</v>
      </c>
      <c r="J1375" s="81">
        <v>632.5</v>
      </c>
      <c r="K1375" s="81">
        <v>191.5</v>
      </c>
      <c r="L1375" s="81">
        <v>3873</v>
      </c>
      <c r="M1375" s="81">
        <v>22.53</v>
      </c>
      <c r="N1375" s="81"/>
      <c r="O1375" s="81"/>
      <c r="P1375" s="81"/>
      <c r="Q1375" s="81"/>
      <c r="R1375" s="81"/>
      <c r="S1375" s="81"/>
      <c r="T1375" s="81"/>
      <c r="U1375" s="81"/>
      <c r="V1375" s="81"/>
      <c r="W1375" s="81"/>
      <c r="X1375" s="81"/>
    </row>
    <row r="1376" spans="3:24" x14ac:dyDescent="0.25">
      <c r="C1376" s="76">
        <v>41787</v>
      </c>
      <c r="D1376" s="81">
        <v>1.671</v>
      </c>
      <c r="E1376" s="81">
        <v>109.81</v>
      </c>
      <c r="F1376" s="81">
        <v>1.3589</v>
      </c>
      <c r="G1376" s="81">
        <v>136.15</v>
      </c>
      <c r="H1376" s="81">
        <v>114.55</v>
      </c>
      <c r="I1376" s="81">
        <v>472.5</v>
      </c>
      <c r="J1376" s="81">
        <v>638.75</v>
      </c>
      <c r="K1376" s="81">
        <v>192.5</v>
      </c>
      <c r="L1376" s="81">
        <v>3873</v>
      </c>
      <c r="M1376" s="81">
        <v>22.57</v>
      </c>
      <c r="N1376" s="81"/>
      <c r="O1376" s="81"/>
      <c r="P1376" s="81"/>
      <c r="Q1376" s="81"/>
      <c r="R1376" s="81"/>
      <c r="S1376" s="81"/>
      <c r="T1376" s="81"/>
      <c r="U1376" s="81"/>
      <c r="V1376" s="81"/>
      <c r="W1376" s="81"/>
      <c r="X1376" s="81"/>
    </row>
    <row r="1377" spans="3:24" x14ac:dyDescent="0.25">
      <c r="C1377" s="76">
        <v>41786</v>
      </c>
      <c r="D1377" s="81">
        <v>1.6809000000000001</v>
      </c>
      <c r="E1377" s="81">
        <v>110.02</v>
      </c>
      <c r="F1377" s="81">
        <v>1.3632</v>
      </c>
      <c r="G1377" s="81">
        <v>135.6</v>
      </c>
      <c r="H1377" s="81">
        <v>116.5</v>
      </c>
      <c r="I1377" s="81">
        <v>469.75</v>
      </c>
      <c r="J1377" s="81">
        <v>641</v>
      </c>
      <c r="K1377" s="81">
        <v>193</v>
      </c>
      <c r="L1377" s="81">
        <v>3873</v>
      </c>
      <c r="M1377" s="81">
        <v>22.57</v>
      </c>
      <c r="N1377" s="81"/>
      <c r="O1377" s="81"/>
      <c r="P1377" s="81"/>
      <c r="Q1377" s="81"/>
      <c r="R1377" s="81"/>
      <c r="S1377" s="81"/>
      <c r="T1377" s="81"/>
      <c r="U1377" s="81"/>
      <c r="V1377" s="81"/>
      <c r="W1377" s="81"/>
      <c r="X1377" s="81"/>
    </row>
    <row r="1378" spans="3:24" x14ac:dyDescent="0.25">
      <c r="C1378" s="76">
        <v>41785</v>
      </c>
      <c r="D1378" s="81">
        <v>1.6839999999999999</v>
      </c>
      <c r="E1378" s="81">
        <v>110.32</v>
      </c>
      <c r="F1378" s="81">
        <v>1.3645</v>
      </c>
      <c r="G1378" s="81">
        <v>136.30000000000001</v>
      </c>
      <c r="H1378" s="81">
        <v>116.85</v>
      </c>
      <c r="I1378" s="81">
        <v>478</v>
      </c>
      <c r="J1378" s="81">
        <v>652.5</v>
      </c>
      <c r="K1378" s="81">
        <v>192.75</v>
      </c>
      <c r="L1378" s="81">
        <v>3873</v>
      </c>
      <c r="M1378" s="81">
        <v>22.58</v>
      </c>
      <c r="N1378" s="81"/>
      <c r="O1378" s="81"/>
      <c r="P1378" s="81"/>
      <c r="Q1378" s="81"/>
      <c r="R1378" s="81"/>
      <c r="S1378" s="81"/>
      <c r="T1378" s="81"/>
      <c r="U1378" s="81"/>
      <c r="V1378" s="81"/>
      <c r="W1378" s="81"/>
      <c r="X1378" s="81"/>
    </row>
    <row r="1379" spans="3:24" x14ac:dyDescent="0.25">
      <c r="C1379" s="76">
        <v>41782</v>
      </c>
      <c r="D1379" s="81">
        <v>1.6830000000000001</v>
      </c>
      <c r="E1379" s="81">
        <v>110.54</v>
      </c>
      <c r="F1379" s="81">
        <v>1.3633</v>
      </c>
      <c r="G1379" s="81">
        <v>136.30000000000001</v>
      </c>
      <c r="H1379" s="81">
        <v>116.85</v>
      </c>
      <c r="I1379" s="81">
        <v>478</v>
      </c>
      <c r="J1379" s="81">
        <v>652.5</v>
      </c>
      <c r="K1379" s="81">
        <v>195.25</v>
      </c>
      <c r="L1379" s="81">
        <v>3873</v>
      </c>
      <c r="M1379" s="81">
        <v>22.58</v>
      </c>
      <c r="N1379" s="81"/>
      <c r="O1379" s="81"/>
      <c r="P1379" s="81"/>
      <c r="Q1379" s="81"/>
      <c r="R1379" s="81"/>
      <c r="S1379" s="81"/>
      <c r="T1379" s="81"/>
      <c r="U1379" s="81"/>
      <c r="V1379" s="81"/>
      <c r="W1379" s="81"/>
      <c r="X1379" s="81"/>
    </row>
    <row r="1380" spans="3:24" x14ac:dyDescent="0.25">
      <c r="C1380" s="76">
        <v>41781</v>
      </c>
      <c r="D1380" s="81">
        <v>1.6868000000000001</v>
      </c>
      <c r="E1380" s="81">
        <v>110.36</v>
      </c>
      <c r="F1380" s="81">
        <v>1.3653999999999999</v>
      </c>
      <c r="G1380" s="81">
        <v>137.6</v>
      </c>
      <c r="H1380" s="81">
        <v>117.6</v>
      </c>
      <c r="I1380" s="81">
        <v>476.75</v>
      </c>
      <c r="J1380" s="81">
        <v>659.25</v>
      </c>
      <c r="K1380" s="81">
        <v>197.25</v>
      </c>
      <c r="L1380" s="81">
        <v>3873</v>
      </c>
      <c r="M1380" s="81">
        <v>22.59</v>
      </c>
      <c r="N1380" s="81"/>
      <c r="O1380" s="81"/>
      <c r="P1380" s="81"/>
      <c r="Q1380" s="81"/>
      <c r="R1380" s="81"/>
      <c r="S1380" s="81"/>
      <c r="T1380" s="81"/>
      <c r="U1380" s="81"/>
      <c r="V1380" s="81"/>
      <c r="W1380" s="81"/>
      <c r="X1380" s="81"/>
    </row>
    <row r="1381" spans="3:24" x14ac:dyDescent="0.25">
      <c r="C1381" s="76">
        <v>41780</v>
      </c>
      <c r="D1381" s="81">
        <v>1.6899</v>
      </c>
      <c r="E1381" s="81">
        <v>110.55</v>
      </c>
      <c r="F1381" s="81">
        <v>1.3686</v>
      </c>
      <c r="G1381" s="81">
        <v>138.27500000000001</v>
      </c>
      <c r="H1381" s="81">
        <v>119.925</v>
      </c>
      <c r="I1381" s="81">
        <v>474.5</v>
      </c>
      <c r="J1381" s="81">
        <v>664.25</v>
      </c>
      <c r="K1381" s="81">
        <v>198.75</v>
      </c>
      <c r="L1381" s="81">
        <v>3873</v>
      </c>
      <c r="M1381" s="81">
        <v>22.56</v>
      </c>
      <c r="N1381" s="81"/>
      <c r="O1381" s="81"/>
      <c r="P1381" s="81"/>
      <c r="Q1381" s="81"/>
      <c r="R1381" s="81"/>
      <c r="S1381" s="81"/>
      <c r="T1381" s="81"/>
      <c r="U1381" s="81"/>
      <c r="V1381" s="81"/>
      <c r="W1381" s="81"/>
      <c r="X1381" s="81"/>
    </row>
    <row r="1382" spans="3:24" x14ac:dyDescent="0.25">
      <c r="C1382" s="76">
        <v>41779</v>
      </c>
      <c r="D1382" s="81">
        <v>1.6837</v>
      </c>
      <c r="E1382" s="81">
        <v>109.69</v>
      </c>
      <c r="F1382" s="81">
        <v>1.3702000000000001</v>
      </c>
      <c r="G1382" s="81">
        <v>138.75</v>
      </c>
      <c r="H1382" s="81">
        <v>118.6</v>
      </c>
      <c r="I1382" s="81">
        <v>473.5</v>
      </c>
      <c r="J1382" s="81">
        <v>670.5</v>
      </c>
      <c r="K1382" s="81">
        <v>199.75</v>
      </c>
      <c r="L1382" s="81">
        <v>3873</v>
      </c>
      <c r="M1382" s="81">
        <v>22.58</v>
      </c>
      <c r="N1382" s="81"/>
      <c r="O1382" s="81"/>
      <c r="P1382" s="81"/>
      <c r="Q1382" s="81"/>
      <c r="R1382" s="81"/>
      <c r="S1382" s="81"/>
      <c r="T1382" s="81"/>
      <c r="U1382" s="81"/>
      <c r="V1382" s="81"/>
      <c r="W1382" s="81"/>
      <c r="X1382" s="81"/>
    </row>
    <row r="1383" spans="3:24" x14ac:dyDescent="0.25">
      <c r="C1383" s="76">
        <v>41778</v>
      </c>
      <c r="D1383" s="81">
        <v>1.6811</v>
      </c>
      <c r="E1383" s="81">
        <v>109.37</v>
      </c>
      <c r="F1383" s="81">
        <v>1.3707</v>
      </c>
      <c r="G1383" s="81">
        <v>139.4</v>
      </c>
      <c r="H1383" s="81">
        <v>119.375</v>
      </c>
      <c r="I1383" s="81">
        <v>477.25</v>
      </c>
      <c r="J1383" s="81">
        <v>674.5</v>
      </c>
      <c r="K1383" s="81">
        <v>197.25</v>
      </c>
      <c r="L1383" s="81">
        <v>3950</v>
      </c>
      <c r="M1383" s="81">
        <v>22.56</v>
      </c>
      <c r="N1383" s="81"/>
      <c r="O1383" s="81"/>
      <c r="P1383" s="81"/>
      <c r="Q1383" s="81"/>
      <c r="R1383" s="81"/>
      <c r="S1383" s="81"/>
      <c r="T1383" s="81"/>
      <c r="U1383" s="81"/>
      <c r="V1383" s="81"/>
      <c r="W1383" s="81"/>
      <c r="X1383" s="81"/>
    </row>
    <row r="1384" spans="3:24" x14ac:dyDescent="0.25">
      <c r="C1384" s="76">
        <v>41775</v>
      </c>
      <c r="D1384" s="81">
        <v>1.6813</v>
      </c>
      <c r="E1384" s="81">
        <v>109.75</v>
      </c>
      <c r="F1384" s="81">
        <v>1.3692</v>
      </c>
      <c r="G1384" s="81">
        <v>137.9</v>
      </c>
      <c r="H1384" s="81">
        <v>118.925</v>
      </c>
      <c r="I1384" s="81">
        <v>483.5</v>
      </c>
      <c r="J1384" s="81">
        <v>674.25</v>
      </c>
      <c r="K1384" s="81">
        <v>192</v>
      </c>
      <c r="L1384" s="81">
        <v>3950</v>
      </c>
      <c r="M1384" s="81">
        <v>22.58</v>
      </c>
      <c r="N1384" s="81"/>
      <c r="O1384" s="81"/>
      <c r="P1384" s="81"/>
      <c r="Q1384" s="81"/>
      <c r="R1384" s="81"/>
      <c r="S1384" s="81"/>
      <c r="T1384" s="81"/>
      <c r="U1384" s="81"/>
      <c r="V1384" s="81"/>
      <c r="W1384" s="81"/>
      <c r="X1384" s="81"/>
    </row>
    <row r="1385" spans="3:24" x14ac:dyDescent="0.25">
      <c r="C1385" s="76">
        <v>41774</v>
      </c>
      <c r="D1385" s="81">
        <v>1.6787000000000001</v>
      </c>
      <c r="E1385" s="81">
        <v>110.44</v>
      </c>
      <c r="F1385" s="81">
        <v>1.371</v>
      </c>
      <c r="G1385" s="81">
        <v>137.4</v>
      </c>
      <c r="H1385" s="81">
        <v>119.425</v>
      </c>
      <c r="I1385" s="81">
        <v>484.25</v>
      </c>
      <c r="J1385" s="81">
        <v>678.25</v>
      </c>
      <c r="K1385" s="81">
        <v>199</v>
      </c>
      <c r="L1385" s="81">
        <v>3950</v>
      </c>
      <c r="M1385" s="81">
        <v>22.55</v>
      </c>
      <c r="N1385" s="81"/>
      <c r="O1385" s="81"/>
      <c r="P1385" s="81"/>
      <c r="Q1385" s="81"/>
      <c r="R1385" s="81"/>
      <c r="S1385" s="81"/>
      <c r="T1385" s="81"/>
      <c r="U1385" s="81"/>
      <c r="V1385" s="81"/>
      <c r="W1385" s="81"/>
      <c r="X1385" s="81"/>
    </row>
    <row r="1386" spans="3:24" x14ac:dyDescent="0.25">
      <c r="C1386" s="76">
        <v>41773</v>
      </c>
      <c r="D1386" s="81">
        <v>1.6766000000000001</v>
      </c>
      <c r="E1386" s="81">
        <v>110.19</v>
      </c>
      <c r="F1386" s="81">
        <v>1.3714</v>
      </c>
      <c r="G1386" s="81">
        <v>137.44999999999999</v>
      </c>
      <c r="H1386" s="81">
        <v>120.575</v>
      </c>
      <c r="I1386" s="81">
        <v>494.75</v>
      </c>
      <c r="J1386" s="81">
        <v>681</v>
      </c>
      <c r="K1386" s="81">
        <v>201</v>
      </c>
      <c r="L1386" s="81">
        <v>3950</v>
      </c>
      <c r="M1386" s="81">
        <v>22.64</v>
      </c>
      <c r="N1386" s="81"/>
      <c r="O1386" s="81"/>
      <c r="P1386" s="81"/>
      <c r="Q1386" s="81"/>
      <c r="R1386" s="81"/>
      <c r="S1386" s="81"/>
      <c r="T1386" s="81"/>
      <c r="U1386" s="81"/>
      <c r="V1386" s="81"/>
      <c r="W1386" s="81"/>
      <c r="X1386" s="81"/>
    </row>
    <row r="1387" spans="3:24" x14ac:dyDescent="0.25">
      <c r="C1387" s="76">
        <v>41772</v>
      </c>
      <c r="D1387" s="81">
        <v>1.6825000000000001</v>
      </c>
      <c r="E1387" s="81">
        <v>109.24</v>
      </c>
      <c r="F1387" s="81">
        <v>1.3702000000000001</v>
      </c>
      <c r="G1387" s="81">
        <v>137</v>
      </c>
      <c r="H1387" s="81">
        <v>112.4</v>
      </c>
      <c r="I1387" s="81">
        <v>503.25</v>
      </c>
      <c r="J1387" s="81">
        <v>700</v>
      </c>
      <c r="K1387" s="81">
        <v>203.5</v>
      </c>
      <c r="L1387" s="81">
        <v>3950</v>
      </c>
      <c r="M1387" s="81">
        <v>22.65</v>
      </c>
      <c r="N1387" s="81"/>
      <c r="O1387" s="81"/>
      <c r="P1387" s="81"/>
      <c r="Q1387" s="81"/>
      <c r="R1387" s="81"/>
      <c r="S1387" s="81"/>
      <c r="T1387" s="81"/>
      <c r="U1387" s="81"/>
      <c r="V1387" s="81"/>
      <c r="W1387" s="81"/>
      <c r="X1387" s="81"/>
    </row>
    <row r="1388" spans="3:24" x14ac:dyDescent="0.25">
      <c r="C1388" s="76">
        <v>41771</v>
      </c>
      <c r="D1388" s="81">
        <v>1.6867000000000001</v>
      </c>
      <c r="E1388" s="81">
        <v>108.41</v>
      </c>
      <c r="F1388" s="81">
        <v>1.3755999999999999</v>
      </c>
      <c r="G1388" s="81">
        <v>137.65</v>
      </c>
      <c r="H1388" s="81">
        <v>113.425</v>
      </c>
      <c r="I1388" s="81">
        <v>497.5</v>
      </c>
      <c r="J1388" s="81">
        <v>705.5</v>
      </c>
      <c r="K1388" s="81">
        <v>202.25</v>
      </c>
      <c r="L1388" s="81">
        <v>3950</v>
      </c>
      <c r="M1388" s="81">
        <v>22.74</v>
      </c>
      <c r="N1388" s="81"/>
      <c r="O1388" s="81"/>
      <c r="P1388" s="81"/>
      <c r="Q1388" s="81"/>
      <c r="R1388" s="81"/>
      <c r="S1388" s="81"/>
      <c r="T1388" s="81"/>
      <c r="U1388" s="81"/>
      <c r="V1388" s="81"/>
      <c r="W1388" s="81"/>
      <c r="X1388" s="81"/>
    </row>
    <row r="1389" spans="3:24" x14ac:dyDescent="0.25">
      <c r="C1389" s="76">
        <v>41768</v>
      </c>
      <c r="D1389" s="81">
        <v>1.6849000000000001</v>
      </c>
      <c r="E1389" s="81">
        <v>107.89</v>
      </c>
      <c r="F1389" s="81">
        <v>1.3756999999999999</v>
      </c>
      <c r="G1389" s="81">
        <v>138.05000000000001</v>
      </c>
      <c r="H1389" s="81">
        <v>114.675</v>
      </c>
      <c r="I1389" s="81">
        <v>505</v>
      </c>
      <c r="J1389" s="81">
        <v>714</v>
      </c>
      <c r="K1389" s="81">
        <v>207.25</v>
      </c>
      <c r="L1389" s="81">
        <v>3950</v>
      </c>
      <c r="M1389" s="81">
        <v>22.71</v>
      </c>
      <c r="N1389" s="81"/>
      <c r="O1389" s="81"/>
      <c r="P1389" s="81"/>
      <c r="Q1389" s="81"/>
      <c r="R1389" s="81"/>
      <c r="S1389" s="81"/>
      <c r="T1389" s="81"/>
      <c r="U1389" s="81"/>
      <c r="V1389" s="81"/>
      <c r="W1389" s="81"/>
      <c r="X1389" s="81"/>
    </row>
    <row r="1390" spans="3:24" x14ac:dyDescent="0.25">
      <c r="C1390" s="76">
        <v>41767</v>
      </c>
      <c r="D1390" s="81">
        <v>1.6931</v>
      </c>
      <c r="E1390" s="81">
        <v>108.04</v>
      </c>
      <c r="F1390" s="81">
        <v>1.3839999999999999</v>
      </c>
      <c r="G1390" s="81">
        <v>137.92500000000001</v>
      </c>
      <c r="H1390" s="81">
        <v>114.9</v>
      </c>
      <c r="I1390" s="81">
        <v>513.25</v>
      </c>
      <c r="J1390" s="81">
        <v>726.75</v>
      </c>
      <c r="K1390" s="81">
        <v>208</v>
      </c>
      <c r="L1390" s="81">
        <v>3950</v>
      </c>
      <c r="M1390" s="81">
        <v>22.84</v>
      </c>
      <c r="N1390" s="81"/>
      <c r="O1390" s="81"/>
      <c r="P1390" s="81"/>
      <c r="Q1390" s="81"/>
      <c r="R1390" s="81"/>
      <c r="S1390" s="81"/>
      <c r="T1390" s="81"/>
      <c r="U1390" s="81"/>
      <c r="V1390" s="81"/>
      <c r="W1390" s="81"/>
      <c r="X1390" s="81"/>
    </row>
    <row r="1391" spans="3:24" x14ac:dyDescent="0.25">
      <c r="C1391" s="76">
        <v>41766</v>
      </c>
      <c r="D1391" s="81">
        <v>1.6952</v>
      </c>
      <c r="E1391" s="81">
        <v>108.13</v>
      </c>
      <c r="F1391" s="81">
        <v>1.391</v>
      </c>
      <c r="G1391" s="81">
        <v>137.57499999999999</v>
      </c>
      <c r="H1391" s="81">
        <v>115.22499999999999</v>
      </c>
      <c r="I1391" s="81">
        <v>510.25</v>
      </c>
      <c r="J1391" s="81">
        <v>729.75</v>
      </c>
      <c r="K1391" s="81">
        <v>211</v>
      </c>
      <c r="L1391" s="81">
        <v>3950</v>
      </c>
      <c r="M1391" s="81">
        <v>22.89</v>
      </c>
      <c r="N1391" s="81"/>
      <c r="O1391" s="81"/>
      <c r="P1391" s="81"/>
      <c r="Q1391" s="81"/>
      <c r="R1391" s="81"/>
      <c r="S1391" s="81"/>
      <c r="T1391" s="81"/>
      <c r="U1391" s="81"/>
      <c r="V1391" s="81"/>
      <c r="W1391" s="81"/>
      <c r="X1391" s="81"/>
    </row>
    <row r="1392" spans="3:24" x14ac:dyDescent="0.25">
      <c r="C1392" s="76">
        <v>41765</v>
      </c>
      <c r="D1392" s="81">
        <v>1.6976</v>
      </c>
      <c r="E1392" s="81">
        <v>107.06</v>
      </c>
      <c r="F1392" s="81">
        <v>1.3927</v>
      </c>
      <c r="G1392" s="81">
        <v>138.30000000000001</v>
      </c>
      <c r="H1392" s="81">
        <v>116.05</v>
      </c>
      <c r="I1392" s="81">
        <v>513</v>
      </c>
      <c r="J1392" s="81">
        <v>731.75</v>
      </c>
      <c r="K1392" s="81">
        <v>215.5</v>
      </c>
      <c r="L1392" s="81">
        <v>3950</v>
      </c>
      <c r="M1392" s="81">
        <v>22.7</v>
      </c>
      <c r="N1392" s="81"/>
      <c r="O1392" s="81"/>
      <c r="P1392" s="81"/>
      <c r="Q1392" s="81"/>
      <c r="R1392" s="81"/>
      <c r="S1392" s="81"/>
      <c r="T1392" s="81"/>
      <c r="U1392" s="81"/>
      <c r="V1392" s="81"/>
      <c r="W1392" s="81"/>
      <c r="X1392" s="81"/>
    </row>
    <row r="1393" spans="3:24" x14ac:dyDescent="0.25">
      <c r="C1393" s="76">
        <v>41764</v>
      </c>
      <c r="D1393" s="81">
        <v>1.6861999999999999</v>
      </c>
      <c r="E1393" s="81">
        <v>107.72</v>
      </c>
      <c r="F1393" s="81">
        <v>1.3874</v>
      </c>
      <c r="G1393" s="81">
        <v>137.52500000000001</v>
      </c>
      <c r="H1393" s="81">
        <v>116.9</v>
      </c>
      <c r="I1393" s="81">
        <v>503.25</v>
      </c>
      <c r="J1393" s="81">
        <v>721.25</v>
      </c>
      <c r="K1393" s="81">
        <v>216.75</v>
      </c>
      <c r="L1393" s="81">
        <v>4047</v>
      </c>
      <c r="M1393" s="81">
        <v>22.81</v>
      </c>
      <c r="N1393" s="81"/>
      <c r="O1393" s="81"/>
      <c r="P1393" s="81"/>
      <c r="Q1393" s="81"/>
      <c r="R1393" s="81"/>
      <c r="S1393" s="81"/>
      <c r="T1393" s="81"/>
      <c r="U1393" s="81"/>
      <c r="V1393" s="81"/>
      <c r="W1393" s="81"/>
      <c r="X1393" s="81"/>
    </row>
    <row r="1394" spans="3:24" x14ac:dyDescent="0.25">
      <c r="C1394" s="76">
        <v>41761</v>
      </c>
      <c r="D1394" s="81">
        <v>1.6865000000000001</v>
      </c>
      <c r="E1394" s="81">
        <v>108.59</v>
      </c>
      <c r="F1394" s="81">
        <v>1.387</v>
      </c>
      <c r="G1394" s="81">
        <v>138.05000000000001</v>
      </c>
      <c r="H1394" s="81">
        <v>117.22499999999999</v>
      </c>
      <c r="I1394" s="81">
        <v>494</v>
      </c>
      <c r="J1394" s="81">
        <v>707.75</v>
      </c>
      <c r="K1394" s="81">
        <v>215.25</v>
      </c>
      <c r="L1394" s="81">
        <v>4047</v>
      </c>
      <c r="M1394" s="81">
        <v>22.75</v>
      </c>
      <c r="N1394" s="81"/>
      <c r="O1394" s="81"/>
      <c r="P1394" s="81"/>
      <c r="Q1394" s="81"/>
      <c r="R1394" s="81"/>
      <c r="S1394" s="81"/>
      <c r="T1394" s="81"/>
      <c r="U1394" s="81"/>
      <c r="V1394" s="81"/>
      <c r="W1394" s="81"/>
      <c r="X1394" s="81"/>
    </row>
    <row r="1395" spans="3:24" x14ac:dyDescent="0.25">
      <c r="C1395" s="76">
        <v>41760</v>
      </c>
      <c r="D1395" s="81">
        <v>1.6891</v>
      </c>
      <c r="E1395" s="81">
        <v>107.76</v>
      </c>
      <c r="F1395" s="81">
        <v>1.3869</v>
      </c>
      <c r="G1395" s="81">
        <v>139.25</v>
      </c>
      <c r="H1395" s="81">
        <v>117.375</v>
      </c>
      <c r="I1395" s="81">
        <v>503.25</v>
      </c>
      <c r="J1395" s="81">
        <v>698.75</v>
      </c>
      <c r="K1395" s="81">
        <v>215.25</v>
      </c>
      <c r="L1395" s="81">
        <v>4047</v>
      </c>
      <c r="M1395" s="81">
        <v>22.85</v>
      </c>
      <c r="N1395" s="81"/>
      <c r="O1395" s="81"/>
      <c r="P1395" s="81"/>
      <c r="Q1395" s="81"/>
      <c r="R1395" s="81"/>
      <c r="S1395" s="81"/>
      <c r="T1395" s="81"/>
      <c r="U1395" s="81"/>
      <c r="V1395" s="81"/>
      <c r="W1395" s="81"/>
      <c r="X1395" s="81"/>
    </row>
    <row r="1396" spans="3:24" x14ac:dyDescent="0.25">
      <c r="C1396" s="76">
        <v>41759</v>
      </c>
      <c r="D1396" s="81">
        <v>1.6870000000000001</v>
      </c>
      <c r="E1396" s="81">
        <v>108.07</v>
      </c>
      <c r="F1396" s="81">
        <v>1.3866000000000001</v>
      </c>
      <c r="G1396" s="81">
        <v>145.82499999999999</v>
      </c>
      <c r="H1396" s="81">
        <v>117.675</v>
      </c>
      <c r="I1396" s="81">
        <v>514</v>
      </c>
      <c r="J1396" s="81">
        <v>713</v>
      </c>
      <c r="K1396" s="81">
        <v>215.25</v>
      </c>
      <c r="L1396" s="81">
        <v>4047</v>
      </c>
      <c r="M1396" s="81">
        <v>22.55</v>
      </c>
      <c r="N1396" s="81"/>
      <c r="O1396" s="81"/>
      <c r="P1396" s="81"/>
      <c r="Q1396" s="81"/>
      <c r="R1396" s="81"/>
      <c r="S1396" s="81"/>
      <c r="T1396" s="81"/>
      <c r="U1396" s="81"/>
      <c r="V1396" s="81"/>
      <c r="W1396" s="81"/>
      <c r="X1396" s="81"/>
    </row>
    <row r="1397" spans="3:24" x14ac:dyDescent="0.25">
      <c r="C1397" s="76">
        <v>41758</v>
      </c>
      <c r="D1397" s="81">
        <v>1.6825000000000001</v>
      </c>
      <c r="E1397" s="81">
        <v>108.98</v>
      </c>
      <c r="F1397" s="81">
        <v>1.3811</v>
      </c>
      <c r="G1397" s="81">
        <v>145.5</v>
      </c>
      <c r="H1397" s="81">
        <v>120.27500000000001</v>
      </c>
      <c r="I1397" s="81">
        <v>515.75</v>
      </c>
      <c r="J1397" s="81">
        <v>708</v>
      </c>
      <c r="K1397" s="81">
        <v>214.75</v>
      </c>
      <c r="L1397" s="81">
        <v>4047</v>
      </c>
      <c r="M1397" s="81">
        <v>24.3</v>
      </c>
      <c r="N1397" s="81"/>
      <c r="O1397" s="81"/>
      <c r="P1397" s="81"/>
      <c r="Q1397" s="81"/>
      <c r="R1397" s="81"/>
      <c r="S1397" s="81"/>
      <c r="T1397" s="81"/>
      <c r="U1397" s="81"/>
      <c r="V1397" s="81"/>
      <c r="W1397" s="81"/>
      <c r="X1397" s="81"/>
    </row>
    <row r="1398" spans="3:24" x14ac:dyDescent="0.25">
      <c r="C1398" s="76">
        <v>41757</v>
      </c>
      <c r="D1398" s="81">
        <v>1.6807000000000001</v>
      </c>
      <c r="E1398" s="81">
        <v>108.12</v>
      </c>
      <c r="F1398" s="81">
        <v>1.3849</v>
      </c>
      <c r="G1398" s="81">
        <v>145.4</v>
      </c>
      <c r="H1398" s="81">
        <v>120.97499999999999</v>
      </c>
      <c r="I1398" s="81">
        <v>507.75</v>
      </c>
      <c r="J1398" s="81">
        <v>700.25</v>
      </c>
      <c r="K1398" s="81">
        <v>215</v>
      </c>
      <c r="L1398" s="81">
        <v>4047</v>
      </c>
      <c r="M1398" s="81">
        <v>24.27</v>
      </c>
      <c r="N1398" s="81"/>
      <c r="O1398" s="81"/>
      <c r="P1398" s="81"/>
      <c r="Q1398" s="81"/>
      <c r="R1398" s="81"/>
      <c r="S1398" s="81"/>
      <c r="T1398" s="81"/>
      <c r="U1398" s="81"/>
      <c r="V1398" s="81"/>
      <c r="W1398" s="81"/>
      <c r="X1398" s="81"/>
    </row>
    <row r="1399" spans="3:24" x14ac:dyDescent="0.25">
      <c r="C1399" s="76">
        <v>41754</v>
      </c>
      <c r="D1399" s="81">
        <v>1.6802999999999999</v>
      </c>
      <c r="E1399" s="81">
        <v>109.58</v>
      </c>
      <c r="F1399" s="81">
        <v>1.3831</v>
      </c>
      <c r="G1399" s="81">
        <v>145</v>
      </c>
      <c r="H1399" s="81">
        <v>120.925</v>
      </c>
      <c r="I1399" s="81">
        <v>507</v>
      </c>
      <c r="J1399" s="81">
        <v>700.25</v>
      </c>
      <c r="K1399" s="81">
        <v>217.25</v>
      </c>
      <c r="L1399" s="81">
        <v>4047</v>
      </c>
      <c r="M1399" s="81">
        <v>24.29</v>
      </c>
      <c r="N1399" s="81"/>
      <c r="O1399" s="81"/>
      <c r="P1399" s="81"/>
      <c r="Q1399" s="81"/>
      <c r="R1399" s="81"/>
      <c r="S1399" s="81"/>
      <c r="T1399" s="81"/>
      <c r="U1399" s="81"/>
      <c r="V1399" s="81"/>
      <c r="W1399" s="81"/>
      <c r="X1399" s="81"/>
    </row>
    <row r="1400" spans="3:24" x14ac:dyDescent="0.25">
      <c r="C1400" s="76">
        <v>41753</v>
      </c>
      <c r="D1400" s="81">
        <v>1.6802999999999999</v>
      </c>
      <c r="E1400" s="81">
        <v>110.33</v>
      </c>
      <c r="F1400" s="81">
        <v>1.383</v>
      </c>
      <c r="G1400" s="81">
        <v>144.25</v>
      </c>
      <c r="H1400" s="81">
        <v>122.9</v>
      </c>
      <c r="I1400" s="81">
        <v>501.25</v>
      </c>
      <c r="J1400" s="81">
        <v>689</v>
      </c>
      <c r="K1400" s="81">
        <v>216</v>
      </c>
      <c r="L1400" s="81">
        <v>4047</v>
      </c>
      <c r="M1400" s="81">
        <v>24.31</v>
      </c>
      <c r="N1400" s="81"/>
      <c r="O1400" s="81"/>
      <c r="P1400" s="81"/>
      <c r="Q1400" s="81"/>
      <c r="R1400" s="81"/>
      <c r="S1400" s="81"/>
      <c r="T1400" s="81"/>
      <c r="U1400" s="81"/>
      <c r="V1400" s="81"/>
      <c r="W1400" s="81"/>
      <c r="X1400" s="81"/>
    </row>
    <row r="1401" spans="3:24" x14ac:dyDescent="0.25">
      <c r="C1401" s="76">
        <v>41752</v>
      </c>
      <c r="D1401" s="81">
        <v>1.6779999999999999</v>
      </c>
      <c r="E1401" s="81">
        <v>109.11</v>
      </c>
      <c r="F1401" s="81">
        <v>1.3815999999999999</v>
      </c>
      <c r="G1401" s="81">
        <v>143.92500000000001</v>
      </c>
      <c r="H1401" s="81">
        <v>123.97499999999999</v>
      </c>
      <c r="I1401" s="81">
        <v>503.5</v>
      </c>
      <c r="J1401" s="81">
        <v>676.5</v>
      </c>
      <c r="K1401" s="81">
        <v>214.75</v>
      </c>
      <c r="L1401" s="81">
        <v>4047</v>
      </c>
      <c r="M1401" s="81">
        <v>24.21</v>
      </c>
      <c r="N1401" s="81"/>
      <c r="O1401" s="81"/>
      <c r="P1401" s="81"/>
      <c r="Q1401" s="81"/>
      <c r="R1401" s="81"/>
      <c r="S1401" s="81"/>
      <c r="T1401" s="81"/>
      <c r="U1401" s="81"/>
      <c r="V1401" s="81"/>
      <c r="W1401" s="81"/>
      <c r="X1401" s="81"/>
    </row>
    <row r="1402" spans="3:24" x14ac:dyDescent="0.25">
      <c r="C1402" s="76">
        <v>41751</v>
      </c>
      <c r="D1402" s="81">
        <v>1.6821999999999999</v>
      </c>
      <c r="E1402" s="81">
        <v>109.27</v>
      </c>
      <c r="F1402" s="81">
        <v>1.3803000000000001</v>
      </c>
      <c r="G1402" s="81">
        <v>143.69999999999999</v>
      </c>
      <c r="H1402" s="81">
        <v>121.02500000000001</v>
      </c>
      <c r="I1402" s="81">
        <v>496.25</v>
      </c>
      <c r="J1402" s="81">
        <v>673</v>
      </c>
      <c r="K1402" s="81">
        <v>214.75</v>
      </c>
      <c r="L1402" s="81">
        <v>4047</v>
      </c>
      <c r="M1402" s="81">
        <v>24.26</v>
      </c>
      <c r="N1402" s="81"/>
      <c r="O1402" s="81"/>
      <c r="P1402" s="81"/>
      <c r="Q1402" s="81"/>
      <c r="R1402" s="81"/>
      <c r="S1402" s="81"/>
      <c r="T1402" s="81"/>
      <c r="U1402" s="81"/>
      <c r="V1402" s="81"/>
      <c r="W1402" s="81"/>
      <c r="X1402" s="81"/>
    </row>
    <row r="1403" spans="3:24" x14ac:dyDescent="0.25">
      <c r="C1403" s="76">
        <v>41750</v>
      </c>
      <c r="D1403" s="81">
        <v>1.679</v>
      </c>
      <c r="E1403" s="81">
        <v>109.95</v>
      </c>
      <c r="F1403" s="81">
        <v>1.3791</v>
      </c>
      <c r="G1403" s="81">
        <v>143.44999999999999</v>
      </c>
      <c r="H1403" s="81">
        <v>120.8</v>
      </c>
      <c r="I1403" s="81">
        <v>488.5</v>
      </c>
      <c r="J1403" s="81">
        <v>668.25</v>
      </c>
      <c r="K1403" s="81">
        <v>217.5</v>
      </c>
      <c r="L1403" s="81">
        <v>4047</v>
      </c>
      <c r="M1403" s="81">
        <v>24.23</v>
      </c>
      <c r="N1403" s="81"/>
      <c r="O1403" s="81"/>
      <c r="P1403" s="81"/>
      <c r="Q1403" s="81"/>
      <c r="R1403" s="81"/>
      <c r="S1403" s="81"/>
      <c r="T1403" s="81"/>
      <c r="U1403" s="81"/>
      <c r="V1403" s="81"/>
      <c r="W1403" s="81"/>
      <c r="X1403" s="81"/>
    </row>
    <row r="1404" spans="3:24" x14ac:dyDescent="0.25">
      <c r="C1404" s="76">
        <v>41747</v>
      </c>
      <c r="D1404" s="81">
        <v>1.6805000000000001</v>
      </c>
      <c r="E1404" s="81">
        <v>109.53</v>
      </c>
      <c r="F1404" s="81">
        <v>1.3813</v>
      </c>
      <c r="G1404" s="81">
        <v>144.19999999999999</v>
      </c>
      <c r="H1404" s="81">
        <v>123.5</v>
      </c>
      <c r="I1404" s="81">
        <v>494.75</v>
      </c>
      <c r="J1404" s="81">
        <v>691.25</v>
      </c>
      <c r="K1404" s="81">
        <v>217.5</v>
      </c>
      <c r="L1404" s="81">
        <v>4047</v>
      </c>
      <c r="M1404" s="81">
        <v>24.21</v>
      </c>
      <c r="N1404" s="81"/>
      <c r="O1404" s="81"/>
      <c r="P1404" s="81"/>
      <c r="Q1404" s="81"/>
      <c r="R1404" s="81"/>
      <c r="S1404" s="81"/>
      <c r="T1404" s="81"/>
      <c r="U1404" s="81"/>
      <c r="V1404" s="81"/>
      <c r="W1404" s="81"/>
      <c r="X1404" s="81"/>
    </row>
    <row r="1405" spans="3:24" x14ac:dyDescent="0.25">
      <c r="C1405" s="76">
        <v>41746</v>
      </c>
      <c r="D1405" s="81">
        <v>1.6791</v>
      </c>
      <c r="E1405" s="81">
        <v>109.53</v>
      </c>
      <c r="F1405" s="81">
        <v>1.3814</v>
      </c>
      <c r="G1405" s="81">
        <v>144.19999999999999</v>
      </c>
      <c r="H1405" s="81">
        <v>123.5</v>
      </c>
      <c r="I1405" s="81">
        <v>494.75</v>
      </c>
      <c r="J1405" s="81">
        <v>691.25</v>
      </c>
      <c r="K1405" s="81">
        <v>217.5</v>
      </c>
      <c r="L1405" s="81">
        <v>4047</v>
      </c>
      <c r="M1405" s="81">
        <v>24.21</v>
      </c>
      <c r="N1405" s="81"/>
      <c r="O1405" s="81"/>
      <c r="P1405" s="81"/>
      <c r="Q1405" s="81"/>
      <c r="R1405" s="81"/>
      <c r="S1405" s="81"/>
      <c r="T1405" s="81"/>
      <c r="U1405" s="81"/>
      <c r="V1405" s="81"/>
      <c r="W1405" s="81"/>
      <c r="X1405" s="81"/>
    </row>
    <row r="1406" spans="3:24" x14ac:dyDescent="0.25">
      <c r="C1406" s="76">
        <v>41745</v>
      </c>
      <c r="D1406" s="81">
        <v>1.6796</v>
      </c>
      <c r="E1406" s="81">
        <v>109.6</v>
      </c>
      <c r="F1406" s="81">
        <v>1.3814</v>
      </c>
      <c r="G1406" s="81">
        <v>145.75</v>
      </c>
      <c r="H1406" s="81">
        <v>122.875</v>
      </c>
      <c r="I1406" s="81">
        <v>497.5</v>
      </c>
      <c r="J1406" s="81">
        <v>688</v>
      </c>
      <c r="K1406" s="81">
        <v>218.5</v>
      </c>
      <c r="L1406" s="81">
        <v>4047</v>
      </c>
      <c r="M1406" s="81">
        <v>24.12</v>
      </c>
      <c r="N1406" s="81"/>
      <c r="O1406" s="81"/>
      <c r="P1406" s="81"/>
      <c r="Q1406" s="81"/>
      <c r="R1406" s="81"/>
      <c r="S1406" s="81"/>
      <c r="T1406" s="81"/>
      <c r="U1406" s="81"/>
      <c r="V1406" s="81"/>
      <c r="W1406" s="81"/>
      <c r="X1406" s="81"/>
    </row>
    <row r="1407" spans="3:24" x14ac:dyDescent="0.25">
      <c r="C1407" s="76">
        <v>41744</v>
      </c>
      <c r="D1407" s="81">
        <v>1.6728000000000001</v>
      </c>
      <c r="E1407" s="81">
        <v>108.74</v>
      </c>
      <c r="F1407" s="81">
        <v>1.3812</v>
      </c>
      <c r="G1407" s="81">
        <v>145.27500000000001</v>
      </c>
      <c r="H1407" s="81">
        <v>121.5</v>
      </c>
      <c r="I1407" s="81">
        <v>503.75</v>
      </c>
      <c r="J1407" s="81">
        <v>701.75</v>
      </c>
      <c r="K1407" s="81">
        <v>221.25</v>
      </c>
      <c r="L1407" s="81">
        <v>4047</v>
      </c>
      <c r="M1407" s="81">
        <v>24.11</v>
      </c>
      <c r="N1407" s="81"/>
      <c r="O1407" s="81"/>
      <c r="P1407" s="81"/>
      <c r="Q1407" s="81"/>
      <c r="R1407" s="81"/>
      <c r="S1407" s="81"/>
      <c r="T1407" s="81"/>
      <c r="U1407" s="81"/>
      <c r="V1407" s="81"/>
      <c r="W1407" s="81"/>
      <c r="X1407" s="81"/>
    </row>
    <row r="1408" spans="3:24" x14ac:dyDescent="0.25">
      <c r="C1408" s="76">
        <v>41743</v>
      </c>
      <c r="D1408" s="81">
        <v>1.6728000000000001</v>
      </c>
      <c r="E1408" s="81">
        <v>109.07</v>
      </c>
      <c r="F1408" s="81">
        <v>1.3817999999999999</v>
      </c>
      <c r="G1408" s="81">
        <v>145.35</v>
      </c>
      <c r="H1408" s="81">
        <v>121.675</v>
      </c>
      <c r="I1408" s="81">
        <v>503</v>
      </c>
      <c r="J1408" s="81">
        <v>678.75</v>
      </c>
      <c r="K1408" s="81">
        <v>214</v>
      </c>
      <c r="L1408" s="81">
        <v>4124</v>
      </c>
      <c r="M1408" s="81">
        <v>24.09</v>
      </c>
      <c r="N1408" s="81"/>
      <c r="O1408" s="81"/>
      <c r="P1408" s="81"/>
      <c r="Q1408" s="81"/>
      <c r="R1408" s="81"/>
      <c r="S1408" s="81"/>
      <c r="T1408" s="81"/>
      <c r="U1408" s="81"/>
      <c r="V1408" s="81"/>
      <c r="W1408" s="81"/>
      <c r="X1408" s="81"/>
    </row>
    <row r="1409" spans="3:24" x14ac:dyDescent="0.25">
      <c r="C1409" s="76">
        <v>41740</v>
      </c>
      <c r="D1409" s="81">
        <v>1.6732</v>
      </c>
      <c r="E1409" s="81">
        <v>107.33</v>
      </c>
      <c r="F1409" s="81">
        <v>1.3883000000000001</v>
      </c>
      <c r="G1409" s="81">
        <v>144.85</v>
      </c>
      <c r="H1409" s="81">
        <v>124.925</v>
      </c>
      <c r="I1409" s="81">
        <v>498.5</v>
      </c>
      <c r="J1409" s="81">
        <v>660.25</v>
      </c>
      <c r="K1409" s="81">
        <v>209.75</v>
      </c>
      <c r="L1409" s="81">
        <v>4124</v>
      </c>
      <c r="M1409" s="81">
        <v>24.02</v>
      </c>
      <c r="N1409" s="81"/>
      <c r="O1409" s="81"/>
      <c r="P1409" s="81"/>
      <c r="Q1409" s="81"/>
      <c r="R1409" s="81"/>
      <c r="S1409" s="81"/>
      <c r="T1409" s="81"/>
      <c r="U1409" s="81"/>
      <c r="V1409" s="81"/>
      <c r="W1409" s="81"/>
      <c r="X1409" s="81"/>
    </row>
    <row r="1410" spans="3:24" x14ac:dyDescent="0.25">
      <c r="C1410" s="76">
        <v>41739</v>
      </c>
      <c r="D1410" s="81">
        <v>1.6782999999999999</v>
      </c>
      <c r="E1410" s="81">
        <v>107.46</v>
      </c>
      <c r="F1410" s="81">
        <v>1.3887</v>
      </c>
      <c r="G1410" s="81">
        <v>144</v>
      </c>
      <c r="H1410" s="81">
        <v>125.175</v>
      </c>
      <c r="I1410" s="81">
        <v>501.25</v>
      </c>
      <c r="J1410" s="81">
        <v>662.25</v>
      </c>
      <c r="K1410" s="81">
        <v>208.25</v>
      </c>
      <c r="L1410" s="81">
        <v>4124</v>
      </c>
      <c r="M1410" s="81">
        <v>23.96</v>
      </c>
      <c r="N1410" s="81"/>
      <c r="O1410" s="81"/>
      <c r="P1410" s="81"/>
      <c r="Q1410" s="81"/>
      <c r="R1410" s="81"/>
      <c r="S1410" s="81"/>
      <c r="T1410" s="81"/>
      <c r="U1410" s="81"/>
      <c r="V1410" s="81"/>
      <c r="W1410" s="81"/>
      <c r="X1410" s="81"/>
    </row>
    <row r="1411" spans="3:24" x14ac:dyDescent="0.25">
      <c r="C1411" s="76">
        <v>41738</v>
      </c>
      <c r="D1411" s="81">
        <v>1.6792</v>
      </c>
      <c r="E1411" s="81">
        <v>107.98</v>
      </c>
      <c r="F1411" s="81">
        <v>1.3855</v>
      </c>
      <c r="G1411" s="81">
        <v>143.75</v>
      </c>
      <c r="H1411" s="81">
        <v>125.02500000000001</v>
      </c>
      <c r="I1411" s="81">
        <v>502.25</v>
      </c>
      <c r="J1411" s="81">
        <v>669</v>
      </c>
      <c r="K1411" s="81">
        <v>209</v>
      </c>
      <c r="L1411" s="81">
        <v>4124</v>
      </c>
      <c r="M1411" s="81">
        <v>23.98</v>
      </c>
      <c r="N1411" s="81"/>
      <c r="O1411" s="81"/>
      <c r="P1411" s="81"/>
      <c r="Q1411" s="81"/>
      <c r="R1411" s="81"/>
      <c r="S1411" s="81"/>
      <c r="T1411" s="81"/>
      <c r="U1411" s="81"/>
      <c r="V1411" s="81"/>
      <c r="W1411" s="81"/>
      <c r="X1411" s="81"/>
    </row>
    <row r="1412" spans="3:24" x14ac:dyDescent="0.25">
      <c r="C1412" s="76">
        <v>41737</v>
      </c>
      <c r="D1412" s="81">
        <v>1.6746000000000001</v>
      </c>
      <c r="E1412" s="81">
        <v>107.67</v>
      </c>
      <c r="F1412" s="81">
        <v>1.3794</v>
      </c>
      <c r="G1412" s="81">
        <v>143.32499999999999</v>
      </c>
      <c r="H1412" s="81">
        <v>123.3</v>
      </c>
      <c r="I1412" s="81">
        <v>507</v>
      </c>
      <c r="J1412" s="81">
        <v>681</v>
      </c>
      <c r="K1412" s="81">
        <v>208.25</v>
      </c>
      <c r="L1412" s="81">
        <v>4124</v>
      </c>
      <c r="M1412" s="81">
        <v>24.02</v>
      </c>
      <c r="N1412" s="81"/>
      <c r="O1412" s="81"/>
      <c r="P1412" s="81"/>
      <c r="Q1412" s="81"/>
      <c r="R1412" s="81"/>
      <c r="S1412" s="81"/>
      <c r="T1412" s="81"/>
      <c r="U1412" s="81"/>
      <c r="V1412" s="81"/>
      <c r="W1412" s="81"/>
      <c r="X1412" s="81"/>
    </row>
    <row r="1413" spans="3:24" x14ac:dyDescent="0.25">
      <c r="C1413" s="76">
        <v>41736</v>
      </c>
      <c r="D1413" s="81">
        <v>1.6608000000000001</v>
      </c>
      <c r="E1413" s="81">
        <v>105.82</v>
      </c>
      <c r="F1413" s="81">
        <v>1.3740000000000001</v>
      </c>
      <c r="G1413" s="81">
        <v>143.02500000000001</v>
      </c>
      <c r="H1413" s="81">
        <v>125.02500000000001</v>
      </c>
      <c r="I1413" s="81">
        <v>499.25</v>
      </c>
      <c r="J1413" s="81">
        <v>676.25</v>
      </c>
      <c r="K1413" s="81">
        <v>207.25</v>
      </c>
      <c r="L1413" s="81">
        <v>4124</v>
      </c>
      <c r="M1413" s="81">
        <v>23.95</v>
      </c>
      <c r="N1413" s="81"/>
      <c r="O1413" s="81"/>
      <c r="P1413" s="81"/>
      <c r="Q1413" s="81"/>
      <c r="R1413" s="81"/>
      <c r="S1413" s="81"/>
      <c r="T1413" s="81"/>
      <c r="U1413" s="81"/>
      <c r="V1413" s="81"/>
      <c r="W1413" s="81"/>
      <c r="X1413" s="81"/>
    </row>
    <row r="1414" spans="3:24" x14ac:dyDescent="0.25">
      <c r="C1414" s="76">
        <v>41733</v>
      </c>
      <c r="D1414" s="81">
        <v>1.6577999999999999</v>
      </c>
      <c r="E1414" s="81">
        <v>106.72</v>
      </c>
      <c r="F1414" s="81">
        <v>1.3702000000000001</v>
      </c>
      <c r="G1414" s="81">
        <v>143.05000000000001</v>
      </c>
      <c r="H1414" s="81">
        <v>123.15</v>
      </c>
      <c r="I1414" s="81">
        <v>501.75</v>
      </c>
      <c r="J1414" s="81">
        <v>669.75</v>
      </c>
      <c r="K1414" s="81">
        <v>206.5</v>
      </c>
      <c r="L1414" s="81">
        <v>4124</v>
      </c>
      <c r="M1414" s="81">
        <v>23.94</v>
      </c>
      <c r="N1414" s="81"/>
      <c r="O1414" s="81"/>
      <c r="P1414" s="81"/>
      <c r="Q1414" s="81"/>
      <c r="R1414" s="81"/>
      <c r="S1414" s="81"/>
      <c r="T1414" s="81"/>
      <c r="U1414" s="81"/>
      <c r="V1414" s="81"/>
      <c r="W1414" s="81"/>
      <c r="X1414" s="81"/>
    </row>
    <row r="1415" spans="3:24" x14ac:dyDescent="0.25">
      <c r="C1415" s="76">
        <v>41732</v>
      </c>
      <c r="D1415" s="81">
        <v>1.6597</v>
      </c>
      <c r="E1415" s="81">
        <v>106.15</v>
      </c>
      <c r="F1415" s="81">
        <v>1.3717999999999999</v>
      </c>
      <c r="G1415" s="81">
        <v>145.15</v>
      </c>
      <c r="H1415" s="81">
        <v>125.75</v>
      </c>
      <c r="I1415" s="81">
        <v>500</v>
      </c>
      <c r="J1415" s="81">
        <v>676</v>
      </c>
      <c r="K1415" s="81">
        <v>206.75</v>
      </c>
      <c r="L1415" s="81">
        <v>4124</v>
      </c>
      <c r="M1415" s="81">
        <v>24.23</v>
      </c>
      <c r="N1415" s="81"/>
      <c r="O1415" s="81"/>
      <c r="P1415" s="81"/>
      <c r="Q1415" s="81"/>
      <c r="R1415" s="81"/>
      <c r="S1415" s="81"/>
      <c r="T1415" s="81"/>
      <c r="U1415" s="81"/>
      <c r="V1415" s="81"/>
      <c r="W1415" s="81"/>
      <c r="X1415" s="81"/>
    </row>
    <row r="1416" spans="3:24" x14ac:dyDescent="0.25">
      <c r="C1416" s="76">
        <v>41731</v>
      </c>
      <c r="D1416" s="81">
        <v>1.6625000000000001</v>
      </c>
      <c r="E1416" s="81">
        <v>104.79</v>
      </c>
      <c r="F1416" s="81">
        <v>1.3766</v>
      </c>
      <c r="G1416" s="81">
        <v>144.6</v>
      </c>
      <c r="H1416" s="81">
        <v>127</v>
      </c>
      <c r="I1416" s="81">
        <v>495.75</v>
      </c>
      <c r="J1416" s="81">
        <v>669.25</v>
      </c>
      <c r="K1416" s="81">
        <v>206.5</v>
      </c>
      <c r="L1416" s="81">
        <v>4124</v>
      </c>
      <c r="M1416" s="81">
        <v>24.03</v>
      </c>
      <c r="N1416" s="81"/>
      <c r="O1416" s="81"/>
      <c r="P1416" s="81"/>
      <c r="Q1416" s="81"/>
      <c r="R1416" s="81"/>
      <c r="S1416" s="81"/>
      <c r="T1416" s="81"/>
      <c r="U1416" s="81"/>
      <c r="V1416" s="81"/>
      <c r="W1416" s="81"/>
      <c r="X1416" s="81"/>
    </row>
    <row r="1417" spans="3:24" x14ac:dyDescent="0.25">
      <c r="C1417" s="76">
        <v>41730</v>
      </c>
      <c r="D1417" s="81">
        <v>1.6629</v>
      </c>
      <c r="E1417" s="81">
        <v>105.62</v>
      </c>
      <c r="F1417" s="81">
        <v>1.3792</v>
      </c>
      <c r="G1417" s="81">
        <v>144.75</v>
      </c>
      <c r="H1417" s="81">
        <v>127.8</v>
      </c>
      <c r="I1417" s="81">
        <v>507.5</v>
      </c>
      <c r="J1417" s="81">
        <v>685.25</v>
      </c>
      <c r="K1417" s="81">
        <v>208</v>
      </c>
      <c r="L1417" s="81">
        <v>4124</v>
      </c>
      <c r="M1417" s="81">
        <v>23.27</v>
      </c>
      <c r="N1417" s="81"/>
      <c r="O1417" s="81"/>
      <c r="P1417" s="81"/>
      <c r="Q1417" s="81"/>
      <c r="R1417" s="81"/>
      <c r="S1417" s="81"/>
      <c r="T1417" s="81"/>
      <c r="U1417" s="81"/>
      <c r="V1417" s="81"/>
      <c r="W1417" s="81"/>
      <c r="X1417" s="81"/>
    </row>
    <row r="1418" spans="3:24" x14ac:dyDescent="0.25">
      <c r="C1418" s="76">
        <v>41729</v>
      </c>
      <c r="D1418" s="81">
        <v>1.6661999999999999</v>
      </c>
      <c r="E1418" s="81">
        <v>107.76</v>
      </c>
      <c r="F1418" s="81">
        <v>1.377</v>
      </c>
      <c r="G1418" s="81">
        <v>145.85</v>
      </c>
      <c r="H1418" s="81">
        <v>126</v>
      </c>
      <c r="I1418" s="81">
        <v>502</v>
      </c>
      <c r="J1418" s="81">
        <v>697.25</v>
      </c>
      <c r="K1418" s="81">
        <v>207.75</v>
      </c>
      <c r="L1418" s="81">
        <v>4563</v>
      </c>
      <c r="M1418" s="81">
        <v>23.27</v>
      </c>
      <c r="N1418" s="81"/>
      <c r="O1418" s="81"/>
      <c r="P1418" s="81"/>
      <c r="Q1418" s="81"/>
      <c r="R1418" s="81"/>
      <c r="S1418" s="81"/>
      <c r="T1418" s="81"/>
      <c r="U1418" s="81"/>
      <c r="V1418" s="81"/>
      <c r="W1418" s="81"/>
      <c r="X1418" s="81"/>
    </row>
    <row r="1419" spans="3:24" x14ac:dyDescent="0.25">
      <c r="C1419" s="76">
        <v>41726</v>
      </c>
      <c r="D1419" s="81">
        <v>1.6636</v>
      </c>
      <c r="E1419" s="81">
        <v>108.07</v>
      </c>
      <c r="F1419" s="81">
        <v>1.3752</v>
      </c>
      <c r="G1419" s="81">
        <v>146.5</v>
      </c>
      <c r="H1419" s="81">
        <v>125.575</v>
      </c>
      <c r="I1419" s="81">
        <v>492</v>
      </c>
      <c r="J1419" s="81">
        <v>695.5</v>
      </c>
      <c r="K1419" s="81">
        <v>209.75</v>
      </c>
      <c r="L1419" s="81">
        <v>4563</v>
      </c>
      <c r="M1419" s="81">
        <v>23.26</v>
      </c>
      <c r="N1419" s="81"/>
      <c r="O1419" s="81"/>
      <c r="P1419" s="81"/>
      <c r="Q1419" s="81"/>
      <c r="R1419" s="81"/>
      <c r="S1419" s="81"/>
      <c r="T1419" s="81"/>
      <c r="U1419" s="81"/>
      <c r="V1419" s="81"/>
      <c r="W1419" s="81"/>
      <c r="X1419" s="81"/>
    </row>
    <row r="1420" spans="3:24" x14ac:dyDescent="0.25">
      <c r="C1420" s="76">
        <v>41725</v>
      </c>
      <c r="D1420" s="81">
        <v>1.6609</v>
      </c>
      <c r="E1420" s="81">
        <v>107.83</v>
      </c>
      <c r="F1420" s="81">
        <v>1.3738999999999999</v>
      </c>
      <c r="G1420" s="81">
        <v>146.47499999999999</v>
      </c>
      <c r="H1420" s="81">
        <v>125.47499999999999</v>
      </c>
      <c r="I1420" s="81">
        <v>492</v>
      </c>
      <c r="J1420" s="81">
        <v>710.5</v>
      </c>
      <c r="K1420" s="81">
        <v>211.5</v>
      </c>
      <c r="L1420" s="81">
        <v>4563</v>
      </c>
      <c r="M1420" s="81">
        <v>23.29</v>
      </c>
      <c r="N1420" s="81"/>
      <c r="O1420" s="81"/>
      <c r="P1420" s="81"/>
      <c r="Q1420" s="81"/>
      <c r="R1420" s="81"/>
      <c r="S1420" s="81"/>
      <c r="T1420" s="81"/>
      <c r="U1420" s="81"/>
      <c r="V1420" s="81"/>
      <c r="W1420" s="81"/>
      <c r="X1420" s="81"/>
    </row>
    <row r="1421" spans="3:24" x14ac:dyDescent="0.25">
      <c r="C1421" s="76">
        <v>41724</v>
      </c>
      <c r="D1421" s="81">
        <v>1.6585000000000001</v>
      </c>
      <c r="E1421" s="81">
        <v>107.03</v>
      </c>
      <c r="F1421" s="81">
        <v>1.3781000000000001</v>
      </c>
      <c r="G1421" s="81">
        <v>145.80000000000001</v>
      </c>
      <c r="H1421" s="81">
        <v>122.47499999999999</v>
      </c>
      <c r="I1421" s="81">
        <v>484.5</v>
      </c>
      <c r="J1421" s="81">
        <v>696.75</v>
      </c>
      <c r="K1421" s="81">
        <v>210.5</v>
      </c>
      <c r="L1421" s="81">
        <v>4563</v>
      </c>
      <c r="M1421" s="81">
        <v>23.29</v>
      </c>
      <c r="N1421" s="81"/>
      <c r="O1421" s="81"/>
      <c r="P1421" s="81"/>
      <c r="Q1421" s="81"/>
      <c r="R1421" s="81"/>
      <c r="S1421" s="81"/>
      <c r="T1421" s="81"/>
      <c r="U1421" s="81"/>
      <c r="V1421" s="81"/>
      <c r="W1421" s="81"/>
      <c r="X1421" s="81"/>
    </row>
    <row r="1422" spans="3:24" x14ac:dyDescent="0.25">
      <c r="C1422" s="76">
        <v>41723</v>
      </c>
      <c r="D1422" s="81">
        <v>1.6527000000000001</v>
      </c>
      <c r="E1422" s="81">
        <v>106.99</v>
      </c>
      <c r="F1422" s="81">
        <v>1.3825000000000001</v>
      </c>
      <c r="G1422" s="81">
        <v>144.375</v>
      </c>
      <c r="H1422" s="81">
        <v>121.65</v>
      </c>
      <c r="I1422" s="81">
        <v>486.5</v>
      </c>
      <c r="J1422" s="81">
        <v>708.25</v>
      </c>
      <c r="K1422" s="81">
        <v>213</v>
      </c>
      <c r="L1422" s="81">
        <v>4563</v>
      </c>
      <c r="M1422" s="81">
        <v>23.28</v>
      </c>
      <c r="N1422" s="81"/>
      <c r="O1422" s="81"/>
      <c r="P1422" s="81"/>
      <c r="Q1422" s="81"/>
      <c r="R1422" s="81"/>
      <c r="S1422" s="81"/>
      <c r="T1422" s="81"/>
      <c r="U1422" s="81"/>
      <c r="V1422" s="81"/>
      <c r="W1422" s="81"/>
      <c r="X1422" s="81"/>
    </row>
    <row r="1423" spans="3:24" x14ac:dyDescent="0.25">
      <c r="C1423" s="76">
        <v>41722</v>
      </c>
      <c r="D1423" s="81">
        <v>1.6496</v>
      </c>
      <c r="E1423" s="81">
        <v>106.81</v>
      </c>
      <c r="F1423" s="81">
        <v>1.3837999999999999</v>
      </c>
      <c r="G1423" s="81">
        <v>144.15</v>
      </c>
      <c r="H1423" s="81">
        <v>124.65</v>
      </c>
      <c r="I1423" s="81">
        <v>490</v>
      </c>
      <c r="J1423" s="81">
        <v>714.5</v>
      </c>
      <c r="K1423" s="81">
        <v>213.75</v>
      </c>
      <c r="L1423" s="81">
        <v>4563</v>
      </c>
      <c r="M1423" s="81">
        <v>23.28</v>
      </c>
      <c r="N1423" s="81"/>
      <c r="O1423" s="81"/>
      <c r="P1423" s="81"/>
      <c r="Q1423" s="81"/>
      <c r="R1423" s="81"/>
      <c r="S1423" s="81"/>
      <c r="T1423" s="81"/>
      <c r="U1423" s="81"/>
      <c r="V1423" s="81"/>
      <c r="W1423" s="81"/>
      <c r="X1423" s="81"/>
    </row>
    <row r="1424" spans="3:24" x14ac:dyDescent="0.25">
      <c r="C1424" s="76">
        <v>41719</v>
      </c>
      <c r="D1424" s="81">
        <v>1.6484000000000001</v>
      </c>
      <c r="E1424" s="81">
        <v>106.92</v>
      </c>
      <c r="F1424" s="81">
        <v>1.3791</v>
      </c>
      <c r="G1424" s="81">
        <v>144</v>
      </c>
      <c r="H1424" s="81">
        <v>125.675</v>
      </c>
      <c r="I1424" s="81">
        <v>479</v>
      </c>
      <c r="J1424" s="81">
        <v>693.25</v>
      </c>
      <c r="K1424" s="81">
        <v>210.75</v>
      </c>
      <c r="L1424" s="81">
        <v>4563</v>
      </c>
      <c r="M1424" s="81">
        <v>23.29</v>
      </c>
      <c r="N1424" s="81"/>
      <c r="O1424" s="81"/>
      <c r="P1424" s="81"/>
      <c r="Q1424" s="81"/>
      <c r="R1424" s="81"/>
      <c r="S1424" s="81"/>
      <c r="T1424" s="81"/>
      <c r="U1424" s="81"/>
      <c r="V1424" s="81"/>
      <c r="W1424" s="81"/>
      <c r="X1424" s="81"/>
    </row>
    <row r="1425" spans="3:24" x14ac:dyDescent="0.25">
      <c r="C1425" s="76">
        <v>41718</v>
      </c>
      <c r="D1425" s="81">
        <v>1.6503000000000001</v>
      </c>
      <c r="E1425" s="81">
        <v>106.45</v>
      </c>
      <c r="F1425" s="81">
        <v>1.3777999999999999</v>
      </c>
      <c r="G1425" s="81">
        <v>144.42500000000001</v>
      </c>
      <c r="H1425" s="81">
        <v>124.8</v>
      </c>
      <c r="I1425" s="81">
        <v>478.5</v>
      </c>
      <c r="J1425" s="81">
        <v>703.75</v>
      </c>
      <c r="K1425" s="81">
        <v>211.25</v>
      </c>
      <c r="L1425" s="81">
        <v>4563</v>
      </c>
      <c r="M1425" s="81">
        <v>23.33</v>
      </c>
      <c r="N1425" s="81"/>
      <c r="O1425" s="81"/>
      <c r="P1425" s="81"/>
      <c r="Q1425" s="81"/>
      <c r="R1425" s="81"/>
      <c r="S1425" s="81"/>
      <c r="T1425" s="81"/>
      <c r="U1425" s="81"/>
      <c r="V1425" s="81"/>
      <c r="W1425" s="81"/>
      <c r="X1425" s="81"/>
    </row>
    <row r="1426" spans="3:24" x14ac:dyDescent="0.25">
      <c r="C1426" s="76">
        <v>41717</v>
      </c>
      <c r="D1426" s="81">
        <v>1.6540999999999999</v>
      </c>
      <c r="E1426" s="81">
        <v>105.85</v>
      </c>
      <c r="F1426" s="81">
        <v>1.3832</v>
      </c>
      <c r="G1426" s="81">
        <v>146.125</v>
      </c>
      <c r="H1426" s="81">
        <v>124.15</v>
      </c>
      <c r="I1426" s="81">
        <v>487.75</v>
      </c>
      <c r="J1426" s="81">
        <v>715.75</v>
      </c>
      <c r="K1426" s="81">
        <v>213.25</v>
      </c>
      <c r="L1426" s="81">
        <v>4563</v>
      </c>
      <c r="M1426" s="81">
        <v>23.42</v>
      </c>
      <c r="N1426" s="81"/>
      <c r="O1426" s="81"/>
      <c r="P1426" s="81"/>
      <c r="Q1426" s="81"/>
      <c r="R1426" s="81"/>
      <c r="S1426" s="81"/>
      <c r="T1426" s="81"/>
      <c r="U1426" s="81"/>
      <c r="V1426" s="81"/>
      <c r="W1426" s="81"/>
      <c r="X1426" s="81"/>
    </row>
    <row r="1427" spans="3:24" x14ac:dyDescent="0.25">
      <c r="C1427" s="76">
        <v>41716</v>
      </c>
      <c r="D1427" s="81">
        <v>1.6592</v>
      </c>
      <c r="E1427" s="81">
        <v>106.79</v>
      </c>
      <c r="F1427" s="81">
        <v>1.3933</v>
      </c>
      <c r="G1427" s="81">
        <v>145.69999999999999</v>
      </c>
      <c r="H1427" s="81">
        <v>123.22499999999999</v>
      </c>
      <c r="I1427" s="81">
        <v>486.25</v>
      </c>
      <c r="J1427" s="81">
        <v>692.5</v>
      </c>
      <c r="K1427" s="81">
        <v>208.75</v>
      </c>
      <c r="L1427" s="81">
        <v>4563</v>
      </c>
      <c r="M1427" s="81">
        <v>23.32</v>
      </c>
      <c r="N1427" s="81"/>
      <c r="O1427" s="81"/>
      <c r="P1427" s="81"/>
      <c r="Q1427" s="81"/>
      <c r="R1427" s="81"/>
      <c r="S1427" s="81"/>
      <c r="T1427" s="81"/>
      <c r="U1427" s="81"/>
      <c r="V1427" s="81"/>
      <c r="W1427" s="81"/>
      <c r="X1427" s="81"/>
    </row>
    <row r="1428" spans="3:24" x14ac:dyDescent="0.25">
      <c r="C1428" s="76">
        <v>41715</v>
      </c>
      <c r="D1428" s="81">
        <v>1.6633</v>
      </c>
      <c r="E1428" s="81">
        <v>106.24</v>
      </c>
      <c r="F1428" s="81">
        <v>1.3919999999999999</v>
      </c>
      <c r="G1428" s="81">
        <v>145.02500000000001</v>
      </c>
      <c r="H1428" s="81">
        <v>121.7</v>
      </c>
      <c r="I1428" s="81">
        <v>479</v>
      </c>
      <c r="J1428" s="81">
        <v>674.5</v>
      </c>
      <c r="K1428" s="81">
        <v>207.75</v>
      </c>
      <c r="L1428" s="81">
        <v>4794</v>
      </c>
      <c r="M1428" s="81">
        <v>23.49</v>
      </c>
      <c r="N1428" s="81"/>
      <c r="O1428" s="81"/>
      <c r="P1428" s="81"/>
      <c r="Q1428" s="81"/>
      <c r="R1428" s="81"/>
      <c r="S1428" s="81"/>
      <c r="T1428" s="81"/>
      <c r="U1428" s="81"/>
      <c r="V1428" s="81"/>
      <c r="W1428" s="81"/>
      <c r="X1428" s="81"/>
    </row>
    <row r="1429" spans="3:24" x14ac:dyDescent="0.25">
      <c r="C1429" s="76">
        <v>41712</v>
      </c>
      <c r="D1429" s="81">
        <v>1.6642999999999999</v>
      </c>
      <c r="E1429" s="81">
        <v>108.57</v>
      </c>
      <c r="F1429" s="81">
        <v>1.3914</v>
      </c>
      <c r="G1429" s="81">
        <v>145.25</v>
      </c>
      <c r="H1429" s="81">
        <v>119.3</v>
      </c>
      <c r="I1429" s="81">
        <v>472.25</v>
      </c>
      <c r="J1429" s="81">
        <v>690.25</v>
      </c>
      <c r="K1429" s="81">
        <v>211.5</v>
      </c>
      <c r="L1429" s="81">
        <v>4794</v>
      </c>
      <c r="M1429" s="81">
        <v>23.29</v>
      </c>
      <c r="N1429" s="81"/>
      <c r="O1429" s="81"/>
      <c r="P1429" s="81"/>
      <c r="Q1429" s="81"/>
      <c r="R1429" s="81"/>
      <c r="S1429" s="81"/>
      <c r="T1429" s="81"/>
      <c r="U1429" s="81"/>
      <c r="V1429" s="81"/>
      <c r="W1429" s="81"/>
      <c r="X1429" s="81"/>
    </row>
    <row r="1430" spans="3:24" x14ac:dyDescent="0.25">
      <c r="C1430" s="76">
        <v>41711</v>
      </c>
      <c r="D1430" s="81">
        <v>1.6624000000000001</v>
      </c>
      <c r="E1430" s="81">
        <v>107.39</v>
      </c>
      <c r="F1430" s="81">
        <v>1.3868</v>
      </c>
      <c r="G1430" s="81">
        <v>143.625</v>
      </c>
      <c r="H1430" s="81">
        <v>118.925</v>
      </c>
      <c r="I1430" s="81">
        <v>484.25</v>
      </c>
      <c r="J1430" s="81">
        <v>679</v>
      </c>
      <c r="K1430" s="81">
        <v>211.5</v>
      </c>
      <c r="L1430" s="81">
        <v>4794</v>
      </c>
      <c r="M1430" s="81">
        <v>23.17</v>
      </c>
      <c r="N1430" s="81"/>
      <c r="O1430" s="81"/>
      <c r="P1430" s="81"/>
      <c r="Q1430" s="81"/>
      <c r="R1430" s="81"/>
      <c r="S1430" s="81"/>
      <c r="T1430" s="81"/>
      <c r="U1430" s="81"/>
      <c r="V1430" s="81"/>
      <c r="W1430" s="81"/>
      <c r="X1430" s="81"/>
    </row>
    <row r="1431" spans="3:24" x14ac:dyDescent="0.25">
      <c r="C1431" s="76">
        <v>41710</v>
      </c>
      <c r="D1431" s="81">
        <v>1.6616</v>
      </c>
      <c r="E1431" s="81">
        <v>108.02</v>
      </c>
      <c r="F1431" s="81">
        <v>1.3903000000000001</v>
      </c>
      <c r="G1431" s="81">
        <v>143.875</v>
      </c>
      <c r="H1431" s="81">
        <v>115.925</v>
      </c>
      <c r="I1431" s="81">
        <v>484.25</v>
      </c>
      <c r="J1431" s="81">
        <v>688</v>
      </c>
      <c r="K1431" s="81">
        <v>213.5</v>
      </c>
      <c r="L1431" s="81">
        <v>4794</v>
      </c>
      <c r="M1431" s="81">
        <v>22.91</v>
      </c>
      <c r="N1431" s="81"/>
      <c r="O1431" s="81"/>
      <c r="P1431" s="81"/>
      <c r="Q1431" s="81"/>
      <c r="R1431" s="81"/>
      <c r="S1431" s="81"/>
      <c r="T1431" s="81"/>
      <c r="U1431" s="81"/>
      <c r="V1431" s="81"/>
      <c r="W1431" s="81"/>
      <c r="X1431" s="81"/>
    </row>
    <row r="1432" spans="3:24" x14ac:dyDescent="0.25">
      <c r="C1432" s="76">
        <v>41709</v>
      </c>
      <c r="D1432" s="81">
        <v>1.6615</v>
      </c>
      <c r="E1432" s="81">
        <v>108.55</v>
      </c>
      <c r="F1432" s="81">
        <v>1.3858999999999999</v>
      </c>
      <c r="G1432" s="81">
        <v>143.22499999999999</v>
      </c>
      <c r="H1432" s="81">
        <v>117.1</v>
      </c>
      <c r="I1432" s="81">
        <v>478</v>
      </c>
      <c r="J1432" s="81">
        <v>663.25</v>
      </c>
      <c r="K1432" s="81">
        <v>210.25</v>
      </c>
      <c r="L1432" s="81">
        <v>4794</v>
      </c>
      <c r="M1432" s="81">
        <v>22.9</v>
      </c>
      <c r="N1432" s="81"/>
      <c r="O1432" s="81"/>
      <c r="P1432" s="81"/>
      <c r="Q1432" s="81"/>
      <c r="R1432" s="81"/>
      <c r="S1432" s="81"/>
      <c r="T1432" s="81"/>
      <c r="U1432" s="81"/>
      <c r="V1432" s="81"/>
      <c r="W1432" s="81"/>
      <c r="X1432" s="81"/>
    </row>
    <row r="1433" spans="3:24" x14ac:dyDescent="0.25">
      <c r="C1433" s="76">
        <v>41708</v>
      </c>
      <c r="D1433" s="81">
        <v>1.6642999999999999</v>
      </c>
      <c r="E1433" s="81">
        <v>108.08</v>
      </c>
      <c r="F1433" s="81">
        <v>1.3875999999999999</v>
      </c>
      <c r="G1433" s="81">
        <v>143.15</v>
      </c>
      <c r="H1433" s="81">
        <v>116</v>
      </c>
      <c r="I1433" s="81">
        <v>472</v>
      </c>
      <c r="J1433" s="81">
        <v>645</v>
      </c>
      <c r="K1433" s="81">
        <v>208.5</v>
      </c>
      <c r="L1433" s="81">
        <v>4794</v>
      </c>
      <c r="M1433" s="81">
        <v>22.86</v>
      </c>
      <c r="N1433" s="81"/>
      <c r="O1433" s="81"/>
      <c r="P1433" s="81"/>
      <c r="Q1433" s="81"/>
      <c r="R1433" s="81"/>
      <c r="S1433" s="81"/>
      <c r="T1433" s="81"/>
      <c r="U1433" s="81"/>
      <c r="V1433" s="81"/>
      <c r="W1433" s="81"/>
      <c r="X1433" s="81"/>
    </row>
    <row r="1434" spans="3:24" x14ac:dyDescent="0.25">
      <c r="C1434" s="76">
        <v>41705</v>
      </c>
      <c r="D1434" s="81">
        <v>1.6711</v>
      </c>
      <c r="E1434" s="81">
        <v>109</v>
      </c>
      <c r="F1434" s="81">
        <v>1.3875999999999999</v>
      </c>
      <c r="G1434" s="81">
        <v>143.25</v>
      </c>
      <c r="H1434" s="81">
        <v>113</v>
      </c>
      <c r="I1434" s="81">
        <v>481</v>
      </c>
      <c r="J1434" s="81">
        <v>646.25</v>
      </c>
      <c r="K1434" s="81">
        <v>215.25</v>
      </c>
      <c r="L1434" s="81">
        <v>4794</v>
      </c>
      <c r="M1434" s="81">
        <v>22.65</v>
      </c>
      <c r="N1434" s="81"/>
      <c r="O1434" s="81"/>
      <c r="P1434" s="81"/>
      <c r="Q1434" s="81"/>
      <c r="R1434" s="81"/>
      <c r="S1434" s="81"/>
      <c r="T1434" s="81"/>
      <c r="U1434" s="81"/>
      <c r="V1434" s="81"/>
      <c r="W1434" s="81"/>
      <c r="X1434" s="81"/>
    </row>
    <row r="1435" spans="3:24" x14ac:dyDescent="0.25">
      <c r="C1435" s="76">
        <v>41704</v>
      </c>
      <c r="D1435" s="81">
        <v>1.6737</v>
      </c>
      <c r="E1435" s="81">
        <v>108.1</v>
      </c>
      <c r="F1435" s="81">
        <v>1.3857999999999999</v>
      </c>
      <c r="G1435" s="81">
        <v>143.15</v>
      </c>
      <c r="H1435" s="81">
        <v>112.4</v>
      </c>
      <c r="I1435" s="81">
        <v>485.75</v>
      </c>
      <c r="J1435" s="81">
        <v>641.5</v>
      </c>
      <c r="K1435" s="81">
        <v>208.25</v>
      </c>
      <c r="L1435" s="81">
        <v>4794</v>
      </c>
      <c r="M1435" s="81">
        <v>22.6</v>
      </c>
      <c r="N1435" s="81"/>
      <c r="O1435" s="81"/>
      <c r="P1435" s="81"/>
      <c r="Q1435" s="81"/>
      <c r="R1435" s="81"/>
      <c r="S1435" s="81"/>
      <c r="T1435" s="81"/>
      <c r="U1435" s="81"/>
      <c r="V1435" s="81"/>
      <c r="W1435" s="81"/>
      <c r="X1435" s="81"/>
    </row>
    <row r="1436" spans="3:24" x14ac:dyDescent="0.25">
      <c r="C1436" s="76">
        <v>41703</v>
      </c>
      <c r="D1436" s="81">
        <v>1.6720999999999999</v>
      </c>
      <c r="E1436" s="81">
        <v>107.76</v>
      </c>
      <c r="F1436" s="81">
        <v>1.3732</v>
      </c>
      <c r="G1436" s="81">
        <v>143.67500000000001</v>
      </c>
      <c r="H1436" s="81">
        <v>110.72499999999999</v>
      </c>
      <c r="I1436" s="81">
        <v>475.25</v>
      </c>
      <c r="J1436" s="81">
        <v>637.25</v>
      </c>
      <c r="K1436" s="81">
        <v>207.75</v>
      </c>
      <c r="L1436" s="81">
        <v>4794</v>
      </c>
      <c r="M1436" s="81">
        <v>22.2</v>
      </c>
      <c r="N1436" s="81"/>
      <c r="O1436" s="81"/>
      <c r="P1436" s="81"/>
      <c r="Q1436" s="81"/>
      <c r="R1436" s="81"/>
      <c r="S1436" s="81"/>
      <c r="T1436" s="81"/>
      <c r="U1436" s="81"/>
      <c r="V1436" s="81"/>
      <c r="W1436" s="81"/>
      <c r="X1436" s="81"/>
    </row>
    <row r="1437" spans="3:24" x14ac:dyDescent="0.25">
      <c r="C1437" s="76">
        <v>41702</v>
      </c>
      <c r="D1437" s="81">
        <v>1.6661999999999999</v>
      </c>
      <c r="E1437" s="81">
        <v>109.3</v>
      </c>
      <c r="F1437" s="81">
        <v>1.3742000000000001</v>
      </c>
      <c r="G1437" s="81">
        <v>145.625</v>
      </c>
      <c r="H1437" s="81">
        <v>111.675</v>
      </c>
      <c r="I1437" s="81">
        <v>476.75</v>
      </c>
      <c r="J1437" s="81">
        <v>639.75</v>
      </c>
      <c r="K1437" s="81">
        <v>207.25</v>
      </c>
      <c r="L1437" s="81">
        <v>4794</v>
      </c>
      <c r="M1437" s="81">
        <v>23.18</v>
      </c>
      <c r="N1437" s="81"/>
      <c r="O1437" s="81"/>
      <c r="P1437" s="81"/>
      <c r="Q1437" s="81"/>
      <c r="R1437" s="81"/>
      <c r="S1437" s="81"/>
      <c r="T1437" s="81"/>
      <c r="U1437" s="81"/>
      <c r="V1437" s="81"/>
      <c r="W1437" s="81"/>
      <c r="X1437" s="81"/>
    </row>
    <row r="1438" spans="3:24" x14ac:dyDescent="0.25">
      <c r="C1438" s="76">
        <v>41701</v>
      </c>
      <c r="D1438" s="81">
        <v>1.6665000000000001</v>
      </c>
      <c r="E1438" s="81">
        <v>111.2</v>
      </c>
      <c r="F1438" s="81">
        <v>1.3734</v>
      </c>
      <c r="G1438" s="81">
        <v>144.125</v>
      </c>
      <c r="H1438" s="81">
        <v>108.675</v>
      </c>
      <c r="I1438" s="81">
        <v>464</v>
      </c>
      <c r="J1438" s="81">
        <v>626.75</v>
      </c>
      <c r="K1438" s="81">
        <v>208.5</v>
      </c>
      <c r="L1438" s="81">
        <v>5016</v>
      </c>
      <c r="M1438" s="81">
        <v>23.2</v>
      </c>
      <c r="N1438" s="81"/>
      <c r="O1438" s="81"/>
      <c r="P1438" s="81"/>
      <c r="Q1438" s="81"/>
      <c r="R1438" s="81"/>
      <c r="S1438" s="81"/>
      <c r="T1438" s="81"/>
      <c r="U1438" s="81"/>
      <c r="V1438" s="81"/>
      <c r="W1438" s="81"/>
      <c r="X1438" s="81"/>
    </row>
    <row r="1439" spans="3:24" x14ac:dyDescent="0.25">
      <c r="C1439" s="76">
        <v>41698</v>
      </c>
      <c r="D1439" s="81">
        <v>1.6742999999999999</v>
      </c>
      <c r="E1439" s="81">
        <v>109.07</v>
      </c>
      <c r="F1439" s="81">
        <v>1.3802000000000001</v>
      </c>
      <c r="G1439" s="81">
        <v>151.94999999999999</v>
      </c>
      <c r="H1439" s="81">
        <v>106.85</v>
      </c>
      <c r="I1439" s="81">
        <v>457.5</v>
      </c>
      <c r="J1439" s="81">
        <v>599</v>
      </c>
      <c r="K1439" s="81">
        <v>201.25</v>
      </c>
      <c r="L1439" s="81">
        <v>5016</v>
      </c>
      <c r="M1439" s="81">
        <v>23.18</v>
      </c>
      <c r="N1439" s="81"/>
      <c r="O1439" s="81"/>
      <c r="P1439" s="81"/>
      <c r="Q1439" s="81"/>
      <c r="R1439" s="81"/>
      <c r="S1439" s="81"/>
      <c r="T1439" s="81"/>
      <c r="U1439" s="81"/>
      <c r="V1439" s="81"/>
      <c r="W1439" s="81"/>
      <c r="X1439" s="81"/>
    </row>
    <row r="1440" spans="3:24" x14ac:dyDescent="0.25">
      <c r="C1440" s="76">
        <v>41697</v>
      </c>
      <c r="D1440" s="81">
        <v>1.6686000000000001</v>
      </c>
      <c r="E1440" s="81">
        <v>108.96</v>
      </c>
      <c r="F1440" s="81">
        <v>1.3708</v>
      </c>
      <c r="G1440" s="81">
        <v>150.05000000000001</v>
      </c>
      <c r="H1440" s="81">
        <v>103.85</v>
      </c>
      <c r="I1440" s="81">
        <v>448</v>
      </c>
      <c r="J1440" s="81">
        <v>582.25</v>
      </c>
      <c r="K1440" s="81">
        <v>201.75</v>
      </c>
      <c r="L1440" s="81">
        <v>5016</v>
      </c>
      <c r="M1440" s="81">
        <v>23.19</v>
      </c>
      <c r="N1440" s="81"/>
      <c r="O1440" s="81"/>
      <c r="P1440" s="81"/>
      <c r="Q1440" s="81"/>
      <c r="R1440" s="81"/>
      <c r="S1440" s="81"/>
      <c r="T1440" s="81"/>
      <c r="U1440" s="81"/>
      <c r="V1440" s="81"/>
      <c r="W1440" s="81"/>
      <c r="X1440" s="81"/>
    </row>
    <row r="1441" spans="3:24" x14ac:dyDescent="0.25">
      <c r="C1441" s="76">
        <v>41696</v>
      </c>
      <c r="D1441" s="81">
        <v>1.6672</v>
      </c>
      <c r="E1441" s="81">
        <v>109.52</v>
      </c>
      <c r="F1441" s="81">
        <v>1.3687</v>
      </c>
      <c r="G1441" s="81">
        <v>148.65</v>
      </c>
      <c r="H1441" s="81">
        <v>101.02500000000001</v>
      </c>
      <c r="I1441" s="81">
        <v>455.5</v>
      </c>
      <c r="J1441" s="81">
        <v>600</v>
      </c>
      <c r="K1441" s="81">
        <v>200.25</v>
      </c>
      <c r="L1441" s="81">
        <v>5016</v>
      </c>
      <c r="M1441" s="81">
        <v>23.2</v>
      </c>
      <c r="N1441" s="81"/>
      <c r="O1441" s="81"/>
      <c r="P1441" s="81"/>
      <c r="Q1441" s="81"/>
      <c r="R1441" s="81"/>
      <c r="S1441" s="81"/>
      <c r="T1441" s="81"/>
      <c r="U1441" s="81"/>
      <c r="V1441" s="81"/>
      <c r="W1441" s="81"/>
      <c r="X1441" s="81"/>
    </row>
    <row r="1442" spans="3:24" x14ac:dyDescent="0.25">
      <c r="C1442" s="76">
        <v>41695</v>
      </c>
      <c r="D1442" s="81">
        <v>1.6678999999999999</v>
      </c>
      <c r="E1442" s="81">
        <v>109.51</v>
      </c>
      <c r="F1442" s="81">
        <v>1.3745000000000001</v>
      </c>
      <c r="G1442" s="81">
        <v>146.44999999999999</v>
      </c>
      <c r="H1442" s="81">
        <v>100.575</v>
      </c>
      <c r="I1442" s="81">
        <v>455.75</v>
      </c>
      <c r="J1442" s="81">
        <v>615</v>
      </c>
      <c r="K1442" s="81">
        <v>199</v>
      </c>
      <c r="L1442" s="81">
        <v>5016</v>
      </c>
      <c r="M1442" s="81">
        <v>23.2</v>
      </c>
      <c r="N1442" s="81"/>
      <c r="O1442" s="81"/>
      <c r="P1442" s="81"/>
      <c r="Q1442" s="81"/>
      <c r="R1442" s="81"/>
      <c r="S1442" s="81"/>
      <c r="T1442" s="81"/>
      <c r="U1442" s="81"/>
      <c r="V1442" s="81"/>
      <c r="W1442" s="81"/>
      <c r="X1442" s="81"/>
    </row>
    <row r="1443" spans="3:24" x14ac:dyDescent="0.25">
      <c r="C1443" s="76">
        <v>41694</v>
      </c>
      <c r="D1443" s="81">
        <v>1.6656</v>
      </c>
      <c r="E1443" s="81">
        <v>110.64</v>
      </c>
      <c r="F1443" s="81">
        <v>1.3734</v>
      </c>
      <c r="G1443" s="81">
        <v>145.15</v>
      </c>
      <c r="H1443" s="81">
        <v>99.25</v>
      </c>
      <c r="I1443" s="81">
        <v>451.5</v>
      </c>
      <c r="J1443" s="81">
        <v>617.75</v>
      </c>
      <c r="K1443" s="81">
        <v>198.5</v>
      </c>
      <c r="L1443" s="81">
        <v>5016</v>
      </c>
      <c r="M1443" s="81">
        <v>23.2</v>
      </c>
      <c r="N1443" s="81"/>
      <c r="O1443" s="81"/>
      <c r="P1443" s="81"/>
      <c r="Q1443" s="81"/>
      <c r="R1443" s="81"/>
      <c r="S1443" s="81"/>
      <c r="T1443" s="81"/>
      <c r="U1443" s="81"/>
      <c r="V1443" s="81"/>
      <c r="W1443" s="81"/>
      <c r="X1443" s="81"/>
    </row>
    <row r="1444" spans="3:24" x14ac:dyDescent="0.25">
      <c r="C1444" s="76">
        <v>41691</v>
      </c>
      <c r="D1444" s="81">
        <v>1.6614</v>
      </c>
      <c r="E1444" s="81">
        <v>109.85</v>
      </c>
      <c r="F1444" s="81">
        <v>1.3736999999999999</v>
      </c>
      <c r="G1444" s="81">
        <v>144.55000000000001</v>
      </c>
      <c r="H1444" s="81">
        <v>99.35</v>
      </c>
      <c r="I1444" s="81">
        <v>453</v>
      </c>
      <c r="J1444" s="81">
        <v>609.75</v>
      </c>
      <c r="K1444" s="81">
        <v>198.25</v>
      </c>
      <c r="L1444" s="81">
        <v>5016</v>
      </c>
      <c r="M1444" s="81">
        <v>23.19</v>
      </c>
      <c r="N1444" s="81"/>
      <c r="O1444" s="81"/>
      <c r="P1444" s="81"/>
      <c r="Q1444" s="81"/>
      <c r="R1444" s="81"/>
      <c r="S1444" s="81"/>
      <c r="T1444" s="81"/>
      <c r="U1444" s="81"/>
      <c r="V1444" s="81"/>
      <c r="W1444" s="81"/>
      <c r="X1444" s="81"/>
    </row>
    <row r="1445" spans="3:24" x14ac:dyDescent="0.25">
      <c r="C1445" s="76">
        <v>41690</v>
      </c>
      <c r="D1445" s="81">
        <v>1.665</v>
      </c>
      <c r="E1445" s="81">
        <v>110.3</v>
      </c>
      <c r="F1445" s="81">
        <v>1.3717999999999999</v>
      </c>
      <c r="G1445" s="81">
        <v>144.6</v>
      </c>
      <c r="H1445" s="81">
        <v>97.825000000000003</v>
      </c>
      <c r="I1445" s="81">
        <v>455.75</v>
      </c>
      <c r="J1445" s="81">
        <v>616.25</v>
      </c>
      <c r="K1445" s="81">
        <v>198.75</v>
      </c>
      <c r="L1445" s="81">
        <v>5016</v>
      </c>
      <c r="M1445" s="81">
        <v>23.15</v>
      </c>
      <c r="N1445" s="81"/>
      <c r="O1445" s="81"/>
      <c r="P1445" s="81"/>
      <c r="Q1445" s="81"/>
      <c r="R1445" s="81"/>
      <c r="S1445" s="81"/>
      <c r="T1445" s="81"/>
      <c r="U1445" s="81"/>
      <c r="V1445" s="81"/>
      <c r="W1445" s="81"/>
      <c r="X1445" s="81"/>
    </row>
    <row r="1446" spans="3:24" x14ac:dyDescent="0.25">
      <c r="C1446" s="76">
        <v>41689</v>
      </c>
      <c r="D1446" s="81">
        <v>1.6678999999999999</v>
      </c>
      <c r="E1446" s="81">
        <v>110.47</v>
      </c>
      <c r="F1446" s="81">
        <v>1.3732</v>
      </c>
      <c r="G1446" s="81">
        <v>143.875</v>
      </c>
      <c r="H1446" s="81">
        <v>97.2</v>
      </c>
      <c r="I1446" s="81">
        <v>453.75</v>
      </c>
      <c r="J1446" s="81">
        <v>620.25</v>
      </c>
      <c r="K1446" s="81">
        <v>199</v>
      </c>
      <c r="L1446" s="81">
        <v>5016</v>
      </c>
      <c r="M1446" s="81">
        <v>23.14</v>
      </c>
      <c r="N1446" s="81"/>
      <c r="O1446" s="81"/>
      <c r="P1446" s="81"/>
      <c r="Q1446" s="81"/>
      <c r="R1446" s="81"/>
      <c r="S1446" s="81"/>
      <c r="T1446" s="81"/>
      <c r="U1446" s="81"/>
      <c r="V1446" s="81"/>
      <c r="W1446" s="81"/>
      <c r="X1446" s="81"/>
    </row>
    <row r="1447" spans="3:24" x14ac:dyDescent="0.25">
      <c r="C1447" s="76">
        <v>41688</v>
      </c>
      <c r="D1447" s="81">
        <v>1.6682999999999999</v>
      </c>
      <c r="E1447" s="81">
        <v>110.46</v>
      </c>
      <c r="F1447" s="81">
        <v>1.3756999999999999</v>
      </c>
      <c r="G1447" s="81">
        <v>143.75</v>
      </c>
      <c r="H1447" s="81">
        <v>97.375</v>
      </c>
      <c r="I1447" s="81">
        <v>449.5</v>
      </c>
      <c r="J1447" s="81">
        <v>612</v>
      </c>
      <c r="K1447" s="81">
        <v>199</v>
      </c>
      <c r="L1447" s="81">
        <v>5016</v>
      </c>
      <c r="M1447" s="81">
        <v>23.14</v>
      </c>
      <c r="N1447" s="81"/>
      <c r="O1447" s="81"/>
      <c r="P1447" s="81"/>
      <c r="Q1447" s="81"/>
      <c r="R1447" s="81"/>
      <c r="S1447" s="81"/>
      <c r="T1447" s="81"/>
      <c r="U1447" s="81"/>
      <c r="V1447" s="81"/>
      <c r="W1447" s="81"/>
      <c r="X1447" s="81"/>
    </row>
    <row r="1448" spans="3:24" x14ac:dyDescent="0.25">
      <c r="C1448" s="76">
        <v>41687</v>
      </c>
      <c r="D1448" s="81">
        <v>1.6713</v>
      </c>
      <c r="E1448" s="81">
        <v>109.18</v>
      </c>
      <c r="F1448" s="81">
        <v>1.3706</v>
      </c>
      <c r="G1448" s="81">
        <v>142.6</v>
      </c>
      <c r="H1448" s="81">
        <v>96.174999999999997</v>
      </c>
      <c r="I1448" s="81">
        <v>445.25</v>
      </c>
      <c r="J1448" s="81">
        <v>598.5</v>
      </c>
      <c r="K1448" s="81">
        <v>198.25</v>
      </c>
      <c r="L1448" s="81">
        <v>5042</v>
      </c>
      <c r="M1448" s="81">
        <v>23.14</v>
      </c>
      <c r="N1448" s="81"/>
      <c r="O1448" s="81"/>
      <c r="P1448" s="81"/>
      <c r="Q1448" s="81"/>
      <c r="R1448" s="81"/>
      <c r="S1448" s="81"/>
      <c r="T1448" s="81"/>
      <c r="U1448" s="81"/>
      <c r="V1448" s="81"/>
      <c r="W1448" s="81"/>
      <c r="X1448" s="81"/>
    </row>
    <row r="1449" spans="3:24" x14ac:dyDescent="0.25">
      <c r="C1449" s="76">
        <v>41684</v>
      </c>
      <c r="D1449" s="81">
        <v>1.6744000000000001</v>
      </c>
      <c r="E1449" s="81">
        <v>109.08</v>
      </c>
      <c r="F1449" s="81">
        <v>1.369</v>
      </c>
      <c r="G1449" s="81">
        <v>142.6</v>
      </c>
      <c r="H1449" s="81">
        <v>96.174999999999997</v>
      </c>
      <c r="I1449" s="81">
        <v>445.25</v>
      </c>
      <c r="J1449" s="81">
        <v>598.5</v>
      </c>
      <c r="K1449" s="81">
        <v>198.5</v>
      </c>
      <c r="L1449" s="81">
        <v>5042</v>
      </c>
      <c r="M1449" s="81">
        <v>23.14</v>
      </c>
      <c r="N1449" s="81"/>
      <c r="O1449" s="81"/>
      <c r="P1449" s="81"/>
      <c r="Q1449" s="81"/>
      <c r="R1449" s="81"/>
      <c r="S1449" s="81"/>
      <c r="T1449" s="81"/>
      <c r="U1449" s="81"/>
      <c r="V1449" s="81"/>
      <c r="W1449" s="81"/>
      <c r="X1449" s="81"/>
    </row>
    <row r="1450" spans="3:24" x14ac:dyDescent="0.25">
      <c r="C1450" s="76">
        <v>41683</v>
      </c>
      <c r="D1450" s="81">
        <v>1.6657</v>
      </c>
      <c r="E1450" s="81">
        <v>108.73</v>
      </c>
      <c r="F1450" s="81">
        <v>1.3678999999999999</v>
      </c>
      <c r="G1450" s="81">
        <v>143.15</v>
      </c>
      <c r="H1450" s="81">
        <v>86.35</v>
      </c>
      <c r="I1450" s="81">
        <v>440.5</v>
      </c>
      <c r="J1450" s="81">
        <v>595.5</v>
      </c>
      <c r="K1450" s="81">
        <v>196.5</v>
      </c>
      <c r="L1450" s="81">
        <v>5042</v>
      </c>
      <c r="M1450" s="81">
        <v>23.12</v>
      </c>
      <c r="N1450" s="81"/>
      <c r="O1450" s="81"/>
      <c r="P1450" s="81"/>
      <c r="Q1450" s="81"/>
      <c r="R1450" s="81"/>
      <c r="S1450" s="81"/>
      <c r="T1450" s="81"/>
      <c r="U1450" s="81"/>
      <c r="V1450" s="81"/>
      <c r="W1450" s="81"/>
      <c r="X1450" s="81"/>
    </row>
    <row r="1451" spans="3:24" x14ac:dyDescent="0.25">
      <c r="C1451" s="76">
        <v>41682</v>
      </c>
      <c r="D1451" s="81">
        <v>1.6594</v>
      </c>
      <c r="E1451" s="81">
        <v>108.79</v>
      </c>
      <c r="F1451" s="81">
        <v>1.3592</v>
      </c>
      <c r="G1451" s="81">
        <v>142.1</v>
      </c>
      <c r="H1451" s="81">
        <v>86.5</v>
      </c>
      <c r="I1451" s="81">
        <v>440</v>
      </c>
      <c r="J1451" s="81">
        <v>587</v>
      </c>
      <c r="K1451" s="81">
        <v>195.75</v>
      </c>
      <c r="L1451" s="81">
        <v>5042</v>
      </c>
      <c r="M1451" s="81">
        <v>23.1</v>
      </c>
      <c r="N1451" s="81"/>
      <c r="O1451" s="81"/>
      <c r="P1451" s="81"/>
      <c r="Q1451" s="81"/>
      <c r="R1451" s="81"/>
      <c r="S1451" s="81"/>
      <c r="T1451" s="81"/>
      <c r="U1451" s="81"/>
      <c r="V1451" s="81"/>
      <c r="W1451" s="81"/>
      <c r="X1451" s="81"/>
    </row>
    <row r="1452" spans="3:24" x14ac:dyDescent="0.25">
      <c r="C1452" s="76">
        <v>41681</v>
      </c>
      <c r="D1452" s="81">
        <v>1.6448</v>
      </c>
      <c r="E1452" s="81">
        <v>108.68</v>
      </c>
      <c r="F1452" s="81">
        <v>1.3635999999999999</v>
      </c>
      <c r="G1452" s="81">
        <v>142.80000000000001</v>
      </c>
      <c r="H1452" s="81">
        <v>86.075000000000003</v>
      </c>
      <c r="I1452" s="81">
        <v>441.5</v>
      </c>
      <c r="J1452" s="81">
        <v>590.25</v>
      </c>
      <c r="K1452" s="81">
        <v>195.75</v>
      </c>
      <c r="L1452" s="81">
        <v>5042</v>
      </c>
      <c r="M1452" s="81">
        <v>23.15</v>
      </c>
      <c r="N1452" s="81"/>
      <c r="O1452" s="81"/>
      <c r="P1452" s="81"/>
      <c r="Q1452" s="81"/>
      <c r="R1452" s="81"/>
      <c r="S1452" s="81"/>
      <c r="T1452" s="81"/>
      <c r="U1452" s="81"/>
      <c r="V1452" s="81"/>
      <c r="W1452" s="81"/>
      <c r="X1452" s="81"/>
    </row>
    <row r="1453" spans="3:24" x14ac:dyDescent="0.25">
      <c r="C1453" s="76">
        <v>41680</v>
      </c>
      <c r="D1453" s="81">
        <v>1.64</v>
      </c>
      <c r="E1453" s="81">
        <v>108.63</v>
      </c>
      <c r="F1453" s="81">
        <v>1.3644000000000001</v>
      </c>
      <c r="G1453" s="81">
        <v>141.5</v>
      </c>
      <c r="H1453" s="81">
        <v>86.35</v>
      </c>
      <c r="I1453" s="81">
        <v>443</v>
      </c>
      <c r="J1453" s="81">
        <v>584.75</v>
      </c>
      <c r="K1453" s="81">
        <v>194.75</v>
      </c>
      <c r="L1453" s="81">
        <v>5042</v>
      </c>
      <c r="M1453" s="81">
        <v>22.89</v>
      </c>
      <c r="N1453" s="81"/>
      <c r="O1453" s="81"/>
      <c r="P1453" s="81"/>
      <c r="Q1453" s="81"/>
      <c r="R1453" s="81"/>
      <c r="S1453" s="81"/>
      <c r="T1453" s="81"/>
      <c r="U1453" s="81"/>
      <c r="V1453" s="81"/>
      <c r="W1453" s="81"/>
      <c r="X1453" s="81"/>
    </row>
    <row r="1454" spans="3:24" x14ac:dyDescent="0.25">
      <c r="C1454" s="76">
        <v>41677</v>
      </c>
      <c r="D1454" s="81">
        <v>1.6409</v>
      </c>
      <c r="E1454" s="81">
        <v>109.57</v>
      </c>
      <c r="F1454" s="81">
        <v>1.3633</v>
      </c>
      <c r="G1454" s="81">
        <v>141.19999999999999</v>
      </c>
      <c r="H1454" s="81">
        <v>86.575000000000003</v>
      </c>
      <c r="I1454" s="81">
        <v>444.25</v>
      </c>
      <c r="J1454" s="81">
        <v>577.5</v>
      </c>
      <c r="K1454" s="81">
        <v>194.75</v>
      </c>
      <c r="L1454" s="81">
        <v>5042</v>
      </c>
      <c r="M1454" s="81">
        <v>22.87</v>
      </c>
      <c r="N1454" s="81"/>
      <c r="O1454" s="81"/>
      <c r="P1454" s="81"/>
      <c r="Q1454" s="81"/>
      <c r="R1454" s="81"/>
      <c r="S1454" s="81"/>
      <c r="T1454" s="81"/>
      <c r="U1454" s="81"/>
      <c r="V1454" s="81"/>
      <c r="W1454" s="81"/>
      <c r="X1454" s="81"/>
    </row>
    <row r="1455" spans="3:24" x14ac:dyDescent="0.25">
      <c r="C1455" s="76">
        <v>41676</v>
      </c>
      <c r="D1455" s="81">
        <v>1.6319999999999999</v>
      </c>
      <c r="E1455">
        <v>107.19</v>
      </c>
      <c r="F1455">
        <v>1.3588</v>
      </c>
      <c r="G1455">
        <v>139.55000000000001</v>
      </c>
      <c r="H1455">
        <v>86.5</v>
      </c>
      <c r="I1455">
        <v>443</v>
      </c>
      <c r="J1455">
        <v>580.75</v>
      </c>
      <c r="K1455">
        <v>194</v>
      </c>
      <c r="L1455">
        <v>5042</v>
      </c>
      <c r="M1455">
        <v>23.21</v>
      </c>
    </row>
    <row r="1456" spans="3:24" x14ac:dyDescent="0.25">
      <c r="C1456" s="76">
        <v>41675</v>
      </c>
      <c r="D1456" s="81">
        <v>1.6308</v>
      </c>
      <c r="E1456">
        <v>106.25</v>
      </c>
      <c r="F1456">
        <v>1.3532</v>
      </c>
      <c r="G1456">
        <v>139.69999999999999</v>
      </c>
      <c r="H1456">
        <v>86.45</v>
      </c>
      <c r="I1456">
        <v>443.25</v>
      </c>
      <c r="J1456">
        <v>587.5</v>
      </c>
      <c r="K1456">
        <v>194</v>
      </c>
      <c r="L1456">
        <v>5042</v>
      </c>
      <c r="M1456">
        <v>23.08</v>
      </c>
    </row>
    <row r="1457" spans="3:13" x14ac:dyDescent="0.25">
      <c r="C1457" s="76">
        <v>41674</v>
      </c>
      <c r="D1457" s="81">
        <v>1.6324000000000001</v>
      </c>
      <c r="E1457">
        <v>105.78</v>
      </c>
      <c r="F1457">
        <v>1.3517999999999999</v>
      </c>
      <c r="G1457">
        <v>139.6</v>
      </c>
      <c r="H1457">
        <v>85.224999999999994</v>
      </c>
      <c r="I1457">
        <v>441.75</v>
      </c>
      <c r="J1457">
        <v>584.5</v>
      </c>
      <c r="K1457">
        <v>194.25</v>
      </c>
      <c r="L1457">
        <v>5042</v>
      </c>
      <c r="M1457">
        <v>21.12</v>
      </c>
    </row>
    <row r="1458" spans="3:13" x14ac:dyDescent="0.25">
      <c r="C1458" s="76">
        <v>41673</v>
      </c>
      <c r="D1458" s="81">
        <v>1.6304000000000001</v>
      </c>
      <c r="E1458">
        <v>106.04</v>
      </c>
      <c r="F1458">
        <v>1.3524</v>
      </c>
      <c r="G1458">
        <v>140.375</v>
      </c>
      <c r="H1458">
        <v>84.875</v>
      </c>
      <c r="I1458">
        <v>435.75</v>
      </c>
      <c r="J1458">
        <v>563.75</v>
      </c>
      <c r="K1458">
        <v>192</v>
      </c>
      <c r="L1458">
        <v>5025</v>
      </c>
      <c r="M1458">
        <v>21.11</v>
      </c>
    </row>
    <row r="1459" spans="3:13" x14ac:dyDescent="0.25">
      <c r="C1459" s="76">
        <v>41670</v>
      </c>
      <c r="D1459" s="81">
        <v>1.6432</v>
      </c>
      <c r="E1459">
        <v>106.4</v>
      </c>
      <c r="F1459">
        <v>1.3485</v>
      </c>
      <c r="G1459">
        <v>141.67500000000001</v>
      </c>
      <c r="H1459">
        <v>86.224999999999994</v>
      </c>
      <c r="I1459">
        <v>434</v>
      </c>
      <c r="J1459">
        <v>555.75</v>
      </c>
      <c r="K1459">
        <v>192.5</v>
      </c>
      <c r="L1459">
        <v>5025</v>
      </c>
      <c r="M1459">
        <v>21.12</v>
      </c>
    </row>
    <row r="1460" spans="3:13" x14ac:dyDescent="0.25">
      <c r="C1460" s="76">
        <v>41669</v>
      </c>
      <c r="D1460" s="81">
        <v>1.6484000000000001</v>
      </c>
      <c r="E1460">
        <v>107.95</v>
      </c>
      <c r="F1460">
        <v>1.3554999999999999</v>
      </c>
      <c r="G1460">
        <v>142.15</v>
      </c>
      <c r="H1460">
        <v>86.375</v>
      </c>
      <c r="I1460">
        <v>433.5</v>
      </c>
      <c r="J1460">
        <v>553.5</v>
      </c>
      <c r="K1460">
        <v>190.25</v>
      </c>
      <c r="L1460">
        <v>5025</v>
      </c>
      <c r="M1460">
        <v>21.11</v>
      </c>
    </row>
    <row r="1461" spans="3:13" x14ac:dyDescent="0.25">
      <c r="C1461" s="76">
        <v>41668</v>
      </c>
      <c r="D1461" s="81">
        <v>1.6559999999999999</v>
      </c>
      <c r="E1461">
        <v>107.85</v>
      </c>
      <c r="F1461">
        <v>1.3662000000000001</v>
      </c>
      <c r="G1461">
        <v>142.07499999999999</v>
      </c>
      <c r="H1461">
        <v>86.525000000000006</v>
      </c>
      <c r="I1461">
        <v>427.5</v>
      </c>
      <c r="J1461">
        <v>551.5</v>
      </c>
      <c r="K1461">
        <v>190</v>
      </c>
      <c r="L1461">
        <v>5025</v>
      </c>
      <c r="M1461">
        <v>21.06</v>
      </c>
    </row>
    <row r="1462" spans="3:13" x14ac:dyDescent="0.25">
      <c r="C1462" s="76">
        <v>41667</v>
      </c>
      <c r="D1462" s="81">
        <v>1.6577</v>
      </c>
      <c r="E1462">
        <v>107.41</v>
      </c>
      <c r="F1462">
        <v>1.3668</v>
      </c>
      <c r="G1462">
        <v>142.55000000000001</v>
      </c>
      <c r="H1462">
        <v>85.275000000000006</v>
      </c>
      <c r="I1462">
        <v>432</v>
      </c>
      <c r="J1462">
        <v>566</v>
      </c>
      <c r="K1462">
        <v>192.75</v>
      </c>
      <c r="L1462">
        <v>5025</v>
      </c>
      <c r="M1462">
        <v>21.07</v>
      </c>
    </row>
    <row r="1463" spans="3:13" x14ac:dyDescent="0.25">
      <c r="C1463" s="76">
        <v>41666</v>
      </c>
      <c r="D1463" s="81">
        <v>1.6584000000000001</v>
      </c>
      <c r="E1463">
        <v>106.69</v>
      </c>
      <c r="F1463">
        <v>1.367</v>
      </c>
      <c r="G1463">
        <v>143.15</v>
      </c>
      <c r="H1463">
        <v>85.575000000000003</v>
      </c>
      <c r="I1463">
        <v>431.75</v>
      </c>
      <c r="J1463">
        <v>563.5</v>
      </c>
      <c r="K1463">
        <v>194.25</v>
      </c>
      <c r="L1463">
        <v>5025</v>
      </c>
      <c r="M1463">
        <v>21.05</v>
      </c>
    </row>
    <row r="1464" spans="3:13" x14ac:dyDescent="0.25">
      <c r="C1464" s="76">
        <v>41663</v>
      </c>
      <c r="D1464" s="81">
        <v>1.6480999999999999</v>
      </c>
      <c r="E1464">
        <v>107.88</v>
      </c>
      <c r="F1464">
        <v>1.3674999999999999</v>
      </c>
      <c r="G1464">
        <v>143.4</v>
      </c>
      <c r="H1464">
        <v>86.375</v>
      </c>
      <c r="I1464">
        <v>429.5</v>
      </c>
      <c r="J1464">
        <v>565.25</v>
      </c>
      <c r="K1464">
        <v>192.75</v>
      </c>
      <c r="L1464">
        <v>5025</v>
      </c>
      <c r="M1464">
        <v>21.05</v>
      </c>
    </row>
    <row r="1465" spans="3:13" x14ac:dyDescent="0.25">
      <c r="C1465" s="76">
        <v>41662</v>
      </c>
      <c r="D1465" s="81">
        <v>1.6636</v>
      </c>
      <c r="E1465">
        <v>107.58</v>
      </c>
      <c r="F1465">
        <v>1.3694</v>
      </c>
      <c r="G1465">
        <v>143.92500000000001</v>
      </c>
      <c r="H1465">
        <v>85.575000000000003</v>
      </c>
      <c r="I1465">
        <v>429</v>
      </c>
      <c r="J1465">
        <v>570</v>
      </c>
      <c r="K1465">
        <v>193.75</v>
      </c>
      <c r="L1465">
        <v>5025</v>
      </c>
      <c r="M1465">
        <v>20.92</v>
      </c>
    </row>
    <row r="1466" spans="3:13" x14ac:dyDescent="0.25">
      <c r="C1466" s="76">
        <v>41661</v>
      </c>
      <c r="D1466" s="81">
        <v>1.6574</v>
      </c>
      <c r="E1466">
        <v>108.27</v>
      </c>
      <c r="F1466">
        <v>1.3546</v>
      </c>
      <c r="G1466">
        <v>143.67500000000001</v>
      </c>
      <c r="H1466">
        <v>85.55</v>
      </c>
      <c r="I1466">
        <v>426.25</v>
      </c>
      <c r="J1466">
        <v>561.25</v>
      </c>
      <c r="K1466">
        <v>193</v>
      </c>
      <c r="L1466">
        <v>5025</v>
      </c>
      <c r="M1466">
        <v>20.93</v>
      </c>
    </row>
    <row r="1467" spans="3:13" x14ac:dyDescent="0.25">
      <c r="C1467" s="76">
        <v>41660</v>
      </c>
      <c r="D1467" s="81">
        <v>1.6475</v>
      </c>
      <c r="E1467">
        <v>106.73</v>
      </c>
      <c r="F1467">
        <v>1.3559000000000001</v>
      </c>
      <c r="G1467">
        <v>141.55000000000001</v>
      </c>
      <c r="H1467">
        <v>85.974999999999994</v>
      </c>
      <c r="I1467">
        <v>425</v>
      </c>
      <c r="J1467">
        <v>562.25</v>
      </c>
      <c r="K1467">
        <v>192.25</v>
      </c>
      <c r="L1467">
        <v>5025</v>
      </c>
      <c r="M1467">
        <v>20.94</v>
      </c>
    </row>
    <row r="1468" spans="3:13" x14ac:dyDescent="0.25">
      <c r="C1468" s="76">
        <v>41659</v>
      </c>
      <c r="D1468" s="81">
        <v>1.6429</v>
      </c>
      <c r="E1468">
        <v>106.35</v>
      </c>
      <c r="F1468">
        <v>1.355</v>
      </c>
      <c r="G1468">
        <v>140.35</v>
      </c>
      <c r="H1468">
        <v>86.174999999999997</v>
      </c>
      <c r="I1468">
        <v>424</v>
      </c>
      <c r="J1468">
        <v>563.5</v>
      </c>
      <c r="K1468">
        <v>190.75</v>
      </c>
      <c r="L1468">
        <v>4943</v>
      </c>
      <c r="M1468">
        <v>20.94</v>
      </c>
    </row>
    <row r="1469" spans="3:13" x14ac:dyDescent="0.25">
      <c r="C1469" s="76">
        <v>41656</v>
      </c>
      <c r="D1469" s="81">
        <v>1.6420999999999999</v>
      </c>
      <c r="E1469">
        <v>106.48</v>
      </c>
      <c r="F1469">
        <v>1.3539000000000001</v>
      </c>
      <c r="G1469">
        <v>140.35</v>
      </c>
      <c r="H1469">
        <v>86.174999999999997</v>
      </c>
      <c r="I1469">
        <v>424</v>
      </c>
      <c r="J1469">
        <v>563.5</v>
      </c>
      <c r="K1469">
        <v>191.75</v>
      </c>
      <c r="L1469">
        <v>4943</v>
      </c>
      <c r="M1469">
        <v>20.94</v>
      </c>
    </row>
    <row r="1470" spans="3:13" x14ac:dyDescent="0.25">
      <c r="C1470" s="76">
        <v>41655</v>
      </c>
      <c r="D1470" s="81">
        <v>1.6353</v>
      </c>
      <c r="E1470">
        <v>107.09</v>
      </c>
      <c r="F1470">
        <v>1.3619000000000001</v>
      </c>
      <c r="G1470">
        <v>140.15</v>
      </c>
      <c r="H1470">
        <v>86.875</v>
      </c>
      <c r="I1470">
        <v>428</v>
      </c>
      <c r="J1470">
        <v>572.75</v>
      </c>
      <c r="K1470">
        <v>192.5</v>
      </c>
      <c r="L1470">
        <v>4943</v>
      </c>
      <c r="M1470">
        <v>20.91</v>
      </c>
    </row>
    <row r="1471" spans="3:13" x14ac:dyDescent="0.25">
      <c r="C1471" s="76">
        <v>41654</v>
      </c>
      <c r="D1471" s="81">
        <v>1.6368</v>
      </c>
      <c r="E1471">
        <v>107.13</v>
      </c>
      <c r="F1471">
        <v>1.3603000000000001</v>
      </c>
      <c r="G1471">
        <v>139.42500000000001</v>
      </c>
      <c r="H1471">
        <v>86.6</v>
      </c>
      <c r="I1471">
        <v>425.75</v>
      </c>
      <c r="J1471">
        <v>567.75</v>
      </c>
      <c r="K1471">
        <v>193</v>
      </c>
      <c r="L1471">
        <v>4943</v>
      </c>
      <c r="M1471">
        <v>20.83</v>
      </c>
    </row>
    <row r="1472" spans="3:13" x14ac:dyDescent="0.25">
      <c r="C1472" s="76">
        <v>41653</v>
      </c>
      <c r="D1472" s="81">
        <v>1.6437999999999999</v>
      </c>
      <c r="E1472">
        <v>106.39</v>
      </c>
      <c r="F1472">
        <v>1.3678999999999999</v>
      </c>
      <c r="G1472">
        <v>137.65</v>
      </c>
      <c r="H1472">
        <v>86</v>
      </c>
      <c r="I1472">
        <v>431.5</v>
      </c>
      <c r="J1472">
        <v>579.25</v>
      </c>
      <c r="K1472">
        <v>195</v>
      </c>
      <c r="L1472">
        <v>4943</v>
      </c>
      <c r="M1472">
        <v>20.72</v>
      </c>
    </row>
    <row r="1473" spans="3:13" x14ac:dyDescent="0.25">
      <c r="C1473" s="76">
        <v>41652</v>
      </c>
      <c r="D1473" s="81">
        <v>1.6382000000000001</v>
      </c>
      <c r="E1473">
        <v>106.75</v>
      </c>
      <c r="F1473">
        <v>1.3671</v>
      </c>
      <c r="G1473">
        <v>136.6</v>
      </c>
      <c r="H1473">
        <v>85.375</v>
      </c>
      <c r="I1473">
        <v>434.5</v>
      </c>
      <c r="J1473">
        <v>573.5</v>
      </c>
      <c r="K1473">
        <v>195</v>
      </c>
      <c r="L1473">
        <v>4943</v>
      </c>
      <c r="M1473">
        <v>20.66</v>
      </c>
    </row>
    <row r="1474" spans="3:13" x14ac:dyDescent="0.25">
      <c r="C1474" s="76">
        <v>41649</v>
      </c>
      <c r="D1474" s="81">
        <v>1.6478999999999999</v>
      </c>
      <c r="E1474">
        <v>107.25</v>
      </c>
      <c r="F1474">
        <v>1.3667</v>
      </c>
      <c r="G1474">
        <v>136.69999999999999</v>
      </c>
      <c r="H1474">
        <v>85.825000000000003</v>
      </c>
      <c r="I1474">
        <v>432.75</v>
      </c>
      <c r="J1474">
        <v>569</v>
      </c>
      <c r="K1474">
        <v>194.75</v>
      </c>
      <c r="L1474">
        <v>4943</v>
      </c>
      <c r="M1474">
        <v>20.5</v>
      </c>
    </row>
    <row r="1475" spans="3:13" x14ac:dyDescent="0.25">
      <c r="C1475" s="76">
        <v>41648</v>
      </c>
      <c r="D1475" s="81">
        <v>1.6478999999999999</v>
      </c>
      <c r="E1475">
        <v>106.39</v>
      </c>
      <c r="F1475">
        <v>1.3606</v>
      </c>
      <c r="G1475">
        <v>136.55000000000001</v>
      </c>
      <c r="H1475">
        <v>85.25</v>
      </c>
      <c r="I1475">
        <v>412</v>
      </c>
      <c r="J1475">
        <v>584.25</v>
      </c>
      <c r="K1475">
        <v>199.25</v>
      </c>
      <c r="L1475">
        <v>4943</v>
      </c>
      <c r="M1475">
        <v>20.420000000000002</v>
      </c>
    </row>
    <row r="1476" spans="3:13" x14ac:dyDescent="0.25">
      <c r="C1476" s="76">
        <v>41647</v>
      </c>
      <c r="D1476" s="81">
        <v>1.6447000000000001</v>
      </c>
      <c r="E1476">
        <v>107.15</v>
      </c>
      <c r="F1476">
        <v>1.3573999999999999</v>
      </c>
      <c r="G1476">
        <v>136.52500000000001</v>
      </c>
      <c r="H1476">
        <v>85.575000000000003</v>
      </c>
      <c r="I1476">
        <v>417</v>
      </c>
      <c r="J1476">
        <v>588.75</v>
      </c>
      <c r="K1476">
        <v>204</v>
      </c>
      <c r="L1476">
        <v>4943</v>
      </c>
      <c r="M1476">
        <v>20.39</v>
      </c>
    </row>
    <row r="1477" spans="3:13" x14ac:dyDescent="0.25">
      <c r="C1477" s="76">
        <v>41646</v>
      </c>
      <c r="D1477" s="81">
        <v>1.6400999999999999</v>
      </c>
      <c r="E1477">
        <v>107.35</v>
      </c>
      <c r="F1477">
        <v>1.3614999999999999</v>
      </c>
      <c r="G1477">
        <v>136.52500000000001</v>
      </c>
      <c r="H1477">
        <v>85.525000000000006</v>
      </c>
      <c r="I1477">
        <v>426</v>
      </c>
      <c r="J1477">
        <v>602.5</v>
      </c>
      <c r="K1477">
        <v>206.25</v>
      </c>
      <c r="L1477">
        <v>4943</v>
      </c>
      <c r="M1477">
        <v>20.28</v>
      </c>
    </row>
    <row r="1478" spans="3:13" x14ac:dyDescent="0.25">
      <c r="C1478" s="76">
        <v>41645</v>
      </c>
      <c r="D1478" s="81">
        <v>1.6404000000000001</v>
      </c>
      <c r="E1478">
        <v>106.73</v>
      </c>
      <c r="F1478">
        <v>1.3627</v>
      </c>
      <c r="G1478">
        <v>136.82499999999999</v>
      </c>
      <c r="H1478">
        <v>86.625</v>
      </c>
      <c r="I1478">
        <v>427.75</v>
      </c>
      <c r="J1478">
        <v>605.75</v>
      </c>
      <c r="K1478">
        <v>208.75</v>
      </c>
      <c r="L1478">
        <v>4990</v>
      </c>
      <c r="M1478">
        <v>20.059999999999999</v>
      </c>
    </row>
    <row r="1479" spans="3:13" x14ac:dyDescent="0.25">
      <c r="C1479" s="76">
        <v>41642</v>
      </c>
      <c r="D1479" s="81">
        <v>1.6413</v>
      </c>
      <c r="E1479">
        <v>106.89</v>
      </c>
      <c r="F1479">
        <v>1.3587</v>
      </c>
      <c r="G1479">
        <v>136.30000000000001</v>
      </c>
      <c r="H1479">
        <v>86.674999999999997</v>
      </c>
      <c r="I1479">
        <v>423.5</v>
      </c>
      <c r="J1479">
        <v>605.75</v>
      </c>
      <c r="K1479">
        <v>208</v>
      </c>
      <c r="L1479">
        <v>4990</v>
      </c>
      <c r="M1479">
        <v>20.059999999999999</v>
      </c>
    </row>
    <row r="1480" spans="3:13" x14ac:dyDescent="0.25">
      <c r="C1480" s="76">
        <v>41641</v>
      </c>
      <c r="D1480" s="81">
        <v>1.6451</v>
      </c>
      <c r="E1480">
        <v>107.78</v>
      </c>
      <c r="F1480">
        <v>1.367</v>
      </c>
      <c r="G1480">
        <v>135.625</v>
      </c>
      <c r="H1480">
        <v>87.075000000000003</v>
      </c>
      <c r="I1480">
        <v>420.5</v>
      </c>
      <c r="J1480">
        <v>597</v>
      </c>
      <c r="K1480">
        <v>208</v>
      </c>
      <c r="L1480">
        <v>4990</v>
      </c>
      <c r="M1480">
        <v>19.66</v>
      </c>
    </row>
    <row r="1481" spans="3:13" x14ac:dyDescent="0.25">
      <c r="C1481" s="76">
        <v>41640</v>
      </c>
      <c r="D1481" s="81">
        <v>1.6563000000000001</v>
      </c>
      <c r="E1481">
        <v>110.8</v>
      </c>
      <c r="F1481">
        <v>1.3752</v>
      </c>
      <c r="G1481">
        <v>134.5</v>
      </c>
      <c r="H1481">
        <v>85.424999999999997</v>
      </c>
      <c r="I1481">
        <v>422</v>
      </c>
      <c r="J1481">
        <v>605.25</v>
      </c>
      <c r="K1481">
        <v>209</v>
      </c>
      <c r="L1481">
        <v>4990</v>
      </c>
      <c r="M1481">
        <v>19.34</v>
      </c>
    </row>
    <row r="1482" spans="3:13" x14ac:dyDescent="0.25">
      <c r="C1482" s="76">
        <v>41639</v>
      </c>
      <c r="D1482" s="81">
        <v>1.6556</v>
      </c>
      <c r="E1482">
        <v>110.8</v>
      </c>
      <c r="F1482">
        <v>1.3745000000000001</v>
      </c>
      <c r="G1482">
        <v>134.5</v>
      </c>
      <c r="H1482">
        <v>85.424999999999997</v>
      </c>
      <c r="I1482">
        <v>422</v>
      </c>
      <c r="J1482">
        <v>605.25</v>
      </c>
      <c r="K1482">
        <v>209</v>
      </c>
      <c r="L1482">
        <v>4990</v>
      </c>
      <c r="M1482">
        <v>19.34</v>
      </c>
    </row>
    <row r="1483" spans="3:13" x14ac:dyDescent="0.25">
      <c r="C1483" s="76">
        <v>41638</v>
      </c>
      <c r="D1483" s="81">
        <v>1.65</v>
      </c>
      <c r="E1483">
        <v>111.21</v>
      </c>
      <c r="F1483">
        <v>1.3803000000000001</v>
      </c>
      <c r="G1483">
        <v>134.4</v>
      </c>
      <c r="H1483">
        <v>84.974999999999994</v>
      </c>
      <c r="I1483">
        <v>423.5</v>
      </c>
      <c r="J1483">
        <v>600.5</v>
      </c>
      <c r="K1483">
        <v>209.25</v>
      </c>
      <c r="L1483">
        <v>4990</v>
      </c>
      <c r="M1483">
        <v>18.989999999999998</v>
      </c>
    </row>
    <row r="1484" spans="3:13" x14ac:dyDescent="0.25">
      <c r="C1484" s="76">
        <v>41635</v>
      </c>
      <c r="D1484" s="81">
        <v>1.6477999999999999</v>
      </c>
      <c r="E1484">
        <v>112.18</v>
      </c>
      <c r="F1484">
        <v>1.3741000000000001</v>
      </c>
      <c r="G1484">
        <v>133.85</v>
      </c>
      <c r="H1484">
        <v>85.65</v>
      </c>
      <c r="I1484">
        <v>427.5</v>
      </c>
      <c r="J1484">
        <v>609</v>
      </c>
      <c r="K1484">
        <v>208.75</v>
      </c>
      <c r="L1484">
        <v>4990</v>
      </c>
      <c r="M1484">
        <v>18.989999999999998</v>
      </c>
    </row>
    <row r="1485" spans="3:13" x14ac:dyDescent="0.25">
      <c r="C1485" s="76">
        <v>41634</v>
      </c>
      <c r="D1485" s="81">
        <v>1.6409</v>
      </c>
      <c r="E1485">
        <v>111.98</v>
      </c>
      <c r="F1485">
        <v>1.3691</v>
      </c>
      <c r="G1485">
        <v>132.69999999999999</v>
      </c>
      <c r="H1485">
        <v>85.3</v>
      </c>
      <c r="I1485">
        <v>426.25</v>
      </c>
      <c r="J1485">
        <v>606</v>
      </c>
      <c r="K1485">
        <v>211</v>
      </c>
      <c r="L1485">
        <v>4990</v>
      </c>
      <c r="M1485">
        <v>19.010000000000002</v>
      </c>
    </row>
    <row r="1486" spans="3:13" x14ac:dyDescent="0.25">
      <c r="C1486" s="76">
        <v>41633</v>
      </c>
      <c r="D1486" s="81">
        <v>1.6347</v>
      </c>
      <c r="E1486">
        <v>111.9</v>
      </c>
      <c r="F1486">
        <v>1.3677999999999999</v>
      </c>
      <c r="G1486">
        <v>132.35</v>
      </c>
      <c r="H1486">
        <v>85.875</v>
      </c>
      <c r="I1486">
        <v>434.5</v>
      </c>
      <c r="J1486">
        <v>606.25</v>
      </c>
      <c r="K1486">
        <v>211</v>
      </c>
      <c r="L1486">
        <v>4990</v>
      </c>
      <c r="M1486">
        <v>19.02</v>
      </c>
    </row>
    <row r="1487" spans="3:13" x14ac:dyDescent="0.25">
      <c r="C1487" s="76">
        <v>41632</v>
      </c>
      <c r="D1487" s="81">
        <v>1.6373</v>
      </c>
      <c r="E1487">
        <v>111.9</v>
      </c>
      <c r="F1487">
        <v>1.3682000000000001</v>
      </c>
      <c r="G1487">
        <v>132.35</v>
      </c>
      <c r="H1487">
        <v>85.875</v>
      </c>
      <c r="I1487">
        <v>434.5</v>
      </c>
      <c r="J1487">
        <v>606.25</v>
      </c>
      <c r="K1487">
        <v>211</v>
      </c>
      <c r="L1487">
        <v>4990</v>
      </c>
      <c r="M1487">
        <v>19.02</v>
      </c>
    </row>
    <row r="1488" spans="3:13" x14ac:dyDescent="0.25">
      <c r="C1488" s="76">
        <v>41631</v>
      </c>
      <c r="D1488" s="81">
        <v>1.6353</v>
      </c>
      <c r="E1488">
        <v>111.56</v>
      </c>
      <c r="F1488">
        <v>1.3694999999999999</v>
      </c>
      <c r="G1488">
        <v>132.69999999999999</v>
      </c>
      <c r="H1488">
        <v>86.2</v>
      </c>
      <c r="I1488">
        <v>434.25</v>
      </c>
      <c r="J1488">
        <v>609.5</v>
      </c>
      <c r="K1488">
        <v>211.25</v>
      </c>
      <c r="L1488">
        <v>4990</v>
      </c>
      <c r="M1488">
        <v>19</v>
      </c>
    </row>
    <row r="1489" spans="3:13" x14ac:dyDescent="0.25">
      <c r="C1489" s="76">
        <v>41628</v>
      </c>
      <c r="D1489" s="81">
        <v>1.6333</v>
      </c>
      <c r="E1489">
        <v>111.77</v>
      </c>
      <c r="F1489">
        <v>1.3671</v>
      </c>
      <c r="G1489">
        <v>132.52500000000001</v>
      </c>
      <c r="H1489">
        <v>86.25</v>
      </c>
      <c r="I1489">
        <v>433.25</v>
      </c>
      <c r="J1489">
        <v>613.5</v>
      </c>
      <c r="K1489">
        <v>210.75</v>
      </c>
      <c r="L1489">
        <v>4990</v>
      </c>
      <c r="M1489">
        <v>19.03</v>
      </c>
    </row>
    <row r="1490" spans="3:13" x14ac:dyDescent="0.25">
      <c r="C1490" s="76">
        <v>41627</v>
      </c>
      <c r="D1490" s="81">
        <v>1.6369</v>
      </c>
      <c r="E1490">
        <v>110.29</v>
      </c>
      <c r="F1490">
        <v>1.3662000000000001</v>
      </c>
      <c r="G1490">
        <v>131.80000000000001</v>
      </c>
      <c r="H1490">
        <v>86.375</v>
      </c>
      <c r="I1490">
        <v>430.5</v>
      </c>
      <c r="J1490">
        <v>610.75</v>
      </c>
      <c r="K1490">
        <v>208.5</v>
      </c>
      <c r="L1490">
        <v>4990</v>
      </c>
      <c r="M1490">
        <v>18.98</v>
      </c>
    </row>
    <row r="1491" spans="3:13" x14ac:dyDescent="0.25">
      <c r="C1491" s="76">
        <v>41626</v>
      </c>
      <c r="D1491" s="81">
        <v>1.6391</v>
      </c>
      <c r="E1491">
        <v>109.63</v>
      </c>
      <c r="F1491">
        <v>1.3683000000000001</v>
      </c>
      <c r="G1491">
        <v>130.94999999999999</v>
      </c>
      <c r="H1491">
        <v>86.35</v>
      </c>
      <c r="I1491">
        <v>425</v>
      </c>
      <c r="J1491">
        <v>612.75</v>
      </c>
      <c r="K1491">
        <v>207.5</v>
      </c>
      <c r="L1491">
        <v>4990</v>
      </c>
      <c r="M1491">
        <v>19.010000000000002</v>
      </c>
    </row>
    <row r="1492" spans="3:13" x14ac:dyDescent="0.25">
      <c r="C1492" s="76">
        <v>41625</v>
      </c>
      <c r="D1492" s="81">
        <v>1.6261000000000001</v>
      </c>
      <c r="E1492">
        <v>108.44</v>
      </c>
      <c r="F1492">
        <v>1.3766</v>
      </c>
      <c r="G1492">
        <v>131.75</v>
      </c>
      <c r="H1492">
        <v>85.65</v>
      </c>
      <c r="I1492">
        <v>426.75</v>
      </c>
      <c r="J1492">
        <v>619.75</v>
      </c>
      <c r="K1492">
        <v>208</v>
      </c>
      <c r="L1492">
        <v>4990</v>
      </c>
      <c r="M1492">
        <v>19.010000000000002</v>
      </c>
    </row>
    <row r="1493" spans="3:13" x14ac:dyDescent="0.25">
      <c r="C1493" s="76">
        <v>41624</v>
      </c>
      <c r="D1493" s="81">
        <v>1.6295999999999999</v>
      </c>
      <c r="E1493">
        <v>110.47</v>
      </c>
      <c r="F1493">
        <v>1.3759999999999999</v>
      </c>
      <c r="G1493">
        <v>132</v>
      </c>
      <c r="H1493">
        <v>86.625</v>
      </c>
      <c r="I1493">
        <v>423.25</v>
      </c>
      <c r="J1493">
        <v>621.75</v>
      </c>
      <c r="K1493">
        <v>208</v>
      </c>
      <c r="L1493">
        <v>4973</v>
      </c>
      <c r="M1493">
        <v>18.98</v>
      </c>
    </row>
    <row r="1494" spans="3:13" x14ac:dyDescent="0.25">
      <c r="C1494" s="76">
        <v>41621</v>
      </c>
      <c r="D1494" s="81">
        <v>1.6295999999999999</v>
      </c>
      <c r="E1494">
        <v>108.83</v>
      </c>
      <c r="F1494">
        <v>1.3741000000000001</v>
      </c>
      <c r="G1494">
        <v>131.875</v>
      </c>
      <c r="H1494">
        <v>87.174999999999997</v>
      </c>
      <c r="I1494">
        <v>420.5</v>
      </c>
      <c r="J1494">
        <v>618.25</v>
      </c>
      <c r="K1494">
        <v>208.5</v>
      </c>
      <c r="L1494">
        <v>4973</v>
      </c>
      <c r="M1494">
        <v>19.02</v>
      </c>
    </row>
    <row r="1495" spans="3:13" x14ac:dyDescent="0.25">
      <c r="C1495" s="76">
        <v>41620</v>
      </c>
      <c r="D1495" s="81">
        <v>1.6348</v>
      </c>
      <c r="E1495">
        <v>108.67</v>
      </c>
      <c r="F1495">
        <v>1.3754</v>
      </c>
      <c r="G1495">
        <v>132.25</v>
      </c>
      <c r="H1495">
        <v>81.325000000000003</v>
      </c>
      <c r="I1495">
        <v>428.25</v>
      </c>
      <c r="J1495">
        <v>622.5</v>
      </c>
      <c r="K1495">
        <v>205.75</v>
      </c>
      <c r="L1495">
        <v>4973</v>
      </c>
      <c r="M1495">
        <v>18.920000000000002</v>
      </c>
    </row>
    <row r="1496" spans="3:13" x14ac:dyDescent="0.25">
      <c r="C1496" s="76">
        <v>41619</v>
      </c>
      <c r="D1496" s="81">
        <v>1.6373</v>
      </c>
      <c r="E1496">
        <v>109.7</v>
      </c>
      <c r="F1496">
        <v>1.3785000000000001</v>
      </c>
      <c r="G1496">
        <v>131.9</v>
      </c>
      <c r="H1496">
        <v>80.924999999999997</v>
      </c>
      <c r="I1496">
        <v>431.25</v>
      </c>
      <c r="J1496">
        <v>630.25</v>
      </c>
      <c r="K1496">
        <v>206.5</v>
      </c>
      <c r="L1496">
        <v>4973</v>
      </c>
      <c r="M1496">
        <v>19.03</v>
      </c>
    </row>
    <row r="1497" spans="3:13" x14ac:dyDescent="0.25">
      <c r="C1497" s="76">
        <v>41618</v>
      </c>
      <c r="D1497" s="81">
        <v>1.6445000000000001</v>
      </c>
      <c r="E1497">
        <v>109.38</v>
      </c>
      <c r="F1497">
        <v>1.3758999999999999</v>
      </c>
      <c r="G1497">
        <v>131.67500000000001</v>
      </c>
      <c r="H1497">
        <v>80.825000000000003</v>
      </c>
      <c r="I1497">
        <v>427.5</v>
      </c>
      <c r="J1497">
        <v>629.5</v>
      </c>
      <c r="K1497">
        <v>205.75</v>
      </c>
      <c r="L1497">
        <v>4973</v>
      </c>
      <c r="M1497">
        <v>19.09</v>
      </c>
    </row>
    <row r="1498" spans="3:13" x14ac:dyDescent="0.25">
      <c r="C1498" s="76">
        <v>41617</v>
      </c>
      <c r="D1498" s="81">
        <v>1.6428</v>
      </c>
      <c r="E1498">
        <v>109.39</v>
      </c>
      <c r="F1498">
        <v>1.3736999999999999</v>
      </c>
      <c r="G1498">
        <v>131.6</v>
      </c>
      <c r="H1498">
        <v>81.375</v>
      </c>
      <c r="I1498">
        <v>428.5</v>
      </c>
      <c r="J1498">
        <v>639</v>
      </c>
      <c r="K1498">
        <v>209</v>
      </c>
      <c r="L1498">
        <v>4973</v>
      </c>
      <c r="M1498">
        <v>19.11</v>
      </c>
    </row>
    <row r="1499" spans="3:13" x14ac:dyDescent="0.25">
      <c r="C1499" s="76">
        <v>41614</v>
      </c>
      <c r="D1499" s="81">
        <v>1.6347</v>
      </c>
      <c r="E1499">
        <v>111.61</v>
      </c>
      <c r="F1499">
        <v>1.3703000000000001</v>
      </c>
      <c r="G1499">
        <v>131.42500000000001</v>
      </c>
      <c r="H1499">
        <v>81.674999999999997</v>
      </c>
      <c r="I1499">
        <v>424</v>
      </c>
      <c r="J1499">
        <v>637.25</v>
      </c>
      <c r="K1499">
        <v>210</v>
      </c>
      <c r="L1499">
        <v>4973</v>
      </c>
      <c r="M1499">
        <v>19.079999999999998</v>
      </c>
    </row>
    <row r="1500" spans="3:13" x14ac:dyDescent="0.25">
      <c r="C1500" s="76">
        <v>41613</v>
      </c>
      <c r="D1500" s="81">
        <v>1.6333</v>
      </c>
      <c r="E1500">
        <v>110.98</v>
      </c>
      <c r="F1500">
        <v>1.3667</v>
      </c>
      <c r="G1500">
        <v>131.65</v>
      </c>
      <c r="H1500">
        <v>82.525000000000006</v>
      </c>
      <c r="I1500">
        <v>422.75</v>
      </c>
      <c r="J1500">
        <v>638</v>
      </c>
      <c r="K1500">
        <v>211.75</v>
      </c>
      <c r="L1500">
        <v>4973</v>
      </c>
      <c r="M1500">
        <v>18.98</v>
      </c>
    </row>
    <row r="1501" spans="3:13" x14ac:dyDescent="0.25">
      <c r="C1501" s="76">
        <v>41612</v>
      </c>
      <c r="D1501" s="81">
        <v>1.6382000000000001</v>
      </c>
      <c r="E1501">
        <v>111.88</v>
      </c>
      <c r="F1501">
        <v>1.3593</v>
      </c>
      <c r="G1501">
        <v>132.72499999999999</v>
      </c>
      <c r="H1501">
        <v>83.674999999999997</v>
      </c>
      <c r="I1501">
        <v>425.5</v>
      </c>
      <c r="J1501">
        <v>647.25</v>
      </c>
      <c r="K1501">
        <v>213</v>
      </c>
      <c r="L1501">
        <v>4973</v>
      </c>
      <c r="M1501">
        <v>19.23</v>
      </c>
    </row>
    <row r="1502" spans="3:13" x14ac:dyDescent="0.25">
      <c r="C1502" s="76">
        <v>41611</v>
      </c>
      <c r="D1502" s="81">
        <v>1.6391</v>
      </c>
      <c r="E1502">
        <v>112.62</v>
      </c>
      <c r="F1502">
        <v>1.3589</v>
      </c>
      <c r="G1502">
        <v>132.52500000000001</v>
      </c>
      <c r="H1502">
        <v>84.825000000000003</v>
      </c>
      <c r="I1502">
        <v>422</v>
      </c>
      <c r="J1502">
        <v>653.75</v>
      </c>
      <c r="K1502">
        <v>211.5</v>
      </c>
      <c r="L1502">
        <v>4973</v>
      </c>
      <c r="M1502">
        <v>18.829999999999998</v>
      </c>
    </row>
    <row r="1503" spans="3:13" x14ac:dyDescent="0.25">
      <c r="C1503" s="76">
        <v>41610</v>
      </c>
      <c r="D1503" s="81">
        <v>1.6355</v>
      </c>
      <c r="E1503">
        <v>111.45</v>
      </c>
      <c r="F1503">
        <v>1.3540000000000001</v>
      </c>
      <c r="G1503">
        <v>133.25</v>
      </c>
      <c r="H1503">
        <v>86.025000000000006</v>
      </c>
      <c r="I1503">
        <v>416.5</v>
      </c>
      <c r="J1503">
        <v>649.75</v>
      </c>
      <c r="K1503">
        <v>210</v>
      </c>
      <c r="L1503">
        <v>4805</v>
      </c>
      <c r="M1503">
        <v>18.829999999999998</v>
      </c>
    </row>
    <row r="1504" spans="3:13" x14ac:dyDescent="0.25">
      <c r="C1504" s="76">
        <v>41607</v>
      </c>
      <c r="D1504" s="81">
        <v>1.6365000000000001</v>
      </c>
      <c r="E1504">
        <v>109.69</v>
      </c>
      <c r="F1504">
        <v>1.3589</v>
      </c>
      <c r="G1504">
        <v>133.47499999999999</v>
      </c>
      <c r="H1504">
        <v>85.674999999999997</v>
      </c>
      <c r="I1504">
        <v>415.25</v>
      </c>
      <c r="J1504">
        <v>655</v>
      </c>
      <c r="K1504">
        <v>209.75</v>
      </c>
      <c r="L1504">
        <v>4805</v>
      </c>
      <c r="M1504">
        <v>18.8</v>
      </c>
    </row>
    <row r="1505" spans="3:13" x14ac:dyDescent="0.25">
      <c r="C1505" s="76">
        <v>41606</v>
      </c>
      <c r="D1505" s="81">
        <v>1.6339999999999999</v>
      </c>
      <c r="E1505">
        <v>110.86</v>
      </c>
      <c r="F1505">
        <v>1.3604000000000001</v>
      </c>
      <c r="G1505">
        <v>133.1</v>
      </c>
      <c r="H1505">
        <v>85.8</v>
      </c>
      <c r="I1505">
        <v>417.25</v>
      </c>
      <c r="J1505">
        <v>651.25</v>
      </c>
      <c r="K1505">
        <v>208.75</v>
      </c>
      <c r="L1505">
        <v>4805</v>
      </c>
      <c r="M1505">
        <v>18.8</v>
      </c>
    </row>
    <row r="1506" spans="3:13" x14ac:dyDescent="0.25">
      <c r="C1506" s="76">
        <v>41605</v>
      </c>
      <c r="D1506" s="81">
        <v>1.6286</v>
      </c>
      <c r="E1506">
        <v>111.31</v>
      </c>
      <c r="F1506">
        <v>1.3577999999999999</v>
      </c>
      <c r="G1506">
        <v>133.1</v>
      </c>
      <c r="H1506">
        <v>85.8</v>
      </c>
      <c r="I1506">
        <v>417.25</v>
      </c>
      <c r="J1506">
        <v>651.25</v>
      </c>
      <c r="K1506">
        <v>207.5</v>
      </c>
      <c r="L1506">
        <v>4805</v>
      </c>
      <c r="M1506">
        <v>18.8</v>
      </c>
    </row>
    <row r="1507" spans="3:13" x14ac:dyDescent="0.25">
      <c r="C1507" s="76">
        <v>41604</v>
      </c>
      <c r="D1507" s="81">
        <v>1.6213</v>
      </c>
      <c r="E1507">
        <v>110.88</v>
      </c>
      <c r="F1507">
        <v>1.3571</v>
      </c>
      <c r="G1507">
        <v>131.94999999999999</v>
      </c>
      <c r="H1507">
        <v>85.625</v>
      </c>
      <c r="I1507">
        <v>418.5</v>
      </c>
      <c r="J1507">
        <v>646.5</v>
      </c>
      <c r="K1507">
        <v>206</v>
      </c>
      <c r="L1507">
        <v>4805</v>
      </c>
      <c r="M1507">
        <v>18.8</v>
      </c>
    </row>
    <row r="1508" spans="3:13" x14ac:dyDescent="0.25">
      <c r="C1508" s="76">
        <v>41603</v>
      </c>
      <c r="D1508" s="81">
        <v>1.6153</v>
      </c>
      <c r="E1508">
        <v>111</v>
      </c>
      <c r="F1508">
        <v>1.3514999999999999</v>
      </c>
      <c r="G1508">
        <v>131.07499999999999</v>
      </c>
      <c r="H1508">
        <v>85.6</v>
      </c>
      <c r="I1508">
        <v>424.75</v>
      </c>
      <c r="J1508">
        <v>652.5</v>
      </c>
      <c r="K1508">
        <v>207.25</v>
      </c>
      <c r="L1508">
        <v>4805</v>
      </c>
      <c r="M1508">
        <v>18.8</v>
      </c>
    </row>
    <row r="1509" spans="3:13" x14ac:dyDescent="0.25">
      <c r="C1509" s="76">
        <v>41600</v>
      </c>
      <c r="D1509" s="81">
        <v>1.6223000000000001</v>
      </c>
      <c r="E1509">
        <v>111.05</v>
      </c>
      <c r="F1509">
        <v>1.3557999999999999</v>
      </c>
      <c r="G1509">
        <v>131.47499999999999</v>
      </c>
      <c r="H1509">
        <v>85.625</v>
      </c>
      <c r="I1509">
        <v>422.25</v>
      </c>
      <c r="J1509">
        <v>649.5</v>
      </c>
      <c r="K1509">
        <v>206.5</v>
      </c>
      <c r="L1509">
        <v>4805</v>
      </c>
      <c r="M1509">
        <v>18.79</v>
      </c>
    </row>
    <row r="1510" spans="3:13" x14ac:dyDescent="0.25">
      <c r="C1510" s="76">
        <v>41599</v>
      </c>
      <c r="D1510" s="81">
        <v>1.6197999999999999</v>
      </c>
      <c r="E1510">
        <v>110.08</v>
      </c>
      <c r="F1510">
        <v>1.3481000000000001</v>
      </c>
      <c r="G1510">
        <v>131.44999999999999</v>
      </c>
      <c r="H1510">
        <v>86.25</v>
      </c>
      <c r="I1510">
        <v>423</v>
      </c>
      <c r="J1510">
        <v>648.75</v>
      </c>
      <c r="K1510">
        <v>206.75</v>
      </c>
      <c r="L1510">
        <v>4805</v>
      </c>
      <c r="M1510">
        <v>18.79</v>
      </c>
    </row>
    <row r="1511" spans="3:13" x14ac:dyDescent="0.25">
      <c r="C1511" s="76">
        <v>41598</v>
      </c>
      <c r="D1511" s="81">
        <v>1.6104000000000001</v>
      </c>
      <c r="E1511">
        <v>108.06</v>
      </c>
      <c r="F1511">
        <v>1.3438000000000001</v>
      </c>
      <c r="G1511">
        <v>131.05000000000001</v>
      </c>
      <c r="H1511">
        <v>86.25</v>
      </c>
      <c r="I1511">
        <v>417</v>
      </c>
      <c r="J1511">
        <v>647.25</v>
      </c>
      <c r="K1511">
        <v>205.5</v>
      </c>
      <c r="L1511">
        <v>4805</v>
      </c>
      <c r="M1511">
        <v>18.8</v>
      </c>
    </row>
    <row r="1512" spans="3:13" x14ac:dyDescent="0.25">
      <c r="C1512" s="76">
        <v>41597</v>
      </c>
      <c r="D1512" s="81">
        <v>1.6119000000000001</v>
      </c>
      <c r="E1512">
        <v>106.92</v>
      </c>
      <c r="F1512">
        <v>1.3537999999999999</v>
      </c>
      <c r="G1512">
        <v>130.94999999999999</v>
      </c>
      <c r="H1512">
        <v>85.424999999999997</v>
      </c>
      <c r="I1512">
        <v>417.75</v>
      </c>
      <c r="J1512">
        <v>650.25</v>
      </c>
      <c r="K1512">
        <v>203.75</v>
      </c>
      <c r="L1512">
        <v>4805</v>
      </c>
      <c r="M1512">
        <v>18.809999999999999</v>
      </c>
    </row>
    <row r="1513" spans="3:13" x14ac:dyDescent="0.25">
      <c r="C1513" s="76">
        <v>41596</v>
      </c>
      <c r="D1513" s="81">
        <v>1.6108</v>
      </c>
      <c r="E1513">
        <v>108.47</v>
      </c>
      <c r="F1513">
        <v>1.3503000000000001</v>
      </c>
      <c r="G1513">
        <v>131.9</v>
      </c>
      <c r="H1513">
        <v>85.6</v>
      </c>
      <c r="I1513">
        <v>412</v>
      </c>
      <c r="J1513">
        <v>642.25</v>
      </c>
      <c r="K1513">
        <v>204</v>
      </c>
      <c r="L1513">
        <v>4797</v>
      </c>
      <c r="M1513">
        <v>18.82</v>
      </c>
    </row>
    <row r="1514" spans="3:13" x14ac:dyDescent="0.25">
      <c r="C1514" s="76">
        <v>41593</v>
      </c>
      <c r="D1514" s="81">
        <v>1.6119000000000001</v>
      </c>
      <c r="E1514">
        <v>108.5</v>
      </c>
      <c r="F1514">
        <v>1.3494999999999999</v>
      </c>
      <c r="G1514">
        <v>133.4</v>
      </c>
      <c r="H1514">
        <v>85.9</v>
      </c>
      <c r="I1514">
        <v>422</v>
      </c>
      <c r="J1514">
        <v>644.5</v>
      </c>
      <c r="K1514">
        <v>204.5</v>
      </c>
      <c r="L1514">
        <v>4797</v>
      </c>
      <c r="M1514">
        <v>18.82</v>
      </c>
    </row>
    <row r="1515" spans="3:13" x14ac:dyDescent="0.25">
      <c r="C1515" s="76">
        <v>41592</v>
      </c>
      <c r="D1515" s="81">
        <v>1.6063000000000001</v>
      </c>
      <c r="E1515">
        <v>108.54</v>
      </c>
      <c r="F1515">
        <v>1.3456999999999999</v>
      </c>
      <c r="G1515">
        <v>132.97499999999999</v>
      </c>
      <c r="H1515">
        <v>85.6</v>
      </c>
      <c r="I1515">
        <v>426.5</v>
      </c>
      <c r="J1515">
        <v>644.75</v>
      </c>
      <c r="K1515">
        <v>205.25</v>
      </c>
      <c r="L1515">
        <v>4797</v>
      </c>
      <c r="M1515">
        <v>18.829999999999998</v>
      </c>
    </row>
    <row r="1516" spans="3:13" x14ac:dyDescent="0.25">
      <c r="C1516" s="76">
        <v>41591</v>
      </c>
      <c r="D1516" s="81">
        <v>1.6055999999999999</v>
      </c>
      <c r="E1516">
        <v>107.12</v>
      </c>
      <c r="F1516">
        <v>1.3484</v>
      </c>
      <c r="G1516">
        <v>132.75</v>
      </c>
      <c r="H1516">
        <v>86.375</v>
      </c>
      <c r="I1516">
        <v>429.75</v>
      </c>
      <c r="J1516">
        <v>645.5</v>
      </c>
      <c r="K1516">
        <v>203.25</v>
      </c>
      <c r="L1516">
        <v>4797</v>
      </c>
      <c r="M1516">
        <v>18.850000000000001</v>
      </c>
    </row>
    <row r="1517" spans="3:13" x14ac:dyDescent="0.25">
      <c r="C1517" s="76">
        <v>41590</v>
      </c>
      <c r="D1517" s="81">
        <v>1.5904</v>
      </c>
      <c r="E1517">
        <v>105.81</v>
      </c>
      <c r="F1517">
        <v>1.3434999999999999</v>
      </c>
      <c r="G1517">
        <v>132.67500000000001</v>
      </c>
      <c r="H1517">
        <v>87.2</v>
      </c>
      <c r="I1517">
        <v>432.25</v>
      </c>
      <c r="J1517">
        <v>645.25</v>
      </c>
      <c r="K1517">
        <v>204</v>
      </c>
      <c r="L1517">
        <v>4797</v>
      </c>
      <c r="M1517">
        <v>18.8</v>
      </c>
    </row>
    <row r="1518" spans="3:13" x14ac:dyDescent="0.25">
      <c r="C1518" s="76">
        <v>41589</v>
      </c>
      <c r="D1518" s="81">
        <v>1.5988</v>
      </c>
      <c r="E1518">
        <v>106.4</v>
      </c>
      <c r="F1518">
        <v>1.3406</v>
      </c>
      <c r="G1518">
        <v>132.75</v>
      </c>
      <c r="H1518">
        <v>88.05</v>
      </c>
      <c r="I1518">
        <v>434.75</v>
      </c>
      <c r="J1518">
        <v>646.25</v>
      </c>
      <c r="K1518">
        <v>202.25</v>
      </c>
      <c r="L1518">
        <v>4797</v>
      </c>
      <c r="M1518">
        <v>18.82</v>
      </c>
    </row>
    <row r="1519" spans="3:13" x14ac:dyDescent="0.25">
      <c r="C1519" s="76">
        <v>41586</v>
      </c>
      <c r="D1519" s="81">
        <v>1.6014999999999999</v>
      </c>
      <c r="E1519">
        <v>105.12</v>
      </c>
      <c r="F1519">
        <v>1.337</v>
      </c>
      <c r="G1519">
        <v>132.4</v>
      </c>
      <c r="H1519">
        <v>88.125</v>
      </c>
      <c r="I1519">
        <v>426.75</v>
      </c>
      <c r="J1519">
        <v>649.75</v>
      </c>
      <c r="K1519">
        <v>201.5</v>
      </c>
      <c r="L1519">
        <v>4797</v>
      </c>
      <c r="M1519">
        <v>18.78</v>
      </c>
    </row>
    <row r="1520" spans="3:13" x14ac:dyDescent="0.25">
      <c r="C1520" s="76">
        <v>41585</v>
      </c>
      <c r="D1520" s="81">
        <v>1.6095999999999999</v>
      </c>
      <c r="E1520">
        <v>103.46</v>
      </c>
      <c r="F1520">
        <v>1.3418000000000001</v>
      </c>
      <c r="G1520">
        <v>131.67500000000001</v>
      </c>
      <c r="H1520">
        <v>87.55</v>
      </c>
      <c r="I1520">
        <v>420.5</v>
      </c>
      <c r="J1520">
        <v>653</v>
      </c>
      <c r="K1520">
        <v>203</v>
      </c>
      <c r="L1520">
        <v>4797</v>
      </c>
      <c r="M1520">
        <v>18.82</v>
      </c>
    </row>
    <row r="1521" spans="3:13" x14ac:dyDescent="0.25">
      <c r="C1521" s="76">
        <v>41584</v>
      </c>
      <c r="D1521" s="81">
        <v>1.6079000000000001</v>
      </c>
      <c r="E1521">
        <v>105.24</v>
      </c>
      <c r="F1521">
        <v>1.351</v>
      </c>
      <c r="G1521">
        <v>132.02500000000001</v>
      </c>
      <c r="H1521">
        <v>87.35</v>
      </c>
      <c r="I1521">
        <v>421.25</v>
      </c>
      <c r="J1521">
        <v>653.25</v>
      </c>
      <c r="K1521">
        <v>202</v>
      </c>
      <c r="L1521">
        <v>4797</v>
      </c>
      <c r="M1521">
        <v>18.760000000000002</v>
      </c>
    </row>
    <row r="1522" spans="3:13" x14ac:dyDescent="0.25">
      <c r="C1522" s="76">
        <v>41583</v>
      </c>
      <c r="D1522" s="81">
        <v>1.6044</v>
      </c>
      <c r="E1522">
        <v>105.33</v>
      </c>
      <c r="F1522">
        <v>1.3473999999999999</v>
      </c>
      <c r="G1522">
        <v>132.05000000000001</v>
      </c>
      <c r="H1522">
        <v>88.25</v>
      </c>
      <c r="I1522">
        <v>425</v>
      </c>
      <c r="J1522">
        <v>656</v>
      </c>
      <c r="K1522">
        <v>202</v>
      </c>
      <c r="L1522">
        <v>4797</v>
      </c>
      <c r="M1522">
        <v>18.89</v>
      </c>
    </row>
    <row r="1523" spans="3:13" x14ac:dyDescent="0.25">
      <c r="C1523" s="76">
        <v>41582</v>
      </c>
      <c r="D1523" s="81">
        <v>1.5966</v>
      </c>
      <c r="E1523">
        <v>106.23</v>
      </c>
      <c r="F1523">
        <v>1.3512999999999999</v>
      </c>
      <c r="G1523">
        <v>132.1</v>
      </c>
      <c r="H1523">
        <v>88.325000000000003</v>
      </c>
      <c r="I1523">
        <v>426.25</v>
      </c>
      <c r="J1523">
        <v>662.75</v>
      </c>
      <c r="K1523">
        <v>204.5</v>
      </c>
      <c r="L1523">
        <v>4888</v>
      </c>
      <c r="M1523">
        <v>18.850000000000001</v>
      </c>
    </row>
    <row r="1524" spans="3:13" x14ac:dyDescent="0.25">
      <c r="C1524" s="76">
        <v>41579</v>
      </c>
      <c r="D1524" s="81">
        <v>1.5924</v>
      </c>
      <c r="E1524">
        <v>105.91</v>
      </c>
      <c r="F1524">
        <v>1.3485</v>
      </c>
      <c r="G1524">
        <v>132.07499999999999</v>
      </c>
      <c r="H1524">
        <v>88.35</v>
      </c>
      <c r="I1524">
        <v>427.25</v>
      </c>
      <c r="J1524">
        <v>667.75</v>
      </c>
      <c r="K1524">
        <v>207.75</v>
      </c>
      <c r="L1524">
        <v>4888</v>
      </c>
      <c r="M1524">
        <v>18.84</v>
      </c>
    </row>
    <row r="1525" spans="3:13" x14ac:dyDescent="0.25">
      <c r="C1525" s="76">
        <v>41578</v>
      </c>
      <c r="D1525" s="81">
        <v>1.6040000000000001</v>
      </c>
      <c r="E1525">
        <v>108.84</v>
      </c>
      <c r="F1525">
        <v>1.3582000000000001</v>
      </c>
      <c r="G1525">
        <v>134.5</v>
      </c>
      <c r="H1525">
        <v>89.174999999999997</v>
      </c>
      <c r="I1525">
        <v>428.25</v>
      </c>
      <c r="J1525">
        <v>667.5</v>
      </c>
      <c r="K1525">
        <v>204</v>
      </c>
      <c r="L1525">
        <v>4888</v>
      </c>
      <c r="M1525">
        <v>18.79</v>
      </c>
    </row>
    <row r="1526" spans="3:13" x14ac:dyDescent="0.25">
      <c r="C1526" s="76">
        <v>41577</v>
      </c>
      <c r="D1526" s="81">
        <v>1.6035999999999999</v>
      </c>
      <c r="E1526">
        <v>109.86</v>
      </c>
      <c r="F1526">
        <v>1.3734999999999999</v>
      </c>
      <c r="G1526">
        <v>133.35</v>
      </c>
      <c r="H1526">
        <v>90.4</v>
      </c>
      <c r="I1526">
        <v>430.25</v>
      </c>
      <c r="J1526">
        <v>675</v>
      </c>
      <c r="K1526">
        <v>201.75</v>
      </c>
      <c r="L1526">
        <v>4888</v>
      </c>
      <c r="M1526">
        <v>18.62</v>
      </c>
    </row>
    <row r="1527" spans="3:13" x14ac:dyDescent="0.25">
      <c r="C1527" s="76">
        <v>41576</v>
      </c>
      <c r="D1527" s="81">
        <v>1.6045</v>
      </c>
      <c r="E1527">
        <v>109.01</v>
      </c>
      <c r="F1527">
        <v>1.3745000000000001</v>
      </c>
      <c r="G1527">
        <v>133.4</v>
      </c>
      <c r="H1527">
        <v>91.35</v>
      </c>
      <c r="I1527">
        <v>432</v>
      </c>
      <c r="J1527">
        <v>681.25</v>
      </c>
      <c r="K1527">
        <v>202</v>
      </c>
      <c r="L1527">
        <v>4888</v>
      </c>
      <c r="M1527">
        <v>18.25</v>
      </c>
    </row>
    <row r="1528" spans="3:13" x14ac:dyDescent="0.25">
      <c r="C1528" s="76">
        <v>41575</v>
      </c>
      <c r="D1528" s="81">
        <v>1.6138999999999999</v>
      </c>
      <c r="E1528">
        <v>109.61</v>
      </c>
      <c r="F1528">
        <v>1.3784000000000001</v>
      </c>
      <c r="G1528">
        <v>133.15</v>
      </c>
      <c r="H1528">
        <v>91.95</v>
      </c>
      <c r="I1528">
        <v>430.75</v>
      </c>
      <c r="J1528">
        <v>681</v>
      </c>
      <c r="K1528">
        <v>202.5</v>
      </c>
      <c r="L1528">
        <v>4888</v>
      </c>
      <c r="M1528">
        <v>18.25</v>
      </c>
    </row>
    <row r="1529" spans="3:13" x14ac:dyDescent="0.25">
      <c r="C1529" s="76">
        <v>41572</v>
      </c>
      <c r="D1529" s="81">
        <v>1.6164000000000001</v>
      </c>
      <c r="E1529">
        <v>106.93</v>
      </c>
      <c r="F1529">
        <v>1.3804000000000001</v>
      </c>
      <c r="G1529">
        <v>132.57499999999999</v>
      </c>
      <c r="H1529">
        <v>90.424999999999997</v>
      </c>
      <c r="I1529">
        <v>440</v>
      </c>
      <c r="J1529">
        <v>690.75</v>
      </c>
      <c r="K1529">
        <v>205</v>
      </c>
      <c r="L1529">
        <v>4888</v>
      </c>
      <c r="M1529">
        <v>18.25</v>
      </c>
    </row>
    <row r="1530" spans="3:13" x14ac:dyDescent="0.25">
      <c r="C1530" s="76">
        <v>41571</v>
      </c>
      <c r="D1530" s="81">
        <v>1.62</v>
      </c>
      <c r="E1530">
        <v>106.99</v>
      </c>
      <c r="F1530">
        <v>1.3798999999999999</v>
      </c>
      <c r="G1530">
        <v>132.80000000000001</v>
      </c>
      <c r="H1530">
        <v>89.6</v>
      </c>
      <c r="I1530">
        <v>440.25</v>
      </c>
      <c r="J1530">
        <v>696.5</v>
      </c>
      <c r="K1530">
        <v>204.75</v>
      </c>
      <c r="L1530">
        <v>4888</v>
      </c>
      <c r="M1530">
        <v>18.25</v>
      </c>
    </row>
    <row r="1531" spans="3:13" x14ac:dyDescent="0.25">
      <c r="C1531" s="76">
        <v>41570</v>
      </c>
      <c r="D1531" s="81">
        <v>1.6162000000000001</v>
      </c>
      <c r="E1531">
        <v>107.8</v>
      </c>
      <c r="F1531">
        <v>1.3774</v>
      </c>
      <c r="G1531">
        <v>131.80000000000001</v>
      </c>
      <c r="H1531">
        <v>88.15</v>
      </c>
      <c r="I1531">
        <v>442.75</v>
      </c>
      <c r="J1531">
        <v>701.75</v>
      </c>
      <c r="K1531">
        <v>207.5</v>
      </c>
      <c r="L1531">
        <v>4888</v>
      </c>
      <c r="M1531">
        <v>18.239999999999998</v>
      </c>
    </row>
    <row r="1532" spans="3:13" x14ac:dyDescent="0.25">
      <c r="C1532" s="76">
        <v>41569</v>
      </c>
      <c r="D1532" s="81">
        <v>1.6234</v>
      </c>
      <c r="E1532">
        <v>109.97</v>
      </c>
      <c r="F1532">
        <v>1.3779999999999999</v>
      </c>
      <c r="G1532">
        <v>131.1</v>
      </c>
      <c r="H1532">
        <v>88.575000000000003</v>
      </c>
      <c r="I1532">
        <v>438.25</v>
      </c>
      <c r="J1532">
        <v>700.75</v>
      </c>
      <c r="K1532">
        <v>205</v>
      </c>
      <c r="L1532">
        <v>4888</v>
      </c>
      <c r="M1532">
        <v>18.25</v>
      </c>
    </row>
    <row r="1533" spans="3:13" x14ac:dyDescent="0.25">
      <c r="C1533" s="76">
        <v>41568</v>
      </c>
      <c r="D1533" s="81">
        <v>1.6145</v>
      </c>
      <c r="E1533">
        <v>109.64</v>
      </c>
      <c r="F1533">
        <v>1.3681000000000001</v>
      </c>
      <c r="G1533">
        <v>130.125</v>
      </c>
      <c r="H1533">
        <v>87.474999999999994</v>
      </c>
      <c r="I1533">
        <v>444</v>
      </c>
      <c r="J1533">
        <v>699.75</v>
      </c>
      <c r="K1533">
        <v>204.75</v>
      </c>
      <c r="L1533">
        <v>4888</v>
      </c>
      <c r="M1533">
        <v>18.239999999999998</v>
      </c>
    </row>
    <row r="1534" spans="3:13" x14ac:dyDescent="0.25">
      <c r="C1534" s="76">
        <v>41565</v>
      </c>
      <c r="D1534" s="81">
        <v>1.6165</v>
      </c>
      <c r="E1534">
        <v>109.94</v>
      </c>
      <c r="F1534">
        <v>1.3684000000000001</v>
      </c>
      <c r="G1534">
        <v>129.875</v>
      </c>
      <c r="H1534">
        <v>87.95</v>
      </c>
      <c r="I1534">
        <v>441.5</v>
      </c>
      <c r="J1534">
        <v>705.75</v>
      </c>
      <c r="K1534">
        <v>204.5</v>
      </c>
      <c r="L1534">
        <v>4888</v>
      </c>
      <c r="M1534">
        <v>18.25</v>
      </c>
    </row>
    <row r="1535" spans="3:13" x14ac:dyDescent="0.25">
      <c r="C1535" s="76">
        <v>41564</v>
      </c>
      <c r="D1535" s="81">
        <v>1.6164000000000001</v>
      </c>
      <c r="E1535">
        <v>109.11</v>
      </c>
      <c r="F1535">
        <v>1.3674999999999999</v>
      </c>
      <c r="G1535">
        <v>129.15</v>
      </c>
      <c r="H1535">
        <v>88.45</v>
      </c>
      <c r="I1535">
        <v>443</v>
      </c>
      <c r="J1535">
        <v>686</v>
      </c>
      <c r="K1535">
        <v>199.5</v>
      </c>
      <c r="L1535">
        <v>4888</v>
      </c>
      <c r="M1535">
        <v>18.23</v>
      </c>
    </row>
    <row r="1536" spans="3:13" x14ac:dyDescent="0.25">
      <c r="C1536" s="76">
        <v>41563</v>
      </c>
      <c r="D1536" s="81">
        <v>1.5948</v>
      </c>
      <c r="E1536">
        <v>110.86</v>
      </c>
      <c r="F1536">
        <v>1.3533999999999999</v>
      </c>
      <c r="G1536">
        <v>129.30000000000001</v>
      </c>
      <c r="H1536">
        <v>88.8</v>
      </c>
      <c r="I1536">
        <v>442.75</v>
      </c>
      <c r="J1536">
        <v>681.5</v>
      </c>
      <c r="K1536">
        <v>198.25</v>
      </c>
      <c r="L1536">
        <v>4888</v>
      </c>
      <c r="M1536">
        <v>18.239999999999998</v>
      </c>
    </row>
    <row r="1537" spans="3:13" x14ac:dyDescent="0.25">
      <c r="C1537" s="76">
        <v>41562</v>
      </c>
      <c r="D1537" s="81">
        <v>1.5995999999999999</v>
      </c>
      <c r="E1537">
        <v>109.96</v>
      </c>
      <c r="F1537">
        <v>1.3523000000000001</v>
      </c>
      <c r="G1537">
        <v>128.5</v>
      </c>
      <c r="H1537">
        <v>87.8</v>
      </c>
      <c r="I1537">
        <v>443.5</v>
      </c>
      <c r="J1537">
        <v>685.75</v>
      </c>
      <c r="K1537">
        <v>199.5</v>
      </c>
      <c r="L1537">
        <v>4888</v>
      </c>
      <c r="M1537">
        <v>18.2</v>
      </c>
    </row>
    <row r="1538" spans="3:13" x14ac:dyDescent="0.25">
      <c r="C1538" s="76">
        <v>41561</v>
      </c>
      <c r="D1538" s="81">
        <v>1.5982000000000001</v>
      </c>
      <c r="E1538">
        <v>111.04</v>
      </c>
      <c r="F1538">
        <v>1.3561000000000001</v>
      </c>
      <c r="G1538">
        <v>129.44999999999999</v>
      </c>
      <c r="H1538">
        <v>90.75</v>
      </c>
      <c r="I1538">
        <v>437</v>
      </c>
      <c r="J1538">
        <v>692.5</v>
      </c>
      <c r="K1538">
        <v>198.75</v>
      </c>
      <c r="L1538">
        <v>4980</v>
      </c>
      <c r="M1538">
        <v>18.21</v>
      </c>
    </row>
    <row r="1539" spans="3:13" x14ac:dyDescent="0.25">
      <c r="C1539" s="76">
        <v>41558</v>
      </c>
      <c r="D1539" s="81">
        <v>1.5953999999999999</v>
      </c>
      <c r="E1539">
        <v>111.28</v>
      </c>
      <c r="F1539">
        <v>1.3541000000000001</v>
      </c>
      <c r="G1539">
        <v>128.80000000000001</v>
      </c>
      <c r="H1539">
        <v>90.75</v>
      </c>
      <c r="I1539">
        <v>433.25</v>
      </c>
      <c r="J1539">
        <v>692.25</v>
      </c>
      <c r="K1539">
        <v>199.25</v>
      </c>
      <c r="L1539">
        <v>4980</v>
      </c>
      <c r="M1539">
        <v>18.22</v>
      </c>
    </row>
    <row r="1540" spans="3:13" x14ac:dyDescent="0.25">
      <c r="C1540" s="76">
        <v>41557</v>
      </c>
      <c r="D1540" s="81">
        <v>1.5964</v>
      </c>
      <c r="E1540">
        <v>111.8</v>
      </c>
      <c r="F1540">
        <v>1.3519000000000001</v>
      </c>
      <c r="G1540">
        <v>128.30000000000001</v>
      </c>
      <c r="H1540">
        <v>90.25</v>
      </c>
      <c r="I1540">
        <v>438.25</v>
      </c>
      <c r="J1540">
        <v>685.5</v>
      </c>
      <c r="K1540">
        <v>198.75</v>
      </c>
      <c r="L1540">
        <v>4980</v>
      </c>
      <c r="M1540">
        <v>18.18</v>
      </c>
    </row>
    <row r="1541" spans="3:13" x14ac:dyDescent="0.25">
      <c r="C1541" s="76">
        <v>41556</v>
      </c>
      <c r="D1541" s="81">
        <v>1.5953999999999999</v>
      </c>
      <c r="E1541">
        <v>109.06</v>
      </c>
      <c r="F1541">
        <v>1.3523000000000001</v>
      </c>
      <c r="G1541">
        <v>128</v>
      </c>
      <c r="H1541">
        <v>89.825000000000003</v>
      </c>
      <c r="I1541">
        <v>443.5</v>
      </c>
      <c r="J1541">
        <v>690.5</v>
      </c>
      <c r="K1541">
        <v>197.5</v>
      </c>
      <c r="L1541">
        <v>4980</v>
      </c>
      <c r="M1541">
        <v>18.14</v>
      </c>
    </row>
    <row r="1542" spans="3:13" x14ac:dyDescent="0.25">
      <c r="C1542" s="76">
        <v>41555</v>
      </c>
      <c r="D1542" s="81">
        <v>1.6082000000000001</v>
      </c>
      <c r="E1542">
        <v>110.16</v>
      </c>
      <c r="F1542">
        <v>1.3571</v>
      </c>
      <c r="G1542">
        <v>128.27500000000001</v>
      </c>
      <c r="H1542">
        <v>91.224999999999994</v>
      </c>
      <c r="I1542">
        <v>441.75</v>
      </c>
      <c r="J1542">
        <v>693.5</v>
      </c>
      <c r="K1542">
        <v>196.25</v>
      </c>
      <c r="L1542">
        <v>4980</v>
      </c>
      <c r="M1542">
        <v>18.100000000000001</v>
      </c>
    </row>
    <row r="1543" spans="3:13" x14ac:dyDescent="0.25">
      <c r="C1543" s="76">
        <v>41554</v>
      </c>
      <c r="D1543" s="81">
        <v>1.6094999999999999</v>
      </c>
      <c r="E1543">
        <v>109.68</v>
      </c>
      <c r="F1543">
        <v>1.3581000000000001</v>
      </c>
      <c r="G1543">
        <v>127.875</v>
      </c>
      <c r="H1543">
        <v>91.6</v>
      </c>
      <c r="I1543">
        <v>449.25</v>
      </c>
      <c r="J1543">
        <v>694.75</v>
      </c>
      <c r="K1543">
        <v>196.25</v>
      </c>
      <c r="L1543">
        <v>4980</v>
      </c>
      <c r="M1543">
        <v>18.05</v>
      </c>
    </row>
    <row r="1544" spans="3:13" x14ac:dyDescent="0.25">
      <c r="C1544" s="76">
        <v>41551</v>
      </c>
      <c r="D1544" s="81">
        <v>1.6008</v>
      </c>
      <c r="E1544">
        <v>109.46</v>
      </c>
      <c r="F1544">
        <v>1.3556999999999999</v>
      </c>
      <c r="G1544">
        <v>128.05000000000001</v>
      </c>
      <c r="H1544">
        <v>91.85</v>
      </c>
      <c r="I1544">
        <v>443.25</v>
      </c>
      <c r="J1544">
        <v>687</v>
      </c>
      <c r="K1544">
        <v>194.5</v>
      </c>
      <c r="L1544">
        <v>4980</v>
      </c>
      <c r="M1544">
        <v>18.14</v>
      </c>
    </row>
    <row r="1545" spans="3:13" x14ac:dyDescent="0.25">
      <c r="C1545" s="76">
        <v>41550</v>
      </c>
      <c r="D1545" s="81">
        <v>1.6153</v>
      </c>
      <c r="E1545">
        <v>109</v>
      </c>
      <c r="F1545">
        <v>1.3616999999999999</v>
      </c>
      <c r="G1545">
        <v>127.425</v>
      </c>
      <c r="H1545">
        <v>91.3</v>
      </c>
      <c r="I1545">
        <v>439.25</v>
      </c>
      <c r="J1545">
        <v>689.25</v>
      </c>
      <c r="K1545">
        <v>195</v>
      </c>
      <c r="L1545">
        <v>4980</v>
      </c>
      <c r="M1545">
        <v>18.149999999999999</v>
      </c>
    </row>
    <row r="1546" spans="3:13" x14ac:dyDescent="0.25">
      <c r="C1546" s="76">
        <v>41549</v>
      </c>
      <c r="D1546" s="81">
        <v>1.6221000000000001</v>
      </c>
      <c r="E1546">
        <v>109.19</v>
      </c>
      <c r="F1546">
        <v>1.3575999999999999</v>
      </c>
      <c r="G1546">
        <v>127.3</v>
      </c>
      <c r="H1546">
        <v>90.95</v>
      </c>
      <c r="I1546">
        <v>439</v>
      </c>
      <c r="J1546">
        <v>686</v>
      </c>
      <c r="K1546">
        <v>192.75</v>
      </c>
      <c r="L1546">
        <v>4980</v>
      </c>
      <c r="M1546">
        <v>18.09</v>
      </c>
    </row>
    <row r="1547" spans="3:13" x14ac:dyDescent="0.25">
      <c r="C1547" s="76">
        <v>41548</v>
      </c>
      <c r="D1547" s="81">
        <v>1.6192</v>
      </c>
      <c r="E1547">
        <v>107.94</v>
      </c>
      <c r="F1547">
        <v>1.3524</v>
      </c>
      <c r="G1547">
        <v>127.25</v>
      </c>
      <c r="H1547">
        <v>90.924999999999997</v>
      </c>
      <c r="I1547">
        <v>439</v>
      </c>
      <c r="J1547">
        <v>681.25</v>
      </c>
      <c r="K1547">
        <v>190.25</v>
      </c>
      <c r="L1547">
        <v>4980</v>
      </c>
      <c r="M1547">
        <v>18.12</v>
      </c>
    </row>
    <row r="1548" spans="3:13" x14ac:dyDescent="0.25">
      <c r="C1548" s="76">
        <v>41547</v>
      </c>
      <c r="D1548" s="81">
        <v>1.6184000000000001</v>
      </c>
      <c r="E1548">
        <v>108.37</v>
      </c>
      <c r="F1548">
        <v>1.3524</v>
      </c>
      <c r="G1548">
        <v>127.85</v>
      </c>
      <c r="H1548">
        <v>91.974999999999994</v>
      </c>
      <c r="I1548">
        <v>441.5</v>
      </c>
      <c r="J1548">
        <v>678.5</v>
      </c>
      <c r="K1548">
        <v>193.25</v>
      </c>
      <c r="L1548">
        <v>4880</v>
      </c>
      <c r="M1548">
        <v>18.12</v>
      </c>
    </row>
    <row r="1549" spans="3:13" x14ac:dyDescent="0.25">
      <c r="C1549" s="76">
        <v>41544</v>
      </c>
      <c r="D1549" s="81">
        <v>1.6135999999999999</v>
      </c>
      <c r="E1549">
        <v>108.63</v>
      </c>
      <c r="F1549">
        <v>1.3521000000000001</v>
      </c>
      <c r="G1549">
        <v>128.25</v>
      </c>
      <c r="H1549">
        <v>92.924999999999997</v>
      </c>
      <c r="I1549">
        <v>454</v>
      </c>
      <c r="J1549">
        <v>683</v>
      </c>
      <c r="K1549">
        <v>193.5</v>
      </c>
      <c r="L1549">
        <v>4880</v>
      </c>
      <c r="M1549">
        <v>18.13</v>
      </c>
    </row>
    <row r="1550" spans="3:13" x14ac:dyDescent="0.25">
      <c r="C1550" s="76">
        <v>41543</v>
      </c>
      <c r="D1550" s="81">
        <v>1.6037999999999999</v>
      </c>
      <c r="E1550">
        <v>109.21</v>
      </c>
      <c r="F1550">
        <v>1.3488</v>
      </c>
      <c r="G1550">
        <v>127.7</v>
      </c>
      <c r="H1550">
        <v>92.8</v>
      </c>
      <c r="I1550">
        <v>456.75</v>
      </c>
      <c r="J1550">
        <v>678.25</v>
      </c>
      <c r="K1550">
        <v>191.25</v>
      </c>
      <c r="L1550">
        <v>4880</v>
      </c>
      <c r="M1550">
        <v>18.14</v>
      </c>
    </row>
    <row r="1551" spans="3:13" x14ac:dyDescent="0.25">
      <c r="C1551" s="76">
        <v>41542</v>
      </c>
      <c r="D1551" s="81">
        <v>1.6077999999999999</v>
      </c>
      <c r="E1551">
        <v>108.32</v>
      </c>
      <c r="F1551">
        <v>1.3525</v>
      </c>
      <c r="G1551">
        <v>127.55</v>
      </c>
      <c r="H1551">
        <v>93.7</v>
      </c>
      <c r="I1551">
        <v>454.75</v>
      </c>
      <c r="J1551">
        <v>670.5</v>
      </c>
      <c r="K1551">
        <v>190.75</v>
      </c>
      <c r="L1551">
        <v>4880</v>
      </c>
      <c r="M1551">
        <v>18.13</v>
      </c>
    </row>
    <row r="1552" spans="3:13" x14ac:dyDescent="0.25">
      <c r="C1552" s="76">
        <v>41541</v>
      </c>
      <c r="D1552" s="81">
        <v>1.6001000000000001</v>
      </c>
      <c r="E1552">
        <v>108.64</v>
      </c>
      <c r="F1552">
        <v>1.3472</v>
      </c>
      <c r="G1552">
        <v>127.325</v>
      </c>
      <c r="H1552">
        <v>92.5</v>
      </c>
      <c r="I1552">
        <v>448.75</v>
      </c>
      <c r="J1552">
        <v>658.25</v>
      </c>
      <c r="K1552">
        <v>187.5</v>
      </c>
      <c r="L1552">
        <v>4880</v>
      </c>
      <c r="M1552">
        <v>18.14</v>
      </c>
    </row>
    <row r="1553" spans="3:13" x14ac:dyDescent="0.25">
      <c r="C1553" s="76">
        <v>41540</v>
      </c>
      <c r="D1553" s="81">
        <v>1.6041000000000001</v>
      </c>
      <c r="E1553">
        <v>108.16</v>
      </c>
      <c r="F1553">
        <v>1.3492</v>
      </c>
      <c r="G1553">
        <v>126.6</v>
      </c>
      <c r="H1553">
        <v>90.174999999999997</v>
      </c>
      <c r="I1553">
        <v>453.25</v>
      </c>
      <c r="J1553">
        <v>653.5</v>
      </c>
      <c r="K1553">
        <v>187</v>
      </c>
      <c r="L1553">
        <v>4880</v>
      </c>
      <c r="M1553">
        <v>18.14</v>
      </c>
    </row>
    <row r="1554" spans="3:13" x14ac:dyDescent="0.25">
      <c r="C1554" s="76">
        <v>41537</v>
      </c>
      <c r="D1554" s="81">
        <v>1.6004</v>
      </c>
      <c r="E1554">
        <v>109.22</v>
      </c>
      <c r="F1554">
        <v>1.3522000000000001</v>
      </c>
      <c r="G1554">
        <v>125.95</v>
      </c>
      <c r="H1554">
        <v>90.05</v>
      </c>
      <c r="I1554">
        <v>451</v>
      </c>
      <c r="J1554">
        <v>646.25</v>
      </c>
      <c r="K1554">
        <v>185.75</v>
      </c>
      <c r="L1554">
        <v>4880</v>
      </c>
      <c r="M1554">
        <v>18.14</v>
      </c>
    </row>
    <row r="1555" spans="3:13" x14ac:dyDescent="0.25">
      <c r="C1555" s="76">
        <v>41536</v>
      </c>
      <c r="D1555" s="81">
        <v>1.6029</v>
      </c>
      <c r="E1555">
        <v>108.76</v>
      </c>
      <c r="F1555">
        <v>1.3529</v>
      </c>
      <c r="G1555">
        <v>125.925</v>
      </c>
      <c r="H1555">
        <v>91.15</v>
      </c>
      <c r="I1555">
        <v>459.5</v>
      </c>
      <c r="J1555">
        <v>657</v>
      </c>
      <c r="K1555">
        <v>185.75</v>
      </c>
      <c r="L1555">
        <v>4880</v>
      </c>
      <c r="M1555">
        <v>18.14</v>
      </c>
    </row>
    <row r="1556" spans="3:13" x14ac:dyDescent="0.25">
      <c r="C1556" s="76">
        <v>41535</v>
      </c>
      <c r="D1556" s="81">
        <v>1.6144000000000001</v>
      </c>
      <c r="E1556">
        <v>110.6</v>
      </c>
      <c r="F1556">
        <v>1.3521000000000001</v>
      </c>
      <c r="G1556">
        <v>125.27500000000001</v>
      </c>
      <c r="H1556">
        <v>91.724999999999994</v>
      </c>
      <c r="I1556">
        <v>456.25</v>
      </c>
      <c r="J1556">
        <v>646.5</v>
      </c>
      <c r="K1556">
        <v>185</v>
      </c>
      <c r="L1556">
        <v>4880</v>
      </c>
      <c r="M1556">
        <v>18.149999999999999</v>
      </c>
    </row>
    <row r="1557" spans="3:13" x14ac:dyDescent="0.25">
      <c r="C1557" s="76">
        <v>41534</v>
      </c>
      <c r="D1557" s="81">
        <v>1.5901000000000001</v>
      </c>
      <c r="E1557">
        <v>108.19</v>
      </c>
      <c r="F1557">
        <v>1.3357000000000001</v>
      </c>
      <c r="G1557">
        <v>125.175</v>
      </c>
      <c r="H1557">
        <v>90.974999999999994</v>
      </c>
      <c r="I1557">
        <v>454</v>
      </c>
      <c r="J1557">
        <v>643</v>
      </c>
      <c r="K1557">
        <v>184.75</v>
      </c>
      <c r="L1557">
        <v>4880</v>
      </c>
      <c r="M1557">
        <v>18.14</v>
      </c>
    </row>
    <row r="1558" spans="3:13" x14ac:dyDescent="0.25">
      <c r="C1558" s="76">
        <v>41533</v>
      </c>
      <c r="D1558" s="81">
        <v>1.5893999999999999</v>
      </c>
      <c r="E1558">
        <v>110.07</v>
      </c>
      <c r="F1558">
        <v>1.3332999999999999</v>
      </c>
      <c r="G1558">
        <v>125.55</v>
      </c>
      <c r="H1558">
        <v>92.125</v>
      </c>
      <c r="I1558">
        <v>456.5</v>
      </c>
      <c r="J1558">
        <v>641.25</v>
      </c>
      <c r="K1558">
        <v>185</v>
      </c>
      <c r="L1558">
        <v>4891</v>
      </c>
      <c r="M1558">
        <v>18.16</v>
      </c>
    </row>
    <row r="1559" spans="3:13" x14ac:dyDescent="0.25">
      <c r="C1559" s="76">
        <v>41530</v>
      </c>
      <c r="D1559" s="81">
        <v>1.5872999999999999</v>
      </c>
      <c r="E1559">
        <v>112.78</v>
      </c>
      <c r="F1559">
        <v>1.3291999999999999</v>
      </c>
      <c r="G1559">
        <v>125.25</v>
      </c>
      <c r="H1559">
        <v>90.7</v>
      </c>
      <c r="I1559">
        <v>450</v>
      </c>
      <c r="J1559">
        <v>627.75</v>
      </c>
      <c r="K1559">
        <v>186.25</v>
      </c>
      <c r="L1559">
        <v>4891</v>
      </c>
      <c r="M1559">
        <v>18.18</v>
      </c>
    </row>
    <row r="1560" spans="3:13" x14ac:dyDescent="0.25">
      <c r="C1560" s="76">
        <v>41529</v>
      </c>
      <c r="D1560" s="81">
        <v>1.5804</v>
      </c>
      <c r="E1560">
        <v>112.63</v>
      </c>
      <c r="F1560">
        <v>1.3297000000000001</v>
      </c>
      <c r="G1560">
        <v>124.825</v>
      </c>
      <c r="H1560">
        <v>90.2</v>
      </c>
      <c r="I1560">
        <v>479</v>
      </c>
      <c r="J1560">
        <v>641.75</v>
      </c>
      <c r="K1560">
        <v>186.75</v>
      </c>
      <c r="L1560">
        <v>4891</v>
      </c>
      <c r="M1560">
        <v>18.170000000000002</v>
      </c>
    </row>
    <row r="1561" spans="3:13" x14ac:dyDescent="0.25">
      <c r="C1561" s="76">
        <v>41528</v>
      </c>
      <c r="D1561" s="81">
        <v>1.5814999999999999</v>
      </c>
      <c r="E1561">
        <v>111.5</v>
      </c>
      <c r="F1561">
        <v>1.3309</v>
      </c>
      <c r="G1561">
        <v>125.05</v>
      </c>
      <c r="H1561">
        <v>90.3</v>
      </c>
      <c r="I1561">
        <v>479.75</v>
      </c>
      <c r="J1561">
        <v>635</v>
      </c>
      <c r="K1561">
        <v>188</v>
      </c>
      <c r="L1561">
        <v>4891</v>
      </c>
      <c r="M1561">
        <v>18.23</v>
      </c>
    </row>
    <row r="1562" spans="3:13" x14ac:dyDescent="0.25">
      <c r="C1562" s="76">
        <v>41527</v>
      </c>
      <c r="D1562" s="81">
        <v>1.5732999999999999</v>
      </c>
      <c r="E1562">
        <v>111.25</v>
      </c>
      <c r="F1562">
        <v>1.3267</v>
      </c>
      <c r="G1562">
        <v>125.02500000000001</v>
      </c>
      <c r="H1562">
        <v>90.85</v>
      </c>
      <c r="I1562">
        <v>474.75</v>
      </c>
      <c r="J1562">
        <v>633.75</v>
      </c>
      <c r="K1562">
        <v>187.75</v>
      </c>
      <c r="L1562">
        <v>4891</v>
      </c>
      <c r="M1562">
        <v>18.16</v>
      </c>
    </row>
    <row r="1563" spans="3:13" x14ac:dyDescent="0.25">
      <c r="C1563" s="76">
        <v>41526</v>
      </c>
      <c r="D1563" s="81">
        <v>1.5691999999999999</v>
      </c>
      <c r="E1563">
        <v>113.72</v>
      </c>
      <c r="F1563">
        <v>1.3253999999999999</v>
      </c>
      <c r="G1563">
        <v>125.35</v>
      </c>
      <c r="H1563">
        <v>90.875</v>
      </c>
      <c r="I1563">
        <v>477.25</v>
      </c>
      <c r="J1563">
        <v>628.75</v>
      </c>
      <c r="K1563">
        <v>187.25</v>
      </c>
      <c r="L1563">
        <v>4891</v>
      </c>
      <c r="M1563">
        <v>18.14</v>
      </c>
    </row>
    <row r="1564" spans="3:13" x14ac:dyDescent="0.25">
      <c r="C1564" s="76">
        <v>41523</v>
      </c>
      <c r="D1564" s="81">
        <v>1.5629</v>
      </c>
      <c r="E1564">
        <v>116.12</v>
      </c>
      <c r="F1564">
        <v>1.3179000000000001</v>
      </c>
      <c r="G1564">
        <v>125.675</v>
      </c>
      <c r="H1564">
        <v>90.9</v>
      </c>
      <c r="I1564">
        <v>491.5</v>
      </c>
      <c r="J1564">
        <v>635</v>
      </c>
      <c r="K1564">
        <v>188.75</v>
      </c>
      <c r="L1564">
        <v>4891</v>
      </c>
      <c r="M1564">
        <v>18.059999999999999</v>
      </c>
    </row>
    <row r="1565" spans="3:13" x14ac:dyDescent="0.25">
      <c r="C1565" s="76">
        <v>41522</v>
      </c>
      <c r="D1565" s="81">
        <v>1.5589</v>
      </c>
      <c r="E1565">
        <v>115.26</v>
      </c>
      <c r="F1565">
        <v>1.3119000000000001</v>
      </c>
      <c r="G1565">
        <v>125.22499999999999</v>
      </c>
      <c r="H1565">
        <v>89.4</v>
      </c>
      <c r="I1565">
        <v>489.5</v>
      </c>
      <c r="J1565">
        <v>627.25</v>
      </c>
      <c r="K1565">
        <v>187.5</v>
      </c>
      <c r="L1565">
        <v>4891</v>
      </c>
      <c r="M1565">
        <v>18.03</v>
      </c>
    </row>
    <row r="1566" spans="3:13" x14ac:dyDescent="0.25">
      <c r="C1566" s="76">
        <v>41521</v>
      </c>
      <c r="D1566" s="81">
        <v>1.5624</v>
      </c>
      <c r="E1566">
        <v>114.91</v>
      </c>
      <c r="F1566">
        <v>1.3207</v>
      </c>
      <c r="G1566">
        <v>126</v>
      </c>
      <c r="H1566">
        <v>89.125</v>
      </c>
      <c r="I1566">
        <v>494</v>
      </c>
      <c r="J1566">
        <v>634.25</v>
      </c>
      <c r="K1566">
        <v>187.75</v>
      </c>
      <c r="L1566">
        <v>4891</v>
      </c>
      <c r="M1566">
        <v>17.88</v>
      </c>
    </row>
    <row r="1567" spans="3:13" x14ac:dyDescent="0.25">
      <c r="C1567" s="76">
        <v>41520</v>
      </c>
      <c r="D1567" s="81">
        <v>1.5557000000000001</v>
      </c>
      <c r="E1567">
        <v>115.68</v>
      </c>
      <c r="F1567">
        <v>1.3169</v>
      </c>
      <c r="G1567">
        <v>126.2</v>
      </c>
      <c r="H1567">
        <v>88</v>
      </c>
      <c r="I1567">
        <v>498</v>
      </c>
      <c r="J1567">
        <v>636.5</v>
      </c>
      <c r="K1567">
        <v>188.75</v>
      </c>
      <c r="L1567">
        <v>4891</v>
      </c>
      <c r="M1567">
        <v>17.87</v>
      </c>
    </row>
    <row r="1568" spans="3:13" x14ac:dyDescent="0.25">
      <c r="C1568" s="76">
        <v>41519</v>
      </c>
      <c r="D1568" s="81">
        <v>1.5544</v>
      </c>
      <c r="E1568">
        <v>114.33</v>
      </c>
      <c r="F1568">
        <v>1.319</v>
      </c>
      <c r="G1568">
        <v>122.7</v>
      </c>
      <c r="H1568">
        <v>87.625</v>
      </c>
      <c r="I1568">
        <v>495</v>
      </c>
      <c r="J1568">
        <v>643.25</v>
      </c>
      <c r="K1568">
        <v>190</v>
      </c>
      <c r="L1568">
        <v>4941</v>
      </c>
      <c r="M1568">
        <v>17.89</v>
      </c>
    </row>
    <row r="1569" spans="3:13" x14ac:dyDescent="0.25">
      <c r="C1569" s="76">
        <v>41516</v>
      </c>
      <c r="D1569" s="81">
        <v>1.5508</v>
      </c>
      <c r="E1569">
        <v>114.01</v>
      </c>
      <c r="F1569">
        <v>1.3220000000000001</v>
      </c>
      <c r="G1569">
        <v>122.7</v>
      </c>
      <c r="H1569">
        <v>87.625</v>
      </c>
      <c r="I1569">
        <v>495</v>
      </c>
      <c r="J1569">
        <v>643.25</v>
      </c>
      <c r="K1569">
        <v>187.25</v>
      </c>
      <c r="L1569">
        <v>4941</v>
      </c>
      <c r="M1569">
        <v>17.89</v>
      </c>
    </row>
    <row r="1570" spans="3:13" x14ac:dyDescent="0.25">
      <c r="C1570" s="76">
        <v>41515</v>
      </c>
      <c r="D1570" s="81">
        <v>1.5503</v>
      </c>
      <c r="E1570">
        <v>115.16</v>
      </c>
      <c r="F1570">
        <v>1.3240000000000001</v>
      </c>
      <c r="G1570">
        <v>123.55</v>
      </c>
      <c r="H1570">
        <v>87.325000000000003</v>
      </c>
      <c r="I1570">
        <v>497.25</v>
      </c>
      <c r="J1570">
        <v>641.25</v>
      </c>
      <c r="K1570">
        <v>188.25</v>
      </c>
      <c r="L1570">
        <v>4941</v>
      </c>
      <c r="M1570">
        <v>17.899999999999999</v>
      </c>
    </row>
    <row r="1571" spans="3:13" x14ac:dyDescent="0.25">
      <c r="C1571" s="76">
        <v>41514</v>
      </c>
      <c r="D1571" s="81">
        <v>1.5524</v>
      </c>
      <c r="E1571">
        <v>116.61</v>
      </c>
      <c r="F1571">
        <v>1.3338000000000001</v>
      </c>
      <c r="G1571">
        <v>123.3</v>
      </c>
      <c r="H1571">
        <v>86.05</v>
      </c>
      <c r="I1571">
        <v>504.25</v>
      </c>
      <c r="J1571">
        <v>646.5</v>
      </c>
      <c r="K1571">
        <v>189.25</v>
      </c>
      <c r="L1571">
        <v>4941</v>
      </c>
      <c r="M1571">
        <v>17.89</v>
      </c>
    </row>
    <row r="1572" spans="3:13" x14ac:dyDescent="0.25">
      <c r="C1572" s="76">
        <v>41513</v>
      </c>
      <c r="D1572" s="81">
        <v>1.5545</v>
      </c>
      <c r="E1572">
        <v>114.36</v>
      </c>
      <c r="F1572">
        <v>1.3391999999999999</v>
      </c>
      <c r="G1572">
        <v>122.95</v>
      </c>
      <c r="H1572">
        <v>86.575000000000003</v>
      </c>
      <c r="I1572">
        <v>499.75</v>
      </c>
      <c r="J1572">
        <v>650.75</v>
      </c>
      <c r="K1572">
        <v>191.75</v>
      </c>
      <c r="L1572">
        <v>4941</v>
      </c>
      <c r="M1572">
        <v>17.89</v>
      </c>
    </row>
    <row r="1573" spans="3:13" x14ac:dyDescent="0.25">
      <c r="C1573" s="76">
        <v>41512</v>
      </c>
      <c r="D1573" s="81">
        <v>1.5573999999999999</v>
      </c>
      <c r="E1573">
        <v>110.73</v>
      </c>
      <c r="F1573">
        <v>1.3368</v>
      </c>
      <c r="G1573">
        <v>123.4</v>
      </c>
      <c r="H1573">
        <v>86.025000000000006</v>
      </c>
      <c r="I1573">
        <v>515.75</v>
      </c>
      <c r="J1573">
        <v>654.75</v>
      </c>
      <c r="K1573">
        <v>191.75</v>
      </c>
      <c r="L1573">
        <v>4941</v>
      </c>
      <c r="M1573">
        <v>17.89</v>
      </c>
    </row>
    <row r="1574" spans="3:13" x14ac:dyDescent="0.25">
      <c r="C1574" s="76">
        <v>41509</v>
      </c>
      <c r="D1574" s="81">
        <v>1.5567</v>
      </c>
      <c r="E1574">
        <v>111.04</v>
      </c>
      <c r="F1574">
        <v>1.3381000000000001</v>
      </c>
      <c r="G1574">
        <v>123.1</v>
      </c>
      <c r="H1574">
        <v>85.1</v>
      </c>
      <c r="I1574">
        <v>495.5</v>
      </c>
      <c r="J1574">
        <v>634.5</v>
      </c>
      <c r="K1574">
        <v>185.5</v>
      </c>
      <c r="L1574">
        <v>4941</v>
      </c>
      <c r="M1574">
        <v>17.899999999999999</v>
      </c>
    </row>
    <row r="1575" spans="3:13" x14ac:dyDescent="0.25">
      <c r="C1575" s="76">
        <v>41508</v>
      </c>
      <c r="D1575" s="81">
        <v>1.5586</v>
      </c>
      <c r="E1575">
        <v>109.9</v>
      </c>
      <c r="F1575">
        <v>1.3353999999999999</v>
      </c>
      <c r="G1575">
        <v>123.35</v>
      </c>
      <c r="H1575">
        <v>84.4</v>
      </c>
      <c r="I1575">
        <v>487.5</v>
      </c>
      <c r="J1575">
        <v>630.5</v>
      </c>
      <c r="K1575">
        <v>185.25</v>
      </c>
      <c r="L1575">
        <v>4941</v>
      </c>
      <c r="M1575">
        <v>17.91</v>
      </c>
    </row>
    <row r="1576" spans="3:13" x14ac:dyDescent="0.25">
      <c r="C1576" s="76">
        <v>41507</v>
      </c>
      <c r="D1576" s="81">
        <v>1.5658000000000001</v>
      </c>
      <c r="E1576">
        <v>109.81</v>
      </c>
      <c r="F1576">
        <v>1.3355999999999999</v>
      </c>
      <c r="G1576">
        <v>124.15</v>
      </c>
      <c r="H1576">
        <v>85.825000000000003</v>
      </c>
      <c r="I1576">
        <v>498</v>
      </c>
      <c r="J1576">
        <v>638.75</v>
      </c>
      <c r="K1576">
        <v>185.5</v>
      </c>
      <c r="L1576">
        <v>4941</v>
      </c>
      <c r="M1576">
        <v>17.96</v>
      </c>
    </row>
    <row r="1577" spans="3:13" x14ac:dyDescent="0.25">
      <c r="C1577" s="76">
        <v>41506</v>
      </c>
      <c r="D1577" s="81">
        <v>1.5665</v>
      </c>
      <c r="E1577">
        <v>110.15</v>
      </c>
      <c r="F1577">
        <v>1.3415999999999999</v>
      </c>
      <c r="G1577">
        <v>123.85</v>
      </c>
      <c r="H1577">
        <v>86.95</v>
      </c>
      <c r="I1577">
        <v>483.75</v>
      </c>
      <c r="J1577">
        <v>634.25</v>
      </c>
      <c r="K1577">
        <v>184.5</v>
      </c>
      <c r="L1577">
        <v>4941</v>
      </c>
      <c r="M1577">
        <v>17.989999999999998</v>
      </c>
    </row>
    <row r="1578" spans="3:13" x14ac:dyDescent="0.25">
      <c r="C1578" s="76">
        <v>41505</v>
      </c>
      <c r="D1578" s="81">
        <v>1.5647</v>
      </c>
      <c r="E1578">
        <v>109.9</v>
      </c>
      <c r="F1578">
        <v>1.3332999999999999</v>
      </c>
      <c r="G1578">
        <v>123.65</v>
      </c>
      <c r="H1578">
        <v>86.474999999999994</v>
      </c>
      <c r="I1578">
        <v>493.25</v>
      </c>
      <c r="J1578">
        <v>641.5</v>
      </c>
      <c r="K1578">
        <v>184.5</v>
      </c>
      <c r="L1578">
        <v>4847</v>
      </c>
      <c r="M1578">
        <v>18.02</v>
      </c>
    </row>
    <row r="1579" spans="3:13" x14ac:dyDescent="0.25">
      <c r="C1579" s="76">
        <v>41502</v>
      </c>
      <c r="D1579" s="81">
        <v>1.5627</v>
      </c>
      <c r="E1579">
        <v>110.4</v>
      </c>
      <c r="F1579">
        <v>1.3329</v>
      </c>
      <c r="G1579">
        <v>123.9</v>
      </c>
      <c r="H1579">
        <v>86.724999999999994</v>
      </c>
      <c r="I1579">
        <v>473.75</v>
      </c>
      <c r="J1579">
        <v>631</v>
      </c>
      <c r="K1579">
        <v>183.75</v>
      </c>
      <c r="L1579">
        <v>4847</v>
      </c>
      <c r="M1579">
        <v>18.05</v>
      </c>
    </row>
    <row r="1580" spans="3:13" x14ac:dyDescent="0.25">
      <c r="C1580" s="76">
        <v>41501</v>
      </c>
      <c r="D1580" s="81">
        <v>1.5640000000000001</v>
      </c>
      <c r="E1580">
        <v>111.11</v>
      </c>
      <c r="F1580">
        <v>1.3346</v>
      </c>
      <c r="G1580">
        <v>123.7</v>
      </c>
      <c r="H1580">
        <v>87.3</v>
      </c>
      <c r="I1580">
        <v>481.5</v>
      </c>
      <c r="J1580">
        <v>637.5</v>
      </c>
      <c r="K1580">
        <v>185.75</v>
      </c>
      <c r="L1580">
        <v>4847</v>
      </c>
      <c r="M1580">
        <v>18.04</v>
      </c>
    </row>
    <row r="1581" spans="3:13" x14ac:dyDescent="0.25">
      <c r="C1581" s="76">
        <v>41500</v>
      </c>
      <c r="D1581" s="81">
        <v>1.5498000000000001</v>
      </c>
      <c r="E1581">
        <v>110.2</v>
      </c>
      <c r="F1581">
        <v>1.3254999999999999</v>
      </c>
      <c r="G1581">
        <v>124</v>
      </c>
      <c r="H1581">
        <v>102.425</v>
      </c>
      <c r="I1581">
        <v>464.75</v>
      </c>
      <c r="J1581">
        <v>630.5</v>
      </c>
      <c r="K1581">
        <v>182</v>
      </c>
      <c r="L1581">
        <v>4847</v>
      </c>
      <c r="M1581">
        <v>18.13</v>
      </c>
    </row>
    <row r="1582" spans="3:13" x14ac:dyDescent="0.25">
      <c r="C1582" s="76">
        <v>41499</v>
      </c>
      <c r="D1582" s="81">
        <v>1.5447</v>
      </c>
      <c r="E1582">
        <v>109.82</v>
      </c>
      <c r="F1582">
        <v>1.3261000000000001</v>
      </c>
      <c r="G1582">
        <v>123.9</v>
      </c>
      <c r="H1582">
        <v>101.8</v>
      </c>
      <c r="I1582">
        <v>455.25</v>
      </c>
      <c r="J1582">
        <v>628.25</v>
      </c>
      <c r="K1582">
        <v>183.75</v>
      </c>
      <c r="L1582">
        <v>4847</v>
      </c>
      <c r="M1582">
        <v>18.11</v>
      </c>
    </row>
    <row r="1583" spans="3:13" x14ac:dyDescent="0.25">
      <c r="C1583" s="76">
        <v>41498</v>
      </c>
      <c r="D1583" s="81">
        <v>1.5462</v>
      </c>
      <c r="E1583">
        <v>108.97</v>
      </c>
      <c r="F1583">
        <v>1.3298000000000001</v>
      </c>
      <c r="G1583">
        <v>123.6</v>
      </c>
      <c r="H1583">
        <v>101.4</v>
      </c>
      <c r="I1583">
        <v>472</v>
      </c>
      <c r="J1583">
        <v>635</v>
      </c>
      <c r="K1583">
        <v>183.25</v>
      </c>
      <c r="L1583">
        <v>4847</v>
      </c>
      <c r="M1583">
        <v>18.07</v>
      </c>
    </row>
    <row r="1584" spans="3:13" x14ac:dyDescent="0.25">
      <c r="C1584" s="76">
        <v>41495</v>
      </c>
      <c r="D1584" s="81">
        <v>1.5498000000000001</v>
      </c>
      <c r="E1584">
        <v>108.22</v>
      </c>
      <c r="F1584">
        <v>1.3342000000000001</v>
      </c>
      <c r="G1584">
        <v>122.5</v>
      </c>
      <c r="H1584">
        <v>100.52500000000001</v>
      </c>
      <c r="I1584">
        <v>465.75</v>
      </c>
      <c r="J1584">
        <v>633.5</v>
      </c>
      <c r="K1584">
        <v>183</v>
      </c>
      <c r="L1584">
        <v>4847</v>
      </c>
      <c r="M1584">
        <v>18.09</v>
      </c>
    </row>
    <row r="1585" spans="3:13" x14ac:dyDescent="0.25">
      <c r="C1585" s="76">
        <v>41494</v>
      </c>
      <c r="D1585" s="81">
        <v>1.5537000000000001</v>
      </c>
      <c r="E1585">
        <v>106.68</v>
      </c>
      <c r="F1585">
        <v>1.3379000000000001</v>
      </c>
      <c r="G1585">
        <v>122.675</v>
      </c>
      <c r="H1585">
        <v>100.625</v>
      </c>
      <c r="I1585">
        <v>473.5</v>
      </c>
      <c r="J1585">
        <v>641.25</v>
      </c>
      <c r="K1585">
        <v>183</v>
      </c>
      <c r="L1585">
        <v>4847</v>
      </c>
      <c r="M1585">
        <v>18.16</v>
      </c>
    </row>
    <row r="1586" spans="3:13" x14ac:dyDescent="0.25">
      <c r="C1586" s="76">
        <v>41493</v>
      </c>
      <c r="D1586" s="81">
        <v>1.5487</v>
      </c>
      <c r="E1586">
        <v>107.44</v>
      </c>
      <c r="F1586">
        <v>1.3335999999999999</v>
      </c>
      <c r="G1586">
        <v>121.22499999999999</v>
      </c>
      <c r="H1586">
        <v>100.22499999999999</v>
      </c>
      <c r="I1586">
        <v>468.25</v>
      </c>
      <c r="J1586">
        <v>643.5</v>
      </c>
      <c r="K1586">
        <v>183.25</v>
      </c>
      <c r="L1586">
        <v>4847</v>
      </c>
      <c r="M1586">
        <v>18.12</v>
      </c>
    </row>
    <row r="1587" spans="3:13" x14ac:dyDescent="0.25">
      <c r="C1587" s="76">
        <v>41492</v>
      </c>
      <c r="D1587" s="81">
        <v>1.5347</v>
      </c>
      <c r="E1587">
        <v>108.18</v>
      </c>
      <c r="F1587">
        <v>1.3305</v>
      </c>
      <c r="G1587">
        <v>120.925</v>
      </c>
      <c r="H1587">
        <v>100.55</v>
      </c>
      <c r="I1587">
        <v>472.25</v>
      </c>
      <c r="J1587">
        <v>650.5</v>
      </c>
      <c r="K1587">
        <v>184.25</v>
      </c>
      <c r="L1587">
        <v>4847</v>
      </c>
      <c r="M1587">
        <v>17.95</v>
      </c>
    </row>
    <row r="1588" spans="3:13" x14ac:dyDescent="0.25">
      <c r="C1588" s="76">
        <v>41491</v>
      </c>
      <c r="D1588" s="81">
        <v>1.5357000000000001</v>
      </c>
      <c r="E1588">
        <v>108.7</v>
      </c>
      <c r="F1588">
        <v>1.3257000000000001</v>
      </c>
      <c r="G1588">
        <v>120.55</v>
      </c>
      <c r="H1588">
        <v>100.22499999999999</v>
      </c>
      <c r="I1588">
        <v>469.25</v>
      </c>
      <c r="J1588">
        <v>645.25</v>
      </c>
      <c r="K1588">
        <v>184</v>
      </c>
      <c r="L1588">
        <v>4828</v>
      </c>
      <c r="M1588">
        <v>17.96</v>
      </c>
    </row>
    <row r="1589" spans="3:13" x14ac:dyDescent="0.25">
      <c r="C1589" s="76">
        <v>41488</v>
      </c>
      <c r="D1589" s="81">
        <v>1.5286999999999999</v>
      </c>
      <c r="E1589">
        <v>108.95</v>
      </c>
      <c r="F1589">
        <v>1.3281000000000001</v>
      </c>
      <c r="G1589">
        <v>120.65</v>
      </c>
      <c r="H1589">
        <v>99.25</v>
      </c>
      <c r="I1589">
        <v>476</v>
      </c>
      <c r="J1589">
        <v>660.5</v>
      </c>
      <c r="K1589">
        <v>186.5</v>
      </c>
      <c r="L1589">
        <v>4828</v>
      </c>
      <c r="M1589">
        <v>17.89</v>
      </c>
    </row>
    <row r="1590" spans="3:13" x14ac:dyDescent="0.25">
      <c r="C1590" s="76">
        <v>41487</v>
      </c>
      <c r="D1590" s="81">
        <v>1.5118</v>
      </c>
      <c r="E1590">
        <v>109.54</v>
      </c>
      <c r="F1590">
        <v>1.3206</v>
      </c>
      <c r="G1590">
        <v>120.8</v>
      </c>
      <c r="H1590">
        <v>98.424999999999997</v>
      </c>
      <c r="I1590">
        <v>487.5</v>
      </c>
      <c r="J1590">
        <v>658</v>
      </c>
      <c r="K1590">
        <v>187.25</v>
      </c>
      <c r="L1590">
        <v>4828</v>
      </c>
      <c r="M1590">
        <v>17.82</v>
      </c>
    </row>
    <row r="1591" spans="3:13" x14ac:dyDescent="0.25">
      <c r="C1591" s="76">
        <v>41486</v>
      </c>
      <c r="D1591" s="81">
        <v>1.5206</v>
      </c>
      <c r="E1591">
        <v>107.7</v>
      </c>
      <c r="F1591">
        <v>1.33</v>
      </c>
      <c r="G1591">
        <v>121.45</v>
      </c>
      <c r="H1591">
        <v>97.575000000000003</v>
      </c>
      <c r="I1591">
        <v>499</v>
      </c>
      <c r="J1591">
        <v>664.25</v>
      </c>
      <c r="K1591">
        <v>189.75</v>
      </c>
      <c r="L1591">
        <v>4828</v>
      </c>
      <c r="M1591">
        <v>17.8</v>
      </c>
    </row>
    <row r="1592" spans="3:13" x14ac:dyDescent="0.25">
      <c r="C1592" s="76">
        <v>41485</v>
      </c>
      <c r="D1592" s="81">
        <v>1.5236000000000001</v>
      </c>
      <c r="E1592">
        <v>106.91</v>
      </c>
      <c r="F1592">
        <v>1.3262</v>
      </c>
      <c r="G1592">
        <v>121.65</v>
      </c>
      <c r="H1592">
        <v>96.875</v>
      </c>
      <c r="I1592">
        <v>495.5</v>
      </c>
      <c r="J1592">
        <v>655.25</v>
      </c>
      <c r="K1592">
        <v>187.5</v>
      </c>
      <c r="L1592">
        <v>4828</v>
      </c>
      <c r="M1592">
        <v>17.38</v>
      </c>
    </row>
    <row r="1593" spans="3:13" x14ac:dyDescent="0.25">
      <c r="C1593" s="76">
        <v>41484</v>
      </c>
      <c r="D1593" s="81">
        <v>1.5336000000000001</v>
      </c>
      <c r="E1593">
        <v>107.45</v>
      </c>
      <c r="F1593">
        <v>1.3260000000000001</v>
      </c>
      <c r="G1593">
        <v>122.1</v>
      </c>
      <c r="H1593">
        <v>97.9</v>
      </c>
      <c r="I1593">
        <v>489.25</v>
      </c>
      <c r="J1593">
        <v>651.5</v>
      </c>
      <c r="K1593">
        <v>186.25</v>
      </c>
      <c r="L1593">
        <v>4828</v>
      </c>
      <c r="M1593">
        <v>17.350000000000001</v>
      </c>
    </row>
    <row r="1594" spans="3:13" x14ac:dyDescent="0.25">
      <c r="C1594" s="76">
        <v>41481</v>
      </c>
      <c r="D1594" s="81">
        <v>1.5379</v>
      </c>
      <c r="E1594">
        <v>107.17</v>
      </c>
      <c r="F1594">
        <v>1.3278000000000001</v>
      </c>
      <c r="G1594">
        <v>121.8</v>
      </c>
      <c r="H1594">
        <v>97.775000000000006</v>
      </c>
      <c r="I1594">
        <v>492</v>
      </c>
      <c r="J1594">
        <v>650.25</v>
      </c>
      <c r="K1594">
        <v>187.75</v>
      </c>
      <c r="L1594">
        <v>4828</v>
      </c>
      <c r="M1594">
        <v>17.350000000000001</v>
      </c>
    </row>
    <row r="1595" spans="3:13" x14ac:dyDescent="0.25">
      <c r="C1595" s="76">
        <v>41480</v>
      </c>
      <c r="D1595" s="81">
        <v>1.5389999999999999</v>
      </c>
      <c r="E1595">
        <v>107.65</v>
      </c>
      <c r="F1595">
        <v>1.3275999999999999</v>
      </c>
      <c r="G1595">
        <v>121.65</v>
      </c>
      <c r="H1595">
        <v>98.575000000000003</v>
      </c>
      <c r="I1595">
        <v>496</v>
      </c>
      <c r="J1595">
        <v>649.25</v>
      </c>
      <c r="K1595">
        <v>188.5</v>
      </c>
      <c r="L1595">
        <v>4828</v>
      </c>
      <c r="M1595">
        <v>17.36</v>
      </c>
    </row>
    <row r="1596" spans="3:13" x14ac:dyDescent="0.25">
      <c r="C1596" s="76">
        <v>41479</v>
      </c>
      <c r="D1596" s="81">
        <v>1.5313000000000001</v>
      </c>
      <c r="E1596">
        <v>107.19</v>
      </c>
      <c r="F1596">
        <v>1.32</v>
      </c>
      <c r="G1596">
        <v>121.575</v>
      </c>
      <c r="H1596">
        <v>98.924999999999997</v>
      </c>
      <c r="I1596">
        <v>508.25</v>
      </c>
      <c r="J1596">
        <v>653.25</v>
      </c>
      <c r="K1596">
        <v>190.25</v>
      </c>
      <c r="L1596">
        <v>4828</v>
      </c>
      <c r="M1596">
        <v>17.350000000000001</v>
      </c>
    </row>
    <row r="1597" spans="3:13" x14ac:dyDescent="0.25">
      <c r="C1597" s="76">
        <v>41478</v>
      </c>
      <c r="D1597" s="81">
        <v>1.5367</v>
      </c>
      <c r="E1597">
        <v>108.42</v>
      </c>
      <c r="F1597">
        <v>1.3221000000000001</v>
      </c>
      <c r="G1597">
        <v>121.9</v>
      </c>
      <c r="H1597">
        <v>99.174999999999997</v>
      </c>
      <c r="I1597">
        <v>522.5</v>
      </c>
      <c r="J1597">
        <v>653.75</v>
      </c>
      <c r="K1597">
        <v>190.25</v>
      </c>
      <c r="L1597">
        <v>4828</v>
      </c>
      <c r="M1597">
        <v>17.350000000000001</v>
      </c>
    </row>
    <row r="1598" spans="3:13" x14ac:dyDescent="0.25">
      <c r="C1598" s="76">
        <v>41477</v>
      </c>
      <c r="D1598" s="81">
        <v>1.5359</v>
      </c>
      <c r="E1598">
        <v>108.15</v>
      </c>
      <c r="F1598">
        <v>1.3183</v>
      </c>
      <c r="G1598">
        <v>121.875</v>
      </c>
      <c r="H1598">
        <v>97.125</v>
      </c>
      <c r="I1598">
        <v>540.75</v>
      </c>
      <c r="J1598">
        <v>659.75</v>
      </c>
      <c r="K1598">
        <v>192.5</v>
      </c>
      <c r="L1598">
        <v>4828</v>
      </c>
      <c r="M1598">
        <v>17.350000000000001</v>
      </c>
    </row>
    <row r="1599" spans="3:13" x14ac:dyDescent="0.25">
      <c r="C1599" s="76">
        <v>41474</v>
      </c>
      <c r="D1599" s="81">
        <v>1.5266</v>
      </c>
      <c r="E1599">
        <v>108.07</v>
      </c>
      <c r="F1599">
        <v>1.3142</v>
      </c>
      <c r="G1599">
        <v>121.97499999999999</v>
      </c>
      <c r="H1599">
        <v>96.474999999999994</v>
      </c>
      <c r="I1599">
        <v>544</v>
      </c>
      <c r="J1599">
        <v>664.5</v>
      </c>
      <c r="K1599">
        <v>194.25</v>
      </c>
      <c r="L1599">
        <v>4828</v>
      </c>
      <c r="M1599">
        <v>17.38</v>
      </c>
    </row>
    <row r="1600" spans="3:13" x14ac:dyDescent="0.25">
      <c r="C1600" s="76">
        <v>41473</v>
      </c>
      <c r="D1600" s="81">
        <v>1.5227999999999999</v>
      </c>
      <c r="E1600">
        <v>108.7</v>
      </c>
      <c r="F1600">
        <v>1.3109</v>
      </c>
      <c r="G1600">
        <v>122.1</v>
      </c>
      <c r="H1600">
        <v>96.625</v>
      </c>
      <c r="I1600">
        <v>541</v>
      </c>
      <c r="J1600">
        <v>660.5</v>
      </c>
      <c r="K1600">
        <v>194.25</v>
      </c>
      <c r="L1600">
        <v>4828</v>
      </c>
      <c r="M1600">
        <v>17.350000000000001</v>
      </c>
    </row>
    <row r="1601" spans="3:13" x14ac:dyDescent="0.25">
      <c r="C1601" s="76">
        <v>41472</v>
      </c>
      <c r="D1601" s="81">
        <v>1.5212000000000001</v>
      </c>
      <c r="E1601">
        <v>108.61</v>
      </c>
      <c r="F1601">
        <v>1.3124</v>
      </c>
      <c r="G1601">
        <v>121.3</v>
      </c>
      <c r="H1601">
        <v>95.8</v>
      </c>
      <c r="I1601">
        <v>538.5</v>
      </c>
      <c r="J1601">
        <v>665</v>
      </c>
      <c r="K1601">
        <v>194.5</v>
      </c>
      <c r="L1601">
        <v>4828</v>
      </c>
      <c r="M1601">
        <v>17.38</v>
      </c>
    </row>
    <row r="1602" spans="3:13" x14ac:dyDescent="0.25">
      <c r="C1602" s="76">
        <v>41471</v>
      </c>
      <c r="D1602" s="81">
        <v>1.5159</v>
      </c>
      <c r="E1602">
        <v>109.4</v>
      </c>
      <c r="F1602">
        <v>1.3161</v>
      </c>
      <c r="G1602">
        <v>122.125</v>
      </c>
      <c r="H1602">
        <v>96.3</v>
      </c>
      <c r="I1602">
        <v>545.25</v>
      </c>
      <c r="J1602">
        <v>669.5</v>
      </c>
      <c r="K1602">
        <v>194</v>
      </c>
      <c r="L1602">
        <v>4828</v>
      </c>
      <c r="M1602">
        <v>17.38</v>
      </c>
    </row>
    <row r="1603" spans="3:13" x14ac:dyDescent="0.25">
      <c r="C1603" s="76">
        <v>41470</v>
      </c>
      <c r="D1603" s="81">
        <v>1.5098</v>
      </c>
      <c r="E1603">
        <v>109.09</v>
      </c>
      <c r="F1603">
        <v>1.3062</v>
      </c>
      <c r="G1603">
        <v>122.45</v>
      </c>
      <c r="H1603">
        <v>102.3</v>
      </c>
      <c r="I1603">
        <v>536.25</v>
      </c>
      <c r="J1603">
        <v>669.5</v>
      </c>
      <c r="K1603">
        <v>194</v>
      </c>
      <c r="L1603">
        <v>4643</v>
      </c>
      <c r="M1603">
        <v>17.350000000000001</v>
      </c>
    </row>
    <row r="1604" spans="3:13" x14ac:dyDescent="0.25">
      <c r="C1604" s="76">
        <v>41467</v>
      </c>
      <c r="D1604" s="81">
        <v>1.5105</v>
      </c>
      <c r="E1604">
        <v>108.81</v>
      </c>
      <c r="F1604">
        <v>1.3066</v>
      </c>
      <c r="G1604">
        <v>121.85</v>
      </c>
      <c r="H1604">
        <v>102.1</v>
      </c>
      <c r="I1604">
        <v>701.5</v>
      </c>
      <c r="J1604">
        <v>675.5</v>
      </c>
      <c r="K1604">
        <v>197.75</v>
      </c>
      <c r="L1604">
        <v>4643</v>
      </c>
      <c r="M1604">
        <v>17.36</v>
      </c>
    </row>
    <row r="1605" spans="3:13" x14ac:dyDescent="0.25">
      <c r="C1605" s="76">
        <v>41466</v>
      </c>
      <c r="D1605" s="81">
        <v>1.5183</v>
      </c>
      <c r="E1605">
        <v>107.73</v>
      </c>
      <c r="F1605">
        <v>1.3093999999999999</v>
      </c>
      <c r="G1605">
        <v>121.925</v>
      </c>
      <c r="H1605">
        <v>102.175</v>
      </c>
      <c r="I1605">
        <v>716.75</v>
      </c>
      <c r="J1605">
        <v>679.25</v>
      </c>
      <c r="K1605">
        <v>199.25</v>
      </c>
      <c r="L1605">
        <v>4643</v>
      </c>
      <c r="M1605">
        <v>17.38</v>
      </c>
    </row>
    <row r="1606" spans="3:13" x14ac:dyDescent="0.25">
      <c r="C1606" s="76">
        <v>41465</v>
      </c>
      <c r="D1606" s="81">
        <v>1.5009999999999999</v>
      </c>
      <c r="E1606">
        <v>108.51</v>
      </c>
      <c r="F1606">
        <v>1.2974000000000001</v>
      </c>
      <c r="G1606">
        <v>122.075</v>
      </c>
      <c r="H1606">
        <v>101.925</v>
      </c>
      <c r="I1606">
        <v>709.75</v>
      </c>
      <c r="J1606">
        <v>672</v>
      </c>
      <c r="K1606">
        <v>197.5</v>
      </c>
      <c r="L1606">
        <v>4643</v>
      </c>
      <c r="M1606">
        <v>17.41</v>
      </c>
    </row>
    <row r="1607" spans="3:13" x14ac:dyDescent="0.25">
      <c r="C1607" s="76">
        <v>41464</v>
      </c>
      <c r="D1607" s="81">
        <v>1.4864999999999999</v>
      </c>
      <c r="E1607">
        <v>107.81</v>
      </c>
      <c r="F1607">
        <v>1.278</v>
      </c>
      <c r="G1607">
        <v>122.72499999999999</v>
      </c>
      <c r="H1607">
        <v>100.85</v>
      </c>
      <c r="I1607">
        <v>704</v>
      </c>
      <c r="J1607">
        <v>675.5</v>
      </c>
      <c r="K1607">
        <v>196.75</v>
      </c>
      <c r="L1607">
        <v>4643</v>
      </c>
      <c r="M1607">
        <v>17.3</v>
      </c>
    </row>
    <row r="1608" spans="3:13" x14ac:dyDescent="0.25">
      <c r="C1608" s="76">
        <v>41463</v>
      </c>
      <c r="D1608" s="81">
        <v>1.4950000000000001</v>
      </c>
      <c r="E1608">
        <v>107.43</v>
      </c>
      <c r="F1608">
        <v>1.2868999999999999</v>
      </c>
      <c r="G1608">
        <v>122.075</v>
      </c>
      <c r="H1608">
        <v>101.125</v>
      </c>
      <c r="I1608">
        <v>691.75</v>
      </c>
      <c r="J1608">
        <v>660</v>
      </c>
      <c r="K1608">
        <v>193.5</v>
      </c>
      <c r="L1608">
        <v>4643</v>
      </c>
      <c r="M1608">
        <v>17.27</v>
      </c>
    </row>
    <row r="1609" spans="3:13" x14ac:dyDescent="0.25">
      <c r="C1609" s="76">
        <v>41460</v>
      </c>
      <c r="D1609" s="81">
        <v>1.4886999999999999</v>
      </c>
      <c r="E1609">
        <v>107.72</v>
      </c>
      <c r="F1609">
        <v>1.2829999999999999</v>
      </c>
      <c r="G1609">
        <v>121.95</v>
      </c>
      <c r="H1609">
        <v>102.35</v>
      </c>
      <c r="I1609">
        <v>684.75</v>
      </c>
      <c r="J1609">
        <v>656</v>
      </c>
      <c r="K1609">
        <v>194.75</v>
      </c>
      <c r="L1609">
        <v>4643</v>
      </c>
      <c r="M1609">
        <v>17.239999999999998</v>
      </c>
    </row>
    <row r="1610" spans="3:13" x14ac:dyDescent="0.25">
      <c r="C1610" s="76">
        <v>41459</v>
      </c>
      <c r="D1610" s="81">
        <v>1.5069999999999999</v>
      </c>
      <c r="E1610">
        <v>105.54</v>
      </c>
      <c r="F1610">
        <v>1.2912999999999999</v>
      </c>
      <c r="G1610">
        <v>121.95</v>
      </c>
      <c r="H1610">
        <v>101.625</v>
      </c>
      <c r="I1610">
        <v>678.25</v>
      </c>
      <c r="J1610">
        <v>657.75</v>
      </c>
      <c r="K1610">
        <v>196.75</v>
      </c>
      <c r="L1610">
        <v>4643</v>
      </c>
      <c r="M1610">
        <v>17.2</v>
      </c>
    </row>
    <row r="1611" spans="3:13" x14ac:dyDescent="0.25">
      <c r="C1611" s="76">
        <v>41458</v>
      </c>
      <c r="D1611" s="81">
        <v>1.5278</v>
      </c>
      <c r="E1611">
        <v>105.76</v>
      </c>
      <c r="F1611">
        <v>1.3006</v>
      </c>
      <c r="G1611">
        <v>121.95</v>
      </c>
      <c r="H1611">
        <v>101.625</v>
      </c>
      <c r="I1611">
        <v>678.25</v>
      </c>
      <c r="J1611">
        <v>657.75</v>
      </c>
      <c r="K1611">
        <v>194.75</v>
      </c>
      <c r="L1611">
        <v>4643</v>
      </c>
      <c r="M1611">
        <v>17.2</v>
      </c>
    </row>
    <row r="1612" spans="3:13" x14ac:dyDescent="0.25">
      <c r="C1612" s="76">
        <v>41457</v>
      </c>
      <c r="D1612" s="81">
        <v>1.5153000000000001</v>
      </c>
      <c r="E1612">
        <v>104</v>
      </c>
      <c r="F1612">
        <v>1.2977000000000001</v>
      </c>
      <c r="G1612">
        <v>121.9</v>
      </c>
      <c r="H1612">
        <v>101</v>
      </c>
      <c r="I1612">
        <v>672.75</v>
      </c>
      <c r="J1612">
        <v>649.5</v>
      </c>
      <c r="K1612">
        <v>193.25</v>
      </c>
      <c r="L1612">
        <v>4643</v>
      </c>
      <c r="M1612">
        <v>18.04</v>
      </c>
    </row>
    <row r="1613" spans="3:13" x14ac:dyDescent="0.25">
      <c r="C1613" s="76">
        <v>41456</v>
      </c>
      <c r="D1613" s="81">
        <v>1.5216000000000001</v>
      </c>
      <c r="E1613">
        <v>103</v>
      </c>
      <c r="F1613">
        <v>1.3063</v>
      </c>
      <c r="G1613">
        <v>122.175</v>
      </c>
      <c r="H1613">
        <v>101.075</v>
      </c>
      <c r="I1613">
        <v>655.5</v>
      </c>
      <c r="J1613">
        <v>645.75</v>
      </c>
      <c r="K1613">
        <v>194</v>
      </c>
      <c r="L1613">
        <v>4598</v>
      </c>
      <c r="M1613">
        <v>18.04</v>
      </c>
    </row>
    <row r="1614" spans="3:13" x14ac:dyDescent="0.25">
      <c r="C1614" s="76">
        <v>41453</v>
      </c>
      <c r="D1614" s="81">
        <v>1.5209999999999999</v>
      </c>
      <c r="E1614">
        <v>102.16</v>
      </c>
      <c r="F1614">
        <v>1.3008</v>
      </c>
      <c r="G1614">
        <v>118.15</v>
      </c>
      <c r="H1614">
        <v>101.27500000000001</v>
      </c>
      <c r="I1614">
        <v>679.25</v>
      </c>
      <c r="J1614">
        <v>648.5</v>
      </c>
      <c r="K1614">
        <v>193.75</v>
      </c>
      <c r="L1614">
        <v>4598</v>
      </c>
      <c r="M1614">
        <v>18.04</v>
      </c>
    </row>
    <row r="1615" spans="3:13" x14ac:dyDescent="0.25">
      <c r="C1615" s="76">
        <v>41452</v>
      </c>
      <c r="D1615" s="81">
        <v>1.5257000000000001</v>
      </c>
      <c r="E1615">
        <v>102.82</v>
      </c>
      <c r="F1615">
        <v>1.3035000000000001</v>
      </c>
      <c r="G1615">
        <v>121.15</v>
      </c>
      <c r="H1615">
        <v>101.97499999999999</v>
      </c>
      <c r="I1615">
        <v>667.25</v>
      </c>
      <c r="J1615">
        <v>663.5</v>
      </c>
      <c r="K1615">
        <v>196.75</v>
      </c>
      <c r="L1615">
        <v>4598</v>
      </c>
      <c r="M1615">
        <v>18.04</v>
      </c>
    </row>
    <row r="1616" spans="3:13" x14ac:dyDescent="0.25">
      <c r="C1616" s="76">
        <v>41451</v>
      </c>
      <c r="D1616" s="81">
        <v>1.5313000000000001</v>
      </c>
      <c r="E1616">
        <v>101.66</v>
      </c>
      <c r="F1616">
        <v>1.3010999999999999</v>
      </c>
      <c r="G1616">
        <v>121.27500000000001</v>
      </c>
      <c r="H1616">
        <v>99.95</v>
      </c>
      <c r="I1616">
        <v>664.5</v>
      </c>
      <c r="J1616">
        <v>667</v>
      </c>
      <c r="K1616">
        <v>197.25</v>
      </c>
      <c r="L1616">
        <v>4598</v>
      </c>
      <c r="M1616">
        <v>18.02</v>
      </c>
    </row>
    <row r="1617" spans="3:13" x14ac:dyDescent="0.25">
      <c r="C1617" s="76">
        <v>41450</v>
      </c>
      <c r="D1617" s="81">
        <v>1.5422</v>
      </c>
      <c r="E1617">
        <v>101.26</v>
      </c>
      <c r="F1617">
        <v>1.3084</v>
      </c>
      <c r="G1617">
        <v>121.15</v>
      </c>
      <c r="H1617">
        <v>100.15</v>
      </c>
      <c r="I1617">
        <v>656.75</v>
      </c>
      <c r="J1617">
        <v>675.75</v>
      </c>
      <c r="K1617">
        <v>196.75</v>
      </c>
      <c r="L1617">
        <v>4598</v>
      </c>
      <c r="M1617">
        <v>18.03</v>
      </c>
    </row>
    <row r="1618" spans="3:13" x14ac:dyDescent="0.25">
      <c r="C1618" s="76">
        <v>41449</v>
      </c>
      <c r="D1618" s="81">
        <v>1.5430999999999999</v>
      </c>
      <c r="E1618">
        <v>101.16</v>
      </c>
      <c r="F1618">
        <v>1.3117000000000001</v>
      </c>
      <c r="G1618">
        <v>120.95</v>
      </c>
      <c r="H1618">
        <v>100.95</v>
      </c>
      <c r="I1618">
        <v>653.25</v>
      </c>
      <c r="J1618">
        <v>679</v>
      </c>
      <c r="K1618">
        <v>196.5</v>
      </c>
      <c r="L1618">
        <v>4598</v>
      </c>
      <c r="M1618">
        <v>18.03</v>
      </c>
    </row>
    <row r="1619" spans="3:13" x14ac:dyDescent="0.25">
      <c r="C1619" s="76">
        <v>41446</v>
      </c>
      <c r="D1619" s="81">
        <v>1.5416000000000001</v>
      </c>
      <c r="E1619">
        <v>100.91</v>
      </c>
      <c r="F1619">
        <v>1.3122</v>
      </c>
      <c r="G1619">
        <v>121.25</v>
      </c>
      <c r="H1619">
        <v>99.75</v>
      </c>
      <c r="I1619">
        <v>661.75</v>
      </c>
      <c r="J1619">
        <v>698</v>
      </c>
      <c r="K1619">
        <v>200.5</v>
      </c>
      <c r="L1619">
        <v>4598</v>
      </c>
      <c r="M1619">
        <v>18.03</v>
      </c>
    </row>
    <row r="1620" spans="3:13" x14ac:dyDescent="0.25">
      <c r="C1620" s="76">
        <v>41445</v>
      </c>
      <c r="D1620" s="81">
        <v>1.5508</v>
      </c>
      <c r="E1620">
        <v>102.15</v>
      </c>
      <c r="F1620">
        <v>1.3218000000000001</v>
      </c>
      <c r="G1620">
        <v>119.95</v>
      </c>
      <c r="H1620">
        <v>100.25</v>
      </c>
      <c r="I1620">
        <v>673.25</v>
      </c>
      <c r="J1620">
        <v>700.5</v>
      </c>
      <c r="K1620">
        <v>200</v>
      </c>
      <c r="L1620">
        <v>4598</v>
      </c>
      <c r="M1620">
        <v>18.010000000000002</v>
      </c>
    </row>
    <row r="1621" spans="3:13" x14ac:dyDescent="0.25">
      <c r="C1621" s="76">
        <v>41444</v>
      </c>
      <c r="D1621" s="81">
        <v>1.5484</v>
      </c>
      <c r="E1621">
        <v>106.12</v>
      </c>
      <c r="F1621">
        <v>1.3293999999999999</v>
      </c>
      <c r="G1621">
        <v>120.47499999999999</v>
      </c>
      <c r="H1621">
        <v>99.974999999999994</v>
      </c>
      <c r="I1621">
        <v>682.25</v>
      </c>
      <c r="J1621">
        <v>707</v>
      </c>
      <c r="K1621">
        <v>199.75</v>
      </c>
      <c r="L1621">
        <v>4598</v>
      </c>
      <c r="M1621">
        <v>18.04</v>
      </c>
    </row>
    <row r="1622" spans="3:13" x14ac:dyDescent="0.25">
      <c r="C1622" s="76">
        <v>41443</v>
      </c>
      <c r="D1622" s="81">
        <v>1.5642</v>
      </c>
      <c r="E1622">
        <v>106.02</v>
      </c>
      <c r="F1622">
        <v>1.3392999999999999</v>
      </c>
      <c r="G1622">
        <v>119.5</v>
      </c>
      <c r="H1622">
        <v>98.7</v>
      </c>
      <c r="I1622">
        <v>673.25</v>
      </c>
      <c r="J1622">
        <v>687.5</v>
      </c>
      <c r="K1622">
        <v>196.75</v>
      </c>
      <c r="L1622">
        <v>4598</v>
      </c>
      <c r="M1622">
        <v>18.02</v>
      </c>
    </row>
    <row r="1623" spans="3:13" x14ac:dyDescent="0.25">
      <c r="C1623" s="76">
        <v>41442</v>
      </c>
      <c r="D1623" s="81">
        <v>1.5718000000000001</v>
      </c>
      <c r="E1623">
        <v>105.47</v>
      </c>
      <c r="F1623">
        <v>1.3367</v>
      </c>
      <c r="G1623">
        <v>119.825</v>
      </c>
      <c r="H1623">
        <v>97.95</v>
      </c>
      <c r="I1623">
        <v>668.5</v>
      </c>
      <c r="J1623">
        <v>680.5</v>
      </c>
      <c r="K1623">
        <v>195.75</v>
      </c>
      <c r="L1623">
        <v>4443</v>
      </c>
      <c r="M1623">
        <v>18.02</v>
      </c>
    </row>
    <row r="1624" spans="3:13" x14ac:dyDescent="0.25">
      <c r="C1624" s="76">
        <v>41439</v>
      </c>
      <c r="D1624" s="81">
        <v>1.5703</v>
      </c>
      <c r="E1624">
        <v>105.93</v>
      </c>
      <c r="F1624">
        <v>1.3346</v>
      </c>
      <c r="G1624">
        <v>119</v>
      </c>
      <c r="H1624">
        <v>102.3</v>
      </c>
      <c r="I1624">
        <v>655</v>
      </c>
      <c r="J1624">
        <v>680.75</v>
      </c>
      <c r="K1624">
        <v>196.25</v>
      </c>
      <c r="L1624">
        <v>4443</v>
      </c>
      <c r="M1624">
        <v>17.989999999999998</v>
      </c>
    </row>
    <row r="1625" spans="3:13" x14ac:dyDescent="0.25">
      <c r="C1625" s="76">
        <v>41438</v>
      </c>
      <c r="D1625" s="81">
        <v>1.5718000000000001</v>
      </c>
      <c r="E1625">
        <v>104.25</v>
      </c>
      <c r="F1625">
        <v>1.3373999999999999</v>
      </c>
      <c r="G1625">
        <v>119.85</v>
      </c>
      <c r="H1625">
        <v>101.575</v>
      </c>
      <c r="I1625">
        <v>643.5</v>
      </c>
      <c r="J1625">
        <v>685.5</v>
      </c>
      <c r="K1625">
        <v>197.75</v>
      </c>
      <c r="L1625">
        <v>4443</v>
      </c>
      <c r="M1625">
        <v>18</v>
      </c>
    </row>
    <row r="1626" spans="3:13" x14ac:dyDescent="0.25">
      <c r="C1626" s="76">
        <v>41437</v>
      </c>
      <c r="D1626" s="81">
        <v>1.5677000000000001</v>
      </c>
      <c r="E1626">
        <v>103.49</v>
      </c>
      <c r="F1626">
        <v>1.3335999999999999</v>
      </c>
      <c r="G1626">
        <v>120.15</v>
      </c>
      <c r="H1626">
        <v>100.95</v>
      </c>
      <c r="I1626">
        <v>650.75</v>
      </c>
      <c r="J1626">
        <v>683</v>
      </c>
      <c r="K1626">
        <v>197.5</v>
      </c>
      <c r="L1626">
        <v>4443</v>
      </c>
      <c r="M1626">
        <v>18.04</v>
      </c>
    </row>
    <row r="1627" spans="3:13" x14ac:dyDescent="0.25">
      <c r="C1627" s="76">
        <v>41436</v>
      </c>
      <c r="D1627" s="81">
        <v>1.5646</v>
      </c>
      <c r="E1627">
        <v>102.96</v>
      </c>
      <c r="F1627">
        <v>1.3313999999999999</v>
      </c>
      <c r="G1627">
        <v>120.325</v>
      </c>
      <c r="H1627">
        <v>100.27500000000001</v>
      </c>
      <c r="I1627">
        <v>659.5</v>
      </c>
      <c r="J1627">
        <v>696.75</v>
      </c>
      <c r="K1627">
        <v>201.75</v>
      </c>
      <c r="L1627">
        <v>4443</v>
      </c>
      <c r="M1627">
        <v>18.04</v>
      </c>
    </row>
    <row r="1628" spans="3:13" x14ac:dyDescent="0.25">
      <c r="C1628" s="76">
        <v>41435</v>
      </c>
      <c r="D1628" s="81">
        <v>1.5570999999999999</v>
      </c>
      <c r="E1628">
        <v>103.95</v>
      </c>
      <c r="F1628">
        <v>1.3255999999999999</v>
      </c>
      <c r="G1628">
        <v>119.2</v>
      </c>
      <c r="H1628">
        <v>99.2</v>
      </c>
      <c r="I1628">
        <v>650</v>
      </c>
      <c r="J1628">
        <v>689.75</v>
      </c>
      <c r="K1628">
        <v>201.5</v>
      </c>
      <c r="L1628">
        <v>4443</v>
      </c>
      <c r="M1628">
        <v>18.11</v>
      </c>
    </row>
    <row r="1629" spans="3:13" x14ac:dyDescent="0.25">
      <c r="C1629" s="76">
        <v>41432</v>
      </c>
      <c r="D1629" s="81">
        <v>1.5557000000000001</v>
      </c>
      <c r="E1629">
        <v>104.56</v>
      </c>
      <c r="F1629">
        <v>1.3222</v>
      </c>
      <c r="G1629">
        <v>120.125</v>
      </c>
      <c r="H1629">
        <v>98.125</v>
      </c>
      <c r="I1629">
        <v>666.25</v>
      </c>
      <c r="J1629">
        <v>696.25</v>
      </c>
      <c r="K1629">
        <v>203.75</v>
      </c>
      <c r="L1629">
        <v>4443</v>
      </c>
      <c r="M1629">
        <v>18.09</v>
      </c>
    </row>
    <row r="1630" spans="3:13" x14ac:dyDescent="0.25">
      <c r="C1630" s="76">
        <v>41431</v>
      </c>
      <c r="D1630" s="81">
        <v>1.5601</v>
      </c>
      <c r="E1630">
        <v>103.61</v>
      </c>
      <c r="F1630">
        <v>1.3245</v>
      </c>
      <c r="G1630">
        <v>120.45</v>
      </c>
      <c r="H1630">
        <v>97.3</v>
      </c>
      <c r="I1630">
        <v>663.25</v>
      </c>
      <c r="J1630">
        <v>697.75</v>
      </c>
      <c r="K1630">
        <v>204.25</v>
      </c>
      <c r="L1630">
        <v>4443</v>
      </c>
      <c r="M1630">
        <v>18.059999999999999</v>
      </c>
    </row>
    <row r="1631" spans="3:13" x14ac:dyDescent="0.25">
      <c r="C1631" s="76">
        <v>41430</v>
      </c>
      <c r="D1631" s="81">
        <v>1.5403</v>
      </c>
      <c r="E1631">
        <v>103.04</v>
      </c>
      <c r="F1631">
        <v>1.3092999999999999</v>
      </c>
      <c r="G1631">
        <v>120.25</v>
      </c>
      <c r="H1631">
        <v>96.65</v>
      </c>
      <c r="I1631">
        <v>660.75</v>
      </c>
      <c r="J1631">
        <v>701.5</v>
      </c>
      <c r="K1631">
        <v>206</v>
      </c>
      <c r="L1631">
        <v>4443</v>
      </c>
      <c r="M1631">
        <v>18.03</v>
      </c>
    </row>
    <row r="1632" spans="3:13" x14ac:dyDescent="0.25">
      <c r="C1632" s="76">
        <v>41429</v>
      </c>
      <c r="D1632" s="81">
        <v>1.5311999999999999</v>
      </c>
      <c r="E1632">
        <v>103.24</v>
      </c>
      <c r="F1632">
        <v>1.3078000000000001</v>
      </c>
      <c r="G1632">
        <v>120.95</v>
      </c>
      <c r="H1632">
        <v>96.525000000000006</v>
      </c>
      <c r="I1632">
        <v>660.5</v>
      </c>
      <c r="J1632">
        <v>709</v>
      </c>
      <c r="K1632">
        <v>207.5</v>
      </c>
      <c r="L1632">
        <v>4443</v>
      </c>
      <c r="M1632">
        <v>18.5</v>
      </c>
    </row>
    <row r="1633" spans="3:13" x14ac:dyDescent="0.25">
      <c r="C1633" s="76">
        <v>41428</v>
      </c>
      <c r="D1633" s="81">
        <v>1.532</v>
      </c>
      <c r="E1633">
        <v>102.06</v>
      </c>
      <c r="F1633">
        <v>1.3075000000000001</v>
      </c>
      <c r="G1633">
        <v>120.72499999999999</v>
      </c>
      <c r="H1633">
        <v>95.825000000000003</v>
      </c>
      <c r="I1633">
        <v>655.75</v>
      </c>
      <c r="J1633">
        <v>708.75</v>
      </c>
      <c r="K1633">
        <v>207.75</v>
      </c>
      <c r="L1633">
        <v>4549</v>
      </c>
      <c r="M1633">
        <v>18.510000000000002</v>
      </c>
    </row>
    <row r="1634" spans="3:13" x14ac:dyDescent="0.25">
      <c r="C1634" s="76">
        <v>41425</v>
      </c>
      <c r="D1634" s="81">
        <v>1.5198</v>
      </c>
      <c r="E1634">
        <v>100.39</v>
      </c>
      <c r="F1634">
        <v>1.2995000000000001</v>
      </c>
      <c r="G1634">
        <v>121.3</v>
      </c>
      <c r="H1634">
        <v>95.625</v>
      </c>
      <c r="I1634">
        <v>662</v>
      </c>
      <c r="J1634">
        <v>705.5</v>
      </c>
      <c r="K1634">
        <v>206</v>
      </c>
      <c r="L1634">
        <v>4549</v>
      </c>
      <c r="M1634">
        <v>18.510000000000002</v>
      </c>
    </row>
    <row r="1635" spans="3:13" x14ac:dyDescent="0.25">
      <c r="C1635" s="76">
        <v>41424</v>
      </c>
      <c r="D1635" s="81">
        <v>1.5230999999999999</v>
      </c>
      <c r="E1635">
        <v>102.19</v>
      </c>
      <c r="F1635">
        <v>1.3048</v>
      </c>
      <c r="G1635">
        <v>120.35</v>
      </c>
      <c r="H1635">
        <v>95.325000000000003</v>
      </c>
      <c r="I1635">
        <v>654.25</v>
      </c>
      <c r="J1635">
        <v>698.75</v>
      </c>
      <c r="K1635">
        <v>204.5</v>
      </c>
      <c r="L1635">
        <v>4549</v>
      </c>
      <c r="M1635">
        <v>18.5</v>
      </c>
    </row>
    <row r="1636" spans="3:13" x14ac:dyDescent="0.25">
      <c r="C1636" s="76">
        <v>41423</v>
      </c>
      <c r="D1636" s="81">
        <v>1.5129999999999999</v>
      </c>
      <c r="E1636">
        <v>102.43</v>
      </c>
      <c r="F1636">
        <v>1.2938000000000001</v>
      </c>
      <c r="G1636">
        <v>121.375</v>
      </c>
      <c r="H1636">
        <v>94.724999999999994</v>
      </c>
      <c r="I1636">
        <v>665</v>
      </c>
      <c r="J1636">
        <v>702.75</v>
      </c>
      <c r="K1636">
        <v>204.5</v>
      </c>
      <c r="L1636">
        <v>4549</v>
      </c>
      <c r="M1636">
        <v>18.5</v>
      </c>
    </row>
    <row r="1637" spans="3:13" x14ac:dyDescent="0.25">
      <c r="C1637" s="76">
        <v>41422</v>
      </c>
      <c r="D1637" s="81">
        <v>1.504</v>
      </c>
      <c r="E1637">
        <v>104.23</v>
      </c>
      <c r="F1637">
        <v>1.2854000000000001</v>
      </c>
      <c r="G1637">
        <v>120.75</v>
      </c>
      <c r="H1637">
        <v>94.7</v>
      </c>
      <c r="I1637">
        <v>666.5</v>
      </c>
      <c r="J1637">
        <v>693.75</v>
      </c>
      <c r="K1637">
        <v>205</v>
      </c>
      <c r="L1637">
        <v>4549</v>
      </c>
      <c r="M1637">
        <v>18.510000000000002</v>
      </c>
    </row>
    <row r="1638" spans="3:13" x14ac:dyDescent="0.25">
      <c r="C1638" s="76">
        <v>41421</v>
      </c>
      <c r="D1638" s="81">
        <v>1.5101</v>
      </c>
      <c r="E1638">
        <v>102.62</v>
      </c>
      <c r="F1638">
        <v>1.2928999999999999</v>
      </c>
      <c r="G1638">
        <v>120.575</v>
      </c>
      <c r="H1638">
        <v>94.875</v>
      </c>
      <c r="I1638">
        <v>657.25</v>
      </c>
      <c r="J1638">
        <v>697.5</v>
      </c>
      <c r="K1638">
        <v>204</v>
      </c>
      <c r="L1638">
        <v>4549</v>
      </c>
      <c r="M1638">
        <v>18.510000000000002</v>
      </c>
    </row>
    <row r="1639" spans="3:13" x14ac:dyDescent="0.25">
      <c r="C1639" s="76">
        <v>41418</v>
      </c>
      <c r="D1639" s="81">
        <v>1.5125</v>
      </c>
      <c r="E1639">
        <v>102.64</v>
      </c>
      <c r="F1639">
        <v>1.2928999999999999</v>
      </c>
      <c r="G1639">
        <v>120.575</v>
      </c>
      <c r="H1639">
        <v>94.875</v>
      </c>
      <c r="I1639">
        <v>657.25</v>
      </c>
      <c r="J1639">
        <v>697.5</v>
      </c>
      <c r="K1639">
        <v>204.75</v>
      </c>
      <c r="L1639">
        <v>4549</v>
      </c>
      <c r="M1639">
        <v>18.510000000000002</v>
      </c>
    </row>
    <row r="1640" spans="3:13" x14ac:dyDescent="0.25">
      <c r="C1640" s="76">
        <v>41417</v>
      </c>
      <c r="D1640" s="81">
        <v>1.5106999999999999</v>
      </c>
      <c r="E1640">
        <v>102.44</v>
      </c>
      <c r="F1640">
        <v>1.2935000000000001</v>
      </c>
      <c r="G1640">
        <v>119.125</v>
      </c>
      <c r="H1640">
        <v>94.2</v>
      </c>
      <c r="I1640">
        <v>662</v>
      </c>
      <c r="J1640">
        <v>703.25</v>
      </c>
      <c r="K1640">
        <v>207.75</v>
      </c>
      <c r="L1640">
        <v>4549</v>
      </c>
      <c r="M1640">
        <v>18.510000000000002</v>
      </c>
    </row>
    <row r="1641" spans="3:13" x14ac:dyDescent="0.25">
      <c r="C1641" s="76">
        <v>41416</v>
      </c>
      <c r="D1641" s="81">
        <v>1.5046999999999999</v>
      </c>
      <c r="E1641">
        <v>102.6</v>
      </c>
      <c r="F1641">
        <v>1.2856000000000001</v>
      </c>
      <c r="G1641">
        <v>120</v>
      </c>
      <c r="H1641">
        <v>94.55</v>
      </c>
      <c r="I1641">
        <v>658.5</v>
      </c>
      <c r="J1641">
        <v>688.5</v>
      </c>
      <c r="K1641">
        <v>206</v>
      </c>
      <c r="L1641">
        <v>4549</v>
      </c>
      <c r="M1641">
        <v>18.5</v>
      </c>
    </row>
    <row r="1642" spans="3:13" x14ac:dyDescent="0.25">
      <c r="C1642" s="76">
        <v>41415</v>
      </c>
      <c r="D1642" s="81">
        <v>1.5154000000000001</v>
      </c>
      <c r="E1642">
        <v>103.91</v>
      </c>
      <c r="F1642">
        <v>1.2905</v>
      </c>
      <c r="G1642">
        <v>121.1</v>
      </c>
      <c r="H1642">
        <v>92.4</v>
      </c>
      <c r="I1642">
        <v>640</v>
      </c>
      <c r="J1642">
        <v>680.5</v>
      </c>
      <c r="K1642">
        <v>204</v>
      </c>
      <c r="L1642">
        <v>4549</v>
      </c>
      <c r="M1642">
        <v>18.510000000000002</v>
      </c>
    </row>
    <row r="1643" spans="3:13" x14ac:dyDescent="0.25">
      <c r="C1643" s="76">
        <v>41414</v>
      </c>
      <c r="D1643" s="81">
        <v>1.5254000000000001</v>
      </c>
      <c r="E1643">
        <v>104.8</v>
      </c>
      <c r="F1643">
        <v>1.2882</v>
      </c>
      <c r="G1643">
        <v>120.125</v>
      </c>
      <c r="H1643">
        <v>92.075000000000003</v>
      </c>
      <c r="I1643">
        <v>649.5</v>
      </c>
      <c r="J1643">
        <v>685.25</v>
      </c>
      <c r="K1643">
        <v>203.25</v>
      </c>
      <c r="L1643">
        <v>4549</v>
      </c>
      <c r="M1643">
        <v>18.510000000000002</v>
      </c>
    </row>
    <row r="1644" spans="3:13" x14ac:dyDescent="0.25">
      <c r="C1644" s="76">
        <v>41411</v>
      </c>
      <c r="D1644" s="81">
        <v>1.5168999999999999</v>
      </c>
      <c r="E1644">
        <v>104.64</v>
      </c>
      <c r="F1644">
        <v>1.2838000000000001</v>
      </c>
      <c r="G1644">
        <v>119.4</v>
      </c>
      <c r="H1644">
        <v>91.525000000000006</v>
      </c>
      <c r="I1644">
        <v>652.75</v>
      </c>
      <c r="J1644">
        <v>683.25</v>
      </c>
      <c r="K1644">
        <v>206.25</v>
      </c>
      <c r="L1644">
        <v>4549</v>
      </c>
      <c r="M1644">
        <v>18.52</v>
      </c>
    </row>
    <row r="1645" spans="3:13" x14ac:dyDescent="0.25">
      <c r="C1645" s="76">
        <v>41410</v>
      </c>
      <c r="D1645" s="81">
        <v>1.5267999999999999</v>
      </c>
      <c r="E1645">
        <v>103.8</v>
      </c>
      <c r="F1645">
        <v>1.2881</v>
      </c>
      <c r="G1645">
        <v>119.9</v>
      </c>
      <c r="H1645">
        <v>92.875</v>
      </c>
      <c r="I1645">
        <v>641.5</v>
      </c>
      <c r="J1645">
        <v>687.75</v>
      </c>
      <c r="K1645">
        <v>208.5</v>
      </c>
      <c r="L1645">
        <v>4549</v>
      </c>
      <c r="M1645">
        <v>18.510000000000002</v>
      </c>
    </row>
    <row r="1646" spans="3:13" x14ac:dyDescent="0.25">
      <c r="C1646" s="76">
        <v>41409</v>
      </c>
      <c r="D1646" s="81">
        <v>1.5233000000000001</v>
      </c>
      <c r="E1646">
        <v>103.68</v>
      </c>
      <c r="F1646">
        <v>1.2886</v>
      </c>
      <c r="G1646">
        <v>120</v>
      </c>
      <c r="H1646">
        <v>91.924999999999997</v>
      </c>
      <c r="I1646">
        <v>650.75</v>
      </c>
      <c r="J1646">
        <v>693.75</v>
      </c>
      <c r="K1646">
        <v>210.25</v>
      </c>
      <c r="L1646">
        <v>4549</v>
      </c>
      <c r="M1646">
        <v>18.5</v>
      </c>
    </row>
    <row r="1647" spans="3:13" x14ac:dyDescent="0.25">
      <c r="C1647" s="76">
        <v>41408</v>
      </c>
      <c r="D1647" s="81">
        <v>1.5209999999999999</v>
      </c>
      <c r="E1647">
        <v>102.6</v>
      </c>
      <c r="F1647">
        <v>1.2918000000000001</v>
      </c>
      <c r="G1647">
        <v>120.77500000000001</v>
      </c>
      <c r="H1647">
        <v>92</v>
      </c>
      <c r="I1647">
        <v>706.75</v>
      </c>
      <c r="J1647">
        <v>701.5</v>
      </c>
      <c r="K1647">
        <v>210</v>
      </c>
      <c r="L1647">
        <v>4597</v>
      </c>
      <c r="M1647">
        <v>18.489999999999998</v>
      </c>
    </row>
    <row r="1648" spans="3:13" x14ac:dyDescent="0.25">
      <c r="C1648" s="76">
        <v>41407</v>
      </c>
      <c r="D1648" s="81">
        <v>1.5297000000000001</v>
      </c>
      <c r="E1648">
        <v>102.82</v>
      </c>
      <c r="F1648">
        <v>1.2975000000000001</v>
      </c>
      <c r="G1648">
        <v>120.575</v>
      </c>
      <c r="H1648">
        <v>91.924999999999997</v>
      </c>
      <c r="I1648">
        <v>718</v>
      </c>
      <c r="J1648">
        <v>701.5</v>
      </c>
      <c r="K1648">
        <v>210.25</v>
      </c>
      <c r="L1648">
        <v>4597</v>
      </c>
      <c r="M1648">
        <v>18.510000000000002</v>
      </c>
    </row>
    <row r="1649" spans="3:13" x14ac:dyDescent="0.25">
      <c r="C1649" s="76">
        <v>41404</v>
      </c>
      <c r="D1649" s="81">
        <v>1.5363</v>
      </c>
      <c r="E1649">
        <v>103.91</v>
      </c>
      <c r="F1649">
        <v>1.2991999999999999</v>
      </c>
      <c r="G1649">
        <v>120.45</v>
      </c>
      <c r="H1649">
        <v>92</v>
      </c>
      <c r="I1649">
        <v>687.75</v>
      </c>
      <c r="J1649">
        <v>696.75</v>
      </c>
      <c r="K1649">
        <v>247</v>
      </c>
      <c r="L1649">
        <v>4597</v>
      </c>
      <c r="M1649">
        <v>18.55</v>
      </c>
    </row>
    <row r="1650" spans="3:13" x14ac:dyDescent="0.25">
      <c r="C1650" s="76">
        <v>41403</v>
      </c>
      <c r="D1650" s="81">
        <v>1.5448</v>
      </c>
      <c r="E1650">
        <v>104.47</v>
      </c>
      <c r="F1650">
        <v>1.3041</v>
      </c>
      <c r="G1650">
        <v>120.55</v>
      </c>
      <c r="H1650">
        <v>92</v>
      </c>
      <c r="I1650">
        <v>694.5</v>
      </c>
      <c r="J1650">
        <v>716.25</v>
      </c>
      <c r="K1650">
        <v>245.25</v>
      </c>
      <c r="L1650">
        <v>4597</v>
      </c>
      <c r="M1650">
        <v>18.579999999999998</v>
      </c>
    </row>
    <row r="1651" spans="3:13" x14ac:dyDescent="0.25">
      <c r="C1651" s="76">
        <v>41402</v>
      </c>
      <c r="D1651" s="81">
        <v>1.5530999999999999</v>
      </c>
      <c r="E1651">
        <v>104.34</v>
      </c>
      <c r="F1651">
        <v>1.3150999999999999</v>
      </c>
      <c r="G1651">
        <v>120.2</v>
      </c>
      <c r="H1651">
        <v>91.974999999999994</v>
      </c>
      <c r="I1651">
        <v>675</v>
      </c>
      <c r="J1651">
        <v>696.75</v>
      </c>
      <c r="K1651">
        <v>242.25</v>
      </c>
      <c r="L1651">
        <v>4597</v>
      </c>
      <c r="M1651">
        <v>18.59</v>
      </c>
    </row>
    <row r="1652" spans="3:13" x14ac:dyDescent="0.25">
      <c r="C1652" s="76">
        <v>41401</v>
      </c>
      <c r="D1652" s="81">
        <v>1.5484</v>
      </c>
      <c r="E1652">
        <v>104.4</v>
      </c>
      <c r="F1652">
        <v>1.3077000000000001</v>
      </c>
      <c r="G1652">
        <v>120.825</v>
      </c>
      <c r="H1652">
        <v>91.45</v>
      </c>
      <c r="I1652">
        <v>676.5</v>
      </c>
      <c r="J1652">
        <v>699.5</v>
      </c>
      <c r="K1652">
        <v>245.75</v>
      </c>
      <c r="L1652">
        <v>4597</v>
      </c>
      <c r="M1652">
        <v>18.559999999999999</v>
      </c>
    </row>
    <row r="1653" spans="3:13" x14ac:dyDescent="0.25">
      <c r="C1653" s="76">
        <v>41400</v>
      </c>
      <c r="D1653" s="81">
        <v>1.5541</v>
      </c>
      <c r="E1653">
        <v>105.46</v>
      </c>
      <c r="F1653">
        <v>1.3073999999999999</v>
      </c>
      <c r="G1653">
        <v>121.3</v>
      </c>
      <c r="H1653">
        <v>91.05</v>
      </c>
      <c r="I1653">
        <v>678.75</v>
      </c>
      <c r="J1653">
        <v>693</v>
      </c>
      <c r="K1653">
        <v>245.75</v>
      </c>
      <c r="L1653">
        <v>4597</v>
      </c>
      <c r="M1653">
        <v>18.68</v>
      </c>
    </row>
    <row r="1654" spans="3:13" x14ac:dyDescent="0.25">
      <c r="C1654" s="76">
        <v>41397</v>
      </c>
      <c r="D1654" s="81">
        <v>1.5570999999999999</v>
      </c>
      <c r="E1654">
        <v>104.19</v>
      </c>
      <c r="F1654">
        <v>1.3112999999999999</v>
      </c>
      <c r="G1654">
        <v>121.825</v>
      </c>
      <c r="H1654">
        <v>91.4</v>
      </c>
      <c r="I1654">
        <v>699.5</v>
      </c>
      <c r="J1654">
        <v>711.25</v>
      </c>
      <c r="K1654">
        <v>248.75</v>
      </c>
      <c r="L1654">
        <v>4597</v>
      </c>
      <c r="M1654">
        <v>18.7</v>
      </c>
    </row>
    <row r="1655" spans="3:13" x14ac:dyDescent="0.25">
      <c r="C1655" s="76">
        <v>41396</v>
      </c>
      <c r="D1655" s="81">
        <v>1.5532999999999999</v>
      </c>
      <c r="E1655">
        <v>102.85</v>
      </c>
      <c r="F1655">
        <v>1.3063</v>
      </c>
      <c r="G1655">
        <v>123.65</v>
      </c>
      <c r="H1655">
        <v>91.3</v>
      </c>
      <c r="I1655">
        <v>697.5</v>
      </c>
      <c r="J1655">
        <v>718.75</v>
      </c>
      <c r="K1655">
        <v>253</v>
      </c>
      <c r="L1655">
        <v>4597</v>
      </c>
      <c r="M1655">
        <v>18.690000000000001</v>
      </c>
    </row>
    <row r="1656" spans="3:13" x14ac:dyDescent="0.25">
      <c r="C1656" s="76">
        <v>41395</v>
      </c>
      <c r="D1656" s="81">
        <v>1.5551999999999999</v>
      </c>
      <c r="E1656">
        <v>99.95</v>
      </c>
      <c r="F1656">
        <v>1.3177000000000001</v>
      </c>
      <c r="G1656">
        <v>122.47499999999999</v>
      </c>
      <c r="H1656">
        <v>90.9</v>
      </c>
      <c r="I1656">
        <v>681.75</v>
      </c>
      <c r="J1656">
        <v>710.5</v>
      </c>
      <c r="K1656">
        <v>252.25</v>
      </c>
      <c r="L1656">
        <v>4597</v>
      </c>
      <c r="M1656">
        <v>18.649999999999999</v>
      </c>
    </row>
    <row r="1657" spans="3:13" x14ac:dyDescent="0.25">
      <c r="C1657" s="76">
        <v>41394</v>
      </c>
      <c r="D1657" s="81">
        <v>1.5530999999999999</v>
      </c>
      <c r="E1657">
        <v>102.37</v>
      </c>
      <c r="F1657">
        <v>1.3166</v>
      </c>
      <c r="G1657">
        <v>128.4</v>
      </c>
      <c r="H1657">
        <v>90.1</v>
      </c>
      <c r="I1657">
        <v>683.25</v>
      </c>
      <c r="J1657">
        <v>721.75</v>
      </c>
      <c r="K1657">
        <v>252.25</v>
      </c>
      <c r="L1657">
        <v>4968</v>
      </c>
      <c r="M1657">
        <v>17.600000000000001</v>
      </c>
    </row>
    <row r="1658" spans="3:13" x14ac:dyDescent="0.25">
      <c r="C1658" s="76">
        <v>41393</v>
      </c>
      <c r="D1658" s="81">
        <v>1.5499000000000001</v>
      </c>
      <c r="E1658">
        <v>103.81</v>
      </c>
      <c r="F1658">
        <v>1.3097000000000001</v>
      </c>
      <c r="G1658">
        <v>127.7</v>
      </c>
      <c r="H1658">
        <v>89.3</v>
      </c>
      <c r="I1658">
        <v>684</v>
      </c>
      <c r="J1658">
        <v>709.75</v>
      </c>
      <c r="K1658">
        <v>248.25</v>
      </c>
      <c r="L1658">
        <v>4968</v>
      </c>
      <c r="M1658">
        <v>17.600000000000001</v>
      </c>
    </row>
    <row r="1659" spans="3:13" x14ac:dyDescent="0.25">
      <c r="C1659" s="76">
        <v>41390</v>
      </c>
      <c r="D1659" s="81">
        <v>1.5478000000000001</v>
      </c>
      <c r="E1659">
        <v>103.16</v>
      </c>
      <c r="F1659">
        <v>1.3026</v>
      </c>
      <c r="G1659">
        <v>127.85</v>
      </c>
      <c r="H1659">
        <v>89.35</v>
      </c>
      <c r="I1659">
        <v>644</v>
      </c>
      <c r="J1659">
        <v>688.75</v>
      </c>
      <c r="K1659">
        <v>242.5</v>
      </c>
      <c r="L1659">
        <v>4968</v>
      </c>
      <c r="M1659">
        <v>17.62</v>
      </c>
    </row>
    <row r="1660" spans="3:13" x14ac:dyDescent="0.25">
      <c r="C1660" s="76">
        <v>41389</v>
      </c>
      <c r="D1660" s="81">
        <v>1.5431999999999999</v>
      </c>
      <c r="E1660">
        <v>103.41</v>
      </c>
      <c r="F1660">
        <v>1.3011999999999999</v>
      </c>
      <c r="G1660">
        <v>127.6</v>
      </c>
      <c r="H1660">
        <v>88.974999999999994</v>
      </c>
      <c r="I1660">
        <v>645.25</v>
      </c>
      <c r="J1660">
        <v>701.25</v>
      </c>
      <c r="K1660">
        <v>241.5</v>
      </c>
      <c r="L1660">
        <v>4968</v>
      </c>
      <c r="M1660">
        <v>17.600000000000001</v>
      </c>
    </row>
    <row r="1661" spans="3:13" x14ac:dyDescent="0.25">
      <c r="C1661" s="76">
        <v>41388</v>
      </c>
      <c r="D1661" s="81">
        <v>1.5266999999999999</v>
      </c>
      <c r="E1661">
        <v>101.73</v>
      </c>
      <c r="F1661">
        <v>1.3015000000000001</v>
      </c>
      <c r="G1661">
        <v>126.925</v>
      </c>
      <c r="H1661">
        <v>88.6</v>
      </c>
      <c r="I1661">
        <v>639.5</v>
      </c>
      <c r="J1661">
        <v>691.75</v>
      </c>
      <c r="K1661">
        <v>239.75</v>
      </c>
      <c r="L1661">
        <v>4968</v>
      </c>
      <c r="M1661">
        <v>17.59</v>
      </c>
    </row>
    <row r="1662" spans="3:13" x14ac:dyDescent="0.25">
      <c r="C1662" s="76">
        <v>41387</v>
      </c>
      <c r="D1662" s="81">
        <v>1.5237000000000001</v>
      </c>
      <c r="E1662">
        <v>100.31</v>
      </c>
      <c r="F1662">
        <v>1.2998000000000001</v>
      </c>
      <c r="G1662">
        <v>126.2</v>
      </c>
      <c r="H1662">
        <v>87.825000000000003</v>
      </c>
      <c r="I1662">
        <v>638.5</v>
      </c>
      <c r="J1662">
        <v>697.5</v>
      </c>
      <c r="K1662">
        <v>241</v>
      </c>
      <c r="L1662">
        <v>4968</v>
      </c>
      <c r="M1662">
        <v>17.59</v>
      </c>
    </row>
    <row r="1663" spans="3:13" x14ac:dyDescent="0.25">
      <c r="C1663" s="76">
        <v>41386</v>
      </c>
      <c r="D1663" s="81">
        <v>1.5291999999999999</v>
      </c>
      <c r="E1663">
        <v>100.39</v>
      </c>
      <c r="F1663">
        <v>1.3066</v>
      </c>
      <c r="G1663">
        <v>125.97499999999999</v>
      </c>
      <c r="H1663">
        <v>87.575000000000003</v>
      </c>
      <c r="I1663">
        <v>645.75</v>
      </c>
      <c r="J1663">
        <v>702.25</v>
      </c>
      <c r="K1663">
        <v>243.75</v>
      </c>
      <c r="L1663">
        <v>4968</v>
      </c>
      <c r="M1663">
        <v>17.62</v>
      </c>
    </row>
    <row r="1664" spans="3:13" x14ac:dyDescent="0.25">
      <c r="C1664" s="76">
        <v>41383</v>
      </c>
      <c r="D1664" s="81">
        <v>1.5229999999999999</v>
      </c>
      <c r="E1664">
        <v>99.65</v>
      </c>
      <c r="F1664">
        <v>1.3050999999999999</v>
      </c>
      <c r="G1664">
        <v>126.35</v>
      </c>
      <c r="H1664">
        <v>87.85</v>
      </c>
      <c r="I1664">
        <v>652</v>
      </c>
      <c r="J1664">
        <v>709</v>
      </c>
      <c r="K1664">
        <v>245.5</v>
      </c>
      <c r="L1664">
        <v>4968</v>
      </c>
      <c r="M1664">
        <v>17.62</v>
      </c>
    </row>
    <row r="1665" spans="3:13" x14ac:dyDescent="0.25">
      <c r="C1665" s="76">
        <v>41382</v>
      </c>
      <c r="D1665" s="81">
        <v>1.5279</v>
      </c>
      <c r="E1665">
        <v>99.13</v>
      </c>
      <c r="F1665">
        <v>1.3049999999999999</v>
      </c>
      <c r="G1665">
        <v>126.2</v>
      </c>
      <c r="H1665">
        <v>87.95</v>
      </c>
      <c r="I1665">
        <v>644.5</v>
      </c>
      <c r="J1665">
        <v>702.75</v>
      </c>
      <c r="K1665">
        <v>245</v>
      </c>
      <c r="L1665">
        <v>4968</v>
      </c>
      <c r="M1665">
        <v>17.649999999999999</v>
      </c>
    </row>
    <row r="1666" spans="3:13" x14ac:dyDescent="0.25">
      <c r="C1666" s="76">
        <v>41381</v>
      </c>
      <c r="D1666" s="81">
        <v>1.5236000000000001</v>
      </c>
      <c r="E1666">
        <v>97.69</v>
      </c>
      <c r="F1666">
        <v>1.3028</v>
      </c>
      <c r="G1666">
        <v>126.875</v>
      </c>
      <c r="H1666">
        <v>88.125</v>
      </c>
      <c r="I1666">
        <v>660.5</v>
      </c>
      <c r="J1666">
        <v>703.75</v>
      </c>
      <c r="K1666">
        <v>246.75</v>
      </c>
      <c r="L1666">
        <v>4968</v>
      </c>
      <c r="M1666">
        <v>17.66</v>
      </c>
    </row>
    <row r="1667" spans="3:13" x14ac:dyDescent="0.25">
      <c r="C1667" s="76">
        <v>41380</v>
      </c>
      <c r="D1667" s="81">
        <v>1.536</v>
      </c>
      <c r="E1667">
        <v>99.91</v>
      </c>
      <c r="F1667">
        <v>1.3176000000000001</v>
      </c>
      <c r="G1667">
        <v>125.375</v>
      </c>
      <c r="H1667">
        <v>86.8</v>
      </c>
      <c r="I1667">
        <v>663.25</v>
      </c>
      <c r="J1667">
        <v>703.5</v>
      </c>
      <c r="K1667">
        <v>246.25</v>
      </c>
      <c r="L1667">
        <v>4968</v>
      </c>
      <c r="M1667">
        <v>17.64</v>
      </c>
    </row>
    <row r="1668" spans="3:13" x14ac:dyDescent="0.25">
      <c r="C1668" s="76">
        <v>41379</v>
      </c>
      <c r="D1668" s="81">
        <v>1.5283</v>
      </c>
      <c r="E1668">
        <v>100.39</v>
      </c>
      <c r="F1668">
        <v>1.3033999999999999</v>
      </c>
      <c r="G1668">
        <v>125.05</v>
      </c>
      <c r="H1668">
        <v>86.275000000000006</v>
      </c>
      <c r="I1668">
        <v>646.75</v>
      </c>
      <c r="J1668">
        <v>693.75</v>
      </c>
      <c r="K1668">
        <v>246</v>
      </c>
      <c r="L1668">
        <v>4966</v>
      </c>
      <c r="M1668">
        <v>17.61</v>
      </c>
    </row>
    <row r="1669" spans="3:13" x14ac:dyDescent="0.25">
      <c r="C1669" s="76">
        <v>41376</v>
      </c>
      <c r="D1669" s="81">
        <v>1.5341</v>
      </c>
      <c r="E1669">
        <v>103.11</v>
      </c>
      <c r="F1669">
        <v>1.3110999999999999</v>
      </c>
      <c r="G1669">
        <v>125.85</v>
      </c>
      <c r="H1669">
        <v>87.375</v>
      </c>
      <c r="I1669">
        <v>658.5</v>
      </c>
      <c r="J1669">
        <v>714.75</v>
      </c>
      <c r="K1669">
        <v>249.5</v>
      </c>
      <c r="L1669">
        <v>4966</v>
      </c>
      <c r="M1669">
        <v>17.579999999999998</v>
      </c>
    </row>
    <row r="1670" spans="3:13" x14ac:dyDescent="0.25">
      <c r="C1670" s="76">
        <v>41375</v>
      </c>
      <c r="D1670" s="81">
        <v>1.5382</v>
      </c>
      <c r="E1670">
        <v>104.27</v>
      </c>
      <c r="F1670">
        <v>1.3102</v>
      </c>
      <c r="G1670">
        <v>125.575</v>
      </c>
      <c r="H1670">
        <v>81.599999999999994</v>
      </c>
      <c r="I1670">
        <v>651.25</v>
      </c>
      <c r="J1670">
        <v>697.75</v>
      </c>
      <c r="K1670">
        <v>245.5</v>
      </c>
      <c r="L1670">
        <v>4966</v>
      </c>
      <c r="M1670">
        <v>17.59</v>
      </c>
    </row>
    <row r="1671" spans="3:13" x14ac:dyDescent="0.25">
      <c r="C1671" s="76">
        <v>41374</v>
      </c>
      <c r="D1671" s="81">
        <v>1.5328999999999999</v>
      </c>
      <c r="E1671">
        <v>105.79</v>
      </c>
      <c r="F1671">
        <v>1.3068</v>
      </c>
      <c r="G1671">
        <v>125.27500000000001</v>
      </c>
      <c r="H1671">
        <v>81.224999999999994</v>
      </c>
      <c r="I1671">
        <v>649</v>
      </c>
      <c r="J1671">
        <v>696.75</v>
      </c>
      <c r="K1671">
        <v>245.25</v>
      </c>
      <c r="L1671">
        <v>4966</v>
      </c>
      <c r="M1671">
        <v>17.52</v>
      </c>
    </row>
    <row r="1672" spans="3:13" x14ac:dyDescent="0.25">
      <c r="C1672" s="76">
        <v>41373</v>
      </c>
      <c r="D1672" s="81">
        <v>1.5321</v>
      </c>
      <c r="E1672">
        <v>106.23</v>
      </c>
      <c r="F1672">
        <v>1.3081</v>
      </c>
      <c r="G1672">
        <v>126.72499999999999</v>
      </c>
      <c r="H1672">
        <v>80.724999999999994</v>
      </c>
      <c r="I1672">
        <v>644.25</v>
      </c>
      <c r="J1672">
        <v>708.75</v>
      </c>
      <c r="K1672">
        <v>245</v>
      </c>
      <c r="L1672">
        <v>4966</v>
      </c>
      <c r="M1672">
        <v>17.54</v>
      </c>
    </row>
    <row r="1673" spans="3:13" x14ac:dyDescent="0.25">
      <c r="C1673" s="76">
        <v>41372</v>
      </c>
      <c r="D1673" s="81">
        <v>1.5251999999999999</v>
      </c>
      <c r="E1673">
        <v>104.66</v>
      </c>
      <c r="F1673">
        <v>1.3007</v>
      </c>
      <c r="G1673">
        <v>126.27500000000001</v>
      </c>
      <c r="H1673">
        <v>80.525000000000006</v>
      </c>
      <c r="I1673">
        <v>633.5</v>
      </c>
      <c r="J1673">
        <v>712.5</v>
      </c>
      <c r="K1673">
        <v>245.75</v>
      </c>
      <c r="L1673">
        <v>4966</v>
      </c>
      <c r="M1673">
        <v>17.600000000000001</v>
      </c>
    </row>
    <row r="1674" spans="3:13" x14ac:dyDescent="0.25">
      <c r="C1674" s="76">
        <v>41369</v>
      </c>
      <c r="D1674" s="81">
        <v>1.5333000000000001</v>
      </c>
      <c r="E1674">
        <v>104.12</v>
      </c>
      <c r="F1674">
        <v>1.2988999999999999</v>
      </c>
      <c r="G1674">
        <v>126.02500000000001</v>
      </c>
      <c r="H1674">
        <v>80.025000000000006</v>
      </c>
      <c r="I1674">
        <v>629</v>
      </c>
      <c r="J1674">
        <v>699</v>
      </c>
      <c r="K1674">
        <v>243.75</v>
      </c>
      <c r="L1674">
        <v>4966</v>
      </c>
      <c r="M1674">
        <v>17.52</v>
      </c>
    </row>
    <row r="1675" spans="3:13" x14ac:dyDescent="0.25">
      <c r="C1675" s="76">
        <v>41368</v>
      </c>
      <c r="D1675" s="81">
        <v>1.5233000000000001</v>
      </c>
      <c r="E1675">
        <v>106.34</v>
      </c>
      <c r="F1675">
        <v>1.2935000000000001</v>
      </c>
      <c r="G1675">
        <v>127.25</v>
      </c>
      <c r="H1675">
        <v>81.424999999999997</v>
      </c>
      <c r="I1675">
        <v>630</v>
      </c>
      <c r="J1675">
        <v>694</v>
      </c>
      <c r="K1675">
        <v>244.25</v>
      </c>
      <c r="L1675">
        <v>4966</v>
      </c>
      <c r="M1675">
        <v>17.45</v>
      </c>
    </row>
    <row r="1676" spans="3:13" x14ac:dyDescent="0.25">
      <c r="C1676" s="76">
        <v>41367</v>
      </c>
      <c r="D1676" s="81">
        <v>1.5126999999999999</v>
      </c>
      <c r="E1676">
        <v>107.11</v>
      </c>
      <c r="F1676">
        <v>1.2849999999999999</v>
      </c>
      <c r="G1676">
        <v>127.97499999999999</v>
      </c>
      <c r="H1676">
        <v>81.325000000000003</v>
      </c>
      <c r="I1676">
        <v>641.5</v>
      </c>
      <c r="J1676">
        <v>696.5</v>
      </c>
      <c r="K1676">
        <v>240.5</v>
      </c>
      <c r="L1676">
        <v>4966</v>
      </c>
      <c r="M1676">
        <v>17.420000000000002</v>
      </c>
    </row>
    <row r="1677" spans="3:13" x14ac:dyDescent="0.25">
      <c r="C1677" s="76">
        <v>41366</v>
      </c>
      <c r="D1677" s="81">
        <v>1.5102</v>
      </c>
      <c r="E1677">
        <v>110.69</v>
      </c>
      <c r="F1677">
        <v>1.2818000000000001</v>
      </c>
      <c r="G1677">
        <v>127.425</v>
      </c>
      <c r="H1677">
        <v>80.95</v>
      </c>
      <c r="I1677">
        <v>640.5</v>
      </c>
      <c r="J1677">
        <v>670.75</v>
      </c>
      <c r="K1677">
        <v>236.75</v>
      </c>
      <c r="L1677">
        <v>4966</v>
      </c>
      <c r="M1677">
        <v>16.95</v>
      </c>
    </row>
    <row r="1678" spans="3:13" x14ac:dyDescent="0.25">
      <c r="C1678" s="76">
        <v>41365</v>
      </c>
      <c r="D1678" s="81">
        <v>1.5226999999999999</v>
      </c>
      <c r="E1678">
        <v>111.08</v>
      </c>
      <c r="F1678">
        <v>1.2847</v>
      </c>
      <c r="G1678">
        <v>128.75</v>
      </c>
      <c r="H1678">
        <v>81.3</v>
      </c>
      <c r="I1678">
        <v>642.25</v>
      </c>
      <c r="J1678">
        <v>664</v>
      </c>
      <c r="K1678">
        <v>238.75</v>
      </c>
      <c r="L1678">
        <v>4683</v>
      </c>
      <c r="M1678">
        <v>16.97</v>
      </c>
    </row>
    <row r="1679" spans="3:13" x14ac:dyDescent="0.25">
      <c r="C1679" s="76">
        <v>41362</v>
      </c>
      <c r="D1679" s="81">
        <v>1.5201</v>
      </c>
      <c r="E1679">
        <v>110.02</v>
      </c>
      <c r="F1679">
        <v>1.2818000000000001</v>
      </c>
      <c r="G1679">
        <v>128.9</v>
      </c>
      <c r="H1679">
        <v>80.599999999999994</v>
      </c>
      <c r="I1679">
        <v>695.25</v>
      </c>
      <c r="J1679">
        <v>687.75</v>
      </c>
      <c r="K1679">
        <v>238.75</v>
      </c>
      <c r="L1679">
        <v>4683</v>
      </c>
      <c r="M1679">
        <v>16.97</v>
      </c>
    </row>
    <row r="1680" spans="3:13" x14ac:dyDescent="0.25">
      <c r="C1680" s="76">
        <v>41361</v>
      </c>
      <c r="D1680" s="81">
        <v>1.5192000000000001</v>
      </c>
      <c r="E1680">
        <v>110.02</v>
      </c>
      <c r="F1680">
        <v>1.2814000000000001</v>
      </c>
      <c r="G1680">
        <v>128.9</v>
      </c>
      <c r="H1680">
        <v>80.599999999999994</v>
      </c>
      <c r="I1680">
        <v>695.25</v>
      </c>
      <c r="J1680">
        <v>687.75</v>
      </c>
      <c r="K1680">
        <v>238.75</v>
      </c>
      <c r="L1680">
        <v>4683</v>
      </c>
      <c r="M1680">
        <v>16.97</v>
      </c>
    </row>
    <row r="1681" spans="3:13" x14ac:dyDescent="0.25">
      <c r="C1681" s="76">
        <v>41360</v>
      </c>
      <c r="D1681" s="81">
        <v>1.5129999999999999</v>
      </c>
      <c r="E1681">
        <v>109.69</v>
      </c>
      <c r="F1681">
        <v>1.278</v>
      </c>
      <c r="G1681">
        <v>127.35</v>
      </c>
      <c r="H1681">
        <v>80.075000000000003</v>
      </c>
      <c r="I1681">
        <v>735.25</v>
      </c>
      <c r="J1681">
        <v>736.75</v>
      </c>
      <c r="K1681">
        <v>246.75</v>
      </c>
      <c r="L1681">
        <v>4683</v>
      </c>
      <c r="M1681">
        <v>17.05</v>
      </c>
    </row>
    <row r="1682" spans="3:13" x14ac:dyDescent="0.25">
      <c r="C1682" s="76">
        <v>41359</v>
      </c>
      <c r="D1682" s="81">
        <v>1.5159</v>
      </c>
      <c r="E1682">
        <v>109.36</v>
      </c>
      <c r="F1682">
        <v>1.286</v>
      </c>
      <c r="G1682">
        <v>125.95</v>
      </c>
      <c r="H1682">
        <v>79.5</v>
      </c>
      <c r="I1682">
        <v>730.25</v>
      </c>
      <c r="J1682">
        <v>731.5</v>
      </c>
      <c r="K1682">
        <v>245</v>
      </c>
      <c r="L1682">
        <v>4683</v>
      </c>
      <c r="M1682">
        <v>17.059999999999999</v>
      </c>
    </row>
    <row r="1683" spans="3:13" x14ac:dyDescent="0.25">
      <c r="C1683" s="76">
        <v>41358</v>
      </c>
      <c r="D1683" s="81">
        <v>1.5173000000000001</v>
      </c>
      <c r="E1683">
        <v>108.17</v>
      </c>
      <c r="F1683">
        <v>1.2850999999999999</v>
      </c>
      <c r="G1683">
        <v>126.45</v>
      </c>
      <c r="H1683">
        <v>78.474999999999994</v>
      </c>
      <c r="I1683">
        <v>733.25</v>
      </c>
      <c r="J1683">
        <v>727.25</v>
      </c>
      <c r="K1683">
        <v>243.25</v>
      </c>
      <c r="L1683">
        <v>4683</v>
      </c>
      <c r="M1683">
        <v>17.010000000000002</v>
      </c>
    </row>
    <row r="1684" spans="3:13" x14ac:dyDescent="0.25">
      <c r="C1684" s="76">
        <v>41355</v>
      </c>
      <c r="D1684" s="81">
        <v>1.5228999999999999</v>
      </c>
      <c r="E1684">
        <v>107.66</v>
      </c>
      <c r="F1684">
        <v>1.2985</v>
      </c>
      <c r="G1684">
        <v>126.2</v>
      </c>
      <c r="H1684">
        <v>78.05</v>
      </c>
      <c r="I1684">
        <v>726.25</v>
      </c>
      <c r="J1684">
        <v>729.75</v>
      </c>
      <c r="K1684">
        <v>241.25</v>
      </c>
      <c r="L1684">
        <v>4683</v>
      </c>
      <c r="M1684">
        <v>16.989999999999998</v>
      </c>
    </row>
    <row r="1685" spans="3:13" x14ac:dyDescent="0.25">
      <c r="C1685" s="76">
        <v>41354</v>
      </c>
      <c r="D1685" s="81">
        <v>1.5170999999999999</v>
      </c>
      <c r="E1685">
        <v>107.47</v>
      </c>
      <c r="F1685">
        <v>1.2897000000000001</v>
      </c>
      <c r="G1685">
        <v>126.425</v>
      </c>
      <c r="H1685">
        <v>78.349999999999994</v>
      </c>
      <c r="I1685">
        <v>733</v>
      </c>
      <c r="J1685">
        <v>728.75</v>
      </c>
      <c r="K1685">
        <v>241.5</v>
      </c>
      <c r="L1685">
        <v>4683</v>
      </c>
      <c r="M1685">
        <v>16.96</v>
      </c>
    </row>
    <row r="1686" spans="3:13" x14ac:dyDescent="0.25">
      <c r="C1686" s="76">
        <v>41353</v>
      </c>
      <c r="D1686" s="81">
        <v>1.5095000000000001</v>
      </c>
      <c r="E1686">
        <v>108.72</v>
      </c>
      <c r="F1686">
        <v>1.2931999999999999</v>
      </c>
      <c r="G1686">
        <v>126.05</v>
      </c>
      <c r="H1686">
        <v>77.875</v>
      </c>
      <c r="I1686">
        <v>732.5</v>
      </c>
      <c r="J1686">
        <v>736</v>
      </c>
      <c r="K1686">
        <v>243.25</v>
      </c>
      <c r="L1686">
        <v>4683</v>
      </c>
      <c r="M1686">
        <v>16.95</v>
      </c>
    </row>
    <row r="1687" spans="3:13" x14ac:dyDescent="0.25">
      <c r="C1687" s="76">
        <v>41352</v>
      </c>
      <c r="D1687" s="81">
        <v>1.5097</v>
      </c>
      <c r="E1687">
        <v>107.45</v>
      </c>
      <c r="F1687">
        <v>1.2881</v>
      </c>
      <c r="G1687">
        <v>125.3</v>
      </c>
      <c r="H1687">
        <v>78.224999999999994</v>
      </c>
      <c r="I1687">
        <v>728.5</v>
      </c>
      <c r="J1687">
        <v>722</v>
      </c>
      <c r="K1687">
        <v>238.5</v>
      </c>
      <c r="L1687">
        <v>4683</v>
      </c>
      <c r="M1687">
        <v>16.95</v>
      </c>
    </row>
    <row r="1688" spans="3:13" x14ac:dyDescent="0.25">
      <c r="C1688" s="76">
        <v>41351</v>
      </c>
      <c r="D1688" s="81">
        <v>1.5104</v>
      </c>
      <c r="E1688">
        <v>109.51</v>
      </c>
      <c r="F1688">
        <v>1.2954000000000001</v>
      </c>
      <c r="G1688">
        <v>126.05</v>
      </c>
      <c r="H1688">
        <v>79.400000000000006</v>
      </c>
      <c r="I1688">
        <v>720</v>
      </c>
      <c r="J1688">
        <v>712.75</v>
      </c>
      <c r="K1688">
        <v>234.75</v>
      </c>
      <c r="L1688">
        <v>4216</v>
      </c>
      <c r="M1688">
        <v>16.95</v>
      </c>
    </row>
    <row r="1689" spans="3:13" x14ac:dyDescent="0.25">
      <c r="C1689" s="76">
        <v>41348</v>
      </c>
      <c r="D1689" s="81">
        <v>1.5113000000000001</v>
      </c>
      <c r="E1689">
        <v>109.82</v>
      </c>
      <c r="F1689">
        <v>1.3073999999999999</v>
      </c>
      <c r="G1689">
        <v>125.77500000000001</v>
      </c>
      <c r="H1689">
        <v>79.674999999999997</v>
      </c>
      <c r="I1689">
        <v>717</v>
      </c>
      <c r="J1689">
        <v>723</v>
      </c>
      <c r="K1689">
        <v>234.75</v>
      </c>
      <c r="L1689">
        <v>4216</v>
      </c>
      <c r="M1689">
        <v>16.95</v>
      </c>
    </row>
    <row r="1690" spans="3:13" x14ac:dyDescent="0.25">
      <c r="C1690" s="76">
        <v>41347</v>
      </c>
      <c r="D1690" s="81">
        <v>1.508</v>
      </c>
      <c r="E1690">
        <v>109.42</v>
      </c>
      <c r="F1690">
        <v>1.3004</v>
      </c>
      <c r="G1690">
        <v>128.05000000000001</v>
      </c>
      <c r="H1690">
        <v>80.875</v>
      </c>
      <c r="I1690">
        <v>732.75</v>
      </c>
      <c r="J1690">
        <v>714.25</v>
      </c>
      <c r="K1690">
        <v>234.5</v>
      </c>
      <c r="L1690">
        <v>4216</v>
      </c>
      <c r="M1690">
        <v>16.95</v>
      </c>
    </row>
    <row r="1691" spans="3:13" x14ac:dyDescent="0.25">
      <c r="C1691" s="76">
        <v>41346</v>
      </c>
      <c r="D1691" s="81">
        <v>1.492</v>
      </c>
      <c r="E1691">
        <v>108.52</v>
      </c>
      <c r="F1691">
        <v>1.296</v>
      </c>
      <c r="G1691">
        <v>128.55000000000001</v>
      </c>
      <c r="H1691">
        <v>80.650000000000006</v>
      </c>
      <c r="I1691">
        <v>741.25</v>
      </c>
      <c r="J1691">
        <v>707.25</v>
      </c>
      <c r="K1691">
        <v>233</v>
      </c>
      <c r="L1691">
        <v>4216</v>
      </c>
      <c r="M1691">
        <v>16.96</v>
      </c>
    </row>
    <row r="1692" spans="3:13" x14ac:dyDescent="0.25">
      <c r="C1692" s="76">
        <v>41345</v>
      </c>
      <c r="D1692" s="81">
        <v>1.4902</v>
      </c>
      <c r="E1692">
        <v>109.65</v>
      </c>
      <c r="F1692">
        <v>1.3031999999999999</v>
      </c>
      <c r="G1692">
        <v>128.69999999999999</v>
      </c>
      <c r="H1692">
        <v>81.45</v>
      </c>
      <c r="I1692">
        <v>741</v>
      </c>
      <c r="J1692">
        <v>700.5</v>
      </c>
      <c r="K1692">
        <v>232.5</v>
      </c>
      <c r="L1692">
        <v>4216</v>
      </c>
      <c r="M1692">
        <v>16.989999999999998</v>
      </c>
    </row>
    <row r="1693" spans="3:13" x14ac:dyDescent="0.25">
      <c r="C1693" s="76">
        <v>41344</v>
      </c>
      <c r="D1693" s="81">
        <v>1.4912000000000001</v>
      </c>
      <c r="E1693">
        <v>110.22</v>
      </c>
      <c r="F1693">
        <v>1.3043</v>
      </c>
      <c r="G1693">
        <v>128.125</v>
      </c>
      <c r="H1693">
        <v>81.150000000000006</v>
      </c>
      <c r="I1693">
        <v>734.5</v>
      </c>
      <c r="J1693">
        <v>694</v>
      </c>
      <c r="K1693">
        <v>237.5</v>
      </c>
      <c r="L1693">
        <v>4216</v>
      </c>
      <c r="M1693">
        <v>17.05</v>
      </c>
    </row>
    <row r="1694" spans="3:13" x14ac:dyDescent="0.25">
      <c r="C1694" s="76">
        <v>41341</v>
      </c>
      <c r="D1694" s="81">
        <v>1.4915</v>
      </c>
      <c r="E1694">
        <v>110.85</v>
      </c>
      <c r="F1694">
        <v>1.3004</v>
      </c>
      <c r="G1694">
        <v>127.55</v>
      </c>
      <c r="H1694">
        <v>82.025000000000006</v>
      </c>
      <c r="I1694">
        <v>725.25</v>
      </c>
      <c r="J1694">
        <v>690</v>
      </c>
      <c r="K1694">
        <v>234</v>
      </c>
      <c r="L1694">
        <v>4216</v>
      </c>
      <c r="M1694">
        <v>17.03</v>
      </c>
    </row>
    <row r="1695" spans="3:13" x14ac:dyDescent="0.25">
      <c r="C1695" s="76">
        <v>41340</v>
      </c>
      <c r="D1695" s="81">
        <v>1.5012000000000001</v>
      </c>
      <c r="E1695">
        <v>111.15</v>
      </c>
      <c r="F1695">
        <v>1.3104</v>
      </c>
      <c r="G1695">
        <v>128.30000000000001</v>
      </c>
      <c r="H1695">
        <v>81.8</v>
      </c>
      <c r="I1695">
        <v>711.5</v>
      </c>
      <c r="J1695">
        <v>686.75</v>
      </c>
      <c r="K1695">
        <v>238.25</v>
      </c>
      <c r="L1695">
        <v>4216</v>
      </c>
      <c r="M1695">
        <v>17.059999999999999</v>
      </c>
    </row>
    <row r="1696" spans="3:13" x14ac:dyDescent="0.25">
      <c r="C1696" s="76">
        <v>41339</v>
      </c>
      <c r="D1696" s="81">
        <v>1.5016</v>
      </c>
      <c r="E1696">
        <v>111.06</v>
      </c>
      <c r="F1696">
        <v>1.2965</v>
      </c>
      <c r="G1696">
        <v>128.80000000000001</v>
      </c>
      <c r="H1696">
        <v>79.25</v>
      </c>
      <c r="I1696">
        <v>708</v>
      </c>
      <c r="J1696">
        <v>676.25</v>
      </c>
      <c r="K1696">
        <v>241.25</v>
      </c>
      <c r="L1696">
        <v>4216</v>
      </c>
      <c r="M1696">
        <v>16.989999999999998</v>
      </c>
    </row>
    <row r="1697" spans="3:13" x14ac:dyDescent="0.25">
      <c r="C1697" s="76">
        <v>41338</v>
      </c>
      <c r="D1697" s="81">
        <v>1.5125</v>
      </c>
      <c r="E1697">
        <v>111.61</v>
      </c>
      <c r="F1697">
        <v>1.3049999999999999</v>
      </c>
      <c r="G1697">
        <v>129.625</v>
      </c>
      <c r="H1697">
        <v>79.25</v>
      </c>
      <c r="I1697">
        <v>732</v>
      </c>
      <c r="J1697">
        <v>696.25</v>
      </c>
      <c r="K1697">
        <v>246.25</v>
      </c>
      <c r="L1697">
        <v>4216</v>
      </c>
      <c r="M1697">
        <v>16.940000000000001</v>
      </c>
    </row>
    <row r="1698" spans="3:13" x14ac:dyDescent="0.25">
      <c r="C1698" s="76">
        <v>41337</v>
      </c>
      <c r="D1698" s="81">
        <v>1.5114000000000001</v>
      </c>
      <c r="E1698">
        <v>110.09</v>
      </c>
      <c r="F1698">
        <v>1.3025</v>
      </c>
      <c r="G1698">
        <v>130.35</v>
      </c>
      <c r="H1698">
        <v>80.3</v>
      </c>
      <c r="I1698">
        <v>723</v>
      </c>
      <c r="J1698">
        <v>696</v>
      </c>
      <c r="K1698">
        <v>247.25</v>
      </c>
      <c r="L1698">
        <v>3756</v>
      </c>
      <c r="M1698">
        <v>16.82</v>
      </c>
    </row>
    <row r="1699" spans="3:13" x14ac:dyDescent="0.25">
      <c r="C1699" s="76">
        <v>41334</v>
      </c>
      <c r="D1699" s="81">
        <v>1.5036</v>
      </c>
      <c r="E1699">
        <v>110.4</v>
      </c>
      <c r="F1699">
        <v>1.302</v>
      </c>
      <c r="G1699">
        <v>129.94999999999999</v>
      </c>
      <c r="H1699">
        <v>81.125</v>
      </c>
      <c r="I1699">
        <v>724.25</v>
      </c>
      <c r="J1699">
        <v>713.25</v>
      </c>
      <c r="K1699">
        <v>250</v>
      </c>
      <c r="L1699">
        <v>3756</v>
      </c>
      <c r="M1699">
        <v>16.79</v>
      </c>
    </row>
    <row r="1700" spans="3:13" x14ac:dyDescent="0.25">
      <c r="C1700" s="76">
        <v>41333</v>
      </c>
      <c r="D1700" s="81">
        <v>1.516</v>
      </c>
      <c r="E1700">
        <v>111.38</v>
      </c>
      <c r="F1700">
        <v>1.3056000000000001</v>
      </c>
      <c r="G1700">
        <v>128</v>
      </c>
      <c r="H1700">
        <v>81</v>
      </c>
      <c r="I1700">
        <v>719.5</v>
      </c>
      <c r="J1700">
        <v>707.75</v>
      </c>
      <c r="K1700">
        <v>248.25</v>
      </c>
      <c r="L1700">
        <v>3756</v>
      </c>
      <c r="M1700">
        <v>16.98</v>
      </c>
    </row>
    <row r="1701" spans="3:13" x14ac:dyDescent="0.25">
      <c r="C1701" s="76">
        <v>41332</v>
      </c>
      <c r="D1701" s="81">
        <v>1.5157</v>
      </c>
      <c r="E1701">
        <v>111.87</v>
      </c>
      <c r="F1701">
        <v>1.3138000000000001</v>
      </c>
      <c r="G1701">
        <v>128.55000000000001</v>
      </c>
      <c r="H1701">
        <v>81</v>
      </c>
      <c r="I1701">
        <v>709.5</v>
      </c>
      <c r="J1701">
        <v>704.25</v>
      </c>
      <c r="K1701">
        <v>246.5</v>
      </c>
      <c r="L1701">
        <v>3756</v>
      </c>
      <c r="M1701">
        <v>17.05</v>
      </c>
    </row>
    <row r="1702" spans="3:13" x14ac:dyDescent="0.25">
      <c r="C1702" s="76">
        <v>41331</v>
      </c>
      <c r="D1702" s="81">
        <v>1.5123</v>
      </c>
      <c r="E1702">
        <v>112.71</v>
      </c>
      <c r="F1702">
        <v>1.3061</v>
      </c>
      <c r="G1702">
        <v>127.27500000000001</v>
      </c>
      <c r="H1702">
        <v>81.575000000000003</v>
      </c>
      <c r="I1702">
        <v>705</v>
      </c>
      <c r="J1702">
        <v>705.75</v>
      </c>
      <c r="K1702">
        <v>242.75</v>
      </c>
      <c r="L1702">
        <v>3756</v>
      </c>
      <c r="M1702">
        <v>17.22</v>
      </c>
    </row>
    <row r="1703" spans="3:13" x14ac:dyDescent="0.25">
      <c r="C1703" s="76">
        <v>41330</v>
      </c>
      <c r="D1703" s="81">
        <v>1.516</v>
      </c>
      <c r="E1703">
        <v>114.44</v>
      </c>
      <c r="F1703">
        <v>1.3062</v>
      </c>
      <c r="G1703">
        <v>126.95</v>
      </c>
      <c r="H1703">
        <v>81.900000000000006</v>
      </c>
      <c r="I1703">
        <v>693.5</v>
      </c>
      <c r="J1703">
        <v>699.25</v>
      </c>
      <c r="K1703">
        <v>239.75</v>
      </c>
      <c r="L1703">
        <v>3756</v>
      </c>
      <c r="M1703">
        <v>17.239999999999998</v>
      </c>
    </row>
    <row r="1704" spans="3:13" x14ac:dyDescent="0.25">
      <c r="C1704" s="76">
        <v>41327</v>
      </c>
      <c r="D1704" s="81">
        <v>1.516</v>
      </c>
      <c r="E1704">
        <v>114.1</v>
      </c>
      <c r="F1704">
        <v>1.3188</v>
      </c>
      <c r="G1704">
        <v>126.35</v>
      </c>
      <c r="H1704">
        <v>81.650000000000006</v>
      </c>
      <c r="I1704">
        <v>690.25</v>
      </c>
      <c r="J1704">
        <v>715</v>
      </c>
      <c r="K1704">
        <v>243</v>
      </c>
      <c r="L1704">
        <v>3756</v>
      </c>
      <c r="M1704">
        <v>17.260000000000002</v>
      </c>
    </row>
    <row r="1705" spans="3:13" x14ac:dyDescent="0.25">
      <c r="C1705" s="76">
        <v>41326</v>
      </c>
      <c r="D1705" s="81">
        <v>1.5253000000000001</v>
      </c>
      <c r="E1705">
        <v>113.53</v>
      </c>
      <c r="F1705">
        <v>1.3188</v>
      </c>
      <c r="G1705">
        <v>125.3</v>
      </c>
      <c r="H1705">
        <v>82.375</v>
      </c>
      <c r="I1705">
        <v>690.75</v>
      </c>
      <c r="J1705">
        <v>721.25</v>
      </c>
      <c r="K1705">
        <v>242.5</v>
      </c>
      <c r="L1705">
        <v>3756</v>
      </c>
      <c r="M1705">
        <v>17.25</v>
      </c>
    </row>
    <row r="1706" spans="3:13" x14ac:dyDescent="0.25">
      <c r="C1706" s="76">
        <v>41325</v>
      </c>
      <c r="D1706" s="81">
        <v>1.5233000000000001</v>
      </c>
      <c r="E1706">
        <v>115.6</v>
      </c>
      <c r="F1706">
        <v>1.3280000000000001</v>
      </c>
      <c r="G1706">
        <v>125.1</v>
      </c>
      <c r="H1706">
        <v>82.95</v>
      </c>
      <c r="I1706">
        <v>700.5</v>
      </c>
      <c r="J1706">
        <v>738.5</v>
      </c>
      <c r="K1706">
        <v>243.75</v>
      </c>
      <c r="L1706">
        <v>3756</v>
      </c>
      <c r="M1706">
        <v>17.239999999999998</v>
      </c>
    </row>
    <row r="1707" spans="3:13" x14ac:dyDescent="0.25">
      <c r="C1707" s="76">
        <v>41324</v>
      </c>
      <c r="D1707" s="81">
        <v>1.5422</v>
      </c>
      <c r="E1707">
        <v>117.52</v>
      </c>
      <c r="F1707">
        <v>1.3386</v>
      </c>
      <c r="G1707">
        <v>126.4</v>
      </c>
      <c r="H1707">
        <v>83.05</v>
      </c>
      <c r="I1707">
        <v>695.25</v>
      </c>
      <c r="J1707">
        <v>732.25</v>
      </c>
      <c r="K1707">
        <v>245</v>
      </c>
      <c r="L1707">
        <v>3756</v>
      </c>
      <c r="M1707">
        <v>17.27</v>
      </c>
    </row>
    <row r="1708" spans="3:13" x14ac:dyDescent="0.25">
      <c r="C1708" s="76">
        <v>41323</v>
      </c>
      <c r="D1708" s="81">
        <v>1.5464</v>
      </c>
      <c r="E1708">
        <v>117.38</v>
      </c>
      <c r="F1708">
        <v>1.3351</v>
      </c>
      <c r="G1708">
        <v>126.5</v>
      </c>
      <c r="H1708">
        <v>84.25</v>
      </c>
      <c r="I1708">
        <v>698.75</v>
      </c>
      <c r="J1708">
        <v>742.25</v>
      </c>
      <c r="K1708">
        <v>245.75</v>
      </c>
      <c r="L1708">
        <v>3598</v>
      </c>
      <c r="M1708">
        <v>17.23</v>
      </c>
    </row>
    <row r="1709" spans="3:13" x14ac:dyDescent="0.25">
      <c r="C1709" s="76">
        <v>41320</v>
      </c>
      <c r="D1709" s="81">
        <v>1.5516000000000001</v>
      </c>
      <c r="E1709">
        <v>117.66</v>
      </c>
      <c r="F1709">
        <v>1.3362000000000001</v>
      </c>
      <c r="G1709">
        <v>126.5</v>
      </c>
      <c r="H1709">
        <v>84.25</v>
      </c>
      <c r="I1709">
        <v>698.75</v>
      </c>
      <c r="J1709">
        <v>742.25</v>
      </c>
      <c r="K1709">
        <v>244.25</v>
      </c>
      <c r="L1709">
        <v>3598</v>
      </c>
      <c r="M1709">
        <v>17.23</v>
      </c>
    </row>
    <row r="1710" spans="3:13" x14ac:dyDescent="0.25">
      <c r="C1710" s="76">
        <v>41319</v>
      </c>
      <c r="D1710" s="81">
        <v>1.5492999999999999</v>
      </c>
      <c r="E1710">
        <v>118</v>
      </c>
      <c r="F1710">
        <v>1.3360000000000001</v>
      </c>
      <c r="G1710">
        <v>125.9</v>
      </c>
      <c r="H1710">
        <v>87.674999999999997</v>
      </c>
      <c r="I1710">
        <v>694.75</v>
      </c>
      <c r="J1710">
        <v>732</v>
      </c>
      <c r="K1710">
        <v>242.5</v>
      </c>
      <c r="L1710">
        <v>3598</v>
      </c>
      <c r="M1710">
        <v>17.23</v>
      </c>
    </row>
    <row r="1711" spans="3:13" x14ac:dyDescent="0.25">
      <c r="C1711" s="76">
        <v>41318</v>
      </c>
      <c r="D1711" s="81">
        <v>1.5541</v>
      </c>
      <c r="E1711">
        <v>118.72</v>
      </c>
      <c r="F1711">
        <v>1.3452999999999999</v>
      </c>
      <c r="G1711">
        <v>125.5</v>
      </c>
      <c r="H1711">
        <v>87.474999999999994</v>
      </c>
      <c r="I1711">
        <v>695.5</v>
      </c>
      <c r="J1711">
        <v>735.5</v>
      </c>
      <c r="K1711">
        <v>242.25</v>
      </c>
      <c r="L1711">
        <v>3598</v>
      </c>
      <c r="M1711">
        <v>17.23</v>
      </c>
    </row>
    <row r="1712" spans="3:13" x14ac:dyDescent="0.25">
      <c r="C1712" s="76">
        <v>41317</v>
      </c>
      <c r="D1712" s="81">
        <v>1.5662</v>
      </c>
      <c r="E1712">
        <v>118.66</v>
      </c>
      <c r="F1712">
        <v>1.3452999999999999</v>
      </c>
      <c r="G1712">
        <v>126.05</v>
      </c>
      <c r="H1712">
        <v>87.25</v>
      </c>
      <c r="I1712">
        <v>696.25</v>
      </c>
      <c r="J1712">
        <v>732</v>
      </c>
      <c r="K1712">
        <v>241.75</v>
      </c>
      <c r="L1712">
        <v>3598</v>
      </c>
      <c r="M1712">
        <v>17.25</v>
      </c>
    </row>
    <row r="1713" spans="3:13" x14ac:dyDescent="0.25">
      <c r="C1713" s="76">
        <v>41316</v>
      </c>
      <c r="D1713" s="81">
        <v>1.5657000000000001</v>
      </c>
      <c r="E1713">
        <v>118.13</v>
      </c>
      <c r="F1713">
        <v>1.3406</v>
      </c>
      <c r="G1713">
        <v>126.875</v>
      </c>
      <c r="H1713">
        <v>86.9</v>
      </c>
      <c r="I1713">
        <v>702.25</v>
      </c>
      <c r="J1713">
        <v>741.5</v>
      </c>
      <c r="K1713">
        <v>246.25</v>
      </c>
      <c r="L1713">
        <v>3598</v>
      </c>
      <c r="M1713">
        <v>17.2</v>
      </c>
    </row>
    <row r="1714" spans="3:13" x14ac:dyDescent="0.25">
      <c r="C1714" s="76">
        <v>41313</v>
      </c>
      <c r="D1714" s="81">
        <v>1.5795999999999999</v>
      </c>
      <c r="E1714">
        <v>118.9</v>
      </c>
      <c r="F1714">
        <v>1.3363</v>
      </c>
      <c r="G1714">
        <v>126.45</v>
      </c>
      <c r="H1714">
        <v>86.45</v>
      </c>
      <c r="I1714">
        <v>709</v>
      </c>
      <c r="J1714">
        <v>756.25</v>
      </c>
      <c r="K1714">
        <v>245.75</v>
      </c>
      <c r="L1714">
        <v>3598</v>
      </c>
      <c r="M1714">
        <v>17.239999999999998</v>
      </c>
    </row>
    <row r="1715" spans="3:13" x14ac:dyDescent="0.25">
      <c r="C1715" s="76">
        <v>41312</v>
      </c>
      <c r="D1715" s="81">
        <v>1.5714999999999999</v>
      </c>
      <c r="E1715">
        <v>117.24</v>
      </c>
      <c r="F1715">
        <v>1.3395999999999999</v>
      </c>
      <c r="G1715">
        <v>127.55</v>
      </c>
      <c r="H1715">
        <v>86.974999999999994</v>
      </c>
      <c r="I1715">
        <v>710.75</v>
      </c>
      <c r="J1715">
        <v>756</v>
      </c>
      <c r="K1715">
        <v>245</v>
      </c>
      <c r="L1715">
        <v>3598</v>
      </c>
      <c r="M1715">
        <v>17.22</v>
      </c>
    </row>
    <row r="1716" spans="3:13" x14ac:dyDescent="0.25">
      <c r="C1716" s="76">
        <v>41311</v>
      </c>
      <c r="D1716" s="81">
        <v>1.5660000000000001</v>
      </c>
      <c r="E1716">
        <v>116.73</v>
      </c>
      <c r="F1716">
        <v>1.3520000000000001</v>
      </c>
      <c r="G1716">
        <v>127.25</v>
      </c>
      <c r="H1716">
        <v>86.9</v>
      </c>
      <c r="I1716">
        <v>722.5</v>
      </c>
      <c r="J1716">
        <v>761.5</v>
      </c>
      <c r="K1716">
        <v>246</v>
      </c>
      <c r="L1716">
        <v>3598</v>
      </c>
      <c r="M1716">
        <v>17.260000000000002</v>
      </c>
    </row>
    <row r="1717" spans="3:13" x14ac:dyDescent="0.25">
      <c r="C1717" s="76">
        <v>41310</v>
      </c>
      <c r="D1717" s="81">
        <v>1.5656000000000001</v>
      </c>
      <c r="E1717">
        <v>116.52</v>
      </c>
      <c r="F1717">
        <v>1.3581000000000001</v>
      </c>
      <c r="G1717">
        <v>127.6</v>
      </c>
      <c r="H1717">
        <v>88.325000000000003</v>
      </c>
      <c r="I1717">
        <v>729</v>
      </c>
      <c r="J1717">
        <v>757.5</v>
      </c>
      <c r="K1717">
        <v>246.25</v>
      </c>
      <c r="L1717">
        <v>3598</v>
      </c>
      <c r="M1717">
        <v>17.12</v>
      </c>
    </row>
    <row r="1718" spans="3:13" x14ac:dyDescent="0.25">
      <c r="C1718" s="76">
        <v>41309</v>
      </c>
      <c r="D1718" s="81">
        <v>1.5760000000000001</v>
      </c>
      <c r="E1718">
        <v>115.6</v>
      </c>
      <c r="F1718">
        <v>1.3512999999999999</v>
      </c>
      <c r="G1718">
        <v>127.075</v>
      </c>
      <c r="H1718">
        <v>88.075000000000003</v>
      </c>
      <c r="I1718">
        <v>734.25</v>
      </c>
      <c r="J1718">
        <v>763</v>
      </c>
      <c r="K1718">
        <v>247.5</v>
      </c>
      <c r="L1718">
        <v>3442</v>
      </c>
      <c r="M1718">
        <v>17.12</v>
      </c>
    </row>
    <row r="1719" spans="3:13" x14ac:dyDescent="0.25">
      <c r="C1719" s="76">
        <v>41306</v>
      </c>
      <c r="D1719" s="81">
        <v>1.569</v>
      </c>
      <c r="E1719">
        <v>116.76</v>
      </c>
      <c r="F1719">
        <v>1.3638999999999999</v>
      </c>
      <c r="G1719">
        <v>127.1</v>
      </c>
      <c r="H1719">
        <v>87.65</v>
      </c>
      <c r="I1719">
        <v>736</v>
      </c>
      <c r="J1719">
        <v>765</v>
      </c>
      <c r="K1719">
        <v>248.5</v>
      </c>
      <c r="L1719">
        <v>3442</v>
      </c>
      <c r="M1719">
        <v>17.18</v>
      </c>
    </row>
    <row r="1720" spans="3:13" x14ac:dyDescent="0.25">
      <c r="C1720" s="76">
        <v>41305</v>
      </c>
      <c r="D1720" s="81">
        <v>1.5853999999999999</v>
      </c>
      <c r="E1720">
        <v>115.55</v>
      </c>
      <c r="F1720">
        <v>1.3577999999999999</v>
      </c>
      <c r="G1720">
        <v>127.625</v>
      </c>
      <c r="H1720">
        <v>87.6</v>
      </c>
      <c r="I1720">
        <v>740.5</v>
      </c>
      <c r="J1720">
        <v>779.5</v>
      </c>
      <c r="K1720">
        <v>247.75</v>
      </c>
      <c r="L1720">
        <v>3442</v>
      </c>
      <c r="M1720">
        <v>17.2</v>
      </c>
    </row>
    <row r="1721" spans="3:13" x14ac:dyDescent="0.25">
      <c r="C1721" s="76">
        <v>41304</v>
      </c>
      <c r="D1721" s="81">
        <v>1.58</v>
      </c>
      <c r="E1721">
        <v>114.9</v>
      </c>
      <c r="F1721">
        <v>1.3567</v>
      </c>
      <c r="G1721">
        <v>128</v>
      </c>
      <c r="H1721">
        <v>87.1</v>
      </c>
      <c r="I1721">
        <v>740.25</v>
      </c>
      <c r="J1721">
        <v>787</v>
      </c>
      <c r="K1721">
        <v>248</v>
      </c>
      <c r="L1721">
        <v>3442</v>
      </c>
      <c r="M1721">
        <v>17.07</v>
      </c>
    </row>
    <row r="1722" spans="3:13" x14ac:dyDescent="0.25">
      <c r="C1722" s="76">
        <v>41303</v>
      </c>
      <c r="D1722" s="81">
        <v>1.5762</v>
      </c>
      <c r="E1722">
        <v>114.36</v>
      </c>
      <c r="F1722">
        <v>1.3491</v>
      </c>
      <c r="G1722">
        <v>128.27500000000001</v>
      </c>
      <c r="H1722">
        <v>87.1</v>
      </c>
      <c r="I1722">
        <v>729.5</v>
      </c>
      <c r="J1722">
        <v>777</v>
      </c>
      <c r="K1722">
        <v>247.5</v>
      </c>
      <c r="L1722">
        <v>3442</v>
      </c>
      <c r="M1722">
        <v>18.100000000000001</v>
      </c>
    </row>
    <row r="1723" spans="3:13" x14ac:dyDescent="0.25">
      <c r="C1723" s="76">
        <v>41302</v>
      </c>
      <c r="D1723" s="81">
        <v>1.5693999999999999</v>
      </c>
      <c r="E1723">
        <v>113.48</v>
      </c>
      <c r="F1723">
        <v>1.3454999999999999</v>
      </c>
      <c r="G1723">
        <v>128.94999999999999</v>
      </c>
      <c r="H1723">
        <v>87.174999999999997</v>
      </c>
      <c r="I1723">
        <v>729.25</v>
      </c>
      <c r="J1723">
        <v>779.25</v>
      </c>
      <c r="K1723">
        <v>247.25</v>
      </c>
      <c r="L1723">
        <v>3442</v>
      </c>
      <c r="M1723">
        <v>18.12</v>
      </c>
    </row>
    <row r="1724" spans="3:13" x14ac:dyDescent="0.25">
      <c r="C1724" s="76">
        <v>41299</v>
      </c>
      <c r="D1724" s="81">
        <v>1.5801000000000001</v>
      </c>
      <c r="E1724">
        <v>113.28</v>
      </c>
      <c r="F1724">
        <v>1.3460000000000001</v>
      </c>
      <c r="G1724">
        <v>126.3</v>
      </c>
      <c r="H1724">
        <v>86.825000000000003</v>
      </c>
      <c r="I1724">
        <v>720.75</v>
      </c>
      <c r="J1724">
        <v>776.5</v>
      </c>
      <c r="K1724">
        <v>247.25</v>
      </c>
      <c r="L1724">
        <v>3442</v>
      </c>
      <c r="M1724">
        <v>18.12</v>
      </c>
    </row>
    <row r="1725" spans="3:13" x14ac:dyDescent="0.25">
      <c r="C1725" s="76">
        <v>41298</v>
      </c>
      <c r="D1725" s="81">
        <v>1.5788</v>
      </c>
      <c r="E1725">
        <v>113.28</v>
      </c>
      <c r="F1725">
        <v>1.3373999999999999</v>
      </c>
      <c r="G1725">
        <v>125.875</v>
      </c>
      <c r="H1725">
        <v>87.05</v>
      </c>
      <c r="I1725">
        <v>724.25</v>
      </c>
      <c r="J1725">
        <v>768.5</v>
      </c>
      <c r="K1725">
        <v>246.75</v>
      </c>
      <c r="L1725">
        <v>3442</v>
      </c>
      <c r="M1725">
        <v>18.12</v>
      </c>
    </row>
    <row r="1726" spans="3:13" x14ac:dyDescent="0.25">
      <c r="C1726" s="76">
        <v>41297</v>
      </c>
      <c r="D1726" s="81">
        <v>1.5844</v>
      </c>
      <c r="E1726">
        <v>112.8</v>
      </c>
      <c r="F1726">
        <v>1.3315999999999999</v>
      </c>
      <c r="G1726">
        <v>125.77500000000001</v>
      </c>
      <c r="H1726">
        <v>85.974999999999994</v>
      </c>
      <c r="I1726">
        <v>720.75</v>
      </c>
      <c r="J1726">
        <v>774.75</v>
      </c>
      <c r="K1726">
        <v>251.5</v>
      </c>
      <c r="L1726">
        <v>3442</v>
      </c>
      <c r="M1726">
        <v>18.12</v>
      </c>
    </row>
    <row r="1727" spans="3:13" x14ac:dyDescent="0.25">
      <c r="C1727" s="76">
        <v>41296</v>
      </c>
      <c r="D1727" s="81">
        <v>1.5837000000000001</v>
      </c>
      <c r="E1727">
        <v>112.42</v>
      </c>
      <c r="F1727">
        <v>1.3320000000000001</v>
      </c>
      <c r="G1727">
        <v>125.72499999999999</v>
      </c>
      <c r="H1727">
        <v>85.7</v>
      </c>
      <c r="I1727">
        <v>728.5</v>
      </c>
      <c r="J1727">
        <v>779.25</v>
      </c>
      <c r="K1727">
        <v>253</v>
      </c>
      <c r="L1727">
        <v>3442</v>
      </c>
      <c r="M1727">
        <v>18.100000000000001</v>
      </c>
    </row>
    <row r="1728" spans="3:13" x14ac:dyDescent="0.25">
      <c r="C1728" s="76">
        <v>41295</v>
      </c>
      <c r="D1728" s="81">
        <v>1.5828</v>
      </c>
      <c r="E1728">
        <v>111.71</v>
      </c>
      <c r="F1728">
        <v>1.3311999999999999</v>
      </c>
      <c r="G1728">
        <v>124.95</v>
      </c>
      <c r="H1728">
        <v>85.35</v>
      </c>
      <c r="I1728">
        <v>727.5</v>
      </c>
      <c r="J1728">
        <v>791.25</v>
      </c>
      <c r="K1728">
        <v>251.5</v>
      </c>
      <c r="L1728">
        <v>3442</v>
      </c>
      <c r="M1728">
        <v>18.11</v>
      </c>
    </row>
    <row r="1729" spans="3:13" x14ac:dyDescent="0.25">
      <c r="C1729" s="76">
        <v>41292</v>
      </c>
      <c r="D1729" s="81">
        <v>1.5866</v>
      </c>
      <c r="E1729">
        <v>111.89</v>
      </c>
      <c r="F1729">
        <v>1.3317000000000001</v>
      </c>
      <c r="G1729">
        <v>124.95</v>
      </c>
      <c r="H1729">
        <v>85.35</v>
      </c>
      <c r="I1729">
        <v>727.5</v>
      </c>
      <c r="J1729">
        <v>791.25</v>
      </c>
      <c r="K1729">
        <v>248</v>
      </c>
      <c r="L1729">
        <v>3442</v>
      </c>
      <c r="M1729">
        <v>18.11</v>
      </c>
    </row>
    <row r="1730" spans="3:13" x14ac:dyDescent="0.25">
      <c r="C1730" s="76">
        <v>41291</v>
      </c>
      <c r="D1730" s="81">
        <v>1.5991</v>
      </c>
      <c r="E1730">
        <v>111.1</v>
      </c>
      <c r="F1730">
        <v>1.3373999999999999</v>
      </c>
      <c r="G1730">
        <v>126.6</v>
      </c>
      <c r="H1730">
        <v>85.95</v>
      </c>
      <c r="I1730">
        <v>724.5</v>
      </c>
      <c r="J1730">
        <v>781.25</v>
      </c>
      <c r="K1730">
        <v>248</v>
      </c>
      <c r="L1730">
        <v>3442</v>
      </c>
      <c r="M1730">
        <v>18.100000000000001</v>
      </c>
    </row>
    <row r="1731" spans="3:13" x14ac:dyDescent="0.25">
      <c r="C1731" s="76">
        <v>41290</v>
      </c>
      <c r="D1731" s="81">
        <v>1.6006</v>
      </c>
      <c r="E1731">
        <v>110.61</v>
      </c>
      <c r="F1731">
        <v>1.3289</v>
      </c>
      <c r="G1731">
        <v>128.52500000000001</v>
      </c>
      <c r="H1731">
        <v>85.15</v>
      </c>
      <c r="I1731">
        <v>731.25</v>
      </c>
      <c r="J1731">
        <v>785</v>
      </c>
      <c r="K1731">
        <v>250.5</v>
      </c>
      <c r="L1731">
        <v>3442</v>
      </c>
      <c r="M1731">
        <v>18.07</v>
      </c>
    </row>
    <row r="1732" spans="3:13" x14ac:dyDescent="0.25">
      <c r="C1732" s="76">
        <v>41289</v>
      </c>
      <c r="D1732" s="81">
        <v>1.6064000000000001</v>
      </c>
      <c r="E1732">
        <v>110.3</v>
      </c>
      <c r="F1732">
        <v>1.3303</v>
      </c>
      <c r="G1732">
        <v>130.42500000000001</v>
      </c>
      <c r="H1732">
        <v>85.25</v>
      </c>
      <c r="I1732">
        <v>730.5</v>
      </c>
      <c r="J1732">
        <v>782.75</v>
      </c>
      <c r="K1732">
        <v>252.5</v>
      </c>
      <c r="L1732">
        <v>3357</v>
      </c>
      <c r="M1732">
        <v>18.11</v>
      </c>
    </row>
    <row r="1733" spans="3:13" x14ac:dyDescent="0.25">
      <c r="C1733" s="76">
        <v>41288</v>
      </c>
      <c r="D1733" s="81">
        <v>1.6075999999999999</v>
      </c>
      <c r="E1733">
        <v>111.88</v>
      </c>
      <c r="F1733">
        <v>1.3382000000000001</v>
      </c>
      <c r="G1733">
        <v>130.35</v>
      </c>
      <c r="H1733">
        <v>85.224999999999994</v>
      </c>
      <c r="I1733">
        <v>724</v>
      </c>
      <c r="J1733">
        <v>767</v>
      </c>
      <c r="K1733">
        <v>249.5</v>
      </c>
      <c r="L1733">
        <v>3357</v>
      </c>
      <c r="M1733">
        <v>18.12</v>
      </c>
    </row>
    <row r="1734" spans="3:13" x14ac:dyDescent="0.25">
      <c r="C1734" s="76">
        <v>41285</v>
      </c>
      <c r="D1734" s="81">
        <v>1.613</v>
      </c>
      <c r="E1734">
        <v>110.64</v>
      </c>
      <c r="F1734">
        <v>1.3343</v>
      </c>
      <c r="G1734">
        <v>130.6</v>
      </c>
      <c r="H1734">
        <v>84.2</v>
      </c>
      <c r="I1734">
        <v>708.75</v>
      </c>
      <c r="J1734">
        <v>754.75</v>
      </c>
      <c r="K1734">
        <v>244.75</v>
      </c>
      <c r="L1734">
        <v>3357</v>
      </c>
      <c r="M1734">
        <v>18.059999999999999</v>
      </c>
    </row>
    <row r="1735" spans="3:13" x14ac:dyDescent="0.25">
      <c r="C1735" s="76">
        <v>41284</v>
      </c>
      <c r="D1735" s="81">
        <v>1.6166</v>
      </c>
      <c r="E1735">
        <v>111.89</v>
      </c>
      <c r="F1735">
        <v>1.3269</v>
      </c>
      <c r="G1735">
        <v>131.55000000000001</v>
      </c>
      <c r="H1735">
        <v>84.6</v>
      </c>
      <c r="I1735">
        <v>698.75</v>
      </c>
      <c r="J1735">
        <v>744.5</v>
      </c>
      <c r="K1735">
        <v>248.25</v>
      </c>
      <c r="L1735">
        <v>3357</v>
      </c>
      <c r="M1735">
        <v>18.07</v>
      </c>
    </row>
    <row r="1736" spans="3:13" x14ac:dyDescent="0.25">
      <c r="C1736" s="76">
        <v>41283</v>
      </c>
      <c r="D1736" s="81">
        <v>1.6021000000000001</v>
      </c>
      <c r="E1736">
        <v>111.76</v>
      </c>
      <c r="F1736">
        <v>1.3063</v>
      </c>
      <c r="G1736">
        <v>131.55000000000001</v>
      </c>
      <c r="H1736">
        <v>84.2</v>
      </c>
      <c r="I1736">
        <v>694.25</v>
      </c>
      <c r="J1736">
        <v>745.5</v>
      </c>
      <c r="K1736">
        <v>254.5</v>
      </c>
      <c r="L1736">
        <v>3357</v>
      </c>
      <c r="M1736">
        <v>18</v>
      </c>
    </row>
    <row r="1737" spans="3:13" x14ac:dyDescent="0.25">
      <c r="C1737" s="76">
        <v>41282</v>
      </c>
      <c r="D1737" s="81">
        <v>1.6053999999999999</v>
      </c>
      <c r="E1737">
        <v>111.94</v>
      </c>
      <c r="F1737">
        <v>1.3080000000000001</v>
      </c>
      <c r="G1737">
        <v>132.55000000000001</v>
      </c>
      <c r="H1737">
        <v>86.35</v>
      </c>
      <c r="I1737">
        <v>688.75</v>
      </c>
      <c r="J1737">
        <v>750.5</v>
      </c>
      <c r="K1737">
        <v>254.75</v>
      </c>
      <c r="L1737">
        <v>3357</v>
      </c>
      <c r="M1737">
        <v>18</v>
      </c>
    </row>
    <row r="1738" spans="3:13" x14ac:dyDescent="0.25">
      <c r="C1738" s="76">
        <v>41281</v>
      </c>
      <c r="D1738" s="81">
        <v>1.6112</v>
      </c>
      <c r="E1738">
        <v>111.4</v>
      </c>
      <c r="F1738">
        <v>1.3115000000000001</v>
      </c>
      <c r="G1738">
        <v>133</v>
      </c>
      <c r="H1738">
        <v>86.3</v>
      </c>
      <c r="I1738">
        <v>685.5</v>
      </c>
      <c r="J1738">
        <v>751.25</v>
      </c>
      <c r="K1738">
        <v>250.5</v>
      </c>
      <c r="L1738">
        <v>3357</v>
      </c>
      <c r="M1738">
        <v>17.97</v>
      </c>
    </row>
    <row r="1739" spans="3:13" x14ac:dyDescent="0.25">
      <c r="C1739" s="76">
        <v>41278</v>
      </c>
      <c r="D1739" s="81">
        <v>1.6071</v>
      </c>
      <c r="E1739">
        <v>111.31</v>
      </c>
      <c r="F1739">
        <v>1.3067</v>
      </c>
      <c r="G1739">
        <v>132.94999999999999</v>
      </c>
      <c r="H1739">
        <v>86.224999999999994</v>
      </c>
      <c r="I1739">
        <v>680.25</v>
      </c>
      <c r="J1739">
        <v>747.25</v>
      </c>
      <c r="K1739">
        <v>251</v>
      </c>
      <c r="L1739">
        <v>3357</v>
      </c>
      <c r="M1739">
        <v>18.03</v>
      </c>
    </row>
    <row r="1740" spans="3:13" x14ac:dyDescent="0.25">
      <c r="C1740" s="76">
        <v>41277</v>
      </c>
      <c r="D1740" s="81">
        <v>1.6106</v>
      </c>
      <c r="E1740">
        <v>112.14</v>
      </c>
      <c r="F1740">
        <v>1.3046</v>
      </c>
      <c r="G1740">
        <v>133.85</v>
      </c>
      <c r="H1740">
        <v>86.4</v>
      </c>
      <c r="I1740">
        <v>689.25</v>
      </c>
      <c r="J1740">
        <v>755.5</v>
      </c>
      <c r="K1740">
        <v>253.5</v>
      </c>
      <c r="L1740">
        <v>3357</v>
      </c>
      <c r="M1740">
        <v>18.059999999999999</v>
      </c>
    </row>
    <row r="1741" spans="3:13" x14ac:dyDescent="0.25">
      <c r="C1741" s="76">
        <v>41276</v>
      </c>
      <c r="D1741" s="81">
        <v>1.6254999999999999</v>
      </c>
      <c r="E1741">
        <v>112.47</v>
      </c>
      <c r="F1741">
        <v>1.3184</v>
      </c>
      <c r="G1741">
        <v>132.375</v>
      </c>
      <c r="H1741">
        <v>86.174999999999997</v>
      </c>
      <c r="I1741">
        <v>690.75</v>
      </c>
      <c r="J1741">
        <v>755.25</v>
      </c>
      <c r="K1741">
        <v>251.25</v>
      </c>
      <c r="L1741">
        <v>3357</v>
      </c>
      <c r="M1741">
        <v>18.600000000000001</v>
      </c>
    </row>
    <row r="1742" spans="3:13" x14ac:dyDescent="0.25">
      <c r="C1742" s="76">
        <v>41275</v>
      </c>
      <c r="D1742" s="81">
        <v>1.6243000000000001</v>
      </c>
      <c r="E1742">
        <v>111.11</v>
      </c>
      <c r="F1742">
        <v>1.3204</v>
      </c>
      <c r="G1742">
        <v>129.9</v>
      </c>
      <c r="H1742">
        <v>85.724999999999994</v>
      </c>
      <c r="I1742">
        <v>698.25</v>
      </c>
      <c r="J1742">
        <v>778</v>
      </c>
      <c r="K1742">
        <v>250.25</v>
      </c>
      <c r="L1742">
        <v>3311</v>
      </c>
      <c r="M1742">
        <v>18.600000000000001</v>
      </c>
    </row>
    <row r="1743" spans="3:13" x14ac:dyDescent="0.25">
      <c r="C1743" s="76">
        <v>41274</v>
      </c>
      <c r="D1743" s="81">
        <v>1.6251</v>
      </c>
      <c r="E1743">
        <v>111.11</v>
      </c>
      <c r="F1743">
        <v>1.3193999999999999</v>
      </c>
      <c r="G1743">
        <v>129.9</v>
      </c>
      <c r="H1743">
        <v>85.724999999999994</v>
      </c>
      <c r="I1743">
        <v>698.25</v>
      </c>
      <c r="J1743">
        <v>778</v>
      </c>
      <c r="K1743">
        <v>250.25</v>
      </c>
      <c r="L1743">
        <v>3311</v>
      </c>
      <c r="M1743">
        <v>18.600000000000001</v>
      </c>
    </row>
    <row r="1744" spans="3:13" x14ac:dyDescent="0.25">
      <c r="C1744" s="76">
        <v>41271</v>
      </c>
      <c r="D1744" s="81">
        <v>1.6168</v>
      </c>
      <c r="E1744">
        <v>110.62</v>
      </c>
      <c r="F1744">
        <v>1.3213999999999999</v>
      </c>
      <c r="G1744">
        <v>129.4</v>
      </c>
      <c r="H1744">
        <v>86.375</v>
      </c>
      <c r="I1744">
        <v>694</v>
      </c>
      <c r="J1744">
        <v>778.75</v>
      </c>
      <c r="K1744">
        <v>251.25</v>
      </c>
      <c r="L1744">
        <v>3311</v>
      </c>
      <c r="M1744">
        <v>18.61</v>
      </c>
    </row>
    <row r="1745" spans="3:13" x14ac:dyDescent="0.25">
      <c r="C1745" s="76">
        <v>41270</v>
      </c>
      <c r="D1745" s="81">
        <v>1.6096999999999999</v>
      </c>
      <c r="E1745">
        <v>110.8</v>
      </c>
      <c r="F1745">
        <v>1.3234999999999999</v>
      </c>
      <c r="G1745">
        <v>128.85</v>
      </c>
      <c r="H1745">
        <v>87.025000000000006</v>
      </c>
      <c r="I1745">
        <v>691.5</v>
      </c>
      <c r="J1745">
        <v>772.25</v>
      </c>
      <c r="K1745">
        <v>249.75</v>
      </c>
      <c r="L1745">
        <v>3311</v>
      </c>
      <c r="M1745">
        <v>18.559999999999999</v>
      </c>
    </row>
    <row r="1746" spans="3:13" x14ac:dyDescent="0.25">
      <c r="C1746" s="76">
        <v>41269</v>
      </c>
      <c r="D1746" s="81">
        <v>1.6133999999999999</v>
      </c>
      <c r="E1746">
        <v>111.07</v>
      </c>
      <c r="F1746">
        <v>1.3223</v>
      </c>
      <c r="G1746">
        <v>129.35</v>
      </c>
      <c r="H1746">
        <v>87.45</v>
      </c>
      <c r="I1746">
        <v>693.25</v>
      </c>
      <c r="J1746">
        <v>774.5</v>
      </c>
      <c r="K1746">
        <v>255.5</v>
      </c>
      <c r="L1746">
        <v>3311</v>
      </c>
      <c r="M1746">
        <v>18.559999999999999</v>
      </c>
    </row>
    <row r="1747" spans="3:13" x14ac:dyDescent="0.25">
      <c r="C1747" s="76">
        <v>41268</v>
      </c>
      <c r="D1747" s="81">
        <v>1.6125</v>
      </c>
      <c r="E1747">
        <v>108.8</v>
      </c>
      <c r="F1747">
        <v>1.3182</v>
      </c>
      <c r="G1747">
        <v>129.17500000000001</v>
      </c>
      <c r="H1747">
        <v>87.55</v>
      </c>
      <c r="I1747">
        <v>704.25</v>
      </c>
      <c r="J1747">
        <v>793.75</v>
      </c>
      <c r="K1747">
        <v>255.5</v>
      </c>
      <c r="L1747">
        <v>3311</v>
      </c>
      <c r="M1747">
        <v>18.57</v>
      </c>
    </row>
    <row r="1748" spans="3:13" x14ac:dyDescent="0.25">
      <c r="C1748" s="76">
        <v>41267</v>
      </c>
      <c r="D1748" s="81">
        <v>1.6121000000000001</v>
      </c>
      <c r="E1748">
        <v>108.8</v>
      </c>
      <c r="F1748">
        <v>1.3186</v>
      </c>
      <c r="G1748">
        <v>129.17500000000001</v>
      </c>
      <c r="H1748">
        <v>87.55</v>
      </c>
      <c r="I1748">
        <v>704.25</v>
      </c>
      <c r="J1748">
        <v>793.75</v>
      </c>
      <c r="K1748">
        <v>255.5</v>
      </c>
      <c r="L1748">
        <v>3311</v>
      </c>
      <c r="M1748">
        <v>18.57</v>
      </c>
    </row>
    <row r="1749" spans="3:13" x14ac:dyDescent="0.25">
      <c r="C1749" s="76">
        <v>41264</v>
      </c>
      <c r="D1749" s="81">
        <v>1.617</v>
      </c>
      <c r="E1749">
        <v>108.97</v>
      </c>
      <c r="F1749">
        <v>1.3185</v>
      </c>
      <c r="G1749">
        <v>129.27500000000001</v>
      </c>
      <c r="H1749">
        <v>86.9</v>
      </c>
      <c r="I1749">
        <v>702</v>
      </c>
      <c r="J1749">
        <v>792</v>
      </c>
      <c r="K1749">
        <v>254.5</v>
      </c>
      <c r="L1749">
        <v>3311</v>
      </c>
      <c r="M1749">
        <v>18.57</v>
      </c>
    </row>
    <row r="1750" spans="3:13" x14ac:dyDescent="0.25">
      <c r="C1750" s="76">
        <v>41263</v>
      </c>
      <c r="D1750" s="81">
        <v>1.6276999999999999</v>
      </c>
      <c r="E1750">
        <v>110.2</v>
      </c>
      <c r="F1750">
        <v>1.3242</v>
      </c>
      <c r="G1750">
        <v>128.94999999999999</v>
      </c>
      <c r="H1750">
        <v>86.45</v>
      </c>
      <c r="I1750">
        <v>696.5</v>
      </c>
      <c r="J1750">
        <v>790.5</v>
      </c>
      <c r="K1750">
        <v>249</v>
      </c>
      <c r="L1750">
        <v>3311</v>
      </c>
      <c r="M1750">
        <v>18.559999999999999</v>
      </c>
    </row>
    <row r="1751" spans="3:13" x14ac:dyDescent="0.25">
      <c r="C1751" s="76">
        <v>41262</v>
      </c>
      <c r="D1751" s="81">
        <v>1.6244000000000001</v>
      </c>
      <c r="E1751">
        <v>110.36</v>
      </c>
      <c r="F1751">
        <v>1.3226</v>
      </c>
      <c r="G1751">
        <v>129.47499999999999</v>
      </c>
      <c r="H1751">
        <v>86.575000000000003</v>
      </c>
      <c r="I1751">
        <v>703</v>
      </c>
      <c r="J1751">
        <v>805.75</v>
      </c>
      <c r="K1751">
        <v>254.75</v>
      </c>
      <c r="L1751">
        <v>3311</v>
      </c>
      <c r="M1751">
        <v>18.649999999999999</v>
      </c>
    </row>
    <row r="1752" spans="3:13" x14ac:dyDescent="0.25">
      <c r="C1752" s="76">
        <v>41261</v>
      </c>
      <c r="D1752" s="81">
        <v>1.625</v>
      </c>
      <c r="E1752">
        <v>108.84</v>
      </c>
      <c r="F1752">
        <v>1.3229</v>
      </c>
      <c r="G1752">
        <v>128.22499999999999</v>
      </c>
      <c r="H1752">
        <v>85.275000000000006</v>
      </c>
      <c r="I1752">
        <v>720</v>
      </c>
      <c r="J1752">
        <v>811.25</v>
      </c>
      <c r="K1752">
        <v>255.75</v>
      </c>
      <c r="L1752">
        <v>3311</v>
      </c>
      <c r="M1752">
        <v>18.68</v>
      </c>
    </row>
    <row r="1753" spans="3:13" x14ac:dyDescent="0.25">
      <c r="C1753" s="76">
        <v>41260</v>
      </c>
      <c r="D1753" s="81">
        <v>1.6202000000000001</v>
      </c>
      <c r="E1753">
        <v>107.64</v>
      </c>
      <c r="F1753">
        <v>1.3163</v>
      </c>
      <c r="G1753">
        <v>129</v>
      </c>
      <c r="H1753">
        <v>84.75</v>
      </c>
      <c r="I1753">
        <v>724</v>
      </c>
      <c r="J1753">
        <v>808</v>
      </c>
      <c r="K1753">
        <v>257.75</v>
      </c>
      <c r="L1753">
        <v>3290</v>
      </c>
      <c r="M1753">
        <v>18.63</v>
      </c>
    </row>
    <row r="1754" spans="3:13" x14ac:dyDescent="0.25">
      <c r="C1754" s="76">
        <v>41257</v>
      </c>
      <c r="D1754" s="81">
        <v>1.6165</v>
      </c>
      <c r="E1754">
        <v>109.15</v>
      </c>
      <c r="F1754">
        <v>1.3161</v>
      </c>
      <c r="G1754">
        <v>126.9</v>
      </c>
      <c r="H1754">
        <v>82</v>
      </c>
      <c r="I1754">
        <v>718.75</v>
      </c>
      <c r="J1754">
        <v>801</v>
      </c>
      <c r="K1754">
        <v>260.25</v>
      </c>
      <c r="L1754">
        <v>3290</v>
      </c>
      <c r="M1754">
        <v>18.59</v>
      </c>
    </row>
    <row r="1755" spans="3:13" x14ac:dyDescent="0.25">
      <c r="C1755" s="76">
        <v>41256</v>
      </c>
      <c r="D1755" s="81">
        <v>1.6109</v>
      </c>
      <c r="E1755">
        <v>107.91</v>
      </c>
      <c r="F1755">
        <v>1.3076000000000001</v>
      </c>
      <c r="G1755">
        <v>126.2</v>
      </c>
      <c r="H1755">
        <v>82.125</v>
      </c>
      <c r="I1755">
        <v>712.25</v>
      </c>
      <c r="J1755">
        <v>793</v>
      </c>
      <c r="K1755">
        <v>255.75</v>
      </c>
      <c r="L1755">
        <v>3290</v>
      </c>
      <c r="M1755">
        <v>18.579999999999998</v>
      </c>
    </row>
    <row r="1756" spans="3:13" x14ac:dyDescent="0.25">
      <c r="C1756" s="76">
        <v>41255</v>
      </c>
      <c r="D1756" s="81">
        <v>1.6147</v>
      </c>
      <c r="E1756">
        <v>109.5</v>
      </c>
      <c r="F1756">
        <v>1.3071999999999999</v>
      </c>
      <c r="G1756">
        <v>126.35</v>
      </c>
      <c r="H1756">
        <v>82.075000000000003</v>
      </c>
      <c r="I1756">
        <v>721</v>
      </c>
      <c r="J1756">
        <v>794.75</v>
      </c>
      <c r="K1756">
        <v>261.25</v>
      </c>
      <c r="L1756">
        <v>3290</v>
      </c>
      <c r="M1756">
        <v>18.48</v>
      </c>
    </row>
    <row r="1757" spans="3:13" x14ac:dyDescent="0.25">
      <c r="C1757" s="76">
        <v>41254</v>
      </c>
      <c r="D1757" s="81">
        <v>1.6113999999999999</v>
      </c>
      <c r="E1757">
        <v>108.01</v>
      </c>
      <c r="F1757">
        <v>1.3004</v>
      </c>
      <c r="G1757">
        <v>126.55</v>
      </c>
      <c r="H1757">
        <v>82.1</v>
      </c>
      <c r="I1757">
        <v>724.25</v>
      </c>
      <c r="J1757">
        <v>805.75</v>
      </c>
      <c r="K1757">
        <v>261.75</v>
      </c>
      <c r="L1757">
        <v>3290</v>
      </c>
      <c r="M1757">
        <v>18.5</v>
      </c>
    </row>
    <row r="1758" spans="3:13" x14ac:dyDescent="0.25">
      <c r="C1758" s="76">
        <v>41253</v>
      </c>
      <c r="D1758" s="81">
        <v>1.6073999999999999</v>
      </c>
      <c r="E1758">
        <v>107.33</v>
      </c>
      <c r="F1758">
        <v>1.294</v>
      </c>
      <c r="G1758">
        <v>125.6</v>
      </c>
      <c r="H1758">
        <v>82.15</v>
      </c>
      <c r="I1758">
        <v>726.75</v>
      </c>
      <c r="J1758">
        <v>832.75</v>
      </c>
      <c r="K1758">
        <v>266.5</v>
      </c>
      <c r="L1758">
        <v>3290</v>
      </c>
      <c r="M1758">
        <v>18.510000000000002</v>
      </c>
    </row>
    <row r="1759" spans="3:13" x14ac:dyDescent="0.25">
      <c r="C1759" s="76">
        <v>41250</v>
      </c>
      <c r="D1759" s="81">
        <v>1.6035999999999999</v>
      </c>
      <c r="E1759">
        <v>107.02</v>
      </c>
      <c r="F1759">
        <v>1.2924</v>
      </c>
      <c r="G1759">
        <v>125.875</v>
      </c>
      <c r="H1759">
        <v>82.3</v>
      </c>
      <c r="I1759">
        <v>732.75</v>
      </c>
      <c r="J1759">
        <v>844.25</v>
      </c>
      <c r="K1759">
        <v>268.75</v>
      </c>
      <c r="L1759">
        <v>3290</v>
      </c>
      <c r="M1759">
        <v>18.510000000000002</v>
      </c>
    </row>
    <row r="1760" spans="3:13" x14ac:dyDescent="0.25">
      <c r="C1760" s="76">
        <v>41249</v>
      </c>
      <c r="D1760" s="81">
        <v>1.6048</v>
      </c>
      <c r="E1760">
        <v>107.03</v>
      </c>
      <c r="F1760">
        <v>1.2967</v>
      </c>
      <c r="G1760">
        <v>126.075</v>
      </c>
      <c r="H1760">
        <v>83.45</v>
      </c>
      <c r="I1760">
        <v>747.75</v>
      </c>
      <c r="J1760">
        <v>845.25</v>
      </c>
      <c r="K1760">
        <v>267.75</v>
      </c>
      <c r="L1760">
        <v>3290</v>
      </c>
      <c r="M1760">
        <v>18.5</v>
      </c>
    </row>
    <row r="1761" spans="3:13" x14ac:dyDescent="0.25">
      <c r="C1761" s="76">
        <v>41248</v>
      </c>
      <c r="D1761" s="81">
        <v>1.6095999999999999</v>
      </c>
      <c r="E1761">
        <v>108.81</v>
      </c>
      <c r="F1761">
        <v>1.3066</v>
      </c>
      <c r="G1761">
        <v>126.15</v>
      </c>
      <c r="H1761">
        <v>85</v>
      </c>
      <c r="I1761">
        <v>753.25</v>
      </c>
      <c r="J1761">
        <v>842.25</v>
      </c>
      <c r="K1761">
        <v>268.75</v>
      </c>
      <c r="L1761">
        <v>3290</v>
      </c>
      <c r="M1761">
        <v>18.47</v>
      </c>
    </row>
    <row r="1762" spans="3:13" x14ac:dyDescent="0.25">
      <c r="C1762" s="76">
        <v>41247</v>
      </c>
      <c r="D1762" s="81">
        <v>1.6101000000000001</v>
      </c>
      <c r="E1762">
        <v>109.84</v>
      </c>
      <c r="F1762">
        <v>1.3092999999999999</v>
      </c>
      <c r="G1762">
        <v>126.125</v>
      </c>
      <c r="H1762">
        <v>84.45</v>
      </c>
      <c r="I1762">
        <v>746.5</v>
      </c>
      <c r="J1762">
        <v>838.5</v>
      </c>
      <c r="K1762">
        <v>266.75</v>
      </c>
      <c r="L1762">
        <v>3290</v>
      </c>
      <c r="M1762">
        <v>20.8</v>
      </c>
    </row>
    <row r="1763" spans="3:13" x14ac:dyDescent="0.25">
      <c r="C1763" s="76">
        <v>41246</v>
      </c>
      <c r="D1763" s="81">
        <v>1.6088</v>
      </c>
      <c r="E1763">
        <v>110.92</v>
      </c>
      <c r="F1763">
        <v>1.3052999999999999</v>
      </c>
      <c r="G1763">
        <v>127</v>
      </c>
      <c r="H1763">
        <v>83.924999999999997</v>
      </c>
      <c r="I1763">
        <v>749</v>
      </c>
      <c r="J1763">
        <v>842</v>
      </c>
      <c r="K1763">
        <v>269.25</v>
      </c>
      <c r="L1763">
        <v>3348</v>
      </c>
      <c r="M1763">
        <v>20.78</v>
      </c>
    </row>
    <row r="1764" spans="3:13" x14ac:dyDescent="0.25">
      <c r="C1764" s="76">
        <v>41243</v>
      </c>
      <c r="D1764" s="81">
        <v>1.601</v>
      </c>
      <c r="E1764">
        <v>111.23</v>
      </c>
      <c r="F1764">
        <v>1.2984</v>
      </c>
      <c r="G1764">
        <v>126.72499999999999</v>
      </c>
      <c r="H1764">
        <v>84.075000000000003</v>
      </c>
      <c r="I1764">
        <v>748</v>
      </c>
      <c r="J1764">
        <v>844.75</v>
      </c>
      <c r="K1764">
        <v>269.5</v>
      </c>
      <c r="L1764">
        <v>3348</v>
      </c>
      <c r="M1764">
        <v>20.8</v>
      </c>
    </row>
    <row r="1765" spans="3:13" x14ac:dyDescent="0.25">
      <c r="C1765" s="76">
        <v>41242</v>
      </c>
      <c r="D1765" s="81">
        <v>1.6039000000000001</v>
      </c>
      <c r="E1765">
        <v>110.76</v>
      </c>
      <c r="F1765">
        <v>1.2977000000000001</v>
      </c>
      <c r="G1765">
        <v>128.19999999999999</v>
      </c>
      <c r="H1765">
        <v>83.7</v>
      </c>
      <c r="I1765">
        <v>751.5</v>
      </c>
      <c r="J1765">
        <v>869.25</v>
      </c>
      <c r="K1765">
        <v>273.75</v>
      </c>
      <c r="L1765">
        <v>3348</v>
      </c>
      <c r="M1765">
        <v>20.8</v>
      </c>
    </row>
    <row r="1766" spans="3:13" x14ac:dyDescent="0.25">
      <c r="C1766" s="76">
        <v>41241</v>
      </c>
      <c r="D1766" s="81">
        <v>1.6012</v>
      </c>
      <c r="E1766">
        <v>109.51</v>
      </c>
      <c r="F1766">
        <v>1.2950999999999999</v>
      </c>
      <c r="G1766">
        <v>127.825</v>
      </c>
      <c r="H1766">
        <v>83.825000000000003</v>
      </c>
      <c r="I1766">
        <v>760.25</v>
      </c>
      <c r="J1766">
        <v>876</v>
      </c>
      <c r="K1766">
        <v>276</v>
      </c>
      <c r="L1766">
        <v>3348</v>
      </c>
      <c r="M1766">
        <v>20.77</v>
      </c>
    </row>
    <row r="1767" spans="3:13" x14ac:dyDescent="0.25">
      <c r="C1767" s="76">
        <v>41240</v>
      </c>
      <c r="D1767" s="81">
        <v>1.6020000000000001</v>
      </c>
      <c r="E1767">
        <v>109.87</v>
      </c>
      <c r="F1767">
        <v>1.2944</v>
      </c>
      <c r="G1767">
        <v>128.375</v>
      </c>
      <c r="H1767">
        <v>82.375</v>
      </c>
      <c r="I1767">
        <v>760</v>
      </c>
      <c r="J1767">
        <v>873</v>
      </c>
      <c r="K1767">
        <v>273.25</v>
      </c>
      <c r="L1767">
        <v>3348</v>
      </c>
      <c r="M1767">
        <v>20.73</v>
      </c>
    </row>
    <row r="1768" spans="3:13" x14ac:dyDescent="0.25">
      <c r="C1768" s="76">
        <v>41239</v>
      </c>
      <c r="D1768" s="81">
        <v>1.6025</v>
      </c>
      <c r="E1768">
        <v>110.92</v>
      </c>
      <c r="F1768">
        <v>1.2971999999999999</v>
      </c>
      <c r="G1768">
        <v>128.4</v>
      </c>
      <c r="H1768">
        <v>82.474999999999994</v>
      </c>
      <c r="I1768">
        <v>747.25</v>
      </c>
      <c r="J1768">
        <v>849</v>
      </c>
      <c r="K1768">
        <v>269.75</v>
      </c>
      <c r="L1768">
        <v>3348</v>
      </c>
      <c r="M1768">
        <v>20.73</v>
      </c>
    </row>
    <row r="1769" spans="3:13" x14ac:dyDescent="0.25">
      <c r="C1769" s="76">
        <v>41236</v>
      </c>
      <c r="D1769" s="81">
        <v>1.603</v>
      </c>
      <c r="E1769">
        <v>111.38</v>
      </c>
      <c r="F1769">
        <v>1.2975000000000001</v>
      </c>
      <c r="G1769">
        <v>128.94999999999999</v>
      </c>
      <c r="H1769">
        <v>82.474999999999994</v>
      </c>
      <c r="I1769">
        <v>745.5</v>
      </c>
      <c r="J1769">
        <v>847.75</v>
      </c>
      <c r="K1769">
        <v>269.75</v>
      </c>
      <c r="L1769">
        <v>3348</v>
      </c>
      <c r="M1769">
        <v>20.71</v>
      </c>
    </row>
    <row r="1770" spans="3:13" x14ac:dyDescent="0.25">
      <c r="C1770" s="76">
        <v>41235</v>
      </c>
      <c r="D1770" s="81">
        <v>1.5934999999999999</v>
      </c>
      <c r="E1770">
        <v>110.55</v>
      </c>
      <c r="F1770">
        <v>1.2882</v>
      </c>
      <c r="G1770">
        <v>128.07499999999999</v>
      </c>
      <c r="H1770">
        <v>81.75</v>
      </c>
      <c r="I1770">
        <v>741</v>
      </c>
      <c r="J1770">
        <v>845.25</v>
      </c>
      <c r="K1770">
        <v>270.25</v>
      </c>
      <c r="L1770">
        <v>3348</v>
      </c>
      <c r="M1770">
        <v>20.71</v>
      </c>
    </row>
    <row r="1771" spans="3:13" x14ac:dyDescent="0.25">
      <c r="C1771" s="76">
        <v>41234</v>
      </c>
      <c r="D1771" s="81">
        <v>1.595</v>
      </c>
      <c r="E1771">
        <v>110.86</v>
      </c>
      <c r="F1771">
        <v>1.2827999999999999</v>
      </c>
      <c r="G1771">
        <v>128.07499999999999</v>
      </c>
      <c r="H1771">
        <v>81.75</v>
      </c>
      <c r="I1771">
        <v>741</v>
      </c>
      <c r="J1771">
        <v>845.25</v>
      </c>
      <c r="K1771">
        <v>269.25</v>
      </c>
      <c r="L1771">
        <v>3348</v>
      </c>
      <c r="M1771">
        <v>20.71</v>
      </c>
    </row>
    <row r="1772" spans="3:13" x14ac:dyDescent="0.25">
      <c r="C1772" s="76">
        <v>41233</v>
      </c>
      <c r="D1772" s="81">
        <v>1.5926</v>
      </c>
      <c r="E1772">
        <v>109.83</v>
      </c>
      <c r="F1772">
        <v>1.2816000000000001</v>
      </c>
      <c r="G1772">
        <v>127.05</v>
      </c>
      <c r="H1772">
        <v>81.650000000000006</v>
      </c>
      <c r="I1772">
        <v>743.25</v>
      </c>
      <c r="J1772">
        <v>845</v>
      </c>
      <c r="K1772">
        <v>270.25</v>
      </c>
      <c r="L1772">
        <v>3348</v>
      </c>
      <c r="M1772">
        <v>20.71</v>
      </c>
    </row>
    <row r="1773" spans="3:13" x14ac:dyDescent="0.25">
      <c r="C1773" s="76">
        <v>41232</v>
      </c>
      <c r="D1773" s="81">
        <v>1.5906</v>
      </c>
      <c r="E1773">
        <v>111.7</v>
      </c>
      <c r="F1773">
        <v>1.2810999999999999</v>
      </c>
      <c r="G1773">
        <v>126.6</v>
      </c>
      <c r="H1773">
        <v>81.45</v>
      </c>
      <c r="I1773">
        <v>738.75</v>
      </c>
      <c r="J1773">
        <v>841.75</v>
      </c>
      <c r="K1773">
        <v>270.25</v>
      </c>
      <c r="L1773">
        <v>3387</v>
      </c>
      <c r="M1773">
        <v>20.7</v>
      </c>
    </row>
    <row r="1774" spans="3:13" x14ac:dyDescent="0.25">
      <c r="C1774" s="76">
        <v>41229</v>
      </c>
      <c r="D1774" s="81">
        <v>1.5883</v>
      </c>
      <c r="E1774">
        <v>108.95</v>
      </c>
      <c r="F1774">
        <v>1.2742</v>
      </c>
      <c r="G1774">
        <v>126.15</v>
      </c>
      <c r="H1774">
        <v>80.325000000000003</v>
      </c>
      <c r="I1774">
        <v>727</v>
      </c>
      <c r="J1774">
        <v>838</v>
      </c>
      <c r="K1774">
        <v>269.25</v>
      </c>
      <c r="L1774">
        <v>3387</v>
      </c>
      <c r="M1774">
        <v>20.74</v>
      </c>
    </row>
    <row r="1775" spans="3:13" x14ac:dyDescent="0.25">
      <c r="C1775" s="76">
        <v>41228</v>
      </c>
      <c r="D1775" s="81">
        <v>1.5865</v>
      </c>
      <c r="E1775">
        <v>110.98</v>
      </c>
      <c r="F1775">
        <v>1.2778</v>
      </c>
      <c r="G1775">
        <v>125.6</v>
      </c>
      <c r="H1775">
        <v>80.075000000000003</v>
      </c>
      <c r="I1775">
        <v>721.25</v>
      </c>
      <c r="J1775">
        <v>845.5</v>
      </c>
      <c r="K1775">
        <v>269.25</v>
      </c>
      <c r="L1775">
        <v>3387</v>
      </c>
      <c r="M1775">
        <v>20.79</v>
      </c>
    </row>
    <row r="1776" spans="3:13" x14ac:dyDescent="0.25">
      <c r="C1776" s="76">
        <v>41227</v>
      </c>
      <c r="D1776" s="81">
        <v>1.5839000000000001</v>
      </c>
      <c r="E1776">
        <v>109.61</v>
      </c>
      <c r="F1776">
        <v>1.2734000000000001</v>
      </c>
      <c r="G1776">
        <v>125.425</v>
      </c>
      <c r="H1776">
        <v>80.099999999999994</v>
      </c>
      <c r="I1776">
        <v>725.75</v>
      </c>
      <c r="J1776">
        <v>848.75</v>
      </c>
      <c r="K1776">
        <v>270.25</v>
      </c>
      <c r="L1776">
        <v>3387</v>
      </c>
      <c r="M1776">
        <v>20.9</v>
      </c>
    </row>
    <row r="1777" spans="3:13" x14ac:dyDescent="0.25">
      <c r="C1777" s="76">
        <v>41226</v>
      </c>
      <c r="D1777" s="81">
        <v>1.5869</v>
      </c>
      <c r="E1777">
        <v>108.26</v>
      </c>
      <c r="F1777">
        <v>1.2702</v>
      </c>
      <c r="G1777">
        <v>125.8</v>
      </c>
      <c r="H1777">
        <v>80.5</v>
      </c>
      <c r="I1777">
        <v>723.5</v>
      </c>
      <c r="J1777">
        <v>851</v>
      </c>
      <c r="K1777">
        <v>268</v>
      </c>
      <c r="L1777">
        <v>3387</v>
      </c>
      <c r="M1777">
        <v>20.9</v>
      </c>
    </row>
    <row r="1778" spans="3:13" x14ac:dyDescent="0.25">
      <c r="C1778" s="76">
        <v>41225</v>
      </c>
      <c r="D1778" s="81">
        <v>1.5873999999999999</v>
      </c>
      <c r="E1778">
        <v>109.07</v>
      </c>
      <c r="F1778">
        <v>1.2706999999999999</v>
      </c>
      <c r="G1778">
        <v>125.35</v>
      </c>
      <c r="H1778">
        <v>80.325000000000003</v>
      </c>
      <c r="I1778">
        <v>718</v>
      </c>
      <c r="J1778">
        <v>857.75</v>
      </c>
      <c r="K1778">
        <v>272.75</v>
      </c>
      <c r="L1778">
        <v>3387</v>
      </c>
      <c r="M1778">
        <v>20.8</v>
      </c>
    </row>
    <row r="1779" spans="3:13" x14ac:dyDescent="0.25">
      <c r="C1779" s="76">
        <v>41222</v>
      </c>
      <c r="D1779" s="81">
        <v>1.5892999999999999</v>
      </c>
      <c r="E1779">
        <v>109.4</v>
      </c>
      <c r="F1779">
        <v>1.2707999999999999</v>
      </c>
      <c r="G1779">
        <v>125.75</v>
      </c>
      <c r="H1779">
        <v>80.75</v>
      </c>
      <c r="I1779">
        <v>738.75</v>
      </c>
      <c r="J1779">
        <v>886.5</v>
      </c>
      <c r="K1779">
        <v>280.5</v>
      </c>
      <c r="L1779">
        <v>3387</v>
      </c>
      <c r="M1779">
        <v>20.78</v>
      </c>
    </row>
    <row r="1780" spans="3:13" x14ac:dyDescent="0.25">
      <c r="C1780" s="76">
        <v>41221</v>
      </c>
      <c r="D1780" s="81">
        <v>1.5980000000000001</v>
      </c>
      <c r="E1780">
        <v>107.25</v>
      </c>
      <c r="F1780">
        <v>1.2745</v>
      </c>
      <c r="G1780">
        <v>125.425</v>
      </c>
      <c r="H1780">
        <v>80.2</v>
      </c>
      <c r="I1780">
        <v>741.25</v>
      </c>
      <c r="J1780">
        <v>902.5</v>
      </c>
      <c r="K1780">
        <v>278.25</v>
      </c>
      <c r="L1780">
        <v>3387</v>
      </c>
      <c r="M1780">
        <v>20.9</v>
      </c>
    </row>
    <row r="1781" spans="3:13" x14ac:dyDescent="0.25">
      <c r="C1781" s="76">
        <v>41220</v>
      </c>
      <c r="D1781" s="81">
        <v>1.5984</v>
      </c>
      <c r="E1781">
        <v>106.82</v>
      </c>
      <c r="F1781">
        <v>1.2769999999999999</v>
      </c>
      <c r="G1781">
        <v>124.95</v>
      </c>
      <c r="H1781">
        <v>80.099999999999994</v>
      </c>
      <c r="I1781">
        <v>744.25</v>
      </c>
      <c r="J1781">
        <v>894</v>
      </c>
      <c r="K1781">
        <v>276</v>
      </c>
      <c r="L1781">
        <v>3387</v>
      </c>
      <c r="M1781">
        <v>20.76</v>
      </c>
    </row>
    <row r="1782" spans="3:13" x14ac:dyDescent="0.25">
      <c r="C1782" s="76">
        <v>41219</v>
      </c>
      <c r="D1782" s="81">
        <v>1.5994999999999999</v>
      </c>
      <c r="E1782">
        <v>111.07</v>
      </c>
      <c r="F1782">
        <v>1.2813000000000001</v>
      </c>
      <c r="G1782">
        <v>125.675</v>
      </c>
      <c r="H1782">
        <v>77.575000000000003</v>
      </c>
      <c r="I1782">
        <v>741</v>
      </c>
      <c r="J1782">
        <v>877</v>
      </c>
      <c r="K1782">
        <v>274</v>
      </c>
      <c r="L1782">
        <v>3387</v>
      </c>
      <c r="M1782">
        <v>21.27</v>
      </c>
    </row>
    <row r="1783" spans="3:13" x14ac:dyDescent="0.25">
      <c r="C1783" s="76">
        <v>41218</v>
      </c>
      <c r="D1783" s="81">
        <v>1.5976999999999999</v>
      </c>
      <c r="E1783">
        <v>107.73</v>
      </c>
      <c r="F1783">
        <v>1.2795000000000001</v>
      </c>
      <c r="G1783">
        <v>125.27500000000001</v>
      </c>
      <c r="H1783">
        <v>76.924999999999997</v>
      </c>
      <c r="I1783">
        <v>735.5</v>
      </c>
      <c r="J1783">
        <v>866</v>
      </c>
      <c r="K1783">
        <v>271</v>
      </c>
      <c r="L1783">
        <v>3399</v>
      </c>
      <c r="M1783">
        <v>21.19</v>
      </c>
    </row>
    <row r="1784" spans="3:13" x14ac:dyDescent="0.25">
      <c r="C1784" s="76">
        <v>41215</v>
      </c>
      <c r="D1784" s="81">
        <v>1.6023000000000001</v>
      </c>
      <c r="E1784">
        <v>105.68</v>
      </c>
      <c r="F1784">
        <v>1.2836000000000001</v>
      </c>
      <c r="G1784">
        <v>125.425</v>
      </c>
      <c r="H1784">
        <v>77.75</v>
      </c>
      <c r="I1784">
        <v>739.5</v>
      </c>
      <c r="J1784">
        <v>864.5</v>
      </c>
      <c r="K1784">
        <v>269.25</v>
      </c>
      <c r="L1784">
        <v>3399</v>
      </c>
      <c r="M1784">
        <v>21.2</v>
      </c>
    </row>
    <row r="1785" spans="3:13" x14ac:dyDescent="0.25">
      <c r="C1785" s="76">
        <v>41214</v>
      </c>
      <c r="D1785" s="81">
        <v>1.613</v>
      </c>
      <c r="E1785">
        <v>108.17</v>
      </c>
      <c r="F1785">
        <v>1.2942</v>
      </c>
      <c r="G1785">
        <v>125.325</v>
      </c>
      <c r="H1785">
        <v>77.875</v>
      </c>
      <c r="I1785">
        <v>751</v>
      </c>
      <c r="J1785">
        <v>868.5</v>
      </c>
      <c r="K1785">
        <v>267.75</v>
      </c>
      <c r="L1785">
        <v>3399</v>
      </c>
      <c r="M1785">
        <v>21.1</v>
      </c>
    </row>
    <row r="1786" spans="3:13" x14ac:dyDescent="0.25">
      <c r="C1786" s="76">
        <v>41213</v>
      </c>
      <c r="D1786" s="81">
        <v>1.6128</v>
      </c>
      <c r="E1786">
        <v>108.7</v>
      </c>
      <c r="F1786">
        <v>1.2958000000000001</v>
      </c>
      <c r="G1786">
        <v>126.75</v>
      </c>
      <c r="H1786">
        <v>78.275000000000006</v>
      </c>
      <c r="I1786">
        <v>755.75</v>
      </c>
      <c r="J1786">
        <v>864.5</v>
      </c>
      <c r="K1786">
        <v>265.25</v>
      </c>
      <c r="L1786">
        <v>3399</v>
      </c>
      <c r="M1786">
        <v>21.06</v>
      </c>
    </row>
    <row r="1787" spans="3:13" x14ac:dyDescent="0.25">
      <c r="C1787" s="76">
        <v>41212</v>
      </c>
      <c r="D1787" s="81">
        <v>1.6072</v>
      </c>
      <c r="E1787">
        <v>109.08</v>
      </c>
      <c r="F1787">
        <v>1.2956000000000001</v>
      </c>
      <c r="G1787">
        <v>125.9</v>
      </c>
      <c r="H1787">
        <v>78.099999999999994</v>
      </c>
      <c r="I1787">
        <v>741.75</v>
      </c>
      <c r="J1787">
        <v>856.75</v>
      </c>
      <c r="K1787">
        <v>262.25</v>
      </c>
      <c r="L1787">
        <v>3399</v>
      </c>
      <c r="M1787">
        <v>21.05</v>
      </c>
    </row>
    <row r="1788" spans="3:13" x14ac:dyDescent="0.25">
      <c r="C1788" s="76">
        <v>41211</v>
      </c>
      <c r="D1788" s="81">
        <v>1.603</v>
      </c>
      <c r="E1788">
        <v>109.44</v>
      </c>
      <c r="F1788">
        <v>1.2902</v>
      </c>
      <c r="G1788">
        <v>125.375</v>
      </c>
      <c r="H1788">
        <v>77.8</v>
      </c>
      <c r="I1788">
        <v>737</v>
      </c>
      <c r="J1788">
        <v>858</v>
      </c>
      <c r="K1788">
        <v>263</v>
      </c>
      <c r="L1788">
        <v>3399</v>
      </c>
      <c r="M1788">
        <v>21.03</v>
      </c>
    </row>
    <row r="1789" spans="3:13" x14ac:dyDescent="0.25">
      <c r="C1789" s="76">
        <v>41208</v>
      </c>
      <c r="D1789" s="81">
        <v>1.6103000000000001</v>
      </c>
      <c r="E1789">
        <v>109.55</v>
      </c>
      <c r="F1789">
        <v>1.2939000000000001</v>
      </c>
      <c r="G1789">
        <v>125.5</v>
      </c>
      <c r="H1789">
        <v>78.900000000000006</v>
      </c>
      <c r="I1789">
        <v>737.75</v>
      </c>
      <c r="J1789">
        <v>863.75</v>
      </c>
      <c r="K1789">
        <v>264.25</v>
      </c>
      <c r="L1789">
        <v>3399</v>
      </c>
      <c r="M1789">
        <v>21.03</v>
      </c>
    </row>
    <row r="1790" spans="3:13" x14ac:dyDescent="0.25">
      <c r="C1790" s="76">
        <v>41207</v>
      </c>
      <c r="D1790" s="81">
        <v>1.6115999999999999</v>
      </c>
      <c r="E1790">
        <v>108.49</v>
      </c>
      <c r="F1790">
        <v>1.2932999999999999</v>
      </c>
      <c r="G1790">
        <v>125.75</v>
      </c>
      <c r="H1790">
        <v>78.125</v>
      </c>
      <c r="I1790">
        <v>742</v>
      </c>
      <c r="J1790">
        <v>872.75</v>
      </c>
      <c r="K1790">
        <v>262.75</v>
      </c>
      <c r="L1790">
        <v>3399</v>
      </c>
      <c r="M1790">
        <v>21.04</v>
      </c>
    </row>
    <row r="1791" spans="3:13" x14ac:dyDescent="0.25">
      <c r="C1791" s="76">
        <v>41206</v>
      </c>
      <c r="D1791" s="81">
        <v>1.6035999999999999</v>
      </c>
      <c r="E1791">
        <v>107.85</v>
      </c>
      <c r="F1791">
        <v>1.2970999999999999</v>
      </c>
      <c r="G1791">
        <v>126.2</v>
      </c>
      <c r="H1791">
        <v>78.25</v>
      </c>
      <c r="I1791">
        <v>754.5</v>
      </c>
      <c r="J1791">
        <v>884</v>
      </c>
      <c r="K1791">
        <v>266.75</v>
      </c>
      <c r="L1791">
        <v>3399</v>
      </c>
      <c r="M1791">
        <v>21.04</v>
      </c>
    </row>
    <row r="1792" spans="3:13" x14ac:dyDescent="0.25">
      <c r="C1792" s="76">
        <v>41205</v>
      </c>
      <c r="D1792" s="81">
        <v>1.5951</v>
      </c>
      <c r="E1792">
        <v>108.25</v>
      </c>
      <c r="F1792">
        <v>1.2985</v>
      </c>
      <c r="G1792">
        <v>126</v>
      </c>
      <c r="H1792">
        <v>78.125</v>
      </c>
      <c r="I1792">
        <v>756</v>
      </c>
      <c r="J1792">
        <v>868.75</v>
      </c>
      <c r="K1792">
        <v>263.25</v>
      </c>
      <c r="L1792">
        <v>3399</v>
      </c>
      <c r="M1792">
        <v>21.04</v>
      </c>
    </row>
    <row r="1793" spans="3:13" x14ac:dyDescent="0.25">
      <c r="C1793" s="76">
        <v>41204</v>
      </c>
      <c r="D1793" s="81">
        <v>1.6012</v>
      </c>
      <c r="E1793">
        <v>109.44</v>
      </c>
      <c r="F1793">
        <v>1.3059000000000001</v>
      </c>
      <c r="G1793">
        <v>126.4</v>
      </c>
      <c r="H1793">
        <v>78.674999999999997</v>
      </c>
      <c r="I1793">
        <v>761.25</v>
      </c>
      <c r="J1793">
        <v>878.25</v>
      </c>
      <c r="K1793">
        <v>263</v>
      </c>
      <c r="L1793">
        <v>3399</v>
      </c>
      <c r="M1793">
        <v>21.05</v>
      </c>
    </row>
    <row r="1794" spans="3:13" x14ac:dyDescent="0.25">
      <c r="C1794" s="76">
        <v>41201</v>
      </c>
      <c r="D1794" s="81">
        <v>1.6003000000000001</v>
      </c>
      <c r="E1794">
        <v>110.14</v>
      </c>
      <c r="F1794">
        <v>1.3021</v>
      </c>
      <c r="G1794">
        <v>126.3</v>
      </c>
      <c r="H1794">
        <v>79.625</v>
      </c>
      <c r="I1794">
        <v>761.5</v>
      </c>
      <c r="J1794">
        <v>872.5</v>
      </c>
      <c r="K1794">
        <v>262.75</v>
      </c>
      <c r="L1794">
        <v>3399</v>
      </c>
      <c r="M1794">
        <v>21.04</v>
      </c>
    </row>
    <row r="1795" spans="3:13" x14ac:dyDescent="0.25">
      <c r="C1795" s="76">
        <v>41200</v>
      </c>
      <c r="D1795" s="81">
        <v>1.6043000000000001</v>
      </c>
      <c r="E1795">
        <v>112.42</v>
      </c>
      <c r="F1795">
        <v>1.3065</v>
      </c>
      <c r="G1795">
        <v>126.22499999999999</v>
      </c>
      <c r="H1795">
        <v>78.849999999999994</v>
      </c>
      <c r="I1795">
        <v>760.75</v>
      </c>
      <c r="J1795">
        <v>868.5</v>
      </c>
      <c r="K1795">
        <v>259.75</v>
      </c>
      <c r="L1795">
        <v>3399</v>
      </c>
      <c r="M1795">
        <v>21.04</v>
      </c>
    </row>
    <row r="1796" spans="3:13" x14ac:dyDescent="0.25">
      <c r="C1796" s="76">
        <v>41199</v>
      </c>
      <c r="D1796" s="81">
        <v>1.6148</v>
      </c>
      <c r="E1796">
        <v>113.22</v>
      </c>
      <c r="F1796">
        <v>1.3117000000000001</v>
      </c>
      <c r="G1796">
        <v>126.125</v>
      </c>
      <c r="H1796">
        <v>79.174999999999997</v>
      </c>
      <c r="I1796">
        <v>745.5</v>
      </c>
      <c r="J1796">
        <v>856.25</v>
      </c>
      <c r="K1796">
        <v>256.5</v>
      </c>
      <c r="L1796">
        <v>3399</v>
      </c>
      <c r="M1796">
        <v>21.05</v>
      </c>
    </row>
    <row r="1797" spans="3:13" x14ac:dyDescent="0.25">
      <c r="C1797" s="76">
        <v>41198</v>
      </c>
      <c r="D1797" s="81">
        <v>1.611</v>
      </c>
      <c r="E1797">
        <v>115.07</v>
      </c>
      <c r="F1797">
        <v>1.3051999999999999</v>
      </c>
      <c r="G1797">
        <v>125.55</v>
      </c>
      <c r="H1797">
        <v>78.599999999999994</v>
      </c>
      <c r="I1797">
        <v>738.25</v>
      </c>
      <c r="J1797">
        <v>847.75</v>
      </c>
      <c r="K1797">
        <v>257.5</v>
      </c>
      <c r="L1797">
        <v>3399</v>
      </c>
      <c r="M1797">
        <v>21.05</v>
      </c>
    </row>
    <row r="1798" spans="3:13" x14ac:dyDescent="0.25">
      <c r="C1798" s="76">
        <v>41197</v>
      </c>
      <c r="D1798" s="81">
        <v>1.6068</v>
      </c>
      <c r="E1798">
        <v>115.8</v>
      </c>
      <c r="F1798">
        <v>1.2948</v>
      </c>
      <c r="G1798">
        <v>124.15</v>
      </c>
      <c r="H1798">
        <v>78.55</v>
      </c>
      <c r="I1798">
        <v>737.25</v>
      </c>
      <c r="J1798">
        <v>848.25</v>
      </c>
      <c r="K1798">
        <v>259</v>
      </c>
      <c r="L1798">
        <v>3285</v>
      </c>
      <c r="M1798">
        <v>21.16</v>
      </c>
    </row>
    <row r="1799" spans="3:13" x14ac:dyDescent="0.25">
      <c r="C1799" s="76">
        <v>41194</v>
      </c>
      <c r="D1799" s="81">
        <v>1.607</v>
      </c>
      <c r="E1799">
        <v>114.62</v>
      </c>
      <c r="F1799">
        <v>1.2949999999999999</v>
      </c>
      <c r="G1799">
        <v>123.9</v>
      </c>
      <c r="H1799">
        <v>82.325000000000003</v>
      </c>
      <c r="I1799">
        <v>752.75</v>
      </c>
      <c r="J1799">
        <v>856.75</v>
      </c>
      <c r="K1799">
        <v>258.75</v>
      </c>
      <c r="L1799">
        <v>3285</v>
      </c>
      <c r="M1799">
        <v>21.14</v>
      </c>
    </row>
    <row r="1800" spans="3:13" x14ac:dyDescent="0.25">
      <c r="C1800" s="76">
        <v>41193</v>
      </c>
      <c r="D1800" s="81">
        <v>1.6044</v>
      </c>
      <c r="E1800">
        <v>115.71</v>
      </c>
      <c r="F1800">
        <v>1.2926</v>
      </c>
      <c r="G1800">
        <v>124.6</v>
      </c>
      <c r="H1800">
        <v>82.325000000000003</v>
      </c>
      <c r="I1800">
        <v>773.25</v>
      </c>
      <c r="J1800">
        <v>886</v>
      </c>
      <c r="K1800">
        <v>263.5</v>
      </c>
      <c r="L1800">
        <v>3285</v>
      </c>
      <c r="M1800">
        <v>21.12</v>
      </c>
    </row>
    <row r="1801" spans="3:13" x14ac:dyDescent="0.25">
      <c r="C1801" s="76">
        <v>41192</v>
      </c>
      <c r="D1801" s="81">
        <v>1.6003000000000001</v>
      </c>
      <c r="E1801">
        <v>114.33</v>
      </c>
      <c r="F1801">
        <v>1.2874000000000001</v>
      </c>
      <c r="G1801">
        <v>124.925</v>
      </c>
      <c r="H1801">
        <v>82.575000000000003</v>
      </c>
      <c r="I1801">
        <v>736.75</v>
      </c>
      <c r="J1801">
        <v>869.75</v>
      </c>
      <c r="K1801">
        <v>261.25</v>
      </c>
      <c r="L1801">
        <v>3285</v>
      </c>
      <c r="M1801">
        <v>21.05</v>
      </c>
    </row>
    <row r="1802" spans="3:13" x14ac:dyDescent="0.25">
      <c r="C1802" s="76">
        <v>41191</v>
      </c>
      <c r="D1802" s="81">
        <v>1.6001000000000001</v>
      </c>
      <c r="E1802">
        <v>114.5</v>
      </c>
      <c r="F1802">
        <v>1.2884</v>
      </c>
      <c r="G1802">
        <v>124.7</v>
      </c>
      <c r="H1802">
        <v>81.900000000000006</v>
      </c>
      <c r="I1802">
        <v>742</v>
      </c>
      <c r="J1802">
        <v>864.25</v>
      </c>
      <c r="K1802">
        <v>261.25</v>
      </c>
      <c r="L1802">
        <v>3285</v>
      </c>
      <c r="M1802">
        <v>21.01</v>
      </c>
    </row>
    <row r="1803" spans="3:13" x14ac:dyDescent="0.25">
      <c r="C1803" s="76">
        <v>41190</v>
      </c>
      <c r="D1803" s="81">
        <v>1.6026</v>
      </c>
      <c r="E1803">
        <v>111.82</v>
      </c>
      <c r="F1803">
        <v>1.2968999999999999</v>
      </c>
      <c r="G1803">
        <v>123.35</v>
      </c>
      <c r="H1803">
        <v>81.474999999999994</v>
      </c>
      <c r="I1803">
        <v>742</v>
      </c>
      <c r="J1803">
        <v>861</v>
      </c>
      <c r="K1803">
        <v>259.75</v>
      </c>
      <c r="L1803">
        <v>3285</v>
      </c>
      <c r="M1803">
        <v>21.05</v>
      </c>
    </row>
    <row r="1804" spans="3:13" x14ac:dyDescent="0.25">
      <c r="C1804" s="76">
        <v>41187</v>
      </c>
      <c r="D1804" s="81">
        <v>1.6133999999999999</v>
      </c>
      <c r="E1804">
        <v>112.02</v>
      </c>
      <c r="F1804">
        <v>1.3032999999999999</v>
      </c>
      <c r="G1804">
        <v>123.05</v>
      </c>
      <c r="H1804">
        <v>81.325000000000003</v>
      </c>
      <c r="I1804">
        <v>748</v>
      </c>
      <c r="J1804">
        <v>857.5</v>
      </c>
      <c r="K1804">
        <v>259</v>
      </c>
      <c r="L1804">
        <v>3285</v>
      </c>
      <c r="M1804">
        <v>20.9</v>
      </c>
    </row>
    <row r="1805" spans="3:13" x14ac:dyDescent="0.25">
      <c r="C1805" s="76">
        <v>41186</v>
      </c>
      <c r="D1805" s="81">
        <v>1.619</v>
      </c>
      <c r="E1805">
        <v>112.58</v>
      </c>
      <c r="F1805">
        <v>1.3017000000000001</v>
      </c>
      <c r="G1805">
        <v>122.325</v>
      </c>
      <c r="H1805">
        <v>81.8</v>
      </c>
      <c r="I1805">
        <v>757</v>
      </c>
      <c r="J1805">
        <v>869.25</v>
      </c>
      <c r="K1805">
        <v>260.25</v>
      </c>
      <c r="L1805">
        <v>3285</v>
      </c>
      <c r="M1805">
        <v>21.06</v>
      </c>
    </row>
    <row r="1806" spans="3:13" x14ac:dyDescent="0.25">
      <c r="C1806" s="76">
        <v>41185</v>
      </c>
      <c r="D1806" s="81">
        <v>1.6073999999999999</v>
      </c>
      <c r="E1806">
        <v>108.17</v>
      </c>
      <c r="F1806">
        <v>1.2904</v>
      </c>
      <c r="G1806">
        <v>123.075</v>
      </c>
      <c r="H1806">
        <v>80.025000000000006</v>
      </c>
      <c r="I1806">
        <v>756.75</v>
      </c>
      <c r="J1806">
        <v>873</v>
      </c>
      <c r="K1806">
        <v>258</v>
      </c>
      <c r="L1806">
        <v>3285</v>
      </c>
      <c r="M1806">
        <v>21.17</v>
      </c>
    </row>
    <row r="1807" spans="3:13" x14ac:dyDescent="0.25">
      <c r="C1807" s="76">
        <v>41184</v>
      </c>
      <c r="D1807" s="81">
        <v>1.6132</v>
      </c>
      <c r="E1807">
        <v>111.57</v>
      </c>
      <c r="F1807">
        <v>1.2918000000000001</v>
      </c>
      <c r="G1807">
        <v>123.27500000000001</v>
      </c>
      <c r="H1807">
        <v>79.150000000000006</v>
      </c>
      <c r="I1807">
        <v>758.25</v>
      </c>
      <c r="J1807">
        <v>871.5</v>
      </c>
      <c r="K1807">
        <v>259.25</v>
      </c>
      <c r="L1807">
        <v>3285</v>
      </c>
      <c r="M1807">
        <v>18.96</v>
      </c>
    </row>
    <row r="1808" spans="3:13" x14ac:dyDescent="0.25">
      <c r="C1808" s="76">
        <v>41183</v>
      </c>
      <c r="D1808" s="81">
        <v>1.6128</v>
      </c>
      <c r="E1808">
        <v>112.19</v>
      </c>
      <c r="F1808">
        <v>1.2887999999999999</v>
      </c>
      <c r="G1808">
        <v>123.02500000000001</v>
      </c>
      <c r="H1808">
        <v>77.575000000000003</v>
      </c>
      <c r="I1808">
        <v>756.75</v>
      </c>
      <c r="J1808">
        <v>884.25</v>
      </c>
      <c r="K1808">
        <v>262.5</v>
      </c>
      <c r="L1808">
        <v>3249</v>
      </c>
      <c r="M1808">
        <v>18.97</v>
      </c>
    </row>
    <row r="1809" spans="3:13" x14ac:dyDescent="0.25">
      <c r="C1809" s="76">
        <v>41180</v>
      </c>
      <c r="D1809" s="81">
        <v>1.6164000000000001</v>
      </c>
      <c r="E1809">
        <v>112.39</v>
      </c>
      <c r="F1809">
        <v>1.2858000000000001</v>
      </c>
      <c r="G1809">
        <v>122.075</v>
      </c>
      <c r="H1809">
        <v>77.174999999999997</v>
      </c>
      <c r="I1809">
        <v>756.25</v>
      </c>
      <c r="J1809">
        <v>902.5</v>
      </c>
      <c r="K1809">
        <v>265.75</v>
      </c>
      <c r="L1809">
        <v>3249</v>
      </c>
      <c r="M1809">
        <v>18.98</v>
      </c>
    </row>
    <row r="1810" spans="3:13" x14ac:dyDescent="0.25">
      <c r="C1810" s="76">
        <v>41179</v>
      </c>
      <c r="D1810" s="81">
        <v>1.6234999999999999</v>
      </c>
      <c r="E1810">
        <v>112.01</v>
      </c>
      <c r="F1810">
        <v>1.2912999999999999</v>
      </c>
      <c r="G1810">
        <v>122.45</v>
      </c>
      <c r="H1810">
        <v>77.224999999999994</v>
      </c>
      <c r="I1810">
        <v>716.25</v>
      </c>
      <c r="J1810">
        <v>855.5</v>
      </c>
      <c r="K1810">
        <v>258</v>
      </c>
      <c r="L1810">
        <v>3249</v>
      </c>
      <c r="M1810">
        <v>18.97</v>
      </c>
    </row>
    <row r="1811" spans="3:13" x14ac:dyDescent="0.25">
      <c r="C1811" s="76">
        <v>41178</v>
      </c>
      <c r="D1811" s="81">
        <v>1.6164000000000001</v>
      </c>
      <c r="E1811">
        <v>110.04</v>
      </c>
      <c r="F1811">
        <v>1.2870999999999999</v>
      </c>
      <c r="G1811">
        <v>122.22499999999999</v>
      </c>
      <c r="H1811">
        <v>76.875</v>
      </c>
      <c r="I1811">
        <v>724.75</v>
      </c>
      <c r="J1811">
        <v>869.25</v>
      </c>
      <c r="K1811">
        <v>261.25</v>
      </c>
      <c r="L1811">
        <v>3249</v>
      </c>
      <c r="M1811">
        <v>18.940000000000001</v>
      </c>
    </row>
    <row r="1812" spans="3:13" x14ac:dyDescent="0.25">
      <c r="C1812" s="76">
        <v>41177</v>
      </c>
      <c r="D1812" s="81">
        <v>1.6186</v>
      </c>
      <c r="E1812">
        <v>110.45</v>
      </c>
      <c r="F1812">
        <v>1.2898000000000001</v>
      </c>
      <c r="G1812">
        <v>122.7</v>
      </c>
      <c r="H1812">
        <v>76.275000000000006</v>
      </c>
      <c r="I1812">
        <v>743.75</v>
      </c>
      <c r="J1812">
        <v>886.5</v>
      </c>
      <c r="K1812">
        <v>261.25</v>
      </c>
      <c r="L1812">
        <v>3249</v>
      </c>
      <c r="M1812">
        <v>18.940000000000001</v>
      </c>
    </row>
    <row r="1813" spans="3:13" x14ac:dyDescent="0.25">
      <c r="C1813" s="76">
        <v>41176</v>
      </c>
      <c r="D1813" s="81">
        <v>1.6218999999999999</v>
      </c>
      <c r="E1813">
        <v>109.81</v>
      </c>
      <c r="F1813">
        <v>1.2929999999999999</v>
      </c>
      <c r="G1813">
        <v>125.3</v>
      </c>
      <c r="H1813">
        <v>76.5</v>
      </c>
      <c r="I1813">
        <v>744.75</v>
      </c>
      <c r="J1813">
        <v>892</v>
      </c>
      <c r="K1813">
        <v>260.5</v>
      </c>
      <c r="L1813">
        <v>3249</v>
      </c>
      <c r="M1813">
        <v>18.95</v>
      </c>
    </row>
    <row r="1814" spans="3:13" x14ac:dyDescent="0.25">
      <c r="C1814" s="76">
        <v>41173</v>
      </c>
      <c r="D1814" s="81">
        <v>1.6227</v>
      </c>
      <c r="E1814">
        <v>111.42</v>
      </c>
      <c r="F1814">
        <v>1.2979000000000001</v>
      </c>
      <c r="G1814">
        <v>125.52500000000001</v>
      </c>
      <c r="H1814">
        <v>75.8</v>
      </c>
      <c r="I1814">
        <v>748.25</v>
      </c>
      <c r="J1814">
        <v>897.25</v>
      </c>
      <c r="K1814">
        <v>263.75</v>
      </c>
      <c r="L1814">
        <v>3249</v>
      </c>
      <c r="M1814">
        <v>18.93</v>
      </c>
    </row>
    <row r="1815" spans="3:13" x14ac:dyDescent="0.25">
      <c r="C1815" s="76">
        <v>41172</v>
      </c>
      <c r="D1815" s="81">
        <v>1.6214</v>
      </c>
      <c r="E1815">
        <v>110.03</v>
      </c>
      <c r="F1815">
        <v>1.2968</v>
      </c>
      <c r="G1815">
        <v>125.75</v>
      </c>
      <c r="H1815">
        <v>74.849999999999994</v>
      </c>
      <c r="I1815">
        <v>746</v>
      </c>
      <c r="J1815">
        <v>879.5</v>
      </c>
      <c r="K1815">
        <v>261.25</v>
      </c>
      <c r="L1815">
        <v>3249</v>
      </c>
      <c r="M1815">
        <v>18.95</v>
      </c>
    </row>
    <row r="1816" spans="3:13" x14ac:dyDescent="0.25">
      <c r="C1816" s="76">
        <v>41171</v>
      </c>
      <c r="D1816" s="81">
        <v>1.6220000000000001</v>
      </c>
      <c r="E1816">
        <v>108.19</v>
      </c>
      <c r="F1816">
        <v>1.3047</v>
      </c>
      <c r="G1816">
        <v>126.35</v>
      </c>
      <c r="H1816">
        <v>74.75</v>
      </c>
      <c r="I1816">
        <v>756.5</v>
      </c>
      <c r="J1816">
        <v>881.5</v>
      </c>
      <c r="K1816">
        <v>261</v>
      </c>
      <c r="L1816">
        <v>3249</v>
      </c>
      <c r="M1816">
        <v>18.86</v>
      </c>
    </row>
    <row r="1817" spans="3:13" x14ac:dyDescent="0.25">
      <c r="C1817" s="76">
        <v>41170</v>
      </c>
      <c r="D1817" s="81">
        <v>1.6242000000000001</v>
      </c>
      <c r="E1817">
        <v>112.03</v>
      </c>
      <c r="F1817">
        <v>1.3046</v>
      </c>
      <c r="G1817">
        <v>126.4</v>
      </c>
      <c r="H1817">
        <v>74.099999999999994</v>
      </c>
      <c r="I1817">
        <v>740</v>
      </c>
      <c r="J1817">
        <v>863.5</v>
      </c>
      <c r="K1817">
        <v>259</v>
      </c>
      <c r="L1817">
        <v>3249</v>
      </c>
      <c r="M1817">
        <v>18.86</v>
      </c>
    </row>
    <row r="1818" spans="3:13" x14ac:dyDescent="0.25">
      <c r="C1818" s="76">
        <v>41169</v>
      </c>
      <c r="D1818" s="81">
        <v>1.6246</v>
      </c>
      <c r="E1818">
        <v>113.79</v>
      </c>
      <c r="F1818">
        <v>1.3116000000000001</v>
      </c>
      <c r="G1818">
        <v>125.5</v>
      </c>
      <c r="H1818">
        <v>73.375</v>
      </c>
      <c r="I1818">
        <v>748</v>
      </c>
      <c r="J1818">
        <v>878</v>
      </c>
      <c r="K1818">
        <v>260.25</v>
      </c>
      <c r="L1818">
        <v>3174</v>
      </c>
      <c r="M1818">
        <v>18.86</v>
      </c>
    </row>
    <row r="1819" spans="3:13" x14ac:dyDescent="0.25">
      <c r="C1819" s="76">
        <v>41166</v>
      </c>
      <c r="D1819" s="81">
        <v>1.6213</v>
      </c>
      <c r="E1819">
        <v>116.66</v>
      </c>
      <c r="F1819">
        <v>1.3124</v>
      </c>
      <c r="G1819">
        <v>127.05</v>
      </c>
      <c r="H1819">
        <v>74.025000000000006</v>
      </c>
      <c r="I1819">
        <v>777.5</v>
      </c>
      <c r="J1819">
        <v>897.5</v>
      </c>
      <c r="K1819">
        <v>266.5</v>
      </c>
      <c r="L1819">
        <v>3174</v>
      </c>
      <c r="M1819">
        <v>18.87</v>
      </c>
    </row>
    <row r="1820" spans="3:13" x14ac:dyDescent="0.25">
      <c r="C1820" s="76">
        <v>41165</v>
      </c>
      <c r="D1820" s="81">
        <v>1.6152</v>
      </c>
      <c r="E1820">
        <v>116.9</v>
      </c>
      <c r="F1820">
        <v>1.2988</v>
      </c>
      <c r="G1820">
        <v>127.55</v>
      </c>
      <c r="H1820">
        <v>73.55</v>
      </c>
      <c r="I1820">
        <v>776.75</v>
      </c>
      <c r="J1820">
        <v>879</v>
      </c>
      <c r="K1820">
        <v>264.25</v>
      </c>
      <c r="L1820">
        <v>3174</v>
      </c>
      <c r="M1820">
        <v>18.88</v>
      </c>
    </row>
    <row r="1821" spans="3:13" x14ac:dyDescent="0.25">
      <c r="C1821" s="76">
        <v>41164</v>
      </c>
      <c r="D1821" s="81">
        <v>1.6106</v>
      </c>
      <c r="E1821">
        <v>115.96</v>
      </c>
      <c r="F1821">
        <v>1.2899</v>
      </c>
      <c r="G1821">
        <v>127.7</v>
      </c>
      <c r="H1821">
        <v>73.424999999999997</v>
      </c>
      <c r="I1821">
        <v>771</v>
      </c>
      <c r="J1821">
        <v>867</v>
      </c>
      <c r="K1821">
        <v>260.75</v>
      </c>
      <c r="L1821">
        <v>3174</v>
      </c>
      <c r="M1821">
        <v>18.809999999999999</v>
      </c>
    </row>
    <row r="1822" spans="3:13" x14ac:dyDescent="0.25">
      <c r="C1822" s="76">
        <v>41163</v>
      </c>
      <c r="D1822" s="81">
        <v>1.6068</v>
      </c>
      <c r="E1822">
        <v>115.4</v>
      </c>
      <c r="F1822">
        <v>1.2854000000000001</v>
      </c>
      <c r="G1822">
        <v>127.1</v>
      </c>
      <c r="H1822">
        <v>72.724999999999994</v>
      </c>
      <c r="I1822">
        <v>782.25</v>
      </c>
      <c r="J1822">
        <v>860</v>
      </c>
      <c r="K1822">
        <v>263.5</v>
      </c>
      <c r="L1822">
        <v>3174</v>
      </c>
      <c r="M1822">
        <v>18.809999999999999</v>
      </c>
    </row>
    <row r="1823" spans="3:13" x14ac:dyDescent="0.25">
      <c r="C1823" s="76">
        <v>41162</v>
      </c>
      <c r="D1823" s="81">
        <v>1.5988</v>
      </c>
      <c r="E1823">
        <v>114.81</v>
      </c>
      <c r="F1823">
        <v>1.2757000000000001</v>
      </c>
      <c r="G1823">
        <v>125.75</v>
      </c>
      <c r="H1823">
        <v>72.575000000000003</v>
      </c>
      <c r="I1823">
        <v>781</v>
      </c>
      <c r="J1823">
        <v>868.25</v>
      </c>
      <c r="K1823">
        <v>265.25</v>
      </c>
      <c r="L1823">
        <v>3174</v>
      </c>
      <c r="M1823">
        <v>18.78</v>
      </c>
    </row>
    <row r="1824" spans="3:13" x14ac:dyDescent="0.25">
      <c r="C1824" s="76">
        <v>41159</v>
      </c>
      <c r="D1824" s="81">
        <v>1.6005</v>
      </c>
      <c r="E1824">
        <v>114.25</v>
      </c>
      <c r="F1824">
        <v>1.2815000000000001</v>
      </c>
      <c r="G1824">
        <v>126.47499999999999</v>
      </c>
      <c r="H1824">
        <v>71.349999999999994</v>
      </c>
      <c r="I1824">
        <v>795</v>
      </c>
      <c r="J1824">
        <v>884.75</v>
      </c>
      <c r="K1824">
        <v>265</v>
      </c>
      <c r="L1824">
        <v>3174</v>
      </c>
      <c r="M1824">
        <v>18.850000000000001</v>
      </c>
    </row>
    <row r="1825" spans="3:13" x14ac:dyDescent="0.25">
      <c r="C1825" s="76">
        <v>41158</v>
      </c>
      <c r="D1825" s="81">
        <v>1.5931</v>
      </c>
      <c r="E1825">
        <v>113.49</v>
      </c>
      <c r="F1825">
        <v>1.2627999999999999</v>
      </c>
      <c r="G1825">
        <v>126.05</v>
      </c>
      <c r="H1825">
        <v>71.75</v>
      </c>
      <c r="I1825">
        <v>797.25</v>
      </c>
      <c r="J1825">
        <v>872</v>
      </c>
      <c r="K1825">
        <v>261.5</v>
      </c>
      <c r="L1825">
        <v>3174</v>
      </c>
      <c r="M1825">
        <v>18.86</v>
      </c>
    </row>
    <row r="1826" spans="3:13" x14ac:dyDescent="0.25">
      <c r="C1826" s="76">
        <v>41157</v>
      </c>
      <c r="D1826" s="81">
        <v>1.5899000000000001</v>
      </c>
      <c r="E1826">
        <v>113.09</v>
      </c>
      <c r="F1826">
        <v>1.2599</v>
      </c>
      <c r="G1826">
        <v>126.325</v>
      </c>
      <c r="H1826">
        <v>73.625</v>
      </c>
      <c r="I1826">
        <v>789.75</v>
      </c>
      <c r="J1826">
        <v>845.75</v>
      </c>
      <c r="K1826">
        <v>260</v>
      </c>
      <c r="L1826">
        <v>3174</v>
      </c>
      <c r="M1826">
        <v>18.78</v>
      </c>
    </row>
    <row r="1827" spans="3:13" x14ac:dyDescent="0.25">
      <c r="C1827" s="76">
        <v>41156</v>
      </c>
      <c r="D1827" s="81">
        <v>1.5868</v>
      </c>
      <c r="E1827">
        <v>114.18</v>
      </c>
      <c r="F1827">
        <v>1.2564</v>
      </c>
      <c r="G1827">
        <v>126.175</v>
      </c>
      <c r="H1827">
        <v>74.2</v>
      </c>
      <c r="I1827">
        <v>807</v>
      </c>
      <c r="J1827">
        <v>866</v>
      </c>
      <c r="K1827">
        <v>262.75</v>
      </c>
      <c r="L1827">
        <v>3174</v>
      </c>
      <c r="M1827">
        <v>18.97</v>
      </c>
    </row>
    <row r="1828" spans="3:13" x14ac:dyDescent="0.25">
      <c r="C1828" s="76">
        <v>41155</v>
      </c>
      <c r="D1828" s="81">
        <v>1.5885</v>
      </c>
      <c r="E1828">
        <v>115.78</v>
      </c>
      <c r="F1828">
        <v>1.2593000000000001</v>
      </c>
      <c r="G1828">
        <v>118.075</v>
      </c>
      <c r="H1828">
        <v>74.174999999999997</v>
      </c>
      <c r="I1828">
        <v>802.75</v>
      </c>
      <c r="J1828">
        <v>870</v>
      </c>
      <c r="K1828">
        <v>264.5</v>
      </c>
      <c r="L1828">
        <v>3054</v>
      </c>
      <c r="M1828">
        <v>18.89</v>
      </c>
    </row>
    <row r="1829" spans="3:13" x14ac:dyDescent="0.25">
      <c r="C1829" s="76">
        <v>41152</v>
      </c>
      <c r="D1829" s="81">
        <v>1.5864</v>
      </c>
      <c r="E1829">
        <v>114.57</v>
      </c>
      <c r="F1829">
        <v>1.2575000000000001</v>
      </c>
      <c r="G1829">
        <v>118.075</v>
      </c>
      <c r="H1829">
        <v>74.174999999999997</v>
      </c>
      <c r="I1829">
        <v>802.75</v>
      </c>
      <c r="J1829">
        <v>870</v>
      </c>
      <c r="K1829">
        <v>263.75</v>
      </c>
      <c r="L1829">
        <v>3054</v>
      </c>
      <c r="M1829">
        <v>18.89</v>
      </c>
    </row>
    <row r="1830" spans="3:13" x14ac:dyDescent="0.25">
      <c r="C1830" s="76">
        <v>41151</v>
      </c>
      <c r="D1830" s="81">
        <v>1.5784</v>
      </c>
      <c r="E1830">
        <v>112.65</v>
      </c>
      <c r="F1830">
        <v>1.2504</v>
      </c>
      <c r="G1830">
        <v>119.65</v>
      </c>
      <c r="H1830">
        <v>74.150000000000006</v>
      </c>
      <c r="I1830">
        <v>811.5</v>
      </c>
      <c r="J1830">
        <v>883.5</v>
      </c>
      <c r="K1830">
        <v>266.75</v>
      </c>
      <c r="L1830">
        <v>3054</v>
      </c>
      <c r="M1830">
        <v>19.11</v>
      </c>
    </row>
    <row r="1831" spans="3:13" x14ac:dyDescent="0.25">
      <c r="C1831" s="76">
        <v>41150</v>
      </c>
      <c r="D1831" s="81">
        <v>1.583</v>
      </c>
      <c r="E1831">
        <v>112.54</v>
      </c>
      <c r="F1831">
        <v>1.2528999999999999</v>
      </c>
      <c r="G1831">
        <v>119.4</v>
      </c>
      <c r="H1831">
        <v>73.7</v>
      </c>
      <c r="I1831">
        <v>810.25</v>
      </c>
      <c r="J1831">
        <v>885.5</v>
      </c>
      <c r="K1831">
        <v>265</v>
      </c>
      <c r="L1831">
        <v>3054</v>
      </c>
      <c r="M1831">
        <v>19.36</v>
      </c>
    </row>
    <row r="1832" spans="3:13" x14ac:dyDescent="0.25">
      <c r="C1832" s="76">
        <v>41149</v>
      </c>
      <c r="D1832" s="81">
        <v>1.5815999999999999</v>
      </c>
      <c r="E1832">
        <v>112.58</v>
      </c>
      <c r="F1832">
        <v>1.2564</v>
      </c>
      <c r="G1832">
        <v>118.825</v>
      </c>
      <c r="H1832">
        <v>73.25</v>
      </c>
      <c r="I1832">
        <v>789.5</v>
      </c>
      <c r="J1832">
        <v>854.75</v>
      </c>
      <c r="K1832">
        <v>260.75</v>
      </c>
      <c r="L1832">
        <v>3054</v>
      </c>
      <c r="M1832">
        <v>17.72</v>
      </c>
    </row>
    <row r="1833" spans="3:13" x14ac:dyDescent="0.25">
      <c r="C1833" s="76">
        <v>41148</v>
      </c>
      <c r="D1833" s="81">
        <v>1.5791999999999999</v>
      </c>
      <c r="E1833">
        <v>112.26</v>
      </c>
      <c r="F1833">
        <v>1.2499</v>
      </c>
      <c r="G1833">
        <v>118.4</v>
      </c>
      <c r="H1833">
        <v>73.25</v>
      </c>
      <c r="I1833">
        <v>794.5</v>
      </c>
      <c r="J1833">
        <v>862</v>
      </c>
      <c r="K1833">
        <v>260.25</v>
      </c>
      <c r="L1833">
        <v>3054</v>
      </c>
      <c r="M1833">
        <v>17.72</v>
      </c>
    </row>
    <row r="1834" spans="3:13" x14ac:dyDescent="0.25">
      <c r="C1834" s="76">
        <v>41145</v>
      </c>
      <c r="D1834" s="81">
        <v>1.5809</v>
      </c>
      <c r="E1834">
        <v>113.59</v>
      </c>
      <c r="F1834">
        <v>1.2511000000000001</v>
      </c>
      <c r="G1834">
        <v>119.875</v>
      </c>
      <c r="H1834">
        <v>72.375</v>
      </c>
      <c r="I1834">
        <v>802.25</v>
      </c>
      <c r="J1834">
        <v>867.5</v>
      </c>
      <c r="K1834">
        <v>260.25</v>
      </c>
      <c r="L1834">
        <v>3054</v>
      </c>
      <c r="M1834">
        <v>17.72</v>
      </c>
    </row>
    <row r="1835" spans="3:13" x14ac:dyDescent="0.25">
      <c r="C1835" s="76">
        <v>41144</v>
      </c>
      <c r="D1835" s="81">
        <v>1.5857000000000001</v>
      </c>
      <c r="E1835">
        <v>115.01</v>
      </c>
      <c r="F1835">
        <v>1.2562</v>
      </c>
      <c r="G1835">
        <v>120.325</v>
      </c>
      <c r="H1835">
        <v>72.575000000000003</v>
      </c>
      <c r="I1835">
        <v>808.75</v>
      </c>
      <c r="J1835">
        <v>874.5</v>
      </c>
      <c r="K1835">
        <v>264</v>
      </c>
      <c r="L1835">
        <v>3054</v>
      </c>
      <c r="M1835">
        <v>17.7</v>
      </c>
    </row>
    <row r="1836" spans="3:13" x14ac:dyDescent="0.25">
      <c r="C1836" s="76">
        <v>41143</v>
      </c>
      <c r="D1836" s="81">
        <v>1.5880000000000001</v>
      </c>
      <c r="E1836">
        <v>114.91</v>
      </c>
      <c r="F1836">
        <v>1.2525999999999999</v>
      </c>
      <c r="G1836">
        <v>119.925</v>
      </c>
      <c r="H1836">
        <v>73.174999999999997</v>
      </c>
      <c r="I1836">
        <v>830.25</v>
      </c>
      <c r="J1836">
        <v>896.5</v>
      </c>
      <c r="K1836">
        <v>266.75</v>
      </c>
      <c r="L1836">
        <v>3054</v>
      </c>
      <c r="M1836">
        <v>17.63</v>
      </c>
    </row>
    <row r="1837" spans="3:13" x14ac:dyDescent="0.25">
      <c r="C1837" s="76">
        <v>41142</v>
      </c>
      <c r="D1837" s="81">
        <v>1.5783</v>
      </c>
      <c r="E1837">
        <v>114.64</v>
      </c>
      <c r="F1837">
        <v>1.2470000000000001</v>
      </c>
      <c r="G1837">
        <v>119.65</v>
      </c>
      <c r="H1837">
        <v>75.8</v>
      </c>
      <c r="I1837">
        <v>831.25</v>
      </c>
      <c r="J1837">
        <v>900.5</v>
      </c>
      <c r="K1837">
        <v>267.75</v>
      </c>
      <c r="L1837">
        <v>3054</v>
      </c>
      <c r="M1837">
        <v>17.66</v>
      </c>
    </row>
    <row r="1838" spans="3:13" x14ac:dyDescent="0.25">
      <c r="C1838" s="76">
        <v>41141</v>
      </c>
      <c r="D1838" s="81">
        <v>1.571</v>
      </c>
      <c r="E1838">
        <v>113.7</v>
      </c>
      <c r="F1838">
        <v>1.2343</v>
      </c>
      <c r="G1838">
        <v>121.35</v>
      </c>
      <c r="H1838">
        <v>75.900000000000006</v>
      </c>
      <c r="I1838">
        <v>815.25</v>
      </c>
      <c r="J1838">
        <v>879.5</v>
      </c>
      <c r="K1838">
        <v>263</v>
      </c>
      <c r="L1838">
        <v>3054</v>
      </c>
      <c r="M1838">
        <v>17.649999999999999</v>
      </c>
    </row>
    <row r="1839" spans="3:13" x14ac:dyDescent="0.25">
      <c r="C1839" s="76">
        <v>41138</v>
      </c>
      <c r="D1839" s="81">
        <v>1.5698000000000001</v>
      </c>
      <c r="E1839">
        <v>113.71</v>
      </c>
      <c r="F1839">
        <v>1.2333000000000001</v>
      </c>
      <c r="G1839">
        <v>121.075</v>
      </c>
      <c r="H1839">
        <v>76.2</v>
      </c>
      <c r="I1839">
        <v>798.5</v>
      </c>
      <c r="J1839">
        <v>874.5</v>
      </c>
      <c r="K1839">
        <v>262.75</v>
      </c>
      <c r="L1839">
        <v>3054</v>
      </c>
      <c r="M1839">
        <v>17.66</v>
      </c>
    </row>
    <row r="1840" spans="3:13" x14ac:dyDescent="0.25">
      <c r="C1840" s="76">
        <v>41137</v>
      </c>
      <c r="D1840" s="81">
        <v>1.5730999999999999</v>
      </c>
      <c r="E1840">
        <v>116.9</v>
      </c>
      <c r="F1840">
        <v>1.2354000000000001</v>
      </c>
      <c r="G1840">
        <v>120.85</v>
      </c>
      <c r="H1840">
        <v>75.625</v>
      </c>
      <c r="I1840">
        <v>797.75</v>
      </c>
      <c r="J1840">
        <v>861.75</v>
      </c>
      <c r="K1840">
        <v>259.75</v>
      </c>
      <c r="L1840">
        <v>3054</v>
      </c>
      <c r="M1840">
        <v>17.66</v>
      </c>
    </row>
    <row r="1841" spans="3:13" x14ac:dyDescent="0.25">
      <c r="C1841" s="76">
        <v>41136</v>
      </c>
      <c r="D1841" s="81">
        <v>1.5682</v>
      </c>
      <c r="E1841">
        <v>116.25</v>
      </c>
      <c r="F1841">
        <v>1.2287999999999999</v>
      </c>
      <c r="G1841">
        <v>122.05</v>
      </c>
      <c r="H1841">
        <v>75.599999999999994</v>
      </c>
      <c r="I1841">
        <v>794</v>
      </c>
      <c r="J1841">
        <v>846.75</v>
      </c>
      <c r="K1841">
        <v>256.25</v>
      </c>
      <c r="L1841">
        <v>3054</v>
      </c>
      <c r="M1841">
        <v>17.64</v>
      </c>
    </row>
    <row r="1842" spans="3:13" x14ac:dyDescent="0.25">
      <c r="C1842" s="76">
        <v>41135</v>
      </c>
      <c r="D1842" s="81">
        <v>1.5674999999999999</v>
      </c>
      <c r="E1842">
        <v>114.03</v>
      </c>
      <c r="F1842">
        <v>1.2321</v>
      </c>
      <c r="G1842">
        <v>121.925</v>
      </c>
      <c r="H1842">
        <v>91.8</v>
      </c>
      <c r="I1842">
        <v>779.75</v>
      </c>
      <c r="J1842">
        <v>839.75</v>
      </c>
      <c r="K1842">
        <v>255</v>
      </c>
      <c r="L1842">
        <v>2797</v>
      </c>
      <c r="M1842">
        <v>17.579999999999998</v>
      </c>
    </row>
    <row r="1843" spans="3:13" x14ac:dyDescent="0.25">
      <c r="C1843" s="76">
        <v>41134</v>
      </c>
      <c r="D1843" s="81">
        <v>1.5682</v>
      </c>
      <c r="E1843">
        <v>113.6</v>
      </c>
      <c r="F1843">
        <v>1.2331000000000001</v>
      </c>
      <c r="G1843">
        <v>121.825</v>
      </c>
      <c r="H1843">
        <v>91.95</v>
      </c>
      <c r="I1843">
        <v>782.75</v>
      </c>
      <c r="J1843">
        <v>856.75</v>
      </c>
      <c r="K1843">
        <v>257.25</v>
      </c>
      <c r="L1843">
        <v>2797</v>
      </c>
      <c r="M1843">
        <v>17.61</v>
      </c>
    </row>
    <row r="1844" spans="3:13" x14ac:dyDescent="0.25">
      <c r="C1844" s="76">
        <v>41131</v>
      </c>
      <c r="D1844" s="81">
        <v>1.569</v>
      </c>
      <c r="E1844">
        <v>112.95</v>
      </c>
      <c r="F1844">
        <v>1.2289000000000001</v>
      </c>
      <c r="G1844">
        <v>120.6</v>
      </c>
      <c r="H1844">
        <v>91.875</v>
      </c>
      <c r="I1844">
        <v>800</v>
      </c>
      <c r="J1844">
        <v>885.25</v>
      </c>
      <c r="K1844">
        <v>263.5</v>
      </c>
      <c r="L1844">
        <v>2797</v>
      </c>
      <c r="M1844">
        <v>17.64</v>
      </c>
    </row>
    <row r="1845" spans="3:13" x14ac:dyDescent="0.25">
      <c r="C1845" s="76">
        <v>41130</v>
      </c>
      <c r="D1845" s="81">
        <v>1.5637000000000001</v>
      </c>
      <c r="E1845">
        <v>113.22</v>
      </c>
      <c r="F1845">
        <v>1.2304999999999999</v>
      </c>
      <c r="G1845">
        <v>121.425</v>
      </c>
      <c r="H1845">
        <v>91.875</v>
      </c>
      <c r="I1845">
        <v>818.25</v>
      </c>
      <c r="J1845">
        <v>913</v>
      </c>
      <c r="K1845">
        <v>265</v>
      </c>
      <c r="L1845">
        <v>2797</v>
      </c>
      <c r="M1845">
        <v>17.63</v>
      </c>
    </row>
    <row r="1846" spans="3:13" x14ac:dyDescent="0.25">
      <c r="C1846" s="76">
        <v>41129</v>
      </c>
      <c r="D1846" s="81">
        <v>1.5652999999999999</v>
      </c>
      <c r="E1846">
        <v>112.14</v>
      </c>
      <c r="F1846">
        <v>1.2363999999999999</v>
      </c>
      <c r="G1846">
        <v>121.85</v>
      </c>
      <c r="H1846">
        <v>91.575000000000003</v>
      </c>
      <c r="I1846">
        <v>810.75</v>
      </c>
      <c r="J1846">
        <v>899.25</v>
      </c>
      <c r="K1846">
        <v>259.25</v>
      </c>
      <c r="L1846">
        <v>2797</v>
      </c>
      <c r="M1846">
        <v>17.59</v>
      </c>
    </row>
    <row r="1847" spans="3:13" x14ac:dyDescent="0.25">
      <c r="C1847" s="76">
        <v>41128</v>
      </c>
      <c r="D1847" s="81">
        <v>1.5620000000000001</v>
      </c>
      <c r="E1847">
        <v>112</v>
      </c>
      <c r="F1847">
        <v>1.24</v>
      </c>
      <c r="G1847">
        <v>120</v>
      </c>
      <c r="H1847">
        <v>89.924999999999997</v>
      </c>
      <c r="I1847">
        <v>796</v>
      </c>
      <c r="J1847">
        <v>889</v>
      </c>
      <c r="K1847">
        <v>258.25</v>
      </c>
      <c r="L1847">
        <v>2797</v>
      </c>
      <c r="M1847">
        <v>17.559999999999999</v>
      </c>
    </row>
    <row r="1848" spans="3:13" x14ac:dyDescent="0.25">
      <c r="C1848" s="76">
        <v>41127</v>
      </c>
      <c r="D1848" s="81">
        <v>1.5601</v>
      </c>
      <c r="E1848">
        <v>109.55</v>
      </c>
      <c r="F1848">
        <v>1.24</v>
      </c>
      <c r="G1848">
        <v>119.97499999999999</v>
      </c>
      <c r="H1848">
        <v>88.724999999999994</v>
      </c>
      <c r="I1848">
        <v>803</v>
      </c>
      <c r="J1848">
        <v>893.25</v>
      </c>
      <c r="K1848">
        <v>258</v>
      </c>
      <c r="L1848">
        <v>2797</v>
      </c>
      <c r="M1848">
        <v>17.57</v>
      </c>
    </row>
    <row r="1849" spans="3:13" x14ac:dyDescent="0.25">
      <c r="C1849" s="76">
        <v>41124</v>
      </c>
      <c r="D1849" s="81">
        <v>1.5641</v>
      </c>
      <c r="E1849">
        <v>108.94</v>
      </c>
      <c r="F1849">
        <v>1.2384999999999999</v>
      </c>
      <c r="G1849">
        <v>119.97499999999999</v>
      </c>
      <c r="H1849">
        <v>89.55</v>
      </c>
      <c r="I1849">
        <v>810</v>
      </c>
      <c r="J1849">
        <v>891.25</v>
      </c>
      <c r="K1849">
        <v>260.5</v>
      </c>
      <c r="L1849">
        <v>2797</v>
      </c>
      <c r="M1849">
        <v>17.489999999999998</v>
      </c>
    </row>
    <row r="1850" spans="3:13" x14ac:dyDescent="0.25">
      <c r="C1850" s="76">
        <v>41123</v>
      </c>
      <c r="D1850" s="81">
        <v>1.5513999999999999</v>
      </c>
      <c r="E1850">
        <v>105.9</v>
      </c>
      <c r="F1850">
        <v>1.218</v>
      </c>
      <c r="G1850">
        <v>120</v>
      </c>
      <c r="H1850">
        <v>91.6</v>
      </c>
      <c r="I1850">
        <v>794</v>
      </c>
      <c r="J1850">
        <v>865</v>
      </c>
      <c r="K1850">
        <v>256</v>
      </c>
      <c r="L1850">
        <v>2797</v>
      </c>
      <c r="M1850">
        <v>17.170000000000002</v>
      </c>
    </row>
    <row r="1851" spans="3:13" x14ac:dyDescent="0.25">
      <c r="C1851" s="76">
        <v>41122</v>
      </c>
      <c r="D1851" s="81">
        <v>1.5535000000000001</v>
      </c>
      <c r="E1851">
        <v>105.96</v>
      </c>
      <c r="F1851">
        <v>1.2223999999999999</v>
      </c>
      <c r="G1851">
        <v>119</v>
      </c>
      <c r="H1851">
        <v>93.2</v>
      </c>
      <c r="I1851">
        <v>800.5</v>
      </c>
      <c r="J1851">
        <v>879.5</v>
      </c>
      <c r="K1851">
        <v>255.25</v>
      </c>
      <c r="L1851">
        <v>2797</v>
      </c>
      <c r="M1851">
        <v>17.13</v>
      </c>
    </row>
    <row r="1852" spans="3:13" x14ac:dyDescent="0.25">
      <c r="C1852" s="76">
        <v>41121</v>
      </c>
      <c r="D1852" s="81">
        <v>1.5676000000000001</v>
      </c>
      <c r="E1852">
        <v>104.92</v>
      </c>
      <c r="F1852">
        <v>1.2302999999999999</v>
      </c>
      <c r="G1852">
        <v>118.875</v>
      </c>
      <c r="H1852">
        <v>92.95</v>
      </c>
      <c r="I1852">
        <v>806.5</v>
      </c>
      <c r="J1852">
        <v>888.25</v>
      </c>
      <c r="K1852">
        <v>260</v>
      </c>
      <c r="L1852">
        <v>2756</v>
      </c>
      <c r="M1852">
        <v>16.670000000000002</v>
      </c>
    </row>
    <row r="1853" spans="3:13" x14ac:dyDescent="0.25">
      <c r="C1853" s="76">
        <v>41120</v>
      </c>
      <c r="D1853" s="81">
        <v>1.5709</v>
      </c>
      <c r="E1853">
        <v>106.2</v>
      </c>
      <c r="F1853">
        <v>1.226</v>
      </c>
      <c r="G1853">
        <v>119.65</v>
      </c>
      <c r="H1853">
        <v>94.55</v>
      </c>
      <c r="I1853">
        <v>820</v>
      </c>
      <c r="J1853">
        <v>914.5</v>
      </c>
      <c r="K1853">
        <v>261.75</v>
      </c>
      <c r="L1853">
        <v>2756</v>
      </c>
      <c r="M1853">
        <v>16.670000000000002</v>
      </c>
    </row>
    <row r="1854" spans="3:13" x14ac:dyDescent="0.25">
      <c r="C1854" s="76">
        <v>41117</v>
      </c>
      <c r="D1854" s="81">
        <v>1.5746</v>
      </c>
      <c r="E1854">
        <v>106.47</v>
      </c>
      <c r="F1854">
        <v>1.2317</v>
      </c>
      <c r="G1854">
        <v>119.6</v>
      </c>
      <c r="H1854">
        <v>95.2</v>
      </c>
      <c r="I1854">
        <v>798.5</v>
      </c>
      <c r="J1854">
        <v>898</v>
      </c>
      <c r="K1854">
        <v>257.25</v>
      </c>
      <c r="L1854">
        <v>2756</v>
      </c>
      <c r="M1854">
        <v>16.670000000000002</v>
      </c>
    </row>
    <row r="1855" spans="3:13" x14ac:dyDescent="0.25">
      <c r="C1855" s="76">
        <v>41116</v>
      </c>
      <c r="D1855" s="81">
        <v>1.5685</v>
      </c>
      <c r="E1855">
        <v>105.26</v>
      </c>
      <c r="F1855">
        <v>1.2281</v>
      </c>
      <c r="G1855">
        <v>118.175</v>
      </c>
      <c r="H1855">
        <v>95.8</v>
      </c>
      <c r="I1855">
        <v>781.25</v>
      </c>
      <c r="J1855">
        <v>884</v>
      </c>
      <c r="K1855">
        <v>255.5</v>
      </c>
      <c r="L1855">
        <v>2756</v>
      </c>
      <c r="M1855">
        <v>16.670000000000002</v>
      </c>
    </row>
    <row r="1856" spans="3:13" x14ac:dyDescent="0.25">
      <c r="C1856" s="76">
        <v>41115</v>
      </c>
      <c r="D1856" s="81">
        <v>1.5495000000000001</v>
      </c>
      <c r="E1856">
        <v>104.38</v>
      </c>
      <c r="F1856">
        <v>1.2156</v>
      </c>
      <c r="G1856">
        <v>117.95</v>
      </c>
      <c r="H1856">
        <v>94.55</v>
      </c>
      <c r="I1856">
        <v>794.5</v>
      </c>
      <c r="J1856">
        <v>903.25</v>
      </c>
      <c r="K1856">
        <v>260</v>
      </c>
      <c r="L1856">
        <v>2756</v>
      </c>
      <c r="M1856">
        <v>16.68</v>
      </c>
    </row>
    <row r="1857" spans="3:13" x14ac:dyDescent="0.25">
      <c r="C1857" s="76">
        <v>41114</v>
      </c>
      <c r="D1857" s="81">
        <v>1.5505</v>
      </c>
      <c r="E1857">
        <v>103.42</v>
      </c>
      <c r="F1857">
        <v>1.2059</v>
      </c>
      <c r="G1857">
        <v>118.8</v>
      </c>
      <c r="H1857">
        <v>92.924999999999997</v>
      </c>
      <c r="I1857">
        <v>790</v>
      </c>
      <c r="J1857">
        <v>878.75</v>
      </c>
      <c r="K1857">
        <v>250.5</v>
      </c>
      <c r="L1857">
        <v>2756</v>
      </c>
      <c r="M1857">
        <v>16.68</v>
      </c>
    </row>
    <row r="1858" spans="3:13" x14ac:dyDescent="0.25">
      <c r="C1858" s="76">
        <v>41113</v>
      </c>
      <c r="D1858" s="81">
        <v>1.5505</v>
      </c>
      <c r="E1858">
        <v>103.26</v>
      </c>
      <c r="F1858">
        <v>1.2114</v>
      </c>
      <c r="G1858">
        <v>118.6</v>
      </c>
      <c r="H1858">
        <v>93.325000000000003</v>
      </c>
      <c r="I1858">
        <v>814</v>
      </c>
      <c r="J1858">
        <v>912.75</v>
      </c>
      <c r="K1858">
        <v>264.75</v>
      </c>
      <c r="L1858">
        <v>2756</v>
      </c>
      <c r="M1858">
        <v>16.670000000000002</v>
      </c>
    </row>
    <row r="1859" spans="3:13" x14ac:dyDescent="0.25">
      <c r="C1859" s="76">
        <v>41110</v>
      </c>
      <c r="D1859" s="81">
        <v>1.5619000000000001</v>
      </c>
      <c r="E1859">
        <v>106.83</v>
      </c>
      <c r="F1859">
        <v>1.2156</v>
      </c>
      <c r="G1859">
        <v>117.95</v>
      </c>
      <c r="H1859">
        <v>93.7</v>
      </c>
      <c r="I1859">
        <v>824.5</v>
      </c>
      <c r="J1859">
        <v>943.25</v>
      </c>
      <c r="K1859">
        <v>269.25</v>
      </c>
      <c r="L1859">
        <v>2756</v>
      </c>
      <c r="M1859">
        <v>16.670000000000002</v>
      </c>
    </row>
    <row r="1860" spans="3:13" x14ac:dyDescent="0.25">
      <c r="C1860" s="76">
        <v>41109</v>
      </c>
      <c r="D1860" s="81">
        <v>1.5723</v>
      </c>
      <c r="E1860">
        <v>107.8</v>
      </c>
      <c r="F1860">
        <v>1.2279</v>
      </c>
      <c r="G1860">
        <v>118.95</v>
      </c>
      <c r="H1860">
        <v>93.05</v>
      </c>
      <c r="I1860">
        <v>807.75</v>
      </c>
      <c r="J1860">
        <v>935</v>
      </c>
      <c r="K1860">
        <v>267</v>
      </c>
      <c r="L1860">
        <v>2756</v>
      </c>
      <c r="M1860">
        <v>16.68</v>
      </c>
    </row>
    <row r="1861" spans="3:13" x14ac:dyDescent="0.25">
      <c r="C1861" s="76">
        <v>41108</v>
      </c>
      <c r="D1861" s="81">
        <v>1.5652999999999999</v>
      </c>
      <c r="E1861">
        <v>105.16</v>
      </c>
      <c r="F1861">
        <v>1.2282999999999999</v>
      </c>
      <c r="G1861">
        <v>118.075</v>
      </c>
      <c r="H1861">
        <v>92.625</v>
      </c>
      <c r="I1861">
        <v>795</v>
      </c>
      <c r="J1861">
        <v>903.25</v>
      </c>
      <c r="K1861">
        <v>261.25</v>
      </c>
      <c r="L1861">
        <v>2756</v>
      </c>
      <c r="M1861">
        <v>16.690000000000001</v>
      </c>
    </row>
    <row r="1862" spans="3:13" x14ac:dyDescent="0.25">
      <c r="C1862" s="76">
        <v>41107</v>
      </c>
      <c r="D1862" s="81">
        <v>1.5651999999999999</v>
      </c>
      <c r="E1862">
        <v>104</v>
      </c>
      <c r="F1862">
        <v>1.2293000000000001</v>
      </c>
      <c r="G1862">
        <v>115.47499999999999</v>
      </c>
      <c r="H1862">
        <v>89.95</v>
      </c>
      <c r="I1862">
        <v>779.5</v>
      </c>
      <c r="J1862">
        <v>885</v>
      </c>
      <c r="K1862">
        <v>265.75</v>
      </c>
      <c r="L1862">
        <v>2756</v>
      </c>
      <c r="M1862">
        <v>16.739999999999998</v>
      </c>
    </row>
    <row r="1863" spans="3:13" x14ac:dyDescent="0.25">
      <c r="C1863" s="76">
        <v>41106</v>
      </c>
      <c r="D1863" s="81">
        <v>1.5633999999999999</v>
      </c>
      <c r="E1863">
        <v>103.55</v>
      </c>
      <c r="F1863">
        <v>1.2272000000000001</v>
      </c>
      <c r="G1863">
        <v>116.8</v>
      </c>
      <c r="H1863">
        <v>97.075000000000003</v>
      </c>
      <c r="I1863">
        <v>776.75</v>
      </c>
      <c r="J1863">
        <v>884.5</v>
      </c>
      <c r="K1863">
        <v>264.25</v>
      </c>
      <c r="L1863">
        <v>2787</v>
      </c>
      <c r="M1863">
        <v>16.72</v>
      </c>
    </row>
    <row r="1864" spans="3:13" x14ac:dyDescent="0.25">
      <c r="C1864" s="76">
        <v>41103</v>
      </c>
      <c r="D1864" s="81">
        <v>1.5571999999999999</v>
      </c>
      <c r="E1864">
        <v>102.4</v>
      </c>
      <c r="F1864">
        <v>1.2250000000000001</v>
      </c>
      <c r="G1864">
        <v>117.2</v>
      </c>
      <c r="H1864">
        <v>97.224999999999994</v>
      </c>
      <c r="I1864">
        <v>755.75</v>
      </c>
      <c r="J1864">
        <v>842</v>
      </c>
      <c r="K1864">
        <v>258.25</v>
      </c>
      <c r="L1864">
        <v>2787</v>
      </c>
      <c r="M1864">
        <v>16.73</v>
      </c>
    </row>
    <row r="1865" spans="3:13" x14ac:dyDescent="0.25">
      <c r="C1865" s="76">
        <v>41102</v>
      </c>
      <c r="D1865" s="81">
        <v>1.5422</v>
      </c>
      <c r="E1865">
        <v>101.07</v>
      </c>
      <c r="F1865">
        <v>1.2196</v>
      </c>
      <c r="G1865">
        <v>117.02500000000001</v>
      </c>
      <c r="H1865">
        <v>97.3</v>
      </c>
      <c r="I1865">
        <v>771.25</v>
      </c>
      <c r="J1865">
        <v>832.75</v>
      </c>
      <c r="K1865">
        <v>253.75</v>
      </c>
      <c r="L1865">
        <v>2787</v>
      </c>
      <c r="M1865">
        <v>16.71</v>
      </c>
    </row>
    <row r="1866" spans="3:13" x14ac:dyDescent="0.25">
      <c r="C1866" s="76">
        <v>41101</v>
      </c>
      <c r="D1866" s="81">
        <v>1.5501</v>
      </c>
      <c r="E1866">
        <v>100.23</v>
      </c>
      <c r="F1866">
        <v>1.2237</v>
      </c>
      <c r="G1866">
        <v>118</v>
      </c>
      <c r="H1866">
        <v>95.95</v>
      </c>
      <c r="I1866">
        <v>750.75</v>
      </c>
      <c r="J1866">
        <v>807.75</v>
      </c>
      <c r="K1866">
        <v>246.25</v>
      </c>
      <c r="L1866">
        <v>2787</v>
      </c>
      <c r="M1866">
        <v>16.57</v>
      </c>
    </row>
    <row r="1867" spans="3:13" x14ac:dyDescent="0.25">
      <c r="C1867" s="76">
        <v>41100</v>
      </c>
      <c r="D1867" s="81">
        <v>1.5513999999999999</v>
      </c>
      <c r="E1867">
        <v>97.97</v>
      </c>
      <c r="F1867">
        <v>1.2249000000000001</v>
      </c>
      <c r="G1867">
        <v>118.4</v>
      </c>
      <c r="H1867">
        <v>95.525000000000006</v>
      </c>
      <c r="I1867">
        <v>761</v>
      </c>
      <c r="J1867">
        <v>804.75</v>
      </c>
      <c r="K1867">
        <v>248</v>
      </c>
      <c r="L1867">
        <v>2787</v>
      </c>
      <c r="M1867">
        <v>16.579999999999998</v>
      </c>
    </row>
    <row r="1868" spans="3:13" x14ac:dyDescent="0.25">
      <c r="C1868" s="76">
        <v>41099</v>
      </c>
      <c r="D1868" s="81">
        <v>1.5526</v>
      </c>
      <c r="E1868">
        <v>100.32</v>
      </c>
      <c r="F1868">
        <v>1.2318</v>
      </c>
      <c r="G1868">
        <v>119.05</v>
      </c>
      <c r="H1868">
        <v>96.8</v>
      </c>
      <c r="I1868">
        <v>775.25</v>
      </c>
      <c r="J1868">
        <v>810.75</v>
      </c>
      <c r="K1868">
        <v>247</v>
      </c>
      <c r="L1868">
        <v>2787</v>
      </c>
      <c r="M1868">
        <v>16.600000000000001</v>
      </c>
    </row>
    <row r="1869" spans="3:13" x14ac:dyDescent="0.25">
      <c r="C1869" s="76">
        <v>41096</v>
      </c>
      <c r="D1869" s="81">
        <v>1.5488</v>
      </c>
      <c r="E1869">
        <v>98.19</v>
      </c>
      <c r="F1869">
        <v>1.2286999999999999</v>
      </c>
      <c r="G1869">
        <v>119.2</v>
      </c>
      <c r="H1869">
        <v>96.224999999999994</v>
      </c>
      <c r="I1869">
        <v>743.25</v>
      </c>
      <c r="J1869">
        <v>791.25</v>
      </c>
      <c r="K1869">
        <v>243.25</v>
      </c>
      <c r="L1869">
        <v>2787</v>
      </c>
      <c r="M1869">
        <v>16.71</v>
      </c>
    </row>
    <row r="1870" spans="3:13" x14ac:dyDescent="0.25">
      <c r="C1870" s="76">
        <v>41095</v>
      </c>
      <c r="D1870" s="81">
        <v>1.5524</v>
      </c>
      <c r="E1870">
        <v>100.7</v>
      </c>
      <c r="F1870">
        <v>1.2392000000000001</v>
      </c>
      <c r="G1870">
        <v>119.15</v>
      </c>
      <c r="H1870">
        <v>95.825000000000003</v>
      </c>
      <c r="I1870">
        <v>768</v>
      </c>
      <c r="J1870">
        <v>822.5</v>
      </c>
      <c r="K1870">
        <v>245</v>
      </c>
      <c r="L1870">
        <v>2787</v>
      </c>
      <c r="M1870">
        <v>16.760000000000002</v>
      </c>
    </row>
    <row r="1871" spans="3:13" x14ac:dyDescent="0.25">
      <c r="C1871" s="76">
        <v>41094</v>
      </c>
      <c r="D1871" s="81">
        <v>1.5591999999999999</v>
      </c>
      <c r="E1871">
        <v>99.77</v>
      </c>
      <c r="F1871">
        <v>1.2522</v>
      </c>
      <c r="G1871">
        <v>119.47499999999999</v>
      </c>
      <c r="H1871">
        <v>96.875</v>
      </c>
      <c r="I1871">
        <v>718.75</v>
      </c>
      <c r="J1871">
        <v>782.25</v>
      </c>
      <c r="K1871">
        <v>236</v>
      </c>
      <c r="L1871">
        <v>2787</v>
      </c>
      <c r="M1871">
        <v>15.62</v>
      </c>
    </row>
    <row r="1872" spans="3:13" x14ac:dyDescent="0.25">
      <c r="C1872" s="76">
        <v>41093</v>
      </c>
      <c r="D1872" s="81">
        <v>1.5686</v>
      </c>
      <c r="E1872">
        <v>100.68</v>
      </c>
      <c r="F1872">
        <v>1.2605</v>
      </c>
      <c r="G1872">
        <v>119.47499999999999</v>
      </c>
      <c r="H1872">
        <v>96.875</v>
      </c>
      <c r="I1872">
        <v>718.75</v>
      </c>
      <c r="J1872">
        <v>782.25</v>
      </c>
      <c r="K1872">
        <v>234</v>
      </c>
      <c r="L1872">
        <v>2787</v>
      </c>
      <c r="M1872">
        <v>15.62</v>
      </c>
    </row>
    <row r="1873" spans="3:13" x14ac:dyDescent="0.25">
      <c r="C1873" s="76">
        <v>41092</v>
      </c>
      <c r="D1873" s="81">
        <v>1.5693999999999999</v>
      </c>
      <c r="E1873">
        <v>97.34</v>
      </c>
      <c r="F1873">
        <v>1.2585</v>
      </c>
      <c r="G1873">
        <v>119.27500000000001</v>
      </c>
      <c r="H1873">
        <v>96.9</v>
      </c>
      <c r="I1873">
        <v>692.5</v>
      </c>
      <c r="J1873">
        <v>754.5</v>
      </c>
      <c r="K1873">
        <v>234.25</v>
      </c>
      <c r="L1873">
        <v>3042</v>
      </c>
      <c r="M1873">
        <v>15.62</v>
      </c>
    </row>
    <row r="1874" spans="3:13" x14ac:dyDescent="0.25">
      <c r="C1874" s="76">
        <v>41089</v>
      </c>
      <c r="D1874" s="81">
        <v>1.5705</v>
      </c>
      <c r="E1874">
        <v>97.8</v>
      </c>
      <c r="F1874">
        <v>1.2658</v>
      </c>
      <c r="G1874">
        <v>116.55</v>
      </c>
      <c r="H1874">
        <v>96.625</v>
      </c>
      <c r="I1874">
        <v>672.5</v>
      </c>
      <c r="J1874">
        <v>739</v>
      </c>
      <c r="K1874">
        <v>229</v>
      </c>
      <c r="L1874">
        <v>3042</v>
      </c>
      <c r="M1874">
        <v>15.65</v>
      </c>
    </row>
    <row r="1875" spans="3:13" x14ac:dyDescent="0.25">
      <c r="C1875" s="76">
        <v>41088</v>
      </c>
      <c r="D1875" s="81">
        <v>1.5510999999999999</v>
      </c>
      <c r="E1875">
        <v>91.36</v>
      </c>
      <c r="F1875">
        <v>1.2438</v>
      </c>
      <c r="G1875">
        <v>116.5</v>
      </c>
      <c r="H1875">
        <v>96.724999999999994</v>
      </c>
      <c r="I1875">
        <v>652</v>
      </c>
      <c r="J1875">
        <v>726</v>
      </c>
      <c r="K1875">
        <v>229.75</v>
      </c>
      <c r="L1875">
        <v>3042</v>
      </c>
      <c r="M1875">
        <v>15.63</v>
      </c>
    </row>
    <row r="1876" spans="3:13" x14ac:dyDescent="0.25">
      <c r="C1876" s="76">
        <v>41087</v>
      </c>
      <c r="D1876" s="81">
        <v>1.5568</v>
      </c>
      <c r="E1876">
        <v>93.5</v>
      </c>
      <c r="F1876">
        <v>1.2468999999999999</v>
      </c>
      <c r="G1876">
        <v>116.4</v>
      </c>
      <c r="H1876">
        <v>95.575000000000003</v>
      </c>
      <c r="I1876">
        <v>649.5</v>
      </c>
      <c r="J1876">
        <v>732</v>
      </c>
      <c r="K1876">
        <v>229.75</v>
      </c>
      <c r="L1876">
        <v>3042</v>
      </c>
      <c r="M1876">
        <v>15.64</v>
      </c>
    </row>
    <row r="1877" spans="3:13" x14ac:dyDescent="0.25">
      <c r="C1877" s="76">
        <v>41086</v>
      </c>
      <c r="D1877" s="81">
        <v>1.5637000000000001</v>
      </c>
      <c r="E1877">
        <v>93.02</v>
      </c>
      <c r="F1877">
        <v>1.2488999999999999</v>
      </c>
      <c r="G1877">
        <v>115.25</v>
      </c>
      <c r="H1877">
        <v>93.65</v>
      </c>
      <c r="I1877">
        <v>646</v>
      </c>
      <c r="J1877">
        <v>729</v>
      </c>
      <c r="K1877">
        <v>226.5</v>
      </c>
      <c r="L1877">
        <v>3042</v>
      </c>
      <c r="M1877">
        <v>15.66</v>
      </c>
    </row>
    <row r="1878" spans="3:13" x14ac:dyDescent="0.25">
      <c r="C1878" s="76">
        <v>41085</v>
      </c>
      <c r="D1878" s="81">
        <v>1.5571999999999999</v>
      </c>
      <c r="E1878">
        <v>91.01</v>
      </c>
      <c r="F1878">
        <v>1.2503</v>
      </c>
      <c r="G1878">
        <v>115.7</v>
      </c>
      <c r="H1878">
        <v>93.35</v>
      </c>
      <c r="I1878">
        <v>631</v>
      </c>
      <c r="J1878">
        <v>724.25</v>
      </c>
      <c r="K1878">
        <v>220</v>
      </c>
      <c r="L1878">
        <v>3042</v>
      </c>
      <c r="M1878">
        <v>15.65</v>
      </c>
    </row>
    <row r="1879" spans="3:13" x14ac:dyDescent="0.25">
      <c r="C1879" s="76">
        <v>41082</v>
      </c>
      <c r="D1879" s="81">
        <v>1.5588</v>
      </c>
      <c r="E1879">
        <v>90.98</v>
      </c>
      <c r="F1879">
        <v>1.2567999999999999</v>
      </c>
      <c r="G1879">
        <v>116.9</v>
      </c>
      <c r="H1879">
        <v>94.924999999999997</v>
      </c>
      <c r="I1879">
        <v>591</v>
      </c>
      <c r="J1879">
        <v>673.25</v>
      </c>
      <c r="K1879">
        <v>214.25</v>
      </c>
      <c r="L1879">
        <v>3042</v>
      </c>
      <c r="M1879">
        <v>15.67</v>
      </c>
    </row>
    <row r="1880" spans="3:13" x14ac:dyDescent="0.25">
      <c r="C1880" s="76">
        <v>41081</v>
      </c>
      <c r="D1880" s="81">
        <v>1.5587</v>
      </c>
      <c r="E1880">
        <v>89.23</v>
      </c>
      <c r="F1880">
        <v>1.2541</v>
      </c>
      <c r="G1880">
        <v>116</v>
      </c>
      <c r="H1880">
        <v>95.6</v>
      </c>
      <c r="I1880">
        <v>586.5</v>
      </c>
      <c r="J1880">
        <v>661.75</v>
      </c>
      <c r="K1880">
        <v>212</v>
      </c>
      <c r="L1880">
        <v>3042</v>
      </c>
      <c r="M1880">
        <v>15.67</v>
      </c>
    </row>
    <row r="1881" spans="3:13" x14ac:dyDescent="0.25">
      <c r="C1881" s="76">
        <v>41080</v>
      </c>
      <c r="D1881" s="81">
        <v>1.5714999999999999</v>
      </c>
      <c r="E1881">
        <v>92.69</v>
      </c>
      <c r="F1881">
        <v>1.2704</v>
      </c>
      <c r="G1881">
        <v>116.6</v>
      </c>
      <c r="H1881">
        <v>94.75</v>
      </c>
      <c r="I1881">
        <v>611.75</v>
      </c>
      <c r="J1881">
        <v>664</v>
      </c>
      <c r="K1881">
        <v>210.25</v>
      </c>
      <c r="L1881">
        <v>3042</v>
      </c>
      <c r="M1881">
        <v>15.69</v>
      </c>
    </row>
    <row r="1882" spans="3:13" x14ac:dyDescent="0.25">
      <c r="C1882" s="76">
        <v>41079</v>
      </c>
      <c r="D1882" s="81">
        <v>1.5723</v>
      </c>
      <c r="E1882">
        <v>95.76</v>
      </c>
      <c r="F1882">
        <v>1.2686999999999999</v>
      </c>
      <c r="G1882">
        <v>116.7</v>
      </c>
      <c r="H1882">
        <v>95.1</v>
      </c>
      <c r="I1882">
        <v>612.5</v>
      </c>
      <c r="J1882">
        <v>649.5</v>
      </c>
      <c r="K1882">
        <v>208</v>
      </c>
      <c r="L1882">
        <v>3042</v>
      </c>
      <c r="M1882">
        <v>15.64</v>
      </c>
    </row>
    <row r="1883" spans="3:13" x14ac:dyDescent="0.25">
      <c r="C1883" s="76">
        <v>41078</v>
      </c>
      <c r="D1883" s="81">
        <v>1.5668</v>
      </c>
      <c r="E1883">
        <v>96.05</v>
      </c>
      <c r="F1883">
        <v>1.2575000000000001</v>
      </c>
      <c r="G1883">
        <v>117.2</v>
      </c>
      <c r="H1883">
        <v>95.45</v>
      </c>
      <c r="I1883">
        <v>599.5</v>
      </c>
      <c r="J1883">
        <v>630.25</v>
      </c>
      <c r="K1883">
        <v>206.75</v>
      </c>
      <c r="L1883">
        <v>2899</v>
      </c>
      <c r="M1883">
        <v>15.6</v>
      </c>
    </row>
    <row r="1884" spans="3:13" x14ac:dyDescent="0.25">
      <c r="C1884" s="76">
        <v>41075</v>
      </c>
      <c r="D1884" s="81">
        <v>1.5714999999999999</v>
      </c>
      <c r="E1884">
        <v>97.61</v>
      </c>
      <c r="F1884">
        <v>1.2636000000000001</v>
      </c>
      <c r="G1884">
        <v>116.15</v>
      </c>
      <c r="H1884">
        <v>93.025000000000006</v>
      </c>
      <c r="I1884">
        <v>579.5</v>
      </c>
      <c r="J1884">
        <v>609.5</v>
      </c>
      <c r="K1884">
        <v>203</v>
      </c>
      <c r="L1884">
        <v>2899</v>
      </c>
      <c r="M1884">
        <v>15.61</v>
      </c>
    </row>
    <row r="1885" spans="3:13" x14ac:dyDescent="0.25">
      <c r="C1885" s="76">
        <v>41074</v>
      </c>
      <c r="D1885" s="81">
        <v>1.5553999999999999</v>
      </c>
      <c r="E1885">
        <v>97.03</v>
      </c>
      <c r="F1885">
        <v>1.2629999999999999</v>
      </c>
      <c r="G1885">
        <v>116.35</v>
      </c>
      <c r="H1885">
        <v>94.75</v>
      </c>
      <c r="I1885">
        <v>601.5</v>
      </c>
      <c r="J1885">
        <v>623.5</v>
      </c>
      <c r="K1885">
        <v>205.25</v>
      </c>
      <c r="L1885">
        <v>2899</v>
      </c>
      <c r="M1885">
        <v>15.62</v>
      </c>
    </row>
    <row r="1886" spans="3:13" x14ac:dyDescent="0.25">
      <c r="C1886" s="76">
        <v>41073</v>
      </c>
      <c r="D1886" s="81">
        <v>1.5507</v>
      </c>
      <c r="E1886">
        <v>97.13</v>
      </c>
      <c r="F1886">
        <v>1.2555000000000001</v>
      </c>
      <c r="G1886">
        <v>117.1</v>
      </c>
      <c r="H1886">
        <v>93.974999999999994</v>
      </c>
      <c r="I1886">
        <v>592.5</v>
      </c>
      <c r="J1886">
        <v>616</v>
      </c>
      <c r="K1886">
        <v>205.25</v>
      </c>
      <c r="L1886">
        <v>2899</v>
      </c>
      <c r="M1886">
        <v>15.7</v>
      </c>
    </row>
    <row r="1887" spans="3:13" x14ac:dyDescent="0.25">
      <c r="C1887" s="76">
        <v>41072</v>
      </c>
      <c r="D1887" s="81">
        <v>1.5575000000000001</v>
      </c>
      <c r="E1887">
        <v>97.14</v>
      </c>
      <c r="F1887">
        <v>1.2512000000000001</v>
      </c>
      <c r="G1887">
        <v>119.55</v>
      </c>
      <c r="H1887">
        <v>93.525000000000006</v>
      </c>
      <c r="I1887">
        <v>584</v>
      </c>
      <c r="J1887">
        <v>616</v>
      </c>
      <c r="K1887">
        <v>205.25</v>
      </c>
      <c r="L1887">
        <v>2899</v>
      </c>
      <c r="M1887">
        <v>15.69</v>
      </c>
    </row>
    <row r="1888" spans="3:13" x14ac:dyDescent="0.25">
      <c r="C1888" s="76">
        <v>41071</v>
      </c>
      <c r="D1888" s="81">
        <v>1.5477000000000001</v>
      </c>
      <c r="E1888">
        <v>98</v>
      </c>
      <c r="F1888">
        <v>1.2475000000000001</v>
      </c>
      <c r="G1888">
        <v>119.5</v>
      </c>
      <c r="H1888">
        <v>93.325000000000003</v>
      </c>
      <c r="I1888">
        <v>592</v>
      </c>
      <c r="J1888">
        <v>630.5</v>
      </c>
      <c r="K1888">
        <v>208</v>
      </c>
      <c r="L1888">
        <v>2899</v>
      </c>
      <c r="M1888">
        <v>15.56</v>
      </c>
    </row>
    <row r="1889" spans="3:13" x14ac:dyDescent="0.25">
      <c r="C1889" s="76">
        <v>41068</v>
      </c>
      <c r="D1889" s="81">
        <v>1.5471999999999999</v>
      </c>
      <c r="E1889">
        <v>99.47</v>
      </c>
      <c r="F1889">
        <v>1.2516</v>
      </c>
      <c r="G1889">
        <v>119.875</v>
      </c>
      <c r="H1889">
        <v>93.025000000000006</v>
      </c>
      <c r="I1889">
        <v>598</v>
      </c>
      <c r="J1889">
        <v>630.25</v>
      </c>
      <c r="K1889">
        <v>208</v>
      </c>
      <c r="L1889">
        <v>2899</v>
      </c>
      <c r="M1889">
        <v>15.55</v>
      </c>
    </row>
    <row r="1890" spans="3:13" x14ac:dyDescent="0.25">
      <c r="C1890" s="76">
        <v>41067</v>
      </c>
      <c r="D1890" s="81">
        <v>1.5528</v>
      </c>
      <c r="E1890">
        <v>99.93</v>
      </c>
      <c r="F1890">
        <v>1.256</v>
      </c>
      <c r="G1890">
        <v>119.35</v>
      </c>
      <c r="H1890">
        <v>93.075000000000003</v>
      </c>
      <c r="I1890">
        <v>594</v>
      </c>
      <c r="J1890">
        <v>641.75</v>
      </c>
      <c r="K1890">
        <v>208</v>
      </c>
      <c r="L1890">
        <v>2899</v>
      </c>
      <c r="M1890">
        <v>15.59</v>
      </c>
    </row>
    <row r="1891" spans="3:13" x14ac:dyDescent="0.25">
      <c r="C1891" s="76">
        <v>41066</v>
      </c>
      <c r="D1891" s="81">
        <v>1.5489999999999999</v>
      </c>
      <c r="E1891">
        <v>100.64</v>
      </c>
      <c r="F1891">
        <v>1.2571000000000001</v>
      </c>
      <c r="G1891">
        <v>117.675</v>
      </c>
      <c r="H1891">
        <v>91.95</v>
      </c>
      <c r="I1891">
        <v>586.25</v>
      </c>
      <c r="J1891">
        <v>624.25</v>
      </c>
      <c r="K1891">
        <v>208</v>
      </c>
      <c r="L1891">
        <v>2899</v>
      </c>
      <c r="M1891">
        <v>15.47</v>
      </c>
    </row>
    <row r="1892" spans="3:13" x14ac:dyDescent="0.25">
      <c r="C1892" s="76">
        <v>41065</v>
      </c>
      <c r="D1892" s="81">
        <v>1.5379</v>
      </c>
      <c r="E1892">
        <v>98.84</v>
      </c>
      <c r="F1892">
        <v>1.2453000000000001</v>
      </c>
      <c r="G1892">
        <v>117.125</v>
      </c>
      <c r="H1892">
        <v>91.1</v>
      </c>
      <c r="I1892">
        <v>567.5</v>
      </c>
      <c r="J1892">
        <v>613.25</v>
      </c>
      <c r="K1892">
        <v>208</v>
      </c>
      <c r="L1892">
        <v>2899</v>
      </c>
      <c r="M1892">
        <v>15.53</v>
      </c>
    </row>
    <row r="1893" spans="3:13" x14ac:dyDescent="0.25">
      <c r="C1893" s="76">
        <v>41064</v>
      </c>
      <c r="D1893" s="81">
        <v>1.538</v>
      </c>
      <c r="E1893">
        <v>98.85</v>
      </c>
      <c r="F1893">
        <v>1.2495000000000001</v>
      </c>
      <c r="G1893">
        <v>117.675</v>
      </c>
      <c r="H1893">
        <v>91.2</v>
      </c>
      <c r="I1893">
        <v>568</v>
      </c>
      <c r="J1893">
        <v>627.75</v>
      </c>
      <c r="K1893">
        <v>208</v>
      </c>
      <c r="L1893">
        <v>2618</v>
      </c>
      <c r="M1893">
        <v>15.39</v>
      </c>
    </row>
    <row r="1894" spans="3:13" x14ac:dyDescent="0.25">
      <c r="C1894" s="76">
        <v>41061</v>
      </c>
      <c r="D1894" s="81">
        <v>1.5361</v>
      </c>
      <c r="E1894">
        <v>98.43</v>
      </c>
      <c r="F1894">
        <v>1.2432000000000001</v>
      </c>
      <c r="G1894">
        <v>117.7</v>
      </c>
      <c r="H1894">
        <v>90.724999999999994</v>
      </c>
      <c r="I1894">
        <v>551.5</v>
      </c>
      <c r="J1894">
        <v>612.25</v>
      </c>
      <c r="K1894">
        <v>208</v>
      </c>
      <c r="L1894">
        <v>2618</v>
      </c>
      <c r="M1894">
        <v>15.62</v>
      </c>
    </row>
    <row r="1895" spans="3:13" x14ac:dyDescent="0.25">
      <c r="C1895" s="76">
        <v>41060</v>
      </c>
      <c r="D1895" s="81">
        <v>1.5403</v>
      </c>
      <c r="E1895">
        <v>101.87</v>
      </c>
      <c r="F1895">
        <v>1.2356</v>
      </c>
      <c r="G1895">
        <v>117.1</v>
      </c>
      <c r="H1895">
        <v>89.8</v>
      </c>
      <c r="I1895">
        <v>555.25</v>
      </c>
      <c r="J1895">
        <v>643.75</v>
      </c>
      <c r="K1895">
        <v>208</v>
      </c>
      <c r="L1895">
        <v>2618</v>
      </c>
      <c r="M1895">
        <v>15.62</v>
      </c>
    </row>
    <row r="1896" spans="3:13" x14ac:dyDescent="0.25">
      <c r="C1896" s="76">
        <v>41059</v>
      </c>
      <c r="D1896" s="81">
        <v>1.548</v>
      </c>
      <c r="E1896">
        <v>103.47</v>
      </c>
      <c r="F1896">
        <v>1.2370000000000001</v>
      </c>
      <c r="G1896">
        <v>116.45</v>
      </c>
      <c r="H1896">
        <v>87.174999999999997</v>
      </c>
      <c r="I1896">
        <v>559.5</v>
      </c>
      <c r="J1896">
        <v>653.75</v>
      </c>
      <c r="K1896">
        <v>208</v>
      </c>
      <c r="L1896">
        <v>2618</v>
      </c>
      <c r="M1896">
        <v>15.28</v>
      </c>
    </row>
    <row r="1897" spans="3:13" x14ac:dyDescent="0.25">
      <c r="C1897" s="76">
        <v>41058</v>
      </c>
      <c r="D1897" s="81">
        <v>1.5639000000000001</v>
      </c>
      <c r="E1897">
        <v>106.68</v>
      </c>
      <c r="F1897">
        <v>1.2496</v>
      </c>
      <c r="G1897">
        <v>117.85</v>
      </c>
      <c r="H1897">
        <v>86.35</v>
      </c>
      <c r="I1897">
        <v>562.5</v>
      </c>
      <c r="J1897">
        <v>656.75</v>
      </c>
      <c r="K1897">
        <v>212.75</v>
      </c>
      <c r="L1897">
        <v>2618</v>
      </c>
      <c r="M1897">
        <v>15.27</v>
      </c>
    </row>
    <row r="1898" spans="3:13" x14ac:dyDescent="0.25">
      <c r="C1898" s="76">
        <v>41057</v>
      </c>
      <c r="D1898" s="81">
        <v>1.5680000000000001</v>
      </c>
      <c r="E1898">
        <v>107.11</v>
      </c>
      <c r="F1898">
        <v>1.254</v>
      </c>
      <c r="G1898">
        <v>117.65</v>
      </c>
      <c r="H1898">
        <v>85.2</v>
      </c>
      <c r="I1898">
        <v>578.5</v>
      </c>
      <c r="J1898">
        <v>680</v>
      </c>
      <c r="K1898">
        <v>212.75</v>
      </c>
      <c r="L1898">
        <v>2618</v>
      </c>
      <c r="M1898">
        <v>15.27</v>
      </c>
    </row>
    <row r="1899" spans="3:13" x14ac:dyDescent="0.25">
      <c r="C1899" s="76">
        <v>41054</v>
      </c>
      <c r="D1899" s="81">
        <v>1.5659000000000001</v>
      </c>
      <c r="E1899">
        <v>106.83</v>
      </c>
      <c r="F1899">
        <v>1.2515000000000001</v>
      </c>
      <c r="G1899">
        <v>117.65</v>
      </c>
      <c r="H1899">
        <v>85.2</v>
      </c>
      <c r="I1899">
        <v>578.5</v>
      </c>
      <c r="J1899">
        <v>680</v>
      </c>
      <c r="K1899">
        <v>212.75</v>
      </c>
      <c r="L1899">
        <v>2618</v>
      </c>
      <c r="M1899">
        <v>15.27</v>
      </c>
    </row>
    <row r="1900" spans="3:13" x14ac:dyDescent="0.25">
      <c r="C1900" s="76">
        <v>41053</v>
      </c>
      <c r="D1900" s="81">
        <v>1.5669</v>
      </c>
      <c r="E1900">
        <v>106.55</v>
      </c>
      <c r="F1900">
        <v>1.2535000000000001</v>
      </c>
      <c r="G1900">
        <v>117.875</v>
      </c>
      <c r="H1900">
        <v>84.2</v>
      </c>
      <c r="I1900">
        <v>578.5</v>
      </c>
      <c r="J1900">
        <v>663</v>
      </c>
      <c r="K1900">
        <v>212.75</v>
      </c>
      <c r="L1900">
        <v>2618</v>
      </c>
      <c r="M1900">
        <v>15.22</v>
      </c>
    </row>
    <row r="1901" spans="3:13" x14ac:dyDescent="0.25">
      <c r="C1901" s="76">
        <v>41052</v>
      </c>
      <c r="D1901" s="81">
        <v>1.5686</v>
      </c>
      <c r="E1901">
        <v>105.56</v>
      </c>
      <c r="F1901">
        <v>1.2584</v>
      </c>
      <c r="G1901">
        <v>117.8</v>
      </c>
      <c r="H1901">
        <v>84.424999999999997</v>
      </c>
      <c r="I1901">
        <v>603.5</v>
      </c>
      <c r="J1901">
        <v>665.5</v>
      </c>
      <c r="K1901">
        <v>212.75</v>
      </c>
      <c r="L1901">
        <v>2618</v>
      </c>
      <c r="M1901">
        <v>15.21</v>
      </c>
    </row>
    <row r="1902" spans="3:13" x14ac:dyDescent="0.25">
      <c r="C1902" s="76">
        <v>41051</v>
      </c>
      <c r="D1902" s="81">
        <v>1.5761000000000001</v>
      </c>
      <c r="E1902">
        <v>108.41</v>
      </c>
      <c r="F1902">
        <v>1.2682</v>
      </c>
      <c r="G1902">
        <v>119.35</v>
      </c>
      <c r="H1902">
        <v>85.825000000000003</v>
      </c>
      <c r="I1902">
        <v>597</v>
      </c>
      <c r="J1902">
        <v>685.5</v>
      </c>
      <c r="K1902">
        <v>212.75</v>
      </c>
      <c r="L1902">
        <v>2618</v>
      </c>
      <c r="M1902">
        <v>15.22</v>
      </c>
    </row>
    <row r="1903" spans="3:13" x14ac:dyDescent="0.25">
      <c r="C1903" s="76">
        <v>41050</v>
      </c>
      <c r="D1903" s="81">
        <v>1.5828</v>
      </c>
      <c r="E1903">
        <v>108.81</v>
      </c>
      <c r="F1903">
        <v>1.2811999999999999</v>
      </c>
      <c r="G1903">
        <v>118.8</v>
      </c>
      <c r="H1903">
        <v>86.7</v>
      </c>
      <c r="I1903">
        <v>633</v>
      </c>
      <c r="J1903">
        <v>704</v>
      </c>
      <c r="K1903">
        <v>212.75</v>
      </c>
      <c r="L1903">
        <v>2618</v>
      </c>
      <c r="M1903">
        <v>15.22</v>
      </c>
    </row>
    <row r="1904" spans="3:13" x14ac:dyDescent="0.25">
      <c r="C1904" s="76">
        <v>41047</v>
      </c>
      <c r="D1904" s="81">
        <v>1.5814999999999999</v>
      </c>
      <c r="E1904">
        <v>107.14</v>
      </c>
      <c r="F1904">
        <v>1.2782</v>
      </c>
      <c r="G1904">
        <v>119.52500000000001</v>
      </c>
      <c r="H1904">
        <v>87.424999999999997</v>
      </c>
      <c r="I1904">
        <v>635.5</v>
      </c>
      <c r="J1904">
        <v>695.25</v>
      </c>
      <c r="K1904">
        <v>213</v>
      </c>
      <c r="L1904">
        <v>2618</v>
      </c>
      <c r="M1904">
        <v>15.17</v>
      </c>
    </row>
    <row r="1905" spans="3:13" x14ac:dyDescent="0.25">
      <c r="C1905" s="76">
        <v>41046</v>
      </c>
      <c r="D1905" s="81">
        <v>1.5793999999999999</v>
      </c>
      <c r="E1905">
        <v>107.49</v>
      </c>
      <c r="F1905">
        <v>1.2693000000000001</v>
      </c>
      <c r="G1905">
        <v>117.925</v>
      </c>
      <c r="H1905">
        <v>87.424999999999997</v>
      </c>
      <c r="I1905">
        <v>625</v>
      </c>
      <c r="J1905">
        <v>657.75</v>
      </c>
      <c r="K1905">
        <v>205</v>
      </c>
      <c r="L1905">
        <v>2618</v>
      </c>
      <c r="M1905">
        <v>15.17</v>
      </c>
    </row>
    <row r="1906" spans="3:13" x14ac:dyDescent="0.25">
      <c r="C1906" s="76">
        <v>41045</v>
      </c>
      <c r="D1906" s="81">
        <v>1.591</v>
      </c>
      <c r="E1906">
        <v>111.71</v>
      </c>
      <c r="F1906">
        <v>1.2715000000000001</v>
      </c>
      <c r="G1906">
        <v>116.875</v>
      </c>
      <c r="H1906">
        <v>86.5</v>
      </c>
      <c r="I1906">
        <v>620</v>
      </c>
      <c r="J1906">
        <v>638.75</v>
      </c>
      <c r="K1906">
        <v>201.25</v>
      </c>
      <c r="L1906">
        <v>2618</v>
      </c>
      <c r="M1906">
        <v>15.26</v>
      </c>
    </row>
    <row r="1907" spans="3:13" x14ac:dyDescent="0.25">
      <c r="C1907" s="76">
        <v>41044</v>
      </c>
      <c r="D1907" s="81">
        <v>1.5992</v>
      </c>
      <c r="E1907">
        <v>112.24</v>
      </c>
      <c r="F1907">
        <v>1.2729999999999999</v>
      </c>
      <c r="G1907">
        <v>116.425</v>
      </c>
      <c r="H1907">
        <v>86.4</v>
      </c>
      <c r="I1907">
        <v>597.25</v>
      </c>
      <c r="J1907">
        <v>608.5</v>
      </c>
      <c r="K1907">
        <v>197.5</v>
      </c>
      <c r="L1907">
        <v>2618</v>
      </c>
      <c r="M1907">
        <v>15.25</v>
      </c>
    </row>
    <row r="1908" spans="3:13" x14ac:dyDescent="0.25">
      <c r="C1908" s="76">
        <v>41043</v>
      </c>
      <c r="D1908" s="81">
        <v>1.6091</v>
      </c>
      <c r="E1908">
        <v>111.57</v>
      </c>
      <c r="F1908">
        <v>1.2825</v>
      </c>
      <c r="G1908">
        <v>116.15</v>
      </c>
      <c r="H1908">
        <v>79.349999999999994</v>
      </c>
      <c r="I1908">
        <v>608</v>
      </c>
      <c r="J1908">
        <v>597.75</v>
      </c>
      <c r="K1908">
        <v>197.5</v>
      </c>
      <c r="L1908">
        <v>2843</v>
      </c>
      <c r="M1908">
        <v>15.24</v>
      </c>
    </row>
    <row r="1909" spans="3:13" x14ac:dyDescent="0.25">
      <c r="C1909" s="76">
        <v>41040</v>
      </c>
      <c r="D1909" s="81">
        <v>1.607</v>
      </c>
      <c r="E1909">
        <v>112.26</v>
      </c>
      <c r="F1909">
        <v>1.2915000000000001</v>
      </c>
      <c r="G1909">
        <v>115.15</v>
      </c>
      <c r="H1909">
        <v>79.525000000000006</v>
      </c>
      <c r="I1909">
        <v>608</v>
      </c>
      <c r="J1909">
        <v>592.75</v>
      </c>
      <c r="K1909">
        <v>197.5</v>
      </c>
      <c r="L1909">
        <v>2843</v>
      </c>
      <c r="M1909">
        <v>15.26</v>
      </c>
    </row>
    <row r="1910" spans="3:13" x14ac:dyDescent="0.25">
      <c r="C1910" s="76">
        <v>41039</v>
      </c>
      <c r="D1910" s="81">
        <v>1.6143000000000001</v>
      </c>
      <c r="E1910">
        <v>112.73</v>
      </c>
      <c r="F1910">
        <v>1.2935000000000001</v>
      </c>
      <c r="G1910">
        <v>115.85</v>
      </c>
      <c r="H1910">
        <v>79.8</v>
      </c>
      <c r="I1910">
        <v>625.5</v>
      </c>
      <c r="J1910">
        <v>594.75</v>
      </c>
      <c r="K1910">
        <v>215.75</v>
      </c>
      <c r="L1910">
        <v>2843</v>
      </c>
      <c r="M1910">
        <v>15.24</v>
      </c>
    </row>
    <row r="1911" spans="3:13" x14ac:dyDescent="0.25">
      <c r="C1911" s="76">
        <v>41038</v>
      </c>
      <c r="D1911" s="81">
        <v>1.6131</v>
      </c>
      <c r="E1911">
        <v>113.2</v>
      </c>
      <c r="F1911">
        <v>1.2931999999999999</v>
      </c>
      <c r="G1911">
        <v>116.6</v>
      </c>
      <c r="H1911">
        <v>80.075000000000003</v>
      </c>
      <c r="I1911">
        <v>641.25</v>
      </c>
      <c r="J1911">
        <v>591.25</v>
      </c>
      <c r="K1911">
        <v>228.5</v>
      </c>
      <c r="L1911">
        <v>2843</v>
      </c>
      <c r="M1911">
        <v>15.12</v>
      </c>
    </row>
    <row r="1912" spans="3:13" x14ac:dyDescent="0.25">
      <c r="C1912" s="76">
        <v>41037</v>
      </c>
      <c r="D1912" s="81">
        <v>1.6155999999999999</v>
      </c>
      <c r="E1912">
        <v>112.73</v>
      </c>
      <c r="F1912">
        <v>1.3002</v>
      </c>
      <c r="G1912">
        <v>115.77500000000001</v>
      </c>
      <c r="H1912">
        <v>80.25</v>
      </c>
      <c r="I1912">
        <v>666</v>
      </c>
      <c r="J1912">
        <v>609</v>
      </c>
      <c r="K1912">
        <v>217</v>
      </c>
      <c r="L1912">
        <v>2843</v>
      </c>
      <c r="M1912">
        <v>15.09</v>
      </c>
    </row>
    <row r="1913" spans="3:13" x14ac:dyDescent="0.25">
      <c r="C1913" s="76">
        <v>41036</v>
      </c>
      <c r="D1913" s="81">
        <v>1.619</v>
      </c>
      <c r="E1913">
        <v>113.16</v>
      </c>
      <c r="F1913">
        <v>1.3051999999999999</v>
      </c>
      <c r="G1913">
        <v>116.27500000000001</v>
      </c>
      <c r="H1913">
        <v>80.05</v>
      </c>
      <c r="I1913">
        <v>665</v>
      </c>
      <c r="J1913">
        <v>606.25</v>
      </c>
      <c r="K1913">
        <v>216.75</v>
      </c>
      <c r="L1913">
        <v>2843</v>
      </c>
      <c r="M1913">
        <v>15.17</v>
      </c>
    </row>
    <row r="1914" spans="3:13" x14ac:dyDescent="0.25">
      <c r="C1914" s="76">
        <v>41033</v>
      </c>
      <c r="D1914" s="81">
        <v>1.6153</v>
      </c>
      <c r="E1914">
        <v>113.18</v>
      </c>
      <c r="F1914">
        <v>1.3082</v>
      </c>
      <c r="G1914">
        <v>115.375</v>
      </c>
      <c r="H1914">
        <v>79.8</v>
      </c>
      <c r="I1914">
        <v>662.25</v>
      </c>
      <c r="J1914">
        <v>603.75</v>
      </c>
      <c r="K1914">
        <v>220</v>
      </c>
      <c r="L1914">
        <v>2843</v>
      </c>
      <c r="M1914">
        <v>15.1</v>
      </c>
    </row>
    <row r="1915" spans="3:13" x14ac:dyDescent="0.25">
      <c r="C1915" s="76">
        <v>41032</v>
      </c>
      <c r="D1915" s="81">
        <v>1.6181000000000001</v>
      </c>
      <c r="E1915">
        <v>116.08</v>
      </c>
      <c r="F1915">
        <v>1.3149999999999999</v>
      </c>
      <c r="G1915">
        <v>115.875</v>
      </c>
      <c r="H1915">
        <v>81.3</v>
      </c>
      <c r="I1915">
        <v>650.75</v>
      </c>
      <c r="J1915">
        <v>608.25</v>
      </c>
      <c r="K1915">
        <v>217.5</v>
      </c>
      <c r="L1915">
        <v>2843</v>
      </c>
      <c r="M1915">
        <v>14.95</v>
      </c>
    </row>
    <row r="1916" spans="3:13" x14ac:dyDescent="0.25">
      <c r="C1916" s="76">
        <v>41031</v>
      </c>
      <c r="D1916" s="81">
        <v>1.6198999999999999</v>
      </c>
      <c r="E1916">
        <v>118.2</v>
      </c>
      <c r="F1916">
        <v>1.3154999999999999</v>
      </c>
      <c r="G1916">
        <v>112.875</v>
      </c>
      <c r="H1916">
        <v>81.275000000000006</v>
      </c>
      <c r="I1916">
        <v>642.25</v>
      </c>
      <c r="J1916">
        <v>607</v>
      </c>
      <c r="K1916">
        <v>217.75</v>
      </c>
      <c r="L1916">
        <v>2843</v>
      </c>
      <c r="M1916">
        <v>15.13</v>
      </c>
    </row>
    <row r="1917" spans="3:13" x14ac:dyDescent="0.25">
      <c r="C1917" s="76">
        <v>41030</v>
      </c>
      <c r="D1917" s="81">
        <v>1.6217999999999999</v>
      </c>
      <c r="E1917">
        <v>119.66</v>
      </c>
      <c r="F1917">
        <v>1.3236000000000001</v>
      </c>
      <c r="G1917">
        <v>113.52500000000001</v>
      </c>
      <c r="H1917">
        <v>83</v>
      </c>
      <c r="I1917">
        <v>659.75</v>
      </c>
      <c r="J1917">
        <v>633.75</v>
      </c>
      <c r="K1917">
        <v>216.5</v>
      </c>
      <c r="L1917">
        <v>2843</v>
      </c>
      <c r="M1917">
        <v>15.73</v>
      </c>
    </row>
    <row r="1918" spans="3:13" x14ac:dyDescent="0.25">
      <c r="C1918" s="76">
        <v>41029</v>
      </c>
      <c r="D1918" s="81">
        <v>1.6231</v>
      </c>
      <c r="E1918">
        <v>119.47</v>
      </c>
      <c r="F1918">
        <v>1.3240000000000001</v>
      </c>
      <c r="G1918">
        <v>118.75</v>
      </c>
      <c r="H1918">
        <v>83.674999999999997</v>
      </c>
      <c r="I1918">
        <v>660.25</v>
      </c>
      <c r="J1918">
        <v>647.75</v>
      </c>
      <c r="K1918">
        <v>216.5</v>
      </c>
      <c r="L1918">
        <v>2983</v>
      </c>
      <c r="M1918">
        <v>15.73</v>
      </c>
    </row>
    <row r="1919" spans="3:13" x14ac:dyDescent="0.25">
      <c r="C1919" s="76">
        <v>41026</v>
      </c>
      <c r="D1919" s="81">
        <v>1.6265000000000001</v>
      </c>
      <c r="E1919">
        <v>119.83</v>
      </c>
      <c r="F1919">
        <v>1.3251999999999999</v>
      </c>
      <c r="G1919">
        <v>118.45</v>
      </c>
      <c r="H1919">
        <v>85.5</v>
      </c>
      <c r="I1919">
        <v>653</v>
      </c>
      <c r="J1919">
        <v>642.25</v>
      </c>
      <c r="K1919">
        <v>213.75</v>
      </c>
      <c r="L1919">
        <v>2983</v>
      </c>
      <c r="M1919">
        <v>15.73</v>
      </c>
    </row>
    <row r="1920" spans="3:13" x14ac:dyDescent="0.25">
      <c r="C1920" s="76">
        <v>41025</v>
      </c>
      <c r="D1920" s="81">
        <v>1.6173999999999999</v>
      </c>
      <c r="E1920">
        <v>119.92</v>
      </c>
      <c r="F1920">
        <v>1.3208</v>
      </c>
      <c r="G1920">
        <v>118.075</v>
      </c>
      <c r="H1920">
        <v>86.8</v>
      </c>
      <c r="I1920">
        <v>624</v>
      </c>
      <c r="J1920">
        <v>626</v>
      </c>
      <c r="K1920">
        <v>211</v>
      </c>
      <c r="L1920">
        <v>2983</v>
      </c>
      <c r="M1920">
        <v>15.73</v>
      </c>
    </row>
    <row r="1921" spans="3:13" x14ac:dyDescent="0.25">
      <c r="C1921" s="76">
        <v>41024</v>
      </c>
      <c r="D1921" s="81">
        <v>1.6166</v>
      </c>
      <c r="E1921">
        <v>119.12</v>
      </c>
      <c r="F1921">
        <v>1.3222</v>
      </c>
      <c r="G1921">
        <v>118.5</v>
      </c>
      <c r="H1921">
        <v>87.125</v>
      </c>
      <c r="I1921">
        <v>611</v>
      </c>
      <c r="J1921">
        <v>616.5</v>
      </c>
      <c r="K1921">
        <v>212.5</v>
      </c>
      <c r="L1921">
        <v>2983</v>
      </c>
      <c r="M1921">
        <v>15.74</v>
      </c>
    </row>
    <row r="1922" spans="3:13" x14ac:dyDescent="0.25">
      <c r="C1922" s="76">
        <v>41023</v>
      </c>
      <c r="D1922" s="81">
        <v>1.6138999999999999</v>
      </c>
      <c r="E1922">
        <v>118.16</v>
      </c>
      <c r="F1922">
        <v>1.3193999999999999</v>
      </c>
      <c r="G1922">
        <v>116.8</v>
      </c>
      <c r="H1922">
        <v>86.6</v>
      </c>
      <c r="I1922">
        <v>618.25</v>
      </c>
      <c r="J1922">
        <v>624.5</v>
      </c>
      <c r="K1922">
        <v>214.5</v>
      </c>
      <c r="L1922">
        <v>2983</v>
      </c>
      <c r="M1922">
        <v>15.76</v>
      </c>
    </row>
    <row r="1923" spans="3:13" x14ac:dyDescent="0.25">
      <c r="C1923" s="76">
        <v>41022</v>
      </c>
      <c r="D1923" s="81">
        <v>1.6126</v>
      </c>
      <c r="E1923">
        <v>118.71</v>
      </c>
      <c r="F1923">
        <v>1.3153999999999999</v>
      </c>
      <c r="G1923">
        <v>119.8</v>
      </c>
      <c r="H1923">
        <v>88.025000000000006</v>
      </c>
      <c r="I1923">
        <v>622.5</v>
      </c>
      <c r="J1923">
        <v>625</v>
      </c>
      <c r="K1923">
        <v>215</v>
      </c>
      <c r="L1923">
        <v>2983</v>
      </c>
      <c r="M1923">
        <v>15.73</v>
      </c>
    </row>
    <row r="1924" spans="3:13" x14ac:dyDescent="0.25">
      <c r="C1924" s="76">
        <v>41019</v>
      </c>
      <c r="D1924" s="81">
        <v>1.6124000000000001</v>
      </c>
      <c r="E1924">
        <v>118.76</v>
      </c>
      <c r="F1924">
        <v>1.3221000000000001</v>
      </c>
      <c r="G1924">
        <v>120.55</v>
      </c>
      <c r="H1924">
        <v>87.5</v>
      </c>
      <c r="I1924">
        <v>612.5</v>
      </c>
      <c r="J1924">
        <v>615.75</v>
      </c>
      <c r="K1924">
        <v>216.5</v>
      </c>
      <c r="L1924">
        <v>2983</v>
      </c>
      <c r="M1924">
        <v>15.77</v>
      </c>
    </row>
    <row r="1925" spans="3:13" x14ac:dyDescent="0.25">
      <c r="C1925" s="76">
        <v>41018</v>
      </c>
      <c r="D1925" s="81">
        <v>1.6051</v>
      </c>
      <c r="E1925">
        <v>118</v>
      </c>
      <c r="F1925">
        <v>1.3133999999999999</v>
      </c>
      <c r="G1925">
        <v>120.7</v>
      </c>
      <c r="H1925">
        <v>88.474999999999994</v>
      </c>
      <c r="I1925">
        <v>621</v>
      </c>
      <c r="J1925">
        <v>624.75</v>
      </c>
      <c r="K1925">
        <v>216.75</v>
      </c>
      <c r="L1925">
        <v>2983</v>
      </c>
      <c r="M1925">
        <v>15.77</v>
      </c>
    </row>
    <row r="1926" spans="3:13" x14ac:dyDescent="0.25">
      <c r="C1926" s="76">
        <v>41017</v>
      </c>
      <c r="D1926" s="81">
        <v>1.6020000000000001</v>
      </c>
      <c r="E1926">
        <v>117.97</v>
      </c>
      <c r="F1926">
        <v>1.3120000000000001</v>
      </c>
      <c r="G1926">
        <v>120.27500000000001</v>
      </c>
      <c r="H1926">
        <v>87.25</v>
      </c>
      <c r="I1926">
        <v>601.75</v>
      </c>
      <c r="J1926">
        <v>610.75</v>
      </c>
      <c r="K1926">
        <v>214.75</v>
      </c>
      <c r="L1926">
        <v>2983</v>
      </c>
      <c r="M1926">
        <v>15.74</v>
      </c>
    </row>
    <row r="1927" spans="3:13" x14ac:dyDescent="0.25">
      <c r="C1927" s="76">
        <v>41016</v>
      </c>
      <c r="D1927" s="81">
        <v>1.5919000000000001</v>
      </c>
      <c r="E1927">
        <v>118.78</v>
      </c>
      <c r="F1927">
        <v>1.3123</v>
      </c>
      <c r="G1927">
        <v>121.6</v>
      </c>
      <c r="H1927">
        <v>89.8</v>
      </c>
      <c r="I1927">
        <v>616.75</v>
      </c>
      <c r="J1927">
        <v>615.5</v>
      </c>
      <c r="K1927">
        <v>211.75</v>
      </c>
      <c r="L1927">
        <v>2983</v>
      </c>
      <c r="M1927">
        <v>15.78</v>
      </c>
    </row>
    <row r="1928" spans="3:13" x14ac:dyDescent="0.25">
      <c r="C1928" s="76">
        <v>41015</v>
      </c>
      <c r="D1928" s="81">
        <v>1.5898000000000001</v>
      </c>
      <c r="E1928">
        <v>118.68</v>
      </c>
      <c r="F1928">
        <v>1.3138000000000001</v>
      </c>
      <c r="G1928">
        <v>120.72499999999999</v>
      </c>
      <c r="H1928">
        <v>82.3</v>
      </c>
      <c r="I1928">
        <v>623.25</v>
      </c>
      <c r="J1928">
        <v>616.25</v>
      </c>
      <c r="K1928">
        <v>209.25</v>
      </c>
      <c r="L1928">
        <v>3277</v>
      </c>
      <c r="M1928">
        <v>15.79</v>
      </c>
    </row>
    <row r="1929" spans="3:13" x14ac:dyDescent="0.25">
      <c r="C1929" s="76">
        <v>41012</v>
      </c>
      <c r="D1929" s="81">
        <v>1.5846</v>
      </c>
      <c r="E1929">
        <v>121.83</v>
      </c>
      <c r="F1929">
        <v>1.3075000000000001</v>
      </c>
      <c r="G1929">
        <v>120.52500000000001</v>
      </c>
      <c r="H1929">
        <v>82.75</v>
      </c>
      <c r="I1929">
        <v>629.25</v>
      </c>
      <c r="J1929">
        <v>623.5</v>
      </c>
      <c r="K1929">
        <v>209</v>
      </c>
      <c r="L1929">
        <v>3277</v>
      </c>
      <c r="M1929">
        <v>15.8</v>
      </c>
    </row>
    <row r="1930" spans="3:13" x14ac:dyDescent="0.25">
      <c r="C1930" s="76">
        <v>41011</v>
      </c>
      <c r="D1930" s="81">
        <v>1.5958000000000001</v>
      </c>
      <c r="E1930">
        <v>121.71</v>
      </c>
      <c r="F1930">
        <v>1.3185</v>
      </c>
      <c r="G1930">
        <v>121.25</v>
      </c>
      <c r="H1930">
        <v>83.525000000000006</v>
      </c>
      <c r="I1930">
        <v>637.5</v>
      </c>
      <c r="J1930">
        <v>639.25</v>
      </c>
      <c r="K1930">
        <v>209.75</v>
      </c>
      <c r="L1930">
        <v>3277</v>
      </c>
      <c r="M1930">
        <v>15.73</v>
      </c>
    </row>
    <row r="1931" spans="3:13" x14ac:dyDescent="0.25">
      <c r="C1931" s="76">
        <v>41010</v>
      </c>
      <c r="D1931" s="81">
        <v>1.5905</v>
      </c>
      <c r="E1931">
        <v>120.18</v>
      </c>
      <c r="F1931">
        <v>1.3109</v>
      </c>
      <c r="G1931">
        <v>118.375</v>
      </c>
      <c r="H1931">
        <v>83.174999999999997</v>
      </c>
      <c r="I1931">
        <v>636</v>
      </c>
      <c r="J1931">
        <v>628</v>
      </c>
      <c r="K1931">
        <v>208.75</v>
      </c>
      <c r="L1931">
        <v>3277</v>
      </c>
      <c r="M1931">
        <v>15.6</v>
      </c>
    </row>
    <row r="1932" spans="3:13" x14ac:dyDescent="0.25">
      <c r="C1932" s="76">
        <v>41009</v>
      </c>
      <c r="D1932" s="81">
        <v>1.5859000000000001</v>
      </c>
      <c r="E1932">
        <v>119.88</v>
      </c>
      <c r="F1932">
        <v>1.3080000000000001</v>
      </c>
      <c r="G1932">
        <v>117.75</v>
      </c>
      <c r="H1932">
        <v>83.8</v>
      </c>
      <c r="I1932">
        <v>634.75</v>
      </c>
      <c r="J1932">
        <v>625.75</v>
      </c>
      <c r="K1932">
        <v>208.5</v>
      </c>
      <c r="L1932">
        <v>3277</v>
      </c>
      <c r="M1932">
        <v>15.64</v>
      </c>
    </row>
    <row r="1933" spans="3:13" x14ac:dyDescent="0.25">
      <c r="C1933" s="76">
        <v>41008</v>
      </c>
      <c r="D1933" s="81">
        <v>1.589</v>
      </c>
      <c r="E1933">
        <v>122.67</v>
      </c>
      <c r="F1933">
        <v>1.31</v>
      </c>
      <c r="G1933">
        <v>119.375</v>
      </c>
      <c r="H1933">
        <v>84.424999999999997</v>
      </c>
      <c r="I1933">
        <v>649</v>
      </c>
      <c r="J1933">
        <v>643</v>
      </c>
      <c r="K1933">
        <v>211.25</v>
      </c>
      <c r="L1933">
        <v>3277</v>
      </c>
      <c r="M1933">
        <v>15.62</v>
      </c>
    </row>
    <row r="1934" spans="3:13" x14ac:dyDescent="0.25">
      <c r="C1934" s="76">
        <v>41005</v>
      </c>
      <c r="D1934" s="81">
        <v>1.5885</v>
      </c>
      <c r="E1934">
        <v>123.43</v>
      </c>
      <c r="F1934">
        <v>1.3093999999999999</v>
      </c>
      <c r="G1934">
        <v>118.325</v>
      </c>
      <c r="H1934">
        <v>84.5</v>
      </c>
      <c r="I1934">
        <v>658.25</v>
      </c>
      <c r="J1934">
        <v>638.5</v>
      </c>
      <c r="K1934">
        <v>211.25</v>
      </c>
      <c r="L1934">
        <v>3277</v>
      </c>
      <c r="M1934">
        <v>15.5</v>
      </c>
    </row>
    <row r="1935" spans="3:13" x14ac:dyDescent="0.25">
      <c r="C1935" s="76">
        <v>41004</v>
      </c>
      <c r="D1935" s="81">
        <v>1.5826</v>
      </c>
      <c r="E1935">
        <v>123.43</v>
      </c>
      <c r="F1935">
        <v>1.3063</v>
      </c>
      <c r="G1935">
        <v>118.325</v>
      </c>
      <c r="H1935">
        <v>84.5</v>
      </c>
      <c r="I1935">
        <v>658.25</v>
      </c>
      <c r="J1935">
        <v>638.5</v>
      </c>
      <c r="K1935">
        <v>211.25</v>
      </c>
      <c r="L1935">
        <v>3277</v>
      </c>
      <c r="M1935">
        <v>15.5</v>
      </c>
    </row>
    <row r="1936" spans="3:13" x14ac:dyDescent="0.25">
      <c r="C1936" s="76">
        <v>41003</v>
      </c>
      <c r="D1936" s="81">
        <v>1.5885</v>
      </c>
      <c r="E1936">
        <v>122.34</v>
      </c>
      <c r="F1936">
        <v>1.3141</v>
      </c>
      <c r="G1936">
        <v>117.9</v>
      </c>
      <c r="H1936">
        <v>83.85</v>
      </c>
      <c r="I1936">
        <v>656.75</v>
      </c>
      <c r="J1936">
        <v>639.25</v>
      </c>
      <c r="K1936">
        <v>209.25</v>
      </c>
      <c r="L1936">
        <v>3277</v>
      </c>
      <c r="M1936">
        <v>15.71</v>
      </c>
    </row>
    <row r="1937" spans="3:13" x14ac:dyDescent="0.25">
      <c r="C1937" s="76">
        <v>41002</v>
      </c>
      <c r="D1937" s="81">
        <v>1.5911999999999999</v>
      </c>
      <c r="E1937">
        <v>124.86</v>
      </c>
      <c r="F1937">
        <v>1.3232999999999999</v>
      </c>
      <c r="G1937">
        <v>119.8</v>
      </c>
      <c r="H1937">
        <v>84.025000000000006</v>
      </c>
      <c r="I1937">
        <v>658.25</v>
      </c>
      <c r="J1937">
        <v>658</v>
      </c>
      <c r="K1937">
        <v>211.5</v>
      </c>
      <c r="L1937">
        <v>3277</v>
      </c>
      <c r="M1937">
        <v>15.87</v>
      </c>
    </row>
    <row r="1938" spans="3:13" x14ac:dyDescent="0.25">
      <c r="C1938" s="76">
        <v>41001</v>
      </c>
      <c r="D1938" s="81">
        <v>1.6024</v>
      </c>
      <c r="E1938">
        <v>125.43</v>
      </c>
      <c r="F1938">
        <v>1.3321000000000001</v>
      </c>
      <c r="G1938">
        <v>120.85</v>
      </c>
      <c r="H1938">
        <v>84.724999999999994</v>
      </c>
      <c r="I1938">
        <v>655</v>
      </c>
      <c r="J1938">
        <v>657</v>
      </c>
      <c r="K1938">
        <v>213</v>
      </c>
      <c r="L1938">
        <v>3396</v>
      </c>
      <c r="M1938">
        <v>15.84</v>
      </c>
    </row>
    <row r="1939" spans="3:13" x14ac:dyDescent="0.25">
      <c r="C1939" s="76">
        <v>40998</v>
      </c>
      <c r="D1939" s="81">
        <v>1.601</v>
      </c>
      <c r="E1939">
        <v>122.88</v>
      </c>
      <c r="F1939">
        <v>1.3343</v>
      </c>
      <c r="G1939">
        <v>120.45</v>
      </c>
      <c r="H1939">
        <v>83.424999999999997</v>
      </c>
      <c r="I1939">
        <v>644</v>
      </c>
      <c r="J1939">
        <v>660.75</v>
      </c>
      <c r="K1939">
        <v>212.75</v>
      </c>
      <c r="L1939">
        <v>3396</v>
      </c>
      <c r="M1939">
        <v>15.66</v>
      </c>
    </row>
    <row r="1940" spans="3:13" x14ac:dyDescent="0.25">
      <c r="C1940" s="76">
        <v>40997</v>
      </c>
      <c r="D1940" s="81">
        <v>1.5952</v>
      </c>
      <c r="E1940">
        <v>122.39</v>
      </c>
      <c r="F1940">
        <v>1.3301000000000001</v>
      </c>
      <c r="G1940">
        <v>122.5</v>
      </c>
      <c r="H1940">
        <v>83.025000000000006</v>
      </c>
      <c r="I1940">
        <v>604</v>
      </c>
      <c r="J1940">
        <v>612.5</v>
      </c>
      <c r="K1940">
        <v>207.25</v>
      </c>
      <c r="L1940">
        <v>3396</v>
      </c>
      <c r="M1940">
        <v>15.64</v>
      </c>
    </row>
    <row r="1941" spans="3:13" x14ac:dyDescent="0.25">
      <c r="C1941" s="76">
        <v>40996</v>
      </c>
      <c r="D1941" s="81">
        <v>1.5888</v>
      </c>
      <c r="E1941">
        <v>124.16</v>
      </c>
      <c r="F1941">
        <v>1.3313999999999999</v>
      </c>
      <c r="G1941">
        <v>124.45</v>
      </c>
      <c r="H1941">
        <v>83.775000000000006</v>
      </c>
      <c r="I1941">
        <v>620.25</v>
      </c>
      <c r="J1941">
        <v>630.75</v>
      </c>
      <c r="K1941">
        <v>211.25</v>
      </c>
      <c r="L1941">
        <v>3396</v>
      </c>
      <c r="M1941">
        <v>15.64</v>
      </c>
    </row>
    <row r="1942" spans="3:13" x14ac:dyDescent="0.25">
      <c r="C1942" s="76">
        <v>40995</v>
      </c>
      <c r="D1942" s="81">
        <v>1.5947</v>
      </c>
      <c r="E1942">
        <v>125.54</v>
      </c>
      <c r="F1942">
        <v>1.3317000000000001</v>
      </c>
      <c r="G1942">
        <v>125.6</v>
      </c>
      <c r="H1942">
        <v>84.8</v>
      </c>
      <c r="I1942">
        <v>630.75</v>
      </c>
      <c r="J1942">
        <v>639.75</v>
      </c>
      <c r="K1942">
        <v>213.25</v>
      </c>
      <c r="L1942">
        <v>3396</v>
      </c>
      <c r="M1942">
        <v>15.64</v>
      </c>
    </row>
    <row r="1943" spans="3:13" x14ac:dyDescent="0.25">
      <c r="C1943" s="76">
        <v>40994</v>
      </c>
      <c r="D1943" s="81">
        <v>1.5969</v>
      </c>
      <c r="E1943">
        <v>125.65</v>
      </c>
      <c r="F1943">
        <v>1.3357000000000001</v>
      </c>
      <c r="G1943">
        <v>124.55</v>
      </c>
      <c r="H1943">
        <v>84.875</v>
      </c>
      <c r="I1943">
        <v>637.75</v>
      </c>
      <c r="J1943">
        <v>659.5</v>
      </c>
      <c r="K1943">
        <v>217.25</v>
      </c>
      <c r="L1943">
        <v>3396</v>
      </c>
      <c r="M1943">
        <v>15.64</v>
      </c>
    </row>
    <row r="1944" spans="3:13" x14ac:dyDescent="0.25">
      <c r="C1944" s="76">
        <v>40991</v>
      </c>
      <c r="D1944" s="81">
        <v>1.5866</v>
      </c>
      <c r="E1944">
        <v>125.13</v>
      </c>
      <c r="F1944">
        <v>1.3270999999999999</v>
      </c>
      <c r="G1944">
        <v>124.5</v>
      </c>
      <c r="H1944">
        <v>85.025000000000006</v>
      </c>
      <c r="I1944">
        <v>646.5</v>
      </c>
      <c r="J1944">
        <v>654.25</v>
      </c>
      <c r="K1944">
        <v>214</v>
      </c>
      <c r="L1944">
        <v>3396</v>
      </c>
      <c r="M1944">
        <v>15.63</v>
      </c>
    </row>
    <row r="1945" spans="3:13" x14ac:dyDescent="0.25">
      <c r="C1945" s="76">
        <v>40990</v>
      </c>
      <c r="D1945" s="81">
        <v>1.5813999999999999</v>
      </c>
      <c r="E1945">
        <v>123.14</v>
      </c>
      <c r="F1945">
        <v>1.3196000000000001</v>
      </c>
      <c r="G1945">
        <v>125.25</v>
      </c>
      <c r="H1945">
        <v>85.4</v>
      </c>
      <c r="I1945">
        <v>644.5</v>
      </c>
      <c r="J1945">
        <v>646.25</v>
      </c>
      <c r="K1945">
        <v>210.25</v>
      </c>
      <c r="L1945">
        <v>3396</v>
      </c>
      <c r="M1945">
        <v>15.63</v>
      </c>
    </row>
    <row r="1946" spans="3:13" x14ac:dyDescent="0.25">
      <c r="C1946" s="76">
        <v>40989</v>
      </c>
      <c r="D1946" s="81">
        <v>1.587</v>
      </c>
      <c r="E1946">
        <v>124.2</v>
      </c>
      <c r="F1946">
        <v>1.3210999999999999</v>
      </c>
      <c r="G1946">
        <v>124.95</v>
      </c>
      <c r="H1946">
        <v>84.974999999999994</v>
      </c>
      <c r="I1946">
        <v>642</v>
      </c>
      <c r="J1946">
        <v>636.25</v>
      </c>
      <c r="K1946">
        <v>208.75</v>
      </c>
      <c r="L1946">
        <v>3396</v>
      </c>
      <c r="M1946">
        <v>15.64</v>
      </c>
    </row>
    <row r="1947" spans="3:13" x14ac:dyDescent="0.25">
      <c r="C1947" s="76">
        <v>40988</v>
      </c>
      <c r="D1947" s="81">
        <v>1.5858000000000001</v>
      </c>
      <c r="E1947">
        <v>124.12</v>
      </c>
      <c r="F1947">
        <v>1.3224</v>
      </c>
      <c r="G1947">
        <v>124.52500000000001</v>
      </c>
      <c r="H1947">
        <v>84.95</v>
      </c>
      <c r="I1947">
        <v>647.5</v>
      </c>
      <c r="J1947">
        <v>642.5</v>
      </c>
      <c r="K1947">
        <v>208.75</v>
      </c>
      <c r="L1947">
        <v>3396</v>
      </c>
      <c r="M1947">
        <v>15.64</v>
      </c>
    </row>
    <row r="1948" spans="3:13" x14ac:dyDescent="0.25">
      <c r="C1948" s="76">
        <v>40987</v>
      </c>
      <c r="D1948" s="81">
        <v>1.5893999999999999</v>
      </c>
      <c r="E1948">
        <v>125.71</v>
      </c>
      <c r="F1948">
        <v>1.3240000000000001</v>
      </c>
      <c r="G1948">
        <v>125.175</v>
      </c>
      <c r="H1948">
        <v>86.025000000000006</v>
      </c>
      <c r="I1948">
        <v>663.5</v>
      </c>
      <c r="J1948">
        <v>652.25</v>
      </c>
      <c r="K1948">
        <v>210.5</v>
      </c>
      <c r="L1948">
        <v>3576</v>
      </c>
      <c r="M1948">
        <v>15.63</v>
      </c>
    </row>
    <row r="1949" spans="3:13" x14ac:dyDescent="0.25">
      <c r="C1949" s="76">
        <v>40984</v>
      </c>
      <c r="D1949" s="81">
        <v>1.5843</v>
      </c>
      <c r="E1949">
        <v>125.81</v>
      </c>
      <c r="F1949">
        <v>1.3172999999999999</v>
      </c>
      <c r="G1949">
        <v>125.3</v>
      </c>
      <c r="H1949">
        <v>85.875</v>
      </c>
      <c r="I1949">
        <v>673</v>
      </c>
      <c r="J1949">
        <v>672</v>
      </c>
      <c r="K1949">
        <v>213.75</v>
      </c>
      <c r="L1949">
        <v>3576</v>
      </c>
      <c r="M1949">
        <v>15.61</v>
      </c>
    </row>
    <row r="1950" spans="3:13" x14ac:dyDescent="0.25">
      <c r="C1950" s="76">
        <v>40983</v>
      </c>
      <c r="D1950" s="81">
        <v>1.5708</v>
      </c>
      <c r="E1950">
        <v>123.55</v>
      </c>
      <c r="F1950">
        <v>1.3082</v>
      </c>
      <c r="G1950">
        <v>125.575</v>
      </c>
      <c r="H1950">
        <v>86.9</v>
      </c>
      <c r="I1950">
        <v>669</v>
      </c>
      <c r="J1950">
        <v>664.75</v>
      </c>
      <c r="K1950">
        <v>214.25</v>
      </c>
      <c r="L1950">
        <v>3576</v>
      </c>
      <c r="M1950">
        <v>15.51</v>
      </c>
    </row>
    <row r="1951" spans="3:13" x14ac:dyDescent="0.25">
      <c r="C1951" s="76">
        <v>40982</v>
      </c>
      <c r="D1951" s="81">
        <v>1.5671999999999999</v>
      </c>
      <c r="E1951">
        <v>124.97</v>
      </c>
      <c r="F1951">
        <v>1.3027</v>
      </c>
      <c r="G1951">
        <v>127.02500000000001</v>
      </c>
      <c r="H1951">
        <v>87.4</v>
      </c>
      <c r="I1951">
        <v>669.5</v>
      </c>
      <c r="J1951">
        <v>651.75</v>
      </c>
      <c r="K1951">
        <v>210.75</v>
      </c>
      <c r="L1951">
        <v>3576</v>
      </c>
      <c r="M1951">
        <v>15.5</v>
      </c>
    </row>
    <row r="1952" spans="3:13" x14ac:dyDescent="0.25">
      <c r="C1952" s="76">
        <v>40981</v>
      </c>
      <c r="D1952" s="81">
        <v>1.5707</v>
      </c>
      <c r="E1952">
        <v>126.22</v>
      </c>
      <c r="F1952">
        <v>1.3082</v>
      </c>
      <c r="G1952">
        <v>127.72499999999999</v>
      </c>
      <c r="H1952">
        <v>87.674999999999997</v>
      </c>
      <c r="I1952">
        <v>674</v>
      </c>
      <c r="J1952">
        <v>651.5</v>
      </c>
      <c r="K1952">
        <v>211.5</v>
      </c>
      <c r="L1952">
        <v>3576</v>
      </c>
      <c r="M1952">
        <v>15.49</v>
      </c>
    </row>
    <row r="1953" spans="3:13" x14ac:dyDescent="0.25">
      <c r="C1953" s="76">
        <v>40980</v>
      </c>
      <c r="D1953" s="81">
        <v>1.5636000000000001</v>
      </c>
      <c r="E1953">
        <v>125.34</v>
      </c>
      <c r="F1953">
        <v>1.3152999999999999</v>
      </c>
      <c r="G1953">
        <v>126.75</v>
      </c>
      <c r="H1953">
        <v>87.3</v>
      </c>
      <c r="I1953">
        <v>671.5</v>
      </c>
      <c r="J1953">
        <v>652.75</v>
      </c>
      <c r="K1953">
        <v>217.5</v>
      </c>
      <c r="L1953">
        <v>3576</v>
      </c>
      <c r="M1953">
        <v>15.45</v>
      </c>
    </row>
    <row r="1954" spans="3:13" x14ac:dyDescent="0.25">
      <c r="C1954" s="76">
        <v>40977</v>
      </c>
      <c r="D1954" s="81">
        <v>1.5674999999999999</v>
      </c>
      <c r="E1954">
        <v>125.98</v>
      </c>
      <c r="F1954">
        <v>1.3112999999999999</v>
      </c>
      <c r="G1954">
        <v>126.02500000000001</v>
      </c>
      <c r="H1954">
        <v>87.825000000000003</v>
      </c>
      <c r="I1954">
        <v>654</v>
      </c>
      <c r="J1954">
        <v>638.75</v>
      </c>
      <c r="K1954">
        <v>220</v>
      </c>
      <c r="L1954">
        <v>3576</v>
      </c>
      <c r="M1954">
        <v>15.42</v>
      </c>
    </row>
    <row r="1955" spans="3:13" x14ac:dyDescent="0.25">
      <c r="C1955" s="76">
        <v>40976</v>
      </c>
      <c r="D1955" s="81">
        <v>1.5824</v>
      </c>
      <c r="E1955">
        <v>125.44</v>
      </c>
      <c r="F1955">
        <v>1.327</v>
      </c>
      <c r="G1955">
        <v>126.65</v>
      </c>
      <c r="H1955">
        <v>87.75</v>
      </c>
      <c r="I1955">
        <v>645</v>
      </c>
      <c r="J1955">
        <v>630.5</v>
      </c>
      <c r="K1955">
        <v>213.5</v>
      </c>
      <c r="L1955">
        <v>3576</v>
      </c>
      <c r="M1955">
        <v>15.36</v>
      </c>
    </row>
    <row r="1956" spans="3:13" x14ac:dyDescent="0.25">
      <c r="C1956" s="76">
        <v>40975</v>
      </c>
      <c r="D1956" s="81">
        <v>1.5742</v>
      </c>
      <c r="E1956">
        <v>124.12</v>
      </c>
      <c r="F1956">
        <v>1.3149</v>
      </c>
      <c r="G1956">
        <v>125.575</v>
      </c>
      <c r="H1956">
        <v>87.35</v>
      </c>
      <c r="I1956">
        <v>643.75</v>
      </c>
      <c r="J1956">
        <v>633</v>
      </c>
      <c r="K1956">
        <v>214.5</v>
      </c>
      <c r="L1956">
        <v>3576</v>
      </c>
      <c r="M1956">
        <v>15.35</v>
      </c>
    </row>
    <row r="1957" spans="3:13" x14ac:dyDescent="0.25">
      <c r="C1957" s="76">
        <v>40974</v>
      </c>
      <c r="D1957" s="81">
        <v>1.5718000000000001</v>
      </c>
      <c r="E1957">
        <v>121.98</v>
      </c>
      <c r="F1957">
        <v>1.3113999999999999</v>
      </c>
      <c r="G1957">
        <v>125.77500000000001</v>
      </c>
      <c r="H1957">
        <v>86.775000000000006</v>
      </c>
      <c r="I1957">
        <v>658</v>
      </c>
      <c r="J1957">
        <v>654</v>
      </c>
      <c r="K1957">
        <v>216.75</v>
      </c>
      <c r="L1957">
        <v>3576</v>
      </c>
      <c r="M1957">
        <v>15.25</v>
      </c>
    </row>
    <row r="1958" spans="3:13" x14ac:dyDescent="0.25">
      <c r="C1958" s="76">
        <v>40973</v>
      </c>
      <c r="D1958" s="81">
        <v>1.5859000000000001</v>
      </c>
      <c r="E1958">
        <v>123.8</v>
      </c>
      <c r="F1958">
        <v>1.3218000000000001</v>
      </c>
      <c r="G1958">
        <v>128.4</v>
      </c>
      <c r="H1958">
        <v>89.424999999999997</v>
      </c>
      <c r="I1958">
        <v>666.25</v>
      </c>
      <c r="J1958">
        <v>667.75</v>
      </c>
      <c r="K1958">
        <v>220.5</v>
      </c>
      <c r="L1958">
        <v>3545</v>
      </c>
      <c r="M1958">
        <v>15.19</v>
      </c>
    </row>
    <row r="1959" spans="3:13" x14ac:dyDescent="0.25">
      <c r="C1959" s="76">
        <v>40970</v>
      </c>
      <c r="D1959" s="81">
        <v>1.5835999999999999</v>
      </c>
      <c r="E1959">
        <v>123.65</v>
      </c>
      <c r="F1959">
        <v>1.3201000000000001</v>
      </c>
      <c r="G1959">
        <v>129.94999999999999</v>
      </c>
      <c r="H1959">
        <v>90.424999999999997</v>
      </c>
      <c r="I1959">
        <v>659</v>
      </c>
      <c r="J1959">
        <v>670.75</v>
      </c>
      <c r="K1959">
        <v>217</v>
      </c>
      <c r="L1959">
        <v>3545</v>
      </c>
      <c r="M1959">
        <v>15.36</v>
      </c>
    </row>
    <row r="1960" spans="3:13" x14ac:dyDescent="0.25">
      <c r="C1960" s="76">
        <v>40969</v>
      </c>
      <c r="D1960" s="81">
        <v>1.5952</v>
      </c>
      <c r="E1960">
        <v>126.2</v>
      </c>
      <c r="F1960">
        <v>1.3310999999999999</v>
      </c>
      <c r="G1960">
        <v>130.94999999999999</v>
      </c>
      <c r="H1960">
        <v>90.2</v>
      </c>
      <c r="I1960">
        <v>653.75</v>
      </c>
      <c r="J1960">
        <v>659.25</v>
      </c>
      <c r="K1960">
        <v>214.5</v>
      </c>
      <c r="L1960">
        <v>3545</v>
      </c>
      <c r="M1960">
        <v>16.07</v>
      </c>
    </row>
    <row r="1961" spans="3:13" x14ac:dyDescent="0.25">
      <c r="C1961" s="76">
        <v>40968</v>
      </c>
      <c r="D1961" s="81">
        <v>1.5915999999999999</v>
      </c>
      <c r="E1961">
        <v>122.66</v>
      </c>
      <c r="F1961">
        <v>1.3324</v>
      </c>
      <c r="G1961">
        <v>127.65</v>
      </c>
      <c r="H1961">
        <v>89.424999999999997</v>
      </c>
      <c r="I1961">
        <v>656.5</v>
      </c>
      <c r="J1961">
        <v>664.25</v>
      </c>
      <c r="K1961">
        <v>213</v>
      </c>
      <c r="L1961">
        <v>3545</v>
      </c>
      <c r="M1961">
        <v>16.07</v>
      </c>
    </row>
    <row r="1962" spans="3:13" x14ac:dyDescent="0.25">
      <c r="C1962" s="76">
        <v>40967</v>
      </c>
      <c r="D1962" s="81">
        <v>1.5901000000000001</v>
      </c>
      <c r="E1962">
        <v>121.55</v>
      </c>
      <c r="F1962">
        <v>1.3469</v>
      </c>
      <c r="G1962">
        <v>127.35</v>
      </c>
      <c r="H1962">
        <v>88.025000000000006</v>
      </c>
      <c r="I1962">
        <v>653.5</v>
      </c>
      <c r="J1962">
        <v>662.25</v>
      </c>
      <c r="K1962">
        <v>210</v>
      </c>
      <c r="L1962">
        <v>3545</v>
      </c>
      <c r="M1962">
        <v>16.07</v>
      </c>
    </row>
    <row r="1963" spans="3:13" x14ac:dyDescent="0.25">
      <c r="C1963" s="76">
        <v>40966</v>
      </c>
      <c r="D1963" s="81">
        <v>1.5819000000000001</v>
      </c>
      <c r="E1963">
        <v>124.17</v>
      </c>
      <c r="F1963">
        <v>1.3399000000000001</v>
      </c>
      <c r="G1963">
        <v>127.55</v>
      </c>
      <c r="H1963">
        <v>88.65</v>
      </c>
      <c r="I1963">
        <v>644.5</v>
      </c>
      <c r="J1963">
        <v>645.75</v>
      </c>
      <c r="K1963">
        <v>206</v>
      </c>
      <c r="L1963">
        <v>3545</v>
      </c>
      <c r="M1963">
        <v>16.07</v>
      </c>
    </row>
    <row r="1964" spans="3:13" x14ac:dyDescent="0.25">
      <c r="C1964" s="76">
        <v>40963</v>
      </c>
      <c r="D1964" s="81">
        <v>1.5886</v>
      </c>
      <c r="E1964">
        <v>125.47</v>
      </c>
      <c r="F1964">
        <v>1.3453999999999999</v>
      </c>
      <c r="G1964">
        <v>127.55</v>
      </c>
      <c r="H1964">
        <v>89.724999999999994</v>
      </c>
      <c r="I1964">
        <v>640.75</v>
      </c>
      <c r="J1964">
        <v>641</v>
      </c>
      <c r="K1964">
        <v>207.5</v>
      </c>
      <c r="L1964">
        <v>3545</v>
      </c>
      <c r="M1964">
        <v>16.079999999999998</v>
      </c>
    </row>
    <row r="1965" spans="3:13" x14ac:dyDescent="0.25">
      <c r="C1965" s="76">
        <v>40962</v>
      </c>
      <c r="D1965" s="81">
        <v>1.5734999999999999</v>
      </c>
      <c r="E1965">
        <v>123.62</v>
      </c>
      <c r="F1965">
        <v>1.3367</v>
      </c>
      <c r="G1965">
        <v>127.3</v>
      </c>
      <c r="H1965">
        <v>89.6</v>
      </c>
      <c r="I1965">
        <v>639.5</v>
      </c>
      <c r="J1965">
        <v>641.75</v>
      </c>
      <c r="K1965">
        <v>209.75</v>
      </c>
      <c r="L1965">
        <v>3545</v>
      </c>
      <c r="M1965">
        <v>16.079999999999998</v>
      </c>
    </row>
    <row r="1966" spans="3:13" x14ac:dyDescent="0.25">
      <c r="C1966" s="76">
        <v>40961</v>
      </c>
      <c r="D1966" s="81">
        <v>1.5664</v>
      </c>
      <c r="E1966">
        <v>122.9</v>
      </c>
      <c r="F1966">
        <v>1.3243</v>
      </c>
      <c r="G1966">
        <v>129.35</v>
      </c>
      <c r="H1966">
        <v>90.325000000000003</v>
      </c>
      <c r="I1966">
        <v>638.25</v>
      </c>
      <c r="J1966">
        <v>644.5</v>
      </c>
      <c r="K1966">
        <v>212</v>
      </c>
      <c r="L1966">
        <v>3545</v>
      </c>
      <c r="M1966">
        <v>16.07</v>
      </c>
    </row>
    <row r="1967" spans="3:13" x14ac:dyDescent="0.25">
      <c r="C1967" s="76">
        <v>40960</v>
      </c>
      <c r="D1967" s="81">
        <v>1.5783</v>
      </c>
      <c r="E1967">
        <v>121.66</v>
      </c>
      <c r="F1967">
        <v>1.3239000000000001</v>
      </c>
      <c r="G1967">
        <v>128.9</v>
      </c>
      <c r="H1967">
        <v>89.825000000000003</v>
      </c>
      <c r="I1967">
        <v>629.5</v>
      </c>
      <c r="J1967">
        <v>633</v>
      </c>
      <c r="K1967">
        <v>211.75</v>
      </c>
      <c r="L1967">
        <v>3545</v>
      </c>
      <c r="M1967">
        <v>16.07</v>
      </c>
    </row>
    <row r="1968" spans="3:13" x14ac:dyDescent="0.25">
      <c r="C1968" s="76">
        <v>40959</v>
      </c>
      <c r="D1968" s="81">
        <v>1.5841000000000001</v>
      </c>
      <c r="E1968">
        <v>120.05</v>
      </c>
      <c r="F1968">
        <v>1.3239000000000001</v>
      </c>
      <c r="G1968">
        <v>128.6</v>
      </c>
      <c r="H1968">
        <v>90.375</v>
      </c>
      <c r="I1968">
        <v>641.75</v>
      </c>
      <c r="J1968">
        <v>644</v>
      </c>
      <c r="K1968">
        <v>217</v>
      </c>
      <c r="L1968">
        <v>3545</v>
      </c>
      <c r="M1968">
        <v>16.07</v>
      </c>
    </row>
    <row r="1969" spans="3:13" x14ac:dyDescent="0.25">
      <c r="C1969" s="76">
        <v>40956</v>
      </c>
      <c r="D1969" s="81">
        <v>1.5835999999999999</v>
      </c>
      <c r="E1969">
        <v>119.58</v>
      </c>
      <c r="F1969">
        <v>1.3150999999999999</v>
      </c>
      <c r="G1969">
        <v>128.6</v>
      </c>
      <c r="H1969">
        <v>90.375</v>
      </c>
      <c r="I1969">
        <v>641.75</v>
      </c>
      <c r="J1969">
        <v>644</v>
      </c>
      <c r="K1969">
        <v>217.25</v>
      </c>
      <c r="L1969">
        <v>3545</v>
      </c>
      <c r="M1969">
        <v>16.07</v>
      </c>
    </row>
    <row r="1970" spans="3:13" x14ac:dyDescent="0.25">
      <c r="C1970" s="76">
        <v>40955</v>
      </c>
      <c r="D1970" s="81">
        <v>1.5803</v>
      </c>
      <c r="E1970">
        <v>120.11</v>
      </c>
      <c r="F1970">
        <v>1.3139000000000001</v>
      </c>
      <c r="G1970">
        <v>126.77500000000001</v>
      </c>
      <c r="H1970">
        <v>90.224999999999994</v>
      </c>
      <c r="I1970">
        <v>636.25</v>
      </c>
      <c r="J1970">
        <v>628.75</v>
      </c>
      <c r="K1970">
        <v>212.75</v>
      </c>
      <c r="L1970">
        <v>3545</v>
      </c>
      <c r="M1970">
        <v>16.100000000000001</v>
      </c>
    </row>
    <row r="1971" spans="3:13" x14ac:dyDescent="0.25">
      <c r="C1971" s="76">
        <v>40954</v>
      </c>
      <c r="D1971" s="81">
        <v>1.5696000000000001</v>
      </c>
      <c r="E1971">
        <v>118.93</v>
      </c>
      <c r="F1971">
        <v>1.3069999999999999</v>
      </c>
      <c r="G1971">
        <v>126.5</v>
      </c>
      <c r="H1971">
        <v>88.9</v>
      </c>
      <c r="I1971">
        <v>627</v>
      </c>
      <c r="J1971">
        <v>626</v>
      </c>
      <c r="K1971">
        <v>209</v>
      </c>
      <c r="L1971">
        <v>3545</v>
      </c>
      <c r="M1971">
        <v>16.12</v>
      </c>
    </row>
    <row r="1972" spans="3:13" x14ac:dyDescent="0.25">
      <c r="C1972" s="76">
        <v>40953</v>
      </c>
      <c r="D1972" s="81">
        <v>1.5681</v>
      </c>
      <c r="E1972">
        <v>118.16</v>
      </c>
      <c r="F1972">
        <v>1.3118000000000001</v>
      </c>
      <c r="G1972">
        <v>126.65</v>
      </c>
      <c r="H1972">
        <v>87.1</v>
      </c>
      <c r="I1972">
        <v>633.5</v>
      </c>
      <c r="J1972">
        <v>635</v>
      </c>
      <c r="K1972">
        <v>211</v>
      </c>
      <c r="L1972">
        <v>3666</v>
      </c>
      <c r="M1972">
        <v>16.100000000000001</v>
      </c>
    </row>
    <row r="1973" spans="3:13" x14ac:dyDescent="0.25">
      <c r="C1973" s="76">
        <v>40952</v>
      </c>
      <c r="D1973" s="81">
        <v>1.5766</v>
      </c>
      <c r="E1973">
        <v>117.93</v>
      </c>
      <c r="F1973">
        <v>1.3192999999999999</v>
      </c>
      <c r="G1973">
        <v>125.52500000000001</v>
      </c>
      <c r="H1973">
        <v>86.974999999999994</v>
      </c>
      <c r="I1973">
        <v>639.5</v>
      </c>
      <c r="J1973">
        <v>641.25</v>
      </c>
      <c r="K1973">
        <v>206.75</v>
      </c>
      <c r="L1973">
        <v>3666</v>
      </c>
      <c r="M1973">
        <v>16.07</v>
      </c>
    </row>
    <row r="1974" spans="3:13" x14ac:dyDescent="0.25">
      <c r="C1974" s="76">
        <v>40949</v>
      </c>
      <c r="D1974" s="81">
        <v>1.5738000000000001</v>
      </c>
      <c r="E1974">
        <v>117.31</v>
      </c>
      <c r="F1974">
        <v>1.3172999999999999</v>
      </c>
      <c r="G1974">
        <v>123.95</v>
      </c>
      <c r="H1974">
        <v>86.85</v>
      </c>
      <c r="I1974">
        <v>631.75</v>
      </c>
      <c r="J1974">
        <v>630</v>
      </c>
      <c r="K1974">
        <v>210.5</v>
      </c>
      <c r="L1974">
        <v>3666</v>
      </c>
      <c r="M1974">
        <v>16.079999999999998</v>
      </c>
    </row>
    <row r="1975" spans="3:13" x14ac:dyDescent="0.25">
      <c r="C1975" s="76">
        <v>40948</v>
      </c>
      <c r="D1975" s="81">
        <v>1.5815999999999999</v>
      </c>
      <c r="E1975">
        <v>118.59</v>
      </c>
      <c r="F1975">
        <v>1.3281000000000001</v>
      </c>
      <c r="G1975">
        <v>125.175</v>
      </c>
      <c r="H1975">
        <v>87.3</v>
      </c>
      <c r="I1975">
        <v>637</v>
      </c>
      <c r="J1975">
        <v>646</v>
      </c>
      <c r="K1975">
        <v>213</v>
      </c>
      <c r="L1975">
        <v>3666</v>
      </c>
      <c r="M1975">
        <v>16.09</v>
      </c>
    </row>
    <row r="1976" spans="3:13" x14ac:dyDescent="0.25">
      <c r="C1976" s="76">
        <v>40947</v>
      </c>
      <c r="D1976" s="81">
        <v>1.5815999999999999</v>
      </c>
      <c r="E1976">
        <v>117.2</v>
      </c>
      <c r="F1976">
        <v>1.3257000000000001</v>
      </c>
      <c r="G1976">
        <v>125.77500000000001</v>
      </c>
      <c r="H1976">
        <v>86.275000000000006</v>
      </c>
      <c r="I1976">
        <v>642.5</v>
      </c>
      <c r="J1976">
        <v>660.75</v>
      </c>
      <c r="K1976">
        <v>216</v>
      </c>
      <c r="L1976">
        <v>3666</v>
      </c>
      <c r="M1976">
        <v>16.059999999999999</v>
      </c>
    </row>
    <row r="1977" spans="3:13" x14ac:dyDescent="0.25">
      <c r="C1977" s="76">
        <v>40946</v>
      </c>
      <c r="D1977" s="81">
        <v>1.5903</v>
      </c>
      <c r="E1977">
        <v>116.23</v>
      </c>
      <c r="F1977">
        <v>1.3264</v>
      </c>
      <c r="G1977">
        <v>125.35</v>
      </c>
      <c r="H1977">
        <v>86.174999999999997</v>
      </c>
      <c r="I1977">
        <v>642.25</v>
      </c>
      <c r="J1977">
        <v>662.25</v>
      </c>
      <c r="K1977">
        <v>221.5</v>
      </c>
      <c r="L1977">
        <v>3666</v>
      </c>
      <c r="M1977">
        <v>16.079999999999998</v>
      </c>
    </row>
    <row r="1978" spans="3:13" x14ac:dyDescent="0.25">
      <c r="C1978" s="76">
        <v>40945</v>
      </c>
      <c r="D1978" s="81">
        <v>1.5822000000000001</v>
      </c>
      <c r="E1978">
        <v>115.93</v>
      </c>
      <c r="F1978">
        <v>1.3130999999999999</v>
      </c>
      <c r="G1978">
        <v>123.75</v>
      </c>
      <c r="H1978">
        <v>87.125</v>
      </c>
      <c r="I1978">
        <v>644.25</v>
      </c>
      <c r="J1978">
        <v>668.5</v>
      </c>
      <c r="K1978">
        <v>222.25</v>
      </c>
      <c r="L1978">
        <v>3666</v>
      </c>
      <c r="M1978">
        <v>16.149999999999999</v>
      </c>
    </row>
    <row r="1979" spans="3:13" x14ac:dyDescent="0.25">
      <c r="C1979" s="76">
        <v>40942</v>
      </c>
      <c r="D1979" s="81">
        <v>1.5811999999999999</v>
      </c>
      <c r="E1979">
        <v>114.58</v>
      </c>
      <c r="F1979">
        <v>1.3143</v>
      </c>
      <c r="G1979">
        <v>123.625</v>
      </c>
      <c r="H1979">
        <v>87.525000000000006</v>
      </c>
      <c r="I1979">
        <v>644.5</v>
      </c>
      <c r="J1979">
        <v>660.75</v>
      </c>
      <c r="K1979">
        <v>217.25</v>
      </c>
      <c r="L1979">
        <v>3666</v>
      </c>
      <c r="M1979">
        <v>16.149999999999999</v>
      </c>
    </row>
    <row r="1980" spans="3:13" x14ac:dyDescent="0.25">
      <c r="C1980" s="76">
        <v>40941</v>
      </c>
      <c r="D1980" s="81">
        <v>1.5806</v>
      </c>
      <c r="E1980">
        <v>112.07</v>
      </c>
      <c r="F1980">
        <v>1.3145</v>
      </c>
      <c r="G1980">
        <v>125.15</v>
      </c>
      <c r="H1980">
        <v>87.575000000000003</v>
      </c>
      <c r="I1980">
        <v>643</v>
      </c>
      <c r="J1980">
        <v>662.75</v>
      </c>
      <c r="K1980">
        <v>215.75</v>
      </c>
      <c r="L1980">
        <v>3666</v>
      </c>
      <c r="M1980">
        <v>17.09</v>
      </c>
    </row>
    <row r="1981" spans="3:13" x14ac:dyDescent="0.25">
      <c r="C1981" s="76">
        <v>40940</v>
      </c>
      <c r="D1981" s="81">
        <v>1.5828</v>
      </c>
      <c r="E1981">
        <v>111.56</v>
      </c>
      <c r="F1981">
        <v>1.3158000000000001</v>
      </c>
      <c r="G1981">
        <v>125.7</v>
      </c>
      <c r="H1981">
        <v>87.625</v>
      </c>
      <c r="I1981">
        <v>642</v>
      </c>
      <c r="J1981">
        <v>674.25</v>
      </c>
      <c r="K1981">
        <v>216.75</v>
      </c>
      <c r="L1981">
        <v>3666</v>
      </c>
      <c r="M1981">
        <v>17.100000000000001</v>
      </c>
    </row>
    <row r="1982" spans="3:13" x14ac:dyDescent="0.25">
      <c r="C1982" s="76">
        <v>40939</v>
      </c>
      <c r="D1982" s="81">
        <v>1.5755999999999999</v>
      </c>
      <c r="E1982">
        <v>110.98</v>
      </c>
      <c r="F1982">
        <v>1.3078000000000001</v>
      </c>
      <c r="G1982">
        <v>124.85</v>
      </c>
      <c r="H1982">
        <v>87.525000000000006</v>
      </c>
      <c r="I1982">
        <v>639</v>
      </c>
      <c r="J1982">
        <v>666</v>
      </c>
      <c r="K1982">
        <v>215.5</v>
      </c>
      <c r="L1982">
        <v>3701</v>
      </c>
      <c r="M1982">
        <v>17.09</v>
      </c>
    </row>
    <row r="1983" spans="3:13" x14ac:dyDescent="0.25">
      <c r="C1983" s="76">
        <v>40938</v>
      </c>
      <c r="D1983" s="81">
        <v>1.5701000000000001</v>
      </c>
      <c r="E1983">
        <v>110.75</v>
      </c>
      <c r="F1983">
        <v>1.3125</v>
      </c>
      <c r="G1983">
        <v>123.925</v>
      </c>
      <c r="H1983">
        <v>86.45</v>
      </c>
      <c r="I1983">
        <v>631.75</v>
      </c>
      <c r="J1983">
        <v>644.75</v>
      </c>
      <c r="K1983">
        <v>209</v>
      </c>
      <c r="L1983">
        <v>3701</v>
      </c>
      <c r="M1983">
        <v>17.100000000000001</v>
      </c>
    </row>
    <row r="1984" spans="3:13" x14ac:dyDescent="0.25">
      <c r="C1984" s="76">
        <v>40935</v>
      </c>
      <c r="D1984" s="81">
        <v>1.5732999999999999</v>
      </c>
      <c r="E1984">
        <v>111.46</v>
      </c>
      <c r="F1984">
        <v>1.3224</v>
      </c>
      <c r="G1984">
        <v>124.7</v>
      </c>
      <c r="H1984">
        <v>86.674999999999997</v>
      </c>
      <c r="I1984">
        <v>641.75</v>
      </c>
      <c r="J1984">
        <v>647.25</v>
      </c>
      <c r="K1984">
        <v>209</v>
      </c>
      <c r="L1984">
        <v>3701</v>
      </c>
      <c r="M1984">
        <v>17.100000000000001</v>
      </c>
    </row>
    <row r="1985" spans="3:13" x14ac:dyDescent="0.25">
      <c r="C1985" s="76">
        <v>40934</v>
      </c>
      <c r="D1985" s="81">
        <v>1.5684</v>
      </c>
      <c r="E1985">
        <v>110.79</v>
      </c>
      <c r="F1985">
        <v>1.3097000000000001</v>
      </c>
      <c r="G1985">
        <v>124.55</v>
      </c>
      <c r="H1985">
        <v>85.95</v>
      </c>
      <c r="I1985">
        <v>634.5</v>
      </c>
      <c r="J1985">
        <v>653.5</v>
      </c>
      <c r="K1985">
        <v>209.25</v>
      </c>
      <c r="L1985">
        <v>3701</v>
      </c>
      <c r="M1985">
        <v>17.09</v>
      </c>
    </row>
    <row r="1986" spans="3:13" x14ac:dyDescent="0.25">
      <c r="C1986" s="76">
        <v>40933</v>
      </c>
      <c r="D1986" s="81">
        <v>1.5661</v>
      </c>
      <c r="E1986">
        <v>109.81</v>
      </c>
      <c r="F1986">
        <v>1.3109</v>
      </c>
      <c r="G1986">
        <v>125.85</v>
      </c>
      <c r="H1986">
        <v>86.625</v>
      </c>
      <c r="I1986">
        <v>634.5</v>
      </c>
      <c r="J1986">
        <v>641.25</v>
      </c>
      <c r="K1986">
        <v>208</v>
      </c>
      <c r="L1986">
        <v>3701</v>
      </c>
      <c r="M1986">
        <v>17.09</v>
      </c>
    </row>
    <row r="1987" spans="3:13" x14ac:dyDescent="0.25">
      <c r="C1987" s="76">
        <v>40932</v>
      </c>
      <c r="D1987" s="81">
        <v>1.5612999999999999</v>
      </c>
      <c r="E1987">
        <v>110.03</v>
      </c>
      <c r="F1987">
        <v>1.3021</v>
      </c>
      <c r="G1987">
        <v>125.8</v>
      </c>
      <c r="H1987">
        <v>86.025000000000006</v>
      </c>
      <c r="I1987">
        <v>630.25</v>
      </c>
      <c r="J1987">
        <v>633.5</v>
      </c>
      <c r="K1987">
        <v>205.75</v>
      </c>
      <c r="L1987">
        <v>3701</v>
      </c>
      <c r="M1987">
        <v>17.100000000000001</v>
      </c>
    </row>
    <row r="1988" spans="3:13" x14ac:dyDescent="0.25">
      <c r="C1988" s="76">
        <v>40931</v>
      </c>
      <c r="D1988" s="81">
        <v>1.5571999999999999</v>
      </c>
      <c r="E1988">
        <v>110.58</v>
      </c>
      <c r="F1988">
        <v>1.3028</v>
      </c>
      <c r="G1988">
        <v>124.6</v>
      </c>
      <c r="H1988">
        <v>86.474999999999994</v>
      </c>
      <c r="I1988">
        <v>620</v>
      </c>
      <c r="J1988">
        <v>619.75</v>
      </c>
      <c r="K1988">
        <v>201.5</v>
      </c>
      <c r="L1988">
        <v>3701</v>
      </c>
      <c r="M1988">
        <v>17.09</v>
      </c>
    </row>
    <row r="1989" spans="3:13" x14ac:dyDescent="0.25">
      <c r="C1989" s="76">
        <v>40928</v>
      </c>
      <c r="D1989" s="81">
        <v>1.5569999999999999</v>
      </c>
      <c r="E1989">
        <v>109.86</v>
      </c>
      <c r="F1989">
        <v>1.2937000000000001</v>
      </c>
      <c r="G1989">
        <v>124.55</v>
      </c>
      <c r="H1989">
        <v>85.325000000000003</v>
      </c>
      <c r="I1989">
        <v>611.5</v>
      </c>
      <c r="J1989">
        <v>610.5</v>
      </c>
      <c r="K1989">
        <v>198.5</v>
      </c>
      <c r="L1989">
        <v>3701</v>
      </c>
      <c r="M1989">
        <v>17.100000000000001</v>
      </c>
    </row>
    <row r="1990" spans="3:13" x14ac:dyDescent="0.25">
      <c r="C1990" s="76">
        <v>40927</v>
      </c>
      <c r="D1990" s="81">
        <v>1.5488999999999999</v>
      </c>
      <c r="E1990">
        <v>111.55</v>
      </c>
      <c r="F1990">
        <v>1.2964</v>
      </c>
      <c r="G1990">
        <v>124.2</v>
      </c>
      <c r="H1990">
        <v>85.4</v>
      </c>
      <c r="I1990">
        <v>606</v>
      </c>
      <c r="J1990">
        <v>605.75</v>
      </c>
      <c r="K1990">
        <v>198.5</v>
      </c>
      <c r="L1990">
        <v>3701</v>
      </c>
      <c r="M1990">
        <v>17.07</v>
      </c>
    </row>
    <row r="1991" spans="3:13" x14ac:dyDescent="0.25">
      <c r="C1991" s="76">
        <v>40926</v>
      </c>
      <c r="D1991" s="81">
        <v>1.5429999999999999</v>
      </c>
      <c r="E1991">
        <v>110.66</v>
      </c>
      <c r="F1991">
        <v>1.2854000000000001</v>
      </c>
      <c r="G1991">
        <v>123.22499999999999</v>
      </c>
      <c r="H1991">
        <v>86.275000000000006</v>
      </c>
      <c r="I1991">
        <v>593.5</v>
      </c>
      <c r="J1991">
        <v>592.25</v>
      </c>
      <c r="K1991">
        <v>197.5</v>
      </c>
      <c r="L1991">
        <v>3701</v>
      </c>
      <c r="M1991">
        <v>17.07</v>
      </c>
    </row>
    <row r="1992" spans="3:13" x14ac:dyDescent="0.25">
      <c r="C1992" s="76">
        <v>40925</v>
      </c>
      <c r="D1992" s="81">
        <v>1.5336000000000001</v>
      </c>
      <c r="E1992">
        <v>111.53</v>
      </c>
      <c r="F1992">
        <v>1.2737000000000001</v>
      </c>
      <c r="G1992">
        <v>123.52500000000001</v>
      </c>
      <c r="H1992">
        <v>85.775000000000006</v>
      </c>
      <c r="I1992">
        <v>604</v>
      </c>
      <c r="J1992">
        <v>604.75</v>
      </c>
      <c r="K1992">
        <v>200</v>
      </c>
      <c r="L1992">
        <v>3701</v>
      </c>
      <c r="M1992">
        <v>17.079999999999998</v>
      </c>
    </row>
    <row r="1993" spans="3:13" x14ac:dyDescent="0.25">
      <c r="C1993" s="76">
        <v>40924</v>
      </c>
      <c r="D1993" s="81">
        <v>1.532</v>
      </c>
      <c r="E1993">
        <v>111.2</v>
      </c>
      <c r="F1993">
        <v>1.2661</v>
      </c>
      <c r="G1993">
        <v>122.47499999999999</v>
      </c>
      <c r="H1993">
        <v>85.6</v>
      </c>
      <c r="I1993">
        <v>599.5</v>
      </c>
      <c r="J1993">
        <v>602.25</v>
      </c>
      <c r="K1993">
        <v>198.25</v>
      </c>
      <c r="L1993">
        <v>3654</v>
      </c>
      <c r="M1993">
        <v>17.11</v>
      </c>
    </row>
    <row r="1994" spans="3:13" x14ac:dyDescent="0.25">
      <c r="C1994" s="76">
        <v>40921</v>
      </c>
      <c r="D1994" s="81">
        <v>1.5317000000000001</v>
      </c>
      <c r="E1994">
        <v>110.44</v>
      </c>
      <c r="F1994">
        <v>1.2677</v>
      </c>
      <c r="G1994">
        <v>122.47499999999999</v>
      </c>
      <c r="H1994">
        <v>85.6</v>
      </c>
      <c r="I1994">
        <v>599.5</v>
      </c>
      <c r="J1994">
        <v>602.25</v>
      </c>
      <c r="K1994">
        <v>197</v>
      </c>
      <c r="L1994">
        <v>3654</v>
      </c>
      <c r="M1994">
        <v>17.11</v>
      </c>
    </row>
    <row r="1995" spans="3:13" x14ac:dyDescent="0.25">
      <c r="C1995" s="76">
        <v>40920</v>
      </c>
      <c r="D1995" s="81">
        <v>1.5339</v>
      </c>
      <c r="E1995">
        <v>111.26</v>
      </c>
      <c r="F1995">
        <v>1.2825</v>
      </c>
      <c r="G1995">
        <v>121.25</v>
      </c>
      <c r="H1995">
        <v>83.95</v>
      </c>
      <c r="I1995">
        <v>611.5</v>
      </c>
      <c r="J1995">
        <v>605</v>
      </c>
      <c r="K1995">
        <v>194</v>
      </c>
      <c r="L1995">
        <v>3654</v>
      </c>
      <c r="M1995">
        <v>17.12</v>
      </c>
    </row>
    <row r="1996" spans="3:13" x14ac:dyDescent="0.25">
      <c r="C1996" s="76">
        <v>40919</v>
      </c>
      <c r="D1996" s="81">
        <v>1.5318000000000001</v>
      </c>
      <c r="E1996">
        <v>112.24</v>
      </c>
      <c r="F1996">
        <v>1.2703</v>
      </c>
      <c r="G1996">
        <v>121.325</v>
      </c>
      <c r="H1996">
        <v>82.9</v>
      </c>
      <c r="I1996">
        <v>651.5</v>
      </c>
      <c r="J1996">
        <v>641</v>
      </c>
      <c r="K1996">
        <v>201.25</v>
      </c>
      <c r="L1996">
        <v>3654</v>
      </c>
      <c r="M1996">
        <v>17.14</v>
      </c>
    </row>
    <row r="1997" spans="3:13" x14ac:dyDescent="0.25">
      <c r="C1997" s="76">
        <v>40918</v>
      </c>
      <c r="D1997" s="81">
        <v>1.5479000000000001</v>
      </c>
      <c r="E1997">
        <v>113.28</v>
      </c>
      <c r="F1997">
        <v>1.2771999999999999</v>
      </c>
      <c r="G1997">
        <v>121.2</v>
      </c>
      <c r="H1997">
        <v>84.3</v>
      </c>
      <c r="I1997">
        <v>652</v>
      </c>
      <c r="J1997">
        <v>639.75</v>
      </c>
      <c r="K1997">
        <v>203.25</v>
      </c>
      <c r="L1997">
        <v>3654</v>
      </c>
      <c r="M1997">
        <v>17.12</v>
      </c>
    </row>
    <row r="1998" spans="3:13" x14ac:dyDescent="0.25">
      <c r="C1998" s="76">
        <v>40917</v>
      </c>
      <c r="D1998" s="81">
        <v>1.5457000000000001</v>
      </c>
      <c r="E1998">
        <v>112.45</v>
      </c>
      <c r="F1998">
        <v>1.2765</v>
      </c>
      <c r="G1998">
        <v>119.95</v>
      </c>
      <c r="H1998">
        <v>83.375</v>
      </c>
      <c r="I1998">
        <v>652</v>
      </c>
      <c r="J1998">
        <v>641.75</v>
      </c>
      <c r="K1998">
        <v>202.75</v>
      </c>
      <c r="L1998">
        <v>3654</v>
      </c>
      <c r="M1998">
        <v>17.14</v>
      </c>
    </row>
    <row r="1999" spans="3:13" x14ac:dyDescent="0.25">
      <c r="C1999" s="76">
        <v>40914</v>
      </c>
      <c r="D1999" s="81">
        <v>1.5432999999999999</v>
      </c>
      <c r="E1999">
        <v>113.06</v>
      </c>
      <c r="F1999">
        <v>1.272</v>
      </c>
      <c r="G1999">
        <v>120.325</v>
      </c>
      <c r="H1999">
        <v>83.9</v>
      </c>
      <c r="I1999">
        <v>643.5</v>
      </c>
      <c r="J1999">
        <v>624.75</v>
      </c>
      <c r="K1999">
        <v>201</v>
      </c>
      <c r="L1999">
        <v>3654</v>
      </c>
      <c r="M1999">
        <v>17.260000000000002</v>
      </c>
    </row>
    <row r="2000" spans="3:13" x14ac:dyDescent="0.25">
      <c r="C2000" s="76">
        <v>40913</v>
      </c>
      <c r="D2000" s="81">
        <v>1.5482</v>
      </c>
      <c r="E2000">
        <v>112.74</v>
      </c>
      <c r="F2000">
        <v>1.278</v>
      </c>
      <c r="G2000">
        <v>120.95</v>
      </c>
      <c r="H2000">
        <v>83.85</v>
      </c>
      <c r="I2000">
        <v>643.5</v>
      </c>
      <c r="J2000">
        <v>629.25</v>
      </c>
      <c r="K2000">
        <v>196.75</v>
      </c>
      <c r="L2000">
        <v>3654</v>
      </c>
      <c r="M2000">
        <v>17.190000000000001</v>
      </c>
    </row>
    <row r="2001" spans="3:13" x14ac:dyDescent="0.25">
      <c r="C2001" s="76">
        <v>40912</v>
      </c>
      <c r="D2001" s="81">
        <v>1.5615000000000001</v>
      </c>
      <c r="E2001">
        <v>113.7</v>
      </c>
      <c r="F2001">
        <v>1.294</v>
      </c>
      <c r="G2001">
        <v>121.625</v>
      </c>
      <c r="H2001">
        <v>85.174999999999997</v>
      </c>
      <c r="I2001">
        <v>658.5</v>
      </c>
      <c r="J2001">
        <v>650</v>
      </c>
      <c r="K2001">
        <v>202.75</v>
      </c>
      <c r="L2001">
        <v>3654</v>
      </c>
      <c r="M2001">
        <v>17.09</v>
      </c>
    </row>
    <row r="2002" spans="3:13" x14ac:dyDescent="0.25">
      <c r="C2002" s="76">
        <v>40911</v>
      </c>
      <c r="D2002" s="81">
        <v>1.5645</v>
      </c>
      <c r="E2002">
        <v>112.13</v>
      </c>
      <c r="F2002">
        <v>1.3049999999999999</v>
      </c>
      <c r="G2002">
        <v>121.55</v>
      </c>
      <c r="H2002">
        <v>85.525000000000006</v>
      </c>
      <c r="I2002">
        <v>658.5</v>
      </c>
      <c r="J2002">
        <v>657</v>
      </c>
      <c r="K2002">
        <v>209</v>
      </c>
      <c r="L2002">
        <v>3654</v>
      </c>
      <c r="M2002">
        <v>17.14</v>
      </c>
    </row>
    <row r="2003" spans="3:13" x14ac:dyDescent="0.25">
      <c r="C2003" s="76">
        <v>40910</v>
      </c>
      <c r="D2003" s="81">
        <v>1.5502</v>
      </c>
      <c r="E2003">
        <v>107.38</v>
      </c>
      <c r="F2003">
        <v>1.2927999999999999</v>
      </c>
      <c r="G2003">
        <v>122.9</v>
      </c>
      <c r="H2003">
        <v>84.3</v>
      </c>
      <c r="I2003">
        <v>646.5</v>
      </c>
      <c r="J2003">
        <v>652.75</v>
      </c>
      <c r="K2003">
        <v>206.5</v>
      </c>
      <c r="L2003">
        <v>3688</v>
      </c>
      <c r="M2003">
        <v>17.260000000000002</v>
      </c>
    </row>
    <row r="2004" spans="3:13" x14ac:dyDescent="0.25">
      <c r="C2004" s="76">
        <v>40907</v>
      </c>
      <c r="D2004" s="81">
        <v>1.5535000000000001</v>
      </c>
      <c r="E2004">
        <v>107.38</v>
      </c>
      <c r="F2004">
        <v>1.2945</v>
      </c>
      <c r="G2004">
        <v>122.9</v>
      </c>
      <c r="H2004">
        <v>84.3</v>
      </c>
      <c r="I2004">
        <v>646.5</v>
      </c>
      <c r="J2004">
        <v>652.75</v>
      </c>
      <c r="K2004">
        <v>202.5</v>
      </c>
      <c r="L2004">
        <v>3688</v>
      </c>
      <c r="M2004">
        <v>17.260000000000002</v>
      </c>
    </row>
    <row r="2005" spans="3:13" x14ac:dyDescent="0.25">
      <c r="C2005" s="76">
        <v>40906</v>
      </c>
      <c r="D2005" s="81">
        <v>1.5412999999999999</v>
      </c>
      <c r="E2005">
        <v>108.01</v>
      </c>
      <c r="F2005">
        <v>1.2961</v>
      </c>
      <c r="G2005">
        <v>122.575</v>
      </c>
      <c r="H2005">
        <v>83.974999999999994</v>
      </c>
      <c r="I2005">
        <v>638</v>
      </c>
      <c r="J2005">
        <v>645.25</v>
      </c>
      <c r="K2005">
        <v>203.25</v>
      </c>
      <c r="L2005">
        <v>3688</v>
      </c>
      <c r="M2005">
        <v>18.66</v>
      </c>
    </row>
    <row r="2006" spans="3:13" x14ac:dyDescent="0.25">
      <c r="C2006" s="76">
        <v>40905</v>
      </c>
      <c r="D2006" s="81">
        <v>1.5449999999999999</v>
      </c>
      <c r="E2006">
        <v>107.56</v>
      </c>
      <c r="F2006">
        <v>1.2935000000000001</v>
      </c>
      <c r="G2006">
        <v>123.1</v>
      </c>
      <c r="H2006">
        <v>85.55</v>
      </c>
      <c r="I2006">
        <v>642.5</v>
      </c>
      <c r="J2006">
        <v>651.25</v>
      </c>
      <c r="K2006">
        <v>200.5</v>
      </c>
      <c r="L2006">
        <v>3688</v>
      </c>
      <c r="M2006">
        <v>18.66</v>
      </c>
    </row>
    <row r="2007" spans="3:13" x14ac:dyDescent="0.25">
      <c r="C2007" s="76">
        <v>40904</v>
      </c>
      <c r="D2007" s="81">
        <v>1.5665</v>
      </c>
      <c r="E2007">
        <v>109.27</v>
      </c>
      <c r="F2007">
        <v>1.3068</v>
      </c>
      <c r="G2007">
        <v>123.25</v>
      </c>
      <c r="H2007">
        <v>85.75</v>
      </c>
      <c r="I2007">
        <v>633.25</v>
      </c>
      <c r="J2007">
        <v>644.75</v>
      </c>
      <c r="K2007">
        <v>197</v>
      </c>
      <c r="L2007">
        <v>3688</v>
      </c>
      <c r="M2007">
        <v>18.66</v>
      </c>
    </row>
    <row r="2008" spans="3:13" x14ac:dyDescent="0.25">
      <c r="C2008" s="76">
        <v>40903</v>
      </c>
      <c r="D2008" s="81">
        <v>1.5627</v>
      </c>
      <c r="E2008">
        <v>107.96</v>
      </c>
      <c r="F2008">
        <v>1.3058000000000001</v>
      </c>
      <c r="G2008">
        <v>124.3</v>
      </c>
      <c r="H2008">
        <v>85.85</v>
      </c>
      <c r="I2008">
        <v>619.5</v>
      </c>
      <c r="J2008">
        <v>622</v>
      </c>
      <c r="K2008">
        <v>195</v>
      </c>
      <c r="L2008">
        <v>3688</v>
      </c>
      <c r="M2008">
        <v>18.66</v>
      </c>
    </row>
    <row r="2009" spans="3:13" x14ac:dyDescent="0.25">
      <c r="C2009" s="76">
        <v>40900</v>
      </c>
      <c r="D2009" s="81">
        <v>1.5588</v>
      </c>
      <c r="E2009">
        <v>107.96</v>
      </c>
      <c r="F2009">
        <v>1.304</v>
      </c>
      <c r="G2009">
        <v>124.3</v>
      </c>
      <c r="H2009">
        <v>85.85</v>
      </c>
      <c r="I2009">
        <v>619.5</v>
      </c>
      <c r="J2009">
        <v>622</v>
      </c>
      <c r="K2009">
        <v>195</v>
      </c>
      <c r="L2009">
        <v>3688</v>
      </c>
      <c r="M2009">
        <v>18.66</v>
      </c>
    </row>
    <row r="2010" spans="3:13" x14ac:dyDescent="0.25">
      <c r="C2010" s="76">
        <v>40899</v>
      </c>
      <c r="D2010" s="81">
        <v>1.5672999999999999</v>
      </c>
      <c r="E2010">
        <v>107.89</v>
      </c>
      <c r="F2010">
        <v>1.3048</v>
      </c>
      <c r="G2010">
        <v>123.15</v>
      </c>
      <c r="H2010">
        <v>84.55</v>
      </c>
      <c r="I2010">
        <v>617.5</v>
      </c>
      <c r="J2010">
        <v>621.75</v>
      </c>
      <c r="K2010">
        <v>195.25</v>
      </c>
      <c r="L2010">
        <v>3688</v>
      </c>
      <c r="M2010">
        <v>18.68</v>
      </c>
    </row>
    <row r="2011" spans="3:13" x14ac:dyDescent="0.25">
      <c r="C2011" s="76">
        <v>40898</v>
      </c>
      <c r="D2011" s="81">
        <v>1.5672999999999999</v>
      </c>
      <c r="E2011">
        <v>107.71</v>
      </c>
      <c r="F2011">
        <v>1.3044</v>
      </c>
      <c r="G2011">
        <v>120.25</v>
      </c>
      <c r="H2011">
        <v>83.275000000000006</v>
      </c>
      <c r="I2011">
        <v>616.5</v>
      </c>
      <c r="J2011">
        <v>617</v>
      </c>
      <c r="K2011">
        <v>193.75</v>
      </c>
      <c r="L2011">
        <v>3688</v>
      </c>
      <c r="M2011">
        <v>18.7</v>
      </c>
    </row>
    <row r="2012" spans="3:13" x14ac:dyDescent="0.25">
      <c r="C2012" s="76">
        <v>40897</v>
      </c>
      <c r="D2012" s="81">
        <v>1.5653999999999999</v>
      </c>
      <c r="E2012">
        <v>106.73</v>
      </c>
      <c r="F2012">
        <v>1.3077000000000001</v>
      </c>
      <c r="G2012">
        <v>120.6</v>
      </c>
      <c r="H2012">
        <v>84.1</v>
      </c>
      <c r="I2012">
        <v>607</v>
      </c>
      <c r="J2012">
        <v>607.75</v>
      </c>
      <c r="K2012">
        <v>191.25</v>
      </c>
      <c r="L2012">
        <v>3688</v>
      </c>
      <c r="M2012">
        <v>18.7</v>
      </c>
    </row>
    <row r="2013" spans="3:13" x14ac:dyDescent="0.25">
      <c r="C2013" s="76">
        <v>40896</v>
      </c>
      <c r="D2013" s="81">
        <v>1.5498000000000001</v>
      </c>
      <c r="E2013">
        <v>103.64</v>
      </c>
      <c r="F2013">
        <v>1.2994000000000001</v>
      </c>
      <c r="G2013">
        <v>121.15</v>
      </c>
      <c r="H2013">
        <v>84.35</v>
      </c>
      <c r="I2013">
        <v>601</v>
      </c>
      <c r="J2013">
        <v>599.75</v>
      </c>
      <c r="K2013">
        <v>188.5</v>
      </c>
      <c r="L2013">
        <v>3737</v>
      </c>
      <c r="M2013">
        <v>18.71</v>
      </c>
    </row>
    <row r="2014" spans="3:13" x14ac:dyDescent="0.25">
      <c r="C2014" s="76">
        <v>40893</v>
      </c>
      <c r="D2014" s="81">
        <v>1.5519000000000001</v>
      </c>
      <c r="E2014">
        <v>103.35</v>
      </c>
      <c r="F2014">
        <v>1.3032999999999999</v>
      </c>
      <c r="G2014">
        <v>118.15</v>
      </c>
      <c r="H2014">
        <v>83.15</v>
      </c>
      <c r="I2014">
        <v>583</v>
      </c>
      <c r="J2014">
        <v>583.75</v>
      </c>
      <c r="K2014">
        <v>183.5</v>
      </c>
      <c r="L2014">
        <v>3737</v>
      </c>
      <c r="M2014">
        <v>18.66</v>
      </c>
    </row>
    <row r="2015" spans="3:13" x14ac:dyDescent="0.25">
      <c r="C2015" s="76">
        <v>40892</v>
      </c>
      <c r="D2015" s="81">
        <v>1.5507</v>
      </c>
      <c r="E2015">
        <v>105.09</v>
      </c>
      <c r="F2015">
        <v>1.3015000000000001</v>
      </c>
      <c r="G2015">
        <v>118.75</v>
      </c>
      <c r="H2015">
        <v>85.424999999999997</v>
      </c>
      <c r="I2015">
        <v>579</v>
      </c>
      <c r="J2015">
        <v>579.25</v>
      </c>
      <c r="K2015">
        <v>181.75</v>
      </c>
      <c r="L2015">
        <v>3737</v>
      </c>
      <c r="M2015">
        <v>18.559999999999999</v>
      </c>
    </row>
    <row r="2016" spans="3:13" x14ac:dyDescent="0.25">
      <c r="C2016" s="76">
        <v>40891</v>
      </c>
      <c r="D2016" s="81">
        <v>1.5465</v>
      </c>
      <c r="E2016">
        <v>105.02</v>
      </c>
      <c r="F2016">
        <v>1.298</v>
      </c>
      <c r="G2016">
        <v>118.175</v>
      </c>
      <c r="H2016">
        <v>85.7</v>
      </c>
      <c r="I2016">
        <v>580</v>
      </c>
      <c r="J2016">
        <v>588</v>
      </c>
      <c r="K2016">
        <v>180.75</v>
      </c>
      <c r="L2016">
        <v>3737</v>
      </c>
      <c r="M2016">
        <v>18.559999999999999</v>
      </c>
    </row>
    <row r="2017" spans="3:13" x14ac:dyDescent="0.25">
      <c r="C2017" s="76">
        <v>40890</v>
      </c>
      <c r="D2017" s="81">
        <v>1.5478000000000001</v>
      </c>
      <c r="E2017">
        <v>109.5</v>
      </c>
      <c r="F2017">
        <v>1.3032999999999999</v>
      </c>
      <c r="G2017">
        <v>117.9</v>
      </c>
      <c r="H2017">
        <v>85.8</v>
      </c>
      <c r="I2017">
        <v>588.5</v>
      </c>
      <c r="J2017">
        <v>591.75</v>
      </c>
      <c r="K2017">
        <v>180.75</v>
      </c>
      <c r="L2017">
        <v>3737</v>
      </c>
      <c r="M2017">
        <v>18.559999999999999</v>
      </c>
    </row>
    <row r="2018" spans="3:13" x14ac:dyDescent="0.25">
      <c r="C2018" s="76">
        <v>40889</v>
      </c>
      <c r="D2018" s="81">
        <v>1.5585</v>
      </c>
      <c r="E2018">
        <v>107.26</v>
      </c>
      <c r="F2018">
        <v>1.3184</v>
      </c>
      <c r="G2018">
        <v>118.45</v>
      </c>
      <c r="H2018">
        <v>86.224999999999994</v>
      </c>
      <c r="I2018">
        <v>585.5</v>
      </c>
      <c r="J2018">
        <v>575.5</v>
      </c>
      <c r="K2018">
        <v>179.25</v>
      </c>
      <c r="L2018">
        <v>3737</v>
      </c>
      <c r="M2018">
        <v>18.559999999999999</v>
      </c>
    </row>
    <row r="2019" spans="3:13" x14ac:dyDescent="0.25">
      <c r="C2019" s="76">
        <v>40886</v>
      </c>
      <c r="D2019" s="81">
        <v>1.5659000000000001</v>
      </c>
      <c r="E2019">
        <v>108.62</v>
      </c>
      <c r="F2019">
        <v>1.3371999999999999</v>
      </c>
      <c r="G2019">
        <v>118.3</v>
      </c>
      <c r="H2019">
        <v>85.4</v>
      </c>
      <c r="I2019">
        <v>585.5</v>
      </c>
      <c r="J2019">
        <v>573.5</v>
      </c>
      <c r="K2019">
        <v>179.5</v>
      </c>
      <c r="L2019">
        <v>3737</v>
      </c>
      <c r="M2019">
        <v>18.59</v>
      </c>
    </row>
    <row r="2020" spans="3:13" x14ac:dyDescent="0.25">
      <c r="C2020" s="76">
        <v>40885</v>
      </c>
      <c r="D2020" s="81">
        <v>1.5639000000000001</v>
      </c>
      <c r="E2020">
        <v>108.11</v>
      </c>
      <c r="F2020">
        <v>1.3345</v>
      </c>
      <c r="G2020">
        <v>119.425</v>
      </c>
      <c r="H2020">
        <v>84.825000000000003</v>
      </c>
      <c r="I2020">
        <v>590</v>
      </c>
      <c r="J2020">
        <v>576.75</v>
      </c>
      <c r="K2020">
        <v>179.75</v>
      </c>
      <c r="L2020">
        <v>3737</v>
      </c>
      <c r="M2020">
        <v>18.54</v>
      </c>
    </row>
    <row r="2021" spans="3:13" x14ac:dyDescent="0.25">
      <c r="C2021" s="76">
        <v>40884</v>
      </c>
      <c r="D2021" s="81">
        <v>1.571</v>
      </c>
      <c r="E2021">
        <v>109.53</v>
      </c>
      <c r="F2021">
        <v>1.3411999999999999</v>
      </c>
      <c r="G2021">
        <v>119.15</v>
      </c>
      <c r="H2021">
        <v>86</v>
      </c>
      <c r="I2021">
        <v>582.25</v>
      </c>
      <c r="J2021">
        <v>583</v>
      </c>
      <c r="K2021">
        <v>180</v>
      </c>
      <c r="L2021">
        <v>3737</v>
      </c>
      <c r="M2021">
        <v>18.489999999999998</v>
      </c>
    </row>
    <row r="2022" spans="3:13" x14ac:dyDescent="0.25">
      <c r="C2022" s="76">
        <v>40883</v>
      </c>
      <c r="D2022" s="81">
        <v>1.5592999999999999</v>
      </c>
      <c r="E2022">
        <v>110.81</v>
      </c>
      <c r="F2022">
        <v>1.3401000000000001</v>
      </c>
      <c r="G2022">
        <v>118.85</v>
      </c>
      <c r="H2022">
        <v>86.15</v>
      </c>
      <c r="I2022">
        <v>585.25</v>
      </c>
      <c r="J2022">
        <v>598.75</v>
      </c>
      <c r="K2022">
        <v>179.75</v>
      </c>
      <c r="L2022">
        <v>3737</v>
      </c>
      <c r="M2022">
        <v>18.52</v>
      </c>
    </row>
    <row r="2023" spans="3:13" x14ac:dyDescent="0.25">
      <c r="C2023" s="76">
        <v>40882</v>
      </c>
      <c r="D2023" s="81">
        <v>1.5650999999999999</v>
      </c>
      <c r="E2023">
        <v>109.81</v>
      </c>
      <c r="F2023">
        <v>1.3401000000000001</v>
      </c>
      <c r="G2023">
        <v>118.9</v>
      </c>
      <c r="H2023">
        <v>85.3</v>
      </c>
      <c r="I2023">
        <v>580.25</v>
      </c>
      <c r="J2023">
        <v>598.75</v>
      </c>
      <c r="K2023">
        <v>179.75</v>
      </c>
      <c r="L2023">
        <v>3617</v>
      </c>
      <c r="M2023">
        <v>18.690000000000001</v>
      </c>
    </row>
    <row r="2024" spans="3:13" x14ac:dyDescent="0.25">
      <c r="C2024" s="76">
        <v>40879</v>
      </c>
      <c r="D2024" s="81">
        <v>1.5592999999999999</v>
      </c>
      <c r="E2024">
        <v>109.94</v>
      </c>
      <c r="F2024">
        <v>1.3402000000000001</v>
      </c>
      <c r="G2024">
        <v>121.9</v>
      </c>
      <c r="H2024">
        <v>86.25</v>
      </c>
      <c r="I2024">
        <v>586.5</v>
      </c>
      <c r="J2024">
        <v>612.25</v>
      </c>
      <c r="K2024">
        <v>181.25</v>
      </c>
      <c r="L2024">
        <v>3617</v>
      </c>
      <c r="M2024">
        <v>18.66</v>
      </c>
    </row>
    <row r="2025" spans="3:13" x14ac:dyDescent="0.25">
      <c r="C2025" s="76">
        <v>40878</v>
      </c>
      <c r="D2025" s="81">
        <v>1.5692999999999999</v>
      </c>
      <c r="E2025">
        <v>108.99</v>
      </c>
      <c r="F2025">
        <v>1.3463000000000001</v>
      </c>
      <c r="G2025">
        <v>121.9</v>
      </c>
      <c r="H2025">
        <v>87.575000000000003</v>
      </c>
      <c r="I2025">
        <v>594.75</v>
      </c>
      <c r="J2025">
        <v>602</v>
      </c>
      <c r="K2025">
        <v>179.25</v>
      </c>
      <c r="L2025">
        <v>3617</v>
      </c>
      <c r="M2025">
        <v>19.100000000000001</v>
      </c>
    </row>
    <row r="2026" spans="3:13" x14ac:dyDescent="0.25">
      <c r="C2026" s="76">
        <v>40877</v>
      </c>
      <c r="D2026" s="81">
        <v>1.5693999999999999</v>
      </c>
      <c r="E2026">
        <v>110.52</v>
      </c>
      <c r="F2026">
        <v>1.3441000000000001</v>
      </c>
      <c r="G2026">
        <v>121.6</v>
      </c>
      <c r="H2026">
        <v>88.174999999999997</v>
      </c>
      <c r="I2026">
        <v>601.25</v>
      </c>
      <c r="J2026">
        <v>595.75</v>
      </c>
      <c r="K2026">
        <v>178.5</v>
      </c>
      <c r="L2026">
        <v>3617</v>
      </c>
      <c r="M2026">
        <v>19.100000000000001</v>
      </c>
    </row>
    <row r="2027" spans="3:13" x14ac:dyDescent="0.25">
      <c r="C2027" s="76">
        <v>40876</v>
      </c>
      <c r="D2027" s="81">
        <v>1.5613999999999999</v>
      </c>
      <c r="E2027">
        <v>110.82</v>
      </c>
      <c r="F2027">
        <v>1.3329</v>
      </c>
      <c r="G2027">
        <v>120.575</v>
      </c>
      <c r="H2027">
        <v>88</v>
      </c>
      <c r="I2027">
        <v>598</v>
      </c>
      <c r="J2027">
        <v>594.5</v>
      </c>
      <c r="K2027">
        <v>181.25</v>
      </c>
      <c r="L2027">
        <v>3617</v>
      </c>
      <c r="M2027">
        <v>19.11</v>
      </c>
    </row>
    <row r="2028" spans="3:13" x14ac:dyDescent="0.25">
      <c r="C2028" s="76">
        <v>40875</v>
      </c>
      <c r="D2028" s="81">
        <v>1.5501</v>
      </c>
      <c r="E2028">
        <v>109</v>
      </c>
      <c r="F2028">
        <v>1.3308</v>
      </c>
      <c r="G2028">
        <v>120.95</v>
      </c>
      <c r="H2028">
        <v>87.55</v>
      </c>
      <c r="I2028">
        <v>591.75</v>
      </c>
      <c r="J2028">
        <v>574.75</v>
      </c>
      <c r="K2028">
        <v>180.25</v>
      </c>
      <c r="L2028">
        <v>3617</v>
      </c>
      <c r="M2028">
        <v>19.11</v>
      </c>
    </row>
    <row r="2029" spans="3:13" x14ac:dyDescent="0.25">
      <c r="C2029" s="76">
        <v>40872</v>
      </c>
      <c r="D2029" s="81">
        <v>1.5447</v>
      </c>
      <c r="E2029">
        <v>106.4</v>
      </c>
      <c r="F2029">
        <v>1.3232999999999999</v>
      </c>
      <c r="G2029">
        <v>121.1</v>
      </c>
      <c r="H2029">
        <v>88.3</v>
      </c>
      <c r="I2029">
        <v>582.5</v>
      </c>
      <c r="J2029">
        <v>574.5</v>
      </c>
      <c r="K2029">
        <v>181</v>
      </c>
      <c r="L2029">
        <v>3617</v>
      </c>
      <c r="M2029">
        <v>19.11</v>
      </c>
    </row>
    <row r="2030" spans="3:13" x14ac:dyDescent="0.25">
      <c r="C2030" s="76">
        <v>40871</v>
      </c>
      <c r="D2030" s="81">
        <v>1.5491999999999999</v>
      </c>
      <c r="E2030">
        <v>107.78</v>
      </c>
      <c r="F2030">
        <v>1.3348</v>
      </c>
      <c r="G2030">
        <v>121.4</v>
      </c>
      <c r="H2030">
        <v>88.05</v>
      </c>
      <c r="I2030">
        <v>588.75</v>
      </c>
      <c r="J2030">
        <v>579.25</v>
      </c>
      <c r="K2030">
        <v>178.75</v>
      </c>
      <c r="L2030">
        <v>3617</v>
      </c>
      <c r="M2030">
        <v>19.11</v>
      </c>
    </row>
    <row r="2031" spans="3:13" x14ac:dyDescent="0.25">
      <c r="C2031" s="76">
        <v>40870</v>
      </c>
      <c r="D2031" s="81">
        <v>1.5517000000000001</v>
      </c>
      <c r="E2031">
        <v>107.02</v>
      </c>
      <c r="F2031">
        <v>1.3332999999999999</v>
      </c>
      <c r="G2031">
        <v>121.4</v>
      </c>
      <c r="H2031">
        <v>88.05</v>
      </c>
      <c r="I2031">
        <v>588.75</v>
      </c>
      <c r="J2031">
        <v>579.25</v>
      </c>
      <c r="K2031">
        <v>179</v>
      </c>
      <c r="L2031">
        <v>3617</v>
      </c>
      <c r="M2031">
        <v>19.11</v>
      </c>
    </row>
    <row r="2032" spans="3:13" x14ac:dyDescent="0.25">
      <c r="C2032" s="76">
        <v>40869</v>
      </c>
      <c r="D2032" s="81">
        <v>1.5639000000000001</v>
      </c>
      <c r="E2032">
        <v>109.03</v>
      </c>
      <c r="F2032">
        <v>1.3512999999999999</v>
      </c>
      <c r="G2032">
        <v>121.45</v>
      </c>
      <c r="H2032">
        <v>87.825000000000003</v>
      </c>
      <c r="I2032">
        <v>599</v>
      </c>
      <c r="J2032">
        <v>594</v>
      </c>
      <c r="K2032">
        <v>181.25</v>
      </c>
      <c r="L2032">
        <v>3617</v>
      </c>
      <c r="M2032">
        <v>19.11</v>
      </c>
    </row>
    <row r="2033" spans="3:13" x14ac:dyDescent="0.25">
      <c r="C2033" s="76">
        <v>40868</v>
      </c>
      <c r="D2033" s="81">
        <v>1.5644</v>
      </c>
      <c r="E2033">
        <v>106.88</v>
      </c>
      <c r="F2033">
        <v>1.3493999999999999</v>
      </c>
      <c r="G2033">
        <v>119.97499999999999</v>
      </c>
      <c r="H2033">
        <v>87.95</v>
      </c>
      <c r="I2033">
        <v>597.75</v>
      </c>
      <c r="J2033">
        <v>591.5</v>
      </c>
      <c r="K2033">
        <v>180</v>
      </c>
      <c r="L2033">
        <v>3617</v>
      </c>
      <c r="M2033">
        <v>19.12</v>
      </c>
    </row>
    <row r="2034" spans="3:13" x14ac:dyDescent="0.25">
      <c r="C2034" s="76">
        <v>40865</v>
      </c>
      <c r="D2034" s="81">
        <v>1.5789</v>
      </c>
      <c r="E2034">
        <v>107.56</v>
      </c>
      <c r="F2034">
        <v>1.3509</v>
      </c>
      <c r="G2034">
        <v>119.7</v>
      </c>
      <c r="H2034">
        <v>87.474999999999994</v>
      </c>
      <c r="I2034">
        <v>610.25</v>
      </c>
      <c r="J2034">
        <v>598.25</v>
      </c>
      <c r="K2034">
        <v>182</v>
      </c>
      <c r="L2034">
        <v>3617</v>
      </c>
      <c r="M2034">
        <v>19.09</v>
      </c>
    </row>
    <row r="2035" spans="3:13" x14ac:dyDescent="0.25">
      <c r="C2035" s="76">
        <v>40864</v>
      </c>
      <c r="D2035" s="81">
        <v>1.575</v>
      </c>
      <c r="E2035">
        <v>108.22</v>
      </c>
      <c r="F2035">
        <v>1.3459000000000001</v>
      </c>
      <c r="G2035">
        <v>121</v>
      </c>
      <c r="H2035">
        <v>87.45</v>
      </c>
      <c r="I2035">
        <v>614.5</v>
      </c>
      <c r="J2035">
        <v>592.5</v>
      </c>
      <c r="K2035">
        <v>183</v>
      </c>
      <c r="L2035">
        <v>3617</v>
      </c>
      <c r="M2035">
        <v>19.079999999999998</v>
      </c>
    </row>
    <row r="2036" spans="3:13" x14ac:dyDescent="0.25">
      <c r="C2036" s="76">
        <v>40863</v>
      </c>
      <c r="D2036" s="81">
        <v>1.5729</v>
      </c>
      <c r="E2036">
        <v>111.88</v>
      </c>
      <c r="F2036">
        <v>1.3462000000000001</v>
      </c>
      <c r="G2036">
        <v>122.05</v>
      </c>
      <c r="H2036">
        <v>85.55</v>
      </c>
      <c r="I2036">
        <v>642.75</v>
      </c>
      <c r="J2036">
        <v>616.75</v>
      </c>
      <c r="K2036">
        <v>186.5</v>
      </c>
      <c r="L2036">
        <v>3617</v>
      </c>
      <c r="M2036">
        <v>19.09</v>
      </c>
    </row>
    <row r="2037" spans="3:13" x14ac:dyDescent="0.25">
      <c r="C2037" s="76">
        <v>40862</v>
      </c>
      <c r="D2037" s="81">
        <v>1.5812999999999999</v>
      </c>
      <c r="E2037">
        <v>112.39</v>
      </c>
      <c r="F2037">
        <v>1.3531</v>
      </c>
      <c r="G2037">
        <v>121.72499999999999</v>
      </c>
      <c r="H2037">
        <v>86.45</v>
      </c>
      <c r="I2037">
        <v>645.5</v>
      </c>
      <c r="J2037">
        <v>632.75</v>
      </c>
      <c r="K2037">
        <v>185</v>
      </c>
      <c r="L2037">
        <v>3617</v>
      </c>
      <c r="M2037">
        <v>19.16</v>
      </c>
    </row>
    <row r="2038" spans="3:13" x14ac:dyDescent="0.25">
      <c r="C2038" s="76">
        <v>40861</v>
      </c>
      <c r="D2038" s="81">
        <v>1.5908</v>
      </c>
      <c r="E2038">
        <v>111.89</v>
      </c>
      <c r="F2038">
        <v>1.3623000000000001</v>
      </c>
      <c r="G2038">
        <v>120.1</v>
      </c>
      <c r="H2038">
        <v>86.575000000000003</v>
      </c>
      <c r="I2038">
        <v>633.5</v>
      </c>
      <c r="J2038">
        <v>615.75</v>
      </c>
      <c r="K2038">
        <v>182.75</v>
      </c>
      <c r="L2038">
        <v>3511</v>
      </c>
      <c r="M2038">
        <v>19.13</v>
      </c>
    </row>
    <row r="2039" spans="3:13" x14ac:dyDescent="0.25">
      <c r="C2039" s="76">
        <v>40858</v>
      </c>
      <c r="D2039" s="81">
        <v>1.6068</v>
      </c>
      <c r="E2039">
        <v>114.16</v>
      </c>
      <c r="F2039">
        <v>1.375</v>
      </c>
      <c r="G2039">
        <v>120.55</v>
      </c>
      <c r="H2039">
        <v>86.45</v>
      </c>
      <c r="I2039">
        <v>638.5</v>
      </c>
      <c r="J2039">
        <v>616.75</v>
      </c>
      <c r="K2039">
        <v>184.5</v>
      </c>
      <c r="L2039">
        <v>3511</v>
      </c>
      <c r="M2039">
        <v>19</v>
      </c>
    </row>
    <row r="2040" spans="3:13" x14ac:dyDescent="0.25">
      <c r="C2040" s="76">
        <v>40857</v>
      </c>
      <c r="D2040" s="81">
        <v>1.5932999999999999</v>
      </c>
      <c r="E2040">
        <v>113.71</v>
      </c>
      <c r="F2040">
        <v>1.3601000000000001</v>
      </c>
      <c r="G2040">
        <v>121.6</v>
      </c>
      <c r="H2040">
        <v>85.75</v>
      </c>
      <c r="I2040">
        <v>645.5</v>
      </c>
      <c r="J2040">
        <v>620</v>
      </c>
      <c r="K2040">
        <v>188.5</v>
      </c>
      <c r="L2040">
        <v>3511</v>
      </c>
      <c r="M2040">
        <v>18.940000000000001</v>
      </c>
    </row>
    <row r="2041" spans="3:13" x14ac:dyDescent="0.25">
      <c r="C2041" s="76">
        <v>40856</v>
      </c>
      <c r="D2041" s="81">
        <v>1.5923</v>
      </c>
      <c r="E2041">
        <v>112.31</v>
      </c>
      <c r="F2041">
        <v>1.3546</v>
      </c>
      <c r="G2041">
        <v>122.6</v>
      </c>
      <c r="H2041">
        <v>85.15</v>
      </c>
      <c r="I2041">
        <v>656</v>
      </c>
      <c r="J2041">
        <v>643</v>
      </c>
      <c r="K2041">
        <v>187.5</v>
      </c>
      <c r="L2041">
        <v>3511</v>
      </c>
      <c r="M2041">
        <v>18.829999999999998</v>
      </c>
    </row>
    <row r="2042" spans="3:13" x14ac:dyDescent="0.25">
      <c r="C2042" s="76">
        <v>40855</v>
      </c>
      <c r="D2042" s="81">
        <v>1.6092</v>
      </c>
      <c r="E2042">
        <v>115</v>
      </c>
      <c r="F2042">
        <v>1.3836999999999999</v>
      </c>
      <c r="G2042">
        <v>122.75</v>
      </c>
      <c r="H2042">
        <v>85.224999999999994</v>
      </c>
      <c r="I2042">
        <v>660.5</v>
      </c>
      <c r="J2042">
        <v>657</v>
      </c>
      <c r="K2042">
        <v>202.75</v>
      </c>
      <c r="L2042">
        <v>3511</v>
      </c>
      <c r="M2042">
        <v>18.87</v>
      </c>
    </row>
    <row r="2043" spans="3:13" x14ac:dyDescent="0.25">
      <c r="C2043" s="76">
        <v>40854</v>
      </c>
      <c r="D2043" s="81">
        <v>1.6049</v>
      </c>
      <c r="E2043">
        <v>114.56</v>
      </c>
      <c r="F2043">
        <v>1.3774999999999999</v>
      </c>
      <c r="G2043">
        <v>123.4</v>
      </c>
      <c r="H2043">
        <v>85.625</v>
      </c>
      <c r="I2043">
        <v>653.25</v>
      </c>
      <c r="J2043">
        <v>638.75</v>
      </c>
      <c r="K2043">
        <v>196</v>
      </c>
      <c r="L2043">
        <v>3511</v>
      </c>
      <c r="M2043">
        <v>18.93</v>
      </c>
    </row>
    <row r="2044" spans="3:13" x14ac:dyDescent="0.25">
      <c r="C2044" s="76">
        <v>40851</v>
      </c>
      <c r="D2044" s="81">
        <v>1.6029</v>
      </c>
      <c r="E2044">
        <v>111.97</v>
      </c>
      <c r="F2044">
        <v>1.3794</v>
      </c>
      <c r="G2044">
        <v>124.5</v>
      </c>
      <c r="H2044">
        <v>86.85</v>
      </c>
      <c r="I2044">
        <v>655.75</v>
      </c>
      <c r="J2044">
        <v>636.75</v>
      </c>
      <c r="K2044">
        <v>195.5</v>
      </c>
      <c r="L2044">
        <v>3511</v>
      </c>
      <c r="M2044">
        <v>18.88</v>
      </c>
    </row>
    <row r="2045" spans="3:13" x14ac:dyDescent="0.25">
      <c r="C2045" s="76">
        <v>40850</v>
      </c>
      <c r="D2045" s="81">
        <v>1.6063000000000001</v>
      </c>
      <c r="E2045">
        <v>110.83</v>
      </c>
      <c r="F2045">
        <v>1.3813</v>
      </c>
      <c r="G2045">
        <v>124.5</v>
      </c>
      <c r="H2045">
        <v>86.6</v>
      </c>
      <c r="I2045">
        <v>653.5</v>
      </c>
      <c r="J2045">
        <v>636</v>
      </c>
      <c r="K2045">
        <v>193.75</v>
      </c>
      <c r="L2045">
        <v>3511</v>
      </c>
      <c r="M2045">
        <v>18.04</v>
      </c>
    </row>
    <row r="2046" spans="3:13" x14ac:dyDescent="0.25">
      <c r="C2046" s="76">
        <v>40849</v>
      </c>
      <c r="D2046" s="81">
        <v>1.5945</v>
      </c>
      <c r="E2046">
        <v>109.34</v>
      </c>
      <c r="F2046">
        <v>1.3746</v>
      </c>
      <c r="G2046">
        <v>122</v>
      </c>
      <c r="H2046">
        <v>86.875</v>
      </c>
      <c r="I2046">
        <v>645</v>
      </c>
      <c r="J2046">
        <v>623.5</v>
      </c>
      <c r="K2046">
        <v>189.5</v>
      </c>
      <c r="L2046">
        <v>3511</v>
      </c>
      <c r="M2046">
        <v>18.03</v>
      </c>
    </row>
    <row r="2047" spans="3:13" x14ac:dyDescent="0.25">
      <c r="C2047" s="76">
        <v>40848</v>
      </c>
      <c r="D2047" s="81">
        <v>1.5945</v>
      </c>
      <c r="E2047">
        <v>109.54</v>
      </c>
      <c r="F2047">
        <v>1.3694</v>
      </c>
      <c r="G2047">
        <v>121.6</v>
      </c>
      <c r="H2047">
        <v>87.55</v>
      </c>
      <c r="I2047">
        <v>654.25</v>
      </c>
      <c r="J2047">
        <v>630</v>
      </c>
      <c r="K2047">
        <v>187.75</v>
      </c>
      <c r="L2047">
        <v>3511</v>
      </c>
      <c r="M2047">
        <v>18.04</v>
      </c>
    </row>
    <row r="2048" spans="3:13" x14ac:dyDescent="0.25">
      <c r="C2048" s="76">
        <v>40847</v>
      </c>
      <c r="D2048" s="81">
        <v>1.6088</v>
      </c>
      <c r="E2048">
        <v>109.56</v>
      </c>
      <c r="F2048">
        <v>1.3855999999999999</v>
      </c>
      <c r="G2048">
        <v>119.8</v>
      </c>
      <c r="H2048">
        <v>87.474999999999994</v>
      </c>
      <c r="I2048">
        <v>647</v>
      </c>
      <c r="J2048">
        <v>628.25</v>
      </c>
      <c r="K2048">
        <v>187</v>
      </c>
      <c r="L2048">
        <v>3540</v>
      </c>
      <c r="M2048">
        <v>18.04</v>
      </c>
    </row>
    <row r="2049" spans="3:13" x14ac:dyDescent="0.25">
      <c r="C2049" s="76">
        <v>40844</v>
      </c>
      <c r="D2049" s="81">
        <v>1.6120000000000001</v>
      </c>
      <c r="E2049">
        <v>109.91</v>
      </c>
      <c r="F2049">
        <v>1.4146000000000001</v>
      </c>
      <c r="G2049">
        <v>120.95</v>
      </c>
      <c r="H2049">
        <v>86.674999999999997</v>
      </c>
      <c r="I2049">
        <v>655</v>
      </c>
      <c r="J2049">
        <v>644.5</v>
      </c>
      <c r="K2049">
        <v>186.75</v>
      </c>
      <c r="L2049">
        <v>3540</v>
      </c>
      <c r="M2049">
        <v>18.04</v>
      </c>
    </row>
    <row r="2050" spans="3:13" x14ac:dyDescent="0.25">
      <c r="C2050" s="76">
        <v>40843</v>
      </c>
      <c r="D2050" s="81">
        <v>1.6102000000000001</v>
      </c>
      <c r="E2050">
        <v>112.08</v>
      </c>
      <c r="F2050">
        <v>1.419</v>
      </c>
      <c r="G2050">
        <v>120.75</v>
      </c>
      <c r="H2050">
        <v>86.65</v>
      </c>
      <c r="I2050">
        <v>651.5</v>
      </c>
      <c r="J2050">
        <v>644</v>
      </c>
      <c r="K2050">
        <v>186.75</v>
      </c>
      <c r="L2050">
        <v>3540</v>
      </c>
      <c r="M2050">
        <v>18</v>
      </c>
    </row>
    <row r="2051" spans="3:13" x14ac:dyDescent="0.25">
      <c r="C2051" s="76">
        <v>40842</v>
      </c>
      <c r="D2051" s="81">
        <v>1.5969</v>
      </c>
      <c r="E2051">
        <v>108.91</v>
      </c>
      <c r="F2051">
        <v>1.39</v>
      </c>
      <c r="G2051">
        <v>121.05</v>
      </c>
      <c r="H2051">
        <v>87.025000000000006</v>
      </c>
      <c r="I2051">
        <v>637.25</v>
      </c>
      <c r="J2051">
        <v>619.5</v>
      </c>
      <c r="K2051">
        <v>186.5</v>
      </c>
      <c r="L2051">
        <v>3540</v>
      </c>
      <c r="M2051">
        <v>18</v>
      </c>
    </row>
    <row r="2052" spans="3:13" x14ac:dyDescent="0.25">
      <c r="C2052" s="76">
        <v>40841</v>
      </c>
      <c r="D2052" s="81">
        <v>1.5998000000000001</v>
      </c>
      <c r="E2052">
        <v>110.92</v>
      </c>
      <c r="F2052">
        <v>1.3904000000000001</v>
      </c>
      <c r="G2052">
        <v>122.1</v>
      </c>
      <c r="H2052">
        <v>87.85</v>
      </c>
      <c r="I2052">
        <v>650.75</v>
      </c>
      <c r="J2052">
        <v>636.25</v>
      </c>
      <c r="K2052">
        <v>189.25</v>
      </c>
      <c r="L2052">
        <v>3540</v>
      </c>
      <c r="M2052">
        <v>18</v>
      </c>
    </row>
    <row r="2053" spans="3:13" x14ac:dyDescent="0.25">
      <c r="C2053" s="76">
        <v>40840</v>
      </c>
      <c r="D2053" s="81">
        <v>1.599</v>
      </c>
      <c r="E2053">
        <v>111.45</v>
      </c>
      <c r="F2053">
        <v>1.3925000000000001</v>
      </c>
      <c r="G2053">
        <v>122.95</v>
      </c>
      <c r="H2053">
        <v>88.825000000000003</v>
      </c>
      <c r="I2053">
        <v>651</v>
      </c>
      <c r="J2053">
        <v>642.5</v>
      </c>
      <c r="K2053">
        <v>188.75</v>
      </c>
      <c r="L2053">
        <v>3540</v>
      </c>
      <c r="M2053">
        <v>18</v>
      </c>
    </row>
    <row r="2054" spans="3:13" x14ac:dyDescent="0.25">
      <c r="C2054" s="76">
        <v>40837</v>
      </c>
      <c r="D2054" s="81">
        <v>1.5951</v>
      </c>
      <c r="E2054">
        <v>109.56</v>
      </c>
      <c r="F2054">
        <v>1.3894</v>
      </c>
      <c r="G2054">
        <v>121.925</v>
      </c>
      <c r="H2054">
        <v>89.65</v>
      </c>
      <c r="I2054">
        <v>649.25</v>
      </c>
      <c r="J2054">
        <v>632</v>
      </c>
      <c r="K2054">
        <v>187.75</v>
      </c>
      <c r="L2054">
        <v>3540</v>
      </c>
      <c r="M2054">
        <v>18</v>
      </c>
    </row>
    <row r="2055" spans="3:13" x14ac:dyDescent="0.25">
      <c r="C2055" s="76">
        <v>40836</v>
      </c>
      <c r="D2055" s="81">
        <v>1.5787</v>
      </c>
      <c r="E2055">
        <v>109.76</v>
      </c>
      <c r="F2055">
        <v>1.3774999999999999</v>
      </c>
      <c r="G2055">
        <v>121.45</v>
      </c>
      <c r="H2055">
        <v>89.974999999999994</v>
      </c>
      <c r="I2055">
        <v>649.5</v>
      </c>
      <c r="J2055">
        <v>630.75</v>
      </c>
      <c r="K2055">
        <v>185.5</v>
      </c>
      <c r="L2055">
        <v>3540</v>
      </c>
      <c r="M2055">
        <v>17.93</v>
      </c>
    </row>
    <row r="2056" spans="3:13" x14ac:dyDescent="0.25">
      <c r="C2056" s="76">
        <v>40835</v>
      </c>
      <c r="D2056" s="81">
        <v>1.5769</v>
      </c>
      <c r="E2056">
        <v>108.39</v>
      </c>
      <c r="F2056">
        <v>1.3754</v>
      </c>
      <c r="G2056">
        <v>121.4</v>
      </c>
      <c r="H2056">
        <v>90.075000000000003</v>
      </c>
      <c r="I2056">
        <v>638.5</v>
      </c>
      <c r="J2056">
        <v>619.5</v>
      </c>
      <c r="K2056">
        <v>186</v>
      </c>
      <c r="L2056">
        <v>3540</v>
      </c>
      <c r="M2056">
        <v>17.920000000000002</v>
      </c>
    </row>
    <row r="2057" spans="3:13" x14ac:dyDescent="0.25">
      <c r="C2057" s="76">
        <v>40834</v>
      </c>
      <c r="D2057" s="81">
        <v>1.5705</v>
      </c>
      <c r="E2057">
        <v>111.15</v>
      </c>
      <c r="F2057">
        <v>1.3736999999999999</v>
      </c>
      <c r="G2057">
        <v>120.72499999999999</v>
      </c>
      <c r="H2057">
        <v>90.95</v>
      </c>
      <c r="I2057">
        <v>644</v>
      </c>
      <c r="J2057">
        <v>625.25</v>
      </c>
      <c r="K2057">
        <v>185.75</v>
      </c>
      <c r="L2057">
        <v>3540</v>
      </c>
      <c r="M2057">
        <v>17.920000000000002</v>
      </c>
    </row>
    <row r="2058" spans="3:13" x14ac:dyDescent="0.25">
      <c r="C2058" s="76">
        <v>40833</v>
      </c>
      <c r="D2058" s="81">
        <v>1.5742</v>
      </c>
      <c r="E2058">
        <v>110.16</v>
      </c>
      <c r="F2058">
        <v>1.3740000000000001</v>
      </c>
      <c r="G2058">
        <v>121.35</v>
      </c>
      <c r="H2058">
        <v>90.7</v>
      </c>
      <c r="I2058">
        <v>640.5</v>
      </c>
      <c r="J2058">
        <v>624.25</v>
      </c>
      <c r="K2058">
        <v>184.5</v>
      </c>
      <c r="L2058">
        <v>3449</v>
      </c>
      <c r="M2058">
        <v>17.899999999999999</v>
      </c>
    </row>
    <row r="2059" spans="3:13" x14ac:dyDescent="0.25">
      <c r="C2059" s="76">
        <v>40830</v>
      </c>
      <c r="D2059" s="81">
        <v>1.5818000000000001</v>
      </c>
      <c r="E2059">
        <v>114.68</v>
      </c>
      <c r="F2059">
        <v>1.3875</v>
      </c>
      <c r="G2059">
        <v>121.65</v>
      </c>
      <c r="H2059">
        <v>93</v>
      </c>
      <c r="I2059">
        <v>640</v>
      </c>
      <c r="J2059">
        <v>622.75</v>
      </c>
      <c r="K2059">
        <v>184.75</v>
      </c>
      <c r="L2059">
        <v>3449</v>
      </c>
      <c r="M2059">
        <v>17.920000000000002</v>
      </c>
    </row>
    <row r="2060" spans="3:13" x14ac:dyDescent="0.25">
      <c r="C2060" s="76">
        <v>40829</v>
      </c>
      <c r="D2060" s="81">
        <v>1.5760000000000001</v>
      </c>
      <c r="E2060">
        <v>111.11</v>
      </c>
      <c r="F2060">
        <v>1.3774</v>
      </c>
      <c r="G2060">
        <v>121.05</v>
      </c>
      <c r="H2060">
        <v>93</v>
      </c>
      <c r="I2060">
        <v>638.25</v>
      </c>
      <c r="J2060">
        <v>618</v>
      </c>
      <c r="K2060">
        <v>183</v>
      </c>
      <c r="L2060">
        <v>3449</v>
      </c>
      <c r="M2060">
        <v>17.940000000000001</v>
      </c>
    </row>
    <row r="2061" spans="3:13" x14ac:dyDescent="0.25">
      <c r="C2061" s="76">
        <v>40828</v>
      </c>
      <c r="D2061" s="81">
        <v>1.5746</v>
      </c>
      <c r="E2061">
        <v>111.36</v>
      </c>
      <c r="F2061">
        <v>1.3786</v>
      </c>
      <c r="G2061">
        <v>120.47499999999999</v>
      </c>
      <c r="H2061">
        <v>92.125</v>
      </c>
      <c r="I2061">
        <v>640.75</v>
      </c>
      <c r="J2061">
        <v>626.75</v>
      </c>
      <c r="K2061">
        <v>185.75</v>
      </c>
      <c r="L2061">
        <v>3449</v>
      </c>
      <c r="M2061">
        <v>17.899999999999999</v>
      </c>
    </row>
    <row r="2062" spans="3:13" x14ac:dyDescent="0.25">
      <c r="C2062" s="76">
        <v>40827</v>
      </c>
      <c r="D2062" s="81">
        <v>1.5586</v>
      </c>
      <c r="E2062">
        <v>110.73</v>
      </c>
      <c r="F2062">
        <v>1.3643000000000001</v>
      </c>
      <c r="G2062">
        <v>121.375</v>
      </c>
      <c r="H2062">
        <v>92.125</v>
      </c>
      <c r="I2062">
        <v>645</v>
      </c>
      <c r="J2062">
        <v>660.75</v>
      </c>
      <c r="K2062">
        <v>191.75</v>
      </c>
      <c r="L2062">
        <v>3449</v>
      </c>
      <c r="M2062">
        <v>17.920000000000002</v>
      </c>
    </row>
    <row r="2063" spans="3:13" x14ac:dyDescent="0.25">
      <c r="C2063" s="76">
        <v>40826</v>
      </c>
      <c r="D2063" s="81">
        <v>1.5660000000000001</v>
      </c>
      <c r="E2063">
        <v>108.95</v>
      </c>
      <c r="F2063">
        <v>1.3642000000000001</v>
      </c>
      <c r="G2063">
        <v>120.02500000000001</v>
      </c>
      <c r="H2063">
        <v>93.025000000000006</v>
      </c>
      <c r="I2063">
        <v>605</v>
      </c>
      <c r="J2063">
        <v>611.5</v>
      </c>
      <c r="K2063">
        <v>184</v>
      </c>
      <c r="L2063">
        <v>3449</v>
      </c>
      <c r="M2063">
        <v>17.920000000000002</v>
      </c>
    </row>
    <row r="2064" spans="3:13" x14ac:dyDescent="0.25">
      <c r="C2064" s="76">
        <v>40823</v>
      </c>
      <c r="D2064" s="81">
        <v>1.5558000000000001</v>
      </c>
      <c r="E2064">
        <v>105.88</v>
      </c>
      <c r="F2064">
        <v>1.3374999999999999</v>
      </c>
      <c r="G2064">
        <v>121.97499999999999</v>
      </c>
      <c r="H2064">
        <v>94.674999999999997</v>
      </c>
      <c r="I2064">
        <v>600</v>
      </c>
      <c r="J2064">
        <v>607.5</v>
      </c>
      <c r="K2064">
        <v>183.5</v>
      </c>
      <c r="L2064">
        <v>3449</v>
      </c>
      <c r="M2064">
        <v>18.03</v>
      </c>
    </row>
    <row r="2065" spans="3:13" x14ac:dyDescent="0.25">
      <c r="C2065" s="76">
        <v>40822</v>
      </c>
      <c r="D2065" s="81">
        <v>1.5436000000000001</v>
      </c>
      <c r="E2065">
        <v>105.73</v>
      </c>
      <c r="F2065">
        <v>1.3431</v>
      </c>
      <c r="G2065">
        <v>122.35</v>
      </c>
      <c r="H2065">
        <v>94.75</v>
      </c>
      <c r="I2065">
        <v>605.5</v>
      </c>
      <c r="J2065">
        <v>616</v>
      </c>
      <c r="K2065">
        <v>186.75</v>
      </c>
      <c r="L2065">
        <v>3449</v>
      </c>
      <c r="M2065">
        <v>17.920000000000002</v>
      </c>
    </row>
    <row r="2066" spans="3:13" x14ac:dyDescent="0.25">
      <c r="C2066" s="76">
        <v>40821</v>
      </c>
      <c r="D2066" s="81">
        <v>1.5468999999999999</v>
      </c>
      <c r="E2066">
        <v>102.73</v>
      </c>
      <c r="F2066">
        <v>1.3346</v>
      </c>
      <c r="G2066">
        <v>122.8</v>
      </c>
      <c r="H2066">
        <v>93.674999999999997</v>
      </c>
      <c r="I2066">
        <v>605.5</v>
      </c>
      <c r="J2066">
        <v>625.25</v>
      </c>
      <c r="K2066">
        <v>185.25</v>
      </c>
      <c r="L2066">
        <v>3449</v>
      </c>
      <c r="M2066">
        <v>17.82</v>
      </c>
    </row>
    <row r="2067" spans="3:13" x14ac:dyDescent="0.25">
      <c r="C2067" s="76">
        <v>40820</v>
      </c>
      <c r="D2067" s="81">
        <v>1.5483</v>
      </c>
      <c r="E2067">
        <v>99.79</v>
      </c>
      <c r="F2067">
        <v>1.3338000000000001</v>
      </c>
      <c r="G2067">
        <v>121.02500000000001</v>
      </c>
      <c r="H2067">
        <v>93.4</v>
      </c>
      <c r="I2067">
        <v>587.75</v>
      </c>
      <c r="J2067">
        <v>604</v>
      </c>
      <c r="K2067">
        <v>182.25</v>
      </c>
      <c r="L2067">
        <v>3449</v>
      </c>
      <c r="M2067">
        <v>17.649999999999999</v>
      </c>
    </row>
    <row r="2068" spans="3:13" x14ac:dyDescent="0.25">
      <c r="C2068" s="76">
        <v>40819</v>
      </c>
      <c r="D2068" s="81">
        <v>1.5423</v>
      </c>
      <c r="E2068">
        <v>101.71</v>
      </c>
      <c r="F2068">
        <v>1.3169</v>
      </c>
      <c r="G2068">
        <v>123.1</v>
      </c>
      <c r="H2068">
        <v>93.125</v>
      </c>
      <c r="I2068">
        <v>592.5</v>
      </c>
      <c r="J2068">
        <v>619.5</v>
      </c>
      <c r="K2068">
        <v>185.25</v>
      </c>
      <c r="L2068">
        <v>3499</v>
      </c>
      <c r="M2068">
        <v>17.399999999999999</v>
      </c>
    </row>
    <row r="2069" spans="3:13" x14ac:dyDescent="0.25">
      <c r="C2069" s="76">
        <v>40816</v>
      </c>
      <c r="D2069" s="81">
        <v>1.5582</v>
      </c>
      <c r="E2069">
        <v>102.76</v>
      </c>
      <c r="F2069">
        <v>1.3384</v>
      </c>
      <c r="G2069">
        <v>122.15</v>
      </c>
      <c r="H2069">
        <v>93.375</v>
      </c>
      <c r="I2069">
        <v>592.5</v>
      </c>
      <c r="J2069">
        <v>609.25</v>
      </c>
      <c r="K2069">
        <v>183.5</v>
      </c>
      <c r="L2069">
        <v>3499</v>
      </c>
      <c r="M2069">
        <v>17.440000000000001</v>
      </c>
    </row>
    <row r="2070" spans="3:13" x14ac:dyDescent="0.25">
      <c r="C2070" s="76">
        <v>40815</v>
      </c>
      <c r="D2070" s="81">
        <v>1.5625</v>
      </c>
      <c r="E2070">
        <v>103.95</v>
      </c>
      <c r="F2070">
        <v>1.3591</v>
      </c>
      <c r="G2070">
        <v>120.4</v>
      </c>
      <c r="H2070">
        <v>90.375</v>
      </c>
      <c r="I2070">
        <v>632.5</v>
      </c>
      <c r="J2070">
        <v>654.25</v>
      </c>
      <c r="K2070">
        <v>190.75</v>
      </c>
      <c r="L2070">
        <v>3499</v>
      </c>
      <c r="M2070">
        <v>19</v>
      </c>
    </row>
    <row r="2071" spans="3:13" x14ac:dyDescent="0.25">
      <c r="C2071" s="76">
        <v>40814</v>
      </c>
      <c r="D2071" s="81">
        <v>1.5575000000000001</v>
      </c>
      <c r="E2071">
        <v>103.81</v>
      </c>
      <c r="F2071">
        <v>1.3541000000000001</v>
      </c>
      <c r="G2071">
        <v>120.4</v>
      </c>
      <c r="H2071">
        <v>88.775000000000006</v>
      </c>
      <c r="I2071">
        <v>630.75</v>
      </c>
      <c r="J2071">
        <v>638.75</v>
      </c>
      <c r="K2071">
        <v>191</v>
      </c>
      <c r="L2071">
        <v>3499</v>
      </c>
      <c r="M2071">
        <v>19</v>
      </c>
    </row>
    <row r="2072" spans="3:13" x14ac:dyDescent="0.25">
      <c r="C2072" s="76">
        <v>40813</v>
      </c>
      <c r="D2072" s="81">
        <v>1.5632999999999999</v>
      </c>
      <c r="E2072">
        <v>107.14</v>
      </c>
      <c r="F2072">
        <v>1.3591</v>
      </c>
      <c r="G2072">
        <v>120.6</v>
      </c>
      <c r="H2072">
        <v>88.625</v>
      </c>
      <c r="I2072">
        <v>652.25</v>
      </c>
      <c r="J2072">
        <v>658.25</v>
      </c>
      <c r="K2072">
        <v>194.5</v>
      </c>
      <c r="L2072">
        <v>3499</v>
      </c>
      <c r="M2072">
        <v>19</v>
      </c>
    </row>
    <row r="2073" spans="3:13" x14ac:dyDescent="0.25">
      <c r="C2073" s="76">
        <v>40812</v>
      </c>
      <c r="D2073" s="81">
        <v>1.5564</v>
      </c>
      <c r="E2073">
        <v>103.94</v>
      </c>
      <c r="F2073">
        <v>1.3537999999999999</v>
      </c>
      <c r="G2073">
        <v>119.72499999999999</v>
      </c>
      <c r="H2073">
        <v>88.5</v>
      </c>
      <c r="I2073">
        <v>648</v>
      </c>
      <c r="J2073">
        <v>648.25</v>
      </c>
      <c r="K2073">
        <v>192.25</v>
      </c>
      <c r="L2073">
        <v>3499</v>
      </c>
      <c r="M2073">
        <v>19.010000000000002</v>
      </c>
    </row>
    <row r="2074" spans="3:13" x14ac:dyDescent="0.25">
      <c r="C2074" s="76">
        <v>40809</v>
      </c>
      <c r="D2074" s="81">
        <v>1.5466</v>
      </c>
      <c r="E2074">
        <v>103.97</v>
      </c>
      <c r="F2074">
        <v>1.3495999999999999</v>
      </c>
      <c r="G2074">
        <v>116.825</v>
      </c>
      <c r="H2074">
        <v>88.8</v>
      </c>
      <c r="I2074">
        <v>638.5</v>
      </c>
      <c r="J2074">
        <v>640.75</v>
      </c>
      <c r="K2074">
        <v>191.5</v>
      </c>
      <c r="L2074">
        <v>3499</v>
      </c>
      <c r="M2074">
        <v>19</v>
      </c>
    </row>
    <row r="2075" spans="3:13" x14ac:dyDescent="0.25">
      <c r="C2075" s="76">
        <v>40808</v>
      </c>
      <c r="D2075" s="81">
        <v>1.5336000000000001</v>
      </c>
      <c r="E2075">
        <v>105.49</v>
      </c>
      <c r="F2075">
        <v>1.3460000000000001</v>
      </c>
      <c r="G2075">
        <v>116.25</v>
      </c>
      <c r="H2075">
        <v>88.35</v>
      </c>
      <c r="I2075">
        <v>650</v>
      </c>
      <c r="J2075">
        <v>633.75</v>
      </c>
      <c r="K2075">
        <v>192</v>
      </c>
      <c r="L2075">
        <v>3499</v>
      </c>
      <c r="M2075">
        <v>18.93</v>
      </c>
    </row>
    <row r="2076" spans="3:13" x14ac:dyDescent="0.25">
      <c r="C2076" s="76">
        <v>40807</v>
      </c>
      <c r="D2076" s="81">
        <v>1.5490999999999999</v>
      </c>
      <c r="E2076">
        <v>110.36</v>
      </c>
      <c r="F2076">
        <v>1.3564000000000001</v>
      </c>
      <c r="G2076">
        <v>119.25</v>
      </c>
      <c r="H2076">
        <v>89.275000000000006</v>
      </c>
      <c r="I2076">
        <v>685.75</v>
      </c>
      <c r="J2076">
        <v>666.75</v>
      </c>
      <c r="K2076">
        <v>196.75</v>
      </c>
      <c r="L2076">
        <v>3499</v>
      </c>
      <c r="M2076">
        <v>18.93</v>
      </c>
    </row>
    <row r="2077" spans="3:13" x14ac:dyDescent="0.25">
      <c r="C2077" s="76">
        <v>40806</v>
      </c>
      <c r="D2077" s="81">
        <v>1.5743</v>
      </c>
      <c r="E2077">
        <v>110.54</v>
      </c>
      <c r="F2077">
        <v>1.3704000000000001</v>
      </c>
      <c r="G2077">
        <v>118.7</v>
      </c>
      <c r="H2077">
        <v>89.025000000000006</v>
      </c>
      <c r="I2077">
        <v>690.25</v>
      </c>
      <c r="J2077">
        <v>674.75</v>
      </c>
      <c r="K2077">
        <v>196</v>
      </c>
      <c r="L2077">
        <v>3499</v>
      </c>
      <c r="M2077">
        <v>18.93</v>
      </c>
    </row>
    <row r="2078" spans="3:13" x14ac:dyDescent="0.25">
      <c r="C2078" s="76">
        <v>40805</v>
      </c>
      <c r="D2078" s="81">
        <v>1.5693999999999999</v>
      </c>
      <c r="E2078">
        <v>109.14</v>
      </c>
      <c r="F2078">
        <v>1.3683000000000001</v>
      </c>
      <c r="G2078">
        <v>117.625</v>
      </c>
      <c r="H2078">
        <v>87.65</v>
      </c>
      <c r="I2078">
        <v>692.25</v>
      </c>
      <c r="J2078">
        <v>673</v>
      </c>
      <c r="K2078">
        <v>195.5</v>
      </c>
      <c r="L2078">
        <v>3580</v>
      </c>
      <c r="M2078">
        <v>18.93</v>
      </c>
    </row>
    <row r="2079" spans="3:13" x14ac:dyDescent="0.25">
      <c r="C2079" s="76">
        <v>40802</v>
      </c>
      <c r="D2079" s="81">
        <v>1.5786</v>
      </c>
      <c r="E2079">
        <v>112.22</v>
      </c>
      <c r="F2079">
        <v>1.3796999999999999</v>
      </c>
      <c r="G2079">
        <v>118.5</v>
      </c>
      <c r="H2079">
        <v>87.35</v>
      </c>
      <c r="I2079">
        <v>692</v>
      </c>
      <c r="J2079">
        <v>688.25</v>
      </c>
      <c r="K2079">
        <v>197</v>
      </c>
      <c r="L2079">
        <v>3580</v>
      </c>
      <c r="M2079">
        <v>18.940000000000001</v>
      </c>
    </row>
    <row r="2080" spans="3:13" x14ac:dyDescent="0.25">
      <c r="C2080" s="76">
        <v>40801</v>
      </c>
      <c r="D2080" s="81">
        <v>1.58</v>
      </c>
      <c r="E2080">
        <v>115.34</v>
      </c>
      <c r="F2080">
        <v>1.3875999999999999</v>
      </c>
      <c r="G2080">
        <v>118.9</v>
      </c>
      <c r="H2080">
        <v>89</v>
      </c>
      <c r="I2080">
        <v>701</v>
      </c>
      <c r="J2080">
        <v>696</v>
      </c>
      <c r="K2080">
        <v>196.75</v>
      </c>
      <c r="L2080">
        <v>3580</v>
      </c>
      <c r="M2080">
        <v>18.93</v>
      </c>
    </row>
    <row r="2081" spans="3:13" x14ac:dyDescent="0.25">
      <c r="C2081" s="76">
        <v>40800</v>
      </c>
      <c r="D2081" s="81">
        <v>1.5764</v>
      </c>
      <c r="E2081">
        <v>112.4</v>
      </c>
      <c r="F2081">
        <v>1.3745000000000001</v>
      </c>
      <c r="G2081">
        <v>121</v>
      </c>
      <c r="H2081">
        <v>88.45</v>
      </c>
      <c r="I2081">
        <v>713</v>
      </c>
      <c r="J2081">
        <v>701.75</v>
      </c>
      <c r="K2081">
        <v>202</v>
      </c>
      <c r="L2081">
        <v>3580</v>
      </c>
      <c r="M2081">
        <v>18.920000000000002</v>
      </c>
    </row>
    <row r="2082" spans="3:13" x14ac:dyDescent="0.25">
      <c r="C2082" s="76">
        <v>40799</v>
      </c>
      <c r="D2082" s="81">
        <v>1.5782</v>
      </c>
      <c r="E2082">
        <v>111.89</v>
      </c>
      <c r="F2082">
        <v>1.3680000000000001</v>
      </c>
      <c r="G2082">
        <v>119.6</v>
      </c>
      <c r="H2082">
        <v>87.15</v>
      </c>
      <c r="I2082">
        <v>709.25</v>
      </c>
      <c r="J2082">
        <v>688.75</v>
      </c>
      <c r="K2082">
        <v>203</v>
      </c>
      <c r="L2082">
        <v>3580</v>
      </c>
      <c r="M2082">
        <v>18.920000000000002</v>
      </c>
    </row>
    <row r="2083" spans="3:13" x14ac:dyDescent="0.25">
      <c r="C2083" s="76">
        <v>40798</v>
      </c>
      <c r="D2083" s="81">
        <v>1.5858000000000001</v>
      </c>
      <c r="E2083">
        <v>112.25</v>
      </c>
      <c r="F2083">
        <v>1.3672</v>
      </c>
      <c r="G2083">
        <v>119.4</v>
      </c>
      <c r="H2083">
        <v>86.674999999999997</v>
      </c>
      <c r="I2083">
        <v>734.25</v>
      </c>
      <c r="J2083">
        <v>699.75</v>
      </c>
      <c r="K2083">
        <v>208</v>
      </c>
      <c r="L2083">
        <v>3580</v>
      </c>
      <c r="M2083">
        <v>18.920000000000002</v>
      </c>
    </row>
    <row r="2084" spans="3:13" x14ac:dyDescent="0.25">
      <c r="C2084" s="76">
        <v>40795</v>
      </c>
      <c r="D2084" s="81">
        <v>1.5880000000000001</v>
      </c>
      <c r="E2084">
        <v>112.77</v>
      </c>
      <c r="F2084">
        <v>1.3651</v>
      </c>
      <c r="G2084">
        <v>118.45</v>
      </c>
      <c r="H2084">
        <v>87.25</v>
      </c>
      <c r="I2084">
        <v>726</v>
      </c>
      <c r="J2084">
        <v>701</v>
      </c>
      <c r="K2084">
        <v>206.75</v>
      </c>
      <c r="L2084">
        <v>3580</v>
      </c>
      <c r="M2084">
        <v>18.920000000000002</v>
      </c>
    </row>
    <row r="2085" spans="3:13" x14ac:dyDescent="0.25">
      <c r="C2085" s="76">
        <v>40794</v>
      </c>
      <c r="D2085" s="81">
        <v>1.5956999999999999</v>
      </c>
      <c r="E2085">
        <v>114.55</v>
      </c>
      <c r="F2085">
        <v>1.3880999999999999</v>
      </c>
      <c r="G2085">
        <v>118.825</v>
      </c>
      <c r="H2085">
        <v>86.8</v>
      </c>
      <c r="I2085">
        <v>723.25</v>
      </c>
      <c r="J2085">
        <v>709.25</v>
      </c>
      <c r="K2085">
        <v>205.5</v>
      </c>
      <c r="L2085">
        <v>3580</v>
      </c>
      <c r="M2085">
        <v>18.98</v>
      </c>
    </row>
    <row r="2086" spans="3:13" x14ac:dyDescent="0.25">
      <c r="C2086" s="76">
        <v>40793</v>
      </c>
      <c r="D2086" s="81">
        <v>1.5989</v>
      </c>
      <c r="E2086">
        <v>115.8</v>
      </c>
      <c r="F2086">
        <v>1.4097</v>
      </c>
      <c r="G2086">
        <v>117.65</v>
      </c>
      <c r="H2086">
        <v>84.85</v>
      </c>
      <c r="I2086">
        <v>736.5</v>
      </c>
      <c r="J2086">
        <v>714.75</v>
      </c>
      <c r="K2086">
        <v>206.5</v>
      </c>
      <c r="L2086">
        <v>3580</v>
      </c>
      <c r="M2086">
        <v>18.97</v>
      </c>
    </row>
    <row r="2087" spans="3:13" x14ac:dyDescent="0.25">
      <c r="C2087" s="76">
        <v>40792</v>
      </c>
      <c r="D2087" s="81">
        <v>1.5941000000000001</v>
      </c>
      <c r="E2087">
        <v>112.89</v>
      </c>
      <c r="F2087">
        <v>1.3997999999999999</v>
      </c>
      <c r="G2087">
        <v>116.97499999999999</v>
      </c>
      <c r="H2087">
        <v>83.35</v>
      </c>
      <c r="I2087">
        <v>746.75</v>
      </c>
      <c r="J2087">
        <v>716.25</v>
      </c>
      <c r="K2087">
        <v>205.75</v>
      </c>
      <c r="L2087">
        <v>3580</v>
      </c>
      <c r="M2087">
        <v>19.010000000000002</v>
      </c>
    </row>
    <row r="2088" spans="3:13" x14ac:dyDescent="0.25">
      <c r="C2088" s="76">
        <v>40791</v>
      </c>
      <c r="D2088" s="81">
        <v>1.6112</v>
      </c>
      <c r="E2088">
        <v>110.08</v>
      </c>
      <c r="F2088">
        <v>1.409</v>
      </c>
      <c r="G2088">
        <v>114.8</v>
      </c>
      <c r="H2088">
        <v>85.8</v>
      </c>
      <c r="I2088">
        <v>750.25</v>
      </c>
      <c r="J2088">
        <v>730</v>
      </c>
      <c r="K2088">
        <v>206.75</v>
      </c>
      <c r="L2088">
        <v>3660</v>
      </c>
      <c r="M2088">
        <v>19.059999999999999</v>
      </c>
    </row>
    <row r="2089" spans="3:13" x14ac:dyDescent="0.25">
      <c r="C2089" s="76">
        <v>40788</v>
      </c>
      <c r="D2089" s="81">
        <v>1.6215999999999999</v>
      </c>
      <c r="E2089">
        <v>112.33</v>
      </c>
      <c r="F2089">
        <v>1.4202999999999999</v>
      </c>
      <c r="G2089">
        <v>114.8</v>
      </c>
      <c r="H2089">
        <v>85.8</v>
      </c>
      <c r="I2089">
        <v>750.25</v>
      </c>
      <c r="J2089">
        <v>730</v>
      </c>
      <c r="K2089">
        <v>208.25</v>
      </c>
      <c r="L2089">
        <v>3660</v>
      </c>
      <c r="M2089">
        <v>19.059999999999999</v>
      </c>
    </row>
    <row r="2090" spans="3:13" x14ac:dyDescent="0.25">
      <c r="C2090" s="76">
        <v>40787</v>
      </c>
      <c r="D2090" s="81">
        <v>1.6180000000000001</v>
      </c>
      <c r="E2090">
        <v>114.29</v>
      </c>
      <c r="F2090">
        <v>1.4258</v>
      </c>
      <c r="G2090">
        <v>113.6</v>
      </c>
      <c r="H2090">
        <v>85.174999999999997</v>
      </c>
      <c r="I2090">
        <v>728.75</v>
      </c>
      <c r="J2090">
        <v>715.5</v>
      </c>
      <c r="K2090">
        <v>208.75</v>
      </c>
      <c r="L2090">
        <v>3660</v>
      </c>
      <c r="M2090">
        <v>21.59</v>
      </c>
    </row>
    <row r="2091" spans="3:13" x14ac:dyDescent="0.25">
      <c r="C2091" s="76">
        <v>40786</v>
      </c>
      <c r="D2091" s="81">
        <v>1.6252</v>
      </c>
      <c r="E2091">
        <v>114.85</v>
      </c>
      <c r="F2091">
        <v>1.4377</v>
      </c>
      <c r="G2091">
        <v>113</v>
      </c>
      <c r="H2091">
        <v>85.5</v>
      </c>
      <c r="I2091">
        <v>757.5</v>
      </c>
      <c r="J2091">
        <v>745.25</v>
      </c>
      <c r="K2091">
        <v>211.25</v>
      </c>
      <c r="L2091">
        <v>3660</v>
      </c>
      <c r="M2091">
        <v>21.57</v>
      </c>
    </row>
    <row r="2092" spans="3:13" x14ac:dyDescent="0.25">
      <c r="C2092" s="76">
        <v>40785</v>
      </c>
      <c r="D2092" s="81">
        <v>1.6302000000000001</v>
      </c>
      <c r="E2092">
        <v>114.02</v>
      </c>
      <c r="F2092">
        <v>1.4444999999999999</v>
      </c>
      <c r="G2092">
        <v>114.25</v>
      </c>
      <c r="H2092">
        <v>85.7</v>
      </c>
      <c r="I2092">
        <v>763.5</v>
      </c>
      <c r="J2092">
        <v>750.25</v>
      </c>
      <c r="K2092">
        <v>210.75</v>
      </c>
      <c r="L2092">
        <v>3660</v>
      </c>
      <c r="M2092">
        <v>21.55</v>
      </c>
    </row>
    <row r="2093" spans="3:13" x14ac:dyDescent="0.25">
      <c r="C2093" s="76">
        <v>40784</v>
      </c>
      <c r="D2093" s="81">
        <v>1.6408</v>
      </c>
      <c r="E2093">
        <v>111.88</v>
      </c>
      <c r="F2093">
        <v>1.4508000000000001</v>
      </c>
      <c r="G2093">
        <v>113.5</v>
      </c>
      <c r="H2093">
        <v>86.4</v>
      </c>
      <c r="I2093">
        <v>756.25</v>
      </c>
      <c r="J2093">
        <v>757.25</v>
      </c>
      <c r="K2093">
        <v>214</v>
      </c>
      <c r="L2093">
        <v>3660</v>
      </c>
      <c r="M2093">
        <v>21.58</v>
      </c>
    </row>
    <row r="2094" spans="3:13" x14ac:dyDescent="0.25">
      <c r="C2094" s="76">
        <v>40781</v>
      </c>
      <c r="D2094" s="81">
        <v>1.637</v>
      </c>
      <c r="E2094">
        <v>111.36</v>
      </c>
      <c r="F2094">
        <v>1.4497</v>
      </c>
      <c r="G2094">
        <v>114.3</v>
      </c>
      <c r="H2094">
        <v>87.1</v>
      </c>
      <c r="I2094">
        <v>752.5</v>
      </c>
      <c r="J2094">
        <v>762.25</v>
      </c>
      <c r="K2094">
        <v>210.25</v>
      </c>
      <c r="L2094">
        <v>3660</v>
      </c>
      <c r="M2094">
        <v>21.57</v>
      </c>
    </row>
    <row r="2095" spans="3:13" x14ac:dyDescent="0.25">
      <c r="C2095" s="76">
        <v>40780</v>
      </c>
      <c r="D2095" s="81">
        <v>1.6284000000000001</v>
      </c>
      <c r="E2095">
        <v>110.62</v>
      </c>
      <c r="F2095">
        <v>1.4378</v>
      </c>
      <c r="G2095">
        <v>113.85</v>
      </c>
      <c r="H2095">
        <v>87.224999999999994</v>
      </c>
      <c r="I2095">
        <v>732.25</v>
      </c>
      <c r="J2095">
        <v>757.25</v>
      </c>
      <c r="K2095">
        <v>208.75</v>
      </c>
      <c r="L2095">
        <v>3660</v>
      </c>
      <c r="M2095">
        <v>21.52</v>
      </c>
    </row>
    <row r="2096" spans="3:13" x14ac:dyDescent="0.25">
      <c r="C2096" s="76">
        <v>40779</v>
      </c>
      <c r="D2096" s="81">
        <v>1.6373</v>
      </c>
      <c r="E2096">
        <v>110.15</v>
      </c>
      <c r="F2096">
        <v>1.4412</v>
      </c>
      <c r="G2096">
        <v>113.25</v>
      </c>
      <c r="H2096">
        <v>87.05</v>
      </c>
      <c r="I2096">
        <v>731.75</v>
      </c>
      <c r="J2096">
        <v>749.25</v>
      </c>
      <c r="K2096">
        <v>206.75</v>
      </c>
      <c r="L2096">
        <v>3660</v>
      </c>
      <c r="M2096">
        <v>21.52</v>
      </c>
    </row>
    <row r="2097" spans="3:13" x14ac:dyDescent="0.25">
      <c r="C2097" s="76">
        <v>40778</v>
      </c>
      <c r="D2097" s="81">
        <v>1.6495</v>
      </c>
      <c r="E2097">
        <v>109.31</v>
      </c>
      <c r="F2097">
        <v>1.4438</v>
      </c>
      <c r="G2097">
        <v>114.1</v>
      </c>
      <c r="H2097">
        <v>88.224999999999994</v>
      </c>
      <c r="I2097">
        <v>730.25</v>
      </c>
      <c r="J2097">
        <v>757.25</v>
      </c>
      <c r="K2097">
        <v>207.75</v>
      </c>
      <c r="L2097">
        <v>3660</v>
      </c>
      <c r="M2097">
        <v>21.5</v>
      </c>
    </row>
    <row r="2098" spans="3:13" x14ac:dyDescent="0.25">
      <c r="C2098" s="76">
        <v>40777</v>
      </c>
      <c r="D2098" s="81">
        <v>1.6462000000000001</v>
      </c>
      <c r="E2098">
        <v>108.36</v>
      </c>
      <c r="F2098">
        <v>1.4358</v>
      </c>
      <c r="G2098">
        <v>114.65</v>
      </c>
      <c r="H2098">
        <v>89</v>
      </c>
      <c r="I2098">
        <v>720.5</v>
      </c>
      <c r="J2098">
        <v>735.5</v>
      </c>
      <c r="K2098">
        <v>203.25</v>
      </c>
      <c r="L2098">
        <v>3660</v>
      </c>
      <c r="M2098">
        <v>21.53</v>
      </c>
    </row>
    <row r="2099" spans="3:13" x14ac:dyDescent="0.25">
      <c r="C2099" s="76">
        <v>40774</v>
      </c>
      <c r="D2099" s="81">
        <v>1.6459999999999999</v>
      </c>
      <c r="E2099">
        <v>108.62</v>
      </c>
      <c r="F2099">
        <v>1.4395</v>
      </c>
      <c r="G2099">
        <v>114.3</v>
      </c>
      <c r="H2099">
        <v>88.375</v>
      </c>
      <c r="I2099">
        <v>711</v>
      </c>
      <c r="J2099">
        <v>730.75</v>
      </c>
      <c r="K2099">
        <v>201.75</v>
      </c>
      <c r="L2099">
        <v>3660</v>
      </c>
      <c r="M2099">
        <v>21.48</v>
      </c>
    </row>
    <row r="2100" spans="3:13" x14ac:dyDescent="0.25">
      <c r="C2100" s="76">
        <v>40773</v>
      </c>
      <c r="D2100" s="81">
        <v>1.6516</v>
      </c>
      <c r="E2100">
        <v>106.99</v>
      </c>
      <c r="F2100">
        <v>1.4330000000000001</v>
      </c>
      <c r="G2100">
        <v>114.1</v>
      </c>
      <c r="H2100">
        <v>86.825000000000003</v>
      </c>
      <c r="I2100">
        <v>699</v>
      </c>
      <c r="J2100">
        <v>707.75</v>
      </c>
      <c r="K2100">
        <v>197.5</v>
      </c>
      <c r="L2100">
        <v>3660</v>
      </c>
      <c r="M2100">
        <v>21.47</v>
      </c>
    </row>
    <row r="2101" spans="3:13" x14ac:dyDescent="0.25">
      <c r="C2101" s="76">
        <v>40772</v>
      </c>
      <c r="D2101" s="81">
        <v>1.6541999999999999</v>
      </c>
      <c r="E2101">
        <v>110.6</v>
      </c>
      <c r="F2101">
        <v>1.4422999999999999</v>
      </c>
      <c r="G2101">
        <v>115.85</v>
      </c>
      <c r="H2101">
        <v>87.4</v>
      </c>
      <c r="I2101">
        <v>711.5</v>
      </c>
      <c r="J2101">
        <v>727.5</v>
      </c>
      <c r="K2101">
        <v>200</v>
      </c>
      <c r="L2101">
        <v>3660</v>
      </c>
      <c r="M2101">
        <v>21.5</v>
      </c>
    </row>
    <row r="2102" spans="3:13" x14ac:dyDescent="0.25">
      <c r="C2102" s="76">
        <v>40771</v>
      </c>
      <c r="D2102" s="81">
        <v>1.6449</v>
      </c>
      <c r="E2102">
        <v>109.47</v>
      </c>
      <c r="F2102">
        <v>1.4407000000000001</v>
      </c>
      <c r="G2102">
        <v>117.9</v>
      </c>
      <c r="H2102">
        <v>89.4</v>
      </c>
      <c r="I2102">
        <v>714</v>
      </c>
      <c r="J2102">
        <v>724.75</v>
      </c>
      <c r="K2102">
        <v>199</v>
      </c>
      <c r="L2102">
        <v>3660</v>
      </c>
      <c r="M2102">
        <v>21.57</v>
      </c>
    </row>
    <row r="2103" spans="3:13" x14ac:dyDescent="0.25">
      <c r="C2103" s="76">
        <v>40770</v>
      </c>
      <c r="D2103" s="81">
        <v>1.639</v>
      </c>
      <c r="E2103">
        <v>109.91</v>
      </c>
      <c r="F2103">
        <v>1.4443999999999999</v>
      </c>
      <c r="G2103">
        <v>117.9</v>
      </c>
      <c r="H2103">
        <v>89.974999999999994</v>
      </c>
      <c r="I2103">
        <v>707.25</v>
      </c>
      <c r="J2103">
        <v>712.5</v>
      </c>
      <c r="K2103">
        <v>199.5</v>
      </c>
      <c r="L2103">
        <v>3716</v>
      </c>
      <c r="M2103">
        <v>21.6</v>
      </c>
    </row>
    <row r="2104" spans="3:13" x14ac:dyDescent="0.25">
      <c r="C2104" s="76">
        <v>40767</v>
      </c>
      <c r="D2104" s="81">
        <v>1.6275999999999999</v>
      </c>
      <c r="E2104">
        <v>108.03</v>
      </c>
      <c r="F2104">
        <v>1.4248000000000001</v>
      </c>
      <c r="G2104">
        <v>117.9</v>
      </c>
      <c r="H2104">
        <v>107.45</v>
      </c>
      <c r="I2104">
        <v>701.75</v>
      </c>
      <c r="J2104">
        <v>702.5</v>
      </c>
      <c r="K2104">
        <v>198.75</v>
      </c>
      <c r="L2104">
        <v>3716</v>
      </c>
      <c r="M2104">
        <v>21.56</v>
      </c>
    </row>
    <row r="2105" spans="3:13" x14ac:dyDescent="0.25">
      <c r="C2105" s="76">
        <v>40766</v>
      </c>
      <c r="D2105" s="81">
        <v>1.6242000000000001</v>
      </c>
      <c r="E2105">
        <v>108.02</v>
      </c>
      <c r="F2105">
        <v>1.4240999999999999</v>
      </c>
      <c r="G2105">
        <v>116.45</v>
      </c>
      <c r="H2105">
        <v>107.2</v>
      </c>
      <c r="I2105">
        <v>702.5</v>
      </c>
      <c r="J2105">
        <v>701.25</v>
      </c>
      <c r="K2105">
        <v>197.5</v>
      </c>
      <c r="L2105">
        <v>3716</v>
      </c>
      <c r="M2105">
        <v>21.5</v>
      </c>
    </row>
    <row r="2106" spans="3:13" x14ac:dyDescent="0.25">
      <c r="C2106" s="76">
        <v>40765</v>
      </c>
      <c r="D2106" s="81">
        <v>1.6131</v>
      </c>
      <c r="E2106">
        <v>106.68</v>
      </c>
      <c r="F2106">
        <v>1.4172</v>
      </c>
      <c r="G2106">
        <v>114.3</v>
      </c>
      <c r="H2106">
        <v>106.27500000000001</v>
      </c>
      <c r="I2106">
        <v>678</v>
      </c>
      <c r="J2106">
        <v>685</v>
      </c>
      <c r="K2106">
        <v>200</v>
      </c>
      <c r="L2106">
        <v>3716</v>
      </c>
      <c r="M2106">
        <v>21.62</v>
      </c>
    </row>
    <row r="2107" spans="3:13" x14ac:dyDescent="0.25">
      <c r="C2107" s="76">
        <v>40764</v>
      </c>
      <c r="D2107" s="81">
        <v>1.6313</v>
      </c>
      <c r="E2107">
        <v>102.57</v>
      </c>
      <c r="F2107">
        <v>1.4368000000000001</v>
      </c>
      <c r="G2107">
        <v>114.72499999999999</v>
      </c>
      <c r="H2107">
        <v>105.4</v>
      </c>
      <c r="I2107">
        <v>678.25</v>
      </c>
      <c r="J2107">
        <v>671.75</v>
      </c>
      <c r="K2107">
        <v>194.75</v>
      </c>
      <c r="L2107">
        <v>3716</v>
      </c>
      <c r="M2107">
        <v>21.56</v>
      </c>
    </row>
    <row r="2108" spans="3:13" x14ac:dyDescent="0.25">
      <c r="C2108" s="76">
        <v>40763</v>
      </c>
      <c r="D2108" s="81">
        <v>1.6313</v>
      </c>
      <c r="E2108">
        <v>103.74</v>
      </c>
      <c r="F2108">
        <v>1.4174</v>
      </c>
      <c r="G2108">
        <v>114.1</v>
      </c>
      <c r="H2108">
        <v>104.925</v>
      </c>
      <c r="I2108">
        <v>675.25</v>
      </c>
      <c r="J2108">
        <v>656.5</v>
      </c>
      <c r="K2108">
        <v>191.5</v>
      </c>
      <c r="L2108">
        <v>3716</v>
      </c>
      <c r="M2108">
        <v>21.55</v>
      </c>
    </row>
    <row r="2109" spans="3:13" x14ac:dyDescent="0.25">
      <c r="C2109" s="76">
        <v>40760</v>
      </c>
      <c r="D2109" s="81">
        <v>1.639</v>
      </c>
      <c r="E2109">
        <v>109.37</v>
      </c>
      <c r="F2109">
        <v>1.4279999999999999</v>
      </c>
      <c r="G2109">
        <v>114.125</v>
      </c>
      <c r="H2109">
        <v>104.925</v>
      </c>
      <c r="I2109">
        <v>693</v>
      </c>
      <c r="J2109">
        <v>679</v>
      </c>
      <c r="K2109">
        <v>196.5</v>
      </c>
      <c r="L2109">
        <v>3716</v>
      </c>
      <c r="M2109">
        <v>21.5</v>
      </c>
    </row>
    <row r="2110" spans="3:13" x14ac:dyDescent="0.25">
      <c r="C2110" s="76">
        <v>40759</v>
      </c>
      <c r="D2110" s="81">
        <v>1.6266</v>
      </c>
      <c r="E2110">
        <v>107.25</v>
      </c>
      <c r="F2110">
        <v>1.4106000000000001</v>
      </c>
      <c r="G2110">
        <v>112.65</v>
      </c>
      <c r="H2110">
        <v>105.55</v>
      </c>
      <c r="I2110">
        <v>693.75</v>
      </c>
      <c r="J2110">
        <v>681.75</v>
      </c>
      <c r="K2110">
        <v>197.75</v>
      </c>
      <c r="L2110">
        <v>3716</v>
      </c>
      <c r="M2110">
        <v>21.45</v>
      </c>
    </row>
    <row r="2111" spans="3:13" x14ac:dyDescent="0.25">
      <c r="C2111" s="76">
        <v>40758</v>
      </c>
      <c r="D2111" s="81">
        <v>1.6431</v>
      </c>
      <c r="E2111">
        <v>113.23</v>
      </c>
      <c r="F2111">
        <v>1.4325000000000001</v>
      </c>
      <c r="G2111">
        <v>113.125</v>
      </c>
      <c r="H2111">
        <v>104.65</v>
      </c>
      <c r="I2111">
        <v>706</v>
      </c>
      <c r="J2111">
        <v>710.5</v>
      </c>
      <c r="K2111">
        <v>200.25</v>
      </c>
      <c r="L2111">
        <v>3716</v>
      </c>
      <c r="M2111">
        <v>21.36</v>
      </c>
    </row>
    <row r="2112" spans="3:13" x14ac:dyDescent="0.25">
      <c r="C2112" s="76">
        <v>40757</v>
      </c>
      <c r="D2112" s="81">
        <v>1.6289</v>
      </c>
      <c r="E2112">
        <v>116.46</v>
      </c>
      <c r="F2112">
        <v>1.4192</v>
      </c>
      <c r="G2112">
        <v>112.55</v>
      </c>
      <c r="H2112">
        <v>103.8</v>
      </c>
      <c r="I2112">
        <v>711.25</v>
      </c>
      <c r="J2112">
        <v>718</v>
      </c>
      <c r="K2112">
        <v>196.5</v>
      </c>
      <c r="L2112">
        <v>3716</v>
      </c>
      <c r="M2112">
        <v>21.38</v>
      </c>
    </row>
    <row r="2113" spans="3:13" x14ac:dyDescent="0.25">
      <c r="C2113" s="76">
        <v>40756</v>
      </c>
      <c r="D2113" s="81">
        <v>1.6294999999999999</v>
      </c>
      <c r="E2113">
        <v>116.81</v>
      </c>
      <c r="F2113">
        <v>1.4249000000000001</v>
      </c>
      <c r="G2113">
        <v>113.3</v>
      </c>
      <c r="H2113">
        <v>103.1</v>
      </c>
      <c r="I2113">
        <v>681.25</v>
      </c>
      <c r="J2113">
        <v>676.5</v>
      </c>
      <c r="K2113">
        <v>198.5</v>
      </c>
      <c r="L2113">
        <v>3796</v>
      </c>
      <c r="M2113">
        <v>21.38</v>
      </c>
    </row>
    <row r="2114" spans="3:13" x14ac:dyDescent="0.25">
      <c r="C2114" s="76">
        <v>40753</v>
      </c>
      <c r="D2114" s="81">
        <v>1.6417999999999999</v>
      </c>
      <c r="E2114">
        <v>116.74</v>
      </c>
      <c r="F2114">
        <v>1.4395</v>
      </c>
      <c r="G2114">
        <v>112.625</v>
      </c>
      <c r="H2114">
        <v>102.77500000000001</v>
      </c>
      <c r="I2114">
        <v>665.5</v>
      </c>
      <c r="J2114">
        <v>672.5</v>
      </c>
      <c r="K2114">
        <v>198.75</v>
      </c>
      <c r="L2114">
        <v>3796</v>
      </c>
      <c r="M2114">
        <v>21.38</v>
      </c>
    </row>
    <row r="2115" spans="3:13" x14ac:dyDescent="0.25">
      <c r="C2115" s="76">
        <v>40752</v>
      </c>
      <c r="D2115" s="81">
        <v>1.6373</v>
      </c>
      <c r="E2115">
        <v>117.36</v>
      </c>
      <c r="F2115">
        <v>1.4329000000000001</v>
      </c>
      <c r="G2115">
        <v>111.625</v>
      </c>
      <c r="H2115">
        <v>102.47499999999999</v>
      </c>
      <c r="I2115">
        <v>682.25</v>
      </c>
      <c r="J2115">
        <v>693.25</v>
      </c>
      <c r="K2115">
        <v>201</v>
      </c>
      <c r="L2115">
        <v>3796</v>
      </c>
      <c r="M2115">
        <v>21.33</v>
      </c>
    </row>
    <row r="2116" spans="3:13" x14ac:dyDescent="0.25">
      <c r="C2116" s="76">
        <v>40751</v>
      </c>
      <c r="D2116" s="81">
        <v>1.6331</v>
      </c>
      <c r="E2116">
        <v>117.43</v>
      </c>
      <c r="F2116">
        <v>1.4365000000000001</v>
      </c>
      <c r="G2116">
        <v>111.075</v>
      </c>
      <c r="H2116">
        <v>101.925</v>
      </c>
      <c r="I2116">
        <v>691.5</v>
      </c>
      <c r="J2116">
        <v>704.75</v>
      </c>
      <c r="K2116">
        <v>197</v>
      </c>
      <c r="L2116">
        <v>3796</v>
      </c>
      <c r="M2116">
        <v>21.34</v>
      </c>
    </row>
    <row r="2117" spans="3:13" x14ac:dyDescent="0.25">
      <c r="C2117" s="76">
        <v>40750</v>
      </c>
      <c r="D2117" s="81">
        <v>1.6413</v>
      </c>
      <c r="E2117">
        <v>118.28</v>
      </c>
      <c r="F2117">
        <v>1.4512</v>
      </c>
      <c r="G2117">
        <v>111.7</v>
      </c>
      <c r="H2117">
        <v>100.47499999999999</v>
      </c>
      <c r="I2117">
        <v>689.75</v>
      </c>
      <c r="J2117">
        <v>694</v>
      </c>
      <c r="K2117">
        <v>195.25</v>
      </c>
      <c r="L2117">
        <v>3796</v>
      </c>
      <c r="M2117">
        <v>21.34</v>
      </c>
    </row>
    <row r="2118" spans="3:13" x14ac:dyDescent="0.25">
      <c r="C2118" s="76">
        <v>40749</v>
      </c>
      <c r="D2118" s="81">
        <v>1.6273</v>
      </c>
      <c r="E2118">
        <v>117.94</v>
      </c>
      <c r="F2118">
        <v>1.4374</v>
      </c>
      <c r="G2118">
        <v>110.65</v>
      </c>
      <c r="H2118">
        <v>100.925</v>
      </c>
      <c r="I2118">
        <v>678.75</v>
      </c>
      <c r="J2118">
        <v>688.5</v>
      </c>
      <c r="K2118">
        <v>192.25</v>
      </c>
      <c r="L2118">
        <v>3796</v>
      </c>
      <c r="M2118">
        <v>21.33</v>
      </c>
    </row>
    <row r="2119" spans="3:13" x14ac:dyDescent="0.25">
      <c r="C2119" s="76">
        <v>40746</v>
      </c>
      <c r="D2119" s="81">
        <v>1.6301000000000001</v>
      </c>
      <c r="E2119">
        <v>118.67</v>
      </c>
      <c r="F2119">
        <v>1.4353</v>
      </c>
      <c r="G2119">
        <v>110.55</v>
      </c>
      <c r="H2119">
        <v>100.825</v>
      </c>
      <c r="I2119">
        <v>690</v>
      </c>
      <c r="J2119">
        <v>692.25</v>
      </c>
      <c r="K2119">
        <v>194</v>
      </c>
      <c r="L2119">
        <v>3796</v>
      </c>
      <c r="M2119">
        <v>21.33</v>
      </c>
    </row>
    <row r="2120" spans="3:13" x14ac:dyDescent="0.25">
      <c r="C2120" s="76">
        <v>40745</v>
      </c>
      <c r="D2120" s="81">
        <v>1.6312</v>
      </c>
      <c r="E2120">
        <v>117.51</v>
      </c>
      <c r="F2120">
        <v>1.4420999999999999</v>
      </c>
      <c r="G2120">
        <v>110</v>
      </c>
      <c r="H2120">
        <v>98.1</v>
      </c>
      <c r="I2120">
        <v>679.25</v>
      </c>
      <c r="J2120">
        <v>677.25</v>
      </c>
      <c r="K2120">
        <v>190.75</v>
      </c>
      <c r="L2120">
        <v>3796</v>
      </c>
      <c r="M2120">
        <v>21.25</v>
      </c>
    </row>
    <row r="2121" spans="3:13" x14ac:dyDescent="0.25">
      <c r="C2121" s="76">
        <v>40744</v>
      </c>
      <c r="D2121" s="81">
        <v>1.6153</v>
      </c>
      <c r="E2121">
        <v>118.15</v>
      </c>
      <c r="F2121">
        <v>1.4217</v>
      </c>
      <c r="G2121">
        <v>109.6</v>
      </c>
      <c r="H2121">
        <v>97.85</v>
      </c>
      <c r="I2121">
        <v>688</v>
      </c>
      <c r="J2121">
        <v>697</v>
      </c>
      <c r="K2121">
        <v>195.75</v>
      </c>
      <c r="L2121">
        <v>3796</v>
      </c>
      <c r="M2121">
        <v>21.21</v>
      </c>
    </row>
    <row r="2122" spans="3:13" x14ac:dyDescent="0.25">
      <c r="C2122" s="76">
        <v>40743</v>
      </c>
      <c r="D2122" s="81">
        <v>1.6132</v>
      </c>
      <c r="E2122">
        <v>117.06</v>
      </c>
      <c r="F2122">
        <v>1.4155</v>
      </c>
      <c r="G2122">
        <v>110.5</v>
      </c>
      <c r="H2122">
        <v>99.65</v>
      </c>
      <c r="I2122">
        <v>698</v>
      </c>
      <c r="J2122">
        <v>693.5</v>
      </c>
      <c r="K2122">
        <v>198</v>
      </c>
      <c r="L2122">
        <v>3796</v>
      </c>
      <c r="M2122">
        <v>21.21</v>
      </c>
    </row>
    <row r="2123" spans="3:13" x14ac:dyDescent="0.25">
      <c r="C2123" s="76">
        <v>40742</v>
      </c>
      <c r="D2123" s="81">
        <v>1.6051</v>
      </c>
      <c r="E2123">
        <v>116.05</v>
      </c>
      <c r="F2123">
        <v>1.4109</v>
      </c>
      <c r="G2123">
        <v>109.85</v>
      </c>
      <c r="H2123">
        <v>98.45</v>
      </c>
      <c r="I2123">
        <v>696.25</v>
      </c>
      <c r="J2123">
        <v>689.5</v>
      </c>
      <c r="K2123">
        <v>192.5</v>
      </c>
      <c r="L2123">
        <v>4017</v>
      </c>
      <c r="M2123">
        <v>21.19</v>
      </c>
    </row>
    <row r="2124" spans="3:13" x14ac:dyDescent="0.25">
      <c r="C2124" s="76">
        <v>40739</v>
      </c>
      <c r="D2124" s="81">
        <v>1.6133999999999999</v>
      </c>
      <c r="E2124">
        <v>117.26</v>
      </c>
      <c r="F2124">
        <v>1.415</v>
      </c>
      <c r="G2124">
        <v>110.6</v>
      </c>
      <c r="H2124">
        <v>95.15</v>
      </c>
      <c r="I2124">
        <v>701.25</v>
      </c>
      <c r="J2124">
        <v>694.75</v>
      </c>
      <c r="K2124">
        <v>197</v>
      </c>
      <c r="L2124">
        <v>4017</v>
      </c>
      <c r="M2124">
        <v>21.19</v>
      </c>
    </row>
    <row r="2125" spans="3:13" x14ac:dyDescent="0.25">
      <c r="C2125" s="76">
        <v>40738</v>
      </c>
      <c r="D2125" s="81">
        <v>1.6144000000000001</v>
      </c>
      <c r="E2125">
        <v>118.32</v>
      </c>
      <c r="F2125">
        <v>1.4141999999999999</v>
      </c>
      <c r="G2125">
        <v>110.55</v>
      </c>
      <c r="H2125">
        <v>95.1</v>
      </c>
      <c r="I2125">
        <v>716.5</v>
      </c>
      <c r="J2125">
        <v>691.25</v>
      </c>
      <c r="K2125">
        <v>195</v>
      </c>
      <c r="L2125">
        <v>4017</v>
      </c>
      <c r="M2125">
        <v>21.03</v>
      </c>
    </row>
    <row r="2126" spans="3:13" x14ac:dyDescent="0.25">
      <c r="C2126" s="76">
        <v>40737</v>
      </c>
      <c r="D2126" s="81">
        <v>1.6124000000000001</v>
      </c>
      <c r="E2126">
        <v>118.78</v>
      </c>
      <c r="F2126">
        <v>1.4180999999999999</v>
      </c>
      <c r="G2126">
        <v>113.4</v>
      </c>
      <c r="H2126">
        <v>95.6</v>
      </c>
      <c r="I2126">
        <v>726.75</v>
      </c>
      <c r="J2126">
        <v>702</v>
      </c>
      <c r="K2126">
        <v>198</v>
      </c>
      <c r="L2126">
        <v>4017</v>
      </c>
      <c r="M2126">
        <v>21.01</v>
      </c>
    </row>
    <row r="2127" spans="3:13" x14ac:dyDescent="0.25">
      <c r="C2127" s="76">
        <v>40736</v>
      </c>
      <c r="D2127" s="81">
        <v>1.5913999999999999</v>
      </c>
      <c r="E2127">
        <v>117.75</v>
      </c>
      <c r="F2127">
        <v>1.3976</v>
      </c>
      <c r="G2127">
        <v>114.02500000000001</v>
      </c>
      <c r="H2127">
        <v>95.15</v>
      </c>
      <c r="I2127">
        <v>697</v>
      </c>
      <c r="J2127">
        <v>662.75</v>
      </c>
      <c r="K2127">
        <v>191.75</v>
      </c>
      <c r="L2127">
        <v>4017</v>
      </c>
      <c r="M2127">
        <v>21.03</v>
      </c>
    </row>
    <row r="2128" spans="3:13" x14ac:dyDescent="0.25">
      <c r="C2128" s="76">
        <v>40735</v>
      </c>
      <c r="D2128" s="81">
        <v>1.5908</v>
      </c>
      <c r="E2128">
        <v>117.24</v>
      </c>
      <c r="F2128">
        <v>1.4035</v>
      </c>
      <c r="G2128">
        <v>114.7</v>
      </c>
      <c r="H2128">
        <v>96.125</v>
      </c>
      <c r="I2128">
        <v>681.5</v>
      </c>
      <c r="J2128">
        <v>636</v>
      </c>
      <c r="K2128">
        <v>191.25</v>
      </c>
      <c r="L2128">
        <v>4017</v>
      </c>
      <c r="M2128">
        <v>21.13</v>
      </c>
    </row>
    <row r="2129" spans="3:13" x14ac:dyDescent="0.25">
      <c r="C2129" s="76">
        <v>40732</v>
      </c>
      <c r="D2129" s="81">
        <v>1.6056999999999999</v>
      </c>
      <c r="E2129">
        <v>118.33</v>
      </c>
      <c r="F2129">
        <v>1.4267000000000001</v>
      </c>
      <c r="G2129">
        <v>114.65</v>
      </c>
      <c r="H2129">
        <v>95.875</v>
      </c>
      <c r="I2129">
        <v>672.25</v>
      </c>
      <c r="J2129">
        <v>650.5</v>
      </c>
      <c r="K2129">
        <v>195.25</v>
      </c>
      <c r="L2129">
        <v>4017</v>
      </c>
      <c r="M2129">
        <v>21</v>
      </c>
    </row>
    <row r="2130" spans="3:13" x14ac:dyDescent="0.25">
      <c r="C2130" s="76">
        <v>40731</v>
      </c>
      <c r="D2130" s="81">
        <v>1.597</v>
      </c>
      <c r="E2130">
        <v>118.59</v>
      </c>
      <c r="F2130">
        <v>1.4359</v>
      </c>
      <c r="G2130">
        <v>114.72499999999999</v>
      </c>
      <c r="H2130">
        <v>97.15</v>
      </c>
      <c r="I2130">
        <v>650</v>
      </c>
      <c r="J2130">
        <v>624.5</v>
      </c>
      <c r="K2130">
        <v>191</v>
      </c>
      <c r="L2130">
        <v>4017</v>
      </c>
      <c r="M2130">
        <v>20.78</v>
      </c>
    </row>
    <row r="2131" spans="3:13" x14ac:dyDescent="0.25">
      <c r="C2131" s="76">
        <v>40730</v>
      </c>
      <c r="D2131" s="81">
        <v>1.5996999999999999</v>
      </c>
      <c r="E2131">
        <v>113.62</v>
      </c>
      <c r="F2131">
        <v>1.4316</v>
      </c>
      <c r="G2131">
        <v>112.95</v>
      </c>
      <c r="H2131">
        <v>96.025000000000006</v>
      </c>
      <c r="I2131">
        <v>648.75</v>
      </c>
      <c r="J2131">
        <v>611.25</v>
      </c>
      <c r="K2131">
        <v>195</v>
      </c>
      <c r="L2131">
        <v>4017</v>
      </c>
      <c r="M2131">
        <v>20.6</v>
      </c>
    </row>
    <row r="2132" spans="3:13" x14ac:dyDescent="0.25">
      <c r="C2132" s="76">
        <v>40729</v>
      </c>
      <c r="D2132" s="81">
        <v>1.6061000000000001</v>
      </c>
      <c r="E2132">
        <v>113.61</v>
      </c>
      <c r="F2132">
        <v>1.4421999999999999</v>
      </c>
      <c r="G2132">
        <v>113.35</v>
      </c>
      <c r="H2132">
        <v>95.775000000000006</v>
      </c>
      <c r="I2132">
        <v>680.5</v>
      </c>
      <c r="J2132">
        <v>613.75</v>
      </c>
      <c r="K2132">
        <v>198</v>
      </c>
      <c r="L2132">
        <v>4017</v>
      </c>
      <c r="M2132">
        <v>20.68</v>
      </c>
    </row>
    <row r="2133" spans="3:13" x14ac:dyDescent="0.25">
      <c r="C2133" s="76">
        <v>40728</v>
      </c>
      <c r="D2133" s="81">
        <v>1.6086</v>
      </c>
      <c r="E2133">
        <v>111.39</v>
      </c>
      <c r="F2133">
        <v>1.4537</v>
      </c>
      <c r="G2133">
        <v>112.85</v>
      </c>
      <c r="H2133">
        <v>95.5</v>
      </c>
      <c r="I2133">
        <v>640.75</v>
      </c>
      <c r="J2133">
        <v>584.5</v>
      </c>
      <c r="K2133">
        <v>193.5</v>
      </c>
      <c r="L2133">
        <v>4324</v>
      </c>
      <c r="M2133">
        <v>20.51</v>
      </c>
    </row>
    <row r="2134" spans="3:13" x14ac:dyDescent="0.25">
      <c r="C2134" s="76">
        <v>40725</v>
      </c>
      <c r="D2134" s="81">
        <v>1.6073999999999999</v>
      </c>
      <c r="E2134">
        <v>111.77</v>
      </c>
      <c r="F2134">
        <v>1.4521999999999999</v>
      </c>
      <c r="G2134">
        <v>112.85</v>
      </c>
      <c r="H2134">
        <v>95.5</v>
      </c>
      <c r="I2134">
        <v>640.75</v>
      </c>
      <c r="J2134">
        <v>584.5</v>
      </c>
      <c r="K2134">
        <v>188.25</v>
      </c>
      <c r="L2134">
        <v>4324</v>
      </c>
      <c r="M2134">
        <v>20.51</v>
      </c>
    </row>
    <row r="2135" spans="3:13" x14ac:dyDescent="0.25">
      <c r="C2135" s="76">
        <v>40724</v>
      </c>
      <c r="D2135" s="81">
        <v>1.6047</v>
      </c>
      <c r="E2135">
        <v>112.48</v>
      </c>
      <c r="F2135">
        <v>1.4503999999999999</v>
      </c>
      <c r="G2135">
        <v>112.75</v>
      </c>
      <c r="H2135">
        <v>94.4</v>
      </c>
      <c r="I2135">
        <v>629</v>
      </c>
      <c r="J2135">
        <v>584.75</v>
      </c>
      <c r="K2135">
        <v>185</v>
      </c>
      <c r="L2135">
        <v>4324</v>
      </c>
      <c r="M2135">
        <v>19.23</v>
      </c>
    </row>
    <row r="2136" spans="3:13" x14ac:dyDescent="0.25">
      <c r="C2136" s="76">
        <v>40723</v>
      </c>
      <c r="D2136" s="81">
        <v>1.6063000000000001</v>
      </c>
      <c r="E2136">
        <v>112.4</v>
      </c>
      <c r="F2136">
        <v>1.4434</v>
      </c>
      <c r="G2136">
        <v>111.72499999999999</v>
      </c>
      <c r="H2136">
        <v>95.224999999999994</v>
      </c>
      <c r="I2136">
        <v>698</v>
      </c>
      <c r="J2136">
        <v>641.25</v>
      </c>
      <c r="K2136">
        <v>200</v>
      </c>
      <c r="L2136">
        <v>4324</v>
      </c>
      <c r="M2136">
        <v>19.23</v>
      </c>
    </row>
    <row r="2137" spans="3:13" x14ac:dyDescent="0.25">
      <c r="C2137" s="76">
        <v>40722</v>
      </c>
      <c r="D2137" s="81">
        <v>1.5995999999999999</v>
      </c>
      <c r="E2137">
        <v>108.78</v>
      </c>
      <c r="F2137">
        <v>1.4368000000000001</v>
      </c>
      <c r="G2137">
        <v>112.35</v>
      </c>
      <c r="H2137">
        <v>94.375</v>
      </c>
      <c r="I2137">
        <v>683</v>
      </c>
      <c r="J2137">
        <v>640.25</v>
      </c>
      <c r="K2137">
        <v>195.25</v>
      </c>
      <c r="L2137">
        <v>4324</v>
      </c>
      <c r="M2137">
        <v>19.23</v>
      </c>
    </row>
    <row r="2138" spans="3:13" x14ac:dyDescent="0.25">
      <c r="C2138" s="76">
        <v>40721</v>
      </c>
      <c r="D2138" s="81">
        <v>1.5987</v>
      </c>
      <c r="E2138">
        <v>105.99</v>
      </c>
      <c r="F2138">
        <v>1.4281999999999999</v>
      </c>
      <c r="G2138">
        <v>111.5</v>
      </c>
      <c r="H2138">
        <v>94.15</v>
      </c>
      <c r="I2138">
        <v>660.75</v>
      </c>
      <c r="J2138">
        <v>622.75</v>
      </c>
      <c r="K2138">
        <v>188.25</v>
      </c>
      <c r="L2138">
        <v>4324</v>
      </c>
      <c r="M2138">
        <v>19.23</v>
      </c>
    </row>
    <row r="2139" spans="3:13" x14ac:dyDescent="0.25">
      <c r="C2139" s="95">
        <v>40718</v>
      </c>
      <c r="D2139" s="97">
        <v>1.5958000000000001</v>
      </c>
      <c r="E2139">
        <v>105.12</v>
      </c>
      <c r="F2139">
        <v>1.419</v>
      </c>
      <c r="G2139">
        <v>113.05</v>
      </c>
      <c r="H2139">
        <v>96</v>
      </c>
      <c r="I2139">
        <v>670</v>
      </c>
      <c r="J2139">
        <v>635.75</v>
      </c>
      <c r="K2139">
        <v>196.5</v>
      </c>
      <c r="L2139">
        <v>4324</v>
      </c>
      <c r="M2139">
        <v>19.23</v>
      </c>
    </row>
    <row r="2140" spans="3:13" x14ac:dyDescent="0.25">
      <c r="C2140" s="95">
        <v>40717</v>
      </c>
      <c r="D2140" s="97">
        <v>1.6007</v>
      </c>
      <c r="E2140">
        <v>107.26</v>
      </c>
      <c r="F2140">
        <v>1.4257</v>
      </c>
      <c r="G2140">
        <v>112.25</v>
      </c>
      <c r="H2140">
        <v>97</v>
      </c>
      <c r="I2140">
        <v>680.5</v>
      </c>
      <c r="J2140">
        <v>649</v>
      </c>
      <c r="K2140">
        <v>196</v>
      </c>
      <c r="L2140">
        <v>4324</v>
      </c>
      <c r="M2140">
        <v>19.14</v>
      </c>
    </row>
    <row r="2141" spans="3:13" x14ac:dyDescent="0.25">
      <c r="C2141" s="95">
        <v>40716</v>
      </c>
      <c r="D2141" s="97">
        <v>1.6072</v>
      </c>
      <c r="E2141">
        <v>114.21</v>
      </c>
      <c r="F2141">
        <v>1.4353</v>
      </c>
      <c r="G2141">
        <v>111.27500000000001</v>
      </c>
      <c r="H2141">
        <v>98.275000000000006</v>
      </c>
      <c r="I2141">
        <v>677.5</v>
      </c>
      <c r="J2141">
        <v>638.25</v>
      </c>
      <c r="K2141">
        <v>194.5</v>
      </c>
      <c r="L2141">
        <v>4324</v>
      </c>
      <c r="M2141">
        <v>19.14</v>
      </c>
    </row>
    <row r="2142" spans="3:13" x14ac:dyDescent="0.25">
      <c r="C2142" s="95">
        <v>40715</v>
      </c>
      <c r="D2142" s="97">
        <v>1.6242000000000001</v>
      </c>
      <c r="E2142">
        <v>110.95</v>
      </c>
      <c r="F2142">
        <v>1.4406000000000001</v>
      </c>
      <c r="G2142">
        <v>113.2</v>
      </c>
      <c r="H2142">
        <v>99</v>
      </c>
      <c r="I2142">
        <v>707.5</v>
      </c>
      <c r="J2142">
        <v>674.25</v>
      </c>
      <c r="K2142">
        <v>210.25</v>
      </c>
      <c r="L2142">
        <v>4324</v>
      </c>
      <c r="M2142">
        <v>19.14</v>
      </c>
    </row>
    <row r="2143" spans="3:13" x14ac:dyDescent="0.25">
      <c r="C2143" s="95">
        <v>40714</v>
      </c>
      <c r="D2143" s="97">
        <v>1.6204000000000001</v>
      </c>
      <c r="E2143">
        <v>111.69</v>
      </c>
      <c r="F2143">
        <v>1.4307000000000001</v>
      </c>
      <c r="G2143">
        <v>111.825</v>
      </c>
      <c r="H2143">
        <v>97.55</v>
      </c>
      <c r="I2143">
        <v>700.5</v>
      </c>
      <c r="J2143">
        <v>659.25</v>
      </c>
      <c r="K2143">
        <v>209</v>
      </c>
      <c r="L2143">
        <v>4324</v>
      </c>
      <c r="M2143">
        <v>19.149999999999999</v>
      </c>
    </row>
    <row r="2144" spans="3:13" x14ac:dyDescent="0.25">
      <c r="C2144" s="95">
        <v>40711</v>
      </c>
      <c r="D2144" s="97">
        <v>1.6194</v>
      </c>
      <c r="E2144">
        <v>113.21</v>
      </c>
      <c r="F2144">
        <v>1.4308000000000001</v>
      </c>
      <c r="G2144">
        <v>109.75</v>
      </c>
      <c r="H2144">
        <v>95.65</v>
      </c>
      <c r="I2144">
        <v>700.25</v>
      </c>
      <c r="J2144">
        <v>672.25</v>
      </c>
      <c r="K2144">
        <v>210.25</v>
      </c>
      <c r="L2144">
        <v>4324</v>
      </c>
      <c r="M2144">
        <v>19.149999999999999</v>
      </c>
    </row>
    <row r="2145" spans="3:13" x14ac:dyDescent="0.25">
      <c r="C2145" s="95">
        <v>40710</v>
      </c>
      <c r="D2145" s="97">
        <v>1.6160000000000001</v>
      </c>
      <c r="E2145">
        <v>114.02</v>
      </c>
      <c r="F2145">
        <v>1.421</v>
      </c>
      <c r="G2145">
        <v>107.2</v>
      </c>
      <c r="H2145">
        <v>95.5</v>
      </c>
      <c r="I2145">
        <v>701.5</v>
      </c>
      <c r="J2145">
        <v>673.25</v>
      </c>
      <c r="K2145">
        <v>213.25</v>
      </c>
      <c r="L2145">
        <v>4324</v>
      </c>
      <c r="M2145">
        <v>19.2</v>
      </c>
    </row>
    <row r="2146" spans="3:13" x14ac:dyDescent="0.25">
      <c r="C2146" s="95">
        <v>40709</v>
      </c>
      <c r="D2146" s="97">
        <v>1.6175999999999999</v>
      </c>
      <c r="E2146">
        <v>117.1</v>
      </c>
      <c r="F2146">
        <v>1.4166000000000001</v>
      </c>
      <c r="G2146">
        <v>104.2</v>
      </c>
      <c r="H2146">
        <v>95.25</v>
      </c>
      <c r="I2146">
        <v>725.75</v>
      </c>
      <c r="J2146">
        <v>708.5</v>
      </c>
      <c r="K2146">
        <v>212.5</v>
      </c>
      <c r="L2146">
        <v>4324</v>
      </c>
      <c r="M2146">
        <v>19.170000000000002</v>
      </c>
    </row>
    <row r="2147" spans="3:13" x14ac:dyDescent="0.25">
      <c r="C2147" s="95">
        <v>40708</v>
      </c>
      <c r="D2147" s="97">
        <v>1.6375999999999999</v>
      </c>
      <c r="E2147">
        <v>120.16</v>
      </c>
      <c r="F2147">
        <v>1.4438</v>
      </c>
      <c r="G2147">
        <v>104.27500000000001</v>
      </c>
      <c r="H2147">
        <v>91.85</v>
      </c>
      <c r="I2147">
        <v>755.5</v>
      </c>
      <c r="J2147">
        <v>731.25</v>
      </c>
      <c r="K2147">
        <v>216</v>
      </c>
      <c r="L2147">
        <v>4306</v>
      </c>
      <c r="M2147">
        <v>19.22</v>
      </c>
    </row>
    <row r="2148" spans="3:13" x14ac:dyDescent="0.25">
      <c r="C2148" s="95">
        <v>40707</v>
      </c>
      <c r="D2148" s="97">
        <v>1.6379999999999999</v>
      </c>
      <c r="E2148">
        <v>119.1</v>
      </c>
      <c r="F2148">
        <v>1.4415</v>
      </c>
      <c r="G2148">
        <v>103.2</v>
      </c>
      <c r="H2148">
        <v>92.474999999999994</v>
      </c>
      <c r="I2148">
        <v>782.5</v>
      </c>
      <c r="J2148">
        <v>743</v>
      </c>
      <c r="K2148">
        <v>221.25</v>
      </c>
      <c r="L2148">
        <v>4306</v>
      </c>
      <c r="M2148">
        <v>19.149999999999999</v>
      </c>
    </row>
    <row r="2149" spans="3:13" x14ac:dyDescent="0.25">
      <c r="C2149" s="95">
        <v>40704</v>
      </c>
      <c r="D2149" s="97">
        <v>1.6233</v>
      </c>
      <c r="E2149">
        <v>118.78</v>
      </c>
      <c r="F2149">
        <v>1.4345000000000001</v>
      </c>
      <c r="G2149">
        <v>102.72499999999999</v>
      </c>
      <c r="H2149">
        <v>91.7</v>
      </c>
      <c r="I2149">
        <v>787</v>
      </c>
      <c r="J2149">
        <v>759.25</v>
      </c>
      <c r="K2149">
        <v>228.5</v>
      </c>
      <c r="L2149">
        <v>4306</v>
      </c>
      <c r="M2149">
        <v>19.07</v>
      </c>
    </row>
    <row r="2150" spans="3:13" x14ac:dyDescent="0.25">
      <c r="C2150" s="95">
        <v>40703</v>
      </c>
      <c r="D2150" s="97">
        <v>1.6367</v>
      </c>
      <c r="E2150">
        <v>119.57</v>
      </c>
      <c r="F2150">
        <v>1.4508000000000001</v>
      </c>
      <c r="G2150">
        <v>104.625</v>
      </c>
      <c r="H2150">
        <v>90.45</v>
      </c>
      <c r="I2150">
        <v>785.5</v>
      </c>
      <c r="J2150">
        <v>745</v>
      </c>
      <c r="K2150">
        <v>232.75</v>
      </c>
      <c r="L2150">
        <v>4306</v>
      </c>
      <c r="M2150">
        <v>19</v>
      </c>
    </row>
    <row r="2151" spans="3:13" x14ac:dyDescent="0.25">
      <c r="C2151" s="95">
        <v>40702</v>
      </c>
      <c r="D2151" s="97">
        <v>1.6395</v>
      </c>
      <c r="E2151">
        <v>117.85</v>
      </c>
      <c r="F2151">
        <v>1.4576</v>
      </c>
      <c r="G2151">
        <v>104</v>
      </c>
      <c r="H2151">
        <v>89.7</v>
      </c>
      <c r="I2151">
        <v>764</v>
      </c>
      <c r="J2151">
        <v>748</v>
      </c>
      <c r="K2151">
        <v>231.25</v>
      </c>
      <c r="L2151">
        <v>4306</v>
      </c>
      <c r="M2151">
        <v>18.97</v>
      </c>
    </row>
    <row r="2152" spans="3:13" x14ac:dyDescent="0.25">
      <c r="C2152" s="95">
        <v>40701</v>
      </c>
      <c r="D2152" s="97">
        <v>1.6446000000000001</v>
      </c>
      <c r="E2152">
        <v>116.78</v>
      </c>
      <c r="F2152">
        <v>1.4689000000000001</v>
      </c>
      <c r="G2152">
        <v>103.47499999999999</v>
      </c>
      <c r="H2152">
        <v>89.625</v>
      </c>
      <c r="I2152">
        <v>736.5</v>
      </c>
      <c r="J2152">
        <v>733.75</v>
      </c>
      <c r="K2152">
        <v>222.75</v>
      </c>
      <c r="L2152">
        <v>4306</v>
      </c>
      <c r="M2152">
        <v>18.87</v>
      </c>
    </row>
    <row r="2153" spans="3:13" x14ac:dyDescent="0.25">
      <c r="C2153" s="95">
        <v>40700</v>
      </c>
      <c r="D2153" s="97">
        <v>1.6353</v>
      </c>
      <c r="E2153">
        <v>114.48</v>
      </c>
      <c r="F2153">
        <v>1.4576</v>
      </c>
      <c r="G2153">
        <v>102.4</v>
      </c>
      <c r="H2153">
        <v>89.7</v>
      </c>
      <c r="I2153">
        <v>732</v>
      </c>
      <c r="J2153">
        <v>744</v>
      </c>
      <c r="K2153">
        <v>227.75</v>
      </c>
      <c r="L2153">
        <v>4306</v>
      </c>
      <c r="M2153">
        <v>19.010000000000002</v>
      </c>
    </row>
    <row r="2154" spans="3:13" x14ac:dyDescent="0.25">
      <c r="C2154" s="95">
        <v>40697</v>
      </c>
      <c r="D2154" s="97">
        <v>1.6427</v>
      </c>
      <c r="E2154">
        <v>115.84</v>
      </c>
      <c r="F2154">
        <v>1.4634</v>
      </c>
      <c r="G2154">
        <v>104.175</v>
      </c>
      <c r="H2154">
        <v>89.224999999999994</v>
      </c>
      <c r="I2154">
        <v>754</v>
      </c>
      <c r="J2154">
        <v>773.75</v>
      </c>
      <c r="K2154">
        <v>234.25</v>
      </c>
      <c r="L2154">
        <v>4306</v>
      </c>
      <c r="M2154">
        <v>18.95</v>
      </c>
    </row>
    <row r="2155" spans="3:13" x14ac:dyDescent="0.25">
      <c r="C2155" s="95">
        <v>40696</v>
      </c>
      <c r="D2155" s="97">
        <v>1.6375</v>
      </c>
      <c r="E2155">
        <v>115.54</v>
      </c>
      <c r="F2155">
        <v>1.4490000000000001</v>
      </c>
      <c r="G2155">
        <v>102.6</v>
      </c>
      <c r="H2155">
        <v>89.075000000000003</v>
      </c>
      <c r="I2155">
        <v>766.5</v>
      </c>
      <c r="J2155">
        <v>769.75</v>
      </c>
      <c r="K2155">
        <v>235.75</v>
      </c>
      <c r="L2155">
        <v>4306</v>
      </c>
      <c r="M2155">
        <v>16.52</v>
      </c>
    </row>
    <row r="2156" spans="3:13" x14ac:dyDescent="0.25">
      <c r="C2156" s="95">
        <v>40695</v>
      </c>
      <c r="D2156" s="97">
        <v>1.6328</v>
      </c>
      <c r="E2156">
        <v>114.53</v>
      </c>
      <c r="F2156">
        <v>1.4312</v>
      </c>
      <c r="G2156">
        <v>102.15</v>
      </c>
      <c r="H2156">
        <v>89.775000000000006</v>
      </c>
      <c r="I2156">
        <v>758.5</v>
      </c>
      <c r="J2156">
        <v>759.25</v>
      </c>
      <c r="K2156">
        <v>234.5</v>
      </c>
      <c r="L2156">
        <v>4306</v>
      </c>
      <c r="M2156">
        <v>16.53</v>
      </c>
    </row>
    <row r="2157" spans="3:13" x14ac:dyDescent="0.25">
      <c r="C2157" s="95">
        <v>40694</v>
      </c>
      <c r="D2157" s="97">
        <v>1.6449</v>
      </c>
      <c r="E2157">
        <v>116.73</v>
      </c>
      <c r="F2157">
        <v>1.4394</v>
      </c>
      <c r="G2157">
        <v>103.75</v>
      </c>
      <c r="H2157">
        <v>90.174999999999997</v>
      </c>
      <c r="I2157">
        <v>747.5</v>
      </c>
      <c r="J2157">
        <v>782.25</v>
      </c>
      <c r="K2157">
        <v>236</v>
      </c>
      <c r="L2157">
        <v>4443</v>
      </c>
      <c r="M2157">
        <v>16.54</v>
      </c>
    </row>
    <row r="2158" spans="3:13" x14ac:dyDescent="0.25">
      <c r="C2158" s="95">
        <v>40693</v>
      </c>
      <c r="D2158" s="97">
        <v>1.6471</v>
      </c>
      <c r="E2158">
        <v>114.68</v>
      </c>
      <c r="F2158">
        <v>1.4278</v>
      </c>
      <c r="G2158">
        <v>104.1</v>
      </c>
      <c r="H2158">
        <v>88.924999999999997</v>
      </c>
      <c r="I2158">
        <v>758.5</v>
      </c>
      <c r="J2158">
        <v>819.75</v>
      </c>
      <c r="K2158">
        <v>237</v>
      </c>
      <c r="L2158">
        <v>4443</v>
      </c>
      <c r="M2158">
        <v>16.55</v>
      </c>
    </row>
    <row r="2159" spans="3:13" x14ac:dyDescent="0.25">
      <c r="C2159" s="95">
        <v>40690</v>
      </c>
      <c r="D2159" s="97">
        <v>1.6506000000000001</v>
      </c>
      <c r="E2159">
        <v>115.03</v>
      </c>
      <c r="F2159">
        <v>1.4320999999999999</v>
      </c>
      <c r="G2159">
        <v>104.1</v>
      </c>
      <c r="H2159">
        <v>88.924999999999997</v>
      </c>
      <c r="I2159">
        <v>758.5</v>
      </c>
      <c r="J2159">
        <v>819.75</v>
      </c>
      <c r="K2159">
        <v>249.25</v>
      </c>
      <c r="L2159">
        <v>4443</v>
      </c>
      <c r="M2159">
        <v>16.55</v>
      </c>
    </row>
    <row r="2160" spans="3:13" x14ac:dyDescent="0.25">
      <c r="C2160" s="95">
        <v>40689</v>
      </c>
      <c r="D2160" s="97">
        <v>1.6395999999999999</v>
      </c>
      <c r="E2160">
        <v>115.05</v>
      </c>
      <c r="F2160">
        <v>1.4137999999999999</v>
      </c>
      <c r="G2160">
        <v>104.02500000000001</v>
      </c>
      <c r="H2160">
        <v>87.8</v>
      </c>
      <c r="I2160">
        <v>745.5</v>
      </c>
      <c r="J2160">
        <v>814.5</v>
      </c>
      <c r="K2160">
        <v>251</v>
      </c>
      <c r="L2160">
        <v>4443</v>
      </c>
      <c r="M2160">
        <v>16.510000000000002</v>
      </c>
    </row>
    <row r="2161" spans="3:13" x14ac:dyDescent="0.25">
      <c r="C2161" s="95">
        <v>40688</v>
      </c>
      <c r="D2161" s="97">
        <v>1.627</v>
      </c>
      <c r="E2161">
        <v>114.93</v>
      </c>
      <c r="F2161">
        <v>1.4085000000000001</v>
      </c>
      <c r="G2161">
        <v>104.55</v>
      </c>
      <c r="H2161">
        <v>88.3</v>
      </c>
      <c r="I2161">
        <v>742.25</v>
      </c>
      <c r="J2161">
        <v>796.5</v>
      </c>
      <c r="K2161">
        <v>243</v>
      </c>
      <c r="L2161">
        <v>4443</v>
      </c>
      <c r="M2161">
        <v>16.489999999999998</v>
      </c>
    </row>
    <row r="2162" spans="3:13" x14ac:dyDescent="0.25">
      <c r="C2162" s="95">
        <v>40687</v>
      </c>
      <c r="D2162" s="97">
        <v>1.6177999999999999</v>
      </c>
      <c r="E2162">
        <v>112.53</v>
      </c>
      <c r="F2162">
        <v>1.4103000000000001</v>
      </c>
      <c r="G2162">
        <v>102.375</v>
      </c>
      <c r="H2162">
        <v>87.45</v>
      </c>
      <c r="I2162">
        <v>733.25</v>
      </c>
      <c r="J2162">
        <v>779.75</v>
      </c>
      <c r="K2162">
        <v>239.5</v>
      </c>
      <c r="L2162">
        <v>4443</v>
      </c>
      <c r="M2162">
        <v>16.46</v>
      </c>
    </row>
    <row r="2163" spans="3:13" x14ac:dyDescent="0.25">
      <c r="C2163" s="95">
        <v>40686</v>
      </c>
      <c r="D2163" s="97">
        <v>1.6122000000000001</v>
      </c>
      <c r="E2163">
        <v>110.1</v>
      </c>
      <c r="F2163">
        <v>1.405</v>
      </c>
      <c r="G2163">
        <v>102.15</v>
      </c>
      <c r="H2163">
        <v>89.25</v>
      </c>
      <c r="I2163">
        <v>754</v>
      </c>
      <c r="J2163">
        <v>803</v>
      </c>
      <c r="K2163">
        <v>243</v>
      </c>
      <c r="L2163">
        <v>4443</v>
      </c>
      <c r="M2163">
        <v>16.48</v>
      </c>
    </row>
    <row r="2164" spans="3:13" x14ac:dyDescent="0.25">
      <c r="C2164" s="95">
        <v>40683</v>
      </c>
      <c r="D2164" s="97">
        <v>1.6227</v>
      </c>
      <c r="E2164">
        <v>112.39</v>
      </c>
      <c r="F2164">
        <v>1.4152</v>
      </c>
      <c r="G2164">
        <v>104.97499999999999</v>
      </c>
      <c r="H2164">
        <v>91.974999999999994</v>
      </c>
      <c r="I2164">
        <v>759.5</v>
      </c>
      <c r="J2164">
        <v>806.5</v>
      </c>
      <c r="K2164">
        <v>243.25</v>
      </c>
      <c r="L2164">
        <v>4443</v>
      </c>
      <c r="M2164">
        <v>16.48</v>
      </c>
    </row>
    <row r="2165" spans="3:13" x14ac:dyDescent="0.25">
      <c r="C2165" s="95">
        <v>40682</v>
      </c>
      <c r="D2165" s="97">
        <v>1.6232</v>
      </c>
      <c r="E2165">
        <v>111.42</v>
      </c>
      <c r="F2165">
        <v>1.4312</v>
      </c>
      <c r="G2165">
        <v>104.85</v>
      </c>
      <c r="H2165">
        <v>91.325000000000003</v>
      </c>
      <c r="I2165">
        <v>748.25</v>
      </c>
      <c r="J2165">
        <v>812</v>
      </c>
      <c r="K2165">
        <v>242.5</v>
      </c>
      <c r="L2165">
        <v>4443</v>
      </c>
      <c r="M2165">
        <v>16.440000000000001</v>
      </c>
    </row>
    <row r="2166" spans="3:13" x14ac:dyDescent="0.25">
      <c r="C2166" s="95">
        <v>40681</v>
      </c>
      <c r="D2166" s="97">
        <v>1.6166</v>
      </c>
      <c r="E2166">
        <v>112.3</v>
      </c>
      <c r="F2166">
        <v>1.4245000000000001</v>
      </c>
      <c r="G2166">
        <v>106.25</v>
      </c>
      <c r="H2166">
        <v>91.65</v>
      </c>
      <c r="I2166">
        <v>749.75</v>
      </c>
      <c r="J2166">
        <v>817</v>
      </c>
      <c r="K2166">
        <v>240.5</v>
      </c>
      <c r="L2166">
        <v>4443</v>
      </c>
      <c r="M2166">
        <v>16.43</v>
      </c>
    </row>
    <row r="2167" spans="3:13" x14ac:dyDescent="0.25">
      <c r="C2167" s="95">
        <v>40680</v>
      </c>
      <c r="D2167" s="97">
        <v>1.6245000000000001</v>
      </c>
      <c r="E2167">
        <v>109.99</v>
      </c>
      <c r="F2167">
        <v>1.4237</v>
      </c>
      <c r="G2167">
        <v>107.75</v>
      </c>
      <c r="H2167">
        <v>93.875</v>
      </c>
      <c r="I2167">
        <v>720.25</v>
      </c>
      <c r="J2167">
        <v>764</v>
      </c>
      <c r="K2167">
        <v>230</v>
      </c>
      <c r="L2167">
        <v>4443</v>
      </c>
      <c r="M2167">
        <v>16.420000000000002</v>
      </c>
    </row>
    <row r="2168" spans="3:13" x14ac:dyDescent="0.25">
      <c r="C2168" s="95">
        <v>40679</v>
      </c>
      <c r="D2168" s="97">
        <v>1.619</v>
      </c>
      <c r="E2168">
        <v>112.73</v>
      </c>
      <c r="F2168">
        <v>1.4154</v>
      </c>
      <c r="G2168">
        <v>108.325</v>
      </c>
      <c r="H2168">
        <v>93.6</v>
      </c>
      <c r="I2168">
        <v>697.5</v>
      </c>
      <c r="J2168">
        <v>736.5</v>
      </c>
      <c r="K2168">
        <v>230</v>
      </c>
      <c r="L2168">
        <v>4367</v>
      </c>
      <c r="M2168">
        <v>16.41</v>
      </c>
    </row>
    <row r="2169" spans="3:13" x14ac:dyDescent="0.25">
      <c r="C2169" s="95">
        <v>40676</v>
      </c>
      <c r="D2169" s="97">
        <v>1.6195999999999999</v>
      </c>
      <c r="E2169">
        <v>113.83</v>
      </c>
      <c r="F2169">
        <v>1.4117999999999999</v>
      </c>
      <c r="G2169">
        <v>109</v>
      </c>
      <c r="H2169">
        <v>92.85</v>
      </c>
      <c r="I2169">
        <v>679</v>
      </c>
      <c r="J2169">
        <v>696</v>
      </c>
      <c r="K2169">
        <v>230</v>
      </c>
      <c r="L2169">
        <v>4367</v>
      </c>
      <c r="M2169">
        <v>16.38</v>
      </c>
    </row>
    <row r="2170" spans="3:13" x14ac:dyDescent="0.25">
      <c r="C2170" s="95">
        <v>40675</v>
      </c>
      <c r="D2170" s="97">
        <v>1.6288</v>
      </c>
      <c r="E2170">
        <v>112.98</v>
      </c>
      <c r="F2170">
        <v>1.4240999999999999</v>
      </c>
      <c r="G2170">
        <v>109.85</v>
      </c>
      <c r="H2170">
        <v>92.625</v>
      </c>
      <c r="I2170">
        <v>681.25</v>
      </c>
      <c r="J2170">
        <v>700.5</v>
      </c>
      <c r="K2170">
        <v>230</v>
      </c>
      <c r="L2170">
        <v>4367</v>
      </c>
      <c r="M2170">
        <v>16.45</v>
      </c>
    </row>
    <row r="2171" spans="3:13" x14ac:dyDescent="0.25">
      <c r="C2171" s="95">
        <v>40674</v>
      </c>
      <c r="D2171" s="97">
        <v>1.635</v>
      </c>
      <c r="E2171">
        <v>112.57</v>
      </c>
      <c r="F2171">
        <v>1.4195</v>
      </c>
      <c r="G2171">
        <v>109.05</v>
      </c>
      <c r="H2171">
        <v>92.025000000000006</v>
      </c>
      <c r="I2171">
        <v>668.75</v>
      </c>
      <c r="J2171">
        <v>727.75</v>
      </c>
      <c r="K2171">
        <v>230</v>
      </c>
      <c r="L2171">
        <v>4367</v>
      </c>
      <c r="M2171">
        <v>16.36</v>
      </c>
    </row>
    <row r="2172" spans="3:13" x14ac:dyDescent="0.25">
      <c r="C2172" s="95">
        <v>40673</v>
      </c>
      <c r="D2172" s="97">
        <v>1.6362000000000001</v>
      </c>
      <c r="E2172">
        <v>117.63</v>
      </c>
      <c r="F2172">
        <v>1.4406000000000001</v>
      </c>
      <c r="G2172">
        <v>109.175</v>
      </c>
      <c r="H2172">
        <v>92.05</v>
      </c>
      <c r="I2172">
        <v>706</v>
      </c>
      <c r="J2172">
        <v>769</v>
      </c>
      <c r="K2172">
        <v>265</v>
      </c>
      <c r="L2172">
        <v>4367</v>
      </c>
      <c r="M2172">
        <v>16.489999999999998</v>
      </c>
    </row>
    <row r="2173" spans="3:13" x14ac:dyDescent="0.25">
      <c r="C2173" s="95">
        <v>40672</v>
      </c>
      <c r="D2173" s="97">
        <v>1.6395</v>
      </c>
      <c r="E2173">
        <v>115.9</v>
      </c>
      <c r="F2173">
        <v>1.4361999999999999</v>
      </c>
      <c r="G2173">
        <v>109</v>
      </c>
      <c r="H2173">
        <v>92.724999999999994</v>
      </c>
      <c r="I2173">
        <v>704.5</v>
      </c>
      <c r="J2173">
        <v>759.25</v>
      </c>
      <c r="K2173">
        <v>267.75</v>
      </c>
      <c r="L2173">
        <v>4367</v>
      </c>
      <c r="M2173">
        <v>16.52</v>
      </c>
    </row>
    <row r="2174" spans="3:13" x14ac:dyDescent="0.25">
      <c r="C2174" s="95">
        <v>40669</v>
      </c>
      <c r="D2174" s="97">
        <v>1.6368</v>
      </c>
      <c r="E2174">
        <v>109.13</v>
      </c>
      <c r="F2174">
        <v>1.4308000000000001</v>
      </c>
      <c r="G2174">
        <v>109.85</v>
      </c>
      <c r="H2174">
        <v>93.35</v>
      </c>
      <c r="I2174">
        <v>682.75</v>
      </c>
      <c r="J2174">
        <v>724.5</v>
      </c>
      <c r="K2174">
        <v>240</v>
      </c>
      <c r="L2174">
        <v>4367</v>
      </c>
      <c r="M2174">
        <v>16.579999999999998</v>
      </c>
    </row>
    <row r="2175" spans="3:13" x14ac:dyDescent="0.25">
      <c r="C2175" s="95">
        <v>40668</v>
      </c>
      <c r="D2175" s="97">
        <v>1.6388</v>
      </c>
      <c r="E2175">
        <v>110.8</v>
      </c>
      <c r="F2175">
        <v>1.4538</v>
      </c>
      <c r="G2175">
        <v>109.75</v>
      </c>
      <c r="H2175">
        <v>91.575000000000003</v>
      </c>
      <c r="I2175">
        <v>705</v>
      </c>
      <c r="J2175">
        <v>722.5</v>
      </c>
      <c r="K2175">
        <v>244.25</v>
      </c>
      <c r="L2175">
        <v>4367</v>
      </c>
      <c r="M2175">
        <v>16.579999999999998</v>
      </c>
    </row>
    <row r="2176" spans="3:13" x14ac:dyDescent="0.25">
      <c r="C2176" s="95">
        <v>40667</v>
      </c>
      <c r="D2176" s="97">
        <v>1.6492</v>
      </c>
      <c r="E2176">
        <v>121.19</v>
      </c>
      <c r="F2176">
        <v>1.4821</v>
      </c>
      <c r="G2176">
        <v>110.55</v>
      </c>
      <c r="H2176">
        <v>90.6</v>
      </c>
      <c r="I2176">
        <v>726.5</v>
      </c>
      <c r="J2176">
        <v>741</v>
      </c>
      <c r="K2176">
        <v>247.25</v>
      </c>
      <c r="L2176">
        <v>4367</v>
      </c>
      <c r="M2176">
        <v>16.52</v>
      </c>
    </row>
    <row r="2177" spans="3:13" x14ac:dyDescent="0.25">
      <c r="C2177" s="95">
        <v>40666</v>
      </c>
      <c r="D2177" s="97">
        <v>1.6479999999999999</v>
      </c>
      <c r="E2177">
        <v>122.45</v>
      </c>
      <c r="F2177">
        <v>1.4825999999999999</v>
      </c>
      <c r="G2177">
        <v>110.6</v>
      </c>
      <c r="H2177">
        <v>92.65</v>
      </c>
      <c r="I2177">
        <v>719</v>
      </c>
      <c r="J2177">
        <v>760.75</v>
      </c>
      <c r="K2177">
        <v>248.75</v>
      </c>
      <c r="L2177">
        <v>4367</v>
      </c>
      <c r="M2177">
        <v>16.46</v>
      </c>
    </row>
    <row r="2178" spans="3:13" x14ac:dyDescent="0.25">
      <c r="C2178" s="95">
        <v>40665</v>
      </c>
      <c r="D2178" s="97">
        <v>1.6649</v>
      </c>
      <c r="E2178">
        <v>125.12</v>
      </c>
      <c r="F2178">
        <v>1.4823999999999999</v>
      </c>
      <c r="G2178">
        <v>111.95</v>
      </c>
      <c r="H2178">
        <v>95.65</v>
      </c>
      <c r="I2178">
        <v>730.75</v>
      </c>
      <c r="J2178">
        <v>759.75</v>
      </c>
      <c r="K2178">
        <v>247</v>
      </c>
      <c r="L2178">
        <v>4293</v>
      </c>
      <c r="M2178">
        <v>16.47</v>
      </c>
    </row>
    <row r="2179" spans="3:13" x14ac:dyDescent="0.25">
      <c r="C2179" s="95">
        <v>40662</v>
      </c>
      <c r="D2179" s="97">
        <v>1.6700999999999999</v>
      </c>
      <c r="E2179">
        <v>125.89</v>
      </c>
      <c r="F2179">
        <v>1.4799</v>
      </c>
      <c r="G2179">
        <v>117.05</v>
      </c>
      <c r="H2179">
        <v>95.275000000000006</v>
      </c>
      <c r="I2179">
        <v>754</v>
      </c>
      <c r="J2179">
        <v>769.25</v>
      </c>
      <c r="K2179">
        <v>244.5</v>
      </c>
      <c r="L2179">
        <v>4293</v>
      </c>
      <c r="M2179">
        <v>16.41</v>
      </c>
    </row>
    <row r="2180" spans="3:13" x14ac:dyDescent="0.25">
      <c r="C2180" s="95">
        <v>40661</v>
      </c>
      <c r="D2180" s="97">
        <v>1.6627000000000001</v>
      </c>
      <c r="E2180">
        <v>125.02</v>
      </c>
      <c r="F2180">
        <v>1.4822</v>
      </c>
      <c r="G2180">
        <v>117.15</v>
      </c>
      <c r="H2180">
        <v>96.8</v>
      </c>
      <c r="I2180">
        <v>723</v>
      </c>
      <c r="J2180">
        <v>743</v>
      </c>
      <c r="K2180">
        <v>240.5</v>
      </c>
      <c r="L2180">
        <v>4293</v>
      </c>
      <c r="M2180">
        <v>16.8</v>
      </c>
    </row>
    <row r="2181" spans="3:13" x14ac:dyDescent="0.25">
      <c r="C2181" s="95">
        <v>40660</v>
      </c>
      <c r="D2181" s="97">
        <v>1.6626000000000001</v>
      </c>
      <c r="E2181">
        <v>125.13</v>
      </c>
      <c r="F2181">
        <v>1.4776</v>
      </c>
      <c r="G2181">
        <v>117.27500000000001</v>
      </c>
      <c r="H2181">
        <v>97.75</v>
      </c>
      <c r="I2181">
        <v>752.25</v>
      </c>
      <c r="J2181">
        <v>777</v>
      </c>
      <c r="K2181">
        <v>245.75</v>
      </c>
      <c r="L2181">
        <v>4293</v>
      </c>
      <c r="M2181">
        <v>16.8</v>
      </c>
    </row>
    <row r="2182" spans="3:13" x14ac:dyDescent="0.25">
      <c r="C2182" s="95">
        <v>40659</v>
      </c>
      <c r="D2182" s="97">
        <v>1.6479999999999999</v>
      </c>
      <c r="E2182">
        <v>124.14</v>
      </c>
      <c r="F2182">
        <v>1.4641999999999999</v>
      </c>
      <c r="G2182">
        <v>116.02500000000001</v>
      </c>
      <c r="H2182">
        <v>98.625</v>
      </c>
      <c r="I2182">
        <v>766.25</v>
      </c>
      <c r="J2182">
        <v>811.25</v>
      </c>
      <c r="K2182">
        <v>253.5</v>
      </c>
      <c r="L2182">
        <v>4293</v>
      </c>
      <c r="M2182">
        <v>16.8</v>
      </c>
    </row>
    <row r="2183" spans="3:13" x14ac:dyDescent="0.25">
      <c r="C2183" s="95">
        <v>40658</v>
      </c>
      <c r="D2183" s="97">
        <v>1.6500999999999999</v>
      </c>
      <c r="E2183">
        <v>123.66</v>
      </c>
      <c r="F2183">
        <v>1.4579</v>
      </c>
      <c r="G2183">
        <v>116.02500000000001</v>
      </c>
      <c r="H2183">
        <v>100.65</v>
      </c>
      <c r="I2183">
        <v>762.5</v>
      </c>
      <c r="J2183">
        <v>826</v>
      </c>
      <c r="K2183">
        <v>252.25</v>
      </c>
      <c r="L2183">
        <v>4293</v>
      </c>
      <c r="M2183">
        <v>16.8</v>
      </c>
    </row>
    <row r="2184" spans="3:13" x14ac:dyDescent="0.25">
      <c r="C2184" s="95">
        <v>40655</v>
      </c>
      <c r="D2184" s="97">
        <v>1.6508</v>
      </c>
      <c r="E2184">
        <v>123.99</v>
      </c>
      <c r="F2184">
        <v>1.4555</v>
      </c>
      <c r="G2184">
        <v>118.4</v>
      </c>
      <c r="H2184">
        <v>102.05</v>
      </c>
      <c r="I2184">
        <v>737.25</v>
      </c>
      <c r="J2184">
        <v>799.5</v>
      </c>
      <c r="K2184">
        <v>252.25</v>
      </c>
      <c r="L2184">
        <v>4293</v>
      </c>
      <c r="M2184">
        <v>16.8</v>
      </c>
    </row>
    <row r="2185" spans="3:13" x14ac:dyDescent="0.25">
      <c r="C2185" s="95">
        <v>40654</v>
      </c>
      <c r="D2185" s="97">
        <v>1.6516</v>
      </c>
      <c r="E2185">
        <v>123.99</v>
      </c>
      <c r="F2185">
        <v>1.4551000000000001</v>
      </c>
      <c r="G2185">
        <v>118.4</v>
      </c>
      <c r="H2185">
        <v>102.05</v>
      </c>
      <c r="I2185">
        <v>737.25</v>
      </c>
      <c r="J2185">
        <v>799.5</v>
      </c>
      <c r="K2185">
        <v>252.25</v>
      </c>
      <c r="L2185">
        <v>4293</v>
      </c>
      <c r="M2185">
        <v>16.8</v>
      </c>
    </row>
    <row r="2186" spans="3:13" x14ac:dyDescent="0.25">
      <c r="C2186" s="95">
        <v>40653</v>
      </c>
      <c r="D2186" s="97">
        <v>1.6402000000000001</v>
      </c>
      <c r="E2186">
        <v>123.85</v>
      </c>
      <c r="F2186">
        <v>1.4518</v>
      </c>
      <c r="G2186">
        <v>119</v>
      </c>
      <c r="H2186">
        <v>102.9</v>
      </c>
      <c r="I2186">
        <v>732.75</v>
      </c>
      <c r="J2186">
        <v>785</v>
      </c>
      <c r="K2186">
        <v>253.75</v>
      </c>
      <c r="L2186">
        <v>4293</v>
      </c>
      <c r="M2186">
        <v>16.739999999999998</v>
      </c>
    </row>
    <row r="2187" spans="3:13" x14ac:dyDescent="0.25">
      <c r="C2187" s="95">
        <v>40652</v>
      </c>
      <c r="D2187" s="97">
        <v>1.6315999999999999</v>
      </c>
      <c r="E2187">
        <v>121.33</v>
      </c>
      <c r="F2187">
        <v>1.4335</v>
      </c>
      <c r="G2187">
        <v>119.25</v>
      </c>
      <c r="H2187">
        <v>103.02500000000001</v>
      </c>
      <c r="I2187">
        <v>749</v>
      </c>
      <c r="J2187">
        <v>785.75</v>
      </c>
      <c r="K2187">
        <v>251.25</v>
      </c>
      <c r="L2187">
        <v>4293</v>
      </c>
      <c r="M2187">
        <v>16.739999999999998</v>
      </c>
    </row>
    <row r="2188" spans="3:13" x14ac:dyDescent="0.25">
      <c r="C2188" s="95">
        <v>40651</v>
      </c>
      <c r="D2188" s="97">
        <v>1.6265000000000001</v>
      </c>
      <c r="E2188">
        <v>121.61</v>
      </c>
      <c r="F2188">
        <v>1.4232</v>
      </c>
      <c r="G2188">
        <v>118.175</v>
      </c>
      <c r="H2188">
        <v>102.6</v>
      </c>
      <c r="I2188">
        <v>751.75</v>
      </c>
      <c r="J2188">
        <v>775</v>
      </c>
      <c r="K2188">
        <v>246</v>
      </c>
      <c r="L2188">
        <v>4280</v>
      </c>
      <c r="M2188">
        <v>16.739999999999998</v>
      </c>
    </row>
    <row r="2189" spans="3:13" x14ac:dyDescent="0.25">
      <c r="C2189" s="95">
        <v>40648</v>
      </c>
      <c r="D2189" s="97">
        <v>1.6319999999999999</v>
      </c>
      <c r="E2189">
        <v>123.45</v>
      </c>
      <c r="F2189">
        <v>1.4429000000000001</v>
      </c>
      <c r="G2189">
        <v>117.4</v>
      </c>
      <c r="H2189">
        <v>102.425</v>
      </c>
      <c r="I2189">
        <v>742</v>
      </c>
      <c r="J2189">
        <v>744.25</v>
      </c>
      <c r="K2189">
        <v>238.25</v>
      </c>
      <c r="L2189">
        <v>4280</v>
      </c>
      <c r="M2189">
        <v>16.739999999999998</v>
      </c>
    </row>
    <row r="2190" spans="3:13" x14ac:dyDescent="0.25">
      <c r="C2190" s="95">
        <v>40647</v>
      </c>
      <c r="D2190" s="97">
        <v>1.6348</v>
      </c>
      <c r="E2190">
        <v>122.36</v>
      </c>
      <c r="F2190">
        <v>1.4488000000000001</v>
      </c>
      <c r="G2190">
        <v>118.8</v>
      </c>
      <c r="H2190">
        <v>93.924999999999997</v>
      </c>
      <c r="I2190">
        <v>754.25</v>
      </c>
      <c r="J2190">
        <v>740.5</v>
      </c>
      <c r="K2190">
        <v>237.75</v>
      </c>
      <c r="L2190">
        <v>4280</v>
      </c>
      <c r="M2190">
        <v>16.739999999999998</v>
      </c>
    </row>
    <row r="2191" spans="3:13" x14ac:dyDescent="0.25">
      <c r="C2191" s="95">
        <v>40646</v>
      </c>
      <c r="D2191" s="97">
        <v>1.6266</v>
      </c>
      <c r="E2191">
        <v>122.88</v>
      </c>
      <c r="F2191">
        <v>1.444</v>
      </c>
      <c r="G2191">
        <v>118.27500000000001</v>
      </c>
      <c r="H2191">
        <v>93.95</v>
      </c>
      <c r="I2191">
        <v>755.5</v>
      </c>
      <c r="J2191">
        <v>752.75</v>
      </c>
      <c r="K2191">
        <v>240.25</v>
      </c>
      <c r="L2191">
        <v>4280</v>
      </c>
      <c r="M2191">
        <v>16.739999999999998</v>
      </c>
    </row>
    <row r="2192" spans="3:13" x14ac:dyDescent="0.25">
      <c r="C2192" s="95">
        <v>40645</v>
      </c>
      <c r="D2192" s="97">
        <v>1.6253</v>
      </c>
      <c r="E2192">
        <v>120.92</v>
      </c>
      <c r="F2192">
        <v>1.4476</v>
      </c>
      <c r="G2192">
        <v>117.675</v>
      </c>
      <c r="H2192">
        <v>93.45</v>
      </c>
      <c r="I2192">
        <v>752.5</v>
      </c>
      <c r="J2192">
        <v>759.5</v>
      </c>
      <c r="K2192">
        <v>240.25</v>
      </c>
      <c r="L2192">
        <v>4280</v>
      </c>
      <c r="M2192">
        <v>16.75</v>
      </c>
    </row>
    <row r="2193" spans="3:13" x14ac:dyDescent="0.25">
      <c r="C2193" s="95">
        <v>40644</v>
      </c>
      <c r="D2193" s="97">
        <v>1.6346000000000001</v>
      </c>
      <c r="E2193">
        <v>123.98</v>
      </c>
      <c r="F2193">
        <v>1.4434</v>
      </c>
      <c r="G2193">
        <v>119.02500000000001</v>
      </c>
      <c r="H2193">
        <v>93.25</v>
      </c>
      <c r="I2193">
        <v>776</v>
      </c>
      <c r="J2193">
        <v>798.25</v>
      </c>
      <c r="K2193">
        <v>248.25</v>
      </c>
      <c r="L2193">
        <v>4280</v>
      </c>
      <c r="M2193">
        <v>16.78</v>
      </c>
    </row>
    <row r="2194" spans="3:13" x14ac:dyDescent="0.25">
      <c r="C2194" s="95">
        <v>40641</v>
      </c>
      <c r="D2194" s="97">
        <v>1.6382000000000001</v>
      </c>
      <c r="E2194">
        <v>126.65</v>
      </c>
      <c r="F2194">
        <v>1.4478</v>
      </c>
      <c r="G2194">
        <v>118.825</v>
      </c>
      <c r="H2194">
        <v>93.15</v>
      </c>
      <c r="I2194">
        <v>768</v>
      </c>
      <c r="J2194">
        <v>797.5</v>
      </c>
      <c r="K2194">
        <v>247.25</v>
      </c>
      <c r="L2194">
        <v>4280</v>
      </c>
      <c r="M2194">
        <v>16.71</v>
      </c>
    </row>
    <row r="2195" spans="3:13" x14ac:dyDescent="0.25">
      <c r="C2195" s="95">
        <v>40640</v>
      </c>
      <c r="D2195" s="97">
        <v>1.6317999999999999</v>
      </c>
      <c r="E2195">
        <v>122.67</v>
      </c>
      <c r="F2195">
        <v>1.4301999999999999</v>
      </c>
      <c r="G2195">
        <v>119.9</v>
      </c>
      <c r="H2195">
        <v>92.75</v>
      </c>
      <c r="I2195">
        <v>759</v>
      </c>
      <c r="J2195">
        <v>773.25</v>
      </c>
      <c r="K2195">
        <v>249.75</v>
      </c>
      <c r="L2195">
        <v>4280</v>
      </c>
      <c r="M2195">
        <v>16.59</v>
      </c>
    </row>
    <row r="2196" spans="3:13" x14ac:dyDescent="0.25">
      <c r="C2196" s="95">
        <v>40639</v>
      </c>
      <c r="D2196" s="97">
        <v>1.6331</v>
      </c>
      <c r="E2196">
        <v>122.3</v>
      </c>
      <c r="F2196">
        <v>1.4332</v>
      </c>
      <c r="G2196">
        <v>120.875</v>
      </c>
      <c r="H2196">
        <v>93.974999999999994</v>
      </c>
      <c r="I2196">
        <v>763</v>
      </c>
      <c r="J2196">
        <v>782.25</v>
      </c>
      <c r="K2196">
        <v>250.5</v>
      </c>
      <c r="L2196">
        <v>4280</v>
      </c>
      <c r="M2196">
        <v>16.63</v>
      </c>
    </row>
    <row r="2197" spans="3:13" x14ac:dyDescent="0.25">
      <c r="C2197" s="95">
        <v>40638</v>
      </c>
      <c r="D2197" s="97">
        <v>1.6292</v>
      </c>
      <c r="E2197">
        <v>122.22</v>
      </c>
      <c r="F2197">
        <v>1.4219999999999999</v>
      </c>
      <c r="G2197">
        <v>121.75</v>
      </c>
      <c r="H2197">
        <v>93.7</v>
      </c>
      <c r="I2197">
        <v>766.75</v>
      </c>
      <c r="J2197">
        <v>786.25</v>
      </c>
      <c r="K2197">
        <v>250.25</v>
      </c>
      <c r="L2197">
        <v>4280</v>
      </c>
      <c r="M2197">
        <v>16.54</v>
      </c>
    </row>
    <row r="2198" spans="3:13" x14ac:dyDescent="0.25">
      <c r="C2198" s="95">
        <v>40637</v>
      </c>
      <c r="D2198" s="97">
        <v>1.6129</v>
      </c>
      <c r="E2198">
        <v>121.06</v>
      </c>
      <c r="F2198">
        <v>1.4218</v>
      </c>
      <c r="G2198">
        <v>122.375</v>
      </c>
      <c r="H2198">
        <v>94.2</v>
      </c>
      <c r="I2198">
        <v>760.25</v>
      </c>
      <c r="J2198">
        <v>790</v>
      </c>
      <c r="K2198">
        <v>246</v>
      </c>
      <c r="L2198">
        <v>4443</v>
      </c>
      <c r="M2198">
        <v>16.52</v>
      </c>
    </row>
    <row r="2199" spans="3:13" x14ac:dyDescent="0.25">
      <c r="C2199" s="95">
        <v>40634</v>
      </c>
      <c r="D2199" s="97">
        <v>1.6111</v>
      </c>
      <c r="E2199">
        <v>118.7</v>
      </c>
      <c r="F2199">
        <v>1.4228000000000001</v>
      </c>
      <c r="G2199">
        <v>122.075</v>
      </c>
      <c r="H2199">
        <v>94.224999999999994</v>
      </c>
      <c r="I2199">
        <v>736</v>
      </c>
      <c r="J2199">
        <v>759.5</v>
      </c>
      <c r="K2199">
        <v>239.75</v>
      </c>
      <c r="L2199">
        <v>4443</v>
      </c>
      <c r="M2199">
        <v>16.649999999999999</v>
      </c>
    </row>
    <row r="2200" spans="3:13" x14ac:dyDescent="0.25">
      <c r="C2200" s="95">
        <v>40633</v>
      </c>
      <c r="D2200" s="97">
        <v>1.6031</v>
      </c>
      <c r="E2200">
        <v>117.36</v>
      </c>
      <c r="F2200">
        <v>1.4165000000000001</v>
      </c>
      <c r="G2200">
        <v>121.55</v>
      </c>
      <c r="H2200">
        <v>93.724999999999994</v>
      </c>
      <c r="I2200">
        <v>693.25</v>
      </c>
      <c r="J2200">
        <v>763.25</v>
      </c>
      <c r="K2200">
        <v>240</v>
      </c>
      <c r="L2200">
        <v>4443</v>
      </c>
      <c r="M2200">
        <v>19.46</v>
      </c>
    </row>
    <row r="2201" spans="3:13" x14ac:dyDescent="0.25">
      <c r="C2201" s="95">
        <v>40632</v>
      </c>
      <c r="D2201" s="97">
        <v>1.6074999999999999</v>
      </c>
      <c r="E2201">
        <v>115.13</v>
      </c>
      <c r="F2201">
        <v>1.4125000000000001</v>
      </c>
      <c r="G2201">
        <v>120.55</v>
      </c>
      <c r="H2201">
        <v>93.55</v>
      </c>
      <c r="I2201">
        <v>663.25</v>
      </c>
      <c r="J2201">
        <v>727.25</v>
      </c>
      <c r="K2201">
        <v>236.5</v>
      </c>
      <c r="L2201">
        <v>4443</v>
      </c>
      <c r="M2201">
        <v>19.440000000000001</v>
      </c>
    </row>
    <row r="2202" spans="3:13" x14ac:dyDescent="0.25">
      <c r="C2202" s="95">
        <v>40631</v>
      </c>
      <c r="D2202" s="97">
        <v>1.6014999999999999</v>
      </c>
      <c r="E2202">
        <v>115.16</v>
      </c>
      <c r="F2202">
        <v>1.4109</v>
      </c>
      <c r="G2202">
        <v>118.375</v>
      </c>
      <c r="H2202">
        <v>93.6</v>
      </c>
      <c r="I2202">
        <v>671.75</v>
      </c>
      <c r="J2202">
        <v>737.25</v>
      </c>
      <c r="K2202">
        <v>240.5</v>
      </c>
      <c r="L2202">
        <v>4443</v>
      </c>
      <c r="M2202">
        <v>19.46</v>
      </c>
    </row>
    <row r="2203" spans="3:13" x14ac:dyDescent="0.25">
      <c r="C2203" s="95">
        <v>40630</v>
      </c>
      <c r="D2203" s="97">
        <v>1.599</v>
      </c>
      <c r="E2203">
        <v>114.8</v>
      </c>
      <c r="F2203">
        <v>1.4084000000000001</v>
      </c>
      <c r="G2203">
        <v>117.95</v>
      </c>
      <c r="H2203">
        <v>92.6</v>
      </c>
      <c r="I2203">
        <v>671</v>
      </c>
      <c r="J2203">
        <v>725.25</v>
      </c>
      <c r="K2203">
        <v>242.25</v>
      </c>
      <c r="L2203">
        <v>4443</v>
      </c>
      <c r="M2203">
        <v>19.440000000000001</v>
      </c>
    </row>
    <row r="2204" spans="3:13" x14ac:dyDescent="0.25">
      <c r="C2204" s="95">
        <v>40627</v>
      </c>
      <c r="D2204" s="97">
        <v>1.6035999999999999</v>
      </c>
      <c r="E2204">
        <v>115.59</v>
      </c>
      <c r="F2204">
        <v>1.4080999999999999</v>
      </c>
      <c r="G2204">
        <v>118.6</v>
      </c>
      <c r="H2204">
        <v>92.474999999999994</v>
      </c>
      <c r="I2204">
        <v>689.5</v>
      </c>
      <c r="J2204">
        <v>733.25</v>
      </c>
      <c r="K2204">
        <v>236.75</v>
      </c>
      <c r="L2204">
        <v>4443</v>
      </c>
      <c r="M2204">
        <v>19.440000000000001</v>
      </c>
    </row>
    <row r="2205" spans="3:13" x14ac:dyDescent="0.25">
      <c r="C2205" s="95">
        <v>40626</v>
      </c>
      <c r="D2205" s="97">
        <v>1.6116999999999999</v>
      </c>
      <c r="E2205">
        <v>115.72</v>
      </c>
      <c r="F2205">
        <v>1.4173</v>
      </c>
      <c r="G2205">
        <v>115.825</v>
      </c>
      <c r="H2205">
        <v>90.325000000000003</v>
      </c>
      <c r="I2205">
        <v>702.5</v>
      </c>
      <c r="J2205">
        <v>739.5</v>
      </c>
      <c r="K2205">
        <v>229.75</v>
      </c>
      <c r="L2205">
        <v>4443</v>
      </c>
      <c r="M2205">
        <v>19.45</v>
      </c>
    </row>
    <row r="2206" spans="3:13" x14ac:dyDescent="0.25">
      <c r="C2206" s="95">
        <v>40625</v>
      </c>
      <c r="D2206" s="97">
        <v>1.6228</v>
      </c>
      <c r="E2206">
        <v>115.55</v>
      </c>
      <c r="F2206">
        <v>1.4081999999999999</v>
      </c>
      <c r="G2206">
        <v>114.1</v>
      </c>
      <c r="H2206">
        <v>90.075000000000003</v>
      </c>
      <c r="I2206">
        <v>681</v>
      </c>
      <c r="J2206">
        <v>714.25</v>
      </c>
      <c r="K2206">
        <v>224.5</v>
      </c>
      <c r="L2206">
        <v>4443</v>
      </c>
      <c r="M2206">
        <v>19.46</v>
      </c>
    </row>
    <row r="2207" spans="3:13" x14ac:dyDescent="0.25">
      <c r="C2207" s="95">
        <v>40624</v>
      </c>
      <c r="D2207" s="97">
        <v>1.6366000000000001</v>
      </c>
      <c r="E2207">
        <v>115.7</v>
      </c>
      <c r="F2207">
        <v>1.4200999999999999</v>
      </c>
      <c r="G2207">
        <v>114.27500000000001</v>
      </c>
      <c r="H2207">
        <v>89.7</v>
      </c>
      <c r="I2207">
        <v>686.75</v>
      </c>
      <c r="J2207">
        <v>722.25</v>
      </c>
      <c r="K2207">
        <v>225</v>
      </c>
      <c r="L2207">
        <v>4443</v>
      </c>
      <c r="M2207">
        <v>19.46</v>
      </c>
    </row>
    <row r="2208" spans="3:13" x14ac:dyDescent="0.25">
      <c r="C2208" s="95">
        <v>40623</v>
      </c>
      <c r="D2208" s="97">
        <v>1.631</v>
      </c>
      <c r="E2208">
        <v>114.96</v>
      </c>
      <c r="F2208">
        <v>1.4226000000000001</v>
      </c>
      <c r="G2208">
        <v>113.6</v>
      </c>
      <c r="H2208">
        <v>88.4</v>
      </c>
      <c r="I2208">
        <v>686.5</v>
      </c>
      <c r="J2208">
        <v>721</v>
      </c>
      <c r="K2208">
        <v>226</v>
      </c>
      <c r="L2208">
        <v>4443</v>
      </c>
      <c r="M2208">
        <v>19.46</v>
      </c>
    </row>
    <row r="2209" spans="3:13" x14ac:dyDescent="0.25">
      <c r="C2209" s="95">
        <v>40620</v>
      </c>
      <c r="D2209" s="97">
        <v>1.6234999999999999</v>
      </c>
      <c r="E2209">
        <v>113.93</v>
      </c>
      <c r="F2209">
        <v>1.4176</v>
      </c>
      <c r="G2209">
        <v>111.65</v>
      </c>
      <c r="H2209">
        <v>88.325000000000003</v>
      </c>
      <c r="I2209">
        <v>683.5</v>
      </c>
      <c r="J2209">
        <v>723</v>
      </c>
      <c r="K2209">
        <v>231.75</v>
      </c>
      <c r="L2209">
        <v>4443</v>
      </c>
      <c r="M2209">
        <v>19.5</v>
      </c>
    </row>
    <row r="2210" spans="3:13" x14ac:dyDescent="0.25">
      <c r="C2210" s="95">
        <v>40619</v>
      </c>
      <c r="D2210" s="97">
        <v>1.6140000000000001</v>
      </c>
      <c r="E2210">
        <v>114.9</v>
      </c>
      <c r="F2210">
        <v>1.4021999999999999</v>
      </c>
      <c r="G2210">
        <v>111.6</v>
      </c>
      <c r="H2210">
        <v>88.15</v>
      </c>
      <c r="I2210">
        <v>646.5</v>
      </c>
      <c r="J2210">
        <v>710.25</v>
      </c>
      <c r="K2210">
        <v>223.75</v>
      </c>
      <c r="L2210">
        <v>4443</v>
      </c>
      <c r="M2210">
        <v>19.55</v>
      </c>
    </row>
    <row r="2211" spans="3:13" x14ac:dyDescent="0.25">
      <c r="C2211" s="95">
        <v>40618</v>
      </c>
      <c r="D2211" s="97">
        <v>1.6033999999999999</v>
      </c>
      <c r="E2211">
        <v>110.62</v>
      </c>
      <c r="F2211">
        <v>1.3900999999999999</v>
      </c>
      <c r="G2211">
        <v>110.5</v>
      </c>
      <c r="H2211">
        <v>85.3</v>
      </c>
      <c r="I2211">
        <v>616.5</v>
      </c>
      <c r="J2211">
        <v>662</v>
      </c>
      <c r="K2211">
        <v>206.25</v>
      </c>
      <c r="L2211">
        <v>4443</v>
      </c>
      <c r="M2211">
        <v>19.579999999999998</v>
      </c>
    </row>
    <row r="2212" spans="3:13" x14ac:dyDescent="0.25">
      <c r="C2212" s="95">
        <v>40617</v>
      </c>
      <c r="D2212" s="97">
        <v>1.6073</v>
      </c>
      <c r="E2212">
        <v>108.52</v>
      </c>
      <c r="F2212">
        <v>1.3996</v>
      </c>
      <c r="G2212">
        <v>113.5</v>
      </c>
      <c r="H2212">
        <v>84.875</v>
      </c>
      <c r="I2212">
        <v>636</v>
      </c>
      <c r="J2212">
        <v>667.75</v>
      </c>
      <c r="K2212">
        <v>203</v>
      </c>
      <c r="L2212">
        <v>4443</v>
      </c>
      <c r="M2212">
        <v>19.59</v>
      </c>
    </row>
    <row r="2213" spans="3:13" x14ac:dyDescent="0.25">
      <c r="C2213" s="95">
        <v>40616</v>
      </c>
      <c r="D2213" s="97">
        <v>1.617</v>
      </c>
      <c r="E2213">
        <v>113.67</v>
      </c>
      <c r="F2213">
        <v>1.399</v>
      </c>
      <c r="G2213">
        <v>116.5</v>
      </c>
      <c r="H2213">
        <v>85.95</v>
      </c>
      <c r="I2213">
        <v>664</v>
      </c>
      <c r="J2213">
        <v>700.5</v>
      </c>
      <c r="K2213">
        <v>216.75</v>
      </c>
      <c r="L2213">
        <v>4826</v>
      </c>
      <c r="M2213">
        <v>19.61</v>
      </c>
    </row>
    <row r="2214" spans="3:13" x14ac:dyDescent="0.25">
      <c r="C2214" s="95">
        <v>40613</v>
      </c>
      <c r="D2214" s="97">
        <v>1.6079000000000001</v>
      </c>
      <c r="E2214">
        <v>113.84</v>
      </c>
      <c r="F2214">
        <v>1.3907</v>
      </c>
      <c r="G2214">
        <v>117.125</v>
      </c>
      <c r="H2214">
        <v>88.15</v>
      </c>
      <c r="I2214">
        <v>659.25</v>
      </c>
      <c r="J2214">
        <v>695</v>
      </c>
      <c r="K2214">
        <v>223</v>
      </c>
      <c r="L2214">
        <v>4826</v>
      </c>
      <c r="M2214">
        <v>19.649999999999999</v>
      </c>
    </row>
    <row r="2215" spans="3:13" x14ac:dyDescent="0.25">
      <c r="C2215" s="95">
        <v>40612</v>
      </c>
      <c r="D2215" s="97">
        <v>1.6052999999999999</v>
      </c>
      <c r="E2215">
        <v>115.43</v>
      </c>
      <c r="F2215">
        <v>1.3792</v>
      </c>
      <c r="G2215">
        <v>117.65</v>
      </c>
      <c r="H2215">
        <v>89.85</v>
      </c>
      <c r="I2215">
        <v>676.25</v>
      </c>
      <c r="J2215">
        <v>714</v>
      </c>
      <c r="K2215">
        <v>234</v>
      </c>
      <c r="L2215">
        <v>4826</v>
      </c>
      <c r="M2215">
        <v>19.600000000000001</v>
      </c>
    </row>
    <row r="2216" spans="3:13" x14ac:dyDescent="0.25">
      <c r="C2216" s="95">
        <v>40611</v>
      </c>
      <c r="D2216" s="97">
        <v>1.62</v>
      </c>
      <c r="E2216">
        <v>115.94</v>
      </c>
      <c r="F2216">
        <v>1.3907</v>
      </c>
      <c r="G2216">
        <v>117.52500000000001</v>
      </c>
      <c r="H2216">
        <v>89.75</v>
      </c>
      <c r="I2216">
        <v>695</v>
      </c>
      <c r="J2216">
        <v>732.25</v>
      </c>
      <c r="K2216">
        <v>238.25</v>
      </c>
      <c r="L2216">
        <v>4826</v>
      </c>
      <c r="M2216">
        <v>19.63</v>
      </c>
    </row>
    <row r="2217" spans="3:13" x14ac:dyDescent="0.25">
      <c r="C2217" s="95">
        <v>40610</v>
      </c>
      <c r="D2217" s="97">
        <v>1.6160000000000001</v>
      </c>
      <c r="E2217">
        <v>113.06</v>
      </c>
      <c r="F2217">
        <v>1.3903000000000001</v>
      </c>
      <c r="G2217">
        <v>114.8</v>
      </c>
      <c r="H2217">
        <v>89.125</v>
      </c>
      <c r="I2217">
        <v>698.75</v>
      </c>
      <c r="J2217">
        <v>751.25</v>
      </c>
      <c r="K2217">
        <v>243.25</v>
      </c>
      <c r="L2217">
        <v>4826</v>
      </c>
      <c r="M2217">
        <v>19.54</v>
      </c>
    </row>
    <row r="2218" spans="3:13" x14ac:dyDescent="0.25">
      <c r="C2218" s="95">
        <v>40609</v>
      </c>
      <c r="D2218" s="97">
        <v>1.62</v>
      </c>
      <c r="E2218">
        <v>115.04</v>
      </c>
      <c r="F2218">
        <v>1.3972</v>
      </c>
      <c r="G2218">
        <v>113.6</v>
      </c>
      <c r="H2218">
        <v>86.4</v>
      </c>
      <c r="I2218">
        <v>710.75</v>
      </c>
      <c r="J2218">
        <v>769</v>
      </c>
      <c r="K2218">
        <v>248.5</v>
      </c>
      <c r="L2218">
        <v>4826</v>
      </c>
      <c r="M2218">
        <v>19.61</v>
      </c>
    </row>
    <row r="2219" spans="3:13" x14ac:dyDescent="0.25">
      <c r="C2219" s="95">
        <v>40606</v>
      </c>
      <c r="D2219" s="97">
        <v>1.6273</v>
      </c>
      <c r="E2219">
        <v>115.97</v>
      </c>
      <c r="F2219">
        <v>1.3982000000000001</v>
      </c>
      <c r="G2219">
        <v>114.05</v>
      </c>
      <c r="H2219">
        <v>88.474999999999994</v>
      </c>
      <c r="I2219">
        <v>721.25</v>
      </c>
      <c r="J2219">
        <v>800.5</v>
      </c>
      <c r="K2219">
        <v>253</v>
      </c>
      <c r="L2219">
        <v>4826</v>
      </c>
      <c r="M2219">
        <v>19.579999999999998</v>
      </c>
    </row>
    <row r="2220" spans="3:13" x14ac:dyDescent="0.25">
      <c r="C2220" s="95">
        <v>40605</v>
      </c>
      <c r="D2220" s="97">
        <v>1.6272</v>
      </c>
      <c r="E2220">
        <v>114.79</v>
      </c>
      <c r="F2220">
        <v>1.3963000000000001</v>
      </c>
      <c r="G2220">
        <v>114.2</v>
      </c>
      <c r="H2220">
        <v>88.8</v>
      </c>
      <c r="I2220">
        <v>729.75</v>
      </c>
      <c r="J2220">
        <v>790.5</v>
      </c>
      <c r="K2220">
        <v>254.5</v>
      </c>
      <c r="L2220">
        <v>4826</v>
      </c>
      <c r="M2220">
        <v>19.600000000000001</v>
      </c>
    </row>
    <row r="2221" spans="3:13" x14ac:dyDescent="0.25">
      <c r="C2221" s="95">
        <v>40604</v>
      </c>
      <c r="D2221" s="97">
        <v>1.6326000000000001</v>
      </c>
      <c r="E2221">
        <v>116.35</v>
      </c>
      <c r="F2221">
        <v>1.3863000000000001</v>
      </c>
      <c r="G2221">
        <v>112.2</v>
      </c>
      <c r="H2221">
        <v>88.25</v>
      </c>
      <c r="I2221">
        <v>714</v>
      </c>
      <c r="J2221">
        <v>776.75</v>
      </c>
      <c r="K2221">
        <v>257</v>
      </c>
      <c r="L2221">
        <v>4826</v>
      </c>
      <c r="M2221">
        <v>17.07</v>
      </c>
    </row>
    <row r="2222" spans="3:13" x14ac:dyDescent="0.25">
      <c r="C2222" s="95">
        <v>40603</v>
      </c>
      <c r="D2222" s="97">
        <v>1.6257999999999999</v>
      </c>
      <c r="E2222">
        <v>115.42</v>
      </c>
      <c r="F2222">
        <v>1.3774999999999999</v>
      </c>
      <c r="G2222">
        <v>111.4</v>
      </c>
      <c r="H2222">
        <v>88.1</v>
      </c>
      <c r="I2222">
        <v>727.25</v>
      </c>
      <c r="J2222">
        <v>775.75</v>
      </c>
      <c r="K2222">
        <v>257.25</v>
      </c>
      <c r="L2222">
        <v>4826</v>
      </c>
      <c r="M2222">
        <v>17.079999999999998</v>
      </c>
    </row>
    <row r="2223" spans="3:13" x14ac:dyDescent="0.25">
      <c r="C2223" s="95">
        <v>40602</v>
      </c>
      <c r="D2223" s="97">
        <v>1.6255999999999999</v>
      </c>
      <c r="E2223">
        <v>111.8</v>
      </c>
      <c r="F2223">
        <v>1.3801000000000001</v>
      </c>
      <c r="G2223">
        <v>110.25</v>
      </c>
      <c r="H2223">
        <v>88.8</v>
      </c>
      <c r="I2223">
        <v>722.5</v>
      </c>
      <c r="J2223">
        <v>782.5</v>
      </c>
      <c r="K2223">
        <v>257.5</v>
      </c>
      <c r="L2223">
        <v>4540</v>
      </c>
      <c r="M2223">
        <v>17.05</v>
      </c>
    </row>
    <row r="2224" spans="3:13" x14ac:dyDescent="0.25">
      <c r="C2224" s="95">
        <v>40599</v>
      </c>
      <c r="D2224" s="97">
        <v>1.6115999999999999</v>
      </c>
      <c r="E2224">
        <v>112.14</v>
      </c>
      <c r="F2224">
        <v>1.375</v>
      </c>
      <c r="G2224">
        <v>112.02500000000001</v>
      </c>
      <c r="H2224">
        <v>90.2</v>
      </c>
      <c r="I2224">
        <v>712</v>
      </c>
      <c r="J2224">
        <v>776.5</v>
      </c>
      <c r="K2224">
        <v>259</v>
      </c>
      <c r="L2224">
        <v>4540</v>
      </c>
      <c r="M2224">
        <v>17.07</v>
      </c>
    </row>
    <row r="2225" spans="3:13" x14ac:dyDescent="0.25">
      <c r="C2225" s="95">
        <v>40598</v>
      </c>
      <c r="D2225" s="97">
        <v>1.6137999999999999</v>
      </c>
      <c r="E2225">
        <v>111.36</v>
      </c>
      <c r="F2225">
        <v>1.3803000000000001</v>
      </c>
      <c r="G2225">
        <v>111.1</v>
      </c>
      <c r="H2225">
        <v>89.5</v>
      </c>
      <c r="I2225">
        <v>685.75</v>
      </c>
      <c r="J2225">
        <v>747.25</v>
      </c>
      <c r="K2225">
        <v>247</v>
      </c>
      <c r="L2225">
        <v>4540</v>
      </c>
      <c r="M2225">
        <v>17</v>
      </c>
    </row>
    <row r="2226" spans="3:13" x14ac:dyDescent="0.25">
      <c r="C2226" s="95">
        <v>40597</v>
      </c>
      <c r="D2226" s="97">
        <v>1.6209</v>
      </c>
      <c r="E2226">
        <v>111.25</v>
      </c>
      <c r="F2226">
        <v>1.3746</v>
      </c>
      <c r="G2226">
        <v>110.325</v>
      </c>
      <c r="H2226">
        <v>90.974999999999994</v>
      </c>
      <c r="I2226">
        <v>691.5</v>
      </c>
      <c r="J2226">
        <v>763</v>
      </c>
      <c r="K2226">
        <v>246.5</v>
      </c>
      <c r="L2226">
        <v>4540</v>
      </c>
      <c r="M2226">
        <v>17.04</v>
      </c>
    </row>
    <row r="2227" spans="3:13" x14ac:dyDescent="0.25">
      <c r="C2227" s="95">
        <v>40596</v>
      </c>
      <c r="D2227" s="97">
        <v>1.6132</v>
      </c>
      <c r="E2227">
        <v>105.78</v>
      </c>
      <c r="F2227">
        <v>1.3653</v>
      </c>
      <c r="G2227">
        <v>110.1</v>
      </c>
      <c r="H2227">
        <v>92.275000000000006</v>
      </c>
      <c r="I2227">
        <v>679.75</v>
      </c>
      <c r="J2227">
        <v>762.25</v>
      </c>
      <c r="K2227">
        <v>246.75</v>
      </c>
      <c r="L2227">
        <v>4540</v>
      </c>
      <c r="M2227">
        <v>16.98</v>
      </c>
    </row>
    <row r="2228" spans="3:13" x14ac:dyDescent="0.25">
      <c r="C2228" s="95">
        <v>40595</v>
      </c>
      <c r="D2228" s="97">
        <v>1.6218999999999999</v>
      </c>
      <c r="E2228">
        <v>105.74</v>
      </c>
      <c r="F2228">
        <v>1.3674999999999999</v>
      </c>
      <c r="G2228">
        <v>111.05</v>
      </c>
      <c r="H2228">
        <v>92.275000000000006</v>
      </c>
      <c r="I2228">
        <v>709.75</v>
      </c>
      <c r="J2228">
        <v>822.25</v>
      </c>
      <c r="K2228">
        <v>260</v>
      </c>
      <c r="L2228">
        <v>4540</v>
      </c>
      <c r="M2228">
        <v>16.989999999999998</v>
      </c>
    </row>
    <row r="2229" spans="3:13" x14ac:dyDescent="0.25">
      <c r="C2229" s="95">
        <v>40592</v>
      </c>
      <c r="D2229" s="97">
        <v>1.6242000000000001</v>
      </c>
      <c r="E2229">
        <v>102.52</v>
      </c>
      <c r="F2229">
        <v>1.3694</v>
      </c>
      <c r="G2229">
        <v>111.05</v>
      </c>
      <c r="H2229">
        <v>92.275000000000006</v>
      </c>
      <c r="I2229">
        <v>709.75</v>
      </c>
      <c r="J2229">
        <v>822.25</v>
      </c>
      <c r="K2229">
        <v>262.75</v>
      </c>
      <c r="L2229">
        <v>4540</v>
      </c>
      <c r="M2229">
        <v>16.989999999999998</v>
      </c>
    </row>
    <row r="2230" spans="3:13" x14ac:dyDescent="0.25">
      <c r="C2230" s="95">
        <v>40591</v>
      </c>
      <c r="D2230" s="97">
        <v>1.6171</v>
      </c>
      <c r="E2230">
        <v>102.59</v>
      </c>
      <c r="F2230">
        <v>1.3601000000000001</v>
      </c>
      <c r="G2230">
        <v>110.27500000000001</v>
      </c>
      <c r="H2230">
        <v>92.174999999999997</v>
      </c>
      <c r="I2230">
        <v>712.75</v>
      </c>
      <c r="J2230">
        <v>850.75</v>
      </c>
      <c r="K2230">
        <v>264</v>
      </c>
      <c r="L2230">
        <v>4540</v>
      </c>
      <c r="M2230">
        <v>16.98</v>
      </c>
    </row>
    <row r="2231" spans="3:13" x14ac:dyDescent="0.25">
      <c r="C2231" s="95">
        <v>40590</v>
      </c>
      <c r="D2231" s="97">
        <v>1.6089</v>
      </c>
      <c r="E2231">
        <v>103.78</v>
      </c>
      <c r="F2231">
        <v>1.3566</v>
      </c>
      <c r="G2231">
        <v>109</v>
      </c>
      <c r="H2231">
        <v>91.9</v>
      </c>
      <c r="I2231">
        <v>690.5</v>
      </c>
      <c r="J2231">
        <v>837</v>
      </c>
      <c r="K2231">
        <v>261.5</v>
      </c>
      <c r="L2231">
        <v>4540</v>
      </c>
      <c r="M2231">
        <v>16.93</v>
      </c>
    </row>
    <row r="2232" spans="3:13" x14ac:dyDescent="0.25">
      <c r="C2232" s="95">
        <v>40589</v>
      </c>
      <c r="D2232" s="97">
        <v>1.6123000000000001</v>
      </c>
      <c r="E2232">
        <v>101.64</v>
      </c>
      <c r="F2232">
        <v>1.3489</v>
      </c>
      <c r="G2232">
        <v>109.05</v>
      </c>
      <c r="H2232">
        <v>92.55</v>
      </c>
      <c r="I2232">
        <v>690.5</v>
      </c>
      <c r="J2232">
        <v>840.25</v>
      </c>
      <c r="K2232">
        <v>266.5</v>
      </c>
      <c r="L2232">
        <v>4540</v>
      </c>
      <c r="M2232">
        <v>16.96</v>
      </c>
    </row>
    <row r="2233" spans="3:13" x14ac:dyDescent="0.25">
      <c r="C2233" s="95">
        <v>40588</v>
      </c>
      <c r="D2233" s="97">
        <v>1.6035999999999999</v>
      </c>
      <c r="E2233">
        <v>103.08</v>
      </c>
      <c r="F2233">
        <v>1.3483000000000001</v>
      </c>
      <c r="G2233">
        <v>109.2</v>
      </c>
      <c r="H2233">
        <v>85.674999999999997</v>
      </c>
      <c r="I2233">
        <v>695.75</v>
      </c>
      <c r="J2233">
        <v>872</v>
      </c>
      <c r="K2233">
        <v>274.75</v>
      </c>
      <c r="L2233">
        <v>4246</v>
      </c>
      <c r="M2233">
        <v>16.96</v>
      </c>
    </row>
    <row r="2234" spans="3:13" x14ac:dyDescent="0.25">
      <c r="C2234" s="95">
        <v>40585</v>
      </c>
      <c r="D2234" s="97">
        <v>1.6004</v>
      </c>
      <c r="E2234">
        <v>101.43</v>
      </c>
      <c r="F2234">
        <v>1.3546</v>
      </c>
      <c r="G2234">
        <v>107.77500000000001</v>
      </c>
      <c r="H2234">
        <v>86.4</v>
      </c>
      <c r="I2234">
        <v>706.5</v>
      </c>
      <c r="J2234">
        <v>867</v>
      </c>
      <c r="K2234">
        <v>273</v>
      </c>
      <c r="L2234">
        <v>4246</v>
      </c>
      <c r="M2234">
        <v>16.989999999999998</v>
      </c>
    </row>
    <row r="2235" spans="3:13" x14ac:dyDescent="0.25">
      <c r="C2235" s="95">
        <v>40584</v>
      </c>
      <c r="D2235" s="97">
        <v>1.6093</v>
      </c>
      <c r="E2235">
        <v>100.87</v>
      </c>
      <c r="F2235">
        <v>1.3593</v>
      </c>
      <c r="G2235">
        <v>108.9</v>
      </c>
      <c r="H2235">
        <v>86.724999999999994</v>
      </c>
      <c r="I2235">
        <v>698.5</v>
      </c>
      <c r="J2235">
        <v>862.75</v>
      </c>
      <c r="K2235">
        <v>276</v>
      </c>
      <c r="L2235">
        <v>4246</v>
      </c>
      <c r="M2235">
        <v>16.7</v>
      </c>
    </row>
    <row r="2236" spans="3:13" x14ac:dyDescent="0.25">
      <c r="C2236" s="95">
        <v>40583</v>
      </c>
      <c r="D2236" s="97">
        <v>1.6102000000000001</v>
      </c>
      <c r="E2236">
        <v>101.82</v>
      </c>
      <c r="F2236">
        <v>1.373</v>
      </c>
      <c r="G2236">
        <v>107.72499999999999</v>
      </c>
      <c r="H2236">
        <v>85.174999999999997</v>
      </c>
      <c r="I2236">
        <v>698</v>
      </c>
      <c r="J2236">
        <v>886</v>
      </c>
      <c r="K2236">
        <v>278.5</v>
      </c>
      <c r="L2236">
        <v>4246</v>
      </c>
      <c r="M2236">
        <v>16.690000000000001</v>
      </c>
    </row>
    <row r="2237" spans="3:13" x14ac:dyDescent="0.25">
      <c r="C2237" s="95">
        <v>40582</v>
      </c>
      <c r="D2237" s="97">
        <v>1.6072</v>
      </c>
      <c r="E2237">
        <v>99.92</v>
      </c>
      <c r="F2237">
        <v>1.3633</v>
      </c>
      <c r="G2237">
        <v>107.65</v>
      </c>
      <c r="H2237">
        <v>84.825000000000003</v>
      </c>
      <c r="I2237">
        <v>673.75</v>
      </c>
      <c r="J2237">
        <v>874.25</v>
      </c>
      <c r="K2237">
        <v>276</v>
      </c>
      <c r="L2237">
        <v>4246</v>
      </c>
      <c r="M2237">
        <v>16.7</v>
      </c>
    </row>
    <row r="2238" spans="3:13" x14ac:dyDescent="0.25">
      <c r="C2238" s="95">
        <v>40581</v>
      </c>
      <c r="D2238" s="97">
        <v>1.611</v>
      </c>
      <c r="E2238">
        <v>99.25</v>
      </c>
      <c r="F2238">
        <v>1.3586</v>
      </c>
      <c r="G2238">
        <v>107.72499999999999</v>
      </c>
      <c r="H2238">
        <v>84.95</v>
      </c>
      <c r="I2238">
        <v>674.75</v>
      </c>
      <c r="J2238">
        <v>858.75</v>
      </c>
      <c r="K2238">
        <v>277.75</v>
      </c>
      <c r="L2238">
        <v>4246</v>
      </c>
      <c r="M2238">
        <v>16.559999999999999</v>
      </c>
    </row>
    <row r="2239" spans="3:13" x14ac:dyDescent="0.25">
      <c r="C2239" s="95">
        <v>40578</v>
      </c>
      <c r="D2239" s="97">
        <v>1.6099000000000001</v>
      </c>
      <c r="E2239">
        <v>99.83</v>
      </c>
      <c r="F2239">
        <v>1.3585</v>
      </c>
      <c r="G2239">
        <v>108.25</v>
      </c>
      <c r="H2239">
        <v>84.5</v>
      </c>
      <c r="I2239">
        <v>678.5</v>
      </c>
      <c r="J2239">
        <v>853.75</v>
      </c>
      <c r="K2239">
        <v>274.75</v>
      </c>
      <c r="L2239">
        <v>4246</v>
      </c>
      <c r="M2239">
        <v>16.59</v>
      </c>
    </row>
    <row r="2240" spans="3:13" x14ac:dyDescent="0.25">
      <c r="C2240" s="95">
        <v>40577</v>
      </c>
      <c r="D2240" s="97">
        <v>1.6136999999999999</v>
      </c>
      <c r="E2240">
        <v>101.76</v>
      </c>
      <c r="F2240">
        <v>1.363</v>
      </c>
      <c r="G2240">
        <v>108.2</v>
      </c>
      <c r="H2240">
        <v>83.35</v>
      </c>
      <c r="I2240">
        <v>662.5</v>
      </c>
      <c r="J2240">
        <v>859</v>
      </c>
      <c r="K2240">
        <v>275.75</v>
      </c>
      <c r="L2240">
        <v>4246</v>
      </c>
      <c r="M2240">
        <v>13.5</v>
      </c>
    </row>
    <row r="2241" spans="3:13" x14ac:dyDescent="0.25">
      <c r="C2241" s="95">
        <v>40576</v>
      </c>
      <c r="D2241" s="97">
        <v>1.6185</v>
      </c>
      <c r="E2241">
        <v>102.34</v>
      </c>
      <c r="F2241">
        <v>1.3803000000000001</v>
      </c>
      <c r="G2241">
        <v>107.75</v>
      </c>
      <c r="H2241">
        <v>84.025000000000006</v>
      </c>
      <c r="I2241">
        <v>669.25</v>
      </c>
      <c r="J2241">
        <v>863</v>
      </c>
      <c r="K2241">
        <v>273</v>
      </c>
      <c r="L2241">
        <v>4246</v>
      </c>
      <c r="M2241">
        <v>13.49</v>
      </c>
    </row>
    <row r="2242" spans="3:13" x14ac:dyDescent="0.25">
      <c r="C2242" s="95">
        <v>40575</v>
      </c>
      <c r="D2242" s="97">
        <v>1.6145</v>
      </c>
      <c r="E2242">
        <v>101.74</v>
      </c>
      <c r="F2242">
        <v>1.3833</v>
      </c>
      <c r="G2242">
        <v>109</v>
      </c>
      <c r="H2242">
        <v>85.075000000000003</v>
      </c>
      <c r="I2242">
        <v>666</v>
      </c>
      <c r="J2242">
        <v>835.75</v>
      </c>
      <c r="K2242">
        <v>269</v>
      </c>
      <c r="L2242">
        <v>4246</v>
      </c>
      <c r="M2242">
        <v>13.5</v>
      </c>
    </row>
    <row r="2243" spans="3:13" x14ac:dyDescent="0.25">
      <c r="C2243" s="95">
        <v>40574</v>
      </c>
      <c r="D2243" s="97">
        <v>1.6013999999999999</v>
      </c>
      <c r="E2243">
        <v>101.01</v>
      </c>
      <c r="F2243">
        <v>1.3685</v>
      </c>
      <c r="G2243">
        <v>108.95</v>
      </c>
      <c r="H2243">
        <v>87.25</v>
      </c>
      <c r="I2243">
        <v>659.5</v>
      </c>
      <c r="J2243">
        <v>840.75</v>
      </c>
      <c r="K2243">
        <v>269</v>
      </c>
      <c r="L2243">
        <v>3960</v>
      </c>
      <c r="M2243">
        <v>13.49</v>
      </c>
    </row>
    <row r="2244" spans="3:13" x14ac:dyDescent="0.25">
      <c r="C2244" s="95">
        <v>40571</v>
      </c>
      <c r="D2244" s="97">
        <v>1.5860000000000001</v>
      </c>
      <c r="E2244">
        <v>99.42</v>
      </c>
      <c r="F2244">
        <v>1.3613</v>
      </c>
      <c r="G2244">
        <v>107.5</v>
      </c>
      <c r="H2244">
        <v>85.75</v>
      </c>
      <c r="I2244">
        <v>644</v>
      </c>
      <c r="J2244">
        <v>825.75</v>
      </c>
      <c r="K2244">
        <v>266</v>
      </c>
      <c r="L2244">
        <v>3960</v>
      </c>
      <c r="M2244">
        <v>13.5</v>
      </c>
    </row>
    <row r="2245" spans="3:13" x14ac:dyDescent="0.25">
      <c r="C2245" s="95">
        <v>40570</v>
      </c>
      <c r="D2245" s="97">
        <v>1.5921000000000001</v>
      </c>
      <c r="E2245">
        <v>97.39</v>
      </c>
      <c r="F2245">
        <v>1.3726</v>
      </c>
      <c r="G2245">
        <v>106.95</v>
      </c>
      <c r="H2245">
        <v>83.95</v>
      </c>
      <c r="I2245">
        <v>650.75</v>
      </c>
      <c r="J2245">
        <v>846.25</v>
      </c>
      <c r="K2245">
        <v>264.75</v>
      </c>
      <c r="L2245">
        <v>3960</v>
      </c>
      <c r="M2245">
        <v>13.52</v>
      </c>
    </row>
    <row r="2246" spans="3:13" x14ac:dyDescent="0.25">
      <c r="C2246" s="95">
        <v>40569</v>
      </c>
      <c r="D2246" s="97">
        <v>1.59</v>
      </c>
      <c r="E2246">
        <v>97.91</v>
      </c>
      <c r="F2246">
        <v>1.3696999999999999</v>
      </c>
      <c r="G2246">
        <v>107.22499999999999</v>
      </c>
      <c r="H2246">
        <v>83.025000000000006</v>
      </c>
      <c r="I2246">
        <v>657.75</v>
      </c>
      <c r="J2246">
        <v>856.5</v>
      </c>
      <c r="K2246">
        <v>266</v>
      </c>
      <c r="L2246">
        <v>3960</v>
      </c>
      <c r="M2246">
        <v>13.53</v>
      </c>
    </row>
    <row r="2247" spans="3:13" x14ac:dyDescent="0.25">
      <c r="C2247" s="95">
        <v>40568</v>
      </c>
      <c r="D2247" s="97">
        <v>1.5822000000000001</v>
      </c>
      <c r="E2247">
        <v>95.25</v>
      </c>
      <c r="F2247">
        <v>1.3689</v>
      </c>
      <c r="G2247">
        <v>106.25</v>
      </c>
      <c r="H2247">
        <v>81.825000000000003</v>
      </c>
      <c r="I2247">
        <v>644</v>
      </c>
      <c r="J2247">
        <v>838.25</v>
      </c>
      <c r="K2247">
        <v>262.5</v>
      </c>
      <c r="L2247">
        <v>3960</v>
      </c>
      <c r="M2247">
        <v>13.53</v>
      </c>
    </row>
    <row r="2248" spans="3:13" x14ac:dyDescent="0.25">
      <c r="C2248" s="95">
        <v>40567</v>
      </c>
      <c r="D2248" s="97">
        <v>1.5993999999999999</v>
      </c>
      <c r="E2248">
        <v>96.61</v>
      </c>
      <c r="F2248">
        <v>1.3643000000000001</v>
      </c>
      <c r="G2248">
        <v>106.77500000000001</v>
      </c>
      <c r="H2248">
        <v>80.650000000000006</v>
      </c>
      <c r="I2248">
        <v>655.25</v>
      </c>
      <c r="J2248">
        <v>835.25</v>
      </c>
      <c r="K2248">
        <v>261.25</v>
      </c>
      <c r="L2248">
        <v>3960</v>
      </c>
      <c r="M2248">
        <v>13.53</v>
      </c>
    </row>
    <row r="2249" spans="3:13" x14ac:dyDescent="0.25">
      <c r="C2249" s="95">
        <v>40564</v>
      </c>
      <c r="D2249" s="97">
        <v>1.6001000000000001</v>
      </c>
      <c r="E2249">
        <v>97.6</v>
      </c>
      <c r="F2249">
        <v>1.3614999999999999</v>
      </c>
      <c r="G2249">
        <v>107.95</v>
      </c>
      <c r="H2249">
        <v>80.325000000000003</v>
      </c>
      <c r="I2249">
        <v>657.25</v>
      </c>
      <c r="J2249">
        <v>824.5</v>
      </c>
      <c r="K2249">
        <v>259.5</v>
      </c>
      <c r="L2249">
        <v>3960</v>
      </c>
      <c r="M2249">
        <v>13.5</v>
      </c>
    </row>
    <row r="2250" spans="3:13" x14ac:dyDescent="0.25">
      <c r="C2250" s="95">
        <v>40563</v>
      </c>
      <c r="D2250" s="97">
        <v>1.591</v>
      </c>
      <c r="E2250">
        <v>96.58</v>
      </c>
      <c r="F2250">
        <v>1.3475999999999999</v>
      </c>
      <c r="G2250">
        <v>108.65</v>
      </c>
      <c r="H2250">
        <v>80.275000000000006</v>
      </c>
      <c r="I2250">
        <v>654</v>
      </c>
      <c r="J2250">
        <v>803.5</v>
      </c>
      <c r="K2250">
        <v>258.75</v>
      </c>
      <c r="L2250">
        <v>3960</v>
      </c>
      <c r="M2250">
        <v>13.5</v>
      </c>
    </row>
    <row r="2251" spans="3:13" x14ac:dyDescent="0.25">
      <c r="C2251" s="95">
        <v>40562</v>
      </c>
      <c r="D2251" s="97">
        <v>1.5991</v>
      </c>
      <c r="E2251">
        <v>98.16</v>
      </c>
      <c r="F2251">
        <v>1.3466</v>
      </c>
      <c r="G2251">
        <v>108.8</v>
      </c>
      <c r="H2251">
        <v>80</v>
      </c>
      <c r="I2251">
        <v>641.25</v>
      </c>
      <c r="J2251">
        <v>797.25</v>
      </c>
      <c r="K2251">
        <v>259.75</v>
      </c>
      <c r="L2251">
        <v>3960</v>
      </c>
      <c r="M2251">
        <v>13.47</v>
      </c>
    </row>
    <row r="2252" spans="3:13" x14ac:dyDescent="0.25">
      <c r="C2252" s="95">
        <v>40561</v>
      </c>
      <c r="D2252" s="97">
        <v>1.5955999999999999</v>
      </c>
      <c r="E2252">
        <v>97.8</v>
      </c>
      <c r="F2252">
        <v>1.3379000000000001</v>
      </c>
      <c r="G2252">
        <v>109.2</v>
      </c>
      <c r="H2252">
        <v>80.474999999999994</v>
      </c>
      <c r="I2252">
        <v>659.5</v>
      </c>
      <c r="J2252">
        <v>793.25</v>
      </c>
      <c r="K2252">
        <v>255.75</v>
      </c>
      <c r="L2252">
        <v>3960</v>
      </c>
      <c r="M2252">
        <v>13.51</v>
      </c>
    </row>
    <row r="2253" spans="3:13" x14ac:dyDescent="0.25">
      <c r="C2253" s="95">
        <v>40560</v>
      </c>
      <c r="D2253" s="97">
        <v>1.5889</v>
      </c>
      <c r="E2253">
        <v>97.43</v>
      </c>
      <c r="F2253">
        <v>1.3291999999999999</v>
      </c>
      <c r="G2253">
        <v>109.375</v>
      </c>
      <c r="H2253">
        <v>79.525000000000006</v>
      </c>
      <c r="I2253">
        <v>648.75</v>
      </c>
      <c r="J2253">
        <v>773.25</v>
      </c>
      <c r="K2253">
        <v>251.75</v>
      </c>
      <c r="L2253">
        <v>3908</v>
      </c>
      <c r="M2253">
        <v>13.51</v>
      </c>
    </row>
    <row r="2254" spans="3:13" x14ac:dyDescent="0.25">
      <c r="C2254" s="95">
        <v>40557</v>
      </c>
      <c r="D2254" s="97">
        <v>1.5860000000000001</v>
      </c>
      <c r="E2254">
        <v>98.68</v>
      </c>
      <c r="F2254">
        <v>1.3374999999999999</v>
      </c>
      <c r="G2254">
        <v>109.375</v>
      </c>
      <c r="H2254">
        <v>79.525000000000006</v>
      </c>
      <c r="I2254">
        <v>648.75</v>
      </c>
      <c r="J2254">
        <v>773.25</v>
      </c>
      <c r="K2254">
        <v>251</v>
      </c>
      <c r="L2254">
        <v>3908</v>
      </c>
      <c r="M2254">
        <v>13.51</v>
      </c>
    </row>
    <row r="2255" spans="3:13" x14ac:dyDescent="0.25">
      <c r="C2255" s="95">
        <v>40556</v>
      </c>
      <c r="D2255" s="97">
        <v>1.5834999999999999</v>
      </c>
      <c r="E2255">
        <v>98.06</v>
      </c>
      <c r="F2255">
        <v>1.3353999999999999</v>
      </c>
      <c r="G2255">
        <v>109.9</v>
      </c>
      <c r="H2255">
        <v>80.3</v>
      </c>
      <c r="I2255">
        <v>642.5</v>
      </c>
      <c r="J2255">
        <v>783.5</v>
      </c>
      <c r="K2255">
        <v>255.25</v>
      </c>
      <c r="L2255">
        <v>3908</v>
      </c>
      <c r="M2255">
        <v>13.55</v>
      </c>
    </row>
    <row r="2256" spans="3:13" x14ac:dyDescent="0.25">
      <c r="C2256" s="95">
        <v>40555</v>
      </c>
      <c r="D2256" s="97">
        <v>1.5769</v>
      </c>
      <c r="E2256">
        <v>98.12</v>
      </c>
      <c r="F2256">
        <v>1.3134999999999999</v>
      </c>
      <c r="G2256">
        <v>110.2</v>
      </c>
      <c r="H2256">
        <v>81.125</v>
      </c>
      <c r="I2256">
        <v>631</v>
      </c>
      <c r="J2256">
        <v>770.5</v>
      </c>
      <c r="K2256">
        <v>255.5</v>
      </c>
      <c r="L2256">
        <v>3908</v>
      </c>
      <c r="M2256">
        <v>13.52</v>
      </c>
    </row>
    <row r="2257" spans="3:13" x14ac:dyDescent="0.25">
      <c r="C2257" s="95">
        <v>40554</v>
      </c>
      <c r="D2257" s="97">
        <v>1.5612999999999999</v>
      </c>
      <c r="E2257">
        <v>97.61</v>
      </c>
      <c r="F2257">
        <v>1.2975000000000001</v>
      </c>
      <c r="G2257">
        <v>108.45</v>
      </c>
      <c r="H2257">
        <v>79.974999999999994</v>
      </c>
      <c r="I2257">
        <v>607</v>
      </c>
      <c r="J2257">
        <v>759.5</v>
      </c>
      <c r="K2257">
        <v>254</v>
      </c>
      <c r="L2257">
        <v>3908</v>
      </c>
      <c r="M2257">
        <v>13.46</v>
      </c>
    </row>
    <row r="2258" spans="3:13" x14ac:dyDescent="0.25">
      <c r="C2258" s="95">
        <v>40553</v>
      </c>
      <c r="D2258" s="97">
        <v>1.5569999999999999</v>
      </c>
      <c r="E2258">
        <v>95.7</v>
      </c>
      <c r="F2258">
        <v>1.2941</v>
      </c>
      <c r="G2258">
        <v>106.95</v>
      </c>
      <c r="H2258">
        <v>79.7</v>
      </c>
      <c r="I2258">
        <v>607</v>
      </c>
      <c r="J2258">
        <v>767.25</v>
      </c>
      <c r="K2258">
        <v>258</v>
      </c>
      <c r="L2258">
        <v>3908</v>
      </c>
      <c r="M2258">
        <v>13.35</v>
      </c>
    </row>
    <row r="2259" spans="3:13" x14ac:dyDescent="0.25">
      <c r="C2259" s="95">
        <v>40550</v>
      </c>
      <c r="D2259" s="97">
        <v>1.5556000000000001</v>
      </c>
      <c r="E2259">
        <v>93.33</v>
      </c>
      <c r="F2259">
        <v>1.2916000000000001</v>
      </c>
      <c r="G2259">
        <v>106.375</v>
      </c>
      <c r="H2259">
        <v>79.424999999999997</v>
      </c>
      <c r="I2259">
        <v>595</v>
      </c>
      <c r="J2259">
        <v>774</v>
      </c>
      <c r="K2259">
        <v>256</v>
      </c>
      <c r="L2259">
        <v>3908</v>
      </c>
      <c r="M2259">
        <v>13.33</v>
      </c>
    </row>
    <row r="2260" spans="3:13" x14ac:dyDescent="0.25">
      <c r="C2260" s="95">
        <v>40549</v>
      </c>
      <c r="D2260" s="97">
        <v>1.5464</v>
      </c>
      <c r="E2260">
        <v>94.52</v>
      </c>
      <c r="F2260">
        <v>1.3001</v>
      </c>
      <c r="G2260">
        <v>106.72499999999999</v>
      </c>
      <c r="H2260">
        <v>79.775000000000006</v>
      </c>
      <c r="I2260">
        <v>602</v>
      </c>
      <c r="J2260">
        <v>789</v>
      </c>
      <c r="K2260">
        <v>257.75</v>
      </c>
      <c r="L2260">
        <v>3908</v>
      </c>
      <c r="M2260">
        <v>13.22</v>
      </c>
    </row>
    <row r="2261" spans="3:13" x14ac:dyDescent="0.25">
      <c r="C2261" s="95">
        <v>40548</v>
      </c>
      <c r="D2261" s="97">
        <v>1.5510999999999999</v>
      </c>
      <c r="E2261">
        <v>95.5</v>
      </c>
      <c r="F2261">
        <v>1.3150999999999999</v>
      </c>
      <c r="G2261">
        <v>106.625</v>
      </c>
      <c r="H2261">
        <v>78.025000000000006</v>
      </c>
      <c r="I2261">
        <v>619.25</v>
      </c>
      <c r="J2261">
        <v>808.25</v>
      </c>
      <c r="K2261">
        <v>256.5</v>
      </c>
      <c r="L2261">
        <v>3908</v>
      </c>
      <c r="M2261">
        <v>13.21</v>
      </c>
    </row>
    <row r="2262" spans="3:13" x14ac:dyDescent="0.25">
      <c r="C2262" s="95">
        <v>40547</v>
      </c>
      <c r="D2262" s="97">
        <v>1.5584</v>
      </c>
      <c r="E2262">
        <v>93.53</v>
      </c>
      <c r="F2262">
        <v>1.3301000000000001</v>
      </c>
      <c r="G2262">
        <v>106.175</v>
      </c>
      <c r="H2262">
        <v>77.3</v>
      </c>
      <c r="I2262">
        <v>608.5</v>
      </c>
      <c r="J2262">
        <v>789.25</v>
      </c>
      <c r="K2262">
        <v>253.5</v>
      </c>
      <c r="L2262">
        <v>3908</v>
      </c>
      <c r="M2262">
        <v>13.18</v>
      </c>
    </row>
    <row r="2263" spans="3:13" x14ac:dyDescent="0.25">
      <c r="C2263" s="95">
        <v>40546</v>
      </c>
      <c r="D2263" s="97">
        <v>1.548</v>
      </c>
      <c r="E2263">
        <v>94.84</v>
      </c>
      <c r="F2263">
        <v>1.3351</v>
      </c>
      <c r="G2263">
        <v>106.97499999999999</v>
      </c>
      <c r="H2263">
        <v>77.974999999999994</v>
      </c>
      <c r="I2263">
        <v>620.5</v>
      </c>
      <c r="J2263">
        <v>805.5</v>
      </c>
      <c r="K2263">
        <v>257</v>
      </c>
      <c r="L2263">
        <v>3690</v>
      </c>
      <c r="M2263">
        <v>13.19</v>
      </c>
    </row>
    <row r="2264" spans="3:13" x14ac:dyDescent="0.25">
      <c r="C2264" s="95">
        <v>40543</v>
      </c>
      <c r="D2264" s="97">
        <v>1.5599000000000001</v>
      </c>
      <c r="E2264">
        <v>94.75</v>
      </c>
      <c r="F2264">
        <v>1.3376999999999999</v>
      </c>
      <c r="G2264">
        <v>107.9</v>
      </c>
      <c r="H2264">
        <v>79.75</v>
      </c>
      <c r="I2264">
        <v>629</v>
      </c>
      <c r="J2264">
        <v>794.25</v>
      </c>
      <c r="K2264">
        <v>252.5</v>
      </c>
      <c r="L2264">
        <v>3690</v>
      </c>
      <c r="M2264">
        <v>13.22</v>
      </c>
    </row>
    <row r="2265" spans="3:13" x14ac:dyDescent="0.25">
      <c r="C2265" s="95">
        <v>40542</v>
      </c>
      <c r="D2265" s="97">
        <v>1.542</v>
      </c>
      <c r="E2265">
        <v>93.09</v>
      </c>
      <c r="F2265">
        <v>1.3281000000000001</v>
      </c>
      <c r="G2265">
        <v>107</v>
      </c>
      <c r="H2265">
        <v>78.849999999999994</v>
      </c>
      <c r="I2265">
        <v>616</v>
      </c>
      <c r="J2265">
        <v>784.75</v>
      </c>
      <c r="K2265">
        <v>248</v>
      </c>
      <c r="L2265">
        <v>3690</v>
      </c>
      <c r="M2265">
        <v>13.27</v>
      </c>
    </row>
    <row r="2266" spans="3:13" x14ac:dyDescent="0.25">
      <c r="C2266" s="95">
        <v>40541</v>
      </c>
      <c r="D2266" s="97">
        <v>1.5498000000000001</v>
      </c>
      <c r="E2266">
        <v>94.14</v>
      </c>
      <c r="F2266">
        <v>1.3223</v>
      </c>
      <c r="G2266">
        <v>106.325</v>
      </c>
      <c r="H2266">
        <v>79.599999999999994</v>
      </c>
      <c r="I2266">
        <v>624</v>
      </c>
      <c r="J2266">
        <v>799.25</v>
      </c>
      <c r="K2266">
        <v>252.5</v>
      </c>
      <c r="L2266">
        <v>3690</v>
      </c>
      <c r="M2266">
        <v>13.86</v>
      </c>
    </row>
    <row r="2267" spans="3:13" x14ac:dyDescent="0.25">
      <c r="C2267" s="95">
        <v>40540</v>
      </c>
      <c r="D2267" s="97">
        <v>1.5382</v>
      </c>
      <c r="E2267">
        <v>94.38</v>
      </c>
      <c r="F2267">
        <v>1.3117000000000001</v>
      </c>
      <c r="G2267">
        <v>105.45</v>
      </c>
      <c r="H2267">
        <v>78.625</v>
      </c>
      <c r="I2267">
        <v>623.25</v>
      </c>
      <c r="J2267">
        <v>798.25</v>
      </c>
      <c r="K2267">
        <v>252.5</v>
      </c>
      <c r="L2267">
        <v>3690</v>
      </c>
      <c r="M2267">
        <v>13.84</v>
      </c>
    </row>
    <row r="2268" spans="3:13" x14ac:dyDescent="0.25">
      <c r="C2268" s="95">
        <v>40539</v>
      </c>
      <c r="D2268" s="97">
        <v>1.5418000000000001</v>
      </c>
      <c r="E2268">
        <v>93.85</v>
      </c>
      <c r="F2268">
        <v>1.3159000000000001</v>
      </c>
      <c r="G2268">
        <v>104.9</v>
      </c>
      <c r="H2268">
        <v>78.849999999999994</v>
      </c>
      <c r="I2268">
        <v>615.25</v>
      </c>
      <c r="J2268">
        <v>780.25</v>
      </c>
      <c r="K2268">
        <v>249</v>
      </c>
      <c r="L2268">
        <v>3690</v>
      </c>
      <c r="M2268">
        <v>13.82</v>
      </c>
    </row>
    <row r="2269" spans="3:13" x14ac:dyDescent="0.25">
      <c r="C2269" s="95">
        <v>40536</v>
      </c>
      <c r="D2269" s="97">
        <v>1.5441</v>
      </c>
      <c r="E2269">
        <v>93.77</v>
      </c>
      <c r="F2269">
        <v>1.3115000000000001</v>
      </c>
      <c r="G2269">
        <v>104</v>
      </c>
      <c r="H2269">
        <v>78.724999999999994</v>
      </c>
      <c r="I2269">
        <v>614</v>
      </c>
      <c r="J2269">
        <v>783</v>
      </c>
      <c r="K2269">
        <v>249.75</v>
      </c>
      <c r="L2269">
        <v>3690</v>
      </c>
      <c r="M2269">
        <v>13.79</v>
      </c>
    </row>
    <row r="2270" spans="3:13" x14ac:dyDescent="0.25">
      <c r="C2270" s="95">
        <v>40535</v>
      </c>
      <c r="D2270" s="97">
        <v>1.5426</v>
      </c>
      <c r="E2270">
        <v>94.25</v>
      </c>
      <c r="F2270">
        <v>1.3119000000000001</v>
      </c>
      <c r="G2270">
        <v>104</v>
      </c>
      <c r="H2270">
        <v>78.724999999999994</v>
      </c>
      <c r="I2270">
        <v>614</v>
      </c>
      <c r="J2270">
        <v>783</v>
      </c>
      <c r="K2270">
        <v>248</v>
      </c>
      <c r="L2270">
        <v>3690</v>
      </c>
      <c r="M2270">
        <v>13.79</v>
      </c>
    </row>
    <row r="2271" spans="3:13" x14ac:dyDescent="0.25">
      <c r="C2271" s="95">
        <v>40534</v>
      </c>
      <c r="D2271" s="97">
        <v>1.5384</v>
      </c>
      <c r="E2271">
        <v>93.65</v>
      </c>
      <c r="F2271">
        <v>1.3099000000000001</v>
      </c>
      <c r="G2271">
        <v>104.125</v>
      </c>
      <c r="H2271">
        <v>78.875</v>
      </c>
      <c r="I2271">
        <v>609</v>
      </c>
      <c r="J2271">
        <v>783.5</v>
      </c>
      <c r="K2271">
        <v>247.25</v>
      </c>
      <c r="L2271">
        <v>3690</v>
      </c>
      <c r="M2271">
        <v>13.73</v>
      </c>
    </row>
    <row r="2272" spans="3:13" x14ac:dyDescent="0.25">
      <c r="C2272" s="95">
        <v>40533</v>
      </c>
      <c r="D2272" s="97">
        <v>1.5464</v>
      </c>
      <c r="E2272">
        <v>93.2</v>
      </c>
      <c r="F2272">
        <v>1.3095000000000001</v>
      </c>
      <c r="G2272">
        <v>102.85</v>
      </c>
      <c r="H2272">
        <v>75.974999999999994</v>
      </c>
      <c r="I2272">
        <v>602.25</v>
      </c>
      <c r="J2272">
        <v>765</v>
      </c>
      <c r="K2272">
        <v>244.75</v>
      </c>
      <c r="L2272">
        <v>3690</v>
      </c>
      <c r="M2272">
        <v>13.74</v>
      </c>
    </row>
    <row r="2273" spans="3:13" x14ac:dyDescent="0.25">
      <c r="C2273" s="95">
        <v>40532</v>
      </c>
      <c r="D2273" s="97">
        <v>1.5509999999999999</v>
      </c>
      <c r="E2273">
        <v>92.74</v>
      </c>
      <c r="F2273">
        <v>1.3118000000000001</v>
      </c>
      <c r="G2273">
        <v>102.77500000000001</v>
      </c>
      <c r="H2273">
        <v>76.075000000000003</v>
      </c>
      <c r="I2273">
        <v>599.5</v>
      </c>
      <c r="J2273">
        <v>769.5</v>
      </c>
      <c r="K2273">
        <v>241</v>
      </c>
      <c r="L2273">
        <v>3690</v>
      </c>
      <c r="M2273">
        <v>13.74</v>
      </c>
    </row>
    <row r="2274" spans="3:13" x14ac:dyDescent="0.25">
      <c r="C2274" s="95">
        <v>40529</v>
      </c>
      <c r="D2274" s="97">
        <v>1.5533999999999999</v>
      </c>
      <c r="E2274">
        <v>91.67</v>
      </c>
      <c r="F2274">
        <v>1.3180000000000001</v>
      </c>
      <c r="G2274">
        <v>102.175</v>
      </c>
      <c r="H2274">
        <v>75.95</v>
      </c>
      <c r="I2274">
        <v>596.5</v>
      </c>
      <c r="J2274">
        <v>756.75</v>
      </c>
      <c r="K2274">
        <v>236.25</v>
      </c>
      <c r="L2274">
        <v>3690</v>
      </c>
      <c r="M2274">
        <v>13.73</v>
      </c>
    </row>
    <row r="2275" spans="3:13" x14ac:dyDescent="0.25">
      <c r="C2275" s="95">
        <v>40528</v>
      </c>
      <c r="D2275" s="97">
        <v>1.5633999999999999</v>
      </c>
      <c r="E2275">
        <v>91.71</v>
      </c>
      <c r="F2275">
        <v>1.3236000000000001</v>
      </c>
      <c r="G2275">
        <v>101.2</v>
      </c>
      <c r="H2275">
        <v>74.575000000000003</v>
      </c>
      <c r="I2275">
        <v>587.5</v>
      </c>
      <c r="J2275">
        <v>749.75</v>
      </c>
      <c r="K2275">
        <v>236</v>
      </c>
      <c r="L2275">
        <v>3690</v>
      </c>
      <c r="M2275">
        <v>13.78</v>
      </c>
    </row>
    <row r="2276" spans="3:13" x14ac:dyDescent="0.25">
      <c r="C2276" s="95">
        <v>40527</v>
      </c>
      <c r="D2276" s="97">
        <v>1.5537000000000001</v>
      </c>
      <c r="E2276">
        <v>92.2</v>
      </c>
      <c r="F2276">
        <v>1.3210999999999999</v>
      </c>
      <c r="G2276">
        <v>101.6</v>
      </c>
      <c r="H2276">
        <v>75.2</v>
      </c>
      <c r="I2276">
        <v>584.25</v>
      </c>
      <c r="J2276">
        <v>764.75</v>
      </c>
      <c r="K2276">
        <v>238</v>
      </c>
      <c r="L2276">
        <v>3690</v>
      </c>
      <c r="M2276">
        <v>13.78</v>
      </c>
    </row>
    <row r="2277" spans="3:13" x14ac:dyDescent="0.25">
      <c r="C2277" s="95">
        <v>40526</v>
      </c>
      <c r="D2277" s="97">
        <v>1.5786</v>
      </c>
      <c r="E2277">
        <v>91.21</v>
      </c>
      <c r="F2277">
        <v>1.3384</v>
      </c>
      <c r="G2277">
        <v>101.825</v>
      </c>
      <c r="H2277">
        <v>68.924999999999997</v>
      </c>
      <c r="I2277">
        <v>574.5</v>
      </c>
      <c r="J2277">
        <v>721</v>
      </c>
      <c r="K2277">
        <v>236</v>
      </c>
      <c r="L2277">
        <v>3594</v>
      </c>
      <c r="M2277">
        <v>13.78</v>
      </c>
    </row>
    <row r="2278" spans="3:13" x14ac:dyDescent="0.25">
      <c r="C2278" s="95">
        <v>40525</v>
      </c>
      <c r="D2278" s="97">
        <v>1.5855999999999999</v>
      </c>
      <c r="E2278">
        <v>91.19</v>
      </c>
      <c r="F2278">
        <v>1.3389</v>
      </c>
      <c r="G2278">
        <v>101.95</v>
      </c>
      <c r="H2278">
        <v>69.525000000000006</v>
      </c>
      <c r="I2278">
        <v>575.25</v>
      </c>
      <c r="J2278">
        <v>740.25</v>
      </c>
      <c r="K2278">
        <v>241.5</v>
      </c>
      <c r="L2278">
        <v>3594</v>
      </c>
      <c r="M2278">
        <v>13.82</v>
      </c>
    </row>
    <row r="2279" spans="3:13" x14ac:dyDescent="0.25">
      <c r="C2279" s="95">
        <v>40522</v>
      </c>
      <c r="D2279" s="97">
        <v>1.5815999999999999</v>
      </c>
      <c r="E2279">
        <v>90.48</v>
      </c>
      <c r="F2279">
        <v>1.3232999999999999</v>
      </c>
      <c r="G2279">
        <v>100.95</v>
      </c>
      <c r="H2279">
        <v>69.45</v>
      </c>
      <c r="I2279">
        <v>560.25</v>
      </c>
      <c r="J2279">
        <v>735.5</v>
      </c>
      <c r="K2279">
        <v>242</v>
      </c>
      <c r="L2279">
        <v>3594</v>
      </c>
      <c r="M2279">
        <v>13.8</v>
      </c>
    </row>
    <row r="2280" spans="3:13" x14ac:dyDescent="0.25">
      <c r="C2280" s="95">
        <v>40521</v>
      </c>
      <c r="D2280" s="97">
        <v>1.5768</v>
      </c>
      <c r="E2280">
        <v>90.99</v>
      </c>
      <c r="F2280">
        <v>1.3242</v>
      </c>
      <c r="G2280">
        <v>101.8</v>
      </c>
      <c r="H2280">
        <v>69.424999999999997</v>
      </c>
      <c r="I2280">
        <v>560.25</v>
      </c>
      <c r="J2280">
        <v>748.25</v>
      </c>
      <c r="K2280">
        <v>240.25</v>
      </c>
      <c r="L2280">
        <v>3594</v>
      </c>
      <c r="M2280">
        <v>13.78</v>
      </c>
    </row>
    <row r="2281" spans="3:13" x14ac:dyDescent="0.25">
      <c r="C2281" s="95">
        <v>40520</v>
      </c>
      <c r="D2281" s="97">
        <v>1.5804</v>
      </c>
      <c r="E2281">
        <v>90.77</v>
      </c>
      <c r="F2281">
        <v>1.3255999999999999</v>
      </c>
      <c r="G2281">
        <v>102.1</v>
      </c>
      <c r="H2281">
        <v>68.8</v>
      </c>
      <c r="I2281">
        <v>559.5</v>
      </c>
      <c r="J2281">
        <v>742</v>
      </c>
      <c r="K2281">
        <v>238.25</v>
      </c>
      <c r="L2281">
        <v>3594</v>
      </c>
      <c r="M2281">
        <v>13.84</v>
      </c>
    </row>
    <row r="2282" spans="3:13" x14ac:dyDescent="0.25">
      <c r="C2282" s="95">
        <v>40519</v>
      </c>
      <c r="D2282" s="97">
        <v>1.5759000000000001</v>
      </c>
      <c r="E2282">
        <v>91.39</v>
      </c>
      <c r="F2282">
        <v>1.3263</v>
      </c>
      <c r="G2282">
        <v>102.27500000000001</v>
      </c>
      <c r="H2282">
        <v>68.05</v>
      </c>
      <c r="I2282">
        <v>547.25</v>
      </c>
      <c r="J2282">
        <v>743</v>
      </c>
      <c r="K2282">
        <v>232.25</v>
      </c>
      <c r="L2282">
        <v>3594</v>
      </c>
      <c r="M2282">
        <v>13.84</v>
      </c>
    </row>
    <row r="2283" spans="3:13" x14ac:dyDescent="0.25">
      <c r="C2283" s="95">
        <v>40518</v>
      </c>
      <c r="D2283" s="97">
        <v>1.571</v>
      </c>
      <c r="E2283">
        <v>91.45</v>
      </c>
      <c r="F2283">
        <v>1.3305</v>
      </c>
      <c r="G2283">
        <v>103.375</v>
      </c>
      <c r="H2283">
        <v>68.349999999999994</v>
      </c>
      <c r="I2283">
        <v>553.75</v>
      </c>
      <c r="J2283">
        <v>752</v>
      </c>
      <c r="K2283">
        <v>235.25</v>
      </c>
      <c r="L2283">
        <v>3594</v>
      </c>
      <c r="M2283">
        <v>13.88</v>
      </c>
    </row>
    <row r="2284" spans="3:13" x14ac:dyDescent="0.25">
      <c r="C2284" s="95">
        <v>40515</v>
      </c>
      <c r="D2284" s="97">
        <v>1.5777000000000001</v>
      </c>
      <c r="E2284">
        <v>91.42</v>
      </c>
      <c r="F2284">
        <v>1.3413999999999999</v>
      </c>
      <c r="G2284">
        <v>103.175</v>
      </c>
      <c r="H2284">
        <v>69.275000000000006</v>
      </c>
      <c r="I2284">
        <v>559</v>
      </c>
      <c r="J2284">
        <v>738</v>
      </c>
      <c r="K2284">
        <v>235.25</v>
      </c>
      <c r="L2284">
        <v>3594</v>
      </c>
      <c r="M2284">
        <v>13.9</v>
      </c>
    </row>
    <row r="2285" spans="3:13" x14ac:dyDescent="0.25">
      <c r="C2285" s="95">
        <v>40514</v>
      </c>
      <c r="D2285" s="97">
        <v>1.5604</v>
      </c>
      <c r="E2285">
        <v>90.69</v>
      </c>
      <c r="F2285">
        <v>1.3224</v>
      </c>
      <c r="G2285">
        <v>103.075</v>
      </c>
      <c r="H2285">
        <v>68.924999999999997</v>
      </c>
      <c r="I2285">
        <v>540.75</v>
      </c>
      <c r="J2285">
        <v>706.5</v>
      </c>
      <c r="K2285">
        <v>233.75</v>
      </c>
      <c r="L2285">
        <v>3594</v>
      </c>
      <c r="M2285">
        <v>15.46</v>
      </c>
    </row>
    <row r="2286" spans="3:13" x14ac:dyDescent="0.25">
      <c r="C2286" s="95">
        <v>40513</v>
      </c>
      <c r="D2286" s="97">
        <v>1.5627</v>
      </c>
      <c r="E2286">
        <v>88.87</v>
      </c>
      <c r="F2286">
        <v>1.3142</v>
      </c>
      <c r="G2286">
        <v>103.575</v>
      </c>
      <c r="H2286">
        <v>68.525000000000006</v>
      </c>
      <c r="I2286">
        <v>551.75</v>
      </c>
      <c r="J2286">
        <v>697.5</v>
      </c>
      <c r="K2286">
        <v>229</v>
      </c>
      <c r="L2286">
        <v>3594</v>
      </c>
      <c r="M2286">
        <v>15.46</v>
      </c>
    </row>
    <row r="2287" spans="3:13" x14ac:dyDescent="0.25">
      <c r="C2287" s="95">
        <v>40512</v>
      </c>
      <c r="D2287" s="97">
        <v>1.5550999999999999</v>
      </c>
      <c r="E2287">
        <v>85.92</v>
      </c>
      <c r="F2287">
        <v>1.2977000000000001</v>
      </c>
      <c r="G2287">
        <v>103.075</v>
      </c>
      <c r="H2287">
        <v>69.025000000000006</v>
      </c>
      <c r="I2287">
        <v>530</v>
      </c>
      <c r="J2287">
        <v>650.25</v>
      </c>
      <c r="K2287">
        <v>224</v>
      </c>
      <c r="L2287">
        <v>3522</v>
      </c>
      <c r="M2287">
        <v>15.46</v>
      </c>
    </row>
    <row r="2288" spans="3:13" x14ac:dyDescent="0.25">
      <c r="C2288" s="95">
        <v>40511</v>
      </c>
      <c r="D2288" s="97">
        <v>1.5572999999999999</v>
      </c>
      <c r="E2288">
        <v>87.34</v>
      </c>
      <c r="F2288">
        <v>1.3118000000000001</v>
      </c>
      <c r="G2288">
        <v>102.02500000000001</v>
      </c>
      <c r="H2288">
        <v>70.025000000000006</v>
      </c>
      <c r="I2288">
        <v>538.25</v>
      </c>
      <c r="J2288">
        <v>650.25</v>
      </c>
      <c r="K2288">
        <v>222.25</v>
      </c>
      <c r="L2288">
        <v>3522</v>
      </c>
      <c r="M2288">
        <v>15.43</v>
      </c>
    </row>
    <row r="2289" spans="3:13" x14ac:dyDescent="0.25">
      <c r="C2289" s="95">
        <v>40508</v>
      </c>
      <c r="D2289" s="97">
        <v>1.5590999999999999</v>
      </c>
      <c r="E2289">
        <v>85.58</v>
      </c>
      <c r="F2289">
        <v>1.3240000000000001</v>
      </c>
      <c r="G2289">
        <v>102.22499999999999</v>
      </c>
      <c r="H2289">
        <v>70.349999999999994</v>
      </c>
      <c r="I2289">
        <v>538.25</v>
      </c>
      <c r="J2289">
        <v>648.25</v>
      </c>
      <c r="K2289">
        <v>218.25</v>
      </c>
      <c r="L2289">
        <v>3522</v>
      </c>
      <c r="M2289">
        <v>15.42</v>
      </c>
    </row>
    <row r="2290" spans="3:13" x14ac:dyDescent="0.25">
      <c r="C2290" s="95">
        <v>40507</v>
      </c>
      <c r="D2290" s="97">
        <v>1.5759000000000001</v>
      </c>
      <c r="E2290">
        <v>86.1</v>
      </c>
      <c r="F2290">
        <v>1.3361000000000001</v>
      </c>
      <c r="G2290">
        <v>101.925</v>
      </c>
      <c r="H2290">
        <v>70.375</v>
      </c>
      <c r="I2290">
        <v>538.75</v>
      </c>
      <c r="J2290">
        <v>647.5</v>
      </c>
      <c r="K2290">
        <v>218.25</v>
      </c>
      <c r="L2290">
        <v>3522</v>
      </c>
      <c r="M2290">
        <v>15.42</v>
      </c>
    </row>
    <row r="2291" spans="3:13" x14ac:dyDescent="0.25">
      <c r="C2291" s="95">
        <v>40506</v>
      </c>
      <c r="D2291" s="97">
        <v>1.5777000000000001</v>
      </c>
      <c r="E2291">
        <v>85.84</v>
      </c>
      <c r="F2291">
        <v>1.3329</v>
      </c>
      <c r="G2291">
        <v>101.925</v>
      </c>
      <c r="H2291">
        <v>70.375</v>
      </c>
      <c r="I2291">
        <v>538.75</v>
      </c>
      <c r="J2291">
        <v>647.5</v>
      </c>
      <c r="K2291">
        <v>216</v>
      </c>
      <c r="L2291">
        <v>3522</v>
      </c>
      <c r="M2291">
        <v>15.42</v>
      </c>
    </row>
    <row r="2292" spans="3:13" x14ac:dyDescent="0.25">
      <c r="C2292" s="95">
        <v>40505</v>
      </c>
      <c r="D2292" s="97">
        <v>1.5778000000000001</v>
      </c>
      <c r="E2292">
        <v>83.25</v>
      </c>
      <c r="F2292">
        <v>1.3371</v>
      </c>
      <c r="G2292">
        <v>101.55</v>
      </c>
      <c r="H2292">
        <v>69.825000000000003</v>
      </c>
      <c r="I2292">
        <v>528.5</v>
      </c>
      <c r="J2292">
        <v>642</v>
      </c>
      <c r="K2292">
        <v>214</v>
      </c>
      <c r="L2292">
        <v>3522</v>
      </c>
      <c r="M2292">
        <v>15.42</v>
      </c>
    </row>
    <row r="2293" spans="3:13" x14ac:dyDescent="0.25">
      <c r="C2293" s="95">
        <v>40504</v>
      </c>
      <c r="D2293" s="97">
        <v>1.5956999999999999</v>
      </c>
      <c r="E2293">
        <v>83.96</v>
      </c>
      <c r="F2293">
        <v>1.3625</v>
      </c>
      <c r="G2293">
        <v>100.925</v>
      </c>
      <c r="H2293">
        <v>69.400000000000006</v>
      </c>
      <c r="I2293">
        <v>515.25</v>
      </c>
      <c r="J2293">
        <v>645.5</v>
      </c>
      <c r="K2293">
        <v>211</v>
      </c>
      <c r="L2293">
        <v>3522</v>
      </c>
      <c r="M2293">
        <v>15.43</v>
      </c>
    </row>
    <row r="2294" spans="3:13" x14ac:dyDescent="0.25">
      <c r="C2294" s="95">
        <v>40501</v>
      </c>
      <c r="D2294" s="97">
        <v>1.5984</v>
      </c>
      <c r="E2294">
        <v>84.34</v>
      </c>
      <c r="F2294">
        <v>1.3684000000000001</v>
      </c>
      <c r="G2294">
        <v>101.45</v>
      </c>
      <c r="H2294">
        <v>69.125</v>
      </c>
      <c r="I2294">
        <v>520.75</v>
      </c>
      <c r="J2294">
        <v>644.5</v>
      </c>
      <c r="K2294">
        <v>212</v>
      </c>
      <c r="L2294">
        <v>3522</v>
      </c>
      <c r="M2294">
        <v>15.43</v>
      </c>
    </row>
    <row r="2295" spans="3:13" x14ac:dyDescent="0.25">
      <c r="C2295" s="95">
        <v>40500</v>
      </c>
      <c r="D2295" s="97">
        <v>1.6045</v>
      </c>
      <c r="E2295">
        <v>85.05</v>
      </c>
      <c r="F2295">
        <v>1.3644000000000001</v>
      </c>
      <c r="G2295">
        <v>100.8</v>
      </c>
      <c r="H2295">
        <v>68.650000000000006</v>
      </c>
      <c r="I2295">
        <v>541.75</v>
      </c>
      <c r="J2295">
        <v>645.25</v>
      </c>
      <c r="K2295">
        <v>213.25</v>
      </c>
      <c r="L2295">
        <v>3522</v>
      </c>
      <c r="M2295">
        <v>15.48</v>
      </c>
    </row>
    <row r="2296" spans="3:13" x14ac:dyDescent="0.25">
      <c r="C2296" s="95">
        <v>40499</v>
      </c>
      <c r="D2296" s="97">
        <v>1.5893999999999999</v>
      </c>
      <c r="E2296">
        <v>83.28</v>
      </c>
      <c r="F2296">
        <v>1.3517999999999999</v>
      </c>
      <c r="G2296">
        <v>99.35</v>
      </c>
      <c r="H2296">
        <v>68.625</v>
      </c>
      <c r="I2296">
        <v>525.75</v>
      </c>
      <c r="J2296">
        <v>632.5</v>
      </c>
      <c r="K2296">
        <v>212.75</v>
      </c>
      <c r="L2296">
        <v>3522</v>
      </c>
      <c r="M2296">
        <v>15.46</v>
      </c>
    </row>
    <row r="2297" spans="3:13" x14ac:dyDescent="0.25">
      <c r="C2297" s="95">
        <v>40498</v>
      </c>
      <c r="D2297" s="97">
        <v>1.5887</v>
      </c>
      <c r="E2297">
        <v>84.73</v>
      </c>
      <c r="F2297">
        <v>1.3492</v>
      </c>
      <c r="G2297">
        <v>98.45</v>
      </c>
      <c r="H2297">
        <v>68.325000000000003</v>
      </c>
      <c r="I2297">
        <v>526.5</v>
      </c>
      <c r="J2297">
        <v>626.25</v>
      </c>
      <c r="K2297">
        <v>210</v>
      </c>
      <c r="L2297">
        <v>3522</v>
      </c>
      <c r="M2297">
        <v>15.43</v>
      </c>
    </row>
    <row r="2298" spans="3:13" x14ac:dyDescent="0.25">
      <c r="C2298" s="95">
        <v>40497</v>
      </c>
      <c r="D2298" s="97">
        <v>1.6060000000000001</v>
      </c>
      <c r="E2298">
        <v>86.7</v>
      </c>
      <c r="F2298">
        <v>1.3583000000000001</v>
      </c>
      <c r="G2298">
        <v>99.224999999999994</v>
      </c>
      <c r="H2298">
        <v>69.625</v>
      </c>
      <c r="I2298">
        <v>555.5</v>
      </c>
      <c r="J2298">
        <v>672.75</v>
      </c>
      <c r="K2298">
        <v>218.75</v>
      </c>
      <c r="L2298">
        <v>3542</v>
      </c>
      <c r="M2298">
        <v>15.43</v>
      </c>
    </row>
    <row r="2299" spans="3:13" x14ac:dyDescent="0.25">
      <c r="C2299" s="95">
        <v>40494</v>
      </c>
      <c r="D2299" s="97">
        <v>1.6133</v>
      </c>
      <c r="E2299">
        <v>86.34</v>
      </c>
      <c r="F2299">
        <v>1.3691</v>
      </c>
      <c r="G2299">
        <v>98.4</v>
      </c>
      <c r="H2299">
        <v>68.974999999999994</v>
      </c>
      <c r="I2299">
        <v>534</v>
      </c>
      <c r="J2299">
        <v>669.25</v>
      </c>
      <c r="K2299">
        <v>212.5</v>
      </c>
      <c r="L2299">
        <v>3542</v>
      </c>
      <c r="M2299">
        <v>15.43</v>
      </c>
    </row>
    <row r="2300" spans="3:13" x14ac:dyDescent="0.25">
      <c r="C2300" s="95">
        <v>40493</v>
      </c>
      <c r="D2300" s="97">
        <v>1.6113999999999999</v>
      </c>
      <c r="E2300">
        <v>88.81</v>
      </c>
      <c r="F2300">
        <v>1.3654999999999999</v>
      </c>
      <c r="G2300">
        <v>99.05</v>
      </c>
      <c r="H2300">
        <v>69.125</v>
      </c>
      <c r="I2300">
        <v>564</v>
      </c>
      <c r="J2300">
        <v>704</v>
      </c>
      <c r="K2300">
        <v>221.25</v>
      </c>
      <c r="L2300">
        <v>3542</v>
      </c>
      <c r="M2300">
        <v>15.43</v>
      </c>
    </row>
    <row r="2301" spans="3:13" x14ac:dyDescent="0.25">
      <c r="C2301" s="95">
        <v>40492</v>
      </c>
      <c r="D2301" s="97">
        <v>1.6122000000000001</v>
      </c>
      <c r="E2301">
        <v>88.96</v>
      </c>
      <c r="F2301">
        <v>1.3782000000000001</v>
      </c>
      <c r="G2301">
        <v>99.4</v>
      </c>
      <c r="H2301">
        <v>68.25</v>
      </c>
      <c r="I2301">
        <v>566.75</v>
      </c>
      <c r="J2301">
        <v>710</v>
      </c>
      <c r="K2301">
        <v>226.75</v>
      </c>
      <c r="L2301">
        <v>3542</v>
      </c>
      <c r="M2301">
        <v>15.45</v>
      </c>
    </row>
    <row r="2302" spans="3:13" x14ac:dyDescent="0.25">
      <c r="C2302" s="95">
        <v>40491</v>
      </c>
      <c r="D2302" s="97">
        <v>1.5985</v>
      </c>
      <c r="E2302">
        <v>88.33</v>
      </c>
      <c r="F2302">
        <v>1.3776999999999999</v>
      </c>
      <c r="G2302">
        <v>98.2</v>
      </c>
      <c r="H2302">
        <v>66.55</v>
      </c>
      <c r="I2302">
        <v>576.25</v>
      </c>
      <c r="J2302">
        <v>721.75</v>
      </c>
      <c r="K2302">
        <v>231.5</v>
      </c>
      <c r="L2302">
        <v>3542</v>
      </c>
      <c r="M2302">
        <v>15.45</v>
      </c>
    </row>
    <row r="2303" spans="3:13" x14ac:dyDescent="0.25">
      <c r="C2303" s="95">
        <v>40490</v>
      </c>
      <c r="D2303" s="97">
        <v>1.6138999999999999</v>
      </c>
      <c r="E2303">
        <v>88.46</v>
      </c>
      <c r="F2303">
        <v>1.3920999999999999</v>
      </c>
      <c r="G2303">
        <v>98.4</v>
      </c>
      <c r="H2303">
        <v>67.150000000000006</v>
      </c>
      <c r="I2303">
        <v>585.25</v>
      </c>
      <c r="J2303">
        <v>736.25</v>
      </c>
      <c r="K2303">
        <v>229.5</v>
      </c>
      <c r="L2303">
        <v>3542</v>
      </c>
      <c r="M2303">
        <v>15.38</v>
      </c>
    </row>
    <row r="2304" spans="3:13" x14ac:dyDescent="0.25">
      <c r="C2304" s="95">
        <v>40487</v>
      </c>
      <c r="D2304" s="97">
        <v>1.6176999999999999</v>
      </c>
      <c r="E2304">
        <v>88.11</v>
      </c>
      <c r="F2304">
        <v>1.4031</v>
      </c>
      <c r="G2304">
        <v>97.55</v>
      </c>
      <c r="H2304">
        <v>66.95</v>
      </c>
      <c r="I2304">
        <v>587.75</v>
      </c>
      <c r="J2304">
        <v>728.75</v>
      </c>
      <c r="K2304">
        <v>225.25</v>
      </c>
      <c r="L2304">
        <v>3542</v>
      </c>
      <c r="M2304">
        <v>15.45</v>
      </c>
    </row>
    <row r="2305" spans="3:13" x14ac:dyDescent="0.25">
      <c r="C2305" s="95">
        <v>40486</v>
      </c>
      <c r="D2305" s="97">
        <v>1.6263000000000001</v>
      </c>
      <c r="E2305">
        <v>88</v>
      </c>
      <c r="F2305">
        <v>1.4198</v>
      </c>
      <c r="G2305">
        <v>97.65</v>
      </c>
      <c r="H2305">
        <v>67.625</v>
      </c>
      <c r="I2305">
        <v>590</v>
      </c>
      <c r="J2305">
        <v>713.75</v>
      </c>
      <c r="K2305">
        <v>220.5</v>
      </c>
      <c r="L2305">
        <v>3542</v>
      </c>
      <c r="M2305">
        <v>16.93</v>
      </c>
    </row>
    <row r="2306" spans="3:13" x14ac:dyDescent="0.25">
      <c r="C2306" s="95">
        <v>40485</v>
      </c>
      <c r="D2306" s="97">
        <v>1.6095999999999999</v>
      </c>
      <c r="E2306">
        <v>86.38</v>
      </c>
      <c r="F2306">
        <v>1.4142999999999999</v>
      </c>
      <c r="G2306">
        <v>97.7</v>
      </c>
      <c r="H2306">
        <v>66.775000000000006</v>
      </c>
      <c r="I2306">
        <v>581</v>
      </c>
      <c r="J2306">
        <v>690.25</v>
      </c>
      <c r="K2306">
        <v>218.5</v>
      </c>
      <c r="L2306">
        <v>3542</v>
      </c>
      <c r="M2306">
        <v>16.93</v>
      </c>
    </row>
    <row r="2307" spans="3:13" x14ac:dyDescent="0.25">
      <c r="C2307" s="95">
        <v>40484</v>
      </c>
      <c r="D2307" s="97">
        <v>1.6043000000000001</v>
      </c>
      <c r="E2307">
        <v>85.41</v>
      </c>
      <c r="F2307">
        <v>1.4036999999999999</v>
      </c>
      <c r="G2307">
        <v>98.25</v>
      </c>
      <c r="H2307">
        <v>66.2</v>
      </c>
      <c r="I2307">
        <v>575.75</v>
      </c>
      <c r="J2307">
        <v>694.25</v>
      </c>
      <c r="K2307">
        <v>219</v>
      </c>
      <c r="L2307">
        <v>3542</v>
      </c>
      <c r="M2307">
        <v>16.93</v>
      </c>
    </row>
    <row r="2308" spans="3:13" x14ac:dyDescent="0.25">
      <c r="C2308" s="95">
        <v>40483</v>
      </c>
      <c r="D2308" s="97">
        <v>1.6034999999999999</v>
      </c>
      <c r="E2308">
        <v>84.62</v>
      </c>
      <c r="F2308">
        <v>1.3889</v>
      </c>
      <c r="G2308">
        <v>98.15</v>
      </c>
      <c r="H2308">
        <v>65.2</v>
      </c>
      <c r="I2308">
        <v>577.25</v>
      </c>
      <c r="J2308">
        <v>702.5</v>
      </c>
      <c r="K2308">
        <v>222.75</v>
      </c>
      <c r="L2308">
        <v>3506</v>
      </c>
      <c r="M2308">
        <v>16.93</v>
      </c>
    </row>
    <row r="2309" spans="3:13" x14ac:dyDescent="0.25">
      <c r="C2309" s="95">
        <v>40480</v>
      </c>
      <c r="D2309" s="97">
        <v>1.6037999999999999</v>
      </c>
      <c r="E2309">
        <v>83.15</v>
      </c>
      <c r="F2309">
        <v>1.3947000000000001</v>
      </c>
      <c r="G2309">
        <v>98.85</v>
      </c>
      <c r="H2309">
        <v>66.2</v>
      </c>
      <c r="I2309">
        <v>582</v>
      </c>
      <c r="J2309">
        <v>717.25</v>
      </c>
      <c r="K2309">
        <v>225</v>
      </c>
      <c r="L2309">
        <v>3506</v>
      </c>
      <c r="M2309">
        <v>16.920000000000002</v>
      </c>
    </row>
    <row r="2310" spans="3:13" x14ac:dyDescent="0.25">
      <c r="C2310" s="95">
        <v>40479</v>
      </c>
      <c r="D2310" s="97">
        <v>1.5941000000000001</v>
      </c>
      <c r="E2310">
        <v>83.59</v>
      </c>
      <c r="F2310">
        <v>1.3931</v>
      </c>
      <c r="G2310">
        <v>100.7</v>
      </c>
      <c r="H2310">
        <v>67.05</v>
      </c>
      <c r="I2310">
        <v>579</v>
      </c>
      <c r="J2310">
        <v>718.25</v>
      </c>
      <c r="K2310">
        <v>223.75</v>
      </c>
      <c r="L2310">
        <v>3506</v>
      </c>
      <c r="M2310">
        <v>16.86</v>
      </c>
    </row>
    <row r="2311" spans="3:13" x14ac:dyDescent="0.25">
      <c r="C2311" s="95">
        <v>40478</v>
      </c>
      <c r="D2311" s="97">
        <v>1.5771999999999999</v>
      </c>
      <c r="E2311">
        <v>83.23</v>
      </c>
      <c r="F2311">
        <v>1.3768</v>
      </c>
      <c r="G2311">
        <v>100.5</v>
      </c>
      <c r="H2311">
        <v>67.849999999999994</v>
      </c>
      <c r="I2311">
        <v>577.25</v>
      </c>
      <c r="J2311">
        <v>702.75</v>
      </c>
      <c r="K2311">
        <v>219</v>
      </c>
      <c r="L2311">
        <v>3506</v>
      </c>
      <c r="M2311">
        <v>16.88</v>
      </c>
    </row>
    <row r="2312" spans="3:13" x14ac:dyDescent="0.25">
      <c r="C2312" s="95">
        <v>40477</v>
      </c>
      <c r="D2312" s="97">
        <v>1.5840000000000001</v>
      </c>
      <c r="E2312">
        <v>83.66</v>
      </c>
      <c r="F2312">
        <v>1.3858999999999999</v>
      </c>
      <c r="G2312">
        <v>100.85</v>
      </c>
      <c r="H2312">
        <v>68.674999999999997</v>
      </c>
      <c r="I2312">
        <v>571</v>
      </c>
      <c r="J2312">
        <v>692</v>
      </c>
      <c r="K2312">
        <v>215.75</v>
      </c>
      <c r="L2312">
        <v>3506</v>
      </c>
      <c r="M2312">
        <v>16.88</v>
      </c>
    </row>
    <row r="2313" spans="3:13" x14ac:dyDescent="0.25">
      <c r="C2313" s="95">
        <v>40476</v>
      </c>
      <c r="D2313" s="97">
        <v>1.5730999999999999</v>
      </c>
      <c r="E2313">
        <v>83.54</v>
      </c>
      <c r="F2313">
        <v>1.3963000000000001</v>
      </c>
      <c r="G2313">
        <v>101.4</v>
      </c>
      <c r="H2313">
        <v>68.45</v>
      </c>
      <c r="I2313">
        <v>568.75</v>
      </c>
      <c r="J2313">
        <v>674</v>
      </c>
      <c r="K2313">
        <v>210.25</v>
      </c>
      <c r="L2313">
        <v>3506</v>
      </c>
      <c r="M2313">
        <v>16.89</v>
      </c>
    </row>
    <row r="2314" spans="3:13" x14ac:dyDescent="0.25">
      <c r="C2314" s="95">
        <v>40473</v>
      </c>
      <c r="D2314" s="97">
        <v>1.5683</v>
      </c>
      <c r="E2314">
        <v>82.96</v>
      </c>
      <c r="F2314">
        <v>1.3949</v>
      </c>
      <c r="G2314">
        <v>102.2</v>
      </c>
      <c r="H2314">
        <v>70.650000000000006</v>
      </c>
      <c r="I2314">
        <v>560</v>
      </c>
      <c r="J2314">
        <v>670.75</v>
      </c>
      <c r="K2314">
        <v>209.5</v>
      </c>
      <c r="L2314">
        <v>3506</v>
      </c>
      <c r="M2314">
        <v>16.88</v>
      </c>
    </row>
    <row r="2315" spans="3:13" x14ac:dyDescent="0.25">
      <c r="C2315" s="95">
        <v>40472</v>
      </c>
      <c r="D2315" s="97">
        <v>1.5706</v>
      </c>
      <c r="E2315">
        <v>81.83</v>
      </c>
      <c r="F2315">
        <v>1.3919999999999999</v>
      </c>
      <c r="G2315">
        <v>101.52500000000001</v>
      </c>
      <c r="H2315">
        <v>69.325000000000003</v>
      </c>
      <c r="I2315">
        <v>564.25</v>
      </c>
      <c r="J2315">
        <v>668.75</v>
      </c>
      <c r="K2315">
        <v>208.75</v>
      </c>
      <c r="L2315">
        <v>3506</v>
      </c>
      <c r="M2315">
        <v>16.88</v>
      </c>
    </row>
    <row r="2316" spans="3:13" x14ac:dyDescent="0.25">
      <c r="C2316" s="95">
        <v>40471</v>
      </c>
      <c r="D2316" s="97">
        <v>1.5845</v>
      </c>
      <c r="E2316">
        <v>83.6</v>
      </c>
      <c r="F2316">
        <v>1.3964000000000001</v>
      </c>
      <c r="G2316">
        <v>101.27500000000001</v>
      </c>
      <c r="H2316">
        <v>68.724999999999994</v>
      </c>
      <c r="I2316">
        <v>573.5</v>
      </c>
      <c r="J2316">
        <v>683</v>
      </c>
      <c r="K2316">
        <v>211</v>
      </c>
      <c r="L2316">
        <v>3506</v>
      </c>
      <c r="M2316">
        <v>16.88</v>
      </c>
    </row>
    <row r="2317" spans="3:13" x14ac:dyDescent="0.25">
      <c r="C2317" s="95">
        <v>40470</v>
      </c>
      <c r="D2317" s="97">
        <v>1.5714999999999999</v>
      </c>
      <c r="E2317">
        <v>81.099999999999994</v>
      </c>
      <c r="F2317">
        <v>1.3732</v>
      </c>
      <c r="G2317">
        <v>99.674999999999997</v>
      </c>
      <c r="H2317">
        <v>68.2</v>
      </c>
      <c r="I2317">
        <v>546</v>
      </c>
      <c r="J2317">
        <v>671.5</v>
      </c>
      <c r="K2317">
        <v>211</v>
      </c>
      <c r="L2317">
        <v>3506</v>
      </c>
      <c r="M2317">
        <v>16.829999999999998</v>
      </c>
    </row>
    <row r="2318" spans="3:13" x14ac:dyDescent="0.25">
      <c r="C2318" s="95">
        <v>40469</v>
      </c>
      <c r="D2318" s="97">
        <v>1.5898000000000001</v>
      </c>
      <c r="E2318">
        <v>84.37</v>
      </c>
      <c r="F2318">
        <v>1.3945000000000001</v>
      </c>
      <c r="G2318">
        <v>99.075000000000003</v>
      </c>
      <c r="H2318">
        <v>68.025000000000006</v>
      </c>
      <c r="I2318">
        <v>557.25</v>
      </c>
      <c r="J2318">
        <v>690</v>
      </c>
      <c r="K2318">
        <v>213.75</v>
      </c>
      <c r="L2318">
        <v>3591</v>
      </c>
      <c r="M2318">
        <v>16.84</v>
      </c>
    </row>
    <row r="2319" spans="3:13" x14ac:dyDescent="0.25">
      <c r="C2319" s="95">
        <v>40466</v>
      </c>
      <c r="D2319" s="97">
        <v>1.599</v>
      </c>
      <c r="E2319">
        <v>82.45</v>
      </c>
      <c r="F2319">
        <v>1.3976</v>
      </c>
      <c r="G2319">
        <v>98.15</v>
      </c>
      <c r="H2319">
        <v>68.900000000000006</v>
      </c>
      <c r="I2319">
        <v>563</v>
      </c>
      <c r="J2319">
        <v>704.5</v>
      </c>
      <c r="K2319">
        <v>214.75</v>
      </c>
      <c r="L2319">
        <v>3591</v>
      </c>
      <c r="M2319">
        <v>16.82</v>
      </c>
    </row>
    <row r="2320" spans="3:13" x14ac:dyDescent="0.25">
      <c r="C2320" s="95">
        <v>40465</v>
      </c>
      <c r="D2320" s="97">
        <v>1.6007</v>
      </c>
      <c r="E2320">
        <v>84.53</v>
      </c>
      <c r="F2320">
        <v>1.4077999999999999</v>
      </c>
      <c r="G2320">
        <v>96.075000000000003</v>
      </c>
      <c r="H2320">
        <v>73</v>
      </c>
      <c r="I2320">
        <v>567.25</v>
      </c>
      <c r="J2320">
        <v>700.75</v>
      </c>
      <c r="K2320">
        <v>213.5</v>
      </c>
      <c r="L2320">
        <v>3591</v>
      </c>
      <c r="M2320">
        <v>16.82</v>
      </c>
    </row>
    <row r="2321" spans="3:13" x14ac:dyDescent="0.25">
      <c r="C2321" s="95">
        <v>40464</v>
      </c>
      <c r="D2321" s="97">
        <v>1.5895999999999999</v>
      </c>
      <c r="E2321">
        <v>84.64</v>
      </c>
      <c r="F2321">
        <v>1.3962000000000001</v>
      </c>
      <c r="G2321">
        <v>96.35</v>
      </c>
      <c r="H2321">
        <v>73.400000000000006</v>
      </c>
      <c r="I2321">
        <v>569.25</v>
      </c>
      <c r="J2321">
        <v>702.75</v>
      </c>
      <c r="K2321">
        <v>218.25</v>
      </c>
      <c r="L2321">
        <v>3591</v>
      </c>
      <c r="M2321">
        <v>16.82</v>
      </c>
    </row>
    <row r="2322" spans="3:13" x14ac:dyDescent="0.25">
      <c r="C2322" s="95">
        <v>40463</v>
      </c>
      <c r="D2322" s="97">
        <v>1.5805</v>
      </c>
      <c r="E2322">
        <v>83.5</v>
      </c>
      <c r="F2322">
        <v>1.3924000000000001</v>
      </c>
      <c r="G2322">
        <v>96.625</v>
      </c>
      <c r="H2322">
        <v>73.599999999999994</v>
      </c>
      <c r="I2322">
        <v>579</v>
      </c>
      <c r="J2322">
        <v>710</v>
      </c>
      <c r="K2322">
        <v>220.5</v>
      </c>
      <c r="L2322">
        <v>3591</v>
      </c>
      <c r="M2322">
        <v>16.8</v>
      </c>
    </row>
    <row r="2323" spans="3:13" x14ac:dyDescent="0.25">
      <c r="C2323" s="95">
        <v>40462</v>
      </c>
      <c r="D2323" s="97">
        <v>1.5878000000000001</v>
      </c>
      <c r="E2323">
        <v>83.72</v>
      </c>
      <c r="F2323">
        <v>1.3873</v>
      </c>
      <c r="G2323">
        <v>95.35</v>
      </c>
      <c r="H2323">
        <v>73.7</v>
      </c>
      <c r="I2323">
        <v>555.75</v>
      </c>
      <c r="J2323">
        <v>709.25</v>
      </c>
      <c r="K2323">
        <v>223.25</v>
      </c>
      <c r="L2323">
        <v>3591</v>
      </c>
      <c r="M2323">
        <v>16.8</v>
      </c>
    </row>
    <row r="2324" spans="3:13" x14ac:dyDescent="0.25">
      <c r="C2324" s="95">
        <v>40459</v>
      </c>
      <c r="D2324" s="97">
        <v>1.5963000000000001</v>
      </c>
      <c r="E2324">
        <v>84.03</v>
      </c>
      <c r="F2324">
        <v>1.3939999999999999</v>
      </c>
      <c r="G2324">
        <v>95.55</v>
      </c>
      <c r="H2324">
        <v>74.525000000000006</v>
      </c>
      <c r="I2324">
        <v>528.25</v>
      </c>
      <c r="J2324">
        <v>719.25</v>
      </c>
      <c r="K2324">
        <v>223.75</v>
      </c>
      <c r="L2324">
        <v>3591</v>
      </c>
      <c r="M2324">
        <v>16.79</v>
      </c>
    </row>
    <row r="2325" spans="3:13" x14ac:dyDescent="0.25">
      <c r="C2325" s="95">
        <v>40458</v>
      </c>
      <c r="D2325" s="97">
        <v>1.5875999999999999</v>
      </c>
      <c r="E2325">
        <v>83.43</v>
      </c>
      <c r="F2325">
        <v>1.3926000000000001</v>
      </c>
      <c r="G2325">
        <v>95.125</v>
      </c>
      <c r="H2325">
        <v>74.525000000000006</v>
      </c>
      <c r="I2325">
        <v>498.25</v>
      </c>
      <c r="J2325">
        <v>659.25</v>
      </c>
      <c r="K2325">
        <v>208</v>
      </c>
      <c r="L2325">
        <v>3591</v>
      </c>
      <c r="M2325">
        <v>16.7</v>
      </c>
    </row>
    <row r="2326" spans="3:13" x14ac:dyDescent="0.25">
      <c r="C2326" s="95">
        <v>40457</v>
      </c>
      <c r="D2326" s="97">
        <v>1.5891999999999999</v>
      </c>
      <c r="E2326">
        <v>85.06</v>
      </c>
      <c r="F2326">
        <v>1.3935999999999999</v>
      </c>
      <c r="G2326">
        <v>94.85</v>
      </c>
      <c r="H2326">
        <v>75.275000000000006</v>
      </c>
      <c r="I2326">
        <v>488.5</v>
      </c>
      <c r="J2326">
        <v>658.25</v>
      </c>
      <c r="K2326">
        <v>204</v>
      </c>
      <c r="L2326">
        <v>3591</v>
      </c>
      <c r="M2326">
        <v>16.72</v>
      </c>
    </row>
    <row r="2327" spans="3:13" x14ac:dyDescent="0.25">
      <c r="C2327" s="95">
        <v>40456</v>
      </c>
      <c r="D2327" s="97">
        <v>1.5884</v>
      </c>
      <c r="E2327">
        <v>84.84</v>
      </c>
      <c r="F2327">
        <v>1.3832</v>
      </c>
      <c r="G2327">
        <v>95.55</v>
      </c>
      <c r="H2327">
        <v>75.349999999999994</v>
      </c>
      <c r="I2327">
        <v>491</v>
      </c>
      <c r="J2327">
        <v>663.5</v>
      </c>
      <c r="K2327">
        <v>205.5</v>
      </c>
      <c r="L2327">
        <v>3591</v>
      </c>
      <c r="M2327">
        <v>16.63</v>
      </c>
    </row>
    <row r="2328" spans="3:13" x14ac:dyDescent="0.25">
      <c r="C2328" s="95">
        <v>40455</v>
      </c>
      <c r="D2328" s="97">
        <v>1.5821000000000001</v>
      </c>
      <c r="E2328">
        <v>83.28</v>
      </c>
      <c r="F2328">
        <v>1.3680000000000001</v>
      </c>
      <c r="G2328">
        <v>95.1</v>
      </c>
      <c r="H2328">
        <v>75.674999999999997</v>
      </c>
      <c r="I2328">
        <v>471.5</v>
      </c>
      <c r="J2328">
        <v>647.25</v>
      </c>
      <c r="K2328">
        <v>199.25</v>
      </c>
      <c r="L2328">
        <v>3663</v>
      </c>
      <c r="M2328">
        <v>16.559999999999999</v>
      </c>
    </row>
    <row r="2329" spans="3:13" x14ac:dyDescent="0.25">
      <c r="C2329" s="95">
        <v>40452</v>
      </c>
      <c r="D2329" s="97">
        <v>1.5814999999999999</v>
      </c>
      <c r="E2329">
        <v>83.75</v>
      </c>
      <c r="F2329">
        <v>1.3789</v>
      </c>
      <c r="G2329">
        <v>95.95</v>
      </c>
      <c r="H2329">
        <v>76.375</v>
      </c>
      <c r="I2329">
        <v>465.75</v>
      </c>
      <c r="J2329">
        <v>655</v>
      </c>
      <c r="K2329">
        <v>203.25</v>
      </c>
      <c r="L2329">
        <v>3663</v>
      </c>
      <c r="M2329">
        <v>16.579999999999998</v>
      </c>
    </row>
    <row r="2330" spans="3:13" x14ac:dyDescent="0.25">
      <c r="C2330" s="95">
        <v>40451</v>
      </c>
      <c r="D2330" s="97">
        <v>1.5710999999999999</v>
      </c>
      <c r="E2330">
        <v>82.31</v>
      </c>
      <c r="F2330">
        <v>1.363</v>
      </c>
      <c r="G2330">
        <v>96.7</v>
      </c>
      <c r="H2330">
        <v>77.775000000000006</v>
      </c>
      <c r="I2330">
        <v>495.75</v>
      </c>
      <c r="J2330">
        <v>674</v>
      </c>
      <c r="K2330">
        <v>208</v>
      </c>
      <c r="L2330">
        <v>3663</v>
      </c>
      <c r="M2330">
        <v>16.28</v>
      </c>
    </row>
    <row r="2331" spans="3:13" x14ac:dyDescent="0.25">
      <c r="C2331" s="95">
        <v>40450</v>
      </c>
      <c r="D2331" s="97">
        <v>1.5786</v>
      </c>
      <c r="E2331">
        <v>80.77</v>
      </c>
      <c r="F2331">
        <v>1.3628</v>
      </c>
      <c r="G2331">
        <v>96.224999999999994</v>
      </c>
      <c r="H2331">
        <v>77.174999999999997</v>
      </c>
      <c r="I2331">
        <v>505</v>
      </c>
      <c r="J2331">
        <v>683.5</v>
      </c>
      <c r="K2331">
        <v>208.75</v>
      </c>
      <c r="L2331">
        <v>3663</v>
      </c>
      <c r="M2331">
        <v>16.28</v>
      </c>
    </row>
    <row r="2332" spans="3:13" x14ac:dyDescent="0.25">
      <c r="C2332" s="95">
        <v>40449</v>
      </c>
      <c r="D2332" s="97">
        <v>1.5797000000000001</v>
      </c>
      <c r="E2332">
        <v>78.709999999999994</v>
      </c>
      <c r="F2332">
        <v>1.3579000000000001</v>
      </c>
      <c r="G2332">
        <v>97.15</v>
      </c>
      <c r="H2332">
        <v>78.575000000000003</v>
      </c>
      <c r="I2332">
        <v>500</v>
      </c>
      <c r="J2332">
        <v>684.75</v>
      </c>
      <c r="K2332">
        <v>210.75</v>
      </c>
      <c r="L2332">
        <v>3663</v>
      </c>
      <c r="M2332">
        <v>16.28</v>
      </c>
    </row>
    <row r="2333" spans="3:13" x14ac:dyDescent="0.25">
      <c r="C2333" s="95">
        <v>40448</v>
      </c>
      <c r="D2333" s="97">
        <v>1.5827</v>
      </c>
      <c r="E2333">
        <v>78.569999999999993</v>
      </c>
      <c r="F2333">
        <v>1.3453999999999999</v>
      </c>
      <c r="G2333">
        <v>97.25</v>
      </c>
      <c r="H2333">
        <v>79.150000000000006</v>
      </c>
      <c r="I2333">
        <v>512.75</v>
      </c>
      <c r="J2333">
        <v>706.5</v>
      </c>
      <c r="K2333">
        <v>220.5</v>
      </c>
      <c r="L2333">
        <v>3663</v>
      </c>
      <c r="M2333">
        <v>16.28</v>
      </c>
    </row>
    <row r="2334" spans="3:13" x14ac:dyDescent="0.25">
      <c r="C2334" s="95">
        <v>40445</v>
      </c>
      <c r="D2334" s="97">
        <v>1.5819000000000001</v>
      </c>
      <c r="E2334">
        <v>78.87</v>
      </c>
      <c r="F2334">
        <v>1.3488</v>
      </c>
      <c r="G2334">
        <v>96.025000000000006</v>
      </c>
      <c r="H2334">
        <v>79.025000000000006</v>
      </c>
      <c r="I2334">
        <v>521.75</v>
      </c>
      <c r="J2334">
        <v>720</v>
      </c>
      <c r="K2334">
        <v>224</v>
      </c>
      <c r="L2334">
        <v>3663</v>
      </c>
      <c r="M2334">
        <v>16.260000000000002</v>
      </c>
    </row>
    <row r="2335" spans="3:13" x14ac:dyDescent="0.25">
      <c r="C2335" s="95">
        <v>40444</v>
      </c>
      <c r="D2335" s="97">
        <v>1.5672999999999999</v>
      </c>
      <c r="E2335">
        <v>78.11</v>
      </c>
      <c r="F2335">
        <v>1.331</v>
      </c>
      <c r="G2335">
        <v>96.125</v>
      </c>
      <c r="H2335">
        <v>78.424999999999997</v>
      </c>
      <c r="I2335">
        <v>499.25</v>
      </c>
      <c r="J2335">
        <v>697.25</v>
      </c>
      <c r="K2335">
        <v>223.25</v>
      </c>
      <c r="L2335">
        <v>3663</v>
      </c>
      <c r="M2335">
        <v>16.3</v>
      </c>
    </row>
    <row r="2336" spans="3:13" x14ac:dyDescent="0.25">
      <c r="C2336" s="95">
        <v>40443</v>
      </c>
      <c r="D2336" s="97">
        <v>1.5658000000000001</v>
      </c>
      <c r="E2336">
        <v>77.95</v>
      </c>
      <c r="F2336">
        <v>1.3399000000000001</v>
      </c>
      <c r="G2336">
        <v>96.174999999999997</v>
      </c>
      <c r="H2336">
        <v>78.7</v>
      </c>
      <c r="I2336">
        <v>505</v>
      </c>
      <c r="J2336">
        <v>719.75</v>
      </c>
      <c r="K2336">
        <v>227.75</v>
      </c>
      <c r="L2336">
        <v>3663</v>
      </c>
      <c r="M2336">
        <v>16.309999999999999</v>
      </c>
    </row>
    <row r="2337" spans="3:13" x14ac:dyDescent="0.25">
      <c r="C2337" s="95">
        <v>40442</v>
      </c>
      <c r="D2337" s="97">
        <v>1.5608</v>
      </c>
      <c r="E2337">
        <v>78.42</v>
      </c>
      <c r="F2337">
        <v>1.3250999999999999</v>
      </c>
      <c r="G2337">
        <v>97.5</v>
      </c>
      <c r="H2337">
        <v>79.3</v>
      </c>
      <c r="I2337">
        <v>505.25</v>
      </c>
      <c r="J2337">
        <v>718</v>
      </c>
      <c r="K2337">
        <v>231.25</v>
      </c>
      <c r="L2337">
        <v>3663</v>
      </c>
      <c r="M2337">
        <v>16.3</v>
      </c>
    </row>
    <row r="2338" spans="3:13" x14ac:dyDescent="0.25">
      <c r="C2338" s="95">
        <v>40441</v>
      </c>
      <c r="D2338" s="97">
        <v>1.5548999999999999</v>
      </c>
      <c r="E2338">
        <v>79.319999999999993</v>
      </c>
      <c r="F2338">
        <v>1.3064</v>
      </c>
      <c r="G2338">
        <v>98.15</v>
      </c>
      <c r="H2338">
        <v>78.525000000000006</v>
      </c>
      <c r="I2338">
        <v>508.25</v>
      </c>
      <c r="J2338">
        <v>731.75</v>
      </c>
      <c r="K2338">
        <v>233.75</v>
      </c>
      <c r="L2338">
        <v>3663</v>
      </c>
      <c r="M2338">
        <v>16.3</v>
      </c>
    </row>
    <row r="2339" spans="3:13" x14ac:dyDescent="0.25">
      <c r="C2339" s="95">
        <v>40438</v>
      </c>
      <c r="D2339" s="97">
        <v>1.5626</v>
      </c>
      <c r="E2339">
        <v>78.209999999999994</v>
      </c>
      <c r="F2339">
        <v>1.3045</v>
      </c>
      <c r="G2339">
        <v>99.4</v>
      </c>
      <c r="H2339">
        <v>77.7</v>
      </c>
      <c r="I2339">
        <v>513.25</v>
      </c>
      <c r="J2339">
        <v>739.25</v>
      </c>
      <c r="K2339">
        <v>233.75</v>
      </c>
      <c r="L2339">
        <v>3663</v>
      </c>
      <c r="M2339">
        <v>16.309999999999999</v>
      </c>
    </row>
    <row r="2340" spans="3:13" x14ac:dyDescent="0.25">
      <c r="C2340" s="95">
        <v>40437</v>
      </c>
      <c r="D2340" s="97">
        <v>1.5620000000000001</v>
      </c>
      <c r="E2340">
        <v>78.48</v>
      </c>
      <c r="F2340">
        <v>1.3073999999999999</v>
      </c>
      <c r="G2340">
        <v>98.7</v>
      </c>
      <c r="H2340">
        <v>78.2</v>
      </c>
      <c r="I2340">
        <v>496</v>
      </c>
      <c r="J2340">
        <v>719.25</v>
      </c>
      <c r="K2340">
        <v>228.75</v>
      </c>
      <c r="L2340">
        <v>3663</v>
      </c>
      <c r="M2340">
        <v>16.37</v>
      </c>
    </row>
    <row r="2341" spans="3:13" x14ac:dyDescent="0.25">
      <c r="C2341" s="95">
        <v>40436</v>
      </c>
      <c r="D2341" s="97">
        <v>1.5619000000000001</v>
      </c>
      <c r="E2341">
        <v>78.91</v>
      </c>
      <c r="F2341">
        <v>1.3004</v>
      </c>
      <c r="G2341">
        <v>98.125</v>
      </c>
      <c r="H2341">
        <v>79.25</v>
      </c>
      <c r="I2341">
        <v>495.25</v>
      </c>
      <c r="J2341">
        <v>726.75</v>
      </c>
      <c r="K2341">
        <v>232.25</v>
      </c>
      <c r="L2341">
        <v>3663</v>
      </c>
      <c r="M2341">
        <v>16.32</v>
      </c>
    </row>
    <row r="2342" spans="3:13" x14ac:dyDescent="0.25">
      <c r="C2342" s="95">
        <v>40435</v>
      </c>
      <c r="D2342" s="97">
        <v>1.5535000000000001</v>
      </c>
      <c r="E2342">
        <v>79.16</v>
      </c>
      <c r="F2342">
        <v>1.2995000000000001</v>
      </c>
      <c r="G2342">
        <v>98.2</v>
      </c>
      <c r="H2342">
        <v>78.7</v>
      </c>
      <c r="I2342">
        <v>478</v>
      </c>
      <c r="J2342">
        <v>704.5</v>
      </c>
      <c r="K2342">
        <v>230.75</v>
      </c>
      <c r="L2342">
        <v>3562</v>
      </c>
      <c r="M2342">
        <v>16.329999999999998</v>
      </c>
    </row>
    <row r="2343" spans="3:13" x14ac:dyDescent="0.25">
      <c r="C2343" s="95">
        <v>40434</v>
      </c>
      <c r="D2343" s="97">
        <v>1.5426</v>
      </c>
      <c r="E2343">
        <v>79.03</v>
      </c>
      <c r="F2343">
        <v>1.2878000000000001</v>
      </c>
      <c r="G2343">
        <v>97.45</v>
      </c>
      <c r="H2343">
        <v>76.3</v>
      </c>
      <c r="I2343">
        <v>469.25</v>
      </c>
      <c r="J2343">
        <v>713.75</v>
      </c>
      <c r="K2343">
        <v>232</v>
      </c>
      <c r="L2343">
        <v>3562</v>
      </c>
      <c r="M2343">
        <v>16.3</v>
      </c>
    </row>
    <row r="2344" spans="3:13" x14ac:dyDescent="0.25">
      <c r="C2344" s="95">
        <v>40431</v>
      </c>
      <c r="D2344" s="97">
        <v>1.5347999999999999</v>
      </c>
      <c r="E2344">
        <v>78.16</v>
      </c>
      <c r="F2344">
        <v>1.2677</v>
      </c>
      <c r="G2344">
        <v>97.15</v>
      </c>
      <c r="H2344">
        <v>77.25</v>
      </c>
      <c r="I2344">
        <v>464</v>
      </c>
      <c r="J2344">
        <v>704.75</v>
      </c>
      <c r="K2344">
        <v>230.5</v>
      </c>
      <c r="L2344">
        <v>3562</v>
      </c>
      <c r="M2344">
        <v>16.28</v>
      </c>
    </row>
    <row r="2345" spans="3:13" x14ac:dyDescent="0.25">
      <c r="C2345" s="95">
        <v>40430</v>
      </c>
      <c r="D2345" s="97">
        <v>1.5427</v>
      </c>
      <c r="E2345">
        <v>77.47</v>
      </c>
      <c r="F2345">
        <v>1.2694000000000001</v>
      </c>
      <c r="G2345">
        <v>96.9</v>
      </c>
      <c r="H2345">
        <v>77.375</v>
      </c>
      <c r="I2345">
        <v>456.25</v>
      </c>
      <c r="J2345">
        <v>706.75</v>
      </c>
      <c r="K2345">
        <v>227.75</v>
      </c>
      <c r="L2345">
        <v>3562</v>
      </c>
      <c r="M2345">
        <v>16.29</v>
      </c>
    </row>
    <row r="2346" spans="3:13" x14ac:dyDescent="0.25">
      <c r="C2346" s="95">
        <v>40429</v>
      </c>
      <c r="D2346" s="97">
        <v>1.5470999999999999</v>
      </c>
      <c r="E2346">
        <v>78.17</v>
      </c>
      <c r="F2346">
        <v>1.272</v>
      </c>
      <c r="G2346">
        <v>97.25</v>
      </c>
      <c r="H2346">
        <v>76.3</v>
      </c>
      <c r="I2346">
        <v>447.5</v>
      </c>
      <c r="J2346">
        <v>678.75</v>
      </c>
      <c r="K2346">
        <v>226.75</v>
      </c>
      <c r="L2346">
        <v>3562</v>
      </c>
      <c r="M2346">
        <v>16.190000000000001</v>
      </c>
    </row>
    <row r="2347" spans="3:13" x14ac:dyDescent="0.25">
      <c r="C2347" s="95">
        <v>40428</v>
      </c>
      <c r="D2347" s="97">
        <v>1.5361</v>
      </c>
      <c r="E2347">
        <v>77.739999999999995</v>
      </c>
      <c r="F2347">
        <v>1.2682</v>
      </c>
      <c r="G2347">
        <v>96.35</v>
      </c>
      <c r="H2347">
        <v>75.599999999999994</v>
      </c>
      <c r="I2347">
        <v>451.5</v>
      </c>
      <c r="J2347">
        <v>702.5</v>
      </c>
      <c r="K2347">
        <v>229.75</v>
      </c>
      <c r="L2347">
        <v>3562</v>
      </c>
      <c r="M2347">
        <v>16.190000000000001</v>
      </c>
    </row>
    <row r="2348" spans="3:13" x14ac:dyDescent="0.25">
      <c r="C2348" s="95">
        <v>40427</v>
      </c>
      <c r="D2348" s="97">
        <v>1.5389999999999999</v>
      </c>
      <c r="E2348">
        <v>76.87</v>
      </c>
      <c r="F2348">
        <v>1.2871999999999999</v>
      </c>
      <c r="G2348">
        <v>98.45</v>
      </c>
      <c r="H2348">
        <v>77.2</v>
      </c>
      <c r="I2348">
        <v>449.75</v>
      </c>
      <c r="J2348">
        <v>708.25</v>
      </c>
      <c r="K2348">
        <v>231.75</v>
      </c>
      <c r="L2348">
        <v>3562</v>
      </c>
      <c r="M2348">
        <v>16.16</v>
      </c>
    </row>
    <row r="2349" spans="3:13" x14ac:dyDescent="0.25">
      <c r="C2349" s="95">
        <v>40424</v>
      </c>
      <c r="D2349" s="97">
        <v>1.5445</v>
      </c>
      <c r="E2349">
        <v>76.67</v>
      </c>
      <c r="F2349">
        <v>1.2892999999999999</v>
      </c>
      <c r="G2349">
        <v>98.45</v>
      </c>
      <c r="H2349">
        <v>77.2</v>
      </c>
      <c r="I2349">
        <v>449.75</v>
      </c>
      <c r="J2349">
        <v>708.25</v>
      </c>
      <c r="K2349">
        <v>232</v>
      </c>
      <c r="L2349">
        <v>3562</v>
      </c>
      <c r="M2349">
        <v>16.16</v>
      </c>
    </row>
    <row r="2350" spans="3:13" x14ac:dyDescent="0.25">
      <c r="C2350" s="95">
        <v>40423</v>
      </c>
      <c r="D2350" s="97">
        <v>1.5399</v>
      </c>
      <c r="E2350">
        <v>76.930000000000007</v>
      </c>
      <c r="F2350">
        <v>1.2825</v>
      </c>
      <c r="G2350">
        <v>98.45</v>
      </c>
      <c r="H2350">
        <v>76.424999999999997</v>
      </c>
      <c r="I2350">
        <v>433</v>
      </c>
      <c r="J2350">
        <v>680.75</v>
      </c>
      <c r="K2350">
        <v>229.5</v>
      </c>
      <c r="L2350">
        <v>3562</v>
      </c>
      <c r="M2350">
        <v>15.15</v>
      </c>
    </row>
    <row r="2351" spans="3:13" x14ac:dyDescent="0.25">
      <c r="C2351" s="95">
        <v>40422</v>
      </c>
      <c r="D2351" s="97">
        <v>1.5454000000000001</v>
      </c>
      <c r="E2351">
        <v>76.349999999999994</v>
      </c>
      <c r="F2351">
        <v>1.2810999999999999</v>
      </c>
      <c r="G2351">
        <v>97.75</v>
      </c>
      <c r="H2351">
        <v>74.95</v>
      </c>
      <c r="I2351">
        <v>432.25</v>
      </c>
      <c r="J2351">
        <v>675.5</v>
      </c>
      <c r="K2351">
        <v>227.5</v>
      </c>
      <c r="L2351">
        <v>3562</v>
      </c>
      <c r="M2351">
        <v>15.15</v>
      </c>
    </row>
    <row r="2352" spans="3:13" x14ac:dyDescent="0.25">
      <c r="C2352" s="95">
        <v>40421</v>
      </c>
      <c r="D2352" s="97">
        <v>1.5348999999999999</v>
      </c>
      <c r="E2352">
        <v>74.64</v>
      </c>
      <c r="F2352">
        <v>1.2685</v>
      </c>
      <c r="G2352">
        <v>97.25</v>
      </c>
      <c r="H2352">
        <v>75.150000000000006</v>
      </c>
      <c r="I2352">
        <v>424.5</v>
      </c>
      <c r="J2352">
        <v>652.5</v>
      </c>
      <c r="K2352">
        <v>227.75</v>
      </c>
      <c r="L2352">
        <v>3080</v>
      </c>
      <c r="M2352">
        <v>15.15</v>
      </c>
    </row>
    <row r="2353" spans="3:13" x14ac:dyDescent="0.25">
      <c r="C2353" s="95">
        <v>40420</v>
      </c>
      <c r="D2353" s="97">
        <v>1.5463</v>
      </c>
      <c r="E2353">
        <v>76.599999999999994</v>
      </c>
      <c r="F2353">
        <v>1.2663</v>
      </c>
      <c r="G2353">
        <v>97.25</v>
      </c>
      <c r="H2353">
        <v>74.875</v>
      </c>
      <c r="I2353">
        <v>425.5</v>
      </c>
      <c r="J2353">
        <v>671.25</v>
      </c>
      <c r="K2353">
        <v>227.5</v>
      </c>
      <c r="L2353">
        <v>3080</v>
      </c>
      <c r="M2353">
        <v>15.15</v>
      </c>
    </row>
    <row r="2354" spans="3:13" x14ac:dyDescent="0.25">
      <c r="C2354" s="95">
        <v>40417</v>
      </c>
      <c r="D2354" s="97">
        <v>1.552</v>
      </c>
      <c r="E2354">
        <v>76.650000000000006</v>
      </c>
      <c r="F2354">
        <v>1.2762</v>
      </c>
      <c r="G2354">
        <v>98.05</v>
      </c>
      <c r="H2354">
        <v>74.825000000000003</v>
      </c>
      <c r="I2354">
        <v>421</v>
      </c>
      <c r="J2354">
        <v>662.5</v>
      </c>
      <c r="K2354">
        <v>220.5</v>
      </c>
      <c r="L2354">
        <v>3080</v>
      </c>
      <c r="M2354">
        <v>15.15</v>
      </c>
    </row>
    <row r="2355" spans="3:13" x14ac:dyDescent="0.25">
      <c r="C2355" s="95">
        <v>40416</v>
      </c>
      <c r="D2355" s="97">
        <v>1.5529999999999999</v>
      </c>
      <c r="E2355">
        <v>75.02</v>
      </c>
      <c r="F2355">
        <v>1.2719</v>
      </c>
      <c r="G2355">
        <v>98.424999999999997</v>
      </c>
      <c r="H2355">
        <v>75.8</v>
      </c>
      <c r="I2355">
        <v>416.5</v>
      </c>
      <c r="J2355">
        <v>656.5</v>
      </c>
      <c r="K2355">
        <v>216.25</v>
      </c>
      <c r="L2355">
        <v>3080</v>
      </c>
      <c r="M2355">
        <v>15.15</v>
      </c>
    </row>
    <row r="2356" spans="3:13" x14ac:dyDescent="0.25">
      <c r="C2356" s="95">
        <v>40415</v>
      </c>
      <c r="D2356" s="97">
        <v>1.546</v>
      </c>
      <c r="E2356">
        <v>73.48</v>
      </c>
      <c r="F2356">
        <v>1.2657</v>
      </c>
      <c r="G2356">
        <v>98.6</v>
      </c>
      <c r="H2356">
        <v>77.099999999999994</v>
      </c>
      <c r="I2356">
        <v>404.75</v>
      </c>
      <c r="J2356">
        <v>647.75</v>
      </c>
      <c r="K2356">
        <v>214</v>
      </c>
      <c r="L2356">
        <v>3080</v>
      </c>
      <c r="M2356">
        <v>15.15</v>
      </c>
    </row>
    <row r="2357" spans="3:13" x14ac:dyDescent="0.25">
      <c r="C2357" s="95">
        <v>40414</v>
      </c>
      <c r="D2357" s="97">
        <v>1.5406</v>
      </c>
      <c r="E2357">
        <v>72.38</v>
      </c>
      <c r="F2357">
        <v>1.2624</v>
      </c>
      <c r="G2357">
        <v>99.474999999999994</v>
      </c>
      <c r="H2357">
        <v>77.275000000000006</v>
      </c>
      <c r="I2357">
        <v>405.25</v>
      </c>
      <c r="J2357">
        <v>674.75</v>
      </c>
      <c r="K2357">
        <v>213.75</v>
      </c>
      <c r="L2357">
        <v>3080</v>
      </c>
      <c r="M2357">
        <v>15.15</v>
      </c>
    </row>
    <row r="2358" spans="3:13" x14ac:dyDescent="0.25">
      <c r="C2358" s="95">
        <v>40413</v>
      </c>
      <c r="D2358" s="97">
        <v>1.5508999999999999</v>
      </c>
      <c r="E2358">
        <v>73.62</v>
      </c>
      <c r="F2358">
        <v>1.2658</v>
      </c>
      <c r="G2358">
        <v>99.724999999999994</v>
      </c>
      <c r="H2358">
        <v>78.224999999999994</v>
      </c>
      <c r="I2358">
        <v>417.25</v>
      </c>
      <c r="J2358">
        <v>692.25</v>
      </c>
      <c r="K2358">
        <v>214.25</v>
      </c>
      <c r="L2358">
        <v>3080</v>
      </c>
      <c r="M2358">
        <v>15.14</v>
      </c>
    </row>
    <row r="2359" spans="3:13" x14ac:dyDescent="0.25">
      <c r="C2359" s="95">
        <v>40410</v>
      </c>
      <c r="D2359" s="97">
        <v>1.5530999999999999</v>
      </c>
      <c r="E2359">
        <v>74.260000000000005</v>
      </c>
      <c r="F2359">
        <v>1.2705</v>
      </c>
      <c r="G2359">
        <v>99.6</v>
      </c>
      <c r="H2359">
        <v>77.2</v>
      </c>
      <c r="I2359">
        <v>421.25</v>
      </c>
      <c r="J2359">
        <v>679</v>
      </c>
      <c r="K2359">
        <v>209.75</v>
      </c>
      <c r="L2359">
        <v>3080</v>
      </c>
      <c r="M2359">
        <v>15.14</v>
      </c>
    </row>
    <row r="2360" spans="3:13" x14ac:dyDescent="0.25">
      <c r="C2360" s="95">
        <v>40409</v>
      </c>
      <c r="D2360" s="97">
        <v>1.5593999999999999</v>
      </c>
      <c r="E2360">
        <v>75.3</v>
      </c>
      <c r="F2360">
        <v>1.282</v>
      </c>
      <c r="G2360">
        <v>99.174999999999997</v>
      </c>
      <c r="H2360">
        <v>77.849999999999994</v>
      </c>
      <c r="I2360">
        <v>414.25</v>
      </c>
      <c r="J2360">
        <v>681.25</v>
      </c>
      <c r="K2360">
        <v>212.75</v>
      </c>
      <c r="L2360">
        <v>3080</v>
      </c>
      <c r="M2360">
        <v>15.09</v>
      </c>
    </row>
    <row r="2361" spans="3:13" x14ac:dyDescent="0.25">
      <c r="C2361" s="95">
        <v>40408</v>
      </c>
      <c r="D2361" s="97">
        <v>1.56</v>
      </c>
      <c r="E2361">
        <v>76.47</v>
      </c>
      <c r="F2361">
        <v>1.2855000000000001</v>
      </c>
      <c r="G2361">
        <v>97.2</v>
      </c>
      <c r="H2361">
        <v>78.075000000000003</v>
      </c>
      <c r="I2361">
        <v>418.5</v>
      </c>
      <c r="J2361">
        <v>656</v>
      </c>
      <c r="K2361">
        <v>205.25</v>
      </c>
      <c r="L2361">
        <v>3080</v>
      </c>
      <c r="M2361">
        <v>15.1</v>
      </c>
    </row>
    <row r="2362" spans="3:13" x14ac:dyDescent="0.25">
      <c r="C2362" s="95">
        <v>40407</v>
      </c>
      <c r="D2362" s="97">
        <v>1.5587</v>
      </c>
      <c r="E2362">
        <v>76.930000000000007</v>
      </c>
      <c r="F2362">
        <v>1.2879</v>
      </c>
      <c r="G2362">
        <v>95.625</v>
      </c>
      <c r="H2362">
        <v>75.525000000000006</v>
      </c>
      <c r="I2362">
        <v>414.75</v>
      </c>
      <c r="J2362">
        <v>651</v>
      </c>
      <c r="K2362">
        <v>205.25</v>
      </c>
      <c r="L2362">
        <v>3080</v>
      </c>
      <c r="M2362">
        <v>15.07</v>
      </c>
    </row>
    <row r="2363" spans="3:13" x14ac:dyDescent="0.25">
      <c r="C2363" s="95">
        <v>40406</v>
      </c>
      <c r="D2363" s="97">
        <v>1.5662</v>
      </c>
      <c r="E2363">
        <v>74.849999999999994</v>
      </c>
      <c r="F2363">
        <v>1.2823</v>
      </c>
      <c r="G2363">
        <v>95.125</v>
      </c>
      <c r="H2363">
        <v>74.849999999999994</v>
      </c>
      <c r="I2363">
        <v>407.25</v>
      </c>
      <c r="J2363">
        <v>663.75</v>
      </c>
      <c r="K2363">
        <v>212</v>
      </c>
      <c r="L2363">
        <v>3080</v>
      </c>
      <c r="M2363">
        <v>15.05</v>
      </c>
    </row>
    <row r="2364" spans="3:13" x14ac:dyDescent="0.25">
      <c r="C2364" s="95">
        <v>40403</v>
      </c>
      <c r="D2364" s="97">
        <v>1.5596000000000001</v>
      </c>
      <c r="E2364">
        <v>75.11</v>
      </c>
      <c r="F2364">
        <v>1.2749999999999999</v>
      </c>
      <c r="G2364">
        <v>94.325000000000003</v>
      </c>
      <c r="H2364">
        <v>82.875</v>
      </c>
      <c r="I2364">
        <v>411.75</v>
      </c>
      <c r="J2364">
        <v>702.5</v>
      </c>
      <c r="K2364">
        <v>214.5</v>
      </c>
      <c r="L2364">
        <v>3080</v>
      </c>
      <c r="M2364">
        <v>15.05</v>
      </c>
    </row>
    <row r="2365" spans="3:13" x14ac:dyDescent="0.25">
      <c r="C2365" s="95">
        <v>40402</v>
      </c>
      <c r="D2365" s="97">
        <v>1.5567</v>
      </c>
      <c r="E2365">
        <v>75.52</v>
      </c>
      <c r="F2365">
        <v>1.2823</v>
      </c>
      <c r="G2365">
        <v>94.2</v>
      </c>
      <c r="H2365">
        <v>82.2</v>
      </c>
      <c r="I2365">
        <v>406.25</v>
      </c>
      <c r="J2365">
        <v>713</v>
      </c>
      <c r="K2365">
        <v>213</v>
      </c>
      <c r="L2365">
        <v>3080</v>
      </c>
      <c r="M2365">
        <v>15.08</v>
      </c>
    </row>
    <row r="2366" spans="3:13" x14ac:dyDescent="0.25">
      <c r="C2366" s="95">
        <v>40401</v>
      </c>
      <c r="D2366" s="97">
        <v>1.5619000000000001</v>
      </c>
      <c r="E2366">
        <v>77.64</v>
      </c>
      <c r="F2366">
        <v>1.2831999999999999</v>
      </c>
      <c r="G2366">
        <v>93.95</v>
      </c>
      <c r="H2366">
        <v>81.45</v>
      </c>
      <c r="I2366">
        <v>395.5</v>
      </c>
      <c r="J2366">
        <v>694.75</v>
      </c>
      <c r="K2366">
        <v>206.75</v>
      </c>
      <c r="L2366">
        <v>3080</v>
      </c>
      <c r="M2366">
        <v>15.07</v>
      </c>
    </row>
    <row r="2367" spans="3:13" x14ac:dyDescent="0.25">
      <c r="C2367" s="95">
        <v>40400</v>
      </c>
      <c r="D2367" s="97">
        <v>1.5851999999999999</v>
      </c>
      <c r="E2367">
        <v>79.599999999999994</v>
      </c>
      <c r="F2367">
        <v>1.3177000000000001</v>
      </c>
      <c r="G2367">
        <v>93.4</v>
      </c>
      <c r="H2367">
        <v>81.7</v>
      </c>
      <c r="I2367">
        <v>393.5</v>
      </c>
      <c r="J2367">
        <v>694.75</v>
      </c>
      <c r="K2367">
        <v>211</v>
      </c>
      <c r="L2367">
        <v>3080</v>
      </c>
      <c r="M2367">
        <v>15.06</v>
      </c>
    </row>
    <row r="2368" spans="3:13" x14ac:dyDescent="0.25">
      <c r="C2368" s="95">
        <v>40399</v>
      </c>
      <c r="D2368" s="97">
        <v>1.5901000000000001</v>
      </c>
      <c r="E2368">
        <v>80.989999999999995</v>
      </c>
      <c r="F2368">
        <v>1.3231999999999999</v>
      </c>
      <c r="G2368">
        <v>93.1</v>
      </c>
      <c r="H2368">
        <v>81.2</v>
      </c>
      <c r="I2368">
        <v>403</v>
      </c>
      <c r="J2368">
        <v>712.5</v>
      </c>
      <c r="K2368">
        <v>214.25</v>
      </c>
      <c r="L2368">
        <v>3080</v>
      </c>
      <c r="M2368">
        <v>15.06</v>
      </c>
    </row>
    <row r="2369" spans="3:13" x14ac:dyDescent="0.25">
      <c r="C2369" s="95">
        <v>40396</v>
      </c>
      <c r="D2369" s="97">
        <v>1.5945</v>
      </c>
      <c r="E2369">
        <v>80.16</v>
      </c>
      <c r="F2369">
        <v>1.3282</v>
      </c>
      <c r="G2369">
        <v>92.775000000000006</v>
      </c>
      <c r="H2369">
        <v>82.025000000000006</v>
      </c>
      <c r="I2369">
        <v>405</v>
      </c>
      <c r="J2369">
        <v>725.75</v>
      </c>
      <c r="K2369">
        <v>210.5</v>
      </c>
      <c r="L2369">
        <v>3080</v>
      </c>
      <c r="M2369">
        <v>15.04</v>
      </c>
    </row>
    <row r="2370" spans="3:13" x14ac:dyDescent="0.25">
      <c r="C2370" s="95">
        <v>40395</v>
      </c>
      <c r="D2370" s="97">
        <v>1.5891999999999999</v>
      </c>
      <c r="E2370">
        <v>81.61</v>
      </c>
      <c r="F2370">
        <v>1.3190999999999999</v>
      </c>
      <c r="G2370">
        <v>92.9</v>
      </c>
      <c r="H2370">
        <v>83.8</v>
      </c>
      <c r="I2370">
        <v>403.5</v>
      </c>
      <c r="J2370">
        <v>785.75</v>
      </c>
      <c r="K2370">
        <v>224.5</v>
      </c>
      <c r="L2370">
        <v>3080</v>
      </c>
      <c r="M2370">
        <v>14.95</v>
      </c>
    </row>
    <row r="2371" spans="3:13" x14ac:dyDescent="0.25">
      <c r="C2371" s="95">
        <v>40394</v>
      </c>
      <c r="D2371" s="97">
        <v>1.5887</v>
      </c>
      <c r="E2371">
        <v>82.2</v>
      </c>
      <c r="F2371">
        <v>1.3158000000000001</v>
      </c>
      <c r="G2371">
        <v>93.15</v>
      </c>
      <c r="H2371">
        <v>86.8</v>
      </c>
      <c r="I2371">
        <v>400.25</v>
      </c>
      <c r="J2371">
        <v>725.75</v>
      </c>
      <c r="K2371">
        <v>210</v>
      </c>
      <c r="L2371">
        <v>3080</v>
      </c>
      <c r="M2371">
        <v>14.94</v>
      </c>
    </row>
    <row r="2372" spans="3:13" x14ac:dyDescent="0.25">
      <c r="C2372" s="95">
        <v>40393</v>
      </c>
      <c r="D2372" s="97">
        <v>1.5948</v>
      </c>
      <c r="E2372">
        <v>82.68</v>
      </c>
      <c r="F2372">
        <v>1.3226</v>
      </c>
      <c r="G2372">
        <v>91.875</v>
      </c>
      <c r="H2372">
        <v>87</v>
      </c>
      <c r="I2372">
        <v>389.5</v>
      </c>
      <c r="J2372">
        <v>680</v>
      </c>
      <c r="K2372">
        <v>204.25</v>
      </c>
      <c r="L2372">
        <v>3080</v>
      </c>
      <c r="M2372">
        <v>14.92</v>
      </c>
    </row>
    <row r="2373" spans="3:13" x14ac:dyDescent="0.25">
      <c r="C2373" s="95">
        <v>40392</v>
      </c>
      <c r="D2373" s="97">
        <v>1.5891999999999999</v>
      </c>
      <c r="E2373">
        <v>80.819999999999993</v>
      </c>
      <c r="F2373">
        <v>1.3180000000000001</v>
      </c>
      <c r="G2373">
        <v>92.174999999999997</v>
      </c>
      <c r="H2373">
        <v>86.9</v>
      </c>
      <c r="I2373">
        <v>390.5</v>
      </c>
      <c r="J2373">
        <v>693.25</v>
      </c>
      <c r="K2373">
        <v>198.5</v>
      </c>
      <c r="L2373">
        <v>3344</v>
      </c>
      <c r="M2373">
        <v>14.97</v>
      </c>
    </row>
    <row r="2374" spans="3:13" x14ac:dyDescent="0.25">
      <c r="C2374" s="95">
        <v>40389</v>
      </c>
      <c r="D2374" s="97">
        <v>1.5682</v>
      </c>
      <c r="E2374">
        <v>78.180000000000007</v>
      </c>
      <c r="F2374">
        <v>1.3045</v>
      </c>
      <c r="G2374">
        <v>92.65</v>
      </c>
      <c r="H2374">
        <v>85.825000000000003</v>
      </c>
      <c r="I2374">
        <v>392.75</v>
      </c>
      <c r="J2374">
        <v>661.5</v>
      </c>
      <c r="K2374">
        <v>186</v>
      </c>
      <c r="L2374">
        <v>3344</v>
      </c>
      <c r="M2374">
        <v>14.94</v>
      </c>
    </row>
    <row r="2375" spans="3:13" x14ac:dyDescent="0.25">
      <c r="C2375" s="95">
        <v>40388</v>
      </c>
      <c r="D2375" s="97">
        <v>1.5609</v>
      </c>
      <c r="E2375">
        <v>77.59</v>
      </c>
      <c r="F2375">
        <v>1.3077000000000001</v>
      </c>
      <c r="G2375">
        <v>91.85</v>
      </c>
      <c r="H2375">
        <v>84.85</v>
      </c>
      <c r="I2375">
        <v>379.25</v>
      </c>
      <c r="J2375">
        <v>627.5</v>
      </c>
      <c r="K2375">
        <v>178.75</v>
      </c>
      <c r="L2375">
        <v>3344</v>
      </c>
      <c r="M2375">
        <v>13.74</v>
      </c>
    </row>
    <row r="2376" spans="3:13" x14ac:dyDescent="0.25">
      <c r="C2376" s="95">
        <v>40387</v>
      </c>
      <c r="D2376" s="97">
        <v>1.5589999999999999</v>
      </c>
      <c r="E2376">
        <v>76.06</v>
      </c>
      <c r="F2376">
        <v>1.2991999999999999</v>
      </c>
      <c r="G2376">
        <v>92.775000000000006</v>
      </c>
      <c r="H2376">
        <v>83.375</v>
      </c>
      <c r="I2376">
        <v>376.25</v>
      </c>
      <c r="J2376">
        <v>615.5</v>
      </c>
      <c r="K2376">
        <v>180.25</v>
      </c>
      <c r="L2376">
        <v>3344</v>
      </c>
      <c r="M2376">
        <v>13.75</v>
      </c>
    </row>
    <row r="2377" spans="3:13" x14ac:dyDescent="0.25">
      <c r="C2377" s="95">
        <v>40386</v>
      </c>
      <c r="D2377" s="97">
        <v>1.5588</v>
      </c>
      <c r="E2377">
        <v>76.13</v>
      </c>
      <c r="F2377">
        <v>1.2992999999999999</v>
      </c>
      <c r="G2377">
        <v>92.65</v>
      </c>
      <c r="H2377">
        <v>82.224999999999994</v>
      </c>
      <c r="I2377">
        <v>362.75</v>
      </c>
      <c r="J2377">
        <v>595</v>
      </c>
      <c r="K2377">
        <v>171.5</v>
      </c>
      <c r="L2377">
        <v>3344</v>
      </c>
      <c r="M2377">
        <v>13.74</v>
      </c>
    </row>
    <row r="2378" spans="3:13" x14ac:dyDescent="0.25">
      <c r="C2378" s="95">
        <v>40385</v>
      </c>
      <c r="D2378" s="97">
        <v>1.5484</v>
      </c>
      <c r="E2378">
        <v>77.5</v>
      </c>
      <c r="F2378">
        <v>1.2994000000000001</v>
      </c>
      <c r="G2378">
        <v>92.65</v>
      </c>
      <c r="H2378">
        <v>82</v>
      </c>
      <c r="I2378">
        <v>364</v>
      </c>
      <c r="J2378">
        <v>589.5</v>
      </c>
      <c r="K2378">
        <v>168.25</v>
      </c>
      <c r="L2378">
        <v>3344</v>
      </c>
      <c r="M2378">
        <v>13.74</v>
      </c>
    </row>
    <row r="2379" spans="3:13" x14ac:dyDescent="0.25">
      <c r="C2379" s="95">
        <v>40382</v>
      </c>
      <c r="D2379" s="97">
        <v>1.5434000000000001</v>
      </c>
      <c r="E2379">
        <v>77.45</v>
      </c>
      <c r="F2379">
        <v>1.2904</v>
      </c>
      <c r="G2379">
        <v>93.424999999999997</v>
      </c>
      <c r="H2379">
        <v>83.224999999999994</v>
      </c>
      <c r="I2379">
        <v>371.25</v>
      </c>
      <c r="J2379">
        <v>596.25</v>
      </c>
      <c r="K2379">
        <v>170</v>
      </c>
      <c r="L2379">
        <v>3344</v>
      </c>
      <c r="M2379">
        <v>13.73</v>
      </c>
    </row>
    <row r="2380" spans="3:13" x14ac:dyDescent="0.25">
      <c r="C2380" s="95">
        <v>40381</v>
      </c>
      <c r="D2380" s="97">
        <v>1.5251999999999999</v>
      </c>
      <c r="E2380">
        <v>77.819999999999993</v>
      </c>
      <c r="F2380">
        <v>1.2887999999999999</v>
      </c>
      <c r="G2380">
        <v>93.325000000000003</v>
      </c>
      <c r="H2380">
        <v>82.625</v>
      </c>
      <c r="I2380">
        <v>376.5</v>
      </c>
      <c r="J2380">
        <v>596.5</v>
      </c>
      <c r="K2380">
        <v>167</v>
      </c>
      <c r="L2380">
        <v>3344</v>
      </c>
      <c r="M2380">
        <v>13.77</v>
      </c>
    </row>
    <row r="2381" spans="3:13" x14ac:dyDescent="0.25">
      <c r="C2381" s="95">
        <v>40380</v>
      </c>
      <c r="D2381" s="97">
        <v>1.5163</v>
      </c>
      <c r="E2381">
        <v>75.37</v>
      </c>
      <c r="F2381">
        <v>1.2756000000000001</v>
      </c>
      <c r="G2381">
        <v>93.5</v>
      </c>
      <c r="H2381">
        <v>81.5</v>
      </c>
      <c r="I2381">
        <v>379.75</v>
      </c>
      <c r="J2381">
        <v>588.25</v>
      </c>
      <c r="K2381">
        <v>163.25</v>
      </c>
      <c r="L2381">
        <v>3344</v>
      </c>
      <c r="M2381">
        <v>13.75</v>
      </c>
    </row>
    <row r="2382" spans="3:13" x14ac:dyDescent="0.25">
      <c r="C2382" s="95">
        <v>40379</v>
      </c>
      <c r="D2382" s="97">
        <v>1.5266999999999999</v>
      </c>
      <c r="E2382">
        <v>76.22</v>
      </c>
      <c r="F2382">
        <v>1.2884</v>
      </c>
      <c r="G2382">
        <v>93.125</v>
      </c>
      <c r="H2382">
        <v>80.025000000000006</v>
      </c>
      <c r="I2382">
        <v>374</v>
      </c>
      <c r="J2382">
        <v>577</v>
      </c>
      <c r="K2382">
        <v>156.25</v>
      </c>
      <c r="L2382">
        <v>3344</v>
      </c>
      <c r="M2382">
        <v>13.77</v>
      </c>
    </row>
    <row r="2383" spans="3:13" x14ac:dyDescent="0.25">
      <c r="C2383" s="95">
        <v>40378</v>
      </c>
      <c r="D2383" s="97">
        <v>1.5222</v>
      </c>
      <c r="E2383">
        <v>75.62</v>
      </c>
      <c r="F2383">
        <v>1.294</v>
      </c>
      <c r="G2383">
        <v>93.125</v>
      </c>
      <c r="H2383">
        <v>81.625</v>
      </c>
      <c r="I2383">
        <v>381.5</v>
      </c>
      <c r="J2383">
        <v>582.25</v>
      </c>
      <c r="K2383">
        <v>156.25</v>
      </c>
      <c r="L2383">
        <v>3344</v>
      </c>
      <c r="M2383">
        <v>13.75</v>
      </c>
    </row>
    <row r="2384" spans="3:13" x14ac:dyDescent="0.25">
      <c r="C2384" s="95">
        <v>40375</v>
      </c>
      <c r="D2384" s="97">
        <v>1.5287999999999999</v>
      </c>
      <c r="E2384">
        <v>75.37</v>
      </c>
      <c r="F2384">
        <v>1.2929999999999999</v>
      </c>
      <c r="G2384">
        <v>92.275000000000006</v>
      </c>
      <c r="H2384">
        <v>81.7</v>
      </c>
      <c r="I2384">
        <v>394.75</v>
      </c>
      <c r="J2384">
        <v>587.25</v>
      </c>
      <c r="K2384">
        <v>160.75</v>
      </c>
      <c r="L2384">
        <v>3344</v>
      </c>
      <c r="M2384">
        <v>13.76</v>
      </c>
    </row>
    <row r="2385" spans="3:13" x14ac:dyDescent="0.25">
      <c r="C2385" s="95">
        <v>40374</v>
      </c>
      <c r="D2385" s="97">
        <v>1.5454000000000001</v>
      </c>
      <c r="E2385">
        <v>76.19</v>
      </c>
      <c r="F2385">
        <v>1.2938000000000001</v>
      </c>
      <c r="G2385">
        <v>92.4</v>
      </c>
      <c r="H2385">
        <v>77.849999999999994</v>
      </c>
      <c r="I2385">
        <v>392.5</v>
      </c>
      <c r="J2385">
        <v>596.25</v>
      </c>
      <c r="K2385">
        <v>165</v>
      </c>
      <c r="L2385">
        <v>3344</v>
      </c>
      <c r="M2385">
        <v>13.76</v>
      </c>
    </row>
    <row r="2386" spans="3:13" x14ac:dyDescent="0.25">
      <c r="C2386" s="95">
        <v>40373</v>
      </c>
      <c r="D2386" s="97">
        <v>1.5258</v>
      </c>
      <c r="E2386">
        <v>76.77</v>
      </c>
      <c r="F2386">
        <v>1.274</v>
      </c>
      <c r="G2386">
        <v>92.325000000000003</v>
      </c>
      <c r="H2386">
        <v>77.825000000000003</v>
      </c>
      <c r="I2386">
        <v>375.25</v>
      </c>
      <c r="J2386">
        <v>548.25</v>
      </c>
      <c r="K2386">
        <v>154.75</v>
      </c>
      <c r="L2386">
        <v>3344</v>
      </c>
      <c r="M2386">
        <v>13.73</v>
      </c>
    </row>
    <row r="2387" spans="3:13" x14ac:dyDescent="0.25">
      <c r="C2387" s="95">
        <v>40372</v>
      </c>
      <c r="D2387" s="97">
        <v>1.5173000000000001</v>
      </c>
      <c r="E2387">
        <v>76.650000000000006</v>
      </c>
      <c r="F2387">
        <v>1.2726</v>
      </c>
      <c r="G2387">
        <v>90.95</v>
      </c>
      <c r="H2387">
        <v>78.025000000000006</v>
      </c>
      <c r="I2387">
        <v>366.75</v>
      </c>
      <c r="J2387">
        <v>535.75</v>
      </c>
      <c r="K2387">
        <v>150</v>
      </c>
      <c r="L2387">
        <v>3344</v>
      </c>
      <c r="M2387">
        <v>13.73</v>
      </c>
    </row>
    <row r="2388" spans="3:13" x14ac:dyDescent="0.25">
      <c r="C2388" s="95">
        <v>40371</v>
      </c>
      <c r="D2388" s="97">
        <v>1.5021</v>
      </c>
      <c r="E2388">
        <v>74.37</v>
      </c>
      <c r="F2388">
        <v>1.2588999999999999</v>
      </c>
      <c r="G2388">
        <v>90.075000000000003</v>
      </c>
      <c r="H2388">
        <v>78.125</v>
      </c>
      <c r="I2388">
        <v>371.25</v>
      </c>
      <c r="J2388">
        <v>521.25</v>
      </c>
      <c r="K2388">
        <v>150</v>
      </c>
      <c r="L2388">
        <v>3344</v>
      </c>
      <c r="M2388">
        <v>13.77</v>
      </c>
    </row>
    <row r="2389" spans="3:13" x14ac:dyDescent="0.25">
      <c r="C2389" s="95">
        <v>40368</v>
      </c>
      <c r="D2389" s="97">
        <v>1.5062</v>
      </c>
      <c r="E2389">
        <v>75.42</v>
      </c>
      <c r="F2389">
        <v>1.2634000000000001</v>
      </c>
      <c r="G2389">
        <v>90.2</v>
      </c>
      <c r="H2389">
        <v>78.625</v>
      </c>
      <c r="I2389">
        <v>375.25</v>
      </c>
      <c r="J2389">
        <v>523.5</v>
      </c>
      <c r="K2389">
        <v>150</v>
      </c>
      <c r="L2389">
        <v>3344</v>
      </c>
      <c r="M2389">
        <v>13.64</v>
      </c>
    </row>
    <row r="2390" spans="3:13" x14ac:dyDescent="0.25">
      <c r="C2390" s="95">
        <v>40367</v>
      </c>
      <c r="D2390" s="97">
        <v>1.5162</v>
      </c>
      <c r="E2390">
        <v>74.709999999999994</v>
      </c>
      <c r="F2390">
        <v>1.2693000000000001</v>
      </c>
      <c r="G2390">
        <v>90.9</v>
      </c>
      <c r="H2390">
        <v>78.875</v>
      </c>
      <c r="I2390">
        <v>377.5</v>
      </c>
      <c r="J2390">
        <v>534</v>
      </c>
      <c r="K2390">
        <v>158</v>
      </c>
      <c r="L2390">
        <v>3344</v>
      </c>
      <c r="M2390">
        <v>13.56</v>
      </c>
    </row>
    <row r="2391" spans="3:13" x14ac:dyDescent="0.25">
      <c r="C2391" s="95">
        <v>40366</v>
      </c>
      <c r="D2391" s="97">
        <v>1.5183</v>
      </c>
      <c r="E2391">
        <v>73.510000000000005</v>
      </c>
      <c r="F2391">
        <v>1.2634000000000001</v>
      </c>
      <c r="G2391">
        <v>90.5</v>
      </c>
      <c r="H2391">
        <v>78.875</v>
      </c>
      <c r="I2391">
        <v>370.75</v>
      </c>
      <c r="J2391">
        <v>515.75</v>
      </c>
      <c r="K2391">
        <v>152.25</v>
      </c>
      <c r="L2391">
        <v>3344</v>
      </c>
      <c r="M2391">
        <v>13.5</v>
      </c>
    </row>
    <row r="2392" spans="3:13" x14ac:dyDescent="0.25">
      <c r="C2392" s="95">
        <v>40365</v>
      </c>
      <c r="D2392" s="97">
        <v>1.5149999999999999</v>
      </c>
      <c r="E2392">
        <v>71.45</v>
      </c>
      <c r="F2392">
        <v>1.2623</v>
      </c>
      <c r="G2392">
        <v>89.8</v>
      </c>
      <c r="H2392">
        <v>78.775000000000006</v>
      </c>
      <c r="I2392">
        <v>360</v>
      </c>
      <c r="J2392">
        <v>492.75</v>
      </c>
      <c r="K2392">
        <v>148.75</v>
      </c>
      <c r="L2392">
        <v>3344</v>
      </c>
      <c r="M2392">
        <v>13.51</v>
      </c>
    </row>
    <row r="2393" spans="3:13" x14ac:dyDescent="0.25">
      <c r="C2393" s="95">
        <v>40364</v>
      </c>
      <c r="D2393" s="97">
        <v>1.5136000000000001</v>
      </c>
      <c r="E2393">
        <v>71.47</v>
      </c>
      <c r="F2393">
        <v>1.2539</v>
      </c>
      <c r="G2393">
        <v>89.474999999999994</v>
      </c>
      <c r="H2393">
        <v>78.2</v>
      </c>
      <c r="I2393">
        <v>364</v>
      </c>
      <c r="J2393">
        <v>487.75</v>
      </c>
      <c r="K2393">
        <v>145.75</v>
      </c>
      <c r="L2393">
        <v>3880</v>
      </c>
      <c r="M2393">
        <v>13.45</v>
      </c>
    </row>
    <row r="2394" spans="3:13" x14ac:dyDescent="0.25">
      <c r="C2394" s="95">
        <v>40361</v>
      </c>
      <c r="D2394" s="97">
        <v>1.5199</v>
      </c>
      <c r="E2394">
        <v>71.650000000000006</v>
      </c>
      <c r="F2394">
        <v>1.256</v>
      </c>
      <c r="G2394">
        <v>89.474999999999994</v>
      </c>
      <c r="H2394">
        <v>78.2</v>
      </c>
      <c r="I2394">
        <v>364</v>
      </c>
      <c r="J2394">
        <v>487.75</v>
      </c>
      <c r="K2394">
        <v>141.75</v>
      </c>
      <c r="L2394">
        <v>3880</v>
      </c>
      <c r="M2394">
        <v>13.45</v>
      </c>
    </row>
    <row r="2395" spans="3:13" x14ac:dyDescent="0.25">
      <c r="C2395" s="95">
        <v>40360</v>
      </c>
      <c r="D2395" s="97">
        <v>1.5173000000000001</v>
      </c>
      <c r="E2395">
        <v>72.34</v>
      </c>
      <c r="F2395">
        <v>1.2517</v>
      </c>
      <c r="G2395">
        <v>89.95</v>
      </c>
      <c r="H2395">
        <v>79.3</v>
      </c>
      <c r="I2395">
        <v>365.5</v>
      </c>
      <c r="J2395">
        <v>484</v>
      </c>
      <c r="K2395">
        <v>140</v>
      </c>
      <c r="L2395">
        <v>3880</v>
      </c>
      <c r="M2395">
        <v>13.61</v>
      </c>
    </row>
    <row r="2396" spans="3:13" x14ac:dyDescent="0.25">
      <c r="C2396" s="95">
        <v>40359</v>
      </c>
      <c r="D2396" s="97">
        <v>1.4946999999999999</v>
      </c>
      <c r="E2396">
        <v>75.010000000000005</v>
      </c>
      <c r="F2396">
        <v>1.2234</v>
      </c>
      <c r="G2396">
        <v>91.25</v>
      </c>
      <c r="H2396">
        <v>79.224999999999994</v>
      </c>
      <c r="I2396">
        <v>354.25</v>
      </c>
      <c r="J2396">
        <v>464.75</v>
      </c>
      <c r="K2396">
        <v>136.5</v>
      </c>
      <c r="L2396">
        <v>3880</v>
      </c>
      <c r="M2396">
        <v>13.61</v>
      </c>
    </row>
    <row r="2397" spans="3:13" x14ac:dyDescent="0.25">
      <c r="C2397" s="95">
        <v>40358</v>
      </c>
      <c r="D2397" s="97">
        <v>1.506</v>
      </c>
      <c r="E2397">
        <v>75.44</v>
      </c>
      <c r="F2397">
        <v>1.2179</v>
      </c>
      <c r="G2397">
        <v>90.674999999999997</v>
      </c>
      <c r="H2397">
        <v>78.75</v>
      </c>
      <c r="I2397">
        <v>325</v>
      </c>
      <c r="J2397">
        <v>442</v>
      </c>
      <c r="K2397">
        <v>131.5</v>
      </c>
      <c r="L2397">
        <v>3880</v>
      </c>
      <c r="M2397">
        <v>13.62</v>
      </c>
    </row>
    <row r="2398" spans="3:13" x14ac:dyDescent="0.25">
      <c r="C2398" s="95">
        <v>40357</v>
      </c>
      <c r="D2398" s="97">
        <v>1.5099</v>
      </c>
      <c r="E2398">
        <v>77.59</v>
      </c>
      <c r="F2398">
        <v>1.2277</v>
      </c>
      <c r="G2398">
        <v>91.2</v>
      </c>
      <c r="H2398">
        <v>79.525000000000006</v>
      </c>
      <c r="I2398">
        <v>333.75</v>
      </c>
      <c r="J2398">
        <v>449.5</v>
      </c>
      <c r="K2398">
        <v>130</v>
      </c>
      <c r="L2398">
        <v>3880</v>
      </c>
      <c r="M2398">
        <v>13.61</v>
      </c>
    </row>
    <row r="2399" spans="3:13" x14ac:dyDescent="0.25">
      <c r="C2399" s="95">
        <v>40354</v>
      </c>
      <c r="D2399" s="97">
        <v>1.5063</v>
      </c>
      <c r="E2399">
        <v>78.12</v>
      </c>
      <c r="F2399">
        <v>1.2374000000000001</v>
      </c>
      <c r="G2399">
        <v>90.95</v>
      </c>
      <c r="H2399">
        <v>80.724999999999994</v>
      </c>
      <c r="I2399">
        <v>340.5</v>
      </c>
      <c r="J2399">
        <v>456.25</v>
      </c>
      <c r="K2399">
        <v>130</v>
      </c>
      <c r="L2399">
        <v>3880</v>
      </c>
      <c r="M2399">
        <v>13.63</v>
      </c>
    </row>
    <row r="2400" spans="3:13" x14ac:dyDescent="0.25">
      <c r="C2400" s="95">
        <v>40353</v>
      </c>
      <c r="D2400" s="97">
        <v>1.4926999999999999</v>
      </c>
      <c r="E2400">
        <v>76.47</v>
      </c>
      <c r="F2400">
        <v>1.2333000000000001</v>
      </c>
      <c r="G2400">
        <v>90.65</v>
      </c>
      <c r="H2400">
        <v>80.075000000000003</v>
      </c>
      <c r="I2400">
        <v>344.75</v>
      </c>
      <c r="J2400">
        <v>463</v>
      </c>
      <c r="K2400">
        <v>130.25</v>
      </c>
      <c r="L2400">
        <v>3880</v>
      </c>
      <c r="M2400">
        <v>13.59</v>
      </c>
    </row>
    <row r="2401" spans="3:13" x14ac:dyDescent="0.25">
      <c r="C2401" s="95">
        <v>40352</v>
      </c>
      <c r="D2401" s="97">
        <v>1.4966999999999999</v>
      </c>
      <c r="E2401">
        <v>76.27</v>
      </c>
      <c r="F2401">
        <v>1.2313000000000001</v>
      </c>
      <c r="G2401">
        <v>90.25</v>
      </c>
      <c r="H2401">
        <v>81.45</v>
      </c>
      <c r="I2401">
        <v>346.5</v>
      </c>
      <c r="J2401">
        <v>462.25</v>
      </c>
      <c r="K2401">
        <v>130.25</v>
      </c>
      <c r="L2401">
        <v>3880</v>
      </c>
      <c r="M2401">
        <v>13.57</v>
      </c>
    </row>
    <row r="2402" spans="3:13" x14ac:dyDescent="0.25">
      <c r="C2402" s="95">
        <v>40351</v>
      </c>
      <c r="D2402" s="97">
        <v>1.4806999999999999</v>
      </c>
      <c r="E2402">
        <v>78.040000000000006</v>
      </c>
      <c r="F2402">
        <v>1.2265999999999999</v>
      </c>
      <c r="G2402">
        <v>90.3</v>
      </c>
      <c r="H2402">
        <v>81.95</v>
      </c>
      <c r="I2402">
        <v>351.5</v>
      </c>
      <c r="J2402">
        <v>460.75</v>
      </c>
      <c r="K2402">
        <v>130</v>
      </c>
      <c r="L2402">
        <v>3880</v>
      </c>
      <c r="M2402">
        <v>13.56</v>
      </c>
    </row>
    <row r="2403" spans="3:13" x14ac:dyDescent="0.25">
      <c r="C2403" s="95">
        <v>40350</v>
      </c>
      <c r="D2403" s="97">
        <v>1.4746999999999999</v>
      </c>
      <c r="E2403">
        <v>78.819999999999993</v>
      </c>
      <c r="F2403">
        <v>1.2305999999999999</v>
      </c>
      <c r="G2403">
        <v>90.125</v>
      </c>
      <c r="H2403">
        <v>82</v>
      </c>
      <c r="I2403">
        <v>355</v>
      </c>
      <c r="J2403">
        <v>462</v>
      </c>
      <c r="K2403">
        <v>136.25</v>
      </c>
      <c r="L2403">
        <v>3880</v>
      </c>
      <c r="M2403">
        <v>13.56</v>
      </c>
    </row>
    <row r="2404" spans="3:13" x14ac:dyDescent="0.25">
      <c r="C2404" s="95">
        <v>40347</v>
      </c>
      <c r="D2404" s="97">
        <v>1.4825999999999999</v>
      </c>
      <c r="E2404">
        <v>78.22</v>
      </c>
      <c r="F2404">
        <v>1.2383999999999999</v>
      </c>
      <c r="G2404">
        <v>89.3</v>
      </c>
      <c r="H2404">
        <v>80.875</v>
      </c>
      <c r="I2404">
        <v>360.75</v>
      </c>
      <c r="J2404">
        <v>461.75</v>
      </c>
      <c r="K2404">
        <v>132</v>
      </c>
      <c r="L2404">
        <v>3880</v>
      </c>
      <c r="M2404">
        <v>13.58</v>
      </c>
    </row>
    <row r="2405" spans="3:13" x14ac:dyDescent="0.25">
      <c r="C2405" s="95">
        <v>40346</v>
      </c>
      <c r="D2405" s="97">
        <v>1.4821</v>
      </c>
      <c r="E2405">
        <v>78.680000000000007</v>
      </c>
      <c r="F2405">
        <v>1.2378</v>
      </c>
      <c r="G2405">
        <v>89.6</v>
      </c>
      <c r="H2405">
        <v>80.349999999999994</v>
      </c>
      <c r="I2405">
        <v>357.5</v>
      </c>
      <c r="J2405">
        <v>462.75</v>
      </c>
      <c r="K2405">
        <v>132</v>
      </c>
      <c r="L2405">
        <v>3880</v>
      </c>
      <c r="M2405">
        <v>13.62</v>
      </c>
    </row>
    <row r="2406" spans="3:13" x14ac:dyDescent="0.25">
      <c r="C2406" s="95">
        <v>40345</v>
      </c>
      <c r="D2406" s="97">
        <v>1.4728000000000001</v>
      </c>
      <c r="E2406">
        <v>78.14</v>
      </c>
      <c r="F2406">
        <v>1.2305999999999999</v>
      </c>
      <c r="G2406">
        <v>90.05</v>
      </c>
      <c r="H2406">
        <v>80.900000000000006</v>
      </c>
      <c r="I2406">
        <v>356.25</v>
      </c>
      <c r="J2406">
        <v>461.25</v>
      </c>
      <c r="K2406">
        <v>130</v>
      </c>
      <c r="L2406">
        <v>3880</v>
      </c>
      <c r="M2406">
        <v>13.62</v>
      </c>
    </row>
    <row r="2407" spans="3:13" x14ac:dyDescent="0.25">
      <c r="C2407" s="95">
        <v>40344</v>
      </c>
      <c r="D2407" s="97">
        <v>1.48</v>
      </c>
      <c r="E2407">
        <v>76.2</v>
      </c>
      <c r="F2407">
        <v>1.2323</v>
      </c>
      <c r="G2407">
        <v>90.05</v>
      </c>
      <c r="H2407">
        <v>80.125</v>
      </c>
      <c r="I2407">
        <v>353.75</v>
      </c>
      <c r="J2407">
        <v>451.75</v>
      </c>
      <c r="K2407">
        <v>130</v>
      </c>
      <c r="L2407">
        <v>3880</v>
      </c>
      <c r="M2407">
        <v>13.6</v>
      </c>
    </row>
    <row r="2408" spans="3:13" x14ac:dyDescent="0.25">
      <c r="C2408" s="95">
        <v>40343</v>
      </c>
      <c r="D2408" s="97">
        <v>1.4741</v>
      </c>
      <c r="E2408">
        <v>75.2</v>
      </c>
      <c r="F2408">
        <v>1.2217</v>
      </c>
      <c r="G2408">
        <v>89.775000000000006</v>
      </c>
      <c r="H2408">
        <v>77.924999999999997</v>
      </c>
      <c r="I2408">
        <v>353.75</v>
      </c>
      <c r="J2408">
        <v>451.5</v>
      </c>
      <c r="K2408">
        <v>130</v>
      </c>
      <c r="L2408">
        <v>3880</v>
      </c>
      <c r="M2408">
        <v>13.56</v>
      </c>
    </row>
    <row r="2409" spans="3:13" x14ac:dyDescent="0.25">
      <c r="C2409" s="95">
        <v>40340</v>
      </c>
      <c r="D2409" s="97">
        <v>1.4541999999999999</v>
      </c>
      <c r="E2409">
        <v>74.349999999999994</v>
      </c>
      <c r="F2409">
        <v>1.2110000000000001</v>
      </c>
      <c r="G2409">
        <v>89.5</v>
      </c>
      <c r="H2409">
        <v>77.775000000000006</v>
      </c>
      <c r="I2409">
        <v>349.5</v>
      </c>
      <c r="J2409">
        <v>440.75</v>
      </c>
      <c r="K2409">
        <v>130</v>
      </c>
      <c r="L2409">
        <v>3880</v>
      </c>
      <c r="M2409">
        <v>13.55</v>
      </c>
    </row>
    <row r="2410" spans="3:13" x14ac:dyDescent="0.25">
      <c r="C2410" s="95">
        <v>40339</v>
      </c>
      <c r="D2410" s="97">
        <v>1.4702</v>
      </c>
      <c r="E2410">
        <v>75.290000000000006</v>
      </c>
      <c r="F2410">
        <v>1.2108000000000001</v>
      </c>
      <c r="G2410">
        <v>90.075000000000003</v>
      </c>
      <c r="H2410">
        <v>77.275000000000006</v>
      </c>
      <c r="I2410">
        <v>343.25</v>
      </c>
      <c r="J2410">
        <v>433.25</v>
      </c>
      <c r="K2410">
        <v>130</v>
      </c>
      <c r="L2410">
        <v>3880</v>
      </c>
      <c r="M2410">
        <v>13.5</v>
      </c>
    </row>
    <row r="2411" spans="3:13" x14ac:dyDescent="0.25">
      <c r="C2411" s="95">
        <v>40338</v>
      </c>
      <c r="D2411" s="97">
        <v>1.4533</v>
      </c>
      <c r="E2411">
        <v>74.27</v>
      </c>
      <c r="F2411">
        <v>1.1984999999999999</v>
      </c>
      <c r="G2411">
        <v>89.65</v>
      </c>
      <c r="H2411">
        <v>77.45</v>
      </c>
      <c r="I2411">
        <v>338.25</v>
      </c>
      <c r="J2411">
        <v>428</v>
      </c>
      <c r="K2411">
        <v>128</v>
      </c>
      <c r="L2411">
        <v>3880</v>
      </c>
      <c r="M2411">
        <v>13.45</v>
      </c>
    </row>
    <row r="2412" spans="3:13" x14ac:dyDescent="0.25">
      <c r="C2412" s="95">
        <v>40337</v>
      </c>
      <c r="D2412" s="97">
        <v>1.4470000000000001</v>
      </c>
      <c r="E2412">
        <v>72.3</v>
      </c>
      <c r="F2412">
        <v>1.1972</v>
      </c>
      <c r="G2412">
        <v>89.95</v>
      </c>
      <c r="H2412">
        <v>77.625</v>
      </c>
      <c r="I2412">
        <v>337.25</v>
      </c>
      <c r="J2412">
        <v>432.25</v>
      </c>
      <c r="K2412">
        <v>133.25</v>
      </c>
      <c r="L2412">
        <v>3880</v>
      </c>
      <c r="M2412">
        <v>13.49</v>
      </c>
    </row>
    <row r="2413" spans="3:13" x14ac:dyDescent="0.25">
      <c r="C2413" s="95">
        <v>40336</v>
      </c>
      <c r="D2413" s="97">
        <v>1.4467000000000001</v>
      </c>
      <c r="E2413">
        <v>72.12</v>
      </c>
      <c r="F2413">
        <v>1.1914</v>
      </c>
      <c r="G2413">
        <v>89.8</v>
      </c>
      <c r="H2413">
        <v>77.775000000000006</v>
      </c>
      <c r="I2413">
        <v>335.75</v>
      </c>
      <c r="J2413">
        <v>432.25</v>
      </c>
      <c r="K2413">
        <v>133.25</v>
      </c>
      <c r="L2413">
        <v>3880</v>
      </c>
      <c r="M2413">
        <v>13.49</v>
      </c>
    </row>
    <row r="2414" spans="3:13" x14ac:dyDescent="0.25">
      <c r="C2414" s="95">
        <v>40333</v>
      </c>
      <c r="D2414" s="97">
        <v>1.446</v>
      </c>
      <c r="E2414">
        <v>72.09</v>
      </c>
      <c r="F2414">
        <v>1.1973</v>
      </c>
      <c r="G2414">
        <v>90.95</v>
      </c>
      <c r="H2414">
        <v>79.05</v>
      </c>
      <c r="I2414">
        <v>340</v>
      </c>
      <c r="J2414">
        <v>435.75</v>
      </c>
      <c r="K2414">
        <v>132</v>
      </c>
      <c r="L2414">
        <v>3880</v>
      </c>
      <c r="M2414">
        <v>13.5</v>
      </c>
    </row>
    <row r="2415" spans="3:13" x14ac:dyDescent="0.25">
      <c r="C2415" s="95">
        <v>40332</v>
      </c>
      <c r="D2415" s="97">
        <v>1.4611000000000001</v>
      </c>
      <c r="E2415">
        <v>75.41</v>
      </c>
      <c r="F2415">
        <v>1.2157</v>
      </c>
      <c r="G2415">
        <v>92.1</v>
      </c>
      <c r="H2415">
        <v>80.45</v>
      </c>
      <c r="I2415">
        <v>349.5</v>
      </c>
      <c r="J2415">
        <v>441.75</v>
      </c>
      <c r="K2415">
        <v>132.5</v>
      </c>
      <c r="L2415">
        <v>3880</v>
      </c>
      <c r="M2415">
        <v>13.37</v>
      </c>
    </row>
    <row r="2416" spans="3:13" x14ac:dyDescent="0.25">
      <c r="C2416" s="95">
        <v>40331</v>
      </c>
      <c r="D2416" s="97">
        <v>1.4648000000000001</v>
      </c>
      <c r="E2416">
        <v>73.75</v>
      </c>
      <c r="F2416">
        <v>1.2249000000000001</v>
      </c>
      <c r="G2416">
        <v>92.05</v>
      </c>
      <c r="H2416">
        <v>81.325000000000003</v>
      </c>
      <c r="I2416">
        <v>348.5</v>
      </c>
      <c r="J2416">
        <v>442.5</v>
      </c>
      <c r="K2416">
        <v>129</v>
      </c>
      <c r="L2416">
        <v>3880</v>
      </c>
      <c r="M2416">
        <v>13.37</v>
      </c>
    </row>
    <row r="2417" spans="3:13" x14ac:dyDescent="0.25">
      <c r="C2417" s="95">
        <v>40330</v>
      </c>
      <c r="D2417" s="97">
        <v>1.4644999999999999</v>
      </c>
      <c r="E2417">
        <v>72.709999999999994</v>
      </c>
      <c r="F2417">
        <v>1.2224999999999999</v>
      </c>
      <c r="G2417">
        <v>90.8</v>
      </c>
      <c r="H2417">
        <v>81.400000000000006</v>
      </c>
      <c r="I2417">
        <v>354</v>
      </c>
      <c r="J2417">
        <v>450.75</v>
      </c>
      <c r="K2417">
        <v>130.25</v>
      </c>
      <c r="L2417">
        <v>3880</v>
      </c>
      <c r="M2417">
        <v>13.35</v>
      </c>
    </row>
    <row r="2418" spans="3:13" x14ac:dyDescent="0.25">
      <c r="C2418" s="95">
        <v>40329</v>
      </c>
      <c r="D2418" s="97">
        <v>1.4537</v>
      </c>
      <c r="E2418">
        <v>74.650000000000006</v>
      </c>
      <c r="F2418">
        <v>1.2304999999999999</v>
      </c>
      <c r="G2418">
        <v>90.525000000000006</v>
      </c>
      <c r="H2418">
        <v>81.849999999999994</v>
      </c>
      <c r="I2418">
        <v>359</v>
      </c>
      <c r="J2418">
        <v>457.75</v>
      </c>
      <c r="K2418">
        <v>131.75</v>
      </c>
      <c r="L2418">
        <v>3981</v>
      </c>
      <c r="M2418">
        <v>13.35</v>
      </c>
    </row>
    <row r="2419" spans="3:13" x14ac:dyDescent="0.25">
      <c r="C2419" s="95">
        <v>40326</v>
      </c>
      <c r="D2419" s="97">
        <v>1.4462999999999999</v>
      </c>
      <c r="E2419">
        <v>74.02</v>
      </c>
      <c r="F2419">
        <v>1.2266999999999999</v>
      </c>
      <c r="G2419">
        <v>90.525000000000006</v>
      </c>
      <c r="H2419">
        <v>81.849999999999994</v>
      </c>
      <c r="I2419">
        <v>359</v>
      </c>
      <c r="J2419">
        <v>457.75</v>
      </c>
      <c r="K2419">
        <v>133</v>
      </c>
      <c r="L2419">
        <v>3981</v>
      </c>
      <c r="M2419">
        <v>13.35</v>
      </c>
    </row>
    <row r="2420" spans="3:13" x14ac:dyDescent="0.25">
      <c r="C2420" s="95">
        <v>40325</v>
      </c>
      <c r="D2420" s="97">
        <v>1.4581999999999999</v>
      </c>
      <c r="E2420">
        <v>74.66</v>
      </c>
      <c r="F2420">
        <v>1.2367999999999999</v>
      </c>
      <c r="G2420">
        <v>91.575000000000003</v>
      </c>
      <c r="H2420">
        <v>81.174999999999997</v>
      </c>
      <c r="I2420">
        <v>373.25</v>
      </c>
      <c r="J2420">
        <v>467.75</v>
      </c>
      <c r="K2420">
        <v>135</v>
      </c>
      <c r="L2420">
        <v>3981</v>
      </c>
      <c r="M2420">
        <v>13.36</v>
      </c>
    </row>
    <row r="2421" spans="3:13" x14ac:dyDescent="0.25">
      <c r="C2421" s="95">
        <v>40324</v>
      </c>
      <c r="D2421" s="97">
        <v>1.4365000000000001</v>
      </c>
      <c r="E2421">
        <v>71.739999999999995</v>
      </c>
      <c r="F2421">
        <v>1.2166999999999999</v>
      </c>
      <c r="G2421">
        <v>90.8</v>
      </c>
      <c r="H2421">
        <v>81.650000000000006</v>
      </c>
      <c r="I2421">
        <v>371.5</v>
      </c>
      <c r="J2421">
        <v>461.75</v>
      </c>
      <c r="K2421">
        <v>137.5</v>
      </c>
      <c r="L2421">
        <v>3981</v>
      </c>
      <c r="M2421">
        <v>13.37</v>
      </c>
    </row>
    <row r="2422" spans="3:13" x14ac:dyDescent="0.25">
      <c r="C2422" s="95">
        <v>40323</v>
      </c>
      <c r="D2422" s="97">
        <v>1.4421999999999999</v>
      </c>
      <c r="E2422">
        <v>69.55</v>
      </c>
      <c r="F2422">
        <v>1.2364999999999999</v>
      </c>
      <c r="G2422">
        <v>90.025000000000006</v>
      </c>
      <c r="H2422">
        <v>81.150000000000006</v>
      </c>
      <c r="I2422">
        <v>364.25</v>
      </c>
      <c r="J2422">
        <v>460.5</v>
      </c>
      <c r="K2422">
        <v>136.75</v>
      </c>
      <c r="L2422">
        <v>3981</v>
      </c>
      <c r="M2422">
        <v>13.37</v>
      </c>
    </row>
    <row r="2423" spans="3:13" x14ac:dyDescent="0.25">
      <c r="C2423" s="95">
        <v>40322</v>
      </c>
      <c r="D2423" s="97">
        <v>1.4419</v>
      </c>
      <c r="E2423">
        <v>71.17</v>
      </c>
      <c r="F2423">
        <v>1.2351000000000001</v>
      </c>
      <c r="G2423">
        <v>91.125</v>
      </c>
      <c r="H2423">
        <v>81.875</v>
      </c>
      <c r="I2423">
        <v>371</v>
      </c>
      <c r="J2423">
        <v>467.5</v>
      </c>
      <c r="K2423">
        <v>139</v>
      </c>
      <c r="L2423">
        <v>3981</v>
      </c>
      <c r="M2423">
        <v>13.36</v>
      </c>
    </row>
    <row r="2424" spans="3:13" x14ac:dyDescent="0.25">
      <c r="C2424" s="95">
        <v>40319</v>
      </c>
      <c r="D2424" s="97">
        <v>1.4466000000000001</v>
      </c>
      <c r="E2424">
        <v>71.680000000000007</v>
      </c>
      <c r="F2424">
        <v>1.2569999999999999</v>
      </c>
      <c r="G2424">
        <v>91.375</v>
      </c>
      <c r="H2424">
        <v>81.45</v>
      </c>
      <c r="I2424">
        <v>369</v>
      </c>
      <c r="J2424">
        <v>472</v>
      </c>
      <c r="K2424">
        <v>139</v>
      </c>
      <c r="L2424">
        <v>3981</v>
      </c>
      <c r="M2424">
        <v>13.39</v>
      </c>
    </row>
    <row r="2425" spans="3:13" x14ac:dyDescent="0.25">
      <c r="C2425" s="95">
        <v>40318</v>
      </c>
      <c r="D2425" s="97">
        <v>1.4350000000000001</v>
      </c>
      <c r="E2425">
        <v>71.84</v>
      </c>
      <c r="F2425">
        <v>1.2464999999999999</v>
      </c>
      <c r="G2425">
        <v>91.45</v>
      </c>
      <c r="H2425">
        <v>80.25</v>
      </c>
      <c r="I2425">
        <v>362</v>
      </c>
      <c r="J2425">
        <v>469.75</v>
      </c>
      <c r="K2425">
        <v>136.5</v>
      </c>
      <c r="L2425">
        <v>3981</v>
      </c>
      <c r="M2425">
        <v>13.38</v>
      </c>
    </row>
    <row r="2426" spans="3:13" x14ac:dyDescent="0.25">
      <c r="C2426" s="95">
        <v>40317</v>
      </c>
      <c r="D2426" s="97">
        <v>1.4452</v>
      </c>
      <c r="E2426">
        <v>73.69</v>
      </c>
      <c r="F2426">
        <v>1.2426999999999999</v>
      </c>
      <c r="G2426">
        <v>92.424999999999997</v>
      </c>
      <c r="H2426">
        <v>82.025000000000006</v>
      </c>
      <c r="I2426">
        <v>359.25</v>
      </c>
      <c r="J2426">
        <v>469.25</v>
      </c>
      <c r="K2426">
        <v>135.5</v>
      </c>
      <c r="L2426">
        <v>3981</v>
      </c>
      <c r="M2426">
        <v>13.36</v>
      </c>
    </row>
    <row r="2427" spans="3:13" x14ac:dyDescent="0.25">
      <c r="C2427" s="95">
        <v>40316</v>
      </c>
      <c r="D2427" s="97">
        <v>1.4300999999999999</v>
      </c>
      <c r="E2427">
        <v>74.430000000000007</v>
      </c>
      <c r="F2427">
        <v>1.218</v>
      </c>
      <c r="G2427">
        <v>92.75</v>
      </c>
      <c r="H2427">
        <v>81.3</v>
      </c>
      <c r="I2427">
        <v>359.75</v>
      </c>
      <c r="J2427">
        <v>467.75</v>
      </c>
      <c r="K2427">
        <v>135</v>
      </c>
      <c r="L2427">
        <v>3981</v>
      </c>
      <c r="M2427">
        <v>13.32</v>
      </c>
    </row>
    <row r="2428" spans="3:13" x14ac:dyDescent="0.25">
      <c r="C2428" s="95">
        <v>40315</v>
      </c>
      <c r="D2428" s="97">
        <v>1.4476</v>
      </c>
      <c r="E2428">
        <v>75.099999999999994</v>
      </c>
      <c r="F2428">
        <v>1.2393000000000001</v>
      </c>
      <c r="G2428">
        <v>92.5</v>
      </c>
      <c r="H2428">
        <v>81.5</v>
      </c>
      <c r="I2428">
        <v>356</v>
      </c>
      <c r="J2428">
        <v>469</v>
      </c>
      <c r="K2428">
        <v>135.25</v>
      </c>
      <c r="L2428">
        <v>3981</v>
      </c>
      <c r="M2428">
        <v>13.37</v>
      </c>
    </row>
    <row r="2429" spans="3:13" x14ac:dyDescent="0.25">
      <c r="C2429" s="95">
        <v>40312</v>
      </c>
      <c r="D2429" s="97">
        <v>1.4537</v>
      </c>
      <c r="E2429">
        <v>77.180000000000007</v>
      </c>
      <c r="F2429">
        <v>1.236</v>
      </c>
      <c r="G2429">
        <v>93.25</v>
      </c>
      <c r="H2429">
        <v>88.2</v>
      </c>
      <c r="I2429">
        <v>356.75</v>
      </c>
      <c r="J2429">
        <v>463.5</v>
      </c>
      <c r="K2429">
        <v>134.25</v>
      </c>
      <c r="L2429">
        <v>3981</v>
      </c>
      <c r="M2429">
        <v>13.33</v>
      </c>
    </row>
    <row r="2430" spans="3:13" x14ac:dyDescent="0.25">
      <c r="C2430" s="95">
        <v>40311</v>
      </c>
      <c r="D2430" s="97">
        <v>1.4604999999999999</v>
      </c>
      <c r="E2430">
        <v>80.11</v>
      </c>
      <c r="F2430">
        <v>1.2527999999999999</v>
      </c>
      <c r="G2430">
        <v>95.575000000000003</v>
      </c>
      <c r="H2430">
        <v>88.424999999999997</v>
      </c>
      <c r="I2430">
        <v>366.5</v>
      </c>
      <c r="J2430">
        <v>471</v>
      </c>
      <c r="K2430">
        <v>134</v>
      </c>
      <c r="L2430">
        <v>3981</v>
      </c>
      <c r="M2430">
        <v>13.27</v>
      </c>
    </row>
    <row r="2431" spans="3:13" x14ac:dyDescent="0.25">
      <c r="C2431" s="95">
        <v>40310</v>
      </c>
      <c r="D2431" s="97">
        <v>1.4823</v>
      </c>
      <c r="E2431">
        <v>81.2</v>
      </c>
      <c r="F2431">
        <v>1.2621</v>
      </c>
      <c r="G2431">
        <v>95.7</v>
      </c>
      <c r="H2431">
        <v>88.45</v>
      </c>
      <c r="I2431">
        <v>371.75</v>
      </c>
      <c r="J2431">
        <v>482.75</v>
      </c>
      <c r="K2431">
        <v>135.25</v>
      </c>
      <c r="L2431">
        <v>3981</v>
      </c>
      <c r="M2431">
        <v>13.24</v>
      </c>
    </row>
    <row r="2432" spans="3:13" x14ac:dyDescent="0.25">
      <c r="C2432" s="95">
        <v>40309</v>
      </c>
      <c r="D2432" s="97">
        <v>1.4953000000000001</v>
      </c>
      <c r="E2432">
        <v>80.489999999999995</v>
      </c>
      <c r="F2432">
        <v>1.2653000000000001</v>
      </c>
      <c r="G2432">
        <v>96.8</v>
      </c>
      <c r="H2432">
        <v>87.924999999999997</v>
      </c>
      <c r="I2432">
        <v>369.75</v>
      </c>
      <c r="J2432">
        <v>483.75</v>
      </c>
      <c r="K2432">
        <v>134.25</v>
      </c>
      <c r="L2432">
        <v>3981</v>
      </c>
      <c r="M2432">
        <v>13.24</v>
      </c>
    </row>
    <row r="2433" spans="3:13" x14ac:dyDescent="0.25">
      <c r="C2433" s="95">
        <v>40308</v>
      </c>
      <c r="D2433" s="97">
        <v>1.4845999999999999</v>
      </c>
      <c r="E2433">
        <v>80.12</v>
      </c>
      <c r="F2433">
        <v>1.2781</v>
      </c>
      <c r="G2433">
        <v>96.7</v>
      </c>
      <c r="H2433">
        <v>88.6</v>
      </c>
      <c r="I2433">
        <v>363</v>
      </c>
      <c r="J2433">
        <v>482.5</v>
      </c>
      <c r="K2433">
        <v>130.75</v>
      </c>
      <c r="L2433">
        <v>3981</v>
      </c>
      <c r="M2433">
        <v>13.24</v>
      </c>
    </row>
    <row r="2434" spans="3:13" x14ac:dyDescent="0.25">
      <c r="C2434" s="95">
        <v>40305</v>
      </c>
      <c r="D2434" s="97">
        <v>1.48</v>
      </c>
      <c r="E2434">
        <v>78.27</v>
      </c>
      <c r="F2434">
        <v>1.2759</v>
      </c>
      <c r="G2434">
        <v>95.9</v>
      </c>
      <c r="H2434">
        <v>88.5</v>
      </c>
      <c r="I2434">
        <v>364.75</v>
      </c>
      <c r="J2434">
        <v>500.25</v>
      </c>
      <c r="K2434">
        <v>134</v>
      </c>
      <c r="L2434">
        <v>3981</v>
      </c>
      <c r="M2434">
        <v>13.24</v>
      </c>
    </row>
    <row r="2435" spans="3:13" x14ac:dyDescent="0.25">
      <c r="C2435" s="95">
        <v>40304</v>
      </c>
      <c r="D2435" s="97">
        <v>1.4762</v>
      </c>
      <c r="E2435">
        <v>79.83</v>
      </c>
      <c r="F2435">
        <v>1.2656000000000001</v>
      </c>
      <c r="G2435">
        <v>95.85</v>
      </c>
      <c r="H2435">
        <v>89.025000000000006</v>
      </c>
      <c r="I2435">
        <v>364</v>
      </c>
      <c r="J2435">
        <v>497.25</v>
      </c>
      <c r="K2435">
        <v>133</v>
      </c>
      <c r="L2435">
        <v>3981</v>
      </c>
      <c r="M2435">
        <v>13.12</v>
      </c>
    </row>
    <row r="2436" spans="3:13" x14ac:dyDescent="0.25">
      <c r="C2436" s="95">
        <v>40303</v>
      </c>
      <c r="D2436" s="97">
        <v>1.5097</v>
      </c>
      <c r="E2436">
        <v>82.61</v>
      </c>
      <c r="F2436">
        <v>1.2811999999999999</v>
      </c>
      <c r="G2436">
        <v>96.7</v>
      </c>
      <c r="H2436">
        <v>89.35</v>
      </c>
      <c r="I2436">
        <v>364.75</v>
      </c>
      <c r="J2436">
        <v>501</v>
      </c>
      <c r="K2436">
        <v>129.25</v>
      </c>
      <c r="L2436">
        <v>3981</v>
      </c>
      <c r="M2436">
        <v>13.18</v>
      </c>
    </row>
    <row r="2437" spans="3:13" x14ac:dyDescent="0.25">
      <c r="C2437" s="95">
        <v>40302</v>
      </c>
      <c r="D2437" s="97">
        <v>1.5135000000000001</v>
      </c>
      <c r="E2437">
        <v>85.67</v>
      </c>
      <c r="F2437">
        <v>1.298</v>
      </c>
      <c r="G2437">
        <v>96.025000000000006</v>
      </c>
      <c r="H2437">
        <v>90.025000000000006</v>
      </c>
      <c r="I2437">
        <v>360</v>
      </c>
      <c r="J2437">
        <v>499.75</v>
      </c>
      <c r="K2437">
        <v>130.5</v>
      </c>
      <c r="L2437">
        <v>3981</v>
      </c>
      <c r="M2437">
        <v>13.22</v>
      </c>
    </row>
    <row r="2438" spans="3:13" x14ac:dyDescent="0.25">
      <c r="C2438" s="95">
        <v>40301</v>
      </c>
      <c r="D2438" s="97">
        <v>1.5244</v>
      </c>
      <c r="E2438">
        <v>88.94</v>
      </c>
      <c r="F2438">
        <v>1.3191999999999999</v>
      </c>
      <c r="G2438">
        <v>95.525000000000006</v>
      </c>
      <c r="H2438">
        <v>89.825000000000003</v>
      </c>
      <c r="I2438">
        <v>362.75</v>
      </c>
      <c r="J2438">
        <v>490</v>
      </c>
      <c r="K2438">
        <v>131</v>
      </c>
      <c r="L2438">
        <v>3986</v>
      </c>
      <c r="M2438">
        <v>13.36</v>
      </c>
    </row>
    <row r="2439" spans="3:13" x14ac:dyDescent="0.25">
      <c r="C2439" s="95">
        <v>40298</v>
      </c>
      <c r="D2439" s="97">
        <v>1.5267999999999999</v>
      </c>
      <c r="E2439">
        <v>87.44</v>
      </c>
      <c r="F2439">
        <v>1.3294999999999999</v>
      </c>
      <c r="G2439">
        <v>99.924999999999997</v>
      </c>
      <c r="H2439">
        <v>89.525000000000006</v>
      </c>
      <c r="I2439">
        <v>366.25</v>
      </c>
      <c r="J2439">
        <v>491.75</v>
      </c>
      <c r="K2439">
        <v>132</v>
      </c>
      <c r="L2439">
        <v>3986</v>
      </c>
      <c r="M2439">
        <v>13.38</v>
      </c>
    </row>
    <row r="2440" spans="3:13" x14ac:dyDescent="0.25">
      <c r="C2440" s="95">
        <v>40297</v>
      </c>
      <c r="D2440" s="97">
        <v>1.532</v>
      </c>
      <c r="E2440">
        <v>86.9</v>
      </c>
      <c r="F2440">
        <v>1.3224</v>
      </c>
      <c r="G2440">
        <v>98.974999999999994</v>
      </c>
      <c r="H2440">
        <v>87.6</v>
      </c>
      <c r="I2440">
        <v>360.5</v>
      </c>
      <c r="J2440">
        <v>484.5</v>
      </c>
      <c r="K2440">
        <v>132.25</v>
      </c>
      <c r="L2440">
        <v>3986</v>
      </c>
      <c r="M2440">
        <v>12.96</v>
      </c>
    </row>
    <row r="2441" spans="3:13" x14ac:dyDescent="0.25">
      <c r="C2441" s="95">
        <v>40296</v>
      </c>
      <c r="D2441" s="97">
        <v>1.5201</v>
      </c>
      <c r="E2441">
        <v>86.16</v>
      </c>
      <c r="F2441">
        <v>1.3210999999999999</v>
      </c>
      <c r="G2441">
        <v>98.05</v>
      </c>
      <c r="H2441">
        <v>88.2</v>
      </c>
      <c r="I2441">
        <v>357</v>
      </c>
      <c r="J2441">
        <v>476.25</v>
      </c>
      <c r="K2441">
        <v>131.5</v>
      </c>
      <c r="L2441">
        <v>3986</v>
      </c>
      <c r="M2441">
        <v>12.94</v>
      </c>
    </row>
    <row r="2442" spans="3:13" x14ac:dyDescent="0.25">
      <c r="C2442" s="95">
        <v>40295</v>
      </c>
      <c r="D2442" s="97">
        <v>1.5243</v>
      </c>
      <c r="E2442">
        <v>85.78</v>
      </c>
      <c r="F2442">
        <v>1.3163</v>
      </c>
      <c r="G2442">
        <v>98.05</v>
      </c>
      <c r="H2442">
        <v>88.125</v>
      </c>
      <c r="I2442">
        <v>347.5</v>
      </c>
      <c r="J2442">
        <v>478.25</v>
      </c>
      <c r="K2442">
        <v>130</v>
      </c>
      <c r="L2442">
        <v>3986</v>
      </c>
      <c r="M2442">
        <v>12.93</v>
      </c>
    </row>
    <row r="2443" spans="3:13" x14ac:dyDescent="0.25">
      <c r="C2443" s="95">
        <v>40294</v>
      </c>
      <c r="D2443" s="97">
        <v>1.5450999999999999</v>
      </c>
      <c r="E2443">
        <v>86.83</v>
      </c>
      <c r="F2443">
        <v>1.3394999999999999</v>
      </c>
      <c r="G2443">
        <v>99.525000000000006</v>
      </c>
      <c r="H2443">
        <v>86.825000000000003</v>
      </c>
      <c r="I2443">
        <v>352.25</v>
      </c>
      <c r="J2443">
        <v>476</v>
      </c>
      <c r="K2443">
        <v>131.5</v>
      </c>
      <c r="L2443">
        <v>3986</v>
      </c>
      <c r="M2443">
        <v>12.95</v>
      </c>
    </row>
    <row r="2444" spans="3:13" x14ac:dyDescent="0.25">
      <c r="C2444" s="95">
        <v>40291</v>
      </c>
      <c r="D2444" s="97">
        <v>1.5377000000000001</v>
      </c>
      <c r="E2444">
        <v>87.25</v>
      </c>
      <c r="F2444">
        <v>1.3383</v>
      </c>
      <c r="G2444">
        <v>99.224999999999994</v>
      </c>
      <c r="H2444">
        <v>87.4</v>
      </c>
      <c r="I2444">
        <v>353</v>
      </c>
      <c r="J2444">
        <v>493.25</v>
      </c>
      <c r="K2444">
        <v>131</v>
      </c>
      <c r="L2444">
        <v>3986</v>
      </c>
      <c r="M2444">
        <v>12.96</v>
      </c>
    </row>
    <row r="2445" spans="3:13" x14ac:dyDescent="0.25">
      <c r="C2445" s="95">
        <v>40290</v>
      </c>
      <c r="D2445" s="97">
        <v>1.5390999999999999</v>
      </c>
      <c r="E2445">
        <v>85.67</v>
      </c>
      <c r="F2445">
        <v>1.3291999999999999</v>
      </c>
      <c r="G2445">
        <v>99.75</v>
      </c>
      <c r="H2445">
        <v>88.375</v>
      </c>
      <c r="I2445">
        <v>362.25</v>
      </c>
      <c r="J2445">
        <v>498.5</v>
      </c>
      <c r="K2445">
        <v>132.25</v>
      </c>
      <c r="L2445">
        <v>3986</v>
      </c>
      <c r="M2445">
        <v>12.82</v>
      </c>
    </row>
    <row r="2446" spans="3:13" x14ac:dyDescent="0.25">
      <c r="C2446" s="95">
        <v>40289</v>
      </c>
      <c r="D2446" s="97">
        <v>1.5403</v>
      </c>
      <c r="E2446">
        <v>85.7</v>
      </c>
      <c r="F2446">
        <v>1.3386</v>
      </c>
      <c r="G2446">
        <v>99.6</v>
      </c>
      <c r="H2446">
        <v>87.825000000000003</v>
      </c>
      <c r="I2446">
        <v>359.25</v>
      </c>
      <c r="J2446">
        <v>487.25</v>
      </c>
      <c r="K2446">
        <v>131.5</v>
      </c>
      <c r="L2446">
        <v>3986</v>
      </c>
      <c r="M2446">
        <v>12.84</v>
      </c>
    </row>
    <row r="2447" spans="3:13" x14ac:dyDescent="0.25">
      <c r="C2447" s="95">
        <v>40288</v>
      </c>
      <c r="D2447" s="97">
        <v>1.5369999999999999</v>
      </c>
      <c r="E2447">
        <v>84.8</v>
      </c>
      <c r="F2447">
        <v>1.3435999999999999</v>
      </c>
      <c r="G2447">
        <v>98.674999999999997</v>
      </c>
      <c r="H2447">
        <v>86.2</v>
      </c>
      <c r="I2447">
        <v>355.5</v>
      </c>
      <c r="J2447">
        <v>486</v>
      </c>
      <c r="K2447">
        <v>129.5</v>
      </c>
      <c r="L2447">
        <v>3986</v>
      </c>
      <c r="M2447">
        <v>12.85</v>
      </c>
    </row>
    <row r="2448" spans="3:13" x14ac:dyDescent="0.25">
      <c r="C2448" s="95">
        <v>40287</v>
      </c>
      <c r="D2448" s="97">
        <v>1.5336000000000001</v>
      </c>
      <c r="E2448">
        <v>84.23</v>
      </c>
      <c r="F2448">
        <v>1.3484</v>
      </c>
      <c r="G2448">
        <v>98.95</v>
      </c>
      <c r="H2448">
        <v>86.525000000000006</v>
      </c>
      <c r="I2448">
        <v>347.75</v>
      </c>
      <c r="J2448">
        <v>467.75</v>
      </c>
      <c r="K2448">
        <v>128</v>
      </c>
      <c r="L2448">
        <v>3986</v>
      </c>
      <c r="M2448">
        <v>12.85</v>
      </c>
    </row>
    <row r="2449" spans="3:13" x14ac:dyDescent="0.25">
      <c r="C2449" s="95">
        <v>40284</v>
      </c>
      <c r="D2449" s="97">
        <v>1.5358000000000001</v>
      </c>
      <c r="E2449">
        <v>85.99</v>
      </c>
      <c r="F2449">
        <v>1.3495999999999999</v>
      </c>
      <c r="G2449">
        <v>98.75</v>
      </c>
      <c r="H2449">
        <v>86.424999999999997</v>
      </c>
      <c r="I2449">
        <v>364</v>
      </c>
      <c r="J2449">
        <v>490.5</v>
      </c>
      <c r="K2449">
        <v>129.5</v>
      </c>
      <c r="L2449">
        <v>3986</v>
      </c>
      <c r="M2449">
        <v>12.85</v>
      </c>
    </row>
    <row r="2450" spans="3:13" x14ac:dyDescent="0.25">
      <c r="C2450" s="95">
        <v>40283</v>
      </c>
      <c r="D2450" s="97">
        <v>1.55</v>
      </c>
      <c r="E2450">
        <v>87.17</v>
      </c>
      <c r="F2450">
        <v>1.3579000000000001</v>
      </c>
      <c r="G2450">
        <v>98</v>
      </c>
      <c r="H2450">
        <v>77.8</v>
      </c>
      <c r="I2450">
        <v>363.25</v>
      </c>
      <c r="J2450">
        <v>480.25</v>
      </c>
      <c r="K2450">
        <v>128.75</v>
      </c>
      <c r="L2450">
        <v>3986</v>
      </c>
      <c r="M2450">
        <v>12.85</v>
      </c>
    </row>
    <row r="2451" spans="3:13" x14ac:dyDescent="0.25">
      <c r="C2451" s="95">
        <v>40282</v>
      </c>
      <c r="D2451" s="97">
        <v>1.5467</v>
      </c>
      <c r="E2451">
        <v>86.15</v>
      </c>
      <c r="F2451">
        <v>1.3651</v>
      </c>
      <c r="G2451">
        <v>97.125</v>
      </c>
      <c r="H2451">
        <v>77.424999999999997</v>
      </c>
      <c r="I2451">
        <v>358</v>
      </c>
      <c r="J2451">
        <v>474.75</v>
      </c>
      <c r="K2451">
        <v>128</v>
      </c>
      <c r="L2451">
        <v>3986</v>
      </c>
      <c r="M2451">
        <v>12.84</v>
      </c>
    </row>
    <row r="2452" spans="3:13" x14ac:dyDescent="0.25">
      <c r="C2452" s="95">
        <v>40281</v>
      </c>
      <c r="D2452" s="97">
        <v>1.5375000000000001</v>
      </c>
      <c r="E2452">
        <v>84.72</v>
      </c>
      <c r="F2452">
        <v>1.3606</v>
      </c>
      <c r="G2452">
        <v>98.325000000000003</v>
      </c>
      <c r="H2452">
        <v>76.75</v>
      </c>
      <c r="I2452">
        <v>352.5</v>
      </c>
      <c r="J2452">
        <v>476</v>
      </c>
      <c r="K2452">
        <v>127.25</v>
      </c>
      <c r="L2452">
        <v>3986</v>
      </c>
      <c r="M2452">
        <v>12.81</v>
      </c>
    </row>
    <row r="2453" spans="3:13" x14ac:dyDescent="0.25">
      <c r="C2453" s="95">
        <v>40280</v>
      </c>
      <c r="D2453" s="97">
        <v>1.5365</v>
      </c>
      <c r="E2453">
        <v>84.77</v>
      </c>
      <c r="F2453">
        <v>1.3584000000000001</v>
      </c>
      <c r="G2453">
        <v>99</v>
      </c>
      <c r="H2453">
        <v>76.375</v>
      </c>
      <c r="I2453">
        <v>348.25</v>
      </c>
      <c r="J2453">
        <v>467.75</v>
      </c>
      <c r="K2453">
        <v>126.75</v>
      </c>
      <c r="L2453">
        <v>3986</v>
      </c>
      <c r="M2453">
        <v>12.85</v>
      </c>
    </row>
    <row r="2454" spans="3:13" x14ac:dyDescent="0.25">
      <c r="C2454" s="95">
        <v>40277</v>
      </c>
      <c r="D2454" s="97">
        <v>1.5373000000000001</v>
      </c>
      <c r="E2454">
        <v>84.83</v>
      </c>
      <c r="F2454">
        <v>1.3495999999999999</v>
      </c>
      <c r="G2454">
        <v>99.65</v>
      </c>
      <c r="H2454">
        <v>76.224999999999994</v>
      </c>
      <c r="I2454">
        <v>345.75</v>
      </c>
      <c r="J2454">
        <v>465.75</v>
      </c>
      <c r="K2454">
        <v>127</v>
      </c>
      <c r="L2454">
        <v>3986</v>
      </c>
      <c r="M2454">
        <v>12.81</v>
      </c>
    </row>
    <row r="2455" spans="3:13" x14ac:dyDescent="0.25">
      <c r="C2455" s="95">
        <v>40276</v>
      </c>
      <c r="D2455" s="97">
        <v>1.5273000000000001</v>
      </c>
      <c r="E2455">
        <v>84.81</v>
      </c>
      <c r="F2455">
        <v>1.3358000000000001</v>
      </c>
      <c r="G2455">
        <v>99.35</v>
      </c>
      <c r="H2455">
        <v>76.674999999999997</v>
      </c>
      <c r="I2455">
        <v>348.25</v>
      </c>
      <c r="J2455">
        <v>469.25</v>
      </c>
      <c r="K2455">
        <v>127.75</v>
      </c>
      <c r="L2455">
        <v>3986</v>
      </c>
      <c r="M2455">
        <v>12.83</v>
      </c>
    </row>
    <row r="2456" spans="3:13" x14ac:dyDescent="0.25">
      <c r="C2456" s="95">
        <v>40275</v>
      </c>
      <c r="D2456" s="97">
        <v>1.524</v>
      </c>
      <c r="E2456">
        <v>85.59</v>
      </c>
      <c r="F2456">
        <v>1.3340000000000001</v>
      </c>
      <c r="G2456">
        <v>99.45</v>
      </c>
      <c r="H2456">
        <v>77.174999999999997</v>
      </c>
      <c r="I2456">
        <v>356.5</v>
      </c>
      <c r="J2456">
        <v>475.25</v>
      </c>
      <c r="K2456">
        <v>126.5</v>
      </c>
      <c r="L2456">
        <v>3986</v>
      </c>
      <c r="M2456">
        <v>12.85</v>
      </c>
    </row>
    <row r="2457" spans="3:13" x14ac:dyDescent="0.25">
      <c r="C2457" s="95">
        <v>40274</v>
      </c>
      <c r="D2457" s="97">
        <v>1.5268999999999999</v>
      </c>
      <c r="E2457">
        <v>86.15</v>
      </c>
      <c r="F2457">
        <v>1.3398000000000001</v>
      </c>
      <c r="G2457">
        <v>97.25</v>
      </c>
      <c r="H2457">
        <v>76.625</v>
      </c>
      <c r="I2457">
        <v>346.5</v>
      </c>
      <c r="J2457">
        <v>463.5</v>
      </c>
      <c r="K2457">
        <v>126.25</v>
      </c>
      <c r="L2457">
        <v>3986</v>
      </c>
      <c r="M2457">
        <v>12.85</v>
      </c>
    </row>
    <row r="2458" spans="3:13" x14ac:dyDescent="0.25">
      <c r="C2458" s="95">
        <v>40273</v>
      </c>
      <c r="D2458" s="97">
        <v>1.5289999999999999</v>
      </c>
      <c r="E2458">
        <v>85.88</v>
      </c>
      <c r="F2458">
        <v>1.3483000000000001</v>
      </c>
      <c r="G2458">
        <v>97.325000000000003</v>
      </c>
      <c r="H2458">
        <v>76.224999999999994</v>
      </c>
      <c r="I2458">
        <v>345.75</v>
      </c>
      <c r="J2458">
        <v>453.5</v>
      </c>
      <c r="K2458">
        <v>125.5</v>
      </c>
      <c r="L2458">
        <v>3259</v>
      </c>
      <c r="M2458">
        <v>12.83</v>
      </c>
    </row>
    <row r="2459" spans="3:13" x14ac:dyDescent="0.25">
      <c r="C2459" s="95">
        <v>40270</v>
      </c>
      <c r="D2459" s="97">
        <v>1.5207999999999999</v>
      </c>
      <c r="E2459">
        <v>84.01</v>
      </c>
      <c r="F2459">
        <v>1.3502000000000001</v>
      </c>
      <c r="G2459">
        <v>96.65</v>
      </c>
      <c r="H2459">
        <v>74.125</v>
      </c>
      <c r="I2459">
        <v>344.5</v>
      </c>
      <c r="J2459">
        <v>454.75</v>
      </c>
      <c r="K2459">
        <v>125.5</v>
      </c>
      <c r="L2459">
        <v>3259</v>
      </c>
      <c r="M2459">
        <v>12.78</v>
      </c>
    </row>
    <row r="2460" spans="3:13" x14ac:dyDescent="0.25">
      <c r="C2460" s="95">
        <v>40269</v>
      </c>
      <c r="D2460" s="97">
        <v>1.5290999999999999</v>
      </c>
      <c r="E2460">
        <v>84.01</v>
      </c>
      <c r="F2460">
        <v>1.3581000000000001</v>
      </c>
      <c r="G2460">
        <v>96.65</v>
      </c>
      <c r="H2460">
        <v>74.125</v>
      </c>
      <c r="I2460">
        <v>344.5</v>
      </c>
      <c r="J2460">
        <v>454.75</v>
      </c>
      <c r="K2460">
        <v>125.5</v>
      </c>
      <c r="L2460">
        <v>3259</v>
      </c>
      <c r="M2460">
        <v>12.78</v>
      </c>
    </row>
    <row r="2461" spans="3:13" x14ac:dyDescent="0.25">
      <c r="C2461" s="95">
        <v>40268</v>
      </c>
      <c r="D2461" s="97">
        <v>1.5182</v>
      </c>
      <c r="E2461">
        <v>82.7</v>
      </c>
      <c r="F2461">
        <v>1.351</v>
      </c>
      <c r="G2461">
        <v>96.55</v>
      </c>
      <c r="H2461">
        <v>73.325000000000003</v>
      </c>
      <c r="I2461">
        <v>345</v>
      </c>
      <c r="J2461">
        <v>450.5</v>
      </c>
      <c r="K2461">
        <v>125.25</v>
      </c>
      <c r="L2461">
        <v>3259</v>
      </c>
      <c r="M2461">
        <v>12.78</v>
      </c>
    </row>
    <row r="2462" spans="3:13" x14ac:dyDescent="0.25">
      <c r="C2462" s="95">
        <v>40267</v>
      </c>
      <c r="D2462" s="97">
        <v>1.5065999999999999</v>
      </c>
      <c r="E2462">
        <v>81.28</v>
      </c>
      <c r="F2462">
        <v>1.3411</v>
      </c>
      <c r="G2462">
        <v>96.05</v>
      </c>
      <c r="H2462">
        <v>73.05</v>
      </c>
      <c r="I2462">
        <v>354.5</v>
      </c>
      <c r="J2462">
        <v>472</v>
      </c>
      <c r="K2462">
        <v>127</v>
      </c>
      <c r="L2462">
        <v>3259</v>
      </c>
      <c r="M2462">
        <v>12.78</v>
      </c>
    </row>
    <row r="2463" spans="3:13" x14ac:dyDescent="0.25">
      <c r="C2463" s="95">
        <v>40266</v>
      </c>
      <c r="D2463" s="97">
        <v>1.4984999999999999</v>
      </c>
      <c r="E2463">
        <v>81.17</v>
      </c>
      <c r="F2463">
        <v>1.3476999999999999</v>
      </c>
      <c r="G2463">
        <v>95.375</v>
      </c>
      <c r="H2463">
        <v>71.875</v>
      </c>
      <c r="I2463">
        <v>357</v>
      </c>
      <c r="J2463">
        <v>464.75</v>
      </c>
      <c r="K2463">
        <v>127</v>
      </c>
      <c r="L2463">
        <v>3259</v>
      </c>
      <c r="M2463">
        <v>12.78</v>
      </c>
    </row>
    <row r="2464" spans="3:13" x14ac:dyDescent="0.25">
      <c r="C2464" s="95">
        <v>40263</v>
      </c>
      <c r="D2464" s="97">
        <v>1.49</v>
      </c>
      <c r="E2464">
        <v>79.290000000000006</v>
      </c>
      <c r="F2464">
        <v>1.341</v>
      </c>
      <c r="G2464">
        <v>94.025000000000006</v>
      </c>
      <c r="H2464">
        <v>69.674999999999997</v>
      </c>
      <c r="I2464">
        <v>356.25</v>
      </c>
      <c r="J2464">
        <v>464.75</v>
      </c>
      <c r="K2464">
        <v>125.75</v>
      </c>
      <c r="L2464">
        <v>3259</v>
      </c>
      <c r="M2464">
        <v>12.78</v>
      </c>
    </row>
    <row r="2465" spans="3:13" x14ac:dyDescent="0.25">
      <c r="C2465" s="95">
        <v>40262</v>
      </c>
      <c r="D2465" s="97">
        <v>1.4809000000000001</v>
      </c>
      <c r="E2465">
        <v>79.61</v>
      </c>
      <c r="F2465">
        <v>1.3278000000000001</v>
      </c>
      <c r="G2465">
        <v>94.75</v>
      </c>
      <c r="H2465">
        <v>70.125</v>
      </c>
      <c r="I2465">
        <v>355</v>
      </c>
      <c r="J2465">
        <v>466.5</v>
      </c>
      <c r="K2465">
        <v>125.5</v>
      </c>
      <c r="L2465">
        <v>3259</v>
      </c>
      <c r="M2465">
        <v>12.81</v>
      </c>
    </row>
    <row r="2466" spans="3:13" x14ac:dyDescent="0.25">
      <c r="C2466" s="95">
        <v>40261</v>
      </c>
      <c r="D2466" s="97">
        <v>1.4867999999999999</v>
      </c>
      <c r="E2466">
        <v>79.62</v>
      </c>
      <c r="F2466">
        <v>1.3312999999999999</v>
      </c>
      <c r="G2466">
        <v>95.724999999999994</v>
      </c>
      <c r="H2466">
        <v>71.125</v>
      </c>
      <c r="I2466">
        <v>365</v>
      </c>
      <c r="J2466">
        <v>476</v>
      </c>
      <c r="K2466">
        <v>125</v>
      </c>
      <c r="L2466">
        <v>3259</v>
      </c>
      <c r="M2466">
        <v>12.8</v>
      </c>
    </row>
    <row r="2467" spans="3:13" x14ac:dyDescent="0.25">
      <c r="C2467" s="95">
        <v>40260</v>
      </c>
      <c r="D2467" s="97">
        <v>1.5038</v>
      </c>
      <c r="E2467">
        <v>80.7</v>
      </c>
      <c r="F2467">
        <v>1.3498000000000001</v>
      </c>
      <c r="G2467">
        <v>95.7</v>
      </c>
      <c r="H2467">
        <v>71.924999999999997</v>
      </c>
      <c r="I2467">
        <v>362.75</v>
      </c>
      <c r="J2467">
        <v>476.75</v>
      </c>
      <c r="K2467">
        <v>125.75</v>
      </c>
      <c r="L2467">
        <v>3259</v>
      </c>
      <c r="M2467">
        <v>12.8</v>
      </c>
    </row>
    <row r="2468" spans="3:13" x14ac:dyDescent="0.25">
      <c r="C2468" s="95">
        <v>40259</v>
      </c>
      <c r="D2468" s="97">
        <v>1.5096000000000001</v>
      </c>
      <c r="E2468">
        <v>80.540000000000006</v>
      </c>
      <c r="F2468">
        <v>1.3554999999999999</v>
      </c>
      <c r="G2468">
        <v>97.1</v>
      </c>
      <c r="H2468">
        <v>73.099999999999994</v>
      </c>
      <c r="I2468">
        <v>370.75</v>
      </c>
      <c r="J2468">
        <v>486.5</v>
      </c>
      <c r="K2468">
        <v>126.75</v>
      </c>
      <c r="L2468">
        <v>3259</v>
      </c>
      <c r="M2468">
        <v>12.79</v>
      </c>
    </row>
    <row r="2469" spans="3:13" x14ac:dyDescent="0.25">
      <c r="C2469" s="95">
        <v>40256</v>
      </c>
      <c r="D2469" s="97">
        <v>1.5009999999999999</v>
      </c>
      <c r="E2469">
        <v>79.88</v>
      </c>
      <c r="F2469">
        <v>1.3531</v>
      </c>
      <c r="G2469">
        <v>97.974999999999994</v>
      </c>
      <c r="H2469">
        <v>73.349999999999994</v>
      </c>
      <c r="I2469">
        <v>374.5</v>
      </c>
      <c r="J2469">
        <v>483.75</v>
      </c>
      <c r="K2469">
        <v>126.25</v>
      </c>
      <c r="L2469">
        <v>3259</v>
      </c>
      <c r="M2469">
        <v>12.81</v>
      </c>
    </row>
    <row r="2470" spans="3:13" x14ac:dyDescent="0.25">
      <c r="C2470" s="95">
        <v>40255</v>
      </c>
      <c r="D2470" s="97">
        <v>1.5245</v>
      </c>
      <c r="E2470">
        <v>81.48</v>
      </c>
      <c r="F2470">
        <v>1.3606</v>
      </c>
      <c r="G2470">
        <v>97.525000000000006</v>
      </c>
      <c r="H2470">
        <v>72.875</v>
      </c>
      <c r="I2470">
        <v>376</v>
      </c>
      <c r="J2470">
        <v>489.25</v>
      </c>
      <c r="K2470">
        <v>125</v>
      </c>
      <c r="L2470">
        <v>3259</v>
      </c>
      <c r="M2470">
        <v>12.8</v>
      </c>
    </row>
    <row r="2471" spans="3:13" x14ac:dyDescent="0.25">
      <c r="C2471" s="95">
        <v>40254</v>
      </c>
      <c r="D2471" s="97">
        <v>1.5321</v>
      </c>
      <c r="E2471">
        <v>81.96</v>
      </c>
      <c r="F2471">
        <v>1.3736999999999999</v>
      </c>
      <c r="G2471">
        <v>96.15</v>
      </c>
      <c r="H2471">
        <v>71.599999999999994</v>
      </c>
      <c r="I2471">
        <v>374</v>
      </c>
      <c r="J2471">
        <v>496</v>
      </c>
      <c r="K2471">
        <v>124</v>
      </c>
      <c r="L2471">
        <v>3259</v>
      </c>
      <c r="M2471">
        <v>12.81</v>
      </c>
    </row>
    <row r="2472" spans="3:13" x14ac:dyDescent="0.25">
      <c r="C2472" s="95">
        <v>40253</v>
      </c>
      <c r="D2472" s="97">
        <v>1.5243</v>
      </c>
      <c r="E2472">
        <v>79.02</v>
      </c>
      <c r="F2472">
        <v>1.3769</v>
      </c>
      <c r="G2472">
        <v>95.474999999999994</v>
      </c>
      <c r="H2472">
        <v>71.75</v>
      </c>
      <c r="I2472">
        <v>366.75</v>
      </c>
      <c r="J2472">
        <v>487</v>
      </c>
      <c r="K2472">
        <v>122.25</v>
      </c>
      <c r="L2472">
        <v>3259</v>
      </c>
      <c r="M2472">
        <v>12.84</v>
      </c>
    </row>
    <row r="2473" spans="3:13" x14ac:dyDescent="0.25">
      <c r="C2473" s="95">
        <v>40252</v>
      </c>
      <c r="D2473" s="97">
        <v>1.5052000000000001</v>
      </c>
      <c r="E2473">
        <v>77.89</v>
      </c>
      <c r="F2473">
        <v>1.3673</v>
      </c>
      <c r="G2473">
        <v>95.65</v>
      </c>
      <c r="H2473">
        <v>71.8</v>
      </c>
      <c r="I2473">
        <v>363.25</v>
      </c>
      <c r="J2473">
        <v>479.25</v>
      </c>
      <c r="K2473">
        <v>121.75</v>
      </c>
      <c r="L2473">
        <v>3259</v>
      </c>
      <c r="M2473">
        <v>12.83</v>
      </c>
    </row>
    <row r="2474" spans="3:13" x14ac:dyDescent="0.25">
      <c r="C2474" s="95">
        <v>40249</v>
      </c>
      <c r="D2474" s="97">
        <v>1.5183</v>
      </c>
      <c r="E2474">
        <v>79.39</v>
      </c>
      <c r="F2474">
        <v>1.3761000000000001</v>
      </c>
      <c r="G2474">
        <v>95.1</v>
      </c>
      <c r="H2474">
        <v>72.650000000000006</v>
      </c>
      <c r="I2474">
        <v>354</v>
      </c>
      <c r="J2474">
        <v>472.25</v>
      </c>
      <c r="K2474">
        <v>121.75</v>
      </c>
      <c r="L2474">
        <v>3259</v>
      </c>
      <c r="M2474">
        <v>12.84</v>
      </c>
    </row>
    <row r="2475" spans="3:13" x14ac:dyDescent="0.25">
      <c r="C2475" s="95">
        <v>40248</v>
      </c>
      <c r="D2475" s="97">
        <v>1.506</v>
      </c>
      <c r="E2475">
        <v>80.28</v>
      </c>
      <c r="F2475">
        <v>1.3676999999999999</v>
      </c>
      <c r="G2475">
        <v>93.825000000000003</v>
      </c>
      <c r="H2475">
        <v>71.875</v>
      </c>
      <c r="I2475">
        <v>355.5</v>
      </c>
      <c r="J2475">
        <v>468.5</v>
      </c>
      <c r="K2475">
        <v>121.25</v>
      </c>
      <c r="L2475">
        <v>3259</v>
      </c>
      <c r="M2475">
        <v>12.89</v>
      </c>
    </row>
    <row r="2476" spans="3:13" x14ac:dyDescent="0.25">
      <c r="C2476" s="95">
        <v>40247</v>
      </c>
      <c r="D2476" s="97">
        <v>1.4981</v>
      </c>
      <c r="E2476">
        <v>80.48</v>
      </c>
      <c r="F2476">
        <v>1.3658999999999999</v>
      </c>
      <c r="G2476">
        <v>93.875</v>
      </c>
      <c r="H2476">
        <v>72.55</v>
      </c>
      <c r="I2476">
        <v>355.5</v>
      </c>
      <c r="J2476">
        <v>470.75</v>
      </c>
      <c r="K2476">
        <v>116.25</v>
      </c>
      <c r="L2476">
        <v>3259</v>
      </c>
      <c r="M2476">
        <v>12.82</v>
      </c>
    </row>
    <row r="2477" spans="3:13" x14ac:dyDescent="0.25">
      <c r="C2477" s="95">
        <v>40246</v>
      </c>
      <c r="D2477" s="97">
        <v>1.4999</v>
      </c>
      <c r="E2477">
        <v>79.91</v>
      </c>
      <c r="F2477">
        <v>1.36</v>
      </c>
      <c r="G2477">
        <v>94.4</v>
      </c>
      <c r="H2477">
        <v>72.400000000000006</v>
      </c>
      <c r="I2477">
        <v>358.75</v>
      </c>
      <c r="J2477">
        <v>478.5</v>
      </c>
      <c r="K2477">
        <v>115.75</v>
      </c>
      <c r="L2477">
        <v>3259</v>
      </c>
      <c r="M2477">
        <v>12.76</v>
      </c>
    </row>
    <row r="2478" spans="3:13" x14ac:dyDescent="0.25">
      <c r="C2478" s="95">
        <v>40245</v>
      </c>
      <c r="D2478" s="97">
        <v>1.5061</v>
      </c>
      <c r="E2478">
        <v>80.47</v>
      </c>
      <c r="F2478">
        <v>1.3628</v>
      </c>
      <c r="G2478">
        <v>94.2</v>
      </c>
      <c r="H2478">
        <v>72.8</v>
      </c>
      <c r="I2478">
        <v>364.5</v>
      </c>
      <c r="J2478">
        <v>484.5</v>
      </c>
      <c r="K2478">
        <v>116.75</v>
      </c>
      <c r="L2478">
        <v>3259</v>
      </c>
      <c r="M2478">
        <v>12.78</v>
      </c>
    </row>
    <row r="2479" spans="3:13" x14ac:dyDescent="0.25">
      <c r="C2479" s="95">
        <v>40242</v>
      </c>
      <c r="D2479" s="97">
        <v>1.5134000000000001</v>
      </c>
      <c r="E2479">
        <v>79.89</v>
      </c>
      <c r="F2479">
        <v>1.3621000000000001</v>
      </c>
      <c r="G2479">
        <v>92.95</v>
      </c>
      <c r="H2479">
        <v>73.099999999999994</v>
      </c>
      <c r="I2479">
        <v>364.75</v>
      </c>
      <c r="J2479">
        <v>482.25</v>
      </c>
      <c r="K2479">
        <v>119.25</v>
      </c>
      <c r="L2479">
        <v>3259</v>
      </c>
      <c r="M2479">
        <v>12.89</v>
      </c>
    </row>
    <row r="2480" spans="3:13" x14ac:dyDescent="0.25">
      <c r="C2480" s="95">
        <v>40241</v>
      </c>
      <c r="D2480" s="97">
        <v>1.5031000000000001</v>
      </c>
      <c r="E2480">
        <v>78.540000000000006</v>
      </c>
      <c r="F2480">
        <v>1.3579000000000001</v>
      </c>
      <c r="G2480">
        <v>93.025000000000006</v>
      </c>
      <c r="H2480">
        <v>73.575000000000003</v>
      </c>
      <c r="I2480">
        <v>372</v>
      </c>
      <c r="J2480">
        <v>490.5</v>
      </c>
      <c r="K2480">
        <v>119.5</v>
      </c>
      <c r="L2480">
        <v>3259</v>
      </c>
      <c r="M2480">
        <v>14.29</v>
      </c>
    </row>
    <row r="2481" spans="3:13" x14ac:dyDescent="0.25">
      <c r="C2481" s="95">
        <v>40240</v>
      </c>
      <c r="D2481" s="97">
        <v>1.5102</v>
      </c>
      <c r="E2481">
        <v>79.25</v>
      </c>
      <c r="F2481">
        <v>1.3697999999999999</v>
      </c>
      <c r="G2481">
        <v>92.9</v>
      </c>
      <c r="H2481">
        <v>73.400000000000006</v>
      </c>
      <c r="I2481">
        <v>375.75</v>
      </c>
      <c r="J2481">
        <v>503.5</v>
      </c>
      <c r="K2481">
        <v>120.25</v>
      </c>
      <c r="L2481">
        <v>3259</v>
      </c>
      <c r="M2481">
        <v>14.29</v>
      </c>
    </row>
    <row r="2482" spans="3:13" x14ac:dyDescent="0.25">
      <c r="C2482" s="95">
        <v>40239</v>
      </c>
      <c r="D2482" s="97">
        <v>1.496</v>
      </c>
      <c r="E2482">
        <v>78.180000000000007</v>
      </c>
      <c r="F2482">
        <v>1.3604000000000001</v>
      </c>
      <c r="G2482">
        <v>92.775000000000006</v>
      </c>
      <c r="H2482">
        <v>72.45</v>
      </c>
      <c r="I2482">
        <v>370.5</v>
      </c>
      <c r="J2482">
        <v>492</v>
      </c>
      <c r="K2482">
        <v>120.25</v>
      </c>
      <c r="L2482">
        <v>3259</v>
      </c>
      <c r="M2482">
        <v>14.28</v>
      </c>
    </row>
    <row r="2483" spans="3:13" x14ac:dyDescent="0.25">
      <c r="C2483" s="95">
        <v>40238</v>
      </c>
      <c r="D2483" s="97">
        <v>1.4988999999999999</v>
      </c>
      <c r="E2483">
        <v>76.89</v>
      </c>
      <c r="F2483">
        <v>1.3560000000000001</v>
      </c>
      <c r="G2483">
        <v>91.724999999999994</v>
      </c>
      <c r="H2483">
        <v>72.95</v>
      </c>
      <c r="I2483">
        <v>370.75</v>
      </c>
      <c r="J2483">
        <v>492.75</v>
      </c>
      <c r="K2483">
        <v>121.5</v>
      </c>
      <c r="L2483">
        <v>3369</v>
      </c>
      <c r="M2483">
        <v>14.27</v>
      </c>
    </row>
    <row r="2484" spans="3:13" x14ac:dyDescent="0.25">
      <c r="C2484" s="95">
        <v>40235</v>
      </c>
      <c r="D2484" s="97">
        <v>1.5246999999999999</v>
      </c>
      <c r="E2484">
        <v>77.59</v>
      </c>
      <c r="F2484">
        <v>1.3625</v>
      </c>
      <c r="G2484">
        <v>90.3</v>
      </c>
      <c r="H2484">
        <v>72.8</v>
      </c>
      <c r="I2484">
        <v>378</v>
      </c>
      <c r="J2484">
        <v>506.5</v>
      </c>
      <c r="K2484">
        <v>122.25</v>
      </c>
      <c r="L2484">
        <v>3369</v>
      </c>
      <c r="M2484">
        <v>14.28</v>
      </c>
    </row>
    <row r="2485" spans="3:13" x14ac:dyDescent="0.25">
      <c r="C2485" s="95">
        <v>40234</v>
      </c>
      <c r="D2485" s="97">
        <v>1.5266999999999999</v>
      </c>
      <c r="E2485">
        <v>76.290000000000006</v>
      </c>
      <c r="F2485">
        <v>1.3554999999999999</v>
      </c>
      <c r="G2485">
        <v>91.9</v>
      </c>
      <c r="H2485">
        <v>72.125</v>
      </c>
      <c r="I2485">
        <v>372.25</v>
      </c>
      <c r="J2485">
        <v>489.75</v>
      </c>
      <c r="K2485">
        <v>122.5</v>
      </c>
      <c r="L2485">
        <v>3369</v>
      </c>
      <c r="M2485">
        <v>14.22</v>
      </c>
    </row>
    <row r="2486" spans="3:13" x14ac:dyDescent="0.25">
      <c r="C2486" s="95">
        <v>40233</v>
      </c>
      <c r="D2486" s="97">
        <v>1.5402</v>
      </c>
      <c r="E2486">
        <v>78.09</v>
      </c>
      <c r="F2486">
        <v>1.353</v>
      </c>
      <c r="G2486">
        <v>91.775000000000006</v>
      </c>
      <c r="H2486">
        <v>70.349999999999994</v>
      </c>
      <c r="I2486">
        <v>375.25</v>
      </c>
      <c r="J2486">
        <v>500.25</v>
      </c>
      <c r="K2486">
        <v>123</v>
      </c>
      <c r="L2486">
        <v>3369</v>
      </c>
      <c r="M2486">
        <v>14.22</v>
      </c>
    </row>
    <row r="2487" spans="3:13" x14ac:dyDescent="0.25">
      <c r="C2487" s="95">
        <v>40232</v>
      </c>
      <c r="D2487" s="97">
        <v>1.5412999999999999</v>
      </c>
      <c r="E2487">
        <v>77.25</v>
      </c>
      <c r="F2487">
        <v>1.3505</v>
      </c>
      <c r="G2487">
        <v>91.75</v>
      </c>
      <c r="H2487">
        <v>69.45</v>
      </c>
      <c r="I2487">
        <v>367.75</v>
      </c>
      <c r="J2487">
        <v>491.75</v>
      </c>
      <c r="K2487">
        <v>122.75</v>
      </c>
      <c r="L2487">
        <v>3369</v>
      </c>
      <c r="M2487">
        <v>14.24</v>
      </c>
    </row>
    <row r="2488" spans="3:13" x14ac:dyDescent="0.25">
      <c r="C2488" s="95">
        <v>40231</v>
      </c>
      <c r="D2488" s="97">
        <v>1.5481</v>
      </c>
      <c r="E2488">
        <v>78.61</v>
      </c>
      <c r="F2488">
        <v>1.3596999999999999</v>
      </c>
      <c r="G2488">
        <v>92.05</v>
      </c>
      <c r="H2488">
        <v>70.3</v>
      </c>
      <c r="I2488">
        <v>371.5</v>
      </c>
      <c r="J2488">
        <v>501.25</v>
      </c>
      <c r="K2488">
        <v>122.5</v>
      </c>
      <c r="L2488">
        <v>3369</v>
      </c>
      <c r="M2488">
        <v>14.24</v>
      </c>
    </row>
    <row r="2489" spans="3:13" x14ac:dyDescent="0.25">
      <c r="C2489" s="95">
        <v>40228</v>
      </c>
      <c r="D2489" s="97">
        <v>1.5471999999999999</v>
      </c>
      <c r="E2489">
        <v>78.19</v>
      </c>
      <c r="F2489">
        <v>1.3614999999999999</v>
      </c>
      <c r="G2489">
        <v>92.775000000000006</v>
      </c>
      <c r="H2489">
        <v>69.650000000000006</v>
      </c>
      <c r="I2489">
        <v>360</v>
      </c>
      <c r="J2489">
        <v>489.75</v>
      </c>
      <c r="K2489">
        <v>122.25</v>
      </c>
      <c r="L2489">
        <v>3369</v>
      </c>
      <c r="M2489">
        <v>14.2</v>
      </c>
    </row>
    <row r="2490" spans="3:13" x14ac:dyDescent="0.25">
      <c r="C2490" s="95">
        <v>40227</v>
      </c>
      <c r="D2490" s="97">
        <v>1.5626</v>
      </c>
      <c r="E2490">
        <v>77.78</v>
      </c>
      <c r="F2490">
        <v>1.3613999999999999</v>
      </c>
      <c r="G2490">
        <v>92.174999999999997</v>
      </c>
      <c r="H2490">
        <v>70.275000000000006</v>
      </c>
      <c r="I2490">
        <v>357.25</v>
      </c>
      <c r="J2490">
        <v>485</v>
      </c>
      <c r="K2490">
        <v>123.5</v>
      </c>
      <c r="L2490">
        <v>3369</v>
      </c>
      <c r="M2490">
        <v>14.18</v>
      </c>
    </row>
    <row r="2491" spans="3:13" x14ac:dyDescent="0.25">
      <c r="C2491" s="95">
        <v>40226</v>
      </c>
      <c r="D2491" s="97">
        <v>1.5669999999999999</v>
      </c>
      <c r="E2491">
        <v>76.27</v>
      </c>
      <c r="F2491">
        <v>1.3605</v>
      </c>
      <c r="G2491">
        <v>90.825000000000003</v>
      </c>
      <c r="H2491">
        <v>69.2</v>
      </c>
      <c r="I2491">
        <v>360</v>
      </c>
      <c r="J2491">
        <v>494.75</v>
      </c>
      <c r="K2491">
        <v>125</v>
      </c>
      <c r="L2491">
        <v>3369</v>
      </c>
      <c r="M2491">
        <v>14.18</v>
      </c>
    </row>
    <row r="2492" spans="3:13" x14ac:dyDescent="0.25">
      <c r="C2492" s="95">
        <v>40225</v>
      </c>
      <c r="D2492" s="97">
        <v>1.5785</v>
      </c>
      <c r="E2492">
        <v>75.680000000000007</v>
      </c>
      <c r="F2492">
        <v>1.3768</v>
      </c>
      <c r="G2492">
        <v>90.474999999999994</v>
      </c>
      <c r="H2492">
        <v>68.275000000000006</v>
      </c>
      <c r="I2492">
        <v>367.25</v>
      </c>
      <c r="J2492">
        <v>505</v>
      </c>
      <c r="K2492">
        <v>125.5</v>
      </c>
      <c r="L2492">
        <v>3369</v>
      </c>
      <c r="M2492">
        <v>14.2</v>
      </c>
    </row>
    <row r="2493" spans="3:13" x14ac:dyDescent="0.25">
      <c r="C2493" s="95">
        <v>40224</v>
      </c>
      <c r="D2493" s="97">
        <v>1.5656000000000001</v>
      </c>
      <c r="E2493">
        <v>72.510000000000005</v>
      </c>
      <c r="F2493">
        <v>1.3597999999999999</v>
      </c>
      <c r="G2493">
        <v>89.375</v>
      </c>
      <c r="H2493">
        <v>67.45</v>
      </c>
      <c r="I2493">
        <v>361.5</v>
      </c>
      <c r="J2493">
        <v>486.5</v>
      </c>
      <c r="K2493">
        <v>125.25</v>
      </c>
      <c r="L2493">
        <v>3369</v>
      </c>
      <c r="M2493">
        <v>14.25</v>
      </c>
    </row>
    <row r="2494" spans="3:13" x14ac:dyDescent="0.25">
      <c r="C2494" s="95">
        <v>40221</v>
      </c>
      <c r="D2494" s="97">
        <v>1.5688</v>
      </c>
      <c r="E2494">
        <v>72.900000000000006</v>
      </c>
      <c r="F2494">
        <v>1.3614999999999999</v>
      </c>
      <c r="G2494">
        <v>89.375</v>
      </c>
      <c r="H2494">
        <v>67.45</v>
      </c>
      <c r="I2494">
        <v>361.5</v>
      </c>
      <c r="J2494">
        <v>486.5</v>
      </c>
      <c r="K2494">
        <v>125.75</v>
      </c>
      <c r="L2494">
        <v>3369</v>
      </c>
      <c r="M2494">
        <v>14.25</v>
      </c>
    </row>
    <row r="2495" spans="3:13" x14ac:dyDescent="0.25">
      <c r="C2495" s="95">
        <v>40220</v>
      </c>
      <c r="D2495" s="97">
        <v>1.5692999999999999</v>
      </c>
      <c r="E2495">
        <v>73.05</v>
      </c>
      <c r="F2495">
        <v>1.3681000000000001</v>
      </c>
      <c r="G2495">
        <v>89.4</v>
      </c>
      <c r="H2495">
        <v>67.625</v>
      </c>
      <c r="I2495">
        <v>363.25</v>
      </c>
      <c r="J2495">
        <v>493.5</v>
      </c>
      <c r="K2495">
        <v>126</v>
      </c>
      <c r="L2495">
        <v>3369</v>
      </c>
      <c r="M2495">
        <v>14.24</v>
      </c>
    </row>
    <row r="2496" spans="3:13" x14ac:dyDescent="0.25">
      <c r="C2496" s="95">
        <v>40219</v>
      </c>
      <c r="D2496" s="97">
        <v>1.5581</v>
      </c>
      <c r="E2496">
        <v>72.540000000000006</v>
      </c>
      <c r="F2496">
        <v>1.3726</v>
      </c>
      <c r="G2496">
        <v>88.825000000000003</v>
      </c>
      <c r="H2496">
        <v>67.900000000000006</v>
      </c>
      <c r="I2496">
        <v>361.75</v>
      </c>
      <c r="J2496">
        <v>496.75</v>
      </c>
      <c r="K2496">
        <v>125.5</v>
      </c>
      <c r="L2496">
        <v>3369</v>
      </c>
      <c r="M2496">
        <v>14.3</v>
      </c>
    </row>
    <row r="2497" spans="3:13" x14ac:dyDescent="0.25">
      <c r="C2497" s="95">
        <v>40218</v>
      </c>
      <c r="D2497" s="97">
        <v>1.5704</v>
      </c>
      <c r="E2497">
        <v>72.13</v>
      </c>
      <c r="F2497">
        <v>1.3789</v>
      </c>
      <c r="G2497">
        <v>88.75</v>
      </c>
      <c r="H2497">
        <v>67.525000000000006</v>
      </c>
      <c r="I2497">
        <v>358.5</v>
      </c>
      <c r="J2497">
        <v>482.25</v>
      </c>
      <c r="K2497">
        <v>125.5</v>
      </c>
      <c r="L2497">
        <v>3369</v>
      </c>
      <c r="M2497">
        <v>14.19</v>
      </c>
    </row>
    <row r="2498" spans="3:13" x14ac:dyDescent="0.25">
      <c r="C2498" s="95">
        <v>40217</v>
      </c>
      <c r="D2498" s="97">
        <v>1.5597000000000001</v>
      </c>
      <c r="E2498">
        <v>70.11</v>
      </c>
      <c r="F2498">
        <v>1.3652</v>
      </c>
      <c r="G2498">
        <v>87.674999999999997</v>
      </c>
      <c r="H2498">
        <v>67.575000000000003</v>
      </c>
      <c r="I2498">
        <v>356</v>
      </c>
      <c r="J2498">
        <v>484</v>
      </c>
      <c r="K2498">
        <v>126</v>
      </c>
      <c r="L2498">
        <v>3369</v>
      </c>
      <c r="M2498">
        <v>14.14</v>
      </c>
    </row>
    <row r="2499" spans="3:13" x14ac:dyDescent="0.25">
      <c r="C2499" s="95">
        <v>40214</v>
      </c>
      <c r="D2499" s="97">
        <v>1.5632999999999999</v>
      </c>
      <c r="E2499">
        <v>69.59</v>
      </c>
      <c r="F2499">
        <v>1.3662000000000001</v>
      </c>
      <c r="G2499">
        <v>87.424999999999997</v>
      </c>
      <c r="H2499">
        <v>66.7</v>
      </c>
      <c r="I2499">
        <v>351.5</v>
      </c>
      <c r="J2499">
        <v>473.25</v>
      </c>
      <c r="K2499">
        <v>125</v>
      </c>
      <c r="L2499">
        <v>3369</v>
      </c>
      <c r="M2499">
        <v>14.1</v>
      </c>
    </row>
    <row r="2500" spans="3:13" x14ac:dyDescent="0.25">
      <c r="C2500" s="95">
        <v>40213</v>
      </c>
      <c r="D2500" s="97">
        <v>1.5749</v>
      </c>
      <c r="E2500">
        <v>72.13</v>
      </c>
      <c r="F2500">
        <v>1.3734</v>
      </c>
      <c r="G2500">
        <v>86.55</v>
      </c>
      <c r="H2500">
        <v>66.150000000000006</v>
      </c>
      <c r="I2500">
        <v>354</v>
      </c>
      <c r="J2500">
        <v>475.75</v>
      </c>
      <c r="K2500">
        <v>125.5</v>
      </c>
      <c r="L2500">
        <v>3369</v>
      </c>
      <c r="M2500">
        <v>14.48</v>
      </c>
    </row>
    <row r="2501" spans="3:13" x14ac:dyDescent="0.25">
      <c r="C2501" s="95">
        <v>40212</v>
      </c>
      <c r="D2501" s="97">
        <v>1.5896999999999999</v>
      </c>
      <c r="E2501">
        <v>75.92</v>
      </c>
      <c r="F2501">
        <v>1.3897999999999999</v>
      </c>
      <c r="G2501">
        <v>86.45</v>
      </c>
      <c r="H2501">
        <v>66.125</v>
      </c>
      <c r="I2501">
        <v>353</v>
      </c>
      <c r="J2501">
        <v>469</v>
      </c>
      <c r="K2501">
        <v>125.25</v>
      </c>
      <c r="L2501">
        <v>3369</v>
      </c>
      <c r="M2501">
        <v>14.5</v>
      </c>
    </row>
    <row r="2502" spans="3:13" x14ac:dyDescent="0.25">
      <c r="C2502" s="95">
        <v>40211</v>
      </c>
      <c r="D2502" s="97">
        <v>1.5972999999999999</v>
      </c>
      <c r="E2502">
        <v>76.06</v>
      </c>
      <c r="F2502">
        <v>1.3960999999999999</v>
      </c>
      <c r="G2502">
        <v>86.224999999999994</v>
      </c>
      <c r="H2502">
        <v>65.400000000000006</v>
      </c>
      <c r="I2502">
        <v>365</v>
      </c>
      <c r="J2502">
        <v>487.25</v>
      </c>
      <c r="K2502">
        <v>126</v>
      </c>
      <c r="L2502">
        <v>3369</v>
      </c>
      <c r="M2502">
        <v>14.47</v>
      </c>
    </row>
    <row r="2503" spans="3:13" x14ac:dyDescent="0.25">
      <c r="C2503" s="95">
        <v>40210</v>
      </c>
      <c r="D2503" s="97">
        <v>1.5953999999999999</v>
      </c>
      <c r="E2503">
        <v>73.11</v>
      </c>
      <c r="F2503">
        <v>1.3927</v>
      </c>
      <c r="G2503">
        <v>85.25</v>
      </c>
      <c r="H2503">
        <v>64.375</v>
      </c>
      <c r="I2503">
        <v>359</v>
      </c>
      <c r="J2503">
        <v>474.75</v>
      </c>
      <c r="K2503">
        <v>125.5</v>
      </c>
      <c r="L2503">
        <v>3472</v>
      </c>
      <c r="M2503">
        <v>14.49</v>
      </c>
    </row>
    <row r="2504" spans="3:13" x14ac:dyDescent="0.25">
      <c r="C2504" s="95">
        <v>40207</v>
      </c>
      <c r="D2504" s="97">
        <v>1.6002000000000001</v>
      </c>
      <c r="E2504">
        <v>71.459999999999994</v>
      </c>
      <c r="F2504">
        <v>1.3862000000000001</v>
      </c>
      <c r="G2504">
        <v>85.8</v>
      </c>
      <c r="H2504">
        <v>66.5</v>
      </c>
      <c r="I2504">
        <v>356.5</v>
      </c>
      <c r="J2504">
        <v>474</v>
      </c>
      <c r="K2504">
        <v>125.5</v>
      </c>
      <c r="L2504">
        <v>3472</v>
      </c>
      <c r="M2504">
        <v>14.51</v>
      </c>
    </row>
    <row r="2505" spans="3:13" x14ac:dyDescent="0.25">
      <c r="C2505" s="95">
        <v>40206</v>
      </c>
      <c r="D2505" s="97">
        <v>1.6123000000000001</v>
      </c>
      <c r="E2505">
        <v>72.13</v>
      </c>
      <c r="F2505">
        <v>1.3962000000000001</v>
      </c>
      <c r="G2505">
        <v>85.65</v>
      </c>
      <c r="H2505">
        <v>66.775000000000006</v>
      </c>
      <c r="I2505">
        <v>361.75</v>
      </c>
      <c r="J2505">
        <v>487</v>
      </c>
      <c r="K2505">
        <v>126</v>
      </c>
      <c r="L2505">
        <v>3472</v>
      </c>
      <c r="M2505">
        <v>14.54</v>
      </c>
    </row>
    <row r="2506" spans="3:13" x14ac:dyDescent="0.25">
      <c r="C2506" s="95">
        <v>40205</v>
      </c>
      <c r="D2506" s="97">
        <v>1.6161000000000001</v>
      </c>
      <c r="E2506">
        <v>72.239999999999995</v>
      </c>
      <c r="F2506">
        <v>1.4016999999999999</v>
      </c>
      <c r="G2506">
        <v>85.375</v>
      </c>
      <c r="H2506">
        <v>66.575000000000003</v>
      </c>
      <c r="I2506">
        <v>358.25</v>
      </c>
      <c r="J2506">
        <v>483.75</v>
      </c>
      <c r="K2506">
        <v>125.75</v>
      </c>
      <c r="L2506">
        <v>3472</v>
      </c>
      <c r="M2506">
        <v>14.54</v>
      </c>
    </row>
    <row r="2507" spans="3:13" x14ac:dyDescent="0.25">
      <c r="C2507" s="95">
        <v>40204</v>
      </c>
      <c r="D2507" s="97">
        <v>1.6141000000000001</v>
      </c>
      <c r="E2507">
        <v>73.290000000000006</v>
      </c>
      <c r="F2507">
        <v>1.4073</v>
      </c>
      <c r="G2507">
        <v>85.525000000000006</v>
      </c>
      <c r="H2507">
        <v>66.474999999999994</v>
      </c>
      <c r="I2507">
        <v>362.25</v>
      </c>
      <c r="J2507">
        <v>494</v>
      </c>
      <c r="K2507">
        <v>126.75</v>
      </c>
      <c r="L2507">
        <v>3472</v>
      </c>
      <c r="M2507">
        <v>14.54</v>
      </c>
    </row>
    <row r="2508" spans="3:13" x14ac:dyDescent="0.25">
      <c r="C2508" s="95">
        <v>40203</v>
      </c>
      <c r="D2508" s="97">
        <v>1.6240000000000001</v>
      </c>
      <c r="E2508">
        <v>73.69</v>
      </c>
      <c r="F2508">
        <v>1.415</v>
      </c>
      <c r="G2508">
        <v>86.2</v>
      </c>
      <c r="H2508">
        <v>68.375</v>
      </c>
      <c r="I2508">
        <v>367.75</v>
      </c>
      <c r="J2508">
        <v>498.25</v>
      </c>
      <c r="K2508">
        <v>127.25</v>
      </c>
      <c r="L2508">
        <v>3472</v>
      </c>
      <c r="M2508">
        <v>14.53</v>
      </c>
    </row>
    <row r="2509" spans="3:13" x14ac:dyDescent="0.25">
      <c r="C2509" s="95">
        <v>40200</v>
      </c>
      <c r="D2509" s="97">
        <v>1.6107</v>
      </c>
      <c r="E2509">
        <v>72.83</v>
      </c>
      <c r="F2509">
        <v>1.4137</v>
      </c>
      <c r="G2509">
        <v>86.625</v>
      </c>
      <c r="H2509">
        <v>69.849999999999994</v>
      </c>
      <c r="I2509">
        <v>364.75</v>
      </c>
      <c r="J2509">
        <v>498.5</v>
      </c>
      <c r="K2509">
        <v>126.5</v>
      </c>
      <c r="L2509">
        <v>3472</v>
      </c>
      <c r="M2509">
        <v>14.49</v>
      </c>
    </row>
    <row r="2510" spans="3:13" x14ac:dyDescent="0.25">
      <c r="C2510" s="95">
        <v>40199</v>
      </c>
      <c r="D2510" s="97">
        <v>1.6195999999999999</v>
      </c>
      <c r="E2510">
        <v>74.58</v>
      </c>
      <c r="F2510">
        <v>1.409</v>
      </c>
      <c r="G2510">
        <v>86.85</v>
      </c>
      <c r="H2510">
        <v>70.8</v>
      </c>
      <c r="I2510">
        <v>372</v>
      </c>
      <c r="J2510">
        <v>499.5</v>
      </c>
      <c r="K2510">
        <v>127.25</v>
      </c>
      <c r="L2510">
        <v>3472</v>
      </c>
      <c r="M2510">
        <v>14.45</v>
      </c>
    </row>
    <row r="2511" spans="3:13" x14ac:dyDescent="0.25">
      <c r="C2511" s="95">
        <v>40198</v>
      </c>
      <c r="D2511" s="97">
        <v>1.6279999999999999</v>
      </c>
      <c r="E2511">
        <v>76.319999999999993</v>
      </c>
      <c r="F2511">
        <v>1.4100999999999999</v>
      </c>
      <c r="G2511">
        <v>87.45</v>
      </c>
      <c r="H2511">
        <v>70.45</v>
      </c>
      <c r="I2511">
        <v>368</v>
      </c>
      <c r="J2511">
        <v>497.5</v>
      </c>
      <c r="K2511">
        <v>125.75</v>
      </c>
      <c r="L2511">
        <v>3472</v>
      </c>
      <c r="M2511">
        <v>14.45</v>
      </c>
    </row>
    <row r="2512" spans="3:13" x14ac:dyDescent="0.25">
      <c r="C2512" s="95">
        <v>40197</v>
      </c>
      <c r="D2512" s="97">
        <v>1.6369</v>
      </c>
      <c r="E2512">
        <v>77.63</v>
      </c>
      <c r="F2512">
        <v>1.4298</v>
      </c>
      <c r="G2512">
        <v>87.9</v>
      </c>
      <c r="H2512">
        <v>70.75</v>
      </c>
      <c r="I2512">
        <v>369.25</v>
      </c>
      <c r="J2512">
        <v>500.5</v>
      </c>
      <c r="K2512">
        <v>125.75</v>
      </c>
      <c r="L2512">
        <v>3472</v>
      </c>
      <c r="M2512">
        <v>14.45</v>
      </c>
    </row>
    <row r="2513" spans="3:13" x14ac:dyDescent="0.25">
      <c r="C2513" s="95">
        <v>40196</v>
      </c>
      <c r="D2513" s="97">
        <v>1.633</v>
      </c>
      <c r="E2513">
        <v>77.099999999999994</v>
      </c>
      <c r="F2513">
        <v>1.4384999999999999</v>
      </c>
      <c r="G2513">
        <v>87.35</v>
      </c>
      <c r="H2513">
        <v>69.974999999999994</v>
      </c>
      <c r="I2513">
        <v>371.5</v>
      </c>
      <c r="J2513">
        <v>510</v>
      </c>
      <c r="K2513">
        <v>126</v>
      </c>
      <c r="L2513">
        <v>3472</v>
      </c>
      <c r="M2513">
        <v>14.43</v>
      </c>
    </row>
    <row r="2514" spans="3:13" x14ac:dyDescent="0.25">
      <c r="C2514" s="95">
        <v>40193</v>
      </c>
      <c r="D2514" s="97">
        <v>1.6262000000000001</v>
      </c>
      <c r="E2514">
        <v>77.11</v>
      </c>
      <c r="F2514">
        <v>1.4381999999999999</v>
      </c>
      <c r="G2514">
        <v>87.35</v>
      </c>
      <c r="H2514">
        <v>69.974999999999994</v>
      </c>
      <c r="I2514">
        <v>371.5</v>
      </c>
      <c r="J2514">
        <v>510</v>
      </c>
      <c r="K2514">
        <v>127.25</v>
      </c>
      <c r="L2514">
        <v>3472</v>
      </c>
      <c r="M2514">
        <v>14.43</v>
      </c>
    </row>
    <row r="2515" spans="3:13" x14ac:dyDescent="0.25">
      <c r="C2515" s="95">
        <v>40192</v>
      </c>
      <c r="D2515" s="97">
        <v>1.6332</v>
      </c>
      <c r="E2515">
        <v>77.819999999999993</v>
      </c>
      <c r="F2515">
        <v>1.4501999999999999</v>
      </c>
      <c r="G2515">
        <v>86.65</v>
      </c>
      <c r="H2515">
        <v>69.05</v>
      </c>
      <c r="I2515">
        <v>381</v>
      </c>
      <c r="J2515">
        <v>527.75</v>
      </c>
      <c r="K2515">
        <v>128.5</v>
      </c>
      <c r="L2515">
        <v>3472</v>
      </c>
      <c r="M2515">
        <v>14.35</v>
      </c>
    </row>
    <row r="2516" spans="3:13" x14ac:dyDescent="0.25">
      <c r="C2516" s="95">
        <v>40191</v>
      </c>
      <c r="D2516" s="97">
        <v>1.6285000000000001</v>
      </c>
      <c r="E2516">
        <v>78.31</v>
      </c>
      <c r="F2516">
        <v>1.4510000000000001</v>
      </c>
      <c r="G2516">
        <v>85.7</v>
      </c>
      <c r="H2516">
        <v>68.974999999999994</v>
      </c>
      <c r="I2516">
        <v>384</v>
      </c>
      <c r="J2516">
        <v>537</v>
      </c>
      <c r="K2516">
        <v>128.75</v>
      </c>
      <c r="L2516">
        <v>3472</v>
      </c>
      <c r="M2516">
        <v>14.4</v>
      </c>
    </row>
    <row r="2517" spans="3:13" x14ac:dyDescent="0.25">
      <c r="C2517" s="95">
        <v>40190</v>
      </c>
      <c r="D2517" s="97">
        <v>1.6173</v>
      </c>
      <c r="E2517">
        <v>79.3</v>
      </c>
      <c r="F2517">
        <v>1.4494</v>
      </c>
      <c r="G2517">
        <v>85.45</v>
      </c>
      <c r="H2517">
        <v>66.400000000000006</v>
      </c>
      <c r="I2517">
        <v>392.5</v>
      </c>
      <c r="J2517">
        <v>535.75</v>
      </c>
      <c r="K2517">
        <v>129.5</v>
      </c>
      <c r="L2517">
        <v>3472</v>
      </c>
      <c r="M2517">
        <v>14.32</v>
      </c>
    </row>
    <row r="2518" spans="3:13" x14ac:dyDescent="0.25">
      <c r="C2518" s="95">
        <v>40189</v>
      </c>
      <c r="D2518" s="97">
        <v>1.6102000000000001</v>
      </c>
      <c r="E2518">
        <v>80.97</v>
      </c>
      <c r="F2518">
        <v>1.4513</v>
      </c>
      <c r="G2518">
        <v>85.05</v>
      </c>
      <c r="H2518">
        <v>66.674999999999997</v>
      </c>
      <c r="I2518">
        <v>422.5</v>
      </c>
      <c r="J2518">
        <v>572.5</v>
      </c>
      <c r="K2518">
        <v>126.5</v>
      </c>
      <c r="L2518">
        <v>3472</v>
      </c>
      <c r="M2518">
        <v>14.32</v>
      </c>
    </row>
    <row r="2519" spans="3:13" x14ac:dyDescent="0.25">
      <c r="C2519" s="95">
        <v>40186</v>
      </c>
      <c r="D2519" s="97">
        <v>1.6027</v>
      </c>
      <c r="E2519">
        <v>81.37</v>
      </c>
      <c r="F2519">
        <v>1.4412</v>
      </c>
      <c r="G2519">
        <v>85.825000000000003</v>
      </c>
      <c r="H2519">
        <v>67.25</v>
      </c>
      <c r="I2519">
        <v>423</v>
      </c>
      <c r="J2519">
        <v>568.5</v>
      </c>
      <c r="K2519">
        <v>128.25</v>
      </c>
      <c r="L2519">
        <v>3472</v>
      </c>
      <c r="M2519">
        <v>14.33</v>
      </c>
    </row>
    <row r="2520" spans="3:13" x14ac:dyDescent="0.25">
      <c r="C2520" s="95">
        <v>40185</v>
      </c>
      <c r="D2520" s="97">
        <v>1.5932999999999999</v>
      </c>
      <c r="E2520">
        <v>81.510000000000005</v>
      </c>
      <c r="F2520">
        <v>1.4318</v>
      </c>
      <c r="G2520">
        <v>85.924999999999997</v>
      </c>
      <c r="H2520">
        <v>67.099999999999994</v>
      </c>
      <c r="I2520">
        <v>417.5</v>
      </c>
      <c r="J2520">
        <v>557.75</v>
      </c>
      <c r="K2520">
        <v>128</v>
      </c>
      <c r="L2520">
        <v>3472</v>
      </c>
      <c r="M2520">
        <v>14.18</v>
      </c>
    </row>
    <row r="2521" spans="3:13" x14ac:dyDescent="0.25">
      <c r="C2521" s="95">
        <v>40184</v>
      </c>
      <c r="D2521" s="97">
        <v>1.6023000000000001</v>
      </c>
      <c r="E2521">
        <v>81.89</v>
      </c>
      <c r="F2521">
        <v>1.4412</v>
      </c>
      <c r="G2521">
        <v>85.95</v>
      </c>
      <c r="H2521">
        <v>66.575000000000003</v>
      </c>
      <c r="I2521">
        <v>421.75</v>
      </c>
      <c r="J2521">
        <v>567.25</v>
      </c>
      <c r="K2521">
        <v>130.25</v>
      </c>
      <c r="L2521">
        <v>3472</v>
      </c>
      <c r="M2521">
        <v>14.15</v>
      </c>
    </row>
    <row r="2522" spans="3:13" x14ac:dyDescent="0.25">
      <c r="C2522" s="95">
        <v>40183</v>
      </c>
      <c r="D2522" s="97">
        <v>1.5994999999999999</v>
      </c>
      <c r="E2522">
        <v>80.59</v>
      </c>
      <c r="F2522">
        <v>1.4368000000000001</v>
      </c>
      <c r="G2522">
        <v>86.325000000000003</v>
      </c>
      <c r="H2522">
        <v>67.599999999999994</v>
      </c>
      <c r="I2522">
        <v>418.75</v>
      </c>
      <c r="J2522">
        <v>553</v>
      </c>
      <c r="K2522">
        <v>130.75</v>
      </c>
      <c r="L2522">
        <v>3472</v>
      </c>
      <c r="M2522">
        <v>14.24</v>
      </c>
    </row>
    <row r="2523" spans="3:13" x14ac:dyDescent="0.25">
      <c r="C2523" s="95">
        <v>40182</v>
      </c>
      <c r="D2523" s="97">
        <v>1.6094999999999999</v>
      </c>
      <c r="E2523">
        <v>80.12</v>
      </c>
      <c r="F2523">
        <v>1.4411</v>
      </c>
      <c r="G2523">
        <v>85.375</v>
      </c>
      <c r="H2523">
        <v>65.849999999999994</v>
      </c>
      <c r="I2523">
        <v>418.5</v>
      </c>
      <c r="J2523">
        <v>557.75</v>
      </c>
      <c r="K2523">
        <v>131.75</v>
      </c>
      <c r="L2523">
        <v>3669</v>
      </c>
      <c r="M2523">
        <v>14.3</v>
      </c>
    </row>
    <row r="2524" spans="3:13" x14ac:dyDescent="0.25">
      <c r="C2524" s="95">
        <v>40179</v>
      </c>
      <c r="D2524" s="97">
        <v>1.6168</v>
      </c>
      <c r="E2524">
        <v>77.930000000000007</v>
      </c>
      <c r="F2524">
        <v>1.4322999999999999</v>
      </c>
      <c r="G2524">
        <v>86</v>
      </c>
      <c r="H2524">
        <v>65.599999999999994</v>
      </c>
      <c r="I2524">
        <v>414.5</v>
      </c>
      <c r="J2524">
        <v>541.5</v>
      </c>
      <c r="K2524">
        <v>131.25</v>
      </c>
      <c r="L2524">
        <v>3669</v>
      </c>
      <c r="M2524">
        <v>14.22</v>
      </c>
    </row>
    <row r="2525" spans="3:13" x14ac:dyDescent="0.25">
      <c r="C2525" s="95">
        <v>40178</v>
      </c>
      <c r="D2525" s="97">
        <v>1.6153999999999999</v>
      </c>
      <c r="E2525">
        <v>77.930000000000007</v>
      </c>
      <c r="F2525">
        <v>1.4316</v>
      </c>
      <c r="G2525">
        <v>86</v>
      </c>
      <c r="H2525">
        <v>65.599999999999994</v>
      </c>
      <c r="I2525">
        <v>414.5</v>
      </c>
      <c r="J2525">
        <v>541.5</v>
      </c>
      <c r="K2525">
        <v>131.25</v>
      </c>
      <c r="L2525">
        <v>3669</v>
      </c>
      <c r="M2525">
        <v>14.22</v>
      </c>
    </row>
    <row r="2526" spans="3:13" x14ac:dyDescent="0.25">
      <c r="C2526" s="95">
        <v>40177</v>
      </c>
      <c r="D2526" s="97">
        <v>1.6069</v>
      </c>
      <c r="E2526">
        <v>78.03</v>
      </c>
      <c r="F2526">
        <v>1.4332</v>
      </c>
      <c r="G2526">
        <v>84.6</v>
      </c>
      <c r="H2526">
        <v>65.625</v>
      </c>
      <c r="I2526">
        <v>413.75</v>
      </c>
      <c r="J2526">
        <v>544.75</v>
      </c>
      <c r="K2526">
        <v>131.75</v>
      </c>
      <c r="L2526">
        <v>3669</v>
      </c>
      <c r="M2526">
        <v>14.92</v>
      </c>
    </row>
    <row r="2527" spans="3:13" x14ac:dyDescent="0.25">
      <c r="C2527" s="95">
        <v>40176</v>
      </c>
      <c r="D2527" s="97">
        <v>1.5895999999999999</v>
      </c>
      <c r="E2527">
        <v>77.64</v>
      </c>
      <c r="F2527">
        <v>1.4352</v>
      </c>
      <c r="G2527">
        <v>84.224999999999994</v>
      </c>
      <c r="H2527">
        <v>65.424999999999997</v>
      </c>
      <c r="I2527">
        <v>417</v>
      </c>
      <c r="J2527">
        <v>541</v>
      </c>
      <c r="K2527">
        <v>131.25</v>
      </c>
      <c r="L2527">
        <v>3669</v>
      </c>
      <c r="M2527">
        <v>14.91</v>
      </c>
    </row>
    <row r="2528" spans="3:13" x14ac:dyDescent="0.25">
      <c r="C2528" s="95">
        <v>40175</v>
      </c>
      <c r="D2528" s="97">
        <v>1.6</v>
      </c>
      <c r="E2528">
        <v>77.319999999999993</v>
      </c>
      <c r="F2528">
        <v>1.4381999999999999</v>
      </c>
      <c r="G2528">
        <v>83.674999999999997</v>
      </c>
      <c r="H2528">
        <v>64.7</v>
      </c>
      <c r="I2528">
        <v>416</v>
      </c>
      <c r="J2528">
        <v>550.75</v>
      </c>
      <c r="K2528">
        <v>131.25</v>
      </c>
      <c r="L2528">
        <v>3669</v>
      </c>
      <c r="M2528">
        <v>14.91</v>
      </c>
    </row>
    <row r="2529" spans="3:13" x14ac:dyDescent="0.25">
      <c r="C2529" s="95">
        <v>40172</v>
      </c>
      <c r="D2529" s="97">
        <v>1.5962000000000001</v>
      </c>
      <c r="E2529">
        <v>76.31</v>
      </c>
      <c r="F2529">
        <v>1.4396</v>
      </c>
      <c r="G2529">
        <v>83.075000000000003</v>
      </c>
      <c r="H2529">
        <v>63.8</v>
      </c>
      <c r="I2529">
        <v>408.5</v>
      </c>
      <c r="J2529">
        <v>524.5</v>
      </c>
      <c r="K2529">
        <v>128.75</v>
      </c>
      <c r="L2529">
        <v>3669</v>
      </c>
      <c r="M2529">
        <v>14.84</v>
      </c>
    </row>
    <row r="2530" spans="3:13" x14ac:dyDescent="0.25">
      <c r="C2530" s="95">
        <v>40171</v>
      </c>
      <c r="D2530" s="97">
        <v>1.5952999999999999</v>
      </c>
      <c r="E2530">
        <v>76.31</v>
      </c>
      <c r="F2530">
        <v>1.4374</v>
      </c>
      <c r="G2530">
        <v>83.075000000000003</v>
      </c>
      <c r="H2530">
        <v>63.8</v>
      </c>
      <c r="I2530">
        <v>408.5</v>
      </c>
      <c r="J2530">
        <v>524.5</v>
      </c>
      <c r="K2530">
        <v>128.75</v>
      </c>
      <c r="L2530">
        <v>3669</v>
      </c>
      <c r="M2530">
        <v>14.84</v>
      </c>
    </row>
    <row r="2531" spans="3:13" x14ac:dyDescent="0.25">
      <c r="C2531" s="95">
        <v>40170</v>
      </c>
      <c r="D2531" s="97">
        <v>1.5954999999999999</v>
      </c>
      <c r="E2531">
        <v>75.45</v>
      </c>
      <c r="F2531">
        <v>1.4326000000000001</v>
      </c>
      <c r="G2531">
        <v>83.275000000000006</v>
      </c>
      <c r="H2531">
        <v>65.674999999999997</v>
      </c>
      <c r="I2531">
        <v>404.75</v>
      </c>
      <c r="J2531">
        <v>529</v>
      </c>
      <c r="K2531">
        <v>129</v>
      </c>
      <c r="L2531">
        <v>3669</v>
      </c>
      <c r="M2531">
        <v>14.84</v>
      </c>
    </row>
    <row r="2532" spans="3:13" x14ac:dyDescent="0.25">
      <c r="C2532" s="95">
        <v>40169</v>
      </c>
      <c r="D2532" s="97">
        <v>1.597</v>
      </c>
      <c r="E2532">
        <v>73.459999999999994</v>
      </c>
      <c r="F2532">
        <v>1.4249000000000001</v>
      </c>
      <c r="G2532">
        <v>81.95</v>
      </c>
      <c r="H2532">
        <v>64.75</v>
      </c>
      <c r="I2532">
        <v>398.75</v>
      </c>
      <c r="J2532">
        <v>523</v>
      </c>
      <c r="K2532">
        <v>129.25</v>
      </c>
      <c r="L2532">
        <v>3669</v>
      </c>
      <c r="M2532">
        <v>14.84</v>
      </c>
    </row>
    <row r="2533" spans="3:13" x14ac:dyDescent="0.25">
      <c r="C2533" s="95">
        <v>40168</v>
      </c>
      <c r="D2533" s="97">
        <v>1.6041000000000001</v>
      </c>
      <c r="E2533">
        <v>72.989999999999995</v>
      </c>
      <c r="F2533">
        <v>1.4282999999999999</v>
      </c>
      <c r="G2533">
        <v>82.224999999999994</v>
      </c>
      <c r="H2533">
        <v>64.224999999999994</v>
      </c>
      <c r="I2533">
        <v>400</v>
      </c>
      <c r="J2533">
        <v>519.5</v>
      </c>
      <c r="K2533">
        <v>129.25</v>
      </c>
      <c r="L2533">
        <v>3669</v>
      </c>
      <c r="M2533">
        <v>14.83</v>
      </c>
    </row>
    <row r="2534" spans="3:13" x14ac:dyDescent="0.25">
      <c r="C2534" s="95">
        <v>40165</v>
      </c>
      <c r="D2534" s="97">
        <v>1.6141000000000001</v>
      </c>
      <c r="E2534">
        <v>73.75</v>
      </c>
      <c r="F2534">
        <v>1.4340999999999999</v>
      </c>
      <c r="G2534">
        <v>82.05</v>
      </c>
      <c r="H2534">
        <v>65.125</v>
      </c>
      <c r="I2534">
        <v>397.75</v>
      </c>
      <c r="J2534">
        <v>528</v>
      </c>
      <c r="K2534">
        <v>128.25</v>
      </c>
      <c r="L2534">
        <v>3669</v>
      </c>
      <c r="M2534">
        <v>14.83</v>
      </c>
    </row>
    <row r="2535" spans="3:13" x14ac:dyDescent="0.25">
      <c r="C2535" s="95">
        <v>40164</v>
      </c>
      <c r="D2535" s="97">
        <v>1.6155999999999999</v>
      </c>
      <c r="E2535">
        <v>73.37</v>
      </c>
      <c r="F2535">
        <v>1.4343999999999999</v>
      </c>
      <c r="G2535">
        <v>81.424999999999997</v>
      </c>
      <c r="H2535">
        <v>65.55</v>
      </c>
      <c r="I2535">
        <v>397</v>
      </c>
      <c r="J2535">
        <v>518.5</v>
      </c>
      <c r="K2535">
        <v>128</v>
      </c>
      <c r="L2535">
        <v>3669</v>
      </c>
      <c r="M2535">
        <v>14.86</v>
      </c>
    </row>
    <row r="2536" spans="3:13" x14ac:dyDescent="0.25">
      <c r="C2536" s="95">
        <v>40163</v>
      </c>
      <c r="D2536" s="97">
        <v>1.6334</v>
      </c>
      <c r="E2536">
        <v>73.55</v>
      </c>
      <c r="F2536">
        <v>1.4536</v>
      </c>
      <c r="G2536">
        <v>82.125</v>
      </c>
      <c r="H2536">
        <v>66.825000000000003</v>
      </c>
      <c r="I2536">
        <v>410.25</v>
      </c>
      <c r="J2536">
        <v>537.25</v>
      </c>
      <c r="K2536">
        <v>129</v>
      </c>
      <c r="L2536">
        <v>3669</v>
      </c>
      <c r="M2536">
        <v>14.85</v>
      </c>
    </row>
    <row r="2537" spans="3:13" x14ac:dyDescent="0.25">
      <c r="C2537" s="95">
        <v>40162</v>
      </c>
      <c r="D2537" s="97">
        <v>1.6274999999999999</v>
      </c>
      <c r="E2537">
        <v>72.05</v>
      </c>
      <c r="F2537">
        <v>1.4533</v>
      </c>
      <c r="G2537">
        <v>82.1</v>
      </c>
      <c r="H2537">
        <v>67.424999999999997</v>
      </c>
      <c r="I2537">
        <v>407.5</v>
      </c>
      <c r="J2537">
        <v>536.75</v>
      </c>
      <c r="K2537">
        <v>129.5</v>
      </c>
      <c r="L2537">
        <v>3669</v>
      </c>
      <c r="M2537">
        <v>14.86</v>
      </c>
    </row>
    <row r="2538" spans="3:13" x14ac:dyDescent="0.25">
      <c r="C2538" s="95">
        <v>40161</v>
      </c>
      <c r="D2538" s="97">
        <v>1.631</v>
      </c>
      <c r="E2538">
        <v>71.89</v>
      </c>
      <c r="F2538">
        <v>1.4655</v>
      </c>
      <c r="G2538">
        <v>81.05</v>
      </c>
      <c r="H2538">
        <v>65.875</v>
      </c>
      <c r="I2538">
        <v>392</v>
      </c>
      <c r="J2538">
        <v>525</v>
      </c>
      <c r="K2538">
        <v>130</v>
      </c>
      <c r="L2538">
        <v>3669</v>
      </c>
      <c r="M2538">
        <v>14.86</v>
      </c>
    </row>
    <row r="2539" spans="3:13" x14ac:dyDescent="0.25">
      <c r="C2539" s="95">
        <v>40158</v>
      </c>
      <c r="D2539" s="97">
        <v>1.6249</v>
      </c>
      <c r="E2539">
        <v>71.88</v>
      </c>
      <c r="F2539">
        <v>1.4621</v>
      </c>
      <c r="G2539">
        <v>80.150000000000006</v>
      </c>
      <c r="H2539">
        <v>65.424999999999997</v>
      </c>
      <c r="I2539">
        <v>389.25</v>
      </c>
      <c r="J2539">
        <v>519.25</v>
      </c>
      <c r="K2539">
        <v>128.75</v>
      </c>
      <c r="L2539">
        <v>3669</v>
      </c>
      <c r="M2539">
        <v>14.83</v>
      </c>
    </row>
    <row r="2540" spans="3:13" x14ac:dyDescent="0.25">
      <c r="C2540" s="95">
        <v>40157</v>
      </c>
      <c r="D2540" s="97">
        <v>1.6276999999999999</v>
      </c>
      <c r="E2540">
        <v>71.86</v>
      </c>
      <c r="F2540">
        <v>1.4734</v>
      </c>
      <c r="G2540">
        <v>79.099999999999994</v>
      </c>
      <c r="H2540">
        <v>65.424999999999997</v>
      </c>
      <c r="I2540">
        <v>377.25</v>
      </c>
      <c r="J2540">
        <v>517.75</v>
      </c>
      <c r="K2540">
        <v>128</v>
      </c>
      <c r="L2540">
        <v>3669</v>
      </c>
      <c r="M2540">
        <v>14.79</v>
      </c>
    </row>
    <row r="2541" spans="3:13" x14ac:dyDescent="0.25">
      <c r="C2541" s="95">
        <v>40156</v>
      </c>
      <c r="D2541" s="97">
        <v>1.6261000000000001</v>
      </c>
      <c r="E2541">
        <v>72.39</v>
      </c>
      <c r="F2541">
        <v>1.4723999999999999</v>
      </c>
      <c r="G2541">
        <v>79.2</v>
      </c>
      <c r="H2541">
        <v>63.4</v>
      </c>
      <c r="I2541">
        <v>368</v>
      </c>
      <c r="J2541">
        <v>515</v>
      </c>
      <c r="K2541">
        <v>127.75</v>
      </c>
      <c r="L2541">
        <v>3669</v>
      </c>
      <c r="M2541">
        <v>14.76</v>
      </c>
    </row>
    <row r="2542" spans="3:13" x14ac:dyDescent="0.25">
      <c r="C2542" s="95">
        <v>40155</v>
      </c>
      <c r="D2542" s="97">
        <v>1.6286</v>
      </c>
      <c r="E2542">
        <v>75.19</v>
      </c>
      <c r="F2542">
        <v>1.4698</v>
      </c>
      <c r="G2542">
        <v>80.875</v>
      </c>
      <c r="H2542">
        <v>62.674999999999997</v>
      </c>
      <c r="I2542">
        <v>369.5</v>
      </c>
      <c r="J2542">
        <v>519.25</v>
      </c>
      <c r="K2542">
        <v>128.75</v>
      </c>
      <c r="L2542">
        <v>3669</v>
      </c>
      <c r="M2542">
        <v>14.71</v>
      </c>
    </row>
    <row r="2543" spans="3:13" x14ac:dyDescent="0.25">
      <c r="C2543" s="95">
        <v>40154</v>
      </c>
      <c r="D2543" s="97">
        <v>1.6446000000000001</v>
      </c>
      <c r="E2543">
        <v>76.430000000000007</v>
      </c>
      <c r="F2543">
        <v>1.4819</v>
      </c>
      <c r="G2543">
        <v>81.125</v>
      </c>
      <c r="H2543">
        <v>62.2</v>
      </c>
      <c r="I2543">
        <v>368.75</v>
      </c>
      <c r="J2543">
        <v>526.5</v>
      </c>
      <c r="K2543">
        <v>129.75</v>
      </c>
      <c r="L2543">
        <v>3669</v>
      </c>
      <c r="M2543">
        <v>14.72</v>
      </c>
    </row>
    <row r="2544" spans="3:13" x14ac:dyDescent="0.25">
      <c r="C2544" s="95">
        <v>40151</v>
      </c>
      <c r="D2544" s="97">
        <v>1.6448</v>
      </c>
      <c r="E2544">
        <v>77.52</v>
      </c>
      <c r="F2544">
        <v>1.4850000000000001</v>
      </c>
      <c r="G2544">
        <v>81</v>
      </c>
      <c r="H2544">
        <v>61.15</v>
      </c>
      <c r="I2544">
        <v>373.75</v>
      </c>
      <c r="J2544">
        <v>536.75</v>
      </c>
      <c r="K2544">
        <v>131.25</v>
      </c>
      <c r="L2544">
        <v>3669</v>
      </c>
      <c r="M2544">
        <v>14.73</v>
      </c>
    </row>
    <row r="2545" spans="3:13" x14ac:dyDescent="0.25">
      <c r="C2545" s="95">
        <v>40150</v>
      </c>
      <c r="D2545" s="97">
        <v>1.6558999999999999</v>
      </c>
      <c r="E2545">
        <v>78.36</v>
      </c>
      <c r="F2545">
        <v>1.5067999999999999</v>
      </c>
      <c r="G2545">
        <v>80.8</v>
      </c>
      <c r="H2545">
        <v>59.25</v>
      </c>
      <c r="I2545">
        <v>385.25</v>
      </c>
      <c r="J2545">
        <v>549.75</v>
      </c>
      <c r="K2545">
        <v>132</v>
      </c>
      <c r="L2545">
        <v>3669</v>
      </c>
      <c r="M2545">
        <v>14.09</v>
      </c>
    </row>
    <row r="2546" spans="3:13" x14ac:dyDescent="0.25">
      <c r="C2546" s="95">
        <v>40149</v>
      </c>
      <c r="D2546" s="97">
        <v>1.6634</v>
      </c>
      <c r="E2546">
        <v>77.88</v>
      </c>
      <c r="F2546">
        <v>1.5044</v>
      </c>
      <c r="G2546">
        <v>82.1</v>
      </c>
      <c r="H2546">
        <v>59.674999999999997</v>
      </c>
      <c r="I2546">
        <v>391.75</v>
      </c>
      <c r="J2546">
        <v>554.5</v>
      </c>
      <c r="K2546">
        <v>131.5</v>
      </c>
      <c r="L2546">
        <v>3669</v>
      </c>
      <c r="M2546">
        <v>14.08</v>
      </c>
    </row>
    <row r="2547" spans="3:13" x14ac:dyDescent="0.25">
      <c r="C2547" s="95">
        <v>40148</v>
      </c>
      <c r="D2547" s="97">
        <v>1.6621999999999999</v>
      </c>
      <c r="E2547">
        <v>79.349999999999994</v>
      </c>
      <c r="F2547">
        <v>1.5086999999999999</v>
      </c>
      <c r="G2547">
        <v>82.55</v>
      </c>
      <c r="H2547">
        <v>59.225000000000001</v>
      </c>
      <c r="I2547">
        <v>399.75</v>
      </c>
      <c r="J2547">
        <v>562.5</v>
      </c>
      <c r="K2547">
        <v>132.25</v>
      </c>
      <c r="L2547">
        <v>3669</v>
      </c>
      <c r="M2547">
        <v>14.08</v>
      </c>
    </row>
    <row r="2548" spans="3:13" x14ac:dyDescent="0.25">
      <c r="C2548" s="95">
        <v>40147</v>
      </c>
      <c r="D2548" s="97">
        <v>1.6452</v>
      </c>
      <c r="E2548">
        <v>78.47</v>
      </c>
      <c r="F2548">
        <v>1.5006999999999999</v>
      </c>
      <c r="G2548">
        <v>83.2</v>
      </c>
      <c r="H2548">
        <v>58.6</v>
      </c>
      <c r="I2548">
        <v>402.75</v>
      </c>
      <c r="J2548">
        <v>567.5</v>
      </c>
      <c r="K2548">
        <v>131.5</v>
      </c>
      <c r="L2548">
        <v>3593</v>
      </c>
      <c r="M2548">
        <v>14.1</v>
      </c>
    </row>
    <row r="2549" spans="3:13" x14ac:dyDescent="0.25">
      <c r="C2549" s="95">
        <v>40144</v>
      </c>
      <c r="D2549" s="97">
        <v>1.6465000000000001</v>
      </c>
      <c r="E2549">
        <v>77.180000000000007</v>
      </c>
      <c r="F2549">
        <v>1.4964999999999999</v>
      </c>
      <c r="G2549">
        <v>83.2</v>
      </c>
      <c r="H2549">
        <v>59.024999999999999</v>
      </c>
      <c r="I2549">
        <v>397.25</v>
      </c>
      <c r="J2549">
        <v>548.75</v>
      </c>
      <c r="K2549">
        <v>131.25</v>
      </c>
      <c r="L2549">
        <v>3593</v>
      </c>
      <c r="M2549">
        <v>14.08</v>
      </c>
    </row>
    <row r="2550" spans="3:13" x14ac:dyDescent="0.25">
      <c r="C2550" s="95">
        <v>40143</v>
      </c>
      <c r="D2550" s="97">
        <v>1.6509</v>
      </c>
      <c r="E2550">
        <v>76.989999999999995</v>
      </c>
      <c r="F2550">
        <v>1.5011000000000001</v>
      </c>
      <c r="G2550">
        <v>83.674999999999997</v>
      </c>
      <c r="H2550">
        <v>59.424999999999997</v>
      </c>
      <c r="I2550">
        <v>392</v>
      </c>
      <c r="J2550">
        <v>550.25</v>
      </c>
      <c r="K2550">
        <v>131</v>
      </c>
      <c r="L2550">
        <v>3593</v>
      </c>
      <c r="M2550">
        <v>14.08</v>
      </c>
    </row>
    <row r="2551" spans="3:13" x14ac:dyDescent="0.25">
      <c r="C2551" s="95">
        <v>40142</v>
      </c>
      <c r="D2551" s="97">
        <v>1.6715</v>
      </c>
      <c r="E2551">
        <v>78.44</v>
      </c>
      <c r="F2551">
        <v>1.5139</v>
      </c>
      <c r="G2551">
        <v>83.674999999999997</v>
      </c>
      <c r="H2551">
        <v>59.424999999999997</v>
      </c>
      <c r="I2551">
        <v>392</v>
      </c>
      <c r="J2551">
        <v>550.25</v>
      </c>
      <c r="K2551">
        <v>133.25</v>
      </c>
      <c r="L2551">
        <v>3593</v>
      </c>
      <c r="M2551">
        <v>14.08</v>
      </c>
    </row>
    <row r="2552" spans="3:13" x14ac:dyDescent="0.25">
      <c r="C2552" s="95">
        <v>40141</v>
      </c>
      <c r="D2552" s="97">
        <v>1.6573</v>
      </c>
      <c r="E2552">
        <v>76.459999999999994</v>
      </c>
      <c r="F2552">
        <v>1.496</v>
      </c>
      <c r="G2552">
        <v>83.4</v>
      </c>
      <c r="H2552">
        <v>58.625</v>
      </c>
      <c r="I2552">
        <v>376</v>
      </c>
      <c r="J2552">
        <v>533</v>
      </c>
      <c r="K2552">
        <v>131.75</v>
      </c>
      <c r="L2552">
        <v>3593</v>
      </c>
      <c r="M2552">
        <v>14.08</v>
      </c>
    </row>
    <row r="2553" spans="3:13" x14ac:dyDescent="0.25">
      <c r="C2553" s="95">
        <v>40140</v>
      </c>
      <c r="D2553" s="97">
        <v>1.6609</v>
      </c>
      <c r="E2553">
        <v>77.459999999999994</v>
      </c>
      <c r="F2553">
        <v>1.4964999999999999</v>
      </c>
      <c r="G2553">
        <v>84.05</v>
      </c>
      <c r="H2553">
        <v>58.3</v>
      </c>
      <c r="I2553">
        <v>387.25</v>
      </c>
      <c r="J2553">
        <v>557.25</v>
      </c>
      <c r="K2553">
        <v>134.25</v>
      </c>
      <c r="L2553">
        <v>3593</v>
      </c>
      <c r="M2553">
        <v>14.04</v>
      </c>
    </row>
    <row r="2554" spans="3:13" x14ac:dyDescent="0.25">
      <c r="C2554" s="95">
        <v>40137</v>
      </c>
      <c r="D2554" s="97">
        <v>1.6508</v>
      </c>
      <c r="E2554">
        <v>77.2</v>
      </c>
      <c r="F2554">
        <v>1.486</v>
      </c>
      <c r="G2554">
        <v>83.95</v>
      </c>
      <c r="H2554">
        <v>57.6</v>
      </c>
      <c r="I2554">
        <v>391</v>
      </c>
      <c r="J2554">
        <v>559.75</v>
      </c>
      <c r="K2554">
        <v>133</v>
      </c>
      <c r="L2554">
        <v>3593</v>
      </c>
      <c r="M2554">
        <v>14.06</v>
      </c>
    </row>
    <row r="2555" spans="3:13" x14ac:dyDescent="0.25">
      <c r="C2555" s="95">
        <v>40136</v>
      </c>
      <c r="D2555" s="97">
        <v>1.6657999999999999</v>
      </c>
      <c r="E2555">
        <v>77.64</v>
      </c>
      <c r="F2555">
        <v>1.4918</v>
      </c>
      <c r="G2555">
        <v>83.674999999999997</v>
      </c>
      <c r="H2555">
        <v>55.975000000000001</v>
      </c>
      <c r="I2555">
        <v>395</v>
      </c>
      <c r="J2555">
        <v>562.5</v>
      </c>
      <c r="K2555">
        <v>133.5</v>
      </c>
      <c r="L2555">
        <v>3593</v>
      </c>
      <c r="M2555">
        <v>14.06</v>
      </c>
    </row>
    <row r="2556" spans="3:13" x14ac:dyDescent="0.25">
      <c r="C2556" s="95">
        <v>40135</v>
      </c>
      <c r="D2556" s="97">
        <v>1.6742999999999999</v>
      </c>
      <c r="E2556">
        <v>79.47</v>
      </c>
      <c r="F2556">
        <v>1.4964</v>
      </c>
      <c r="G2556">
        <v>83.075000000000003</v>
      </c>
      <c r="H2556">
        <v>56.45</v>
      </c>
      <c r="I2556">
        <v>398</v>
      </c>
      <c r="J2556">
        <v>566.25</v>
      </c>
      <c r="K2556">
        <v>134.25</v>
      </c>
      <c r="L2556">
        <v>3593</v>
      </c>
      <c r="M2556">
        <v>14.05</v>
      </c>
    </row>
    <row r="2557" spans="3:13" x14ac:dyDescent="0.25">
      <c r="C2557" s="95">
        <v>40134</v>
      </c>
      <c r="D2557" s="97">
        <v>1.6813</v>
      </c>
      <c r="E2557">
        <v>78.97</v>
      </c>
      <c r="F2557">
        <v>1.4866999999999999</v>
      </c>
      <c r="G2557">
        <v>84.075000000000003</v>
      </c>
      <c r="H2557">
        <v>56.4</v>
      </c>
      <c r="I2557">
        <v>402</v>
      </c>
      <c r="J2557">
        <v>574.75</v>
      </c>
      <c r="K2557">
        <v>134.75</v>
      </c>
      <c r="L2557">
        <v>3593</v>
      </c>
      <c r="M2557">
        <v>14.07</v>
      </c>
    </row>
    <row r="2558" spans="3:13" x14ac:dyDescent="0.25">
      <c r="C2558" s="95">
        <v>40133</v>
      </c>
      <c r="D2558" s="97">
        <v>1.6826000000000001</v>
      </c>
      <c r="E2558">
        <v>78.760000000000005</v>
      </c>
      <c r="F2558">
        <v>1.4971000000000001</v>
      </c>
      <c r="G2558">
        <v>83.575000000000003</v>
      </c>
      <c r="H2558">
        <v>54.95</v>
      </c>
      <c r="I2558">
        <v>402.25</v>
      </c>
      <c r="J2558">
        <v>562.25</v>
      </c>
      <c r="K2558">
        <v>133.5</v>
      </c>
      <c r="L2558">
        <v>3593</v>
      </c>
      <c r="M2558">
        <v>14.08</v>
      </c>
    </row>
    <row r="2559" spans="3:13" x14ac:dyDescent="0.25">
      <c r="C2559" s="95">
        <v>40130</v>
      </c>
      <c r="D2559" s="97">
        <v>1.6689000000000001</v>
      </c>
      <c r="E2559">
        <v>75.55</v>
      </c>
      <c r="F2559">
        <v>1.4914000000000001</v>
      </c>
      <c r="G2559">
        <v>83.325000000000003</v>
      </c>
      <c r="H2559">
        <v>55</v>
      </c>
      <c r="I2559">
        <v>390.5</v>
      </c>
      <c r="J2559">
        <v>539</v>
      </c>
      <c r="K2559">
        <v>132</v>
      </c>
      <c r="L2559">
        <v>3593</v>
      </c>
      <c r="M2559">
        <v>14.05</v>
      </c>
    </row>
    <row r="2560" spans="3:13" x14ac:dyDescent="0.25">
      <c r="C2560" s="95">
        <v>40129</v>
      </c>
      <c r="D2560" s="97">
        <v>1.6586000000000001</v>
      </c>
      <c r="E2560">
        <v>76.02</v>
      </c>
      <c r="F2560">
        <v>1.4842</v>
      </c>
      <c r="G2560">
        <v>82.85</v>
      </c>
      <c r="H2560">
        <v>54.45</v>
      </c>
      <c r="I2560">
        <v>390.5</v>
      </c>
      <c r="J2560">
        <v>531.75</v>
      </c>
      <c r="K2560">
        <v>131.75</v>
      </c>
      <c r="L2560">
        <v>3593</v>
      </c>
      <c r="M2560">
        <v>14.04</v>
      </c>
    </row>
    <row r="2561" spans="3:13" x14ac:dyDescent="0.25">
      <c r="C2561" s="95">
        <v>40128</v>
      </c>
      <c r="D2561" s="97">
        <v>1.6567000000000001</v>
      </c>
      <c r="E2561">
        <v>77.95</v>
      </c>
      <c r="F2561">
        <v>1.4981</v>
      </c>
      <c r="G2561">
        <v>83.65</v>
      </c>
      <c r="H2561">
        <v>55.6</v>
      </c>
      <c r="I2561">
        <v>394</v>
      </c>
      <c r="J2561">
        <v>531.75</v>
      </c>
      <c r="K2561">
        <v>131</v>
      </c>
      <c r="L2561">
        <v>3593</v>
      </c>
      <c r="M2561">
        <v>14.04</v>
      </c>
    </row>
    <row r="2562" spans="3:13" x14ac:dyDescent="0.25">
      <c r="C2562" s="95">
        <v>40127</v>
      </c>
      <c r="D2562" s="97">
        <v>1.6733</v>
      </c>
      <c r="E2562">
        <v>77.5</v>
      </c>
      <c r="F2562">
        <v>1.4982</v>
      </c>
      <c r="G2562">
        <v>84.6</v>
      </c>
      <c r="H2562">
        <v>55.625</v>
      </c>
      <c r="I2562">
        <v>394.5</v>
      </c>
      <c r="J2562">
        <v>523</v>
      </c>
      <c r="K2562">
        <v>124.75</v>
      </c>
      <c r="L2562">
        <v>3593</v>
      </c>
      <c r="M2562">
        <v>14.08</v>
      </c>
    </row>
    <row r="2563" spans="3:13" x14ac:dyDescent="0.25">
      <c r="C2563" s="95">
        <v>40126</v>
      </c>
      <c r="D2563" s="97">
        <v>1.675</v>
      </c>
      <c r="E2563">
        <v>77.77</v>
      </c>
      <c r="F2563">
        <v>1.4993000000000001</v>
      </c>
      <c r="G2563">
        <v>84.95</v>
      </c>
      <c r="H2563">
        <v>55.8</v>
      </c>
      <c r="I2563">
        <v>386</v>
      </c>
      <c r="J2563">
        <v>520</v>
      </c>
      <c r="K2563">
        <v>125.5</v>
      </c>
      <c r="L2563">
        <v>3593</v>
      </c>
      <c r="M2563">
        <v>14.09</v>
      </c>
    </row>
    <row r="2564" spans="3:13" x14ac:dyDescent="0.25">
      <c r="C2564" s="95">
        <v>40123</v>
      </c>
      <c r="D2564" s="97">
        <v>1.6617999999999999</v>
      </c>
      <c r="E2564">
        <v>75.87</v>
      </c>
      <c r="F2564">
        <v>1.4846999999999999</v>
      </c>
      <c r="G2564">
        <v>85</v>
      </c>
      <c r="H2564">
        <v>55.7</v>
      </c>
      <c r="I2564">
        <v>367</v>
      </c>
      <c r="J2564">
        <v>497.25</v>
      </c>
      <c r="K2564">
        <v>126.75</v>
      </c>
      <c r="L2564">
        <v>3593</v>
      </c>
      <c r="M2564">
        <v>14</v>
      </c>
    </row>
    <row r="2565" spans="3:13" x14ac:dyDescent="0.25">
      <c r="C2565" s="95">
        <v>40122</v>
      </c>
      <c r="D2565" s="97">
        <v>1.659</v>
      </c>
      <c r="E2565">
        <v>77.989999999999995</v>
      </c>
      <c r="F2565">
        <v>1.488</v>
      </c>
      <c r="G2565">
        <v>86.35</v>
      </c>
      <c r="H2565">
        <v>56.6</v>
      </c>
      <c r="I2565">
        <v>376.5</v>
      </c>
      <c r="J2565">
        <v>512.25</v>
      </c>
      <c r="K2565">
        <v>127</v>
      </c>
      <c r="L2565">
        <v>3593</v>
      </c>
      <c r="M2565">
        <v>13.92</v>
      </c>
    </row>
    <row r="2566" spans="3:13" x14ac:dyDescent="0.25">
      <c r="C2566" s="95">
        <v>40121</v>
      </c>
      <c r="D2566" s="97">
        <v>1.6564000000000001</v>
      </c>
      <c r="E2566">
        <v>78.89</v>
      </c>
      <c r="F2566">
        <v>1.4876</v>
      </c>
      <c r="G2566">
        <v>86.25</v>
      </c>
      <c r="H2566">
        <v>57.8</v>
      </c>
      <c r="I2566">
        <v>384</v>
      </c>
      <c r="J2566">
        <v>521</v>
      </c>
      <c r="K2566">
        <v>128.5</v>
      </c>
      <c r="L2566">
        <v>3593</v>
      </c>
      <c r="M2566">
        <v>13.88</v>
      </c>
    </row>
    <row r="2567" spans="3:13" x14ac:dyDescent="0.25">
      <c r="C2567" s="95">
        <v>40120</v>
      </c>
      <c r="D2567" s="97">
        <v>1.6415999999999999</v>
      </c>
      <c r="E2567">
        <v>78.11</v>
      </c>
      <c r="F2567">
        <v>1.4714</v>
      </c>
      <c r="G2567">
        <v>85.7</v>
      </c>
      <c r="H2567">
        <v>57.55</v>
      </c>
      <c r="I2567">
        <v>390</v>
      </c>
      <c r="J2567">
        <v>515.75</v>
      </c>
      <c r="K2567">
        <v>128</v>
      </c>
      <c r="L2567">
        <v>3593</v>
      </c>
      <c r="M2567">
        <v>13.86</v>
      </c>
    </row>
    <row r="2568" spans="3:13" x14ac:dyDescent="0.25">
      <c r="C2568" s="95">
        <v>40119</v>
      </c>
      <c r="D2568" s="97">
        <v>1.639</v>
      </c>
      <c r="E2568">
        <v>76.55</v>
      </c>
      <c r="F2568">
        <v>1.4767999999999999</v>
      </c>
      <c r="G2568">
        <v>86.224999999999994</v>
      </c>
      <c r="H2568">
        <v>57.725000000000001</v>
      </c>
      <c r="I2568">
        <v>382.25</v>
      </c>
      <c r="J2568">
        <v>516.75</v>
      </c>
      <c r="K2568">
        <v>127.5</v>
      </c>
      <c r="L2568">
        <v>3022</v>
      </c>
      <c r="M2568">
        <v>13.82</v>
      </c>
    </row>
    <row r="2569" spans="3:13" x14ac:dyDescent="0.25">
      <c r="C2569" s="95">
        <v>40116</v>
      </c>
      <c r="D2569" s="97">
        <v>1.6446000000000001</v>
      </c>
      <c r="E2569">
        <v>75.2</v>
      </c>
      <c r="F2569">
        <v>1.4715</v>
      </c>
      <c r="G2569">
        <v>81.650000000000006</v>
      </c>
      <c r="H2569">
        <v>56.7</v>
      </c>
      <c r="I2569">
        <v>366</v>
      </c>
      <c r="J2569">
        <v>494.25</v>
      </c>
      <c r="K2569">
        <v>126.75</v>
      </c>
      <c r="L2569">
        <v>3022</v>
      </c>
      <c r="M2569">
        <v>13.93</v>
      </c>
    </row>
    <row r="2570" spans="3:13" x14ac:dyDescent="0.25">
      <c r="C2570" s="95">
        <v>40115</v>
      </c>
      <c r="D2570" s="97">
        <v>1.6556999999999999</v>
      </c>
      <c r="E2570">
        <v>78.040000000000006</v>
      </c>
      <c r="F2570">
        <v>1.4832000000000001</v>
      </c>
      <c r="G2570">
        <v>84.65</v>
      </c>
      <c r="H2570">
        <v>57.2</v>
      </c>
      <c r="I2570">
        <v>379.5</v>
      </c>
      <c r="J2570">
        <v>503.75</v>
      </c>
      <c r="K2570">
        <v>129.75</v>
      </c>
      <c r="L2570">
        <v>3022</v>
      </c>
      <c r="M2570">
        <v>12.78</v>
      </c>
    </row>
    <row r="2571" spans="3:13" x14ac:dyDescent="0.25">
      <c r="C2571" s="95">
        <v>40114</v>
      </c>
      <c r="D2571" s="97">
        <v>1.6377999999999999</v>
      </c>
      <c r="E2571">
        <v>75.86</v>
      </c>
      <c r="F2571">
        <v>1.4709000000000001</v>
      </c>
      <c r="G2571">
        <v>85.55</v>
      </c>
      <c r="H2571">
        <v>55.95</v>
      </c>
      <c r="I2571">
        <v>369</v>
      </c>
      <c r="J2571">
        <v>494.75</v>
      </c>
      <c r="K2571">
        <v>127.5</v>
      </c>
      <c r="L2571">
        <v>3022</v>
      </c>
      <c r="M2571">
        <v>12.76</v>
      </c>
    </row>
    <row r="2572" spans="3:13" x14ac:dyDescent="0.25">
      <c r="C2572" s="95">
        <v>40113</v>
      </c>
      <c r="D2572" s="97">
        <v>1.6378999999999999</v>
      </c>
      <c r="E2572">
        <v>77.92</v>
      </c>
      <c r="F2572">
        <v>1.4807999999999999</v>
      </c>
      <c r="G2572">
        <v>86.125</v>
      </c>
      <c r="H2572">
        <v>55.424999999999997</v>
      </c>
      <c r="I2572">
        <v>370.75</v>
      </c>
      <c r="J2572">
        <v>503.25</v>
      </c>
      <c r="K2572">
        <v>127.75</v>
      </c>
      <c r="L2572">
        <v>3022</v>
      </c>
      <c r="M2572">
        <v>12.76</v>
      </c>
    </row>
    <row r="2573" spans="3:13" x14ac:dyDescent="0.25">
      <c r="C2573" s="95">
        <v>40112</v>
      </c>
      <c r="D2573" s="97">
        <v>1.6324000000000001</v>
      </c>
      <c r="E2573">
        <v>77.260000000000005</v>
      </c>
      <c r="F2573">
        <v>1.4869000000000001</v>
      </c>
      <c r="G2573">
        <v>86.125</v>
      </c>
      <c r="H2573">
        <v>53.45</v>
      </c>
      <c r="I2573">
        <v>378</v>
      </c>
      <c r="J2573">
        <v>527</v>
      </c>
      <c r="K2573">
        <v>129</v>
      </c>
      <c r="L2573">
        <v>3022</v>
      </c>
      <c r="M2573">
        <v>12.76</v>
      </c>
    </row>
    <row r="2574" spans="3:13" x14ac:dyDescent="0.25">
      <c r="C2574" s="95">
        <v>40109</v>
      </c>
      <c r="D2574" s="97">
        <v>1.6305000000000001</v>
      </c>
      <c r="E2574">
        <v>78.92</v>
      </c>
      <c r="F2574">
        <v>1.5</v>
      </c>
      <c r="G2574">
        <v>86.35</v>
      </c>
      <c r="H2574">
        <v>53.024999999999999</v>
      </c>
      <c r="I2574">
        <v>397.75</v>
      </c>
      <c r="J2574">
        <v>547.75</v>
      </c>
      <c r="K2574">
        <v>132</v>
      </c>
      <c r="L2574">
        <v>3022</v>
      </c>
      <c r="M2574">
        <v>12.78</v>
      </c>
    </row>
    <row r="2575" spans="3:13" x14ac:dyDescent="0.25">
      <c r="C2575" s="95">
        <v>40108</v>
      </c>
      <c r="D2575" s="97">
        <v>1.6619999999999999</v>
      </c>
      <c r="E2575">
        <v>79.510000000000005</v>
      </c>
      <c r="F2575">
        <v>1.5022</v>
      </c>
      <c r="G2575">
        <v>85.95</v>
      </c>
      <c r="H2575">
        <v>53.725000000000001</v>
      </c>
      <c r="I2575">
        <v>403.5</v>
      </c>
      <c r="J2575">
        <v>551.75</v>
      </c>
      <c r="K2575">
        <v>131.5</v>
      </c>
      <c r="L2575">
        <v>3022</v>
      </c>
      <c r="M2575">
        <v>12.72</v>
      </c>
    </row>
    <row r="2576" spans="3:13" x14ac:dyDescent="0.25">
      <c r="C2576" s="95">
        <v>40107</v>
      </c>
      <c r="D2576" s="97">
        <v>1.66</v>
      </c>
      <c r="E2576">
        <v>79.69</v>
      </c>
      <c r="F2576">
        <v>1.5007999999999999</v>
      </c>
      <c r="G2576">
        <v>86.6</v>
      </c>
      <c r="H2576">
        <v>53.674999999999997</v>
      </c>
      <c r="I2576">
        <v>398.25</v>
      </c>
      <c r="J2576">
        <v>542.5</v>
      </c>
      <c r="K2576">
        <v>129.75</v>
      </c>
      <c r="L2576">
        <v>3022</v>
      </c>
      <c r="M2576">
        <v>12.75</v>
      </c>
    </row>
    <row r="2577" spans="3:13" x14ac:dyDescent="0.25">
      <c r="C2577" s="95">
        <v>40106</v>
      </c>
      <c r="D2577" s="97">
        <v>1.6386000000000001</v>
      </c>
      <c r="E2577">
        <v>77.239999999999995</v>
      </c>
      <c r="F2577">
        <v>1.4939</v>
      </c>
      <c r="G2577">
        <v>84.9</v>
      </c>
      <c r="H2577">
        <v>52.875</v>
      </c>
      <c r="I2577">
        <v>384.5</v>
      </c>
      <c r="J2577">
        <v>517.5</v>
      </c>
      <c r="K2577">
        <v>127.75</v>
      </c>
      <c r="L2577">
        <v>3022</v>
      </c>
      <c r="M2577">
        <v>12.76</v>
      </c>
    </row>
    <row r="2578" spans="3:13" x14ac:dyDescent="0.25">
      <c r="C2578" s="95">
        <v>40105</v>
      </c>
      <c r="D2578" s="97">
        <v>1.6408</v>
      </c>
      <c r="E2578">
        <v>77.77</v>
      </c>
      <c r="F2578">
        <v>1.4963</v>
      </c>
      <c r="G2578">
        <v>84.7</v>
      </c>
      <c r="H2578">
        <v>54.05</v>
      </c>
      <c r="I2578">
        <v>386.25</v>
      </c>
      <c r="J2578">
        <v>517.75</v>
      </c>
      <c r="K2578">
        <v>127.5</v>
      </c>
      <c r="L2578">
        <v>3022</v>
      </c>
      <c r="M2578">
        <v>12.73</v>
      </c>
    </row>
    <row r="2579" spans="3:13" x14ac:dyDescent="0.25">
      <c r="C2579" s="95">
        <v>40102</v>
      </c>
      <c r="D2579" s="97">
        <v>1.6354</v>
      </c>
      <c r="E2579">
        <v>76.989999999999995</v>
      </c>
      <c r="F2579">
        <v>1.4903</v>
      </c>
      <c r="G2579">
        <v>84.1</v>
      </c>
      <c r="H2579">
        <v>54.1</v>
      </c>
      <c r="I2579">
        <v>372</v>
      </c>
      <c r="J2579">
        <v>498.75</v>
      </c>
      <c r="K2579">
        <v>126.5</v>
      </c>
      <c r="L2579">
        <v>3022</v>
      </c>
      <c r="M2579">
        <v>12.73</v>
      </c>
    </row>
    <row r="2580" spans="3:13" x14ac:dyDescent="0.25">
      <c r="C2580" s="95">
        <v>40101</v>
      </c>
      <c r="D2580" s="97">
        <v>1.6271</v>
      </c>
      <c r="E2580">
        <v>74.45</v>
      </c>
      <c r="F2580">
        <v>1.4943</v>
      </c>
      <c r="G2580">
        <v>83.8</v>
      </c>
      <c r="H2580">
        <v>54.475000000000001</v>
      </c>
      <c r="I2580">
        <v>373</v>
      </c>
      <c r="J2580">
        <v>505</v>
      </c>
      <c r="K2580">
        <v>126.75</v>
      </c>
      <c r="L2580">
        <v>3022</v>
      </c>
      <c r="M2580">
        <v>12.71</v>
      </c>
    </row>
    <row r="2581" spans="3:13" x14ac:dyDescent="0.25">
      <c r="C2581" s="95">
        <v>40100</v>
      </c>
      <c r="D2581" s="97">
        <v>1.5973999999999999</v>
      </c>
      <c r="E2581">
        <v>73.099999999999994</v>
      </c>
      <c r="F2581">
        <v>1.4923999999999999</v>
      </c>
      <c r="G2581">
        <v>83.25</v>
      </c>
      <c r="H2581">
        <v>54.25</v>
      </c>
      <c r="I2581">
        <v>383</v>
      </c>
      <c r="J2581">
        <v>513</v>
      </c>
      <c r="K2581">
        <v>128</v>
      </c>
      <c r="L2581">
        <v>3022</v>
      </c>
      <c r="M2581">
        <v>12.76</v>
      </c>
    </row>
    <row r="2582" spans="3:13" x14ac:dyDescent="0.25">
      <c r="C2582" s="95">
        <v>40099</v>
      </c>
      <c r="D2582" s="97">
        <v>1.5925</v>
      </c>
      <c r="E2582">
        <v>72.400000000000006</v>
      </c>
      <c r="F2582">
        <v>1.4856</v>
      </c>
      <c r="G2582">
        <v>82.2</v>
      </c>
      <c r="H2582">
        <v>53.674999999999997</v>
      </c>
      <c r="I2582">
        <v>381.75</v>
      </c>
      <c r="J2582">
        <v>511.25</v>
      </c>
      <c r="K2582">
        <v>128.25</v>
      </c>
      <c r="L2582">
        <v>3022</v>
      </c>
      <c r="M2582">
        <v>12.75</v>
      </c>
    </row>
    <row r="2583" spans="3:13" x14ac:dyDescent="0.25">
      <c r="C2583" s="95">
        <v>40098</v>
      </c>
      <c r="D2583" s="97">
        <v>1.5793999999999999</v>
      </c>
      <c r="E2583">
        <v>71.36</v>
      </c>
      <c r="F2583">
        <v>1.4771000000000001</v>
      </c>
      <c r="G2583">
        <v>82.2</v>
      </c>
      <c r="H2583">
        <v>53.825000000000003</v>
      </c>
      <c r="I2583">
        <v>381.25</v>
      </c>
      <c r="J2583">
        <v>494.25</v>
      </c>
      <c r="K2583">
        <v>127.75</v>
      </c>
      <c r="L2583">
        <v>3022</v>
      </c>
      <c r="M2583">
        <v>12.75</v>
      </c>
    </row>
    <row r="2584" spans="3:13" x14ac:dyDescent="0.25">
      <c r="C2584" s="95">
        <v>40095</v>
      </c>
      <c r="D2584" s="97">
        <v>1.5833999999999999</v>
      </c>
      <c r="E2584">
        <v>70</v>
      </c>
      <c r="F2584">
        <v>1.4726999999999999</v>
      </c>
      <c r="G2584">
        <v>82.625</v>
      </c>
      <c r="H2584">
        <v>50.85</v>
      </c>
      <c r="I2584">
        <v>362.25</v>
      </c>
      <c r="J2584">
        <v>468</v>
      </c>
      <c r="K2584">
        <v>126</v>
      </c>
      <c r="L2584">
        <v>3022</v>
      </c>
      <c r="M2584">
        <v>12.75</v>
      </c>
    </row>
    <row r="2585" spans="3:13" x14ac:dyDescent="0.25">
      <c r="C2585" s="95">
        <v>40094</v>
      </c>
      <c r="D2585" s="97">
        <v>1.6073999999999999</v>
      </c>
      <c r="E2585">
        <v>69.77</v>
      </c>
      <c r="F2585">
        <v>1.4789000000000001</v>
      </c>
      <c r="G2585">
        <v>81.875</v>
      </c>
      <c r="H2585">
        <v>51.024999999999999</v>
      </c>
      <c r="I2585">
        <v>364</v>
      </c>
      <c r="J2585">
        <v>474</v>
      </c>
      <c r="K2585">
        <v>127.25</v>
      </c>
      <c r="L2585">
        <v>3022</v>
      </c>
      <c r="M2585">
        <v>12.86</v>
      </c>
    </row>
    <row r="2586" spans="3:13" x14ac:dyDescent="0.25">
      <c r="C2586" s="95">
        <v>40093</v>
      </c>
      <c r="D2586" s="97">
        <v>1.5961000000000001</v>
      </c>
      <c r="E2586">
        <v>67.2</v>
      </c>
      <c r="F2586">
        <v>1.4684999999999999</v>
      </c>
      <c r="G2586">
        <v>82.224999999999994</v>
      </c>
      <c r="H2586">
        <v>50.9</v>
      </c>
      <c r="I2586">
        <v>359.75</v>
      </c>
      <c r="J2586">
        <v>463.25</v>
      </c>
      <c r="K2586">
        <v>125.75</v>
      </c>
      <c r="L2586">
        <v>3022</v>
      </c>
      <c r="M2586">
        <v>12.86</v>
      </c>
    </row>
    <row r="2587" spans="3:13" x14ac:dyDescent="0.25">
      <c r="C2587" s="95">
        <v>40092</v>
      </c>
      <c r="D2587" s="97">
        <v>1.5914999999999999</v>
      </c>
      <c r="E2587">
        <v>68.56</v>
      </c>
      <c r="F2587">
        <v>1.4717</v>
      </c>
      <c r="G2587">
        <v>82.3</v>
      </c>
      <c r="H2587">
        <v>50.1</v>
      </c>
      <c r="I2587">
        <v>358.25</v>
      </c>
      <c r="J2587">
        <v>460.25</v>
      </c>
      <c r="K2587">
        <v>125.25</v>
      </c>
      <c r="L2587">
        <v>3022</v>
      </c>
      <c r="M2587">
        <v>12.84</v>
      </c>
    </row>
    <row r="2588" spans="3:13" x14ac:dyDescent="0.25">
      <c r="C2588" s="95">
        <v>40091</v>
      </c>
      <c r="D2588" s="97">
        <v>1.5938000000000001</v>
      </c>
      <c r="E2588">
        <v>68.040000000000006</v>
      </c>
      <c r="F2588">
        <v>1.4648000000000001</v>
      </c>
      <c r="G2588">
        <v>82.674999999999997</v>
      </c>
      <c r="H2588">
        <v>49.05</v>
      </c>
      <c r="I2588">
        <v>341.5</v>
      </c>
      <c r="J2588">
        <v>442.75</v>
      </c>
      <c r="K2588">
        <v>123.5</v>
      </c>
      <c r="L2588">
        <v>2858</v>
      </c>
      <c r="M2588">
        <v>12.8</v>
      </c>
    </row>
    <row r="2589" spans="3:13" x14ac:dyDescent="0.25">
      <c r="C2589" s="95">
        <v>40088</v>
      </c>
      <c r="D2589" s="97">
        <v>1.5938000000000001</v>
      </c>
      <c r="E2589">
        <v>68.069999999999993</v>
      </c>
      <c r="F2589">
        <v>1.4569000000000001</v>
      </c>
      <c r="G2589">
        <v>82.95</v>
      </c>
      <c r="H2589">
        <v>49.25</v>
      </c>
      <c r="I2589">
        <v>333.5</v>
      </c>
      <c r="J2589">
        <v>441.25</v>
      </c>
      <c r="K2589">
        <v>123</v>
      </c>
      <c r="L2589">
        <v>2858</v>
      </c>
      <c r="M2589">
        <v>12.8</v>
      </c>
    </row>
    <row r="2590" spans="3:13" x14ac:dyDescent="0.25">
      <c r="C2590" s="95">
        <v>40087</v>
      </c>
      <c r="D2590" s="97">
        <v>1.5943000000000001</v>
      </c>
      <c r="E2590">
        <v>69.19</v>
      </c>
      <c r="F2590">
        <v>1.4530000000000001</v>
      </c>
      <c r="G2590">
        <v>84.1</v>
      </c>
      <c r="H2590">
        <v>49.424999999999997</v>
      </c>
      <c r="I2590">
        <v>340.5</v>
      </c>
      <c r="J2590">
        <v>452.75</v>
      </c>
      <c r="K2590">
        <v>123.75</v>
      </c>
      <c r="L2590">
        <v>2858</v>
      </c>
      <c r="M2590">
        <v>12.09</v>
      </c>
    </row>
    <row r="2591" spans="3:13" x14ac:dyDescent="0.25">
      <c r="C2591" s="95">
        <v>40086</v>
      </c>
      <c r="D2591" s="97">
        <v>1.6004</v>
      </c>
      <c r="E2591">
        <v>69.069999999999993</v>
      </c>
      <c r="F2591">
        <v>1.4635</v>
      </c>
      <c r="G2591">
        <v>85.6</v>
      </c>
      <c r="H2591">
        <v>50.075000000000003</v>
      </c>
      <c r="I2591">
        <v>344</v>
      </c>
      <c r="J2591">
        <v>457.5</v>
      </c>
      <c r="K2591">
        <v>122.5</v>
      </c>
      <c r="L2591">
        <v>2858</v>
      </c>
      <c r="M2591">
        <v>12.09</v>
      </c>
    </row>
    <row r="2592" spans="3:13" x14ac:dyDescent="0.25">
      <c r="C2592" s="95">
        <v>40085</v>
      </c>
      <c r="D2592" s="97">
        <v>1.5958000000000001</v>
      </c>
      <c r="E2592">
        <v>65.489999999999995</v>
      </c>
      <c r="F2592">
        <v>1.4582999999999999</v>
      </c>
      <c r="G2592">
        <v>85.65</v>
      </c>
      <c r="H2592">
        <v>50.274999999999999</v>
      </c>
      <c r="I2592">
        <v>341</v>
      </c>
      <c r="J2592">
        <v>447.5</v>
      </c>
      <c r="K2592">
        <v>122.5</v>
      </c>
      <c r="L2592">
        <v>2858</v>
      </c>
      <c r="M2592">
        <v>12.08</v>
      </c>
    </row>
    <row r="2593" spans="3:13" x14ac:dyDescent="0.25">
      <c r="C2593" s="95">
        <v>40084</v>
      </c>
      <c r="D2593" s="97">
        <v>1.5885</v>
      </c>
      <c r="E2593">
        <v>65.540000000000006</v>
      </c>
      <c r="F2593">
        <v>1.4619</v>
      </c>
      <c r="G2593">
        <v>86.1</v>
      </c>
      <c r="H2593">
        <v>49.875</v>
      </c>
      <c r="I2593">
        <v>338.75</v>
      </c>
      <c r="J2593">
        <v>455.75</v>
      </c>
      <c r="K2593">
        <v>122.75</v>
      </c>
      <c r="L2593">
        <v>2858</v>
      </c>
      <c r="M2593">
        <v>12.07</v>
      </c>
    </row>
    <row r="2594" spans="3:13" x14ac:dyDescent="0.25">
      <c r="C2594" s="95">
        <v>40081</v>
      </c>
      <c r="D2594" s="97">
        <v>1.5952</v>
      </c>
      <c r="E2594">
        <v>65.11</v>
      </c>
      <c r="F2594">
        <v>1.4685999999999999</v>
      </c>
      <c r="G2594">
        <v>86.05</v>
      </c>
      <c r="H2594">
        <v>49.95</v>
      </c>
      <c r="I2594">
        <v>334</v>
      </c>
      <c r="J2594">
        <v>449.75</v>
      </c>
      <c r="K2594">
        <v>123</v>
      </c>
      <c r="L2594">
        <v>2858</v>
      </c>
      <c r="M2594">
        <v>12.07</v>
      </c>
    </row>
    <row r="2595" spans="3:13" x14ac:dyDescent="0.25">
      <c r="C2595" s="95">
        <v>40080</v>
      </c>
      <c r="D2595" s="97">
        <v>1.6060000000000001</v>
      </c>
      <c r="E2595">
        <v>64.819999999999993</v>
      </c>
      <c r="F2595">
        <v>1.4658</v>
      </c>
      <c r="G2595">
        <v>86.1</v>
      </c>
      <c r="H2595">
        <v>50.225000000000001</v>
      </c>
      <c r="I2595">
        <v>336.5</v>
      </c>
      <c r="J2595">
        <v>473</v>
      </c>
      <c r="K2595">
        <v>123.75</v>
      </c>
      <c r="L2595">
        <v>2858</v>
      </c>
      <c r="M2595">
        <v>12.06</v>
      </c>
    </row>
    <row r="2596" spans="3:13" x14ac:dyDescent="0.25">
      <c r="C2596" s="95">
        <v>40079</v>
      </c>
      <c r="D2596" s="97">
        <v>1.6346000000000001</v>
      </c>
      <c r="E2596">
        <v>67.989999999999995</v>
      </c>
      <c r="F2596">
        <v>1.4729000000000001</v>
      </c>
      <c r="G2596">
        <v>86.45</v>
      </c>
      <c r="H2596">
        <v>50.924999999999997</v>
      </c>
      <c r="I2596">
        <v>330.25</v>
      </c>
      <c r="J2596">
        <v>460</v>
      </c>
      <c r="K2596">
        <v>122</v>
      </c>
      <c r="L2596">
        <v>2858</v>
      </c>
      <c r="M2596">
        <v>12.06</v>
      </c>
    </row>
    <row r="2597" spans="3:13" x14ac:dyDescent="0.25">
      <c r="C2597" s="95">
        <v>40078</v>
      </c>
      <c r="D2597" s="97">
        <v>1.6353</v>
      </c>
      <c r="E2597">
        <v>70.53</v>
      </c>
      <c r="F2597">
        <v>1.4786999999999999</v>
      </c>
      <c r="G2597">
        <v>85.275000000000006</v>
      </c>
      <c r="H2597">
        <v>49.875</v>
      </c>
      <c r="I2597">
        <v>325.75</v>
      </c>
      <c r="J2597">
        <v>455.75</v>
      </c>
      <c r="K2597">
        <v>121</v>
      </c>
      <c r="L2597">
        <v>2858</v>
      </c>
      <c r="M2597">
        <v>12.07</v>
      </c>
    </row>
    <row r="2598" spans="3:13" x14ac:dyDescent="0.25">
      <c r="C2598" s="95">
        <v>40077</v>
      </c>
      <c r="D2598" s="97">
        <v>1.621</v>
      </c>
      <c r="E2598">
        <v>68.69</v>
      </c>
      <c r="F2598">
        <v>1.4674</v>
      </c>
      <c r="G2598">
        <v>84.974999999999994</v>
      </c>
      <c r="H2598">
        <v>50.15</v>
      </c>
      <c r="I2598">
        <v>316</v>
      </c>
      <c r="J2598">
        <v>456</v>
      </c>
      <c r="K2598">
        <v>120.5</v>
      </c>
      <c r="L2598">
        <v>2858</v>
      </c>
      <c r="M2598">
        <v>12.08</v>
      </c>
    </row>
    <row r="2599" spans="3:13" x14ac:dyDescent="0.25">
      <c r="C2599" s="95">
        <v>40074</v>
      </c>
      <c r="D2599" s="97">
        <v>1.627</v>
      </c>
      <c r="E2599">
        <v>71.319999999999993</v>
      </c>
      <c r="F2599">
        <v>1.4706999999999999</v>
      </c>
      <c r="G2599">
        <v>85.55</v>
      </c>
      <c r="H2599">
        <v>50.8</v>
      </c>
      <c r="I2599">
        <v>318</v>
      </c>
      <c r="J2599">
        <v>457.25</v>
      </c>
      <c r="K2599">
        <v>121.25</v>
      </c>
      <c r="L2599">
        <v>2858</v>
      </c>
      <c r="M2599">
        <v>12.08</v>
      </c>
    </row>
    <row r="2600" spans="3:13" x14ac:dyDescent="0.25">
      <c r="C2600" s="95">
        <v>40073</v>
      </c>
      <c r="D2600" s="97">
        <v>1.6444000000000001</v>
      </c>
      <c r="E2600">
        <v>71.55</v>
      </c>
      <c r="F2600">
        <v>1.4738</v>
      </c>
      <c r="G2600">
        <v>85.775000000000006</v>
      </c>
      <c r="H2600">
        <v>52.174999999999997</v>
      </c>
      <c r="I2600">
        <v>329</v>
      </c>
      <c r="J2600">
        <v>461.75</v>
      </c>
      <c r="K2600">
        <v>120</v>
      </c>
      <c r="L2600">
        <v>2858</v>
      </c>
      <c r="M2600">
        <v>12.05</v>
      </c>
    </row>
    <row r="2601" spans="3:13" x14ac:dyDescent="0.25">
      <c r="C2601" s="95">
        <v>40072</v>
      </c>
      <c r="D2601" s="97">
        <v>1.6487000000000001</v>
      </c>
      <c r="E2601">
        <v>71.67</v>
      </c>
      <c r="F2601">
        <v>1.4710000000000001</v>
      </c>
      <c r="G2601">
        <v>86.974999999999994</v>
      </c>
      <c r="H2601">
        <v>52.45</v>
      </c>
      <c r="I2601">
        <v>336.25</v>
      </c>
      <c r="J2601">
        <v>467.25</v>
      </c>
      <c r="K2601">
        <v>119.5</v>
      </c>
      <c r="L2601">
        <v>2858</v>
      </c>
      <c r="M2601">
        <v>12.05</v>
      </c>
    </row>
    <row r="2602" spans="3:13" x14ac:dyDescent="0.25">
      <c r="C2602" s="95">
        <v>40071</v>
      </c>
      <c r="D2602" s="97">
        <v>1.649</v>
      </c>
      <c r="E2602">
        <v>67.349999999999994</v>
      </c>
      <c r="F2602">
        <v>1.4659</v>
      </c>
      <c r="G2602">
        <v>87.224999999999994</v>
      </c>
      <c r="H2602">
        <v>53.424999999999997</v>
      </c>
      <c r="I2602">
        <v>346.5</v>
      </c>
      <c r="J2602">
        <v>470.5</v>
      </c>
      <c r="K2602">
        <v>121.25</v>
      </c>
      <c r="L2602">
        <v>2858</v>
      </c>
      <c r="M2602">
        <v>12.04</v>
      </c>
    </row>
    <row r="2603" spans="3:13" x14ac:dyDescent="0.25">
      <c r="C2603" s="95">
        <v>40070</v>
      </c>
      <c r="D2603" s="97">
        <v>1.6568000000000001</v>
      </c>
      <c r="E2603">
        <v>67.44</v>
      </c>
      <c r="F2603">
        <v>1.4622999999999999</v>
      </c>
      <c r="G2603">
        <v>87.05</v>
      </c>
      <c r="H2603">
        <v>50.95</v>
      </c>
      <c r="I2603">
        <v>305</v>
      </c>
      <c r="J2603">
        <v>431</v>
      </c>
      <c r="K2603">
        <v>119.25</v>
      </c>
      <c r="L2603">
        <v>2858</v>
      </c>
      <c r="M2603">
        <v>12.04</v>
      </c>
    </row>
    <row r="2604" spans="3:13" x14ac:dyDescent="0.25">
      <c r="C2604" s="95">
        <v>40067</v>
      </c>
      <c r="D2604" s="97">
        <v>1.6660999999999999</v>
      </c>
      <c r="E2604">
        <v>67.69</v>
      </c>
      <c r="F2604">
        <v>1.4567000000000001</v>
      </c>
      <c r="G2604">
        <v>87.224999999999994</v>
      </c>
      <c r="H2604">
        <v>52.475000000000001</v>
      </c>
      <c r="I2604">
        <v>314.5</v>
      </c>
      <c r="J2604">
        <v>441.75</v>
      </c>
      <c r="K2604">
        <v>120</v>
      </c>
      <c r="L2604">
        <v>2858</v>
      </c>
      <c r="M2604">
        <v>12.04</v>
      </c>
    </row>
    <row r="2605" spans="3:13" x14ac:dyDescent="0.25">
      <c r="C2605" s="95">
        <v>40066</v>
      </c>
      <c r="D2605" s="97">
        <v>1.665</v>
      </c>
      <c r="E2605">
        <v>69.86</v>
      </c>
      <c r="F2605">
        <v>1.4577</v>
      </c>
      <c r="G2605">
        <v>87.224999999999994</v>
      </c>
      <c r="H2605">
        <v>52.424999999999997</v>
      </c>
      <c r="I2605">
        <v>309.5</v>
      </c>
      <c r="J2605">
        <v>432.75</v>
      </c>
      <c r="K2605">
        <v>121.25</v>
      </c>
      <c r="L2605">
        <v>2858</v>
      </c>
      <c r="M2605">
        <v>12.02</v>
      </c>
    </row>
    <row r="2606" spans="3:13" x14ac:dyDescent="0.25">
      <c r="C2606" s="95">
        <v>40065</v>
      </c>
      <c r="D2606" s="97">
        <v>1.6539999999999999</v>
      </c>
      <c r="E2606">
        <v>69.83</v>
      </c>
      <c r="F2606">
        <v>1.4559</v>
      </c>
      <c r="G2606">
        <v>87.55</v>
      </c>
      <c r="H2606">
        <v>51.45</v>
      </c>
      <c r="I2606">
        <v>305.5</v>
      </c>
      <c r="J2606">
        <v>429</v>
      </c>
      <c r="K2606">
        <v>121.5</v>
      </c>
      <c r="L2606">
        <v>2858</v>
      </c>
      <c r="M2606">
        <v>12.09</v>
      </c>
    </row>
    <row r="2607" spans="3:13" x14ac:dyDescent="0.25">
      <c r="C2607" s="95">
        <v>40064</v>
      </c>
      <c r="D2607" s="97">
        <v>1.6487000000000001</v>
      </c>
      <c r="E2607">
        <v>69.42</v>
      </c>
      <c r="F2607">
        <v>1.4481999999999999</v>
      </c>
      <c r="G2607">
        <v>87.1</v>
      </c>
      <c r="H2607">
        <v>50.975000000000001</v>
      </c>
      <c r="I2607">
        <v>302.75</v>
      </c>
      <c r="J2607">
        <v>431.5</v>
      </c>
      <c r="K2607">
        <v>123</v>
      </c>
      <c r="L2607">
        <v>2858</v>
      </c>
      <c r="M2607">
        <v>12.08</v>
      </c>
    </row>
    <row r="2608" spans="3:13" x14ac:dyDescent="0.25">
      <c r="C2608" s="95">
        <v>40063</v>
      </c>
      <c r="D2608" s="97">
        <v>1.6345000000000001</v>
      </c>
      <c r="E2608">
        <v>66.53</v>
      </c>
      <c r="F2608">
        <v>1.4334</v>
      </c>
      <c r="G2608">
        <v>86.65</v>
      </c>
      <c r="H2608">
        <v>50.5</v>
      </c>
      <c r="I2608">
        <v>300.5</v>
      </c>
      <c r="J2608">
        <v>444</v>
      </c>
      <c r="K2608">
        <v>123.75</v>
      </c>
      <c r="L2608">
        <v>2858</v>
      </c>
      <c r="M2608">
        <v>12.13</v>
      </c>
    </row>
    <row r="2609" spans="3:13" x14ac:dyDescent="0.25">
      <c r="C2609" s="95">
        <v>40060</v>
      </c>
      <c r="D2609" s="97">
        <v>1.6391</v>
      </c>
      <c r="E2609">
        <v>66.819999999999993</v>
      </c>
      <c r="F2609">
        <v>1.429</v>
      </c>
      <c r="G2609">
        <v>86.65</v>
      </c>
      <c r="H2609">
        <v>50.5</v>
      </c>
      <c r="I2609">
        <v>300.5</v>
      </c>
      <c r="J2609">
        <v>444</v>
      </c>
      <c r="K2609">
        <v>125.75</v>
      </c>
      <c r="L2609">
        <v>2858</v>
      </c>
      <c r="M2609">
        <v>12.13</v>
      </c>
    </row>
    <row r="2610" spans="3:13" x14ac:dyDescent="0.25">
      <c r="C2610" s="95">
        <v>40059</v>
      </c>
      <c r="D2610" s="97">
        <v>1.6331</v>
      </c>
      <c r="E2610">
        <v>67.12</v>
      </c>
      <c r="F2610">
        <v>1.4252</v>
      </c>
      <c r="G2610">
        <v>86.724999999999994</v>
      </c>
      <c r="H2610">
        <v>49.774999999999999</v>
      </c>
      <c r="I2610">
        <v>311</v>
      </c>
      <c r="J2610">
        <v>451.25</v>
      </c>
      <c r="K2610">
        <v>126.5</v>
      </c>
      <c r="L2610">
        <v>2858</v>
      </c>
      <c r="M2610">
        <v>11.21</v>
      </c>
    </row>
    <row r="2611" spans="3:13" x14ac:dyDescent="0.25">
      <c r="C2611" s="95">
        <v>40058</v>
      </c>
      <c r="D2611" s="97">
        <v>1.6268</v>
      </c>
      <c r="E2611">
        <v>67.66</v>
      </c>
      <c r="F2611">
        <v>1.4261999999999999</v>
      </c>
      <c r="G2611">
        <v>86.775000000000006</v>
      </c>
      <c r="H2611">
        <v>48.825000000000003</v>
      </c>
      <c r="I2611">
        <v>313.25</v>
      </c>
      <c r="J2611">
        <v>457</v>
      </c>
      <c r="K2611">
        <v>126.25</v>
      </c>
      <c r="L2611">
        <v>2858</v>
      </c>
      <c r="M2611">
        <v>11.22</v>
      </c>
    </row>
    <row r="2612" spans="3:13" x14ac:dyDescent="0.25">
      <c r="C2612" s="95">
        <v>40057</v>
      </c>
      <c r="D2612" s="97">
        <v>1.6155999999999999</v>
      </c>
      <c r="E2612">
        <v>67.73</v>
      </c>
      <c r="F2612">
        <v>1.4218999999999999</v>
      </c>
      <c r="G2612">
        <v>86.1</v>
      </c>
      <c r="H2612">
        <v>49.5</v>
      </c>
      <c r="I2612">
        <v>312.25</v>
      </c>
      <c r="J2612">
        <v>459.25</v>
      </c>
      <c r="K2612">
        <v>126.25</v>
      </c>
      <c r="L2612">
        <v>2858</v>
      </c>
      <c r="M2612">
        <v>11.2</v>
      </c>
    </row>
    <row r="2613" spans="3:13" x14ac:dyDescent="0.25">
      <c r="C2613" s="95">
        <v>40056</v>
      </c>
      <c r="D2613" s="97">
        <v>1.6274</v>
      </c>
      <c r="E2613">
        <v>69.650000000000006</v>
      </c>
      <c r="F2613">
        <v>1.4329000000000001</v>
      </c>
      <c r="G2613">
        <v>82.674999999999997</v>
      </c>
      <c r="H2613">
        <v>48.15</v>
      </c>
      <c r="I2613">
        <v>326.25</v>
      </c>
      <c r="J2613">
        <v>471</v>
      </c>
      <c r="K2613">
        <v>127</v>
      </c>
      <c r="L2613">
        <v>2301</v>
      </c>
      <c r="M2613">
        <v>11.22</v>
      </c>
    </row>
    <row r="2614" spans="3:13" x14ac:dyDescent="0.25">
      <c r="C2614" s="95">
        <v>40053</v>
      </c>
      <c r="D2614" s="97">
        <v>1.6267</v>
      </c>
      <c r="E2614">
        <v>72.790000000000006</v>
      </c>
      <c r="F2614">
        <v>1.4296</v>
      </c>
      <c r="G2614">
        <v>84.65</v>
      </c>
      <c r="H2614">
        <v>48.075000000000003</v>
      </c>
      <c r="I2614">
        <v>321</v>
      </c>
      <c r="J2614">
        <v>467</v>
      </c>
      <c r="K2614">
        <v>128.5</v>
      </c>
      <c r="L2614">
        <v>2301</v>
      </c>
      <c r="M2614">
        <v>11.22</v>
      </c>
    </row>
    <row r="2615" spans="3:13" x14ac:dyDescent="0.25">
      <c r="C2615" s="95">
        <v>40052</v>
      </c>
      <c r="D2615" s="97">
        <v>1.6266</v>
      </c>
      <c r="E2615">
        <v>72.510000000000005</v>
      </c>
      <c r="F2615">
        <v>1.4350000000000001</v>
      </c>
      <c r="G2615">
        <v>85.174999999999997</v>
      </c>
      <c r="H2615">
        <v>47.9</v>
      </c>
      <c r="I2615">
        <v>323</v>
      </c>
      <c r="J2615">
        <v>475</v>
      </c>
      <c r="K2615">
        <v>129.5</v>
      </c>
      <c r="L2615">
        <v>2301</v>
      </c>
      <c r="M2615">
        <v>11.2</v>
      </c>
    </row>
    <row r="2616" spans="3:13" x14ac:dyDescent="0.25">
      <c r="C2616" s="95">
        <v>40051</v>
      </c>
      <c r="D2616" s="97">
        <v>1.6238999999999999</v>
      </c>
      <c r="E2616">
        <v>71.650000000000006</v>
      </c>
      <c r="F2616">
        <v>1.4248000000000001</v>
      </c>
      <c r="G2616">
        <v>85.075000000000003</v>
      </c>
      <c r="H2616">
        <v>47.05</v>
      </c>
      <c r="I2616">
        <v>320.5</v>
      </c>
      <c r="J2616">
        <v>478.75</v>
      </c>
      <c r="K2616">
        <v>129</v>
      </c>
      <c r="L2616">
        <v>2301</v>
      </c>
      <c r="M2616">
        <v>11.21</v>
      </c>
    </row>
    <row r="2617" spans="3:13" x14ac:dyDescent="0.25">
      <c r="C2617" s="95">
        <v>40050</v>
      </c>
      <c r="D2617" s="97">
        <v>1.6335</v>
      </c>
      <c r="E2617">
        <v>71.819999999999993</v>
      </c>
      <c r="F2617">
        <v>1.4295</v>
      </c>
      <c r="G2617">
        <v>85.45</v>
      </c>
      <c r="H2617">
        <v>48.3</v>
      </c>
      <c r="I2617">
        <v>321.5</v>
      </c>
      <c r="J2617">
        <v>471</v>
      </c>
      <c r="K2617">
        <v>130.75</v>
      </c>
      <c r="L2617">
        <v>2301</v>
      </c>
      <c r="M2617">
        <v>11.21</v>
      </c>
    </row>
    <row r="2618" spans="3:13" x14ac:dyDescent="0.25">
      <c r="C2618" s="95">
        <v>40049</v>
      </c>
      <c r="D2618" s="97">
        <v>1.6418999999999999</v>
      </c>
      <c r="E2618">
        <v>74.260000000000005</v>
      </c>
      <c r="F2618">
        <v>1.43</v>
      </c>
      <c r="G2618">
        <v>85.174999999999997</v>
      </c>
      <c r="H2618">
        <v>46.825000000000003</v>
      </c>
      <c r="I2618">
        <v>329.5</v>
      </c>
      <c r="J2618">
        <v>471.75</v>
      </c>
      <c r="K2618">
        <v>129</v>
      </c>
      <c r="L2618">
        <v>2301</v>
      </c>
      <c r="M2618">
        <v>11.22</v>
      </c>
    </row>
    <row r="2619" spans="3:13" x14ac:dyDescent="0.25">
      <c r="C2619" s="95">
        <v>40046</v>
      </c>
      <c r="D2619" s="97">
        <v>1.6505000000000001</v>
      </c>
      <c r="E2619">
        <v>74.19</v>
      </c>
      <c r="F2619">
        <v>1.4319999999999999</v>
      </c>
      <c r="G2619">
        <v>85</v>
      </c>
      <c r="H2619">
        <v>47.85</v>
      </c>
      <c r="I2619">
        <v>321.75</v>
      </c>
      <c r="J2619">
        <v>460.25</v>
      </c>
      <c r="K2619">
        <v>126.75</v>
      </c>
      <c r="L2619">
        <v>2301</v>
      </c>
      <c r="M2619">
        <v>11.21</v>
      </c>
    </row>
    <row r="2620" spans="3:13" x14ac:dyDescent="0.25">
      <c r="C2620" s="95">
        <v>40045</v>
      </c>
      <c r="D2620" s="97">
        <v>1.6504000000000001</v>
      </c>
      <c r="E2620">
        <v>73.33</v>
      </c>
      <c r="F2620">
        <v>1.4248000000000001</v>
      </c>
      <c r="G2620">
        <v>84.8</v>
      </c>
      <c r="H2620">
        <v>46.924999999999997</v>
      </c>
      <c r="I2620">
        <v>318.5</v>
      </c>
      <c r="J2620">
        <v>469</v>
      </c>
      <c r="K2620">
        <v>126.5</v>
      </c>
      <c r="L2620">
        <v>2301</v>
      </c>
      <c r="M2620">
        <v>11.24</v>
      </c>
    </row>
    <row r="2621" spans="3:13" x14ac:dyDescent="0.25">
      <c r="C2621" s="95">
        <v>40044</v>
      </c>
      <c r="D2621" s="97">
        <v>1.6536</v>
      </c>
      <c r="E2621">
        <v>74.59</v>
      </c>
      <c r="F2621">
        <v>1.4234</v>
      </c>
      <c r="G2621">
        <v>84.825000000000003</v>
      </c>
      <c r="H2621">
        <v>45.75</v>
      </c>
      <c r="I2621">
        <v>320</v>
      </c>
      <c r="J2621">
        <v>466</v>
      </c>
      <c r="K2621">
        <v>127.25</v>
      </c>
      <c r="L2621">
        <v>2301</v>
      </c>
      <c r="M2621">
        <v>11.21</v>
      </c>
    </row>
    <row r="2622" spans="3:13" x14ac:dyDescent="0.25">
      <c r="C2622" s="95">
        <v>40043</v>
      </c>
      <c r="D2622" s="97">
        <v>1.6556</v>
      </c>
      <c r="E2622">
        <v>72.37</v>
      </c>
      <c r="F2622">
        <v>1.4131</v>
      </c>
      <c r="G2622">
        <v>84.95</v>
      </c>
      <c r="H2622">
        <v>44.524999999999999</v>
      </c>
      <c r="I2622">
        <v>314.5</v>
      </c>
      <c r="J2622">
        <v>470.5</v>
      </c>
      <c r="K2622">
        <v>128.25</v>
      </c>
      <c r="L2622">
        <v>2301</v>
      </c>
      <c r="M2622">
        <v>11.2</v>
      </c>
    </row>
    <row r="2623" spans="3:13" x14ac:dyDescent="0.25">
      <c r="C2623" s="95">
        <v>40042</v>
      </c>
      <c r="D2623" s="97">
        <v>1.6343000000000001</v>
      </c>
      <c r="E2623">
        <v>70.540000000000006</v>
      </c>
      <c r="F2623">
        <v>1.4077999999999999</v>
      </c>
      <c r="G2623">
        <v>84.3</v>
      </c>
      <c r="H2623">
        <v>44.7</v>
      </c>
      <c r="I2623">
        <v>314.25</v>
      </c>
      <c r="J2623">
        <v>471.75</v>
      </c>
      <c r="K2623">
        <v>128.75</v>
      </c>
      <c r="L2623">
        <v>2301</v>
      </c>
      <c r="M2623">
        <v>11.2</v>
      </c>
    </row>
    <row r="2624" spans="3:13" x14ac:dyDescent="0.25">
      <c r="C2624" s="95">
        <v>40039</v>
      </c>
      <c r="D2624" s="97">
        <v>1.6537999999999999</v>
      </c>
      <c r="E2624">
        <v>72.41</v>
      </c>
      <c r="F2624">
        <v>1.4201999999999999</v>
      </c>
      <c r="G2624">
        <v>84.65</v>
      </c>
      <c r="H2624">
        <v>44.65</v>
      </c>
      <c r="I2624">
        <v>319.25</v>
      </c>
      <c r="J2624">
        <v>481.75</v>
      </c>
      <c r="K2624">
        <v>130.25</v>
      </c>
      <c r="L2624">
        <v>2301</v>
      </c>
      <c r="M2624">
        <v>11.15</v>
      </c>
    </row>
    <row r="2625" spans="3:13" x14ac:dyDescent="0.25">
      <c r="C2625" s="95">
        <v>40038</v>
      </c>
      <c r="D2625" s="97">
        <v>1.6578999999999999</v>
      </c>
      <c r="E2625">
        <v>73.48</v>
      </c>
      <c r="F2625">
        <v>1.4286000000000001</v>
      </c>
      <c r="G2625">
        <v>84.174999999999997</v>
      </c>
      <c r="H2625">
        <v>45.4</v>
      </c>
      <c r="I2625">
        <v>324.5</v>
      </c>
      <c r="J2625">
        <v>481.5</v>
      </c>
      <c r="K2625">
        <v>131.5</v>
      </c>
      <c r="L2625">
        <v>2301</v>
      </c>
      <c r="M2625">
        <v>11.08</v>
      </c>
    </row>
    <row r="2626" spans="3:13" x14ac:dyDescent="0.25">
      <c r="C2626" s="95">
        <v>40037</v>
      </c>
      <c r="D2626" s="97">
        <v>1.6488</v>
      </c>
      <c r="E2626">
        <v>72.89</v>
      </c>
      <c r="F2626">
        <v>1.4200999999999999</v>
      </c>
      <c r="G2626">
        <v>84.424999999999997</v>
      </c>
      <c r="H2626">
        <v>43.975000000000001</v>
      </c>
      <c r="I2626">
        <v>330.75</v>
      </c>
      <c r="J2626">
        <v>490.25</v>
      </c>
      <c r="K2626">
        <v>131.25</v>
      </c>
      <c r="L2626">
        <v>2301</v>
      </c>
      <c r="M2626">
        <v>11.1</v>
      </c>
    </row>
    <row r="2627" spans="3:13" x14ac:dyDescent="0.25">
      <c r="C2627" s="95">
        <v>40036</v>
      </c>
      <c r="D2627" s="97">
        <v>1.6484000000000001</v>
      </c>
      <c r="E2627">
        <v>72.459999999999994</v>
      </c>
      <c r="F2627">
        <v>1.4145000000000001</v>
      </c>
      <c r="G2627">
        <v>83.3</v>
      </c>
      <c r="H2627">
        <v>48.174999999999997</v>
      </c>
      <c r="I2627">
        <v>326.5</v>
      </c>
      <c r="J2627">
        <v>485.25</v>
      </c>
      <c r="K2627">
        <v>130.75</v>
      </c>
      <c r="L2627">
        <v>2301</v>
      </c>
      <c r="M2627">
        <v>11.06</v>
      </c>
    </row>
    <row r="2628" spans="3:13" x14ac:dyDescent="0.25">
      <c r="C2628" s="95">
        <v>40035</v>
      </c>
      <c r="D2628" s="97">
        <v>1.6482000000000001</v>
      </c>
      <c r="E2628">
        <v>73.5</v>
      </c>
      <c r="F2628">
        <v>1.4144000000000001</v>
      </c>
      <c r="G2628">
        <v>83.275000000000006</v>
      </c>
      <c r="H2628">
        <v>48.3</v>
      </c>
      <c r="I2628">
        <v>324.25</v>
      </c>
      <c r="J2628">
        <v>494.25</v>
      </c>
      <c r="K2628">
        <v>123</v>
      </c>
      <c r="L2628">
        <v>2301</v>
      </c>
      <c r="M2628">
        <v>11.05</v>
      </c>
    </row>
    <row r="2629" spans="3:13" x14ac:dyDescent="0.25">
      <c r="C2629" s="95">
        <v>40032</v>
      </c>
      <c r="D2629" s="97">
        <v>1.6679999999999999</v>
      </c>
      <c r="E2629">
        <v>73.59</v>
      </c>
      <c r="F2629">
        <v>1.4185000000000001</v>
      </c>
      <c r="G2629">
        <v>83.85</v>
      </c>
      <c r="H2629">
        <v>48.8</v>
      </c>
      <c r="I2629">
        <v>322</v>
      </c>
      <c r="J2629">
        <v>489.5</v>
      </c>
      <c r="K2629">
        <v>123</v>
      </c>
      <c r="L2629">
        <v>2301</v>
      </c>
      <c r="M2629">
        <v>11.09</v>
      </c>
    </row>
    <row r="2630" spans="3:13" x14ac:dyDescent="0.25">
      <c r="C2630" s="95">
        <v>40031</v>
      </c>
      <c r="D2630" s="97">
        <v>1.6774</v>
      </c>
      <c r="E2630">
        <v>74.83</v>
      </c>
      <c r="F2630">
        <v>1.4346000000000001</v>
      </c>
      <c r="G2630">
        <v>83.2</v>
      </c>
      <c r="H2630">
        <v>51.075000000000003</v>
      </c>
      <c r="I2630">
        <v>332.5</v>
      </c>
      <c r="J2630">
        <v>500.25</v>
      </c>
      <c r="K2630">
        <v>122</v>
      </c>
      <c r="L2630">
        <v>2301</v>
      </c>
      <c r="M2630">
        <v>10.99</v>
      </c>
    </row>
    <row r="2631" spans="3:13" x14ac:dyDescent="0.25">
      <c r="C2631" s="95">
        <v>40030</v>
      </c>
      <c r="D2631" s="97">
        <v>1.6980999999999999</v>
      </c>
      <c r="E2631">
        <v>75.510000000000005</v>
      </c>
      <c r="F2631">
        <v>1.4409000000000001</v>
      </c>
      <c r="G2631">
        <v>84.025000000000006</v>
      </c>
      <c r="H2631">
        <v>53.35</v>
      </c>
      <c r="I2631">
        <v>347</v>
      </c>
      <c r="J2631">
        <v>528.75</v>
      </c>
      <c r="K2631">
        <v>126</v>
      </c>
      <c r="L2631">
        <v>2301</v>
      </c>
      <c r="M2631">
        <v>10.96</v>
      </c>
    </row>
    <row r="2632" spans="3:13" x14ac:dyDescent="0.25">
      <c r="C2632" s="95">
        <v>40029</v>
      </c>
      <c r="D2632" s="97">
        <v>1.6932</v>
      </c>
      <c r="E2632">
        <v>74.28</v>
      </c>
      <c r="F2632">
        <v>1.4399</v>
      </c>
      <c r="G2632">
        <v>84.075000000000003</v>
      </c>
      <c r="H2632">
        <v>53.975000000000001</v>
      </c>
      <c r="I2632">
        <v>354.5</v>
      </c>
      <c r="J2632">
        <v>542.25</v>
      </c>
      <c r="K2632">
        <v>129</v>
      </c>
      <c r="L2632">
        <v>2301</v>
      </c>
      <c r="M2632">
        <v>10.96</v>
      </c>
    </row>
    <row r="2633" spans="3:13" x14ac:dyDescent="0.25">
      <c r="C2633" s="95">
        <v>40028</v>
      </c>
      <c r="D2633" s="97">
        <v>1.6934</v>
      </c>
      <c r="E2633">
        <v>73.55</v>
      </c>
      <c r="F2633">
        <v>1.4416</v>
      </c>
      <c r="G2633">
        <v>84.45</v>
      </c>
      <c r="H2633">
        <v>54.95</v>
      </c>
      <c r="I2633">
        <v>358</v>
      </c>
      <c r="J2633">
        <v>549.25</v>
      </c>
      <c r="K2633">
        <v>130</v>
      </c>
      <c r="L2633">
        <v>1829</v>
      </c>
      <c r="M2633">
        <v>11.1</v>
      </c>
    </row>
    <row r="2634" spans="3:13" x14ac:dyDescent="0.25">
      <c r="C2634" s="95">
        <v>40025</v>
      </c>
      <c r="D2634" s="97">
        <v>1.6718</v>
      </c>
      <c r="E2634">
        <v>71.7</v>
      </c>
      <c r="F2634">
        <v>1.4247000000000001</v>
      </c>
      <c r="G2634">
        <v>84.7</v>
      </c>
      <c r="H2634">
        <v>56.024999999999999</v>
      </c>
      <c r="I2634">
        <v>339.5</v>
      </c>
      <c r="J2634">
        <v>528.25</v>
      </c>
      <c r="K2634">
        <v>127.5</v>
      </c>
      <c r="L2634">
        <v>1829</v>
      </c>
      <c r="M2634">
        <v>11.05</v>
      </c>
    </row>
    <row r="2635" spans="3:13" x14ac:dyDescent="0.25">
      <c r="C2635" s="95">
        <v>40024</v>
      </c>
      <c r="D2635" s="97">
        <v>1.6501999999999999</v>
      </c>
      <c r="E2635">
        <v>70.11</v>
      </c>
      <c r="F2635">
        <v>1.4071</v>
      </c>
      <c r="G2635">
        <v>84.575000000000003</v>
      </c>
      <c r="H2635">
        <v>54.625</v>
      </c>
      <c r="I2635">
        <v>332.25</v>
      </c>
      <c r="J2635">
        <v>516.25</v>
      </c>
      <c r="K2635">
        <v>127</v>
      </c>
      <c r="L2635">
        <v>1829</v>
      </c>
      <c r="M2635">
        <v>9.94</v>
      </c>
    </row>
    <row r="2636" spans="3:13" x14ac:dyDescent="0.25">
      <c r="C2636" s="95">
        <v>40023</v>
      </c>
      <c r="D2636" s="97">
        <v>1.6376999999999999</v>
      </c>
      <c r="E2636">
        <v>66.53</v>
      </c>
      <c r="F2636">
        <v>1.4035</v>
      </c>
      <c r="G2636">
        <v>83.95</v>
      </c>
      <c r="H2636">
        <v>56.75</v>
      </c>
      <c r="I2636">
        <v>320.75</v>
      </c>
      <c r="J2636">
        <v>511.5</v>
      </c>
      <c r="K2636">
        <v>127</v>
      </c>
      <c r="L2636">
        <v>1829</v>
      </c>
      <c r="M2636">
        <v>9.94</v>
      </c>
    </row>
    <row r="2637" spans="3:13" x14ac:dyDescent="0.25">
      <c r="C2637" s="95">
        <v>40022</v>
      </c>
      <c r="D2637" s="97">
        <v>1.6433</v>
      </c>
      <c r="E2637">
        <v>69.88</v>
      </c>
      <c r="F2637">
        <v>1.4177</v>
      </c>
      <c r="G2637">
        <v>84.924999999999997</v>
      </c>
      <c r="H2637">
        <v>56.85</v>
      </c>
      <c r="I2637">
        <v>320.5</v>
      </c>
      <c r="J2637">
        <v>516.25</v>
      </c>
      <c r="K2637">
        <v>128.75</v>
      </c>
      <c r="L2637">
        <v>1829</v>
      </c>
      <c r="M2637">
        <v>9.94</v>
      </c>
    </row>
    <row r="2638" spans="3:13" x14ac:dyDescent="0.25">
      <c r="C2638" s="95">
        <v>40021</v>
      </c>
      <c r="D2638" s="97">
        <v>1.649</v>
      </c>
      <c r="E2638">
        <v>70.81</v>
      </c>
      <c r="F2638">
        <v>1.4244000000000001</v>
      </c>
      <c r="G2638">
        <v>84.7</v>
      </c>
      <c r="H2638">
        <v>59.174999999999997</v>
      </c>
      <c r="I2638">
        <v>322.25</v>
      </c>
      <c r="J2638">
        <v>520.5</v>
      </c>
      <c r="K2638">
        <v>127.5</v>
      </c>
      <c r="L2638">
        <v>1829</v>
      </c>
      <c r="M2638">
        <v>9.9499999999999993</v>
      </c>
    </row>
    <row r="2639" spans="3:13" x14ac:dyDescent="0.25">
      <c r="C2639" s="95">
        <v>40018</v>
      </c>
      <c r="D2639" s="97">
        <v>1.6428</v>
      </c>
      <c r="E2639">
        <v>70.319999999999993</v>
      </c>
      <c r="F2639">
        <v>1.4201999999999999</v>
      </c>
      <c r="G2639">
        <v>84.525000000000006</v>
      </c>
      <c r="H2639">
        <v>59.05</v>
      </c>
      <c r="I2639">
        <v>316.25</v>
      </c>
      <c r="J2639">
        <v>516.25</v>
      </c>
      <c r="K2639">
        <v>129.5</v>
      </c>
      <c r="L2639">
        <v>1829</v>
      </c>
      <c r="M2639">
        <v>9.9600000000000009</v>
      </c>
    </row>
    <row r="2640" spans="3:13" x14ac:dyDescent="0.25">
      <c r="C2640" s="95">
        <v>40017</v>
      </c>
      <c r="D2640" s="97">
        <v>1.6478999999999999</v>
      </c>
      <c r="E2640">
        <v>69.25</v>
      </c>
      <c r="F2640">
        <v>1.4158999999999999</v>
      </c>
      <c r="G2640">
        <v>85.025000000000006</v>
      </c>
      <c r="H2640">
        <v>60.95</v>
      </c>
      <c r="I2640">
        <v>327</v>
      </c>
      <c r="J2640">
        <v>531.75</v>
      </c>
      <c r="K2640">
        <v>130</v>
      </c>
      <c r="L2640">
        <v>1829</v>
      </c>
      <c r="M2640">
        <v>9.9600000000000009</v>
      </c>
    </row>
    <row r="2641" spans="3:13" x14ac:dyDescent="0.25">
      <c r="C2641" s="95">
        <v>40016</v>
      </c>
      <c r="D2641" s="97">
        <v>1.6456999999999999</v>
      </c>
      <c r="E2641">
        <v>67.209999999999994</v>
      </c>
      <c r="F2641">
        <v>1.4208000000000001</v>
      </c>
      <c r="G2641">
        <v>85.025000000000006</v>
      </c>
      <c r="H2641">
        <v>62.1</v>
      </c>
      <c r="I2641">
        <v>308</v>
      </c>
      <c r="J2641">
        <v>522</v>
      </c>
      <c r="K2641">
        <v>132</v>
      </c>
      <c r="L2641">
        <v>1829</v>
      </c>
      <c r="M2641">
        <v>9.9600000000000009</v>
      </c>
    </row>
    <row r="2642" spans="3:13" x14ac:dyDescent="0.25">
      <c r="C2642" s="95">
        <v>40015</v>
      </c>
      <c r="D2642" s="97">
        <v>1.6444000000000001</v>
      </c>
      <c r="E2642">
        <v>66.87</v>
      </c>
      <c r="F2642">
        <v>1.4211</v>
      </c>
      <c r="G2642">
        <v>86.025000000000006</v>
      </c>
      <c r="H2642">
        <v>62.5</v>
      </c>
      <c r="I2642">
        <v>311.5</v>
      </c>
      <c r="J2642">
        <v>534.75</v>
      </c>
      <c r="K2642">
        <v>135.75</v>
      </c>
      <c r="L2642">
        <v>1829</v>
      </c>
      <c r="M2642">
        <v>9.9600000000000009</v>
      </c>
    </row>
    <row r="2643" spans="3:13" x14ac:dyDescent="0.25">
      <c r="C2643" s="95">
        <v>40014</v>
      </c>
      <c r="D2643" s="97">
        <v>1.6543000000000001</v>
      </c>
      <c r="E2643">
        <v>66.44</v>
      </c>
      <c r="F2643">
        <v>1.4226000000000001</v>
      </c>
      <c r="G2643">
        <v>86.8</v>
      </c>
      <c r="H2643">
        <v>64.650000000000006</v>
      </c>
      <c r="I2643">
        <v>323.25</v>
      </c>
      <c r="J2643">
        <v>542.25</v>
      </c>
      <c r="K2643">
        <v>137</v>
      </c>
      <c r="L2643">
        <v>1829</v>
      </c>
      <c r="M2643">
        <v>9.98</v>
      </c>
    </row>
    <row r="2644" spans="3:13" x14ac:dyDescent="0.25">
      <c r="C2644" s="95">
        <v>40011</v>
      </c>
      <c r="D2644" s="97">
        <v>1.6328</v>
      </c>
      <c r="E2644">
        <v>65.38</v>
      </c>
      <c r="F2644">
        <v>1.4096</v>
      </c>
      <c r="G2644">
        <v>86.375</v>
      </c>
      <c r="H2644">
        <v>64.674999999999997</v>
      </c>
      <c r="I2644">
        <v>322.25</v>
      </c>
      <c r="J2644">
        <v>541.75</v>
      </c>
      <c r="K2644">
        <v>140</v>
      </c>
      <c r="L2644">
        <v>1829</v>
      </c>
      <c r="M2644">
        <v>10</v>
      </c>
    </row>
    <row r="2645" spans="3:13" x14ac:dyDescent="0.25">
      <c r="C2645" s="95">
        <v>40010</v>
      </c>
      <c r="D2645" s="97">
        <v>1.6438999999999999</v>
      </c>
      <c r="E2645">
        <v>62.75</v>
      </c>
      <c r="F2645">
        <v>1.4146000000000001</v>
      </c>
      <c r="G2645">
        <v>85.6</v>
      </c>
      <c r="H2645">
        <v>65.224999999999994</v>
      </c>
      <c r="I2645">
        <v>316.75</v>
      </c>
      <c r="J2645">
        <v>533.25</v>
      </c>
      <c r="K2645">
        <v>140.5</v>
      </c>
      <c r="L2645">
        <v>1829</v>
      </c>
      <c r="M2645">
        <v>9.9700000000000006</v>
      </c>
    </row>
    <row r="2646" spans="3:13" x14ac:dyDescent="0.25">
      <c r="C2646" s="95">
        <v>40009</v>
      </c>
      <c r="D2646" s="97">
        <v>1.6424000000000001</v>
      </c>
      <c r="E2646">
        <v>63.09</v>
      </c>
      <c r="F2646">
        <v>1.4104000000000001</v>
      </c>
      <c r="G2646">
        <v>84.924999999999997</v>
      </c>
      <c r="H2646">
        <v>64.025000000000006</v>
      </c>
      <c r="I2646">
        <v>329.5</v>
      </c>
      <c r="J2646">
        <v>534.75</v>
      </c>
      <c r="K2646">
        <v>139.5</v>
      </c>
      <c r="L2646">
        <v>1829</v>
      </c>
      <c r="M2646">
        <v>9.9499999999999993</v>
      </c>
    </row>
    <row r="2647" spans="3:13" x14ac:dyDescent="0.25">
      <c r="C2647" s="95">
        <v>40008</v>
      </c>
      <c r="D2647" s="97">
        <v>1.6318999999999999</v>
      </c>
      <c r="E2647">
        <v>60.86</v>
      </c>
      <c r="F2647">
        <v>1.3968</v>
      </c>
      <c r="G2647">
        <v>85.05</v>
      </c>
      <c r="H2647">
        <v>63.6</v>
      </c>
      <c r="I2647">
        <v>350</v>
      </c>
      <c r="J2647">
        <v>501.75</v>
      </c>
      <c r="K2647">
        <v>138.5</v>
      </c>
      <c r="L2647">
        <v>1829</v>
      </c>
      <c r="M2647">
        <v>9.89</v>
      </c>
    </row>
    <row r="2648" spans="3:13" x14ac:dyDescent="0.25">
      <c r="C2648" s="95">
        <v>40007</v>
      </c>
      <c r="D2648" s="97">
        <v>1.6228</v>
      </c>
      <c r="E2648">
        <v>60.69</v>
      </c>
      <c r="F2648">
        <v>1.3976999999999999</v>
      </c>
      <c r="G2648">
        <v>84.775000000000006</v>
      </c>
      <c r="H2648">
        <v>63</v>
      </c>
      <c r="I2648">
        <v>359</v>
      </c>
      <c r="J2648">
        <v>515.75</v>
      </c>
      <c r="K2648">
        <v>137.25</v>
      </c>
      <c r="L2648">
        <v>1829</v>
      </c>
      <c r="M2648">
        <v>9.89</v>
      </c>
    </row>
    <row r="2649" spans="3:13" x14ac:dyDescent="0.25">
      <c r="C2649" s="95">
        <v>40004</v>
      </c>
      <c r="D2649" s="97">
        <v>1.6197999999999999</v>
      </c>
      <c r="E2649">
        <v>60.52</v>
      </c>
      <c r="F2649">
        <v>1.393</v>
      </c>
      <c r="G2649">
        <v>83.474999999999994</v>
      </c>
      <c r="H2649">
        <v>60.15</v>
      </c>
      <c r="I2649">
        <v>345.5</v>
      </c>
      <c r="J2649">
        <v>491.75</v>
      </c>
      <c r="K2649">
        <v>135.75</v>
      </c>
      <c r="L2649">
        <v>1829</v>
      </c>
      <c r="M2649">
        <v>9.8800000000000008</v>
      </c>
    </row>
    <row r="2650" spans="3:13" x14ac:dyDescent="0.25">
      <c r="C2650" s="95">
        <v>40003</v>
      </c>
      <c r="D2650" s="97">
        <v>1.6337999999999999</v>
      </c>
      <c r="E2650">
        <v>61.1</v>
      </c>
      <c r="F2650">
        <v>1.4024000000000001</v>
      </c>
      <c r="G2650">
        <v>83.474999999999994</v>
      </c>
      <c r="H2650">
        <v>59.7</v>
      </c>
      <c r="I2650">
        <v>343.5</v>
      </c>
      <c r="J2650">
        <v>494.25</v>
      </c>
      <c r="K2650">
        <v>136</v>
      </c>
      <c r="L2650">
        <v>1829</v>
      </c>
      <c r="M2650">
        <v>9.98</v>
      </c>
    </row>
    <row r="2651" spans="3:13" x14ac:dyDescent="0.25">
      <c r="C2651" s="95">
        <v>40002</v>
      </c>
      <c r="D2651" s="97">
        <v>1.6066</v>
      </c>
      <c r="E2651">
        <v>60.43</v>
      </c>
      <c r="F2651">
        <v>1.3875999999999999</v>
      </c>
      <c r="G2651">
        <v>83.35</v>
      </c>
      <c r="H2651">
        <v>58.924999999999997</v>
      </c>
      <c r="I2651">
        <v>339.25</v>
      </c>
      <c r="J2651">
        <v>488.5</v>
      </c>
      <c r="K2651">
        <v>133.5</v>
      </c>
      <c r="L2651">
        <v>1829</v>
      </c>
      <c r="M2651">
        <v>10.02</v>
      </c>
    </row>
    <row r="2652" spans="3:13" x14ac:dyDescent="0.25">
      <c r="C2652" s="95">
        <v>40001</v>
      </c>
      <c r="D2652" s="97">
        <v>1.6128</v>
      </c>
      <c r="E2652">
        <v>63.23</v>
      </c>
      <c r="F2652">
        <v>1.3919999999999999</v>
      </c>
      <c r="G2652">
        <v>84.2</v>
      </c>
      <c r="H2652">
        <v>60.7</v>
      </c>
      <c r="I2652">
        <v>335.5</v>
      </c>
      <c r="J2652">
        <v>483.75</v>
      </c>
      <c r="K2652">
        <v>133.25</v>
      </c>
      <c r="L2652">
        <v>1829</v>
      </c>
      <c r="M2652">
        <v>10.06</v>
      </c>
    </row>
    <row r="2653" spans="3:13" x14ac:dyDescent="0.25">
      <c r="C2653" s="95">
        <v>40000</v>
      </c>
      <c r="D2653" s="97">
        <v>1.6273</v>
      </c>
      <c r="E2653">
        <v>64.05</v>
      </c>
      <c r="F2653">
        <v>1.3974</v>
      </c>
      <c r="G2653">
        <v>84.424999999999997</v>
      </c>
      <c r="H2653">
        <v>60.65</v>
      </c>
      <c r="I2653">
        <v>343.25</v>
      </c>
      <c r="J2653">
        <v>490.5</v>
      </c>
      <c r="K2653">
        <v>133.25</v>
      </c>
      <c r="L2653">
        <v>1829</v>
      </c>
      <c r="M2653">
        <v>10.06</v>
      </c>
    </row>
    <row r="2654" spans="3:13" x14ac:dyDescent="0.25">
      <c r="C2654" s="95">
        <v>39997</v>
      </c>
      <c r="D2654" s="97">
        <v>1.6336999999999999</v>
      </c>
      <c r="E2654">
        <v>65.61</v>
      </c>
      <c r="F2654">
        <v>1.3960999999999999</v>
      </c>
      <c r="G2654">
        <v>84.875</v>
      </c>
      <c r="H2654">
        <v>59.975000000000001</v>
      </c>
      <c r="I2654">
        <v>345.75</v>
      </c>
      <c r="J2654">
        <v>500.25</v>
      </c>
      <c r="K2654">
        <v>133.5</v>
      </c>
      <c r="L2654">
        <v>1829</v>
      </c>
      <c r="M2654">
        <v>10.050000000000001</v>
      </c>
    </row>
    <row r="2655" spans="3:13" x14ac:dyDescent="0.25">
      <c r="C2655" s="95">
        <v>39996</v>
      </c>
      <c r="D2655" s="97">
        <v>1.6355999999999999</v>
      </c>
      <c r="E2655">
        <v>66.650000000000006</v>
      </c>
      <c r="F2655">
        <v>1.3938999999999999</v>
      </c>
      <c r="G2655">
        <v>84.875</v>
      </c>
      <c r="H2655">
        <v>59.975000000000001</v>
      </c>
      <c r="I2655">
        <v>345.75</v>
      </c>
      <c r="J2655">
        <v>500.25</v>
      </c>
      <c r="K2655">
        <v>134</v>
      </c>
      <c r="L2655">
        <v>1829</v>
      </c>
      <c r="M2655">
        <v>10.050000000000001</v>
      </c>
    </row>
    <row r="2656" spans="3:13" x14ac:dyDescent="0.25">
      <c r="C2656" s="95">
        <v>39995</v>
      </c>
      <c r="D2656" s="97">
        <v>1.6474</v>
      </c>
      <c r="E2656">
        <v>68.790000000000006</v>
      </c>
      <c r="F2656">
        <v>1.415</v>
      </c>
      <c r="G2656">
        <v>85.75</v>
      </c>
      <c r="H2656">
        <v>59.25</v>
      </c>
      <c r="I2656">
        <v>351.75</v>
      </c>
      <c r="J2656">
        <v>506.25</v>
      </c>
      <c r="K2656">
        <v>134</v>
      </c>
      <c r="L2656">
        <v>1829</v>
      </c>
      <c r="M2656">
        <v>9.92</v>
      </c>
    </row>
    <row r="2657" spans="3:13" x14ac:dyDescent="0.25">
      <c r="C2657" s="95">
        <v>39994</v>
      </c>
      <c r="D2657" s="97">
        <v>1.6463000000000001</v>
      </c>
      <c r="E2657">
        <v>69.3</v>
      </c>
      <c r="F2657">
        <v>1.4033</v>
      </c>
      <c r="G2657">
        <v>82.525000000000006</v>
      </c>
      <c r="H2657">
        <v>58.674999999999997</v>
      </c>
      <c r="I2657">
        <v>347.75</v>
      </c>
      <c r="J2657">
        <v>511.25</v>
      </c>
      <c r="K2657">
        <v>134</v>
      </c>
      <c r="L2657">
        <v>1886</v>
      </c>
      <c r="M2657">
        <v>9.93</v>
      </c>
    </row>
    <row r="2658" spans="3:13" x14ac:dyDescent="0.25">
      <c r="C2658" s="95">
        <v>39993</v>
      </c>
      <c r="D2658" s="97">
        <v>1.6554</v>
      </c>
      <c r="E2658">
        <v>70.989999999999995</v>
      </c>
      <c r="F2658">
        <v>1.4075</v>
      </c>
      <c r="G2658">
        <v>84.625</v>
      </c>
      <c r="H2658">
        <v>58.024999999999999</v>
      </c>
      <c r="I2658">
        <v>377</v>
      </c>
      <c r="J2658">
        <v>528.5</v>
      </c>
      <c r="K2658">
        <v>138.5</v>
      </c>
      <c r="L2658">
        <v>1886</v>
      </c>
      <c r="M2658">
        <v>9.93</v>
      </c>
    </row>
    <row r="2659" spans="3:13" x14ac:dyDescent="0.25">
      <c r="C2659" s="95">
        <v>39990</v>
      </c>
      <c r="D2659" s="97">
        <v>1.6519999999999999</v>
      </c>
      <c r="E2659">
        <v>68.92</v>
      </c>
      <c r="F2659">
        <v>1.4051</v>
      </c>
      <c r="G2659">
        <v>82.474999999999994</v>
      </c>
      <c r="H2659">
        <v>56.7</v>
      </c>
      <c r="I2659">
        <v>384.25</v>
      </c>
      <c r="J2659">
        <v>534.25</v>
      </c>
      <c r="K2659">
        <v>135.25</v>
      </c>
      <c r="L2659">
        <v>1886</v>
      </c>
      <c r="M2659">
        <v>9.9499999999999993</v>
      </c>
    </row>
    <row r="2660" spans="3:13" x14ac:dyDescent="0.25">
      <c r="C2660" s="95">
        <v>39989</v>
      </c>
      <c r="D2660" s="97">
        <v>1.6367</v>
      </c>
      <c r="E2660">
        <v>69.78</v>
      </c>
      <c r="F2660">
        <v>1.3985000000000001</v>
      </c>
      <c r="G2660">
        <v>81.95</v>
      </c>
      <c r="H2660">
        <v>57.075000000000003</v>
      </c>
      <c r="I2660">
        <v>382.5</v>
      </c>
      <c r="J2660">
        <v>533</v>
      </c>
      <c r="K2660">
        <v>136.5</v>
      </c>
      <c r="L2660">
        <v>1886</v>
      </c>
      <c r="M2660">
        <v>9.92</v>
      </c>
    </row>
    <row r="2661" spans="3:13" x14ac:dyDescent="0.25">
      <c r="C2661" s="95">
        <v>39988</v>
      </c>
      <c r="D2661" s="97">
        <v>1.6405000000000001</v>
      </c>
      <c r="E2661">
        <v>68.33</v>
      </c>
      <c r="F2661">
        <v>1.3924000000000001</v>
      </c>
      <c r="G2661">
        <v>81.650000000000006</v>
      </c>
      <c r="H2661">
        <v>57.3</v>
      </c>
      <c r="I2661">
        <v>386.5</v>
      </c>
      <c r="J2661">
        <v>539.75</v>
      </c>
      <c r="K2661">
        <v>137</v>
      </c>
      <c r="L2661">
        <v>1886</v>
      </c>
      <c r="M2661">
        <v>9.91</v>
      </c>
    </row>
    <row r="2662" spans="3:13" x14ac:dyDescent="0.25">
      <c r="C2662" s="95">
        <v>39987</v>
      </c>
      <c r="D2662" s="97">
        <v>1.6453</v>
      </c>
      <c r="E2662">
        <v>68.8</v>
      </c>
      <c r="F2662">
        <v>1.4077</v>
      </c>
      <c r="G2662">
        <v>81.849999999999994</v>
      </c>
      <c r="H2662">
        <v>60.125</v>
      </c>
      <c r="I2662">
        <v>389</v>
      </c>
      <c r="J2662">
        <v>546.75</v>
      </c>
      <c r="K2662">
        <v>137.75</v>
      </c>
      <c r="L2662">
        <v>1886</v>
      </c>
      <c r="M2662">
        <v>9.94</v>
      </c>
    </row>
    <row r="2663" spans="3:13" x14ac:dyDescent="0.25">
      <c r="C2663" s="95">
        <v>39986</v>
      </c>
      <c r="D2663" s="97">
        <v>1.6339999999999999</v>
      </c>
      <c r="E2663">
        <v>66.98</v>
      </c>
      <c r="F2663">
        <v>1.3859999999999999</v>
      </c>
      <c r="G2663">
        <v>81.474999999999994</v>
      </c>
      <c r="H2663">
        <v>60.45</v>
      </c>
      <c r="I2663">
        <v>385.25</v>
      </c>
      <c r="J2663">
        <v>546</v>
      </c>
      <c r="K2663">
        <v>136.75</v>
      </c>
      <c r="L2663">
        <v>1886</v>
      </c>
      <c r="M2663">
        <v>9.94</v>
      </c>
    </row>
    <row r="2664" spans="3:13" x14ac:dyDescent="0.25">
      <c r="C2664" s="95">
        <v>39983</v>
      </c>
      <c r="D2664" s="97">
        <v>1.6504000000000001</v>
      </c>
      <c r="E2664">
        <v>69.19</v>
      </c>
      <c r="F2664">
        <v>1.3939999999999999</v>
      </c>
      <c r="G2664">
        <v>80.924999999999997</v>
      </c>
      <c r="H2664">
        <v>61.424999999999997</v>
      </c>
      <c r="I2664">
        <v>399.25</v>
      </c>
      <c r="J2664">
        <v>555.25</v>
      </c>
      <c r="K2664">
        <v>139.75</v>
      </c>
      <c r="L2664">
        <v>1886</v>
      </c>
      <c r="M2664">
        <v>9.93</v>
      </c>
    </row>
    <row r="2665" spans="3:13" x14ac:dyDescent="0.25">
      <c r="C2665" s="95">
        <v>39982</v>
      </c>
      <c r="D2665" s="97">
        <v>1.6333</v>
      </c>
      <c r="E2665">
        <v>71.06</v>
      </c>
      <c r="F2665">
        <v>1.3903000000000001</v>
      </c>
      <c r="G2665">
        <v>80.775000000000006</v>
      </c>
      <c r="H2665">
        <v>59.924999999999997</v>
      </c>
      <c r="I2665">
        <v>403.25</v>
      </c>
      <c r="J2665">
        <v>560.25</v>
      </c>
      <c r="K2665">
        <v>140</v>
      </c>
      <c r="L2665">
        <v>1886</v>
      </c>
      <c r="M2665">
        <v>9.89</v>
      </c>
    </row>
    <row r="2666" spans="3:13" x14ac:dyDescent="0.25">
      <c r="C2666" s="95">
        <v>39981</v>
      </c>
      <c r="D2666" s="97">
        <v>1.639</v>
      </c>
      <c r="E2666">
        <v>70.849999999999994</v>
      </c>
      <c r="F2666">
        <v>1.3939999999999999</v>
      </c>
      <c r="G2666">
        <v>80.2</v>
      </c>
      <c r="H2666">
        <v>59.95</v>
      </c>
      <c r="I2666">
        <v>407.75</v>
      </c>
      <c r="J2666">
        <v>566</v>
      </c>
      <c r="K2666">
        <v>140</v>
      </c>
      <c r="L2666">
        <v>1886</v>
      </c>
      <c r="M2666">
        <v>9.8800000000000008</v>
      </c>
    </row>
    <row r="2667" spans="3:13" x14ac:dyDescent="0.25">
      <c r="C2667" s="95">
        <v>39980</v>
      </c>
      <c r="D2667" s="97">
        <v>1.6395</v>
      </c>
      <c r="E2667">
        <v>70.239999999999995</v>
      </c>
      <c r="F2667">
        <v>1.3835</v>
      </c>
      <c r="G2667">
        <v>79.599999999999994</v>
      </c>
      <c r="H2667">
        <v>58.274999999999999</v>
      </c>
      <c r="I2667">
        <v>404</v>
      </c>
      <c r="J2667">
        <v>565.75</v>
      </c>
      <c r="K2667">
        <v>140</v>
      </c>
      <c r="L2667">
        <v>1886</v>
      </c>
      <c r="M2667">
        <v>9.89</v>
      </c>
    </row>
    <row r="2668" spans="3:13" x14ac:dyDescent="0.25">
      <c r="C2668" s="95">
        <v>39979</v>
      </c>
      <c r="D2668" s="97">
        <v>1.6303000000000001</v>
      </c>
      <c r="E2668">
        <v>69.44</v>
      </c>
      <c r="F2668">
        <v>1.3789</v>
      </c>
      <c r="G2668">
        <v>79.900000000000006</v>
      </c>
      <c r="H2668">
        <v>58.4</v>
      </c>
      <c r="I2668">
        <v>406</v>
      </c>
      <c r="J2668">
        <v>575.25</v>
      </c>
      <c r="K2668">
        <v>140</v>
      </c>
      <c r="L2668">
        <v>1886</v>
      </c>
      <c r="M2668">
        <v>9.91</v>
      </c>
    </row>
    <row r="2669" spans="3:13" x14ac:dyDescent="0.25">
      <c r="C2669" s="95">
        <v>39976</v>
      </c>
      <c r="D2669" s="97">
        <v>1.6442000000000001</v>
      </c>
      <c r="E2669">
        <v>70.92</v>
      </c>
      <c r="F2669">
        <v>1.4020999999999999</v>
      </c>
      <c r="G2669">
        <v>80.474999999999994</v>
      </c>
      <c r="H2669">
        <v>59.8</v>
      </c>
      <c r="I2669">
        <v>425.5</v>
      </c>
      <c r="J2669">
        <v>584.75</v>
      </c>
      <c r="K2669">
        <v>141.75</v>
      </c>
      <c r="L2669">
        <v>1886</v>
      </c>
      <c r="M2669">
        <v>9.91</v>
      </c>
    </row>
    <row r="2670" spans="3:13" x14ac:dyDescent="0.25">
      <c r="C2670" s="95">
        <v>39975</v>
      </c>
      <c r="D2670" s="97">
        <v>1.6573</v>
      </c>
      <c r="E2670">
        <v>71.790000000000006</v>
      </c>
      <c r="F2670">
        <v>1.4104000000000001</v>
      </c>
      <c r="G2670">
        <v>80.099999999999994</v>
      </c>
      <c r="H2670">
        <v>60</v>
      </c>
      <c r="I2670">
        <v>441</v>
      </c>
      <c r="J2670">
        <v>594.75</v>
      </c>
      <c r="K2670">
        <v>143.5</v>
      </c>
      <c r="L2670">
        <v>1886</v>
      </c>
      <c r="M2670">
        <v>9.8800000000000008</v>
      </c>
    </row>
    <row r="2671" spans="3:13" x14ac:dyDescent="0.25">
      <c r="C2671" s="95">
        <v>39974</v>
      </c>
      <c r="D2671" s="97">
        <v>1.6351</v>
      </c>
      <c r="E2671">
        <v>70.8</v>
      </c>
      <c r="F2671">
        <v>1.3966000000000001</v>
      </c>
      <c r="G2671">
        <v>79.75</v>
      </c>
      <c r="H2671">
        <v>58.35</v>
      </c>
      <c r="I2671">
        <v>435.75</v>
      </c>
      <c r="J2671">
        <v>596</v>
      </c>
      <c r="K2671">
        <v>143.5</v>
      </c>
      <c r="L2671">
        <v>1886</v>
      </c>
      <c r="M2671">
        <v>9.89</v>
      </c>
    </row>
    <row r="2672" spans="3:13" x14ac:dyDescent="0.25">
      <c r="C2672" s="95">
        <v>39973</v>
      </c>
      <c r="D2672" s="97">
        <v>1.6311</v>
      </c>
      <c r="E2672">
        <v>69.62</v>
      </c>
      <c r="F2672">
        <v>1.4065000000000001</v>
      </c>
      <c r="G2672">
        <v>80.174999999999997</v>
      </c>
      <c r="H2672">
        <v>57.35</v>
      </c>
      <c r="I2672">
        <v>444</v>
      </c>
      <c r="J2672">
        <v>613.75</v>
      </c>
      <c r="K2672">
        <v>147.5</v>
      </c>
      <c r="L2672">
        <v>1886</v>
      </c>
      <c r="M2672">
        <v>9.91</v>
      </c>
    </row>
    <row r="2673" spans="3:13" x14ac:dyDescent="0.25">
      <c r="C2673" s="95">
        <v>39972</v>
      </c>
      <c r="D2673" s="97">
        <v>1.6049</v>
      </c>
      <c r="E2673">
        <v>67.88</v>
      </c>
      <c r="F2673">
        <v>1.3895</v>
      </c>
      <c r="G2673">
        <v>79.424999999999997</v>
      </c>
      <c r="H2673">
        <v>57.575000000000003</v>
      </c>
      <c r="I2673">
        <v>435</v>
      </c>
      <c r="J2673">
        <v>598</v>
      </c>
      <c r="K2673">
        <v>144</v>
      </c>
      <c r="L2673">
        <v>1886</v>
      </c>
      <c r="M2673">
        <v>9.92</v>
      </c>
    </row>
    <row r="2674" spans="3:13" x14ac:dyDescent="0.25">
      <c r="C2674" s="95">
        <v>39969</v>
      </c>
      <c r="D2674" s="97">
        <v>1.5976999999999999</v>
      </c>
      <c r="E2674">
        <v>68.34</v>
      </c>
      <c r="F2674">
        <v>1.3972</v>
      </c>
      <c r="G2674">
        <v>80.150000000000006</v>
      </c>
      <c r="H2674">
        <v>57.174999999999997</v>
      </c>
      <c r="I2674">
        <v>444</v>
      </c>
      <c r="J2674">
        <v>623</v>
      </c>
      <c r="K2674">
        <v>147.25</v>
      </c>
      <c r="L2674">
        <v>1886</v>
      </c>
      <c r="M2674">
        <v>9.89</v>
      </c>
    </row>
    <row r="2675" spans="3:13" x14ac:dyDescent="0.25">
      <c r="C2675" s="95">
        <v>39968</v>
      </c>
      <c r="D2675" s="97">
        <v>1.6177999999999999</v>
      </c>
      <c r="E2675">
        <v>68.709999999999994</v>
      </c>
      <c r="F2675">
        <v>1.4187000000000001</v>
      </c>
      <c r="G2675">
        <v>80.025000000000006</v>
      </c>
      <c r="H2675">
        <v>57.274999999999999</v>
      </c>
      <c r="I2675">
        <v>448.5</v>
      </c>
      <c r="J2675">
        <v>635.25</v>
      </c>
      <c r="K2675">
        <v>148.25</v>
      </c>
      <c r="L2675">
        <v>1886</v>
      </c>
      <c r="M2675">
        <v>9.82</v>
      </c>
    </row>
    <row r="2676" spans="3:13" x14ac:dyDescent="0.25">
      <c r="C2676" s="95">
        <v>39967</v>
      </c>
      <c r="D2676" s="97">
        <v>1.6295999999999999</v>
      </c>
      <c r="E2676">
        <v>65.88</v>
      </c>
      <c r="F2676">
        <v>1.4151</v>
      </c>
      <c r="G2676">
        <v>79.5</v>
      </c>
      <c r="H2676">
        <v>57.3</v>
      </c>
      <c r="I2676">
        <v>432.5</v>
      </c>
      <c r="J2676">
        <v>617.5</v>
      </c>
      <c r="K2676">
        <v>146.75</v>
      </c>
      <c r="L2676">
        <v>1886</v>
      </c>
      <c r="M2676">
        <v>9.83</v>
      </c>
    </row>
    <row r="2677" spans="3:13" x14ac:dyDescent="0.25">
      <c r="C2677" s="95">
        <v>39966</v>
      </c>
      <c r="D2677" s="97">
        <v>1.6575</v>
      </c>
      <c r="E2677">
        <v>68.17</v>
      </c>
      <c r="F2677">
        <v>1.4302999999999999</v>
      </c>
      <c r="G2677">
        <v>79.275000000000006</v>
      </c>
      <c r="H2677">
        <v>59.75</v>
      </c>
      <c r="I2677">
        <v>449.5</v>
      </c>
      <c r="J2677">
        <v>669.5</v>
      </c>
      <c r="K2677">
        <v>153</v>
      </c>
      <c r="L2677">
        <v>1886</v>
      </c>
      <c r="M2677">
        <v>9.84</v>
      </c>
    </row>
    <row r="2678" spans="3:13" x14ac:dyDescent="0.25">
      <c r="C2678" s="95">
        <v>39965</v>
      </c>
      <c r="D2678" s="97">
        <v>1.6443000000000001</v>
      </c>
      <c r="E2678">
        <v>67.97</v>
      </c>
      <c r="F2678">
        <v>1.4164000000000001</v>
      </c>
      <c r="G2678">
        <v>80.525000000000006</v>
      </c>
      <c r="H2678">
        <v>62.75</v>
      </c>
      <c r="I2678">
        <v>445.75</v>
      </c>
      <c r="J2678">
        <v>674.5</v>
      </c>
      <c r="K2678">
        <v>155</v>
      </c>
      <c r="L2678">
        <v>2144</v>
      </c>
      <c r="M2678">
        <v>9.83</v>
      </c>
    </row>
    <row r="2679" spans="3:13" x14ac:dyDescent="0.25">
      <c r="C2679" s="95">
        <v>39962</v>
      </c>
      <c r="D2679" s="97">
        <v>1.6182000000000001</v>
      </c>
      <c r="E2679">
        <v>65.52</v>
      </c>
      <c r="F2679">
        <v>1.4151</v>
      </c>
      <c r="G2679">
        <v>81.325000000000003</v>
      </c>
      <c r="H2679">
        <v>63.924999999999997</v>
      </c>
      <c r="I2679">
        <v>436.25</v>
      </c>
      <c r="J2679">
        <v>637.25</v>
      </c>
      <c r="K2679">
        <v>151.5</v>
      </c>
      <c r="L2679">
        <v>2144</v>
      </c>
      <c r="M2679">
        <v>9.83</v>
      </c>
    </row>
    <row r="2680" spans="3:13" x14ac:dyDescent="0.25">
      <c r="C2680" s="95">
        <v>39961</v>
      </c>
      <c r="D2680" s="97">
        <v>1.5928</v>
      </c>
      <c r="E2680">
        <v>64.39</v>
      </c>
      <c r="F2680">
        <v>1.3935999999999999</v>
      </c>
      <c r="G2680">
        <v>81.5</v>
      </c>
      <c r="H2680">
        <v>65.400000000000006</v>
      </c>
      <c r="I2680">
        <v>428.75</v>
      </c>
      <c r="J2680">
        <v>630.5</v>
      </c>
      <c r="K2680">
        <v>151.75</v>
      </c>
      <c r="L2680">
        <v>2144</v>
      </c>
      <c r="M2680">
        <v>9.83</v>
      </c>
    </row>
    <row r="2681" spans="3:13" x14ac:dyDescent="0.25">
      <c r="C2681" s="95">
        <v>39960</v>
      </c>
      <c r="D2681" s="97">
        <v>1.5958000000000001</v>
      </c>
      <c r="E2681">
        <v>62.5</v>
      </c>
      <c r="F2681">
        <v>1.3834</v>
      </c>
      <c r="G2681">
        <v>82.375</v>
      </c>
      <c r="H2681">
        <v>65.275000000000006</v>
      </c>
      <c r="I2681">
        <v>426</v>
      </c>
      <c r="J2681">
        <v>625.75</v>
      </c>
      <c r="K2681">
        <v>151.5</v>
      </c>
      <c r="L2681">
        <v>2144</v>
      </c>
      <c r="M2681">
        <v>9.84</v>
      </c>
    </row>
    <row r="2682" spans="3:13" x14ac:dyDescent="0.25">
      <c r="C2682" s="95">
        <v>39959</v>
      </c>
      <c r="D2682" s="97">
        <v>1.5929</v>
      </c>
      <c r="E2682">
        <v>61.24</v>
      </c>
      <c r="F2682">
        <v>1.3989</v>
      </c>
      <c r="G2682">
        <v>82.825000000000003</v>
      </c>
      <c r="H2682">
        <v>65.55</v>
      </c>
      <c r="I2682">
        <v>427.5</v>
      </c>
      <c r="J2682">
        <v>612</v>
      </c>
      <c r="K2682">
        <v>149</v>
      </c>
      <c r="L2682">
        <v>2144</v>
      </c>
      <c r="M2682">
        <v>9.83</v>
      </c>
    </row>
    <row r="2683" spans="3:13" x14ac:dyDescent="0.25">
      <c r="C2683" s="95">
        <v>39958</v>
      </c>
      <c r="D2683" s="97">
        <v>1.5916999999999999</v>
      </c>
      <c r="E2683">
        <v>60.21</v>
      </c>
      <c r="F2683">
        <v>1.4005000000000001</v>
      </c>
      <c r="G2683">
        <v>82.525000000000006</v>
      </c>
      <c r="H2683">
        <v>65.974999999999994</v>
      </c>
      <c r="I2683">
        <v>430.25</v>
      </c>
      <c r="J2683">
        <v>612.5</v>
      </c>
      <c r="K2683">
        <v>153</v>
      </c>
      <c r="L2683">
        <v>2144</v>
      </c>
      <c r="M2683">
        <v>9.82</v>
      </c>
    </row>
    <row r="2684" spans="3:13" x14ac:dyDescent="0.25">
      <c r="C2684" s="95">
        <v>39955</v>
      </c>
      <c r="D2684" s="97">
        <v>1.5932999999999999</v>
      </c>
      <c r="E2684">
        <v>60.78</v>
      </c>
      <c r="F2684">
        <v>1.3991</v>
      </c>
      <c r="G2684">
        <v>82.525000000000006</v>
      </c>
      <c r="H2684">
        <v>65.974999999999994</v>
      </c>
      <c r="I2684">
        <v>430.25</v>
      </c>
      <c r="J2684">
        <v>612.5</v>
      </c>
      <c r="K2684">
        <v>152.5</v>
      </c>
      <c r="L2684">
        <v>2144</v>
      </c>
      <c r="M2684">
        <v>9.82</v>
      </c>
    </row>
    <row r="2685" spans="3:13" x14ac:dyDescent="0.25">
      <c r="C2685" s="95">
        <v>39954</v>
      </c>
      <c r="D2685" s="97">
        <v>1.5845</v>
      </c>
      <c r="E2685">
        <v>59.93</v>
      </c>
      <c r="F2685">
        <v>1.3892</v>
      </c>
      <c r="G2685">
        <v>82.525000000000006</v>
      </c>
      <c r="H2685">
        <v>65.224999999999994</v>
      </c>
      <c r="I2685">
        <v>424</v>
      </c>
      <c r="J2685">
        <v>593.5</v>
      </c>
      <c r="K2685">
        <v>150.75</v>
      </c>
      <c r="L2685">
        <v>2144</v>
      </c>
      <c r="M2685">
        <v>9.8000000000000007</v>
      </c>
    </row>
    <row r="2686" spans="3:13" x14ac:dyDescent="0.25">
      <c r="C2686" s="95">
        <v>39953</v>
      </c>
      <c r="D2686" s="97">
        <v>1.5733999999999999</v>
      </c>
      <c r="E2686">
        <v>60.59</v>
      </c>
      <c r="F2686">
        <v>1.377</v>
      </c>
      <c r="G2686">
        <v>82.224999999999994</v>
      </c>
      <c r="H2686">
        <v>66.474999999999994</v>
      </c>
      <c r="I2686">
        <v>426</v>
      </c>
      <c r="J2686">
        <v>597.75</v>
      </c>
      <c r="K2686">
        <v>150.75</v>
      </c>
      <c r="L2686">
        <v>2144</v>
      </c>
      <c r="M2686">
        <v>9.82</v>
      </c>
    </row>
    <row r="2687" spans="3:13" x14ac:dyDescent="0.25">
      <c r="C2687" s="95">
        <v>39952</v>
      </c>
      <c r="D2687" s="97">
        <v>1.5472999999999999</v>
      </c>
      <c r="E2687">
        <v>58.92</v>
      </c>
      <c r="F2687">
        <v>1.3623000000000001</v>
      </c>
      <c r="G2687">
        <v>81.674999999999997</v>
      </c>
      <c r="H2687">
        <v>66.25</v>
      </c>
      <c r="I2687">
        <v>425.75</v>
      </c>
      <c r="J2687">
        <v>588.75</v>
      </c>
      <c r="K2687">
        <v>150.5</v>
      </c>
      <c r="L2687">
        <v>2144</v>
      </c>
      <c r="M2687">
        <v>9.82</v>
      </c>
    </row>
    <row r="2688" spans="3:13" x14ac:dyDescent="0.25">
      <c r="C2688" s="95">
        <v>39951</v>
      </c>
      <c r="D2688" s="97">
        <v>1.5345</v>
      </c>
      <c r="E2688">
        <v>58.47</v>
      </c>
      <c r="F2688">
        <v>1.3554999999999999</v>
      </c>
      <c r="G2688">
        <v>82.525000000000006</v>
      </c>
      <c r="H2688">
        <v>66.775000000000006</v>
      </c>
      <c r="I2688">
        <v>421.5</v>
      </c>
      <c r="J2688">
        <v>590.5</v>
      </c>
      <c r="K2688">
        <v>148</v>
      </c>
      <c r="L2688">
        <v>2144</v>
      </c>
      <c r="M2688">
        <v>9.83</v>
      </c>
    </row>
    <row r="2689" spans="3:13" x14ac:dyDescent="0.25">
      <c r="C2689" s="95">
        <v>39948</v>
      </c>
      <c r="D2689" s="97">
        <v>1.5161</v>
      </c>
      <c r="E2689">
        <v>55.98</v>
      </c>
      <c r="F2689">
        <v>1.3492</v>
      </c>
      <c r="G2689">
        <v>82.375</v>
      </c>
      <c r="H2689">
        <v>66.525000000000006</v>
      </c>
      <c r="I2689">
        <v>417.25</v>
      </c>
      <c r="J2689">
        <v>577.5</v>
      </c>
      <c r="K2689">
        <v>148</v>
      </c>
      <c r="L2689">
        <v>2144</v>
      </c>
      <c r="M2689">
        <v>9.83</v>
      </c>
    </row>
    <row r="2690" spans="3:13" x14ac:dyDescent="0.25">
      <c r="C2690" s="95">
        <v>39947</v>
      </c>
      <c r="D2690" s="97">
        <v>1.5221</v>
      </c>
      <c r="E2690">
        <v>56.69</v>
      </c>
      <c r="F2690">
        <v>1.3633</v>
      </c>
      <c r="G2690">
        <v>82.8</v>
      </c>
      <c r="H2690">
        <v>67</v>
      </c>
      <c r="I2690">
        <v>421.5</v>
      </c>
      <c r="J2690">
        <v>581.5</v>
      </c>
      <c r="K2690">
        <v>149.5</v>
      </c>
      <c r="L2690">
        <v>2144</v>
      </c>
      <c r="M2690">
        <v>9.82</v>
      </c>
    </row>
    <row r="2691" spans="3:13" x14ac:dyDescent="0.25">
      <c r="C2691" s="95">
        <v>39946</v>
      </c>
      <c r="D2691" s="97">
        <v>1.5150999999999999</v>
      </c>
      <c r="E2691">
        <v>57.34</v>
      </c>
      <c r="F2691">
        <v>1.3597999999999999</v>
      </c>
      <c r="G2691">
        <v>82.5</v>
      </c>
      <c r="H2691">
        <v>67.95</v>
      </c>
      <c r="I2691">
        <v>419.5</v>
      </c>
      <c r="J2691">
        <v>578.75</v>
      </c>
      <c r="K2691">
        <v>148.5</v>
      </c>
      <c r="L2691">
        <v>2144</v>
      </c>
      <c r="M2691">
        <v>9.83</v>
      </c>
    </row>
    <row r="2692" spans="3:13" x14ac:dyDescent="0.25">
      <c r="C2692" s="95">
        <v>39945</v>
      </c>
      <c r="D2692" s="97">
        <v>1.5270999999999999</v>
      </c>
      <c r="E2692">
        <v>57.94</v>
      </c>
      <c r="F2692">
        <v>1.3643000000000001</v>
      </c>
      <c r="G2692">
        <v>83.2</v>
      </c>
      <c r="H2692">
        <v>68.924999999999997</v>
      </c>
      <c r="I2692">
        <v>419.5</v>
      </c>
      <c r="J2692">
        <v>582.5</v>
      </c>
      <c r="K2692">
        <v>147.5</v>
      </c>
      <c r="L2692">
        <v>2144</v>
      </c>
      <c r="M2692">
        <v>9.7799999999999994</v>
      </c>
    </row>
    <row r="2693" spans="3:13" x14ac:dyDescent="0.25">
      <c r="C2693" s="95">
        <v>39944</v>
      </c>
      <c r="D2693" s="97">
        <v>1.5114000000000001</v>
      </c>
      <c r="E2693">
        <v>57.48</v>
      </c>
      <c r="F2693">
        <v>1.3573999999999999</v>
      </c>
      <c r="G2693">
        <v>83.275000000000006</v>
      </c>
      <c r="H2693">
        <v>61.1</v>
      </c>
      <c r="I2693">
        <v>413.5</v>
      </c>
      <c r="J2693">
        <v>580.5</v>
      </c>
      <c r="K2693">
        <v>145</v>
      </c>
      <c r="L2693">
        <v>2235</v>
      </c>
      <c r="M2693">
        <v>9.7799999999999994</v>
      </c>
    </row>
    <row r="2694" spans="3:13" x14ac:dyDescent="0.25">
      <c r="C2694" s="95">
        <v>39941</v>
      </c>
      <c r="D2694" s="97">
        <v>1.5244</v>
      </c>
      <c r="E2694">
        <v>58.14</v>
      </c>
      <c r="F2694">
        <v>1.3646</v>
      </c>
      <c r="G2694">
        <v>82.974999999999994</v>
      </c>
      <c r="H2694">
        <v>61.125</v>
      </c>
      <c r="I2694">
        <v>414</v>
      </c>
      <c r="J2694">
        <v>580.5</v>
      </c>
      <c r="K2694">
        <v>146</v>
      </c>
      <c r="L2694">
        <v>2235</v>
      </c>
      <c r="M2694">
        <v>9.77</v>
      </c>
    </row>
    <row r="2695" spans="3:13" x14ac:dyDescent="0.25">
      <c r="C2695" s="95">
        <v>39940</v>
      </c>
      <c r="D2695" s="97">
        <v>1.5032000000000001</v>
      </c>
      <c r="E2695">
        <v>56.47</v>
      </c>
      <c r="F2695">
        <v>1.3398000000000001</v>
      </c>
      <c r="G2695">
        <v>82.025000000000006</v>
      </c>
      <c r="H2695">
        <v>59.2</v>
      </c>
      <c r="I2695">
        <v>404.75</v>
      </c>
      <c r="J2695">
        <v>559</v>
      </c>
      <c r="K2695">
        <v>146</v>
      </c>
      <c r="L2695">
        <v>2235</v>
      </c>
      <c r="M2695">
        <v>9.81</v>
      </c>
    </row>
    <row r="2696" spans="3:13" x14ac:dyDescent="0.25">
      <c r="C2696" s="95">
        <v>39939</v>
      </c>
      <c r="D2696" s="97">
        <v>1.5121</v>
      </c>
      <c r="E2696">
        <v>56.15</v>
      </c>
      <c r="F2696">
        <v>1.3317000000000001</v>
      </c>
      <c r="G2696">
        <v>81.875</v>
      </c>
      <c r="H2696">
        <v>58.7</v>
      </c>
      <c r="I2696">
        <v>400.75</v>
      </c>
      <c r="J2696">
        <v>547.75</v>
      </c>
      <c r="K2696">
        <v>146</v>
      </c>
      <c r="L2696">
        <v>2235</v>
      </c>
      <c r="M2696">
        <v>9.81</v>
      </c>
    </row>
    <row r="2697" spans="3:13" x14ac:dyDescent="0.25">
      <c r="C2697" s="95">
        <v>39938</v>
      </c>
      <c r="D2697" s="97">
        <v>1.5066999999999999</v>
      </c>
      <c r="E2697">
        <v>54.12</v>
      </c>
      <c r="F2697">
        <v>1.3322000000000001</v>
      </c>
      <c r="G2697">
        <v>82.125</v>
      </c>
      <c r="H2697">
        <v>55.8</v>
      </c>
      <c r="I2697">
        <v>398.5</v>
      </c>
      <c r="J2697">
        <v>541.5</v>
      </c>
      <c r="K2697">
        <v>146.25</v>
      </c>
      <c r="L2697">
        <v>2235</v>
      </c>
      <c r="M2697">
        <v>9.85</v>
      </c>
    </row>
    <row r="2698" spans="3:13" x14ac:dyDescent="0.25">
      <c r="C2698" s="95">
        <v>39937</v>
      </c>
      <c r="D2698" s="97">
        <v>1.5026999999999999</v>
      </c>
      <c r="E2698">
        <v>54.58</v>
      </c>
      <c r="F2698">
        <v>1.3402000000000001</v>
      </c>
      <c r="G2698">
        <v>81.875</v>
      </c>
      <c r="H2698">
        <v>55.975000000000001</v>
      </c>
      <c r="I2698">
        <v>398</v>
      </c>
      <c r="J2698">
        <v>538.5</v>
      </c>
      <c r="K2698">
        <v>145.75</v>
      </c>
      <c r="L2698">
        <v>2235</v>
      </c>
      <c r="M2698">
        <v>9.83</v>
      </c>
    </row>
    <row r="2699" spans="3:13" x14ac:dyDescent="0.25">
      <c r="C2699" s="95">
        <v>39934</v>
      </c>
      <c r="D2699" s="97">
        <v>1.4917</v>
      </c>
      <c r="E2699">
        <v>52.85</v>
      </c>
      <c r="F2699">
        <v>1.3263</v>
      </c>
      <c r="G2699">
        <v>82.1</v>
      </c>
      <c r="H2699">
        <v>58.475000000000001</v>
      </c>
      <c r="I2699">
        <v>406.25</v>
      </c>
      <c r="J2699">
        <v>557.25</v>
      </c>
      <c r="K2699">
        <v>142</v>
      </c>
      <c r="L2699">
        <v>2235</v>
      </c>
      <c r="M2699">
        <v>9.94</v>
      </c>
    </row>
    <row r="2700" spans="3:13" x14ac:dyDescent="0.25">
      <c r="C2700" s="95">
        <v>39933</v>
      </c>
      <c r="D2700" s="97">
        <v>1.4785999999999999</v>
      </c>
      <c r="E2700">
        <v>50.8</v>
      </c>
      <c r="F2700">
        <v>1.3226</v>
      </c>
      <c r="G2700">
        <v>87.55</v>
      </c>
      <c r="H2700">
        <v>58.1</v>
      </c>
      <c r="I2700">
        <v>396.25</v>
      </c>
      <c r="J2700">
        <v>524.25</v>
      </c>
      <c r="K2700">
        <v>142</v>
      </c>
      <c r="L2700">
        <v>2235</v>
      </c>
      <c r="M2700">
        <v>10.77</v>
      </c>
    </row>
    <row r="2701" spans="3:13" x14ac:dyDescent="0.25">
      <c r="C2701" s="95">
        <v>39932</v>
      </c>
      <c r="D2701" s="97">
        <v>1.4774</v>
      </c>
      <c r="E2701">
        <v>50.78</v>
      </c>
      <c r="F2701">
        <v>1.3263</v>
      </c>
      <c r="G2701">
        <v>86.75</v>
      </c>
      <c r="H2701">
        <v>60.45</v>
      </c>
      <c r="I2701">
        <v>393</v>
      </c>
      <c r="J2701">
        <v>520.75</v>
      </c>
      <c r="K2701">
        <v>140.5</v>
      </c>
      <c r="L2701">
        <v>2235</v>
      </c>
      <c r="M2701">
        <v>10.77</v>
      </c>
    </row>
    <row r="2702" spans="3:13" x14ac:dyDescent="0.25">
      <c r="C2702" s="95">
        <v>39931</v>
      </c>
      <c r="D2702" s="97">
        <v>1.4624999999999999</v>
      </c>
      <c r="E2702">
        <v>49.99</v>
      </c>
      <c r="F2702">
        <v>1.3144</v>
      </c>
      <c r="G2702">
        <v>85.9</v>
      </c>
      <c r="H2702">
        <v>63.3</v>
      </c>
      <c r="I2702">
        <v>375</v>
      </c>
      <c r="J2702">
        <v>510.5</v>
      </c>
      <c r="K2702">
        <v>139.25</v>
      </c>
      <c r="L2702">
        <v>2235</v>
      </c>
      <c r="M2702">
        <v>10.76</v>
      </c>
    </row>
    <row r="2703" spans="3:13" x14ac:dyDescent="0.25">
      <c r="C2703" s="95">
        <v>39930</v>
      </c>
      <c r="D2703" s="97">
        <v>1.462</v>
      </c>
      <c r="E2703">
        <v>50.32</v>
      </c>
      <c r="F2703">
        <v>1.3018000000000001</v>
      </c>
      <c r="G2703">
        <v>86.15</v>
      </c>
      <c r="H2703">
        <v>66</v>
      </c>
      <c r="I2703">
        <v>372.25</v>
      </c>
      <c r="J2703">
        <v>508</v>
      </c>
      <c r="K2703">
        <v>139.5</v>
      </c>
      <c r="L2703">
        <v>2235</v>
      </c>
      <c r="M2703">
        <v>10.76</v>
      </c>
    </row>
    <row r="2704" spans="3:13" x14ac:dyDescent="0.25">
      <c r="C2704" s="95">
        <v>39927</v>
      </c>
      <c r="D2704" s="97">
        <v>1.4675</v>
      </c>
      <c r="E2704">
        <v>51.67</v>
      </c>
      <c r="F2704">
        <v>1.3251999999999999</v>
      </c>
      <c r="G2704">
        <v>86.85</v>
      </c>
      <c r="H2704">
        <v>69</v>
      </c>
      <c r="I2704">
        <v>377</v>
      </c>
      <c r="J2704">
        <v>532.25</v>
      </c>
      <c r="K2704">
        <v>141.5</v>
      </c>
      <c r="L2704">
        <v>2235</v>
      </c>
      <c r="M2704">
        <v>10.78</v>
      </c>
    </row>
    <row r="2705" spans="3:13" x14ac:dyDescent="0.25">
      <c r="C2705" s="95">
        <v>39926</v>
      </c>
      <c r="D2705" s="97">
        <v>1.4717</v>
      </c>
      <c r="E2705">
        <v>50.11</v>
      </c>
      <c r="F2705">
        <v>1.3146</v>
      </c>
      <c r="G2705">
        <v>87.75</v>
      </c>
      <c r="H2705">
        <v>69.55</v>
      </c>
      <c r="I2705">
        <v>381</v>
      </c>
      <c r="J2705">
        <v>529.25</v>
      </c>
      <c r="K2705">
        <v>145.75</v>
      </c>
      <c r="L2705">
        <v>2235</v>
      </c>
      <c r="M2705">
        <v>10.77</v>
      </c>
    </row>
    <row r="2706" spans="3:13" x14ac:dyDescent="0.25">
      <c r="C2706" s="95">
        <v>39925</v>
      </c>
      <c r="D2706" s="97">
        <v>1.4474</v>
      </c>
      <c r="E2706">
        <v>49.81</v>
      </c>
      <c r="F2706">
        <v>1.2997000000000001</v>
      </c>
      <c r="G2706">
        <v>87.575000000000003</v>
      </c>
      <c r="H2706">
        <v>70.650000000000006</v>
      </c>
      <c r="I2706">
        <v>373.5</v>
      </c>
      <c r="J2706">
        <v>516.75</v>
      </c>
      <c r="K2706">
        <v>143.5</v>
      </c>
      <c r="L2706">
        <v>2235</v>
      </c>
      <c r="M2706">
        <v>10.76</v>
      </c>
    </row>
    <row r="2707" spans="3:13" x14ac:dyDescent="0.25">
      <c r="C2707" s="95">
        <v>39924</v>
      </c>
      <c r="D2707" s="97">
        <v>1.4671000000000001</v>
      </c>
      <c r="E2707">
        <v>49.82</v>
      </c>
      <c r="F2707">
        <v>1.2932999999999999</v>
      </c>
      <c r="G2707">
        <v>87.974999999999994</v>
      </c>
      <c r="H2707">
        <v>71.075000000000003</v>
      </c>
      <c r="I2707">
        <v>374</v>
      </c>
      <c r="J2707">
        <v>509.5</v>
      </c>
      <c r="K2707">
        <v>141</v>
      </c>
      <c r="L2707">
        <v>2235</v>
      </c>
      <c r="M2707">
        <v>10.76</v>
      </c>
    </row>
    <row r="2708" spans="3:13" x14ac:dyDescent="0.25">
      <c r="C2708" s="95">
        <v>39923</v>
      </c>
      <c r="D2708" s="97">
        <v>1.4524999999999999</v>
      </c>
      <c r="E2708">
        <v>49.86</v>
      </c>
      <c r="F2708">
        <v>1.2915000000000001</v>
      </c>
      <c r="G2708">
        <v>87.375</v>
      </c>
      <c r="H2708">
        <v>70.924999999999997</v>
      </c>
      <c r="I2708">
        <v>369.5</v>
      </c>
      <c r="J2708">
        <v>504.5</v>
      </c>
      <c r="K2708">
        <v>138.25</v>
      </c>
      <c r="L2708">
        <v>2235</v>
      </c>
      <c r="M2708">
        <v>10.76</v>
      </c>
    </row>
    <row r="2709" spans="3:13" x14ac:dyDescent="0.25">
      <c r="C2709" s="95">
        <v>39920</v>
      </c>
      <c r="D2709" s="97">
        <v>1.4793000000000001</v>
      </c>
      <c r="E2709">
        <v>53.35</v>
      </c>
      <c r="F2709">
        <v>1.3038000000000001</v>
      </c>
      <c r="G2709">
        <v>88.325000000000003</v>
      </c>
      <c r="H2709">
        <v>72.25</v>
      </c>
      <c r="I2709">
        <v>376.25</v>
      </c>
      <c r="J2709">
        <v>523</v>
      </c>
      <c r="K2709">
        <v>139</v>
      </c>
      <c r="L2709">
        <v>2235</v>
      </c>
      <c r="M2709">
        <v>10.76</v>
      </c>
    </row>
    <row r="2710" spans="3:13" x14ac:dyDescent="0.25">
      <c r="C2710" s="95">
        <v>39919</v>
      </c>
      <c r="D2710" s="97">
        <v>1.4923</v>
      </c>
      <c r="E2710">
        <v>53.06</v>
      </c>
      <c r="F2710">
        <v>1.3178000000000001</v>
      </c>
      <c r="G2710">
        <v>88.55</v>
      </c>
      <c r="H2710">
        <v>71.875</v>
      </c>
      <c r="I2710">
        <v>385.75</v>
      </c>
      <c r="J2710">
        <v>524.75</v>
      </c>
      <c r="K2710">
        <v>136.75</v>
      </c>
      <c r="L2710">
        <v>2235</v>
      </c>
      <c r="M2710">
        <v>10.76</v>
      </c>
    </row>
    <row r="2711" spans="3:13" x14ac:dyDescent="0.25">
      <c r="C2711" s="95">
        <v>39918</v>
      </c>
      <c r="D2711" s="97">
        <v>1.4985999999999999</v>
      </c>
      <c r="E2711">
        <v>51.79</v>
      </c>
      <c r="F2711">
        <v>1.3219000000000001</v>
      </c>
      <c r="G2711">
        <v>87.424999999999997</v>
      </c>
      <c r="H2711">
        <v>71.400000000000006</v>
      </c>
      <c r="I2711">
        <v>384.5</v>
      </c>
      <c r="J2711">
        <v>515.25</v>
      </c>
      <c r="K2711">
        <v>135.75</v>
      </c>
      <c r="L2711">
        <v>2235</v>
      </c>
      <c r="M2711">
        <v>10.75</v>
      </c>
    </row>
    <row r="2712" spans="3:13" x14ac:dyDescent="0.25">
      <c r="C2712" s="95">
        <v>39917</v>
      </c>
      <c r="D2712" s="97">
        <v>1.4896</v>
      </c>
      <c r="E2712">
        <v>51.96</v>
      </c>
      <c r="F2712">
        <v>1.3251999999999999</v>
      </c>
      <c r="G2712">
        <v>86.35</v>
      </c>
      <c r="H2712">
        <v>71.174999999999997</v>
      </c>
      <c r="I2712">
        <v>394.25</v>
      </c>
      <c r="J2712">
        <v>522.25</v>
      </c>
      <c r="K2712">
        <v>136</v>
      </c>
      <c r="L2712">
        <v>2235</v>
      </c>
      <c r="M2712">
        <v>10.74</v>
      </c>
    </row>
    <row r="2713" spans="3:13" x14ac:dyDescent="0.25">
      <c r="C2713" s="95">
        <v>39916</v>
      </c>
      <c r="D2713" s="97">
        <v>1.4844999999999999</v>
      </c>
      <c r="E2713">
        <v>52.14</v>
      </c>
      <c r="F2713">
        <v>1.3363</v>
      </c>
      <c r="G2713">
        <v>87.474999999999994</v>
      </c>
      <c r="H2713">
        <v>73.325000000000003</v>
      </c>
      <c r="I2713">
        <v>387.5</v>
      </c>
      <c r="J2713">
        <v>523.25</v>
      </c>
      <c r="K2713">
        <v>136</v>
      </c>
      <c r="L2713">
        <v>2235</v>
      </c>
      <c r="M2713">
        <v>10.76</v>
      </c>
    </row>
    <row r="2714" spans="3:13" x14ac:dyDescent="0.25">
      <c r="C2714" s="95">
        <v>39913</v>
      </c>
      <c r="D2714" s="97">
        <v>1.4670000000000001</v>
      </c>
      <c r="E2714">
        <v>54.06</v>
      </c>
      <c r="F2714">
        <v>1.3186</v>
      </c>
      <c r="G2714">
        <v>87.525000000000006</v>
      </c>
      <c r="H2714">
        <v>58</v>
      </c>
      <c r="I2714">
        <v>390.25</v>
      </c>
      <c r="J2714">
        <v>522</v>
      </c>
      <c r="K2714">
        <v>136</v>
      </c>
      <c r="L2714">
        <v>2235</v>
      </c>
      <c r="M2714">
        <v>10.78</v>
      </c>
    </row>
    <row r="2715" spans="3:13" x14ac:dyDescent="0.25">
      <c r="C2715" s="95">
        <v>39912</v>
      </c>
      <c r="D2715" s="97">
        <v>1.4666999999999999</v>
      </c>
      <c r="E2715">
        <v>54.06</v>
      </c>
      <c r="F2715">
        <v>1.3164</v>
      </c>
      <c r="G2715">
        <v>87.525000000000006</v>
      </c>
      <c r="H2715">
        <v>58</v>
      </c>
      <c r="I2715">
        <v>390.25</v>
      </c>
      <c r="J2715">
        <v>522</v>
      </c>
      <c r="K2715">
        <v>136</v>
      </c>
      <c r="L2715">
        <v>2235</v>
      </c>
      <c r="M2715">
        <v>10.78</v>
      </c>
    </row>
    <row r="2716" spans="3:13" x14ac:dyDescent="0.25">
      <c r="C2716" s="95">
        <v>39911</v>
      </c>
      <c r="D2716" s="97">
        <v>1.4698</v>
      </c>
      <c r="E2716">
        <v>51.59</v>
      </c>
      <c r="F2716">
        <v>1.3258000000000001</v>
      </c>
      <c r="G2716">
        <v>86.05</v>
      </c>
      <c r="H2716">
        <v>58.375</v>
      </c>
      <c r="I2716">
        <v>397</v>
      </c>
      <c r="J2716">
        <v>532</v>
      </c>
      <c r="K2716">
        <v>136.25</v>
      </c>
      <c r="L2716">
        <v>2235</v>
      </c>
      <c r="M2716">
        <v>10.81</v>
      </c>
    </row>
    <row r="2717" spans="3:13" x14ac:dyDescent="0.25">
      <c r="C2717" s="95">
        <v>39910</v>
      </c>
      <c r="D2717" s="97">
        <v>1.4732000000000001</v>
      </c>
      <c r="E2717">
        <v>51.22</v>
      </c>
      <c r="F2717">
        <v>1.3267</v>
      </c>
      <c r="G2717">
        <v>86.275000000000006</v>
      </c>
      <c r="H2717">
        <v>59.174999999999997</v>
      </c>
      <c r="I2717">
        <v>396.25</v>
      </c>
      <c r="J2717">
        <v>539.75</v>
      </c>
      <c r="K2717">
        <v>138.75</v>
      </c>
      <c r="L2717">
        <v>2235</v>
      </c>
      <c r="M2717">
        <v>10.81</v>
      </c>
    </row>
    <row r="2718" spans="3:13" x14ac:dyDescent="0.25">
      <c r="C2718" s="95">
        <v>39909</v>
      </c>
      <c r="D2718" s="97">
        <v>1.4752000000000001</v>
      </c>
      <c r="E2718">
        <v>52.24</v>
      </c>
      <c r="F2718">
        <v>1.3406</v>
      </c>
      <c r="G2718">
        <v>86.525000000000006</v>
      </c>
      <c r="H2718">
        <v>59.725000000000001</v>
      </c>
      <c r="I2718">
        <v>405.5</v>
      </c>
      <c r="J2718">
        <v>557</v>
      </c>
      <c r="K2718">
        <v>137.75</v>
      </c>
      <c r="L2718">
        <v>2235</v>
      </c>
      <c r="M2718">
        <v>10.98</v>
      </c>
    </row>
    <row r="2719" spans="3:13" x14ac:dyDescent="0.25">
      <c r="C2719" s="95">
        <v>39906</v>
      </c>
      <c r="D2719" s="97">
        <v>1.4830000000000001</v>
      </c>
      <c r="E2719">
        <v>53.47</v>
      </c>
      <c r="F2719">
        <v>1.3480000000000001</v>
      </c>
      <c r="G2719">
        <v>86.05</v>
      </c>
      <c r="H2719">
        <v>60.274999999999999</v>
      </c>
      <c r="I2719">
        <v>404.5</v>
      </c>
      <c r="J2719">
        <v>563.5</v>
      </c>
      <c r="K2719">
        <v>137</v>
      </c>
      <c r="L2719">
        <v>2235</v>
      </c>
      <c r="M2719">
        <v>11.03</v>
      </c>
    </row>
    <row r="2720" spans="3:13" x14ac:dyDescent="0.25">
      <c r="C2720" s="95">
        <v>39905</v>
      </c>
      <c r="D2720" s="97">
        <v>1.4729000000000001</v>
      </c>
      <c r="E2720">
        <v>52.75</v>
      </c>
      <c r="F2720">
        <v>1.3461000000000001</v>
      </c>
      <c r="G2720">
        <v>85.174999999999997</v>
      </c>
      <c r="H2720">
        <v>59.674999999999997</v>
      </c>
      <c r="I2720">
        <v>402.5</v>
      </c>
      <c r="J2720">
        <v>550.5</v>
      </c>
      <c r="K2720">
        <v>136.25</v>
      </c>
      <c r="L2720">
        <v>2235</v>
      </c>
      <c r="M2720">
        <v>10.46</v>
      </c>
    </row>
    <row r="2721" spans="3:13" x14ac:dyDescent="0.25">
      <c r="C2721" s="95">
        <v>39904</v>
      </c>
      <c r="D2721" s="97">
        <v>1.4460999999999999</v>
      </c>
      <c r="E2721">
        <v>48.44</v>
      </c>
      <c r="F2721">
        <v>1.3230999999999999</v>
      </c>
      <c r="G2721">
        <v>83.775000000000006</v>
      </c>
      <c r="H2721">
        <v>60.15</v>
      </c>
      <c r="I2721">
        <v>396</v>
      </c>
      <c r="J2721">
        <v>525.5</v>
      </c>
      <c r="K2721">
        <v>133.25</v>
      </c>
      <c r="L2721">
        <v>2235</v>
      </c>
      <c r="M2721">
        <v>10.46</v>
      </c>
    </row>
    <row r="2722" spans="3:13" x14ac:dyDescent="0.25">
      <c r="C2722" s="95">
        <v>39903</v>
      </c>
      <c r="D2722" s="97">
        <v>1.4325000000000001</v>
      </c>
      <c r="E2722">
        <v>49.23</v>
      </c>
      <c r="F2722">
        <v>1.325</v>
      </c>
      <c r="G2722">
        <v>83.924999999999997</v>
      </c>
      <c r="H2722">
        <v>60.35</v>
      </c>
      <c r="I2722">
        <v>404.75</v>
      </c>
      <c r="J2722">
        <v>532.75</v>
      </c>
      <c r="K2722">
        <v>132</v>
      </c>
      <c r="L2722">
        <v>2158</v>
      </c>
      <c r="M2722">
        <v>10.46</v>
      </c>
    </row>
    <row r="2723" spans="3:13" x14ac:dyDescent="0.25">
      <c r="C2723" s="95">
        <v>39902</v>
      </c>
      <c r="D2723" s="97">
        <v>1.4255</v>
      </c>
      <c r="E2723">
        <v>47.99</v>
      </c>
      <c r="F2723">
        <v>1.3206</v>
      </c>
      <c r="G2723">
        <v>82.825000000000003</v>
      </c>
      <c r="H2723">
        <v>60.55</v>
      </c>
      <c r="I2723">
        <v>386.25</v>
      </c>
      <c r="J2723">
        <v>512.5</v>
      </c>
      <c r="K2723">
        <v>132.25</v>
      </c>
      <c r="L2723">
        <v>2158</v>
      </c>
      <c r="M2723">
        <v>10.46</v>
      </c>
    </row>
    <row r="2724" spans="3:13" x14ac:dyDescent="0.25">
      <c r="C2724" s="95">
        <v>39899</v>
      </c>
      <c r="D2724" s="97">
        <v>1.4322999999999999</v>
      </c>
      <c r="E2724">
        <v>51.98</v>
      </c>
      <c r="F2724">
        <v>1.3298000000000001</v>
      </c>
      <c r="G2724">
        <v>84.325000000000003</v>
      </c>
      <c r="H2724">
        <v>60.475000000000001</v>
      </c>
      <c r="I2724">
        <v>387</v>
      </c>
      <c r="J2724">
        <v>507.25</v>
      </c>
      <c r="K2724">
        <v>132.25</v>
      </c>
      <c r="L2724">
        <v>2158</v>
      </c>
      <c r="M2724">
        <v>10.46</v>
      </c>
    </row>
    <row r="2725" spans="3:13" x14ac:dyDescent="0.25">
      <c r="C2725" s="95">
        <v>39898</v>
      </c>
      <c r="D2725" s="97">
        <v>1.4438</v>
      </c>
      <c r="E2725">
        <v>53.46</v>
      </c>
      <c r="F2725">
        <v>1.3532</v>
      </c>
      <c r="G2725">
        <v>84.275000000000006</v>
      </c>
      <c r="H2725">
        <v>60.524999999999999</v>
      </c>
      <c r="I2725">
        <v>390.75</v>
      </c>
      <c r="J2725">
        <v>514.5</v>
      </c>
      <c r="K2725">
        <v>132.25</v>
      </c>
      <c r="L2725">
        <v>2158</v>
      </c>
      <c r="M2725">
        <v>10.45</v>
      </c>
    </row>
    <row r="2726" spans="3:13" x14ac:dyDescent="0.25">
      <c r="C2726" s="95">
        <v>39897</v>
      </c>
      <c r="D2726" s="97">
        <v>1.4551000000000001</v>
      </c>
      <c r="E2726">
        <v>51.75</v>
      </c>
      <c r="F2726">
        <v>1.3582000000000001</v>
      </c>
      <c r="G2726">
        <v>84.625</v>
      </c>
      <c r="H2726">
        <v>61.25</v>
      </c>
      <c r="I2726">
        <v>385.75</v>
      </c>
      <c r="J2726">
        <v>508</v>
      </c>
      <c r="K2726">
        <v>133.75</v>
      </c>
      <c r="L2726">
        <v>2158</v>
      </c>
      <c r="M2726">
        <v>10.45</v>
      </c>
    </row>
    <row r="2727" spans="3:13" x14ac:dyDescent="0.25">
      <c r="C2727" s="95">
        <v>39896</v>
      </c>
      <c r="D2727" s="97">
        <v>1.4678</v>
      </c>
      <c r="E2727">
        <v>53.5</v>
      </c>
      <c r="F2727">
        <v>1.3458000000000001</v>
      </c>
      <c r="G2727">
        <v>85.45</v>
      </c>
      <c r="H2727">
        <v>61.35</v>
      </c>
      <c r="I2727">
        <v>393.75</v>
      </c>
      <c r="J2727">
        <v>535</v>
      </c>
      <c r="K2727">
        <v>136.5</v>
      </c>
      <c r="L2727">
        <v>2158</v>
      </c>
      <c r="M2727">
        <v>10.47</v>
      </c>
    </row>
    <row r="2728" spans="3:13" x14ac:dyDescent="0.25">
      <c r="C2728" s="95">
        <v>39895</v>
      </c>
      <c r="D2728" s="97">
        <v>1.4570000000000001</v>
      </c>
      <c r="E2728">
        <v>53.47</v>
      </c>
      <c r="F2728">
        <v>1.3629</v>
      </c>
      <c r="G2728">
        <v>85.95</v>
      </c>
      <c r="H2728">
        <v>60.65</v>
      </c>
      <c r="I2728">
        <v>395.5</v>
      </c>
      <c r="J2728">
        <v>549.25</v>
      </c>
      <c r="K2728">
        <v>139</v>
      </c>
      <c r="L2728">
        <v>2158</v>
      </c>
      <c r="M2728">
        <v>10.48</v>
      </c>
    </row>
    <row r="2729" spans="3:13" x14ac:dyDescent="0.25">
      <c r="C2729" s="95">
        <v>39892</v>
      </c>
      <c r="D2729" s="97">
        <v>1.4466000000000001</v>
      </c>
      <c r="E2729">
        <v>51.22</v>
      </c>
      <c r="F2729">
        <v>1.3580000000000001</v>
      </c>
      <c r="G2729">
        <v>85.2</v>
      </c>
      <c r="H2729">
        <v>61.75</v>
      </c>
      <c r="I2729">
        <v>396.5</v>
      </c>
      <c r="J2729">
        <v>550.25</v>
      </c>
      <c r="K2729">
        <v>137.75</v>
      </c>
      <c r="L2729">
        <v>2158</v>
      </c>
      <c r="M2729">
        <v>10.51</v>
      </c>
    </row>
    <row r="2730" spans="3:13" x14ac:dyDescent="0.25">
      <c r="C2730" s="95">
        <v>39891</v>
      </c>
      <c r="D2730" s="97">
        <v>1.4505999999999999</v>
      </c>
      <c r="E2730">
        <v>50.67</v>
      </c>
      <c r="F2730">
        <v>1.3663000000000001</v>
      </c>
      <c r="G2730">
        <v>84.75</v>
      </c>
      <c r="H2730">
        <v>62.05</v>
      </c>
      <c r="I2730">
        <v>396.5</v>
      </c>
      <c r="J2730">
        <v>555.25</v>
      </c>
      <c r="K2730">
        <v>137.75</v>
      </c>
      <c r="L2730">
        <v>2158</v>
      </c>
      <c r="M2730">
        <v>10.55</v>
      </c>
    </row>
    <row r="2731" spans="3:13" x14ac:dyDescent="0.25">
      <c r="C2731" s="95">
        <v>39890</v>
      </c>
      <c r="D2731" s="97">
        <v>1.4332</v>
      </c>
      <c r="E2731">
        <v>47.66</v>
      </c>
      <c r="F2731">
        <v>1.3505</v>
      </c>
      <c r="G2731">
        <v>83.55</v>
      </c>
      <c r="H2731">
        <v>62.25</v>
      </c>
      <c r="I2731">
        <v>388.25</v>
      </c>
      <c r="J2731">
        <v>530</v>
      </c>
      <c r="K2731">
        <v>138.25</v>
      </c>
      <c r="L2731">
        <v>2158</v>
      </c>
      <c r="M2731">
        <v>10.4</v>
      </c>
    </row>
    <row r="2732" spans="3:13" x14ac:dyDescent="0.25">
      <c r="C2732" s="95">
        <v>39889</v>
      </c>
      <c r="D2732" s="97">
        <v>1.4047000000000001</v>
      </c>
      <c r="E2732">
        <v>48.24</v>
      </c>
      <c r="F2732">
        <v>1.3011999999999999</v>
      </c>
      <c r="G2732">
        <v>84.3</v>
      </c>
      <c r="H2732">
        <v>62.15</v>
      </c>
      <c r="I2732">
        <v>390.5</v>
      </c>
      <c r="J2732">
        <v>552.5</v>
      </c>
      <c r="K2732">
        <v>140</v>
      </c>
      <c r="L2732">
        <v>2158</v>
      </c>
      <c r="M2732">
        <v>10.42</v>
      </c>
    </row>
    <row r="2733" spans="3:13" x14ac:dyDescent="0.25">
      <c r="C2733" s="95">
        <v>39888</v>
      </c>
      <c r="D2733" s="97">
        <v>1.4059999999999999</v>
      </c>
      <c r="E2733">
        <v>43.98</v>
      </c>
      <c r="F2733">
        <v>1.2965</v>
      </c>
      <c r="G2733">
        <v>84.45</v>
      </c>
      <c r="H2733">
        <v>62.75</v>
      </c>
      <c r="I2733">
        <v>391.5</v>
      </c>
      <c r="J2733">
        <v>544.25</v>
      </c>
      <c r="K2733">
        <v>138.75</v>
      </c>
      <c r="L2733">
        <v>2158</v>
      </c>
      <c r="M2733">
        <v>10.37</v>
      </c>
    </row>
    <row r="2734" spans="3:13" x14ac:dyDescent="0.25">
      <c r="C2734" s="95">
        <v>39885</v>
      </c>
      <c r="D2734" s="97">
        <v>1.4003000000000001</v>
      </c>
      <c r="E2734">
        <v>44.93</v>
      </c>
      <c r="F2734">
        <v>1.2922</v>
      </c>
      <c r="G2734">
        <v>84.65</v>
      </c>
      <c r="H2734">
        <v>63.2</v>
      </c>
      <c r="I2734">
        <v>375</v>
      </c>
      <c r="J2734">
        <v>506.5</v>
      </c>
      <c r="K2734">
        <v>137</v>
      </c>
      <c r="L2734">
        <v>2158</v>
      </c>
      <c r="M2734">
        <v>10.31</v>
      </c>
    </row>
    <row r="2735" spans="3:13" x14ac:dyDescent="0.25">
      <c r="C2735" s="95">
        <v>39884</v>
      </c>
      <c r="D2735" s="97">
        <v>1.3933</v>
      </c>
      <c r="E2735">
        <v>45.09</v>
      </c>
      <c r="F2735">
        <v>1.2908999999999999</v>
      </c>
      <c r="G2735">
        <v>83.9</v>
      </c>
      <c r="H2735">
        <v>62.225000000000001</v>
      </c>
      <c r="I2735">
        <v>376.75</v>
      </c>
      <c r="J2735">
        <v>515.25</v>
      </c>
      <c r="K2735">
        <v>137.5</v>
      </c>
      <c r="L2735">
        <v>2158</v>
      </c>
      <c r="M2735">
        <v>10.27</v>
      </c>
    </row>
    <row r="2736" spans="3:13" x14ac:dyDescent="0.25">
      <c r="C2736" s="95">
        <v>39883</v>
      </c>
      <c r="D2736" s="97">
        <v>1.3859999999999999</v>
      </c>
      <c r="E2736">
        <v>41.4</v>
      </c>
      <c r="F2736">
        <v>1.2827</v>
      </c>
      <c r="G2736">
        <v>82.55</v>
      </c>
      <c r="H2736">
        <v>60.325000000000003</v>
      </c>
      <c r="I2736">
        <v>356</v>
      </c>
      <c r="J2736">
        <v>498.75</v>
      </c>
      <c r="K2736">
        <v>136.25</v>
      </c>
      <c r="L2736">
        <v>2158</v>
      </c>
      <c r="M2736">
        <v>10.220000000000001</v>
      </c>
    </row>
    <row r="2737" spans="3:13" x14ac:dyDescent="0.25">
      <c r="C2737" s="95">
        <v>39882</v>
      </c>
      <c r="D2737" s="97">
        <v>1.3746</v>
      </c>
      <c r="E2737">
        <v>43.96</v>
      </c>
      <c r="F2737">
        <v>1.2669999999999999</v>
      </c>
      <c r="G2737">
        <v>82.875</v>
      </c>
      <c r="H2737">
        <v>60.524999999999999</v>
      </c>
      <c r="I2737">
        <v>366.75</v>
      </c>
      <c r="J2737">
        <v>522.75</v>
      </c>
      <c r="K2737">
        <v>139.75</v>
      </c>
      <c r="L2737">
        <v>2158</v>
      </c>
      <c r="M2737">
        <v>10.220000000000001</v>
      </c>
    </row>
    <row r="2738" spans="3:13" x14ac:dyDescent="0.25">
      <c r="C2738" s="95">
        <v>39881</v>
      </c>
      <c r="D2738" s="97">
        <v>1.377</v>
      </c>
      <c r="E2738">
        <v>44.13</v>
      </c>
      <c r="F2738">
        <v>1.2609999999999999</v>
      </c>
      <c r="G2738">
        <v>83.2</v>
      </c>
      <c r="H2738">
        <v>62.424999999999997</v>
      </c>
      <c r="I2738">
        <v>357.25</v>
      </c>
      <c r="J2738">
        <v>513</v>
      </c>
      <c r="K2738">
        <v>141.25</v>
      </c>
      <c r="L2738">
        <v>2158</v>
      </c>
      <c r="M2738">
        <v>10.29</v>
      </c>
    </row>
    <row r="2739" spans="3:13" x14ac:dyDescent="0.25">
      <c r="C2739" s="95">
        <v>39878</v>
      </c>
      <c r="D2739" s="97">
        <v>1.4077</v>
      </c>
      <c r="E2739">
        <v>44.85</v>
      </c>
      <c r="F2739">
        <v>1.264</v>
      </c>
      <c r="G2739">
        <v>82.45</v>
      </c>
      <c r="H2739">
        <v>62.5</v>
      </c>
      <c r="I2739">
        <v>352.75</v>
      </c>
      <c r="J2739">
        <v>516.25</v>
      </c>
      <c r="K2739">
        <v>137.5</v>
      </c>
      <c r="L2739">
        <v>2158</v>
      </c>
      <c r="M2739">
        <v>10.220000000000001</v>
      </c>
    </row>
    <row r="2740" spans="3:13" x14ac:dyDescent="0.25">
      <c r="C2740" s="95">
        <v>39877</v>
      </c>
      <c r="D2740" s="97">
        <v>1.4137999999999999</v>
      </c>
      <c r="E2740">
        <v>43.64</v>
      </c>
      <c r="F2740">
        <v>1.256</v>
      </c>
      <c r="G2740">
        <v>83.9</v>
      </c>
      <c r="H2740">
        <v>62.424999999999997</v>
      </c>
      <c r="I2740">
        <v>349.25</v>
      </c>
      <c r="J2740">
        <v>504</v>
      </c>
      <c r="K2740">
        <v>135.75</v>
      </c>
      <c r="L2740">
        <v>2158</v>
      </c>
      <c r="M2740">
        <v>10.210000000000001</v>
      </c>
    </row>
    <row r="2741" spans="3:13" x14ac:dyDescent="0.25">
      <c r="C2741" s="95">
        <v>39876</v>
      </c>
      <c r="D2741" s="97">
        <v>1.4162999999999999</v>
      </c>
      <c r="E2741">
        <v>46.12</v>
      </c>
      <c r="F2741">
        <v>1.2635000000000001</v>
      </c>
      <c r="G2741">
        <v>84.65</v>
      </c>
      <c r="H2741">
        <v>62.325000000000003</v>
      </c>
      <c r="I2741">
        <v>355.25</v>
      </c>
      <c r="J2741">
        <v>511.75</v>
      </c>
      <c r="K2741">
        <v>137.25</v>
      </c>
      <c r="L2741">
        <v>2158</v>
      </c>
      <c r="M2741">
        <v>10.199999999999999</v>
      </c>
    </row>
    <row r="2742" spans="3:13" x14ac:dyDescent="0.25">
      <c r="C2742" s="95">
        <v>39875</v>
      </c>
      <c r="D2742" s="97">
        <v>1.4056999999999999</v>
      </c>
      <c r="E2742">
        <v>43.7</v>
      </c>
      <c r="F2742">
        <v>1.2565</v>
      </c>
      <c r="G2742">
        <v>84.224999999999994</v>
      </c>
      <c r="H2742">
        <v>60.85</v>
      </c>
      <c r="I2742">
        <v>343.5</v>
      </c>
      <c r="J2742">
        <v>490.25</v>
      </c>
      <c r="K2742">
        <v>135.75</v>
      </c>
      <c r="L2742">
        <v>2158</v>
      </c>
      <c r="M2742">
        <v>10.199999999999999</v>
      </c>
    </row>
    <row r="2743" spans="3:13" x14ac:dyDescent="0.25">
      <c r="C2743" s="95">
        <v>39874</v>
      </c>
      <c r="D2743" s="97">
        <v>1.4048</v>
      </c>
      <c r="E2743">
        <v>42.21</v>
      </c>
      <c r="F2743">
        <v>1.2583</v>
      </c>
      <c r="G2743">
        <v>83.95</v>
      </c>
      <c r="H2743">
        <v>60.274999999999999</v>
      </c>
      <c r="I2743">
        <v>343.5</v>
      </c>
      <c r="J2743">
        <v>494.75</v>
      </c>
      <c r="K2743">
        <v>135</v>
      </c>
      <c r="L2743">
        <v>1851</v>
      </c>
      <c r="M2743">
        <v>10.27</v>
      </c>
    </row>
    <row r="2744" spans="3:13" x14ac:dyDescent="0.25">
      <c r="C2744" s="95">
        <v>39871</v>
      </c>
      <c r="D2744" s="97">
        <v>1.4309000000000001</v>
      </c>
      <c r="E2744">
        <v>46.35</v>
      </c>
      <c r="F2744">
        <v>1.2667999999999999</v>
      </c>
      <c r="G2744">
        <v>82.525000000000006</v>
      </c>
      <c r="H2744">
        <v>60.9</v>
      </c>
      <c r="I2744">
        <v>350.75</v>
      </c>
      <c r="J2744">
        <v>510.5</v>
      </c>
      <c r="K2744">
        <v>138</v>
      </c>
      <c r="L2744">
        <v>1851</v>
      </c>
      <c r="M2744">
        <v>10.23</v>
      </c>
    </row>
    <row r="2745" spans="3:13" x14ac:dyDescent="0.25">
      <c r="C2745" s="95">
        <v>39870</v>
      </c>
      <c r="D2745" s="97">
        <v>1.4300999999999999</v>
      </c>
      <c r="E2745">
        <v>46.51</v>
      </c>
      <c r="F2745">
        <v>1.2729999999999999</v>
      </c>
      <c r="G2745">
        <v>82.95</v>
      </c>
      <c r="H2745">
        <v>58.975000000000001</v>
      </c>
      <c r="I2745">
        <v>362</v>
      </c>
      <c r="J2745">
        <v>514</v>
      </c>
      <c r="K2745">
        <v>139.25</v>
      </c>
      <c r="L2745">
        <v>1851</v>
      </c>
      <c r="M2745">
        <v>9.2799999999999994</v>
      </c>
    </row>
    <row r="2746" spans="3:13" x14ac:dyDescent="0.25">
      <c r="C2746" s="95">
        <v>39869</v>
      </c>
      <c r="D2746" s="97">
        <v>1.4196</v>
      </c>
      <c r="E2746">
        <v>44.29</v>
      </c>
      <c r="F2746">
        <v>1.2706999999999999</v>
      </c>
      <c r="G2746">
        <v>81.95</v>
      </c>
      <c r="H2746">
        <v>59.1</v>
      </c>
      <c r="I2746">
        <v>363.75</v>
      </c>
      <c r="J2746">
        <v>524.75</v>
      </c>
      <c r="K2746">
        <v>139.5</v>
      </c>
      <c r="L2746">
        <v>1851</v>
      </c>
      <c r="M2746">
        <v>9.2899999999999991</v>
      </c>
    </row>
    <row r="2747" spans="3:13" x14ac:dyDescent="0.25">
      <c r="C2747" s="95">
        <v>39868</v>
      </c>
      <c r="D2747" s="97">
        <v>1.4476</v>
      </c>
      <c r="E2747">
        <v>42.5</v>
      </c>
      <c r="F2747">
        <v>1.2839</v>
      </c>
      <c r="G2747">
        <v>82.2</v>
      </c>
      <c r="H2747">
        <v>57.7</v>
      </c>
      <c r="I2747">
        <v>354.25</v>
      </c>
      <c r="J2747">
        <v>515.25</v>
      </c>
      <c r="K2747">
        <v>138.75</v>
      </c>
      <c r="L2747">
        <v>1851</v>
      </c>
      <c r="M2747">
        <v>9.2799999999999994</v>
      </c>
    </row>
    <row r="2748" spans="3:13" x14ac:dyDescent="0.25">
      <c r="C2748" s="95">
        <v>39867</v>
      </c>
      <c r="D2748" s="97">
        <v>1.4486000000000001</v>
      </c>
      <c r="E2748">
        <v>40.99</v>
      </c>
      <c r="F2748">
        <v>1.2706</v>
      </c>
      <c r="G2748">
        <v>81.099999999999994</v>
      </c>
      <c r="H2748">
        <v>58.225000000000001</v>
      </c>
      <c r="I2748">
        <v>351.75</v>
      </c>
      <c r="J2748">
        <v>510.5</v>
      </c>
      <c r="K2748">
        <v>141</v>
      </c>
      <c r="L2748">
        <v>1851</v>
      </c>
      <c r="M2748">
        <v>9.2799999999999994</v>
      </c>
    </row>
    <row r="2749" spans="3:13" x14ac:dyDescent="0.25">
      <c r="C2749" s="95">
        <v>39864</v>
      </c>
      <c r="D2749" s="97">
        <v>1.4438</v>
      </c>
      <c r="E2749">
        <v>41.89</v>
      </c>
      <c r="F2749">
        <v>1.284</v>
      </c>
      <c r="G2749">
        <v>80.674999999999997</v>
      </c>
      <c r="H2749">
        <v>57.95</v>
      </c>
      <c r="I2749">
        <v>350.25</v>
      </c>
      <c r="J2749">
        <v>519.25</v>
      </c>
      <c r="K2749">
        <v>140.75</v>
      </c>
      <c r="L2749">
        <v>1851</v>
      </c>
      <c r="M2749">
        <v>9.2799999999999994</v>
      </c>
    </row>
    <row r="2750" spans="3:13" x14ac:dyDescent="0.25">
      <c r="C2750" s="95">
        <v>39863</v>
      </c>
      <c r="D2750" s="97">
        <v>1.4283999999999999</v>
      </c>
      <c r="E2750">
        <v>41.99</v>
      </c>
      <c r="F2750">
        <v>1.2662</v>
      </c>
      <c r="G2750">
        <v>81.2</v>
      </c>
      <c r="H2750">
        <v>60.575000000000003</v>
      </c>
      <c r="I2750">
        <v>353.25</v>
      </c>
      <c r="J2750">
        <v>519.5</v>
      </c>
      <c r="K2750">
        <v>142.5</v>
      </c>
      <c r="L2750">
        <v>1851</v>
      </c>
      <c r="M2750">
        <v>9.2799999999999994</v>
      </c>
    </row>
    <row r="2751" spans="3:13" x14ac:dyDescent="0.25">
      <c r="C2751" s="95">
        <v>39862</v>
      </c>
      <c r="D2751" s="97">
        <v>1.4217</v>
      </c>
      <c r="E2751">
        <v>39.549999999999997</v>
      </c>
      <c r="F2751">
        <v>1.2537</v>
      </c>
      <c r="G2751">
        <v>79.924999999999997</v>
      </c>
      <c r="H2751">
        <v>60.8</v>
      </c>
      <c r="I2751">
        <v>349.25</v>
      </c>
      <c r="J2751">
        <v>510.75</v>
      </c>
      <c r="K2751">
        <v>141.75</v>
      </c>
      <c r="L2751">
        <v>1851</v>
      </c>
      <c r="M2751">
        <v>9.27</v>
      </c>
    </row>
    <row r="2752" spans="3:13" x14ac:dyDescent="0.25">
      <c r="C2752" s="95">
        <v>39861</v>
      </c>
      <c r="D2752" s="97">
        <v>1.4241999999999999</v>
      </c>
      <c r="E2752">
        <v>41.03</v>
      </c>
      <c r="F2752">
        <v>1.2587999999999999</v>
      </c>
      <c r="G2752">
        <v>81.25</v>
      </c>
      <c r="H2752">
        <v>61.05</v>
      </c>
      <c r="I2752">
        <v>349.25</v>
      </c>
      <c r="J2752">
        <v>515.5</v>
      </c>
      <c r="K2752">
        <v>144</v>
      </c>
      <c r="L2752">
        <v>1851</v>
      </c>
      <c r="M2752">
        <v>9.27</v>
      </c>
    </row>
    <row r="2753" spans="3:13" x14ac:dyDescent="0.25">
      <c r="C2753" s="95">
        <v>39860</v>
      </c>
      <c r="D2753" s="97">
        <v>1.4271</v>
      </c>
      <c r="E2753">
        <v>43.28</v>
      </c>
      <c r="F2753">
        <v>1.2777000000000001</v>
      </c>
      <c r="G2753">
        <v>84.05</v>
      </c>
      <c r="H2753">
        <v>63.75</v>
      </c>
      <c r="I2753">
        <v>363.25</v>
      </c>
      <c r="J2753">
        <v>535.5</v>
      </c>
      <c r="K2753">
        <v>147.75</v>
      </c>
      <c r="L2753">
        <v>1851</v>
      </c>
      <c r="M2753">
        <v>9.27</v>
      </c>
    </row>
    <row r="2754" spans="3:13" x14ac:dyDescent="0.25">
      <c r="C2754" s="95">
        <v>39857</v>
      </c>
      <c r="D2754" s="97">
        <v>1.4384999999999999</v>
      </c>
      <c r="E2754">
        <v>44.81</v>
      </c>
      <c r="F2754">
        <v>1.286</v>
      </c>
      <c r="G2754">
        <v>84.05</v>
      </c>
      <c r="H2754">
        <v>63.75</v>
      </c>
      <c r="I2754">
        <v>363.25</v>
      </c>
      <c r="J2754">
        <v>535.5</v>
      </c>
      <c r="K2754">
        <v>148.25</v>
      </c>
      <c r="L2754">
        <v>1851</v>
      </c>
      <c r="M2754">
        <v>9.27</v>
      </c>
    </row>
    <row r="2755" spans="3:13" x14ac:dyDescent="0.25">
      <c r="C2755" s="95">
        <v>39856</v>
      </c>
      <c r="D2755" s="97">
        <v>1.4259999999999999</v>
      </c>
      <c r="E2755">
        <v>44.65</v>
      </c>
      <c r="F2755">
        <v>1.2861</v>
      </c>
      <c r="G2755">
        <v>84.35</v>
      </c>
      <c r="H2755">
        <v>63.8</v>
      </c>
      <c r="I2755">
        <v>366.25</v>
      </c>
      <c r="J2755">
        <v>538.75</v>
      </c>
      <c r="K2755">
        <v>149</v>
      </c>
      <c r="L2755">
        <v>1851</v>
      </c>
      <c r="M2755">
        <v>9.33</v>
      </c>
    </row>
    <row r="2756" spans="3:13" x14ac:dyDescent="0.25">
      <c r="C2756" s="95">
        <v>39855</v>
      </c>
      <c r="D2756" s="97">
        <v>1.4380999999999999</v>
      </c>
      <c r="E2756">
        <v>44.28</v>
      </c>
      <c r="F2756">
        <v>1.2895000000000001</v>
      </c>
      <c r="G2756">
        <v>84.525000000000006</v>
      </c>
      <c r="H2756">
        <v>62.274999999999999</v>
      </c>
      <c r="I2756">
        <v>368.5</v>
      </c>
      <c r="J2756">
        <v>543.25</v>
      </c>
      <c r="K2756">
        <v>150.25</v>
      </c>
      <c r="L2756">
        <v>1851</v>
      </c>
      <c r="M2756">
        <v>9.32</v>
      </c>
    </row>
    <row r="2757" spans="3:13" x14ac:dyDescent="0.25">
      <c r="C2757" s="95">
        <v>39854</v>
      </c>
      <c r="D2757" s="97">
        <v>1.4512</v>
      </c>
      <c r="E2757">
        <v>44.61</v>
      </c>
      <c r="F2757">
        <v>1.2897000000000001</v>
      </c>
      <c r="G2757">
        <v>84.775000000000006</v>
      </c>
      <c r="H2757">
        <v>56.75</v>
      </c>
      <c r="I2757">
        <v>376.75</v>
      </c>
      <c r="J2757">
        <v>556</v>
      </c>
      <c r="K2757">
        <v>150.5</v>
      </c>
      <c r="L2757">
        <v>1851</v>
      </c>
      <c r="M2757">
        <v>9.3000000000000007</v>
      </c>
    </row>
    <row r="2758" spans="3:13" x14ac:dyDescent="0.25">
      <c r="C2758" s="95">
        <v>39853</v>
      </c>
      <c r="D2758" s="97">
        <v>1.4905999999999999</v>
      </c>
      <c r="E2758">
        <v>46.02</v>
      </c>
      <c r="F2758">
        <v>1.3008999999999999</v>
      </c>
      <c r="G2758">
        <v>84.7</v>
      </c>
      <c r="H2758">
        <v>56.05</v>
      </c>
      <c r="I2758">
        <v>377.5</v>
      </c>
      <c r="J2758">
        <v>565</v>
      </c>
      <c r="K2758">
        <v>151.5</v>
      </c>
      <c r="L2758">
        <v>1851</v>
      </c>
      <c r="M2758">
        <v>9.3000000000000007</v>
      </c>
    </row>
    <row r="2759" spans="3:13" x14ac:dyDescent="0.25">
      <c r="C2759" s="95">
        <v>39850</v>
      </c>
      <c r="D2759" s="97">
        <v>1.4801</v>
      </c>
      <c r="E2759">
        <v>46.21</v>
      </c>
      <c r="F2759">
        <v>1.2930999999999999</v>
      </c>
      <c r="G2759">
        <v>83.65</v>
      </c>
      <c r="H2759">
        <v>56.35</v>
      </c>
      <c r="I2759">
        <v>377.25</v>
      </c>
      <c r="J2759">
        <v>557</v>
      </c>
      <c r="K2759">
        <v>150</v>
      </c>
      <c r="L2759">
        <v>1851</v>
      </c>
      <c r="M2759">
        <v>9.26</v>
      </c>
    </row>
    <row r="2760" spans="3:13" x14ac:dyDescent="0.25">
      <c r="C2760" s="95">
        <v>39849</v>
      </c>
      <c r="D2760" s="97">
        <v>1.4617</v>
      </c>
      <c r="E2760">
        <v>46.46</v>
      </c>
      <c r="F2760">
        <v>1.2783</v>
      </c>
      <c r="G2760">
        <v>83.625</v>
      </c>
      <c r="H2760">
        <v>56.5</v>
      </c>
      <c r="I2760">
        <v>371.25</v>
      </c>
      <c r="J2760">
        <v>561.75</v>
      </c>
      <c r="K2760">
        <v>148.75</v>
      </c>
      <c r="L2760">
        <v>1851</v>
      </c>
      <c r="M2760">
        <v>9.2899999999999991</v>
      </c>
    </row>
    <row r="2761" spans="3:13" x14ac:dyDescent="0.25">
      <c r="C2761" s="95">
        <v>39848</v>
      </c>
      <c r="D2761" s="97">
        <v>1.4448000000000001</v>
      </c>
      <c r="E2761">
        <v>44.15</v>
      </c>
      <c r="F2761">
        <v>1.2827999999999999</v>
      </c>
      <c r="G2761">
        <v>83.174999999999997</v>
      </c>
      <c r="H2761">
        <v>57.225000000000001</v>
      </c>
      <c r="I2761">
        <v>358.25</v>
      </c>
      <c r="J2761">
        <v>542.25</v>
      </c>
      <c r="K2761">
        <v>146.25</v>
      </c>
      <c r="L2761">
        <v>1851</v>
      </c>
      <c r="M2761">
        <v>9.32</v>
      </c>
    </row>
    <row r="2762" spans="3:13" x14ac:dyDescent="0.25">
      <c r="C2762" s="95">
        <v>39847</v>
      </c>
      <c r="D2762" s="97">
        <v>1.4463999999999999</v>
      </c>
      <c r="E2762">
        <v>44.08</v>
      </c>
      <c r="F2762">
        <v>1.3036000000000001</v>
      </c>
      <c r="G2762">
        <v>83.525000000000006</v>
      </c>
      <c r="H2762">
        <v>57.6</v>
      </c>
      <c r="I2762">
        <v>361.75</v>
      </c>
      <c r="J2762">
        <v>552.5</v>
      </c>
      <c r="K2762">
        <v>146.25</v>
      </c>
      <c r="L2762">
        <v>1851</v>
      </c>
      <c r="M2762">
        <v>9.3000000000000007</v>
      </c>
    </row>
    <row r="2763" spans="3:13" x14ac:dyDescent="0.25">
      <c r="C2763" s="95">
        <v>39846</v>
      </c>
      <c r="D2763" s="97">
        <v>1.4276</v>
      </c>
      <c r="E2763">
        <v>43.82</v>
      </c>
      <c r="F2763">
        <v>1.2848999999999999</v>
      </c>
      <c r="G2763">
        <v>83.9</v>
      </c>
      <c r="H2763">
        <v>57.95</v>
      </c>
      <c r="I2763">
        <v>370.5</v>
      </c>
      <c r="J2763">
        <v>563.75</v>
      </c>
      <c r="K2763">
        <v>148.75</v>
      </c>
      <c r="L2763">
        <v>2017</v>
      </c>
      <c r="M2763">
        <v>9.34</v>
      </c>
    </row>
    <row r="2764" spans="3:13" x14ac:dyDescent="0.25">
      <c r="C2764" s="95">
        <v>39843</v>
      </c>
      <c r="D2764" s="97">
        <v>1.4502999999999999</v>
      </c>
      <c r="E2764">
        <v>45.88</v>
      </c>
      <c r="F2764">
        <v>1.278</v>
      </c>
      <c r="G2764">
        <v>82</v>
      </c>
      <c r="H2764">
        <v>58.55</v>
      </c>
      <c r="I2764">
        <v>379</v>
      </c>
      <c r="J2764">
        <v>568</v>
      </c>
      <c r="K2764">
        <v>151</v>
      </c>
      <c r="L2764">
        <v>2017</v>
      </c>
      <c r="M2764">
        <v>9.4499999999999993</v>
      </c>
    </row>
    <row r="2765" spans="3:13" x14ac:dyDescent="0.25">
      <c r="C2765" s="95">
        <v>39842</v>
      </c>
      <c r="D2765" s="97">
        <v>1.4301999999999999</v>
      </c>
      <c r="E2765">
        <v>45.4</v>
      </c>
      <c r="F2765">
        <v>1.2958000000000001</v>
      </c>
      <c r="G2765">
        <v>81.099999999999994</v>
      </c>
      <c r="H2765">
        <v>57</v>
      </c>
      <c r="I2765">
        <v>381.75</v>
      </c>
      <c r="J2765">
        <v>578</v>
      </c>
      <c r="K2765">
        <v>149.5</v>
      </c>
      <c r="L2765">
        <v>2017</v>
      </c>
      <c r="M2765">
        <v>10.83</v>
      </c>
    </row>
    <row r="2766" spans="3:13" x14ac:dyDescent="0.25">
      <c r="C2766" s="95">
        <v>39841</v>
      </c>
      <c r="D2766" s="97">
        <v>1.4211</v>
      </c>
      <c r="E2766">
        <v>44.9</v>
      </c>
      <c r="F2766">
        <v>1.3134999999999999</v>
      </c>
      <c r="G2766">
        <v>81.174999999999997</v>
      </c>
      <c r="H2766">
        <v>56.725000000000001</v>
      </c>
      <c r="I2766">
        <v>384.5</v>
      </c>
      <c r="J2766">
        <v>595.25</v>
      </c>
      <c r="K2766">
        <v>151.5</v>
      </c>
      <c r="L2766">
        <v>2017</v>
      </c>
      <c r="M2766">
        <v>10.83</v>
      </c>
    </row>
    <row r="2767" spans="3:13" x14ac:dyDescent="0.25">
      <c r="C2767" s="95">
        <v>39840</v>
      </c>
      <c r="D2767" s="97">
        <v>1.4140999999999999</v>
      </c>
      <c r="E2767">
        <v>43.73</v>
      </c>
      <c r="F2767">
        <v>1.3176000000000001</v>
      </c>
      <c r="G2767">
        <v>81.275000000000006</v>
      </c>
      <c r="H2767">
        <v>55.75</v>
      </c>
      <c r="I2767">
        <v>377.5</v>
      </c>
      <c r="J2767">
        <v>584.75</v>
      </c>
      <c r="K2767">
        <v>152.75</v>
      </c>
      <c r="L2767">
        <v>2017</v>
      </c>
      <c r="M2767">
        <v>10.79</v>
      </c>
    </row>
    <row r="2768" spans="3:13" x14ac:dyDescent="0.25">
      <c r="C2768" s="95">
        <v>39839</v>
      </c>
      <c r="D2768" s="97">
        <v>1.3964000000000001</v>
      </c>
      <c r="E2768">
        <v>46.96</v>
      </c>
      <c r="F2768">
        <v>1.3165</v>
      </c>
      <c r="G2768">
        <v>82.35</v>
      </c>
      <c r="H2768">
        <v>58</v>
      </c>
      <c r="I2768">
        <v>393.75</v>
      </c>
      <c r="J2768">
        <v>592.5</v>
      </c>
      <c r="K2768">
        <v>154</v>
      </c>
      <c r="L2768">
        <v>2017</v>
      </c>
      <c r="M2768">
        <v>10.82</v>
      </c>
    </row>
    <row r="2769" spans="3:13" x14ac:dyDescent="0.25">
      <c r="C2769" s="95">
        <v>39836</v>
      </c>
      <c r="D2769" s="97">
        <v>1.3811</v>
      </c>
      <c r="E2769">
        <v>48.37</v>
      </c>
      <c r="F2769">
        <v>1.2988999999999999</v>
      </c>
      <c r="G2769">
        <v>82.674999999999997</v>
      </c>
      <c r="H2769">
        <v>58.924999999999997</v>
      </c>
      <c r="I2769">
        <v>390.5</v>
      </c>
      <c r="J2769">
        <v>582.75</v>
      </c>
      <c r="K2769">
        <v>152</v>
      </c>
      <c r="L2769">
        <v>2017</v>
      </c>
      <c r="M2769">
        <v>10.78</v>
      </c>
    </row>
    <row r="2770" spans="3:13" x14ac:dyDescent="0.25">
      <c r="C2770" s="95">
        <v>39835</v>
      </c>
      <c r="D2770" s="97">
        <v>1.3857999999999999</v>
      </c>
      <c r="E2770">
        <v>45.39</v>
      </c>
      <c r="F2770">
        <v>1.2984</v>
      </c>
      <c r="G2770">
        <v>82.275000000000006</v>
      </c>
      <c r="H2770">
        <v>59.65</v>
      </c>
      <c r="I2770">
        <v>387.5</v>
      </c>
      <c r="J2770">
        <v>566.75</v>
      </c>
      <c r="K2770">
        <v>149.25</v>
      </c>
      <c r="L2770">
        <v>2017</v>
      </c>
      <c r="M2770">
        <v>10.63</v>
      </c>
    </row>
    <row r="2771" spans="3:13" x14ac:dyDescent="0.25">
      <c r="C2771" s="95">
        <v>39834</v>
      </c>
      <c r="D2771" s="97">
        <v>1.3978999999999999</v>
      </c>
      <c r="E2771">
        <v>45.02</v>
      </c>
      <c r="F2771">
        <v>1.3039000000000001</v>
      </c>
      <c r="G2771">
        <v>82.35</v>
      </c>
      <c r="H2771">
        <v>59.325000000000003</v>
      </c>
      <c r="I2771">
        <v>390.25</v>
      </c>
      <c r="J2771">
        <v>571.75</v>
      </c>
      <c r="K2771">
        <v>147.5</v>
      </c>
      <c r="L2771">
        <v>2017</v>
      </c>
      <c r="M2771">
        <v>10.65</v>
      </c>
    </row>
    <row r="2772" spans="3:13" x14ac:dyDescent="0.25">
      <c r="C2772" s="95">
        <v>39833</v>
      </c>
      <c r="D2772" s="97">
        <v>1.3900999999999999</v>
      </c>
      <c r="E2772">
        <v>43.62</v>
      </c>
      <c r="F2772">
        <v>1.2887</v>
      </c>
      <c r="G2772">
        <v>82.625</v>
      </c>
      <c r="H2772">
        <v>59.725000000000001</v>
      </c>
      <c r="I2772">
        <v>383.5</v>
      </c>
      <c r="J2772">
        <v>550</v>
      </c>
      <c r="K2772">
        <v>148.5</v>
      </c>
      <c r="L2772">
        <v>2017</v>
      </c>
      <c r="M2772">
        <v>10.65</v>
      </c>
    </row>
    <row r="2773" spans="3:13" x14ac:dyDescent="0.25">
      <c r="C2773" s="95">
        <v>39832</v>
      </c>
      <c r="D2773" s="97">
        <v>1.4458</v>
      </c>
      <c r="E2773">
        <v>44.5</v>
      </c>
      <c r="F2773">
        <v>1.3109999999999999</v>
      </c>
      <c r="G2773">
        <v>84.525000000000006</v>
      </c>
      <c r="H2773">
        <v>59.95</v>
      </c>
      <c r="I2773">
        <v>391</v>
      </c>
      <c r="J2773">
        <v>578.25</v>
      </c>
      <c r="K2773">
        <v>151</v>
      </c>
      <c r="L2773">
        <v>2017</v>
      </c>
      <c r="M2773">
        <v>10.67</v>
      </c>
    </row>
    <row r="2774" spans="3:13" x14ac:dyDescent="0.25">
      <c r="C2774" s="95">
        <v>39829</v>
      </c>
      <c r="D2774" s="97">
        <v>1.4742999999999999</v>
      </c>
      <c r="E2774">
        <v>46.57</v>
      </c>
      <c r="F2774">
        <v>1.3303</v>
      </c>
      <c r="G2774">
        <v>84.525000000000006</v>
      </c>
      <c r="H2774">
        <v>59.95</v>
      </c>
      <c r="I2774">
        <v>391</v>
      </c>
      <c r="J2774">
        <v>578.25</v>
      </c>
      <c r="K2774">
        <v>148.5</v>
      </c>
      <c r="L2774">
        <v>2017</v>
      </c>
      <c r="M2774">
        <v>10.67</v>
      </c>
    </row>
    <row r="2775" spans="3:13" x14ac:dyDescent="0.25">
      <c r="C2775" s="95">
        <v>39828</v>
      </c>
      <c r="D2775" s="97">
        <v>1.4656</v>
      </c>
      <c r="E2775">
        <v>44.69</v>
      </c>
      <c r="F2775">
        <v>1.3152999999999999</v>
      </c>
      <c r="G2775">
        <v>84.35</v>
      </c>
      <c r="H2775">
        <v>59.825000000000003</v>
      </c>
      <c r="I2775">
        <v>365.25</v>
      </c>
      <c r="J2775">
        <v>568.75</v>
      </c>
      <c r="K2775">
        <v>146.25</v>
      </c>
      <c r="L2775">
        <v>2017</v>
      </c>
      <c r="M2775">
        <v>10.68</v>
      </c>
    </row>
    <row r="2776" spans="3:13" x14ac:dyDescent="0.25">
      <c r="C2776" s="95">
        <v>39827</v>
      </c>
      <c r="D2776" s="97">
        <v>1.4573</v>
      </c>
      <c r="E2776">
        <v>45.08</v>
      </c>
      <c r="F2776">
        <v>1.3161</v>
      </c>
      <c r="G2776">
        <v>83.35</v>
      </c>
      <c r="H2776">
        <v>59.924999999999997</v>
      </c>
      <c r="I2776">
        <v>366.5</v>
      </c>
      <c r="J2776">
        <v>574.25</v>
      </c>
      <c r="K2776">
        <v>146.5</v>
      </c>
      <c r="L2776">
        <v>2017</v>
      </c>
      <c r="M2776">
        <v>10.72</v>
      </c>
    </row>
    <row r="2777" spans="3:13" x14ac:dyDescent="0.25">
      <c r="C2777" s="95">
        <v>39826</v>
      </c>
      <c r="D2777" s="97">
        <v>1.45</v>
      </c>
      <c r="E2777">
        <v>44.83</v>
      </c>
      <c r="F2777">
        <v>1.3194999999999999</v>
      </c>
      <c r="G2777">
        <v>84.075000000000003</v>
      </c>
      <c r="H2777">
        <v>61.45</v>
      </c>
      <c r="I2777">
        <v>362.5</v>
      </c>
      <c r="J2777">
        <v>570.75</v>
      </c>
      <c r="K2777">
        <v>145.5</v>
      </c>
      <c r="L2777">
        <v>2017</v>
      </c>
      <c r="M2777">
        <v>10.76</v>
      </c>
    </row>
    <row r="2778" spans="3:13" x14ac:dyDescent="0.25">
      <c r="C2778" s="95">
        <v>39825</v>
      </c>
      <c r="D2778" s="97">
        <v>1.4827999999999999</v>
      </c>
      <c r="E2778">
        <v>42.91</v>
      </c>
      <c r="F2778">
        <v>1.337</v>
      </c>
      <c r="G2778">
        <v>82.9</v>
      </c>
      <c r="H2778">
        <v>61.475000000000001</v>
      </c>
      <c r="I2778">
        <v>380.75</v>
      </c>
      <c r="J2778">
        <v>569.75</v>
      </c>
      <c r="K2778">
        <v>140</v>
      </c>
      <c r="L2778">
        <v>2017</v>
      </c>
      <c r="M2778">
        <v>10.84</v>
      </c>
    </row>
    <row r="2779" spans="3:13" x14ac:dyDescent="0.25">
      <c r="C2779" s="95">
        <v>39822</v>
      </c>
      <c r="D2779" s="97">
        <v>1.5168999999999999</v>
      </c>
      <c r="E2779">
        <v>44.42</v>
      </c>
      <c r="F2779">
        <v>1.3436999999999999</v>
      </c>
      <c r="G2779">
        <v>83.1</v>
      </c>
      <c r="H2779">
        <v>62.45</v>
      </c>
      <c r="I2779">
        <v>410.75</v>
      </c>
      <c r="J2779">
        <v>629.5</v>
      </c>
      <c r="K2779">
        <v>147.5</v>
      </c>
      <c r="L2779">
        <v>2017</v>
      </c>
      <c r="M2779">
        <v>10.88</v>
      </c>
    </row>
    <row r="2780" spans="3:13" x14ac:dyDescent="0.25">
      <c r="C2780" s="95">
        <v>39821</v>
      </c>
      <c r="D2780" s="97">
        <v>1.5243</v>
      </c>
      <c r="E2780">
        <v>44.67</v>
      </c>
      <c r="F2780">
        <v>1.3725000000000001</v>
      </c>
      <c r="G2780">
        <v>83.15</v>
      </c>
      <c r="H2780">
        <v>62.424999999999997</v>
      </c>
      <c r="I2780">
        <v>406.75</v>
      </c>
      <c r="J2780">
        <v>612.5</v>
      </c>
      <c r="K2780">
        <v>143.5</v>
      </c>
      <c r="L2780">
        <v>2017</v>
      </c>
      <c r="M2780">
        <v>10.95</v>
      </c>
    </row>
    <row r="2781" spans="3:13" x14ac:dyDescent="0.25">
      <c r="C2781" s="95">
        <v>39820</v>
      </c>
      <c r="D2781" s="97">
        <v>1.5111000000000001</v>
      </c>
      <c r="E2781">
        <v>45.86</v>
      </c>
      <c r="F2781">
        <v>1.3632</v>
      </c>
      <c r="G2781">
        <v>85.775000000000006</v>
      </c>
      <c r="H2781">
        <v>63.55</v>
      </c>
      <c r="I2781">
        <v>416.5</v>
      </c>
      <c r="J2781">
        <v>613.25</v>
      </c>
      <c r="K2781">
        <v>145.75</v>
      </c>
      <c r="L2781">
        <v>2017</v>
      </c>
      <c r="M2781">
        <v>10.83</v>
      </c>
    </row>
    <row r="2782" spans="3:13" x14ac:dyDescent="0.25">
      <c r="C2782" s="95">
        <v>39819</v>
      </c>
      <c r="D2782" s="97">
        <v>1.4924999999999999</v>
      </c>
      <c r="E2782">
        <v>50.53</v>
      </c>
      <c r="F2782">
        <v>1.3507</v>
      </c>
      <c r="G2782">
        <v>88.55</v>
      </c>
      <c r="H2782">
        <v>63.95</v>
      </c>
      <c r="I2782">
        <v>427.5</v>
      </c>
      <c r="J2782">
        <v>643.5</v>
      </c>
      <c r="K2782">
        <v>149.75</v>
      </c>
      <c r="L2782">
        <v>2017</v>
      </c>
      <c r="M2782">
        <v>10.99</v>
      </c>
    </row>
    <row r="2783" spans="3:13" x14ac:dyDescent="0.25">
      <c r="C2783" s="95">
        <v>39818</v>
      </c>
      <c r="D2783" s="97">
        <v>1.4698</v>
      </c>
      <c r="E2783">
        <v>49.62</v>
      </c>
      <c r="F2783">
        <v>1.3604000000000001</v>
      </c>
      <c r="G2783">
        <v>87.55</v>
      </c>
      <c r="H2783">
        <v>62.674999999999997</v>
      </c>
      <c r="I2783">
        <v>411.25</v>
      </c>
      <c r="J2783">
        <v>616.75</v>
      </c>
      <c r="K2783">
        <v>141</v>
      </c>
      <c r="L2783">
        <v>2224</v>
      </c>
      <c r="M2783">
        <v>10.97</v>
      </c>
    </row>
    <row r="2784" spans="3:13" x14ac:dyDescent="0.25">
      <c r="C2784" s="95">
        <v>39815</v>
      </c>
      <c r="D2784" s="97">
        <v>1.4522999999999999</v>
      </c>
      <c r="E2784">
        <v>46.91</v>
      </c>
      <c r="F2784">
        <v>1.3875999999999999</v>
      </c>
      <c r="G2784">
        <v>87.1</v>
      </c>
      <c r="H2784">
        <v>63.85</v>
      </c>
      <c r="I2784">
        <v>412.25</v>
      </c>
      <c r="J2784">
        <v>611</v>
      </c>
      <c r="K2784">
        <v>137</v>
      </c>
      <c r="L2784">
        <v>2224</v>
      </c>
      <c r="M2784">
        <v>10.8</v>
      </c>
    </row>
    <row r="2785" spans="3:13" x14ac:dyDescent="0.25">
      <c r="C2785" s="95">
        <v>39814</v>
      </c>
      <c r="D2785" s="97">
        <v>1.4604999999999999</v>
      </c>
      <c r="E2785">
        <v>45.59</v>
      </c>
      <c r="F2785">
        <v>1.3988</v>
      </c>
      <c r="G2785">
        <v>84.474999999999994</v>
      </c>
      <c r="H2785">
        <v>60.875</v>
      </c>
      <c r="I2785">
        <v>407</v>
      </c>
      <c r="J2785">
        <v>610.75</v>
      </c>
      <c r="K2785">
        <v>137.25</v>
      </c>
      <c r="L2785">
        <v>2224</v>
      </c>
      <c r="M2785">
        <v>15.14</v>
      </c>
    </row>
    <row r="2786" spans="3:13" x14ac:dyDescent="0.25">
      <c r="C2786" s="95">
        <v>39813</v>
      </c>
      <c r="D2786" s="97">
        <v>1.4625999999999999</v>
      </c>
      <c r="E2786">
        <v>45.59</v>
      </c>
      <c r="F2786">
        <v>1.3977999999999999</v>
      </c>
      <c r="G2786">
        <v>84.474999999999994</v>
      </c>
      <c r="H2786">
        <v>60.875</v>
      </c>
      <c r="I2786">
        <v>407</v>
      </c>
      <c r="J2786">
        <v>610.75</v>
      </c>
      <c r="K2786">
        <v>137.25</v>
      </c>
      <c r="L2786">
        <v>2224</v>
      </c>
      <c r="M2786">
        <v>15.14</v>
      </c>
    </row>
    <row r="2787" spans="3:13" x14ac:dyDescent="0.25">
      <c r="C2787" s="95">
        <v>39812</v>
      </c>
      <c r="D2787" s="97">
        <v>1.4435</v>
      </c>
      <c r="E2787">
        <v>40.15</v>
      </c>
      <c r="F2787">
        <v>1.4069</v>
      </c>
      <c r="G2787">
        <v>85.875</v>
      </c>
      <c r="H2787">
        <v>59.725000000000001</v>
      </c>
      <c r="I2787">
        <v>396.25</v>
      </c>
      <c r="J2787">
        <v>604.75</v>
      </c>
      <c r="K2787">
        <v>137.5</v>
      </c>
      <c r="L2787">
        <v>2224</v>
      </c>
      <c r="M2787">
        <v>15.11</v>
      </c>
    </row>
    <row r="2788" spans="3:13" x14ac:dyDescent="0.25">
      <c r="C2788" s="95">
        <v>39811</v>
      </c>
      <c r="D2788" s="97">
        <v>1.4491000000000001</v>
      </c>
      <c r="E2788">
        <v>40.549999999999997</v>
      </c>
      <c r="F2788">
        <v>1.3976</v>
      </c>
      <c r="G2788">
        <v>85.974999999999994</v>
      </c>
      <c r="H2788">
        <v>59.15</v>
      </c>
      <c r="I2788">
        <v>393.5</v>
      </c>
      <c r="J2788">
        <v>592</v>
      </c>
      <c r="K2788">
        <v>137</v>
      </c>
      <c r="L2788">
        <v>2224</v>
      </c>
      <c r="M2788">
        <v>15.14</v>
      </c>
    </row>
    <row r="2789" spans="3:13" x14ac:dyDescent="0.25">
      <c r="C2789" s="95">
        <v>39808</v>
      </c>
      <c r="D2789" s="97">
        <v>1.4645999999999999</v>
      </c>
      <c r="E2789">
        <v>38.369999999999997</v>
      </c>
      <c r="F2789">
        <v>1.4060999999999999</v>
      </c>
      <c r="G2789">
        <v>85.9</v>
      </c>
      <c r="H2789">
        <v>58.95</v>
      </c>
      <c r="I2789">
        <v>412.25</v>
      </c>
      <c r="J2789">
        <v>599.25</v>
      </c>
      <c r="K2789">
        <v>131.5</v>
      </c>
      <c r="L2789">
        <v>2224</v>
      </c>
      <c r="M2789">
        <v>14.97</v>
      </c>
    </row>
    <row r="2790" spans="3:13" x14ac:dyDescent="0.25">
      <c r="C2790" s="95">
        <v>39807</v>
      </c>
      <c r="D2790" s="97">
        <v>1.4648000000000001</v>
      </c>
      <c r="E2790">
        <v>36.61</v>
      </c>
      <c r="F2790">
        <v>1.4012</v>
      </c>
      <c r="G2790">
        <v>87.474999999999994</v>
      </c>
      <c r="H2790">
        <v>60.85</v>
      </c>
      <c r="I2790">
        <v>398</v>
      </c>
      <c r="J2790">
        <v>582.25</v>
      </c>
      <c r="K2790">
        <v>131.5</v>
      </c>
      <c r="L2790">
        <v>2224</v>
      </c>
      <c r="M2790">
        <v>14.97</v>
      </c>
    </row>
    <row r="2791" spans="3:13" x14ac:dyDescent="0.25">
      <c r="C2791" s="95">
        <v>39806</v>
      </c>
      <c r="D2791" s="97">
        <v>1.4748000000000001</v>
      </c>
      <c r="E2791">
        <v>36.61</v>
      </c>
      <c r="F2791">
        <v>1.4001999999999999</v>
      </c>
      <c r="G2791">
        <v>87.474999999999994</v>
      </c>
      <c r="H2791">
        <v>60.85</v>
      </c>
      <c r="I2791">
        <v>398</v>
      </c>
      <c r="J2791">
        <v>582.25</v>
      </c>
      <c r="K2791">
        <v>131.5</v>
      </c>
      <c r="L2791">
        <v>2224</v>
      </c>
      <c r="M2791">
        <v>14.97</v>
      </c>
    </row>
    <row r="2792" spans="3:13" x14ac:dyDescent="0.25">
      <c r="C2792" s="95">
        <v>39805</v>
      </c>
      <c r="D2792" s="97">
        <v>1.4772000000000001</v>
      </c>
      <c r="E2792">
        <v>40.36</v>
      </c>
      <c r="F2792">
        <v>1.3962000000000001</v>
      </c>
      <c r="G2792">
        <v>85.65</v>
      </c>
      <c r="H2792">
        <v>61.2</v>
      </c>
      <c r="I2792">
        <v>394.75</v>
      </c>
      <c r="J2792">
        <v>575.25</v>
      </c>
      <c r="K2792">
        <v>131.75</v>
      </c>
      <c r="L2792">
        <v>2224</v>
      </c>
      <c r="M2792">
        <v>15.08</v>
      </c>
    </row>
    <row r="2793" spans="3:13" x14ac:dyDescent="0.25">
      <c r="C2793" s="95">
        <v>39804</v>
      </c>
      <c r="D2793" s="97">
        <v>1.4835</v>
      </c>
      <c r="E2793">
        <v>41.45</v>
      </c>
      <c r="F2793">
        <v>1.3942000000000001</v>
      </c>
      <c r="G2793">
        <v>85.974999999999994</v>
      </c>
      <c r="H2793">
        <v>60.9</v>
      </c>
      <c r="I2793">
        <v>381.75</v>
      </c>
      <c r="J2793">
        <v>569</v>
      </c>
      <c r="K2793">
        <v>130.75</v>
      </c>
      <c r="L2793">
        <v>2224</v>
      </c>
      <c r="M2793">
        <v>15.07</v>
      </c>
    </row>
    <row r="2794" spans="3:13" x14ac:dyDescent="0.25">
      <c r="C2794" s="95">
        <v>39801</v>
      </c>
      <c r="D2794" s="97">
        <v>1.4924999999999999</v>
      </c>
      <c r="E2794">
        <v>44</v>
      </c>
      <c r="F2794">
        <v>1.3915999999999999</v>
      </c>
      <c r="G2794">
        <v>86.1</v>
      </c>
      <c r="H2794">
        <v>61.7</v>
      </c>
      <c r="I2794">
        <v>380.75</v>
      </c>
      <c r="J2794">
        <v>563.25</v>
      </c>
      <c r="K2794">
        <v>131</v>
      </c>
      <c r="L2794">
        <v>2224</v>
      </c>
      <c r="M2794">
        <v>15.02</v>
      </c>
    </row>
    <row r="2795" spans="3:13" x14ac:dyDescent="0.25">
      <c r="C2795" s="95">
        <v>39800</v>
      </c>
      <c r="D2795" s="97">
        <v>1.5025999999999999</v>
      </c>
      <c r="E2795">
        <v>43.36</v>
      </c>
      <c r="F2795">
        <v>1.4209000000000001</v>
      </c>
      <c r="G2795">
        <v>84.7</v>
      </c>
      <c r="H2795">
        <v>62.475000000000001</v>
      </c>
      <c r="I2795">
        <v>389.5</v>
      </c>
      <c r="J2795">
        <v>571.5</v>
      </c>
      <c r="K2795">
        <v>129.5</v>
      </c>
      <c r="L2795">
        <v>2224</v>
      </c>
      <c r="M2795">
        <v>15.08</v>
      </c>
    </row>
    <row r="2796" spans="3:13" x14ac:dyDescent="0.25">
      <c r="C2796" s="95">
        <v>39799</v>
      </c>
      <c r="D2796" s="97">
        <v>1.5509999999999999</v>
      </c>
      <c r="E2796">
        <v>45.53</v>
      </c>
      <c r="F2796">
        <v>1.4400999999999999</v>
      </c>
      <c r="G2796">
        <v>86.45</v>
      </c>
      <c r="H2796">
        <v>62.625</v>
      </c>
      <c r="I2796">
        <v>389.5</v>
      </c>
      <c r="J2796">
        <v>557.5</v>
      </c>
      <c r="K2796">
        <v>129.5</v>
      </c>
      <c r="L2796">
        <v>2224</v>
      </c>
      <c r="M2796">
        <v>15.16</v>
      </c>
    </row>
    <row r="2797" spans="3:13" x14ac:dyDescent="0.25">
      <c r="C2797" s="95">
        <v>39798</v>
      </c>
      <c r="D2797" s="97">
        <v>1.5603</v>
      </c>
      <c r="E2797">
        <v>44.56</v>
      </c>
      <c r="F2797">
        <v>1.4097999999999999</v>
      </c>
      <c r="G2797">
        <v>86.575000000000003</v>
      </c>
      <c r="H2797">
        <v>62.45</v>
      </c>
      <c r="I2797">
        <v>394</v>
      </c>
      <c r="J2797">
        <v>544</v>
      </c>
      <c r="K2797">
        <v>131</v>
      </c>
      <c r="L2797">
        <v>2224</v>
      </c>
      <c r="M2797">
        <v>15.18</v>
      </c>
    </row>
    <row r="2798" spans="3:13" x14ac:dyDescent="0.25">
      <c r="C2798" s="95">
        <v>39797</v>
      </c>
      <c r="D2798" s="97">
        <v>1.5308999999999999</v>
      </c>
      <c r="E2798">
        <v>44.6</v>
      </c>
      <c r="F2798">
        <v>1.3711</v>
      </c>
      <c r="G2798">
        <v>84.15</v>
      </c>
      <c r="H2798">
        <v>62.575000000000003</v>
      </c>
      <c r="I2798">
        <v>375.25</v>
      </c>
      <c r="J2798">
        <v>520</v>
      </c>
      <c r="K2798">
        <v>128.25</v>
      </c>
      <c r="L2798">
        <v>2224</v>
      </c>
      <c r="M2798">
        <v>15.15</v>
      </c>
    </row>
    <row r="2799" spans="3:13" x14ac:dyDescent="0.25">
      <c r="C2799" s="95">
        <v>39794</v>
      </c>
      <c r="D2799" s="97">
        <v>1.4956</v>
      </c>
      <c r="E2799">
        <v>46.41</v>
      </c>
      <c r="F2799">
        <v>1.3371999999999999</v>
      </c>
      <c r="G2799">
        <v>83.325000000000003</v>
      </c>
      <c r="H2799">
        <v>62.274999999999999</v>
      </c>
      <c r="I2799">
        <v>359.5</v>
      </c>
      <c r="J2799">
        <v>506.75</v>
      </c>
      <c r="K2799">
        <v>127</v>
      </c>
      <c r="L2799">
        <v>2224</v>
      </c>
      <c r="M2799">
        <v>15.11</v>
      </c>
    </row>
    <row r="2800" spans="3:13" x14ac:dyDescent="0.25">
      <c r="C2800" s="95">
        <v>39793</v>
      </c>
      <c r="D2800" s="97">
        <v>1.5024999999999999</v>
      </c>
      <c r="E2800">
        <v>47.39</v>
      </c>
      <c r="F2800">
        <v>1.3357000000000001</v>
      </c>
      <c r="G2800">
        <v>84.474999999999994</v>
      </c>
      <c r="H2800">
        <v>62.375</v>
      </c>
      <c r="I2800">
        <v>338</v>
      </c>
      <c r="J2800">
        <v>491.25</v>
      </c>
      <c r="K2800">
        <v>127.75</v>
      </c>
      <c r="L2800">
        <v>2224</v>
      </c>
      <c r="M2800">
        <v>15.18</v>
      </c>
    </row>
    <row r="2801" spans="3:13" x14ac:dyDescent="0.25">
      <c r="C2801" s="95">
        <v>39792</v>
      </c>
      <c r="D2801" s="97">
        <v>1.4785999999999999</v>
      </c>
      <c r="E2801">
        <v>42.4</v>
      </c>
      <c r="F2801">
        <v>1.3015000000000001</v>
      </c>
      <c r="G2801">
        <v>83.974999999999994</v>
      </c>
      <c r="H2801">
        <v>63.125</v>
      </c>
      <c r="I2801">
        <v>326.75</v>
      </c>
      <c r="J2801">
        <v>492.5</v>
      </c>
      <c r="K2801">
        <v>128.75</v>
      </c>
      <c r="L2801">
        <v>2224</v>
      </c>
      <c r="M2801">
        <v>15.44</v>
      </c>
    </row>
    <row r="2802" spans="3:13" x14ac:dyDescent="0.25">
      <c r="C2802" s="95">
        <v>39791</v>
      </c>
      <c r="D2802" s="97">
        <v>1.4736</v>
      </c>
      <c r="E2802">
        <v>41.53</v>
      </c>
      <c r="F2802">
        <v>1.2911999999999999</v>
      </c>
      <c r="G2802">
        <v>82.6</v>
      </c>
      <c r="H2802">
        <v>57.274999999999999</v>
      </c>
      <c r="I2802">
        <v>312.25</v>
      </c>
      <c r="J2802">
        <v>472.25</v>
      </c>
      <c r="K2802">
        <v>126</v>
      </c>
      <c r="L2802">
        <v>2224</v>
      </c>
      <c r="M2802">
        <v>15.48</v>
      </c>
    </row>
    <row r="2803" spans="3:13" x14ac:dyDescent="0.25">
      <c r="C2803" s="95">
        <v>39790</v>
      </c>
      <c r="D2803" s="97">
        <v>1.4903</v>
      </c>
      <c r="E2803">
        <v>43.42</v>
      </c>
      <c r="F2803">
        <v>1.2936000000000001</v>
      </c>
      <c r="G2803">
        <v>83.1</v>
      </c>
      <c r="H2803">
        <v>56.975000000000001</v>
      </c>
      <c r="I2803">
        <v>314.25</v>
      </c>
      <c r="J2803">
        <v>473</v>
      </c>
      <c r="K2803">
        <v>126.25</v>
      </c>
      <c r="L2803">
        <v>2224</v>
      </c>
      <c r="M2803">
        <v>15.5</v>
      </c>
    </row>
    <row r="2804" spans="3:13" x14ac:dyDescent="0.25">
      <c r="C2804" s="95">
        <v>39787</v>
      </c>
      <c r="D2804" s="97">
        <v>1.4762</v>
      </c>
      <c r="E2804">
        <v>39.74</v>
      </c>
      <c r="F2804">
        <v>1.2734000000000001</v>
      </c>
      <c r="G2804">
        <v>81.55</v>
      </c>
      <c r="H2804">
        <v>57.45</v>
      </c>
      <c r="I2804">
        <v>293.5</v>
      </c>
      <c r="J2804">
        <v>457.75</v>
      </c>
      <c r="K2804">
        <v>123.5</v>
      </c>
      <c r="L2804">
        <v>2224</v>
      </c>
      <c r="M2804">
        <v>15.33</v>
      </c>
    </row>
    <row r="2805" spans="3:13" x14ac:dyDescent="0.25">
      <c r="C2805" s="95">
        <v>39786</v>
      </c>
      <c r="D2805" s="97">
        <v>1.4666999999999999</v>
      </c>
      <c r="E2805">
        <v>42.28</v>
      </c>
      <c r="F2805">
        <v>1.2769999999999999</v>
      </c>
      <c r="G2805">
        <v>83.075000000000003</v>
      </c>
      <c r="H2805">
        <v>57.1</v>
      </c>
      <c r="I2805">
        <v>318.25</v>
      </c>
      <c r="J2805">
        <v>467.75</v>
      </c>
      <c r="K2805">
        <v>124.75</v>
      </c>
      <c r="L2805">
        <v>2224</v>
      </c>
      <c r="M2805">
        <v>15.5</v>
      </c>
    </row>
    <row r="2806" spans="3:13" x14ac:dyDescent="0.25">
      <c r="C2806" s="95">
        <v>39785</v>
      </c>
      <c r="D2806" s="97">
        <v>1.4770000000000001</v>
      </c>
      <c r="E2806">
        <v>45.44</v>
      </c>
      <c r="F2806">
        <v>1.2714000000000001</v>
      </c>
      <c r="G2806">
        <v>83.825000000000003</v>
      </c>
      <c r="H2806">
        <v>57.575000000000003</v>
      </c>
      <c r="I2806">
        <v>332</v>
      </c>
      <c r="J2806">
        <v>500.75</v>
      </c>
      <c r="K2806">
        <v>130.75</v>
      </c>
      <c r="L2806">
        <v>2224</v>
      </c>
      <c r="M2806">
        <v>15.5</v>
      </c>
    </row>
    <row r="2807" spans="3:13" x14ac:dyDescent="0.25">
      <c r="C2807" s="95">
        <v>39784</v>
      </c>
      <c r="D2807" s="97">
        <v>1.4904999999999999</v>
      </c>
      <c r="E2807">
        <v>45.44</v>
      </c>
      <c r="F2807">
        <v>1.2712000000000001</v>
      </c>
      <c r="G2807">
        <v>84.35</v>
      </c>
      <c r="H2807">
        <v>58.375</v>
      </c>
      <c r="I2807">
        <v>332.5</v>
      </c>
      <c r="J2807">
        <v>509.75</v>
      </c>
      <c r="K2807">
        <v>131</v>
      </c>
      <c r="L2807">
        <v>2224</v>
      </c>
      <c r="M2807">
        <v>15.5</v>
      </c>
    </row>
    <row r="2808" spans="3:13" x14ac:dyDescent="0.25">
      <c r="C2808" s="95">
        <v>39783</v>
      </c>
      <c r="D2808" s="97">
        <v>1.4883</v>
      </c>
      <c r="E2808">
        <v>47.97</v>
      </c>
      <c r="F2808">
        <v>1.2625</v>
      </c>
      <c r="G2808">
        <v>85.45</v>
      </c>
      <c r="H2808">
        <v>58.725000000000001</v>
      </c>
      <c r="I2808">
        <v>332.75</v>
      </c>
      <c r="J2808">
        <v>509.75</v>
      </c>
      <c r="K2808">
        <v>130.5</v>
      </c>
      <c r="L2808">
        <v>2585</v>
      </c>
      <c r="M2808">
        <v>15.5</v>
      </c>
    </row>
    <row r="2809" spans="3:13" x14ac:dyDescent="0.25">
      <c r="C2809" s="95">
        <v>39780</v>
      </c>
      <c r="D2809" s="97">
        <v>1.5392999999999999</v>
      </c>
      <c r="E2809">
        <v>53.49</v>
      </c>
      <c r="F2809">
        <v>1.2695000000000001</v>
      </c>
      <c r="G2809">
        <v>87.375</v>
      </c>
      <c r="H2809">
        <v>59.5</v>
      </c>
      <c r="I2809">
        <v>349.5</v>
      </c>
      <c r="J2809">
        <v>542.5</v>
      </c>
      <c r="K2809">
        <v>134.25</v>
      </c>
      <c r="L2809">
        <v>2585</v>
      </c>
      <c r="M2809">
        <v>15.5</v>
      </c>
    </row>
    <row r="2810" spans="3:13" x14ac:dyDescent="0.25">
      <c r="C2810" s="95">
        <v>39779</v>
      </c>
      <c r="D2810" s="97">
        <v>1.5392999999999999</v>
      </c>
      <c r="E2810">
        <v>53.13</v>
      </c>
      <c r="F2810">
        <v>1.2889999999999999</v>
      </c>
      <c r="G2810">
        <v>87.424999999999997</v>
      </c>
      <c r="H2810">
        <v>58.674999999999997</v>
      </c>
      <c r="I2810">
        <v>354</v>
      </c>
      <c r="J2810">
        <v>535.5</v>
      </c>
      <c r="K2810">
        <v>135.5</v>
      </c>
      <c r="L2810">
        <v>2585</v>
      </c>
      <c r="M2810">
        <v>15.5</v>
      </c>
    </row>
    <row r="2811" spans="3:13" x14ac:dyDescent="0.25">
      <c r="C2811" s="95">
        <v>39778</v>
      </c>
      <c r="D2811" s="97">
        <v>1.5348999999999999</v>
      </c>
      <c r="E2811">
        <v>53.92</v>
      </c>
      <c r="F2811">
        <v>1.2889999999999999</v>
      </c>
      <c r="G2811">
        <v>87.424999999999997</v>
      </c>
      <c r="H2811">
        <v>58.674999999999997</v>
      </c>
      <c r="I2811">
        <v>354</v>
      </c>
      <c r="J2811">
        <v>535.5</v>
      </c>
      <c r="K2811">
        <v>136.25</v>
      </c>
      <c r="L2811">
        <v>2585</v>
      </c>
      <c r="M2811">
        <v>15.5</v>
      </c>
    </row>
    <row r="2812" spans="3:13" x14ac:dyDescent="0.25">
      <c r="C2812" s="95">
        <v>39777</v>
      </c>
      <c r="D2812" s="97">
        <v>1.5462</v>
      </c>
      <c r="E2812">
        <v>50.35</v>
      </c>
      <c r="F2812">
        <v>1.3057000000000001</v>
      </c>
      <c r="G2812">
        <v>85.825000000000003</v>
      </c>
      <c r="H2812">
        <v>57.725000000000001</v>
      </c>
      <c r="I2812">
        <v>353.5</v>
      </c>
      <c r="J2812">
        <v>534</v>
      </c>
      <c r="K2812">
        <v>135.5</v>
      </c>
      <c r="L2812">
        <v>2585</v>
      </c>
      <c r="M2812">
        <v>15.5</v>
      </c>
    </row>
    <row r="2813" spans="3:13" x14ac:dyDescent="0.25">
      <c r="C2813" s="95">
        <v>39776</v>
      </c>
      <c r="D2813" s="97">
        <v>1.5155000000000001</v>
      </c>
      <c r="E2813">
        <v>53.93</v>
      </c>
      <c r="F2813">
        <v>1.2911999999999999</v>
      </c>
      <c r="G2813">
        <v>86.65</v>
      </c>
      <c r="H2813">
        <v>57.375</v>
      </c>
      <c r="I2813">
        <v>354.5</v>
      </c>
      <c r="J2813">
        <v>537.5</v>
      </c>
      <c r="K2813">
        <v>136</v>
      </c>
      <c r="L2813">
        <v>2585</v>
      </c>
      <c r="M2813">
        <v>15.51</v>
      </c>
    </row>
    <row r="2814" spans="3:13" x14ac:dyDescent="0.25">
      <c r="C2814" s="95">
        <v>39773</v>
      </c>
      <c r="D2814" s="97">
        <v>1.4890000000000001</v>
      </c>
      <c r="E2814">
        <v>49.19</v>
      </c>
      <c r="F2814">
        <v>1.2578</v>
      </c>
      <c r="G2814">
        <v>84.9</v>
      </c>
      <c r="H2814">
        <v>56.875</v>
      </c>
      <c r="I2814">
        <v>338.5</v>
      </c>
      <c r="J2814">
        <v>499</v>
      </c>
      <c r="K2814">
        <v>133.5</v>
      </c>
      <c r="L2814">
        <v>2585</v>
      </c>
      <c r="M2814">
        <v>15.5</v>
      </c>
    </row>
    <row r="2815" spans="3:13" x14ac:dyDescent="0.25">
      <c r="C2815" s="95">
        <v>39772</v>
      </c>
      <c r="D2815" s="97">
        <v>1.4726999999999999</v>
      </c>
      <c r="E2815">
        <v>48.08</v>
      </c>
      <c r="F2815">
        <v>1.2457</v>
      </c>
      <c r="G2815">
        <v>85.8</v>
      </c>
      <c r="H2815">
        <v>56.8</v>
      </c>
      <c r="I2815">
        <v>363.75</v>
      </c>
      <c r="J2815">
        <v>511.75</v>
      </c>
      <c r="K2815">
        <v>135.75</v>
      </c>
      <c r="L2815">
        <v>2585</v>
      </c>
      <c r="M2815">
        <v>15.54</v>
      </c>
    </row>
    <row r="2816" spans="3:13" x14ac:dyDescent="0.25">
      <c r="C2816" s="95">
        <v>39771</v>
      </c>
      <c r="D2816" s="97">
        <v>1.4962</v>
      </c>
      <c r="E2816">
        <v>51.72</v>
      </c>
      <c r="F2816">
        <v>1.2522</v>
      </c>
      <c r="G2816">
        <v>84.2</v>
      </c>
      <c r="H2816">
        <v>55.924999999999997</v>
      </c>
      <c r="I2816">
        <v>378.75</v>
      </c>
      <c r="J2816">
        <v>527</v>
      </c>
      <c r="K2816">
        <v>139.5</v>
      </c>
      <c r="L2816">
        <v>2585</v>
      </c>
      <c r="M2816">
        <v>15.54</v>
      </c>
    </row>
    <row r="2817" spans="3:13" x14ac:dyDescent="0.25">
      <c r="C2817" s="95">
        <v>39770</v>
      </c>
      <c r="D2817" s="97">
        <v>1.4966999999999999</v>
      </c>
      <c r="E2817">
        <v>51.84</v>
      </c>
      <c r="F2817">
        <v>1.2621</v>
      </c>
      <c r="G2817">
        <v>87.15</v>
      </c>
      <c r="H2817">
        <v>55.45</v>
      </c>
      <c r="I2817">
        <v>380</v>
      </c>
      <c r="J2817">
        <v>529.75</v>
      </c>
      <c r="K2817">
        <v>139.75</v>
      </c>
      <c r="L2817">
        <v>2585</v>
      </c>
      <c r="M2817">
        <v>15.55</v>
      </c>
    </row>
    <row r="2818" spans="3:13" x14ac:dyDescent="0.25">
      <c r="C2818" s="95">
        <v>39769</v>
      </c>
      <c r="D2818" s="97">
        <v>1.5001</v>
      </c>
      <c r="E2818">
        <v>52.31</v>
      </c>
      <c r="F2818">
        <v>1.2645999999999999</v>
      </c>
      <c r="G2818">
        <v>88.3</v>
      </c>
      <c r="H2818">
        <v>55.3</v>
      </c>
      <c r="I2818">
        <v>385.75</v>
      </c>
      <c r="J2818">
        <v>533.75</v>
      </c>
      <c r="K2818">
        <v>139.75</v>
      </c>
      <c r="L2818">
        <v>2585</v>
      </c>
      <c r="M2818">
        <v>15.55</v>
      </c>
    </row>
    <row r="2819" spans="3:13" x14ac:dyDescent="0.25">
      <c r="C2819" s="95">
        <v>39766</v>
      </c>
      <c r="D2819" s="97">
        <v>1.4751000000000001</v>
      </c>
      <c r="E2819">
        <v>54.24</v>
      </c>
      <c r="F2819">
        <v>1.2630999999999999</v>
      </c>
      <c r="G2819">
        <v>90.05</v>
      </c>
      <c r="H2819">
        <v>55.575000000000003</v>
      </c>
      <c r="I2819">
        <v>380.25</v>
      </c>
      <c r="J2819">
        <v>554.25</v>
      </c>
      <c r="K2819">
        <v>140.5</v>
      </c>
      <c r="L2819">
        <v>2585</v>
      </c>
      <c r="M2819">
        <v>15.55</v>
      </c>
    </row>
    <row r="2820" spans="3:13" x14ac:dyDescent="0.25">
      <c r="C2820" s="95">
        <v>39765</v>
      </c>
      <c r="D2820" s="97">
        <v>1.4863</v>
      </c>
      <c r="E2820">
        <v>51.99</v>
      </c>
      <c r="F2820">
        <v>1.2827999999999999</v>
      </c>
      <c r="G2820">
        <v>90.55</v>
      </c>
      <c r="H2820">
        <v>56.2</v>
      </c>
      <c r="I2820">
        <v>377</v>
      </c>
      <c r="J2820">
        <v>538.25</v>
      </c>
      <c r="K2820">
        <v>140.5</v>
      </c>
      <c r="L2820">
        <v>2585</v>
      </c>
      <c r="M2820">
        <v>15.47</v>
      </c>
    </row>
    <row r="2821" spans="3:13" x14ac:dyDescent="0.25">
      <c r="C2821" s="95">
        <v>39764</v>
      </c>
      <c r="D2821" s="97">
        <v>1.4931000000000001</v>
      </c>
      <c r="E2821">
        <v>52.37</v>
      </c>
      <c r="F2821">
        <v>1.2468999999999999</v>
      </c>
      <c r="G2821">
        <v>90.525000000000006</v>
      </c>
      <c r="H2821">
        <v>55.45</v>
      </c>
      <c r="I2821">
        <v>369.5</v>
      </c>
      <c r="J2821">
        <v>533</v>
      </c>
      <c r="K2821">
        <v>139.75</v>
      </c>
      <c r="L2821">
        <v>2585</v>
      </c>
      <c r="M2821">
        <v>15.45</v>
      </c>
    </row>
    <row r="2822" spans="3:13" x14ac:dyDescent="0.25">
      <c r="C2822" s="95">
        <v>39763</v>
      </c>
      <c r="D2822" s="97">
        <v>1.5382</v>
      </c>
      <c r="E2822">
        <v>55.71</v>
      </c>
      <c r="F2822">
        <v>1.2517</v>
      </c>
      <c r="G2822">
        <v>91.6</v>
      </c>
      <c r="H2822">
        <v>54.975000000000001</v>
      </c>
      <c r="I2822">
        <v>374.25</v>
      </c>
      <c r="J2822">
        <v>523.25</v>
      </c>
      <c r="K2822">
        <v>139.75</v>
      </c>
      <c r="L2822">
        <v>2585</v>
      </c>
      <c r="M2822">
        <v>15.45</v>
      </c>
    </row>
    <row r="2823" spans="3:13" x14ac:dyDescent="0.25">
      <c r="C2823" s="95">
        <v>39762</v>
      </c>
      <c r="D2823" s="97">
        <v>1.5611999999999999</v>
      </c>
      <c r="E2823">
        <v>59.08</v>
      </c>
      <c r="F2823">
        <v>1.2730999999999999</v>
      </c>
      <c r="G2823">
        <v>92.65</v>
      </c>
      <c r="H2823">
        <v>55</v>
      </c>
      <c r="I2823">
        <v>383.5</v>
      </c>
      <c r="J2823">
        <v>520</v>
      </c>
      <c r="K2823">
        <v>138</v>
      </c>
      <c r="L2823">
        <v>2585</v>
      </c>
      <c r="M2823">
        <v>15.51</v>
      </c>
    </row>
    <row r="2824" spans="3:13" x14ac:dyDescent="0.25">
      <c r="C2824" s="95">
        <v>39759</v>
      </c>
      <c r="D2824" s="97">
        <v>1.5672999999999999</v>
      </c>
      <c r="E2824">
        <v>57.35</v>
      </c>
      <c r="F2824">
        <v>1.2736000000000001</v>
      </c>
      <c r="G2824">
        <v>92.8</v>
      </c>
      <c r="H2824">
        <v>55.4</v>
      </c>
      <c r="I2824">
        <v>375.5</v>
      </c>
      <c r="J2824">
        <v>521</v>
      </c>
      <c r="K2824">
        <v>140</v>
      </c>
      <c r="L2824">
        <v>2585</v>
      </c>
      <c r="M2824">
        <v>15.34</v>
      </c>
    </row>
    <row r="2825" spans="3:13" x14ac:dyDescent="0.25">
      <c r="C2825" s="95">
        <v>39758</v>
      </c>
      <c r="D2825" s="97">
        <v>1.5605</v>
      </c>
      <c r="E2825">
        <v>57.43</v>
      </c>
      <c r="F2825">
        <v>1.27</v>
      </c>
      <c r="G2825">
        <v>93.3</v>
      </c>
      <c r="H2825">
        <v>54.825000000000003</v>
      </c>
      <c r="I2825">
        <v>378</v>
      </c>
      <c r="J2825">
        <v>522.5</v>
      </c>
      <c r="K2825">
        <v>141</v>
      </c>
      <c r="L2825">
        <v>2585</v>
      </c>
      <c r="M2825">
        <v>15.26</v>
      </c>
    </row>
    <row r="2826" spans="3:13" x14ac:dyDescent="0.25">
      <c r="C2826" s="95">
        <v>39757</v>
      </c>
      <c r="D2826" s="97">
        <v>1.5927</v>
      </c>
      <c r="E2826">
        <v>61.87</v>
      </c>
      <c r="F2826">
        <v>1.2949999999999999</v>
      </c>
      <c r="G2826">
        <v>94.275000000000006</v>
      </c>
      <c r="H2826">
        <v>54.475000000000001</v>
      </c>
      <c r="I2826">
        <v>390.25</v>
      </c>
      <c r="J2826">
        <v>537.25</v>
      </c>
      <c r="K2826">
        <v>146</v>
      </c>
      <c r="L2826">
        <v>2585</v>
      </c>
      <c r="M2826">
        <v>15.28</v>
      </c>
    </row>
    <row r="2827" spans="3:13" x14ac:dyDescent="0.25">
      <c r="C2827" s="95">
        <v>39756</v>
      </c>
      <c r="D2827" s="97">
        <v>1.6015999999999999</v>
      </c>
      <c r="E2827">
        <v>66.44</v>
      </c>
      <c r="F2827">
        <v>1.3031999999999999</v>
      </c>
      <c r="G2827">
        <v>93.85</v>
      </c>
      <c r="H2827">
        <v>54.424999999999997</v>
      </c>
      <c r="I2827">
        <v>413</v>
      </c>
      <c r="J2827">
        <v>572.5</v>
      </c>
      <c r="K2827">
        <v>148</v>
      </c>
      <c r="L2827">
        <v>2585</v>
      </c>
      <c r="M2827">
        <v>15.37</v>
      </c>
    </row>
    <row r="2828" spans="3:13" x14ac:dyDescent="0.25">
      <c r="C2828" s="95">
        <v>39755</v>
      </c>
      <c r="D2828" s="97">
        <v>1.5837000000000001</v>
      </c>
      <c r="E2828">
        <v>60.48</v>
      </c>
      <c r="F2828">
        <v>1.2641</v>
      </c>
      <c r="G2828">
        <v>93.325000000000003</v>
      </c>
      <c r="H2828">
        <v>54.4</v>
      </c>
      <c r="I2828">
        <v>403</v>
      </c>
      <c r="J2828">
        <v>562</v>
      </c>
      <c r="K2828">
        <v>145</v>
      </c>
      <c r="L2828">
        <v>2917</v>
      </c>
      <c r="M2828">
        <v>15.41</v>
      </c>
    </row>
    <row r="2829" spans="3:13" x14ac:dyDescent="0.25">
      <c r="C2829" s="95">
        <v>39752</v>
      </c>
      <c r="D2829" s="97">
        <v>1.6068</v>
      </c>
      <c r="E2829">
        <v>65.319999999999993</v>
      </c>
      <c r="F2829">
        <v>1.2729999999999999</v>
      </c>
      <c r="G2829">
        <v>93.75</v>
      </c>
      <c r="H2829">
        <v>54.8</v>
      </c>
      <c r="I2829">
        <v>401.5</v>
      </c>
      <c r="J2829">
        <v>536.25</v>
      </c>
      <c r="K2829">
        <v>144</v>
      </c>
      <c r="L2829">
        <v>2917</v>
      </c>
      <c r="M2829">
        <v>15.46</v>
      </c>
    </row>
    <row r="2830" spans="3:13" x14ac:dyDescent="0.25">
      <c r="C2830" s="95">
        <v>39751</v>
      </c>
      <c r="D2830" s="97">
        <v>1.6435</v>
      </c>
      <c r="E2830">
        <v>63.71</v>
      </c>
      <c r="F2830">
        <v>1.2906</v>
      </c>
      <c r="G2830">
        <v>93.5</v>
      </c>
      <c r="H2830">
        <v>56</v>
      </c>
      <c r="I2830">
        <v>409.5</v>
      </c>
      <c r="J2830">
        <v>538</v>
      </c>
      <c r="K2830">
        <v>144.75</v>
      </c>
      <c r="L2830">
        <v>2917</v>
      </c>
      <c r="M2830">
        <v>17.03</v>
      </c>
    </row>
    <row r="2831" spans="3:13" x14ac:dyDescent="0.25">
      <c r="C2831" s="95">
        <v>39750</v>
      </c>
      <c r="D2831" s="97">
        <v>1.6416999999999999</v>
      </c>
      <c r="E2831">
        <v>65.47</v>
      </c>
      <c r="F2831">
        <v>1.296</v>
      </c>
      <c r="G2831">
        <v>91.65</v>
      </c>
      <c r="H2831">
        <v>57.575000000000003</v>
      </c>
      <c r="I2831">
        <v>420.75</v>
      </c>
      <c r="J2831">
        <v>561.25</v>
      </c>
      <c r="K2831">
        <v>145.5</v>
      </c>
      <c r="L2831">
        <v>2917</v>
      </c>
      <c r="M2831">
        <v>17.02</v>
      </c>
    </row>
    <row r="2832" spans="3:13" x14ac:dyDescent="0.25">
      <c r="C2832" s="95">
        <v>39749</v>
      </c>
      <c r="D2832" s="97">
        <v>1.5925</v>
      </c>
      <c r="E2832">
        <v>60.29</v>
      </c>
      <c r="F2832">
        <v>1.2713000000000001</v>
      </c>
      <c r="G2832">
        <v>89.75</v>
      </c>
      <c r="H2832">
        <v>58.05</v>
      </c>
      <c r="I2832">
        <v>390.75</v>
      </c>
      <c r="J2832">
        <v>514</v>
      </c>
      <c r="K2832">
        <v>142.75</v>
      </c>
      <c r="L2832">
        <v>2917</v>
      </c>
      <c r="M2832">
        <v>17.02</v>
      </c>
    </row>
    <row r="2833" spans="3:13" x14ac:dyDescent="0.25">
      <c r="C2833" s="95">
        <v>39748</v>
      </c>
      <c r="D2833" s="97">
        <v>1.5532999999999999</v>
      </c>
      <c r="E2833">
        <v>61.41</v>
      </c>
      <c r="F2833">
        <v>1.2465999999999999</v>
      </c>
      <c r="G2833">
        <v>88.924999999999997</v>
      </c>
      <c r="H2833">
        <v>58.55</v>
      </c>
      <c r="I2833">
        <v>385.25</v>
      </c>
      <c r="J2833">
        <v>529.5</v>
      </c>
      <c r="K2833">
        <v>142.75</v>
      </c>
      <c r="L2833">
        <v>2917</v>
      </c>
      <c r="M2833">
        <v>16.98</v>
      </c>
    </row>
    <row r="2834" spans="3:13" x14ac:dyDescent="0.25">
      <c r="C2834" s="95">
        <v>39745</v>
      </c>
      <c r="D2834" s="97">
        <v>1.5923</v>
      </c>
      <c r="E2834">
        <v>62.05</v>
      </c>
      <c r="F2834">
        <v>1.2622</v>
      </c>
      <c r="G2834">
        <v>87.85</v>
      </c>
      <c r="H2834">
        <v>58.5</v>
      </c>
      <c r="I2834">
        <v>372.75</v>
      </c>
      <c r="J2834">
        <v>516.25</v>
      </c>
      <c r="K2834">
        <v>141.75</v>
      </c>
      <c r="L2834">
        <v>2917</v>
      </c>
      <c r="M2834">
        <v>16.98</v>
      </c>
    </row>
    <row r="2835" spans="3:13" x14ac:dyDescent="0.25">
      <c r="C2835" s="95">
        <v>39744</v>
      </c>
      <c r="D2835" s="97">
        <v>1.6321000000000001</v>
      </c>
      <c r="E2835">
        <v>65.92</v>
      </c>
      <c r="F2835">
        <v>1.298</v>
      </c>
      <c r="G2835">
        <v>89.75</v>
      </c>
      <c r="H2835">
        <v>57.924999999999997</v>
      </c>
      <c r="I2835">
        <v>390.25</v>
      </c>
      <c r="J2835">
        <v>523</v>
      </c>
      <c r="K2835">
        <v>144</v>
      </c>
      <c r="L2835">
        <v>2917</v>
      </c>
      <c r="M2835">
        <v>16.989999999999998</v>
      </c>
    </row>
    <row r="2836" spans="3:13" x14ac:dyDescent="0.25">
      <c r="C2836" s="95">
        <v>39743</v>
      </c>
      <c r="D2836" s="97">
        <v>1.6291</v>
      </c>
      <c r="E2836">
        <v>64.52</v>
      </c>
      <c r="F2836">
        <v>1.2851999999999999</v>
      </c>
      <c r="G2836">
        <v>91.15</v>
      </c>
      <c r="H2836">
        <v>57.65</v>
      </c>
      <c r="I2836">
        <v>385</v>
      </c>
      <c r="J2836">
        <v>517.75</v>
      </c>
      <c r="K2836">
        <v>144.75</v>
      </c>
      <c r="L2836">
        <v>2917</v>
      </c>
      <c r="M2836">
        <v>16.989999999999998</v>
      </c>
    </row>
    <row r="2837" spans="3:13" x14ac:dyDescent="0.25">
      <c r="C2837" s="95">
        <v>39742</v>
      </c>
      <c r="D2837" s="97">
        <v>1.6682999999999999</v>
      </c>
      <c r="E2837">
        <v>69.72</v>
      </c>
      <c r="F2837">
        <v>1.3057000000000001</v>
      </c>
      <c r="G2837">
        <v>91.825000000000003</v>
      </c>
      <c r="H2837">
        <v>57.774999999999999</v>
      </c>
      <c r="I2837">
        <v>411</v>
      </c>
      <c r="J2837">
        <v>549</v>
      </c>
      <c r="K2837">
        <v>143.5</v>
      </c>
      <c r="L2837">
        <v>2917</v>
      </c>
      <c r="M2837">
        <v>16.98</v>
      </c>
    </row>
    <row r="2838" spans="3:13" x14ac:dyDescent="0.25">
      <c r="C2838" s="95">
        <v>39741</v>
      </c>
      <c r="D2838" s="97">
        <v>1.7186999999999999</v>
      </c>
      <c r="E2838">
        <v>72.03</v>
      </c>
      <c r="F2838">
        <v>1.3342000000000001</v>
      </c>
      <c r="G2838">
        <v>90.825000000000003</v>
      </c>
      <c r="H2838">
        <v>56.25</v>
      </c>
      <c r="I2838">
        <v>418.5</v>
      </c>
      <c r="J2838">
        <v>563.5</v>
      </c>
      <c r="K2838">
        <v>142.25</v>
      </c>
      <c r="L2838">
        <v>2917</v>
      </c>
      <c r="M2838">
        <v>16.98</v>
      </c>
    </row>
    <row r="2839" spans="3:13" x14ac:dyDescent="0.25">
      <c r="C2839" s="95">
        <v>39738</v>
      </c>
      <c r="D2839" s="97">
        <v>1.7284999999999999</v>
      </c>
      <c r="E2839">
        <v>69.599999999999994</v>
      </c>
      <c r="F2839">
        <v>1.3407</v>
      </c>
      <c r="G2839">
        <v>91.05</v>
      </c>
      <c r="H2839">
        <v>56.3</v>
      </c>
      <c r="I2839">
        <v>403</v>
      </c>
      <c r="J2839">
        <v>566.25</v>
      </c>
      <c r="K2839">
        <v>141</v>
      </c>
      <c r="L2839">
        <v>2917</v>
      </c>
      <c r="M2839">
        <v>16.95</v>
      </c>
    </row>
    <row r="2840" spans="3:13" x14ac:dyDescent="0.25">
      <c r="C2840" s="95">
        <v>39737</v>
      </c>
      <c r="D2840" s="97">
        <v>1.7318</v>
      </c>
      <c r="E2840">
        <v>66.319999999999993</v>
      </c>
      <c r="F2840">
        <v>1.3485</v>
      </c>
      <c r="G2840">
        <v>89.45</v>
      </c>
      <c r="H2840">
        <v>55.975000000000001</v>
      </c>
      <c r="I2840">
        <v>384.5</v>
      </c>
      <c r="J2840">
        <v>555.25</v>
      </c>
      <c r="K2840">
        <v>138</v>
      </c>
      <c r="L2840">
        <v>2917</v>
      </c>
      <c r="M2840">
        <v>16.899999999999999</v>
      </c>
    </row>
    <row r="2841" spans="3:13" x14ac:dyDescent="0.25">
      <c r="C2841" s="95">
        <v>39736</v>
      </c>
      <c r="D2841" s="97">
        <v>1.7175</v>
      </c>
      <c r="E2841">
        <v>70.8</v>
      </c>
      <c r="F2841">
        <v>1.3460000000000001</v>
      </c>
      <c r="G2841">
        <v>89.224999999999994</v>
      </c>
      <c r="H2841">
        <v>58.075000000000003</v>
      </c>
      <c r="I2841">
        <v>388</v>
      </c>
      <c r="J2841">
        <v>555.75</v>
      </c>
      <c r="K2841">
        <v>142.25</v>
      </c>
      <c r="L2841">
        <v>2917</v>
      </c>
      <c r="M2841">
        <v>16.899999999999999</v>
      </c>
    </row>
    <row r="2842" spans="3:13" x14ac:dyDescent="0.25">
      <c r="C2842" s="95">
        <v>39735</v>
      </c>
      <c r="D2842" s="97">
        <v>1.7407999999999999</v>
      </c>
      <c r="E2842">
        <v>74.53</v>
      </c>
      <c r="F2842">
        <v>1.3622000000000001</v>
      </c>
      <c r="G2842">
        <v>91.525000000000006</v>
      </c>
      <c r="H2842">
        <v>60.5</v>
      </c>
      <c r="I2842">
        <v>411.25</v>
      </c>
      <c r="J2842">
        <v>573</v>
      </c>
      <c r="K2842">
        <v>147</v>
      </c>
      <c r="L2842">
        <v>2917</v>
      </c>
      <c r="M2842">
        <v>16.899999999999999</v>
      </c>
    </row>
    <row r="2843" spans="3:13" x14ac:dyDescent="0.25">
      <c r="C2843" s="95">
        <v>39734</v>
      </c>
      <c r="D2843" s="97">
        <v>1.7395</v>
      </c>
      <c r="E2843">
        <v>77.459999999999994</v>
      </c>
      <c r="F2843">
        <v>1.3591</v>
      </c>
      <c r="G2843">
        <v>91</v>
      </c>
      <c r="H2843">
        <v>61.1</v>
      </c>
      <c r="I2843">
        <v>411.5</v>
      </c>
      <c r="J2843">
        <v>588.5</v>
      </c>
      <c r="K2843">
        <v>145.5</v>
      </c>
      <c r="L2843">
        <v>2917</v>
      </c>
      <c r="M2843">
        <v>16.89</v>
      </c>
    </row>
    <row r="2844" spans="3:13" x14ac:dyDescent="0.25">
      <c r="C2844" s="95">
        <v>39731</v>
      </c>
      <c r="D2844" s="97">
        <v>1.7040999999999999</v>
      </c>
      <c r="E2844">
        <v>74.09</v>
      </c>
      <c r="F2844">
        <v>1.3411999999999999</v>
      </c>
      <c r="G2844">
        <v>89.125</v>
      </c>
      <c r="H2844">
        <v>59.875</v>
      </c>
      <c r="I2844">
        <v>408.25</v>
      </c>
      <c r="J2844">
        <v>563.5</v>
      </c>
      <c r="K2844">
        <v>142.75</v>
      </c>
      <c r="L2844">
        <v>2917</v>
      </c>
      <c r="M2844">
        <v>16.88</v>
      </c>
    </row>
    <row r="2845" spans="3:13" x14ac:dyDescent="0.25">
      <c r="C2845" s="95">
        <v>39730</v>
      </c>
      <c r="D2845" s="97">
        <v>1.7068000000000001</v>
      </c>
      <c r="E2845">
        <v>82.66</v>
      </c>
      <c r="F2845">
        <v>1.3595999999999999</v>
      </c>
      <c r="G2845">
        <v>92.125</v>
      </c>
      <c r="H2845">
        <v>66.974999999999994</v>
      </c>
      <c r="I2845">
        <v>438.25</v>
      </c>
      <c r="J2845">
        <v>604.75</v>
      </c>
      <c r="K2845">
        <v>150</v>
      </c>
      <c r="L2845">
        <v>2917</v>
      </c>
      <c r="M2845">
        <v>17.03</v>
      </c>
    </row>
    <row r="2846" spans="3:13" x14ac:dyDescent="0.25">
      <c r="C2846" s="95">
        <v>39729</v>
      </c>
      <c r="D2846" s="97">
        <v>1.7279</v>
      </c>
      <c r="E2846">
        <v>84.36</v>
      </c>
      <c r="F2846">
        <v>1.3629</v>
      </c>
      <c r="G2846">
        <v>92.45</v>
      </c>
      <c r="H2846">
        <v>67.875</v>
      </c>
      <c r="I2846">
        <v>427.5</v>
      </c>
      <c r="J2846">
        <v>608</v>
      </c>
      <c r="K2846">
        <v>149.5</v>
      </c>
      <c r="L2846">
        <v>2917</v>
      </c>
      <c r="M2846">
        <v>16.899999999999999</v>
      </c>
    </row>
    <row r="2847" spans="3:13" x14ac:dyDescent="0.25">
      <c r="C2847" s="95">
        <v>39728</v>
      </c>
      <c r="D2847" s="97">
        <v>1.7473000000000001</v>
      </c>
      <c r="E2847">
        <v>84.66</v>
      </c>
      <c r="F2847">
        <v>1.3616999999999999</v>
      </c>
      <c r="G2847">
        <v>93.4</v>
      </c>
      <c r="H2847">
        <v>66.900000000000006</v>
      </c>
      <c r="I2847">
        <v>417</v>
      </c>
      <c r="J2847">
        <v>603.25</v>
      </c>
      <c r="K2847">
        <v>154.75</v>
      </c>
      <c r="L2847">
        <v>2917</v>
      </c>
      <c r="M2847">
        <v>16.809999999999999</v>
      </c>
    </row>
    <row r="2848" spans="3:13" x14ac:dyDescent="0.25">
      <c r="C2848" s="95">
        <v>39727</v>
      </c>
      <c r="D2848" s="97">
        <v>1.7431000000000001</v>
      </c>
      <c r="E2848">
        <v>83.68</v>
      </c>
      <c r="F2848">
        <v>1.3488</v>
      </c>
      <c r="G2848">
        <v>92.6</v>
      </c>
      <c r="H2848">
        <v>66.474999999999994</v>
      </c>
      <c r="I2848">
        <v>424</v>
      </c>
      <c r="J2848">
        <v>595.25</v>
      </c>
      <c r="K2848">
        <v>155</v>
      </c>
      <c r="L2848">
        <v>2917</v>
      </c>
      <c r="M2848">
        <v>16.649999999999999</v>
      </c>
    </row>
    <row r="2849" spans="3:13" x14ac:dyDescent="0.25">
      <c r="C2849" s="95">
        <v>39724</v>
      </c>
      <c r="D2849" s="97">
        <v>1.7715000000000001</v>
      </c>
      <c r="E2849">
        <v>90.25</v>
      </c>
      <c r="F2849">
        <v>1.3769</v>
      </c>
      <c r="G2849">
        <v>95.6</v>
      </c>
      <c r="H2849">
        <v>66.424999999999997</v>
      </c>
      <c r="I2849">
        <v>454</v>
      </c>
      <c r="J2849">
        <v>640.25</v>
      </c>
      <c r="K2849">
        <v>160</v>
      </c>
      <c r="L2849">
        <v>2917</v>
      </c>
      <c r="M2849">
        <v>16.7</v>
      </c>
    </row>
    <row r="2850" spans="3:13" x14ac:dyDescent="0.25">
      <c r="C2850" s="95">
        <v>39723</v>
      </c>
      <c r="D2850" s="97">
        <v>1.7652000000000001</v>
      </c>
      <c r="E2850">
        <v>90.56</v>
      </c>
      <c r="F2850">
        <v>1.3815999999999999</v>
      </c>
      <c r="G2850">
        <v>95.7</v>
      </c>
      <c r="H2850">
        <v>65.95</v>
      </c>
      <c r="I2850">
        <v>454</v>
      </c>
      <c r="J2850">
        <v>636</v>
      </c>
      <c r="K2850">
        <v>160.5</v>
      </c>
      <c r="L2850">
        <v>2917</v>
      </c>
      <c r="M2850">
        <v>16.239999999999998</v>
      </c>
    </row>
    <row r="2851" spans="3:13" x14ac:dyDescent="0.25">
      <c r="C2851" s="95">
        <v>39722</v>
      </c>
      <c r="D2851" s="97">
        <v>1.7709999999999999</v>
      </c>
      <c r="E2851">
        <v>95.33</v>
      </c>
      <c r="F2851">
        <v>1.4018999999999999</v>
      </c>
      <c r="G2851">
        <v>98.575000000000003</v>
      </c>
      <c r="H2851">
        <v>67.724999999999994</v>
      </c>
      <c r="I2851">
        <v>484</v>
      </c>
      <c r="J2851">
        <v>669.75</v>
      </c>
      <c r="K2851">
        <v>162.75</v>
      </c>
      <c r="L2851">
        <v>2917</v>
      </c>
      <c r="M2851">
        <v>16.23</v>
      </c>
    </row>
    <row r="2852" spans="3:13" x14ac:dyDescent="0.25">
      <c r="C2852" s="95">
        <v>39721</v>
      </c>
      <c r="D2852" s="97">
        <v>1.7827999999999999</v>
      </c>
      <c r="E2852">
        <v>98.17</v>
      </c>
      <c r="F2852">
        <v>1.4101999999999999</v>
      </c>
      <c r="G2852">
        <v>98.9</v>
      </c>
      <c r="H2852">
        <v>68.575000000000003</v>
      </c>
      <c r="I2852">
        <v>487.5</v>
      </c>
      <c r="J2852">
        <v>680</v>
      </c>
      <c r="K2852">
        <v>161.25</v>
      </c>
      <c r="L2852">
        <v>3306</v>
      </c>
      <c r="M2852">
        <v>16.239999999999998</v>
      </c>
    </row>
    <row r="2853" spans="3:13" x14ac:dyDescent="0.25">
      <c r="C2853" s="95">
        <v>39720</v>
      </c>
      <c r="D2853" s="97">
        <v>1.8070999999999999</v>
      </c>
      <c r="E2853">
        <v>93.98</v>
      </c>
      <c r="F2853">
        <v>1.4416</v>
      </c>
      <c r="G2853">
        <v>98.05</v>
      </c>
      <c r="H2853">
        <v>68.55</v>
      </c>
      <c r="I2853">
        <v>513</v>
      </c>
      <c r="J2853">
        <v>668</v>
      </c>
      <c r="K2853">
        <v>159.75</v>
      </c>
      <c r="L2853">
        <v>3306</v>
      </c>
      <c r="M2853">
        <v>16.22</v>
      </c>
    </row>
    <row r="2854" spans="3:13" x14ac:dyDescent="0.25">
      <c r="C2854" s="95">
        <v>39717</v>
      </c>
      <c r="D2854" s="97">
        <v>1.8445</v>
      </c>
      <c r="E2854">
        <v>103.54</v>
      </c>
      <c r="F2854">
        <v>1.4613</v>
      </c>
      <c r="G2854">
        <v>100.95</v>
      </c>
      <c r="H2854">
        <v>69.625</v>
      </c>
      <c r="I2854">
        <v>543</v>
      </c>
      <c r="J2854">
        <v>716</v>
      </c>
      <c r="K2854">
        <v>165.75</v>
      </c>
      <c r="L2854">
        <v>3306</v>
      </c>
      <c r="M2854">
        <v>16.260000000000002</v>
      </c>
    </row>
    <row r="2855" spans="3:13" x14ac:dyDescent="0.25">
      <c r="C2855" s="95">
        <v>39716</v>
      </c>
      <c r="D2855" s="97">
        <v>1.8381000000000001</v>
      </c>
      <c r="E2855">
        <v>104.6</v>
      </c>
      <c r="F2855">
        <v>1.4621</v>
      </c>
      <c r="G2855">
        <v>100.95</v>
      </c>
      <c r="H2855">
        <v>69.275000000000006</v>
      </c>
      <c r="I2855">
        <v>558.25</v>
      </c>
      <c r="J2855">
        <v>736.25</v>
      </c>
      <c r="K2855">
        <v>168.75</v>
      </c>
      <c r="L2855">
        <v>3306</v>
      </c>
      <c r="M2855">
        <v>16.34</v>
      </c>
    </row>
    <row r="2856" spans="3:13" x14ac:dyDescent="0.25">
      <c r="C2856" s="95">
        <v>39715</v>
      </c>
      <c r="D2856" s="97">
        <v>1.8462000000000001</v>
      </c>
      <c r="E2856">
        <v>102.45</v>
      </c>
      <c r="F2856">
        <v>1.4611000000000001</v>
      </c>
      <c r="G2856">
        <v>102.175</v>
      </c>
      <c r="H2856">
        <v>68.95</v>
      </c>
      <c r="I2856">
        <v>563</v>
      </c>
      <c r="J2856">
        <v>730.25</v>
      </c>
      <c r="K2856">
        <v>171.5</v>
      </c>
      <c r="L2856">
        <v>3306</v>
      </c>
      <c r="M2856">
        <v>16.32</v>
      </c>
    </row>
    <row r="2857" spans="3:13" x14ac:dyDescent="0.25">
      <c r="C2857" s="95">
        <v>39714</v>
      </c>
      <c r="D2857" s="97">
        <v>1.8509</v>
      </c>
      <c r="E2857">
        <v>103.08</v>
      </c>
      <c r="F2857">
        <v>1.4642999999999999</v>
      </c>
      <c r="G2857">
        <v>102.2</v>
      </c>
      <c r="H2857">
        <v>68.45</v>
      </c>
      <c r="I2857">
        <v>560.25</v>
      </c>
      <c r="J2857">
        <v>750.5</v>
      </c>
      <c r="K2857">
        <v>171.5</v>
      </c>
      <c r="L2857">
        <v>3306</v>
      </c>
      <c r="M2857">
        <v>16.34</v>
      </c>
    </row>
    <row r="2858" spans="3:13" x14ac:dyDescent="0.25">
      <c r="C2858" s="95">
        <v>39713</v>
      </c>
      <c r="D2858" s="97">
        <v>1.855</v>
      </c>
      <c r="E2858">
        <v>106.04</v>
      </c>
      <c r="F2858">
        <v>1.4783999999999999</v>
      </c>
      <c r="G2858">
        <v>102.45</v>
      </c>
      <c r="H2858">
        <v>68.650000000000006</v>
      </c>
      <c r="I2858">
        <v>558.5</v>
      </c>
      <c r="J2858">
        <v>737.75</v>
      </c>
      <c r="K2858">
        <v>172</v>
      </c>
      <c r="L2858">
        <v>3306</v>
      </c>
      <c r="M2858">
        <v>16.3</v>
      </c>
    </row>
    <row r="2859" spans="3:13" x14ac:dyDescent="0.25">
      <c r="C2859" s="95">
        <v>39710</v>
      </c>
      <c r="D2859" s="97">
        <v>1.8314999999999999</v>
      </c>
      <c r="E2859">
        <v>99.61</v>
      </c>
      <c r="F2859">
        <v>1.4463999999999999</v>
      </c>
      <c r="G2859">
        <v>101.55</v>
      </c>
      <c r="H2859">
        <v>68.2</v>
      </c>
      <c r="I2859">
        <v>542.25</v>
      </c>
      <c r="J2859">
        <v>718</v>
      </c>
      <c r="K2859">
        <v>170</v>
      </c>
      <c r="L2859">
        <v>3306</v>
      </c>
      <c r="M2859">
        <v>16.29</v>
      </c>
    </row>
    <row r="2860" spans="3:13" x14ac:dyDescent="0.25">
      <c r="C2860" s="95">
        <v>39709</v>
      </c>
      <c r="D2860" s="97">
        <v>1.8158000000000001</v>
      </c>
      <c r="E2860">
        <v>95.19</v>
      </c>
      <c r="F2860">
        <v>1.4337</v>
      </c>
      <c r="G2860">
        <v>100.5</v>
      </c>
      <c r="H2860">
        <v>67.825000000000003</v>
      </c>
      <c r="I2860">
        <v>527.25</v>
      </c>
      <c r="J2860">
        <v>692.75</v>
      </c>
      <c r="K2860">
        <v>168</v>
      </c>
      <c r="L2860">
        <v>3306</v>
      </c>
      <c r="M2860">
        <v>16.28</v>
      </c>
    </row>
    <row r="2861" spans="3:13" x14ac:dyDescent="0.25">
      <c r="C2861" s="95">
        <v>39708</v>
      </c>
      <c r="D2861" s="97">
        <v>1.8139000000000001</v>
      </c>
      <c r="E2861">
        <v>94.84</v>
      </c>
      <c r="F2861">
        <v>1.4302999999999999</v>
      </c>
      <c r="G2861">
        <v>102.6</v>
      </c>
      <c r="H2861">
        <v>68.275000000000006</v>
      </c>
      <c r="I2861">
        <v>554</v>
      </c>
      <c r="J2861">
        <v>725.75</v>
      </c>
      <c r="K2861">
        <v>169.75</v>
      </c>
      <c r="L2861">
        <v>3306</v>
      </c>
      <c r="M2861">
        <v>16.21</v>
      </c>
    </row>
    <row r="2862" spans="3:13" x14ac:dyDescent="0.25">
      <c r="C2862" s="95">
        <v>39707</v>
      </c>
      <c r="D2862" s="97">
        <v>1.7856000000000001</v>
      </c>
      <c r="E2862">
        <v>89.22</v>
      </c>
      <c r="F2862">
        <v>1.4118999999999999</v>
      </c>
      <c r="G2862">
        <v>102.75</v>
      </c>
      <c r="H2862">
        <v>67.474999999999994</v>
      </c>
      <c r="I2862">
        <v>532.25</v>
      </c>
      <c r="J2862">
        <v>690</v>
      </c>
      <c r="K2862">
        <v>169.75</v>
      </c>
      <c r="L2862">
        <v>3306</v>
      </c>
      <c r="M2862">
        <v>16.18</v>
      </c>
    </row>
    <row r="2863" spans="3:13" x14ac:dyDescent="0.25">
      <c r="C2863" s="95">
        <v>39706</v>
      </c>
      <c r="D2863" s="97">
        <v>1.7995000000000001</v>
      </c>
      <c r="E2863">
        <v>92.38</v>
      </c>
      <c r="F2863">
        <v>1.4263999999999999</v>
      </c>
      <c r="G2863">
        <v>103.75</v>
      </c>
      <c r="H2863">
        <v>67.349999999999994</v>
      </c>
      <c r="I2863">
        <v>562</v>
      </c>
      <c r="J2863">
        <v>727</v>
      </c>
      <c r="K2863">
        <v>172</v>
      </c>
      <c r="L2863">
        <v>3306</v>
      </c>
      <c r="M2863">
        <v>16.149999999999999</v>
      </c>
    </row>
    <row r="2864" spans="3:13" x14ac:dyDescent="0.25">
      <c r="C2864" s="95">
        <v>39703</v>
      </c>
      <c r="D2864" s="97">
        <v>1.7945</v>
      </c>
      <c r="E2864">
        <v>97.58</v>
      </c>
      <c r="F2864">
        <v>1.4227000000000001</v>
      </c>
      <c r="G2864">
        <v>102.15</v>
      </c>
      <c r="H2864">
        <v>66.099999999999994</v>
      </c>
      <c r="I2864">
        <v>547.5</v>
      </c>
      <c r="J2864">
        <v>703.75</v>
      </c>
      <c r="K2864">
        <v>173.25</v>
      </c>
      <c r="L2864">
        <v>3306</v>
      </c>
      <c r="M2864">
        <v>16.170000000000002</v>
      </c>
    </row>
    <row r="2865" spans="3:13" x14ac:dyDescent="0.25">
      <c r="C2865" s="95">
        <v>39702</v>
      </c>
      <c r="D2865" s="97">
        <v>1.7595000000000001</v>
      </c>
      <c r="E2865">
        <v>97.64</v>
      </c>
      <c r="F2865">
        <v>1.4029</v>
      </c>
      <c r="G2865">
        <v>102.05</v>
      </c>
      <c r="H2865">
        <v>68.625</v>
      </c>
      <c r="I2865">
        <v>522.25</v>
      </c>
      <c r="J2865">
        <v>707.25</v>
      </c>
      <c r="K2865">
        <v>173</v>
      </c>
      <c r="L2865">
        <v>3306</v>
      </c>
      <c r="M2865">
        <v>16.16</v>
      </c>
    </row>
    <row r="2866" spans="3:13" x14ac:dyDescent="0.25">
      <c r="C2866" s="95">
        <v>39701</v>
      </c>
      <c r="D2866" s="97">
        <v>1.75</v>
      </c>
      <c r="E2866">
        <v>98.97</v>
      </c>
      <c r="F2866">
        <v>1.3985000000000001</v>
      </c>
      <c r="G2866">
        <v>101.65</v>
      </c>
      <c r="H2866">
        <v>67.5</v>
      </c>
      <c r="I2866">
        <v>522.5</v>
      </c>
      <c r="J2866">
        <v>706.75</v>
      </c>
      <c r="K2866">
        <v>170.25</v>
      </c>
      <c r="L2866">
        <v>3306</v>
      </c>
      <c r="M2866">
        <v>16.190000000000001</v>
      </c>
    </row>
    <row r="2867" spans="3:13" x14ac:dyDescent="0.25">
      <c r="C2867" s="95">
        <v>39700</v>
      </c>
      <c r="D2867" s="97">
        <v>1.7615000000000001</v>
      </c>
      <c r="E2867">
        <v>100.34</v>
      </c>
      <c r="F2867">
        <v>1.4135</v>
      </c>
      <c r="G2867">
        <v>102.65</v>
      </c>
      <c r="H2867">
        <v>66.900000000000006</v>
      </c>
      <c r="I2867">
        <v>529.5</v>
      </c>
      <c r="J2867">
        <v>711.5</v>
      </c>
      <c r="K2867">
        <v>168.75</v>
      </c>
      <c r="L2867">
        <v>3306</v>
      </c>
      <c r="M2867">
        <v>16.16</v>
      </c>
    </row>
    <row r="2868" spans="3:13" x14ac:dyDescent="0.25">
      <c r="C2868" s="95">
        <v>39699</v>
      </c>
      <c r="D2868" s="97">
        <v>1.7575000000000001</v>
      </c>
      <c r="E2868">
        <v>103.44</v>
      </c>
      <c r="F2868">
        <v>1.4126000000000001</v>
      </c>
      <c r="G2868">
        <v>103.05</v>
      </c>
      <c r="H2868">
        <v>68.849999999999994</v>
      </c>
      <c r="I2868">
        <v>533</v>
      </c>
      <c r="J2868">
        <v>722.75</v>
      </c>
      <c r="K2868">
        <v>171</v>
      </c>
      <c r="L2868">
        <v>3306</v>
      </c>
      <c r="M2868">
        <v>16.16</v>
      </c>
    </row>
    <row r="2869" spans="3:13" x14ac:dyDescent="0.25">
      <c r="C2869" s="95">
        <v>39696</v>
      </c>
      <c r="D2869" s="97">
        <v>1.7657</v>
      </c>
      <c r="E2869">
        <v>104.09</v>
      </c>
      <c r="F2869">
        <v>1.4267000000000001</v>
      </c>
      <c r="G2869">
        <v>102.95</v>
      </c>
      <c r="H2869">
        <v>69.424999999999997</v>
      </c>
      <c r="I2869">
        <v>531.5</v>
      </c>
      <c r="J2869">
        <v>729.75</v>
      </c>
      <c r="K2869">
        <v>172.5</v>
      </c>
      <c r="L2869">
        <v>3306</v>
      </c>
      <c r="M2869">
        <v>16.100000000000001</v>
      </c>
    </row>
    <row r="2870" spans="3:13" x14ac:dyDescent="0.25">
      <c r="C2870" s="95">
        <v>39695</v>
      </c>
      <c r="D2870" s="97">
        <v>1.7585999999999999</v>
      </c>
      <c r="E2870">
        <v>106.3</v>
      </c>
      <c r="F2870">
        <v>1.4249000000000001</v>
      </c>
      <c r="G2870">
        <v>103.3</v>
      </c>
      <c r="H2870">
        <v>69.025000000000006</v>
      </c>
      <c r="I2870">
        <v>549.25</v>
      </c>
      <c r="J2870">
        <v>755.25</v>
      </c>
      <c r="K2870">
        <v>177</v>
      </c>
      <c r="L2870">
        <v>3306</v>
      </c>
      <c r="M2870">
        <v>17.3</v>
      </c>
    </row>
    <row r="2871" spans="3:13" x14ac:dyDescent="0.25">
      <c r="C2871" s="95">
        <v>39694</v>
      </c>
      <c r="D2871" s="97">
        <v>1.7744</v>
      </c>
      <c r="E2871">
        <v>108.06</v>
      </c>
      <c r="F2871">
        <v>1.4488000000000001</v>
      </c>
      <c r="G2871">
        <v>103.15</v>
      </c>
      <c r="H2871">
        <v>68.650000000000006</v>
      </c>
      <c r="I2871">
        <v>546.5</v>
      </c>
      <c r="J2871">
        <v>752.25</v>
      </c>
      <c r="K2871">
        <v>177.5</v>
      </c>
      <c r="L2871">
        <v>3306</v>
      </c>
      <c r="M2871">
        <v>17.3</v>
      </c>
    </row>
    <row r="2872" spans="3:13" x14ac:dyDescent="0.25">
      <c r="C2872" s="95">
        <v>39693</v>
      </c>
      <c r="D2872" s="97">
        <v>1.782</v>
      </c>
      <c r="E2872">
        <v>108.34</v>
      </c>
      <c r="F2872">
        <v>1.4515</v>
      </c>
      <c r="G2872">
        <v>103.75</v>
      </c>
      <c r="H2872">
        <v>69.55</v>
      </c>
      <c r="I2872">
        <v>553</v>
      </c>
      <c r="J2872">
        <v>744.25</v>
      </c>
      <c r="K2872">
        <v>178.25</v>
      </c>
      <c r="L2872">
        <v>3306</v>
      </c>
      <c r="M2872">
        <v>17.21</v>
      </c>
    </row>
    <row r="2873" spans="3:13" x14ac:dyDescent="0.25">
      <c r="C2873" s="95">
        <v>39692</v>
      </c>
      <c r="D2873" s="97">
        <v>1.8005</v>
      </c>
      <c r="E2873">
        <v>109.41</v>
      </c>
      <c r="F2873">
        <v>1.4603999999999999</v>
      </c>
      <c r="G2873">
        <v>101.77500000000001</v>
      </c>
      <c r="H2873">
        <v>68.424999999999997</v>
      </c>
      <c r="I2873">
        <v>568.25</v>
      </c>
      <c r="J2873">
        <v>779.25</v>
      </c>
      <c r="K2873">
        <v>182</v>
      </c>
      <c r="L2873">
        <v>3843</v>
      </c>
      <c r="M2873">
        <v>17.28</v>
      </c>
    </row>
    <row r="2874" spans="3:13" x14ac:dyDescent="0.25">
      <c r="C2874" s="95">
        <v>39689</v>
      </c>
      <c r="D2874" s="97">
        <v>1.8210999999999999</v>
      </c>
      <c r="E2874">
        <v>114.05</v>
      </c>
      <c r="F2874">
        <v>1.4672000000000001</v>
      </c>
      <c r="G2874">
        <v>101.77500000000001</v>
      </c>
      <c r="H2874">
        <v>68.424999999999997</v>
      </c>
      <c r="I2874">
        <v>568.25</v>
      </c>
      <c r="J2874">
        <v>779.25</v>
      </c>
      <c r="K2874">
        <v>186</v>
      </c>
      <c r="L2874">
        <v>3843</v>
      </c>
      <c r="M2874">
        <v>17.28</v>
      </c>
    </row>
    <row r="2875" spans="3:13" x14ac:dyDescent="0.25">
      <c r="C2875" s="95">
        <v>39688</v>
      </c>
      <c r="D2875" s="97">
        <v>1.8283</v>
      </c>
      <c r="E2875">
        <v>114.17</v>
      </c>
      <c r="F2875">
        <v>1.4699</v>
      </c>
      <c r="G2875">
        <v>101.075</v>
      </c>
      <c r="H2875">
        <v>68.525000000000006</v>
      </c>
      <c r="I2875">
        <v>570</v>
      </c>
      <c r="J2875">
        <v>789</v>
      </c>
      <c r="K2875">
        <v>187.25</v>
      </c>
      <c r="L2875">
        <v>3843</v>
      </c>
      <c r="M2875">
        <v>17.2</v>
      </c>
    </row>
    <row r="2876" spans="3:13" x14ac:dyDescent="0.25">
      <c r="C2876" s="95">
        <v>39687</v>
      </c>
      <c r="D2876" s="97">
        <v>1.8347</v>
      </c>
      <c r="E2876">
        <v>116.22</v>
      </c>
      <c r="F2876">
        <v>1.472</v>
      </c>
      <c r="G2876">
        <v>100.625</v>
      </c>
      <c r="H2876">
        <v>70.5</v>
      </c>
      <c r="I2876">
        <v>577.5</v>
      </c>
      <c r="J2876">
        <v>802.75</v>
      </c>
      <c r="K2876">
        <v>188.75</v>
      </c>
      <c r="L2876">
        <v>3843</v>
      </c>
      <c r="M2876">
        <v>17.2</v>
      </c>
    </row>
    <row r="2877" spans="3:13" x14ac:dyDescent="0.25">
      <c r="C2877" s="95">
        <v>39686</v>
      </c>
      <c r="D2877" s="97">
        <v>1.8393999999999999</v>
      </c>
      <c r="E2877">
        <v>114.63</v>
      </c>
      <c r="F2877">
        <v>1.4649000000000001</v>
      </c>
      <c r="G2877">
        <v>101.7</v>
      </c>
      <c r="H2877">
        <v>73.5</v>
      </c>
      <c r="I2877">
        <v>575.25</v>
      </c>
      <c r="J2877">
        <v>830.5</v>
      </c>
      <c r="K2877">
        <v>191.75</v>
      </c>
      <c r="L2877">
        <v>3843</v>
      </c>
      <c r="M2877">
        <v>17.2</v>
      </c>
    </row>
    <row r="2878" spans="3:13" x14ac:dyDescent="0.25">
      <c r="C2878" s="95">
        <v>39685</v>
      </c>
      <c r="D2878" s="97">
        <v>1.8527</v>
      </c>
      <c r="E2878">
        <v>114.03</v>
      </c>
      <c r="F2878">
        <v>1.4750000000000001</v>
      </c>
      <c r="G2878">
        <v>102</v>
      </c>
      <c r="H2878">
        <v>74</v>
      </c>
      <c r="I2878">
        <v>580.25</v>
      </c>
      <c r="J2878">
        <v>840.25</v>
      </c>
      <c r="K2878">
        <v>193.5</v>
      </c>
      <c r="L2878">
        <v>3843</v>
      </c>
      <c r="M2878">
        <v>17.190000000000001</v>
      </c>
    </row>
    <row r="2879" spans="3:13" x14ac:dyDescent="0.25">
      <c r="C2879" s="95">
        <v>39682</v>
      </c>
      <c r="D2879" s="97">
        <v>1.8521000000000001</v>
      </c>
      <c r="E2879">
        <v>113.92</v>
      </c>
      <c r="F2879">
        <v>1.4791000000000001</v>
      </c>
      <c r="G2879">
        <v>101.85</v>
      </c>
      <c r="H2879">
        <v>73.75</v>
      </c>
      <c r="I2879">
        <v>586.5</v>
      </c>
      <c r="J2879">
        <v>865.5</v>
      </c>
      <c r="K2879">
        <v>194.75</v>
      </c>
      <c r="L2879">
        <v>3843</v>
      </c>
      <c r="M2879">
        <v>17.18</v>
      </c>
    </row>
    <row r="2880" spans="3:13" x14ac:dyDescent="0.25">
      <c r="C2880" s="95">
        <v>39681</v>
      </c>
      <c r="D2880" s="97">
        <v>1.8792</v>
      </c>
      <c r="E2880">
        <v>120.16</v>
      </c>
      <c r="F2880">
        <v>1.4905999999999999</v>
      </c>
      <c r="G2880">
        <v>101.45</v>
      </c>
      <c r="H2880">
        <v>74.775000000000006</v>
      </c>
      <c r="I2880">
        <v>597.75</v>
      </c>
      <c r="J2880">
        <v>897.25</v>
      </c>
      <c r="K2880">
        <v>198.5</v>
      </c>
      <c r="L2880">
        <v>3843</v>
      </c>
      <c r="M2880">
        <v>17.18</v>
      </c>
    </row>
    <row r="2881" spans="3:13" x14ac:dyDescent="0.25">
      <c r="C2881" s="95">
        <v>39680</v>
      </c>
      <c r="D2881" s="97">
        <v>1.8615999999999999</v>
      </c>
      <c r="E2881">
        <v>114.36</v>
      </c>
      <c r="F2881">
        <v>1.4742</v>
      </c>
      <c r="G2881">
        <v>100.7</v>
      </c>
      <c r="H2881">
        <v>75.099999999999994</v>
      </c>
      <c r="I2881">
        <v>575.25</v>
      </c>
      <c r="J2881">
        <v>874.75</v>
      </c>
      <c r="K2881">
        <v>197</v>
      </c>
      <c r="L2881">
        <v>3843</v>
      </c>
      <c r="M2881">
        <v>17.2</v>
      </c>
    </row>
    <row r="2882" spans="3:13" x14ac:dyDescent="0.25">
      <c r="C2882" s="95">
        <v>39679</v>
      </c>
      <c r="D2882" s="97">
        <v>1.8675999999999999</v>
      </c>
      <c r="E2882">
        <v>113.25</v>
      </c>
      <c r="F2882">
        <v>1.4786999999999999</v>
      </c>
      <c r="G2882">
        <v>100.7</v>
      </c>
      <c r="H2882">
        <v>75.25</v>
      </c>
      <c r="I2882">
        <v>564.75</v>
      </c>
      <c r="J2882">
        <v>845.25</v>
      </c>
      <c r="K2882">
        <v>198</v>
      </c>
      <c r="L2882">
        <v>3843</v>
      </c>
      <c r="M2882">
        <v>17.149999999999999</v>
      </c>
    </row>
    <row r="2883" spans="3:13" x14ac:dyDescent="0.25">
      <c r="C2883" s="95">
        <v>39678</v>
      </c>
      <c r="D2883" s="97">
        <v>1.8644000000000001</v>
      </c>
      <c r="E2883">
        <v>111.94</v>
      </c>
      <c r="F2883">
        <v>1.4695</v>
      </c>
      <c r="G2883">
        <v>101.925</v>
      </c>
      <c r="H2883">
        <v>75.8</v>
      </c>
      <c r="I2883">
        <v>553</v>
      </c>
      <c r="J2883">
        <v>859.75</v>
      </c>
      <c r="K2883">
        <v>197</v>
      </c>
      <c r="L2883">
        <v>3843</v>
      </c>
      <c r="M2883">
        <v>17.18</v>
      </c>
    </row>
    <row r="2884" spans="3:13" x14ac:dyDescent="0.25">
      <c r="C2884" s="95">
        <v>39675</v>
      </c>
      <c r="D2884" s="97">
        <v>1.8665</v>
      </c>
      <c r="E2884">
        <v>112.55</v>
      </c>
      <c r="F2884">
        <v>1.4688000000000001</v>
      </c>
      <c r="G2884">
        <v>101.675</v>
      </c>
      <c r="H2884">
        <v>75.55</v>
      </c>
      <c r="I2884">
        <v>529.75</v>
      </c>
      <c r="J2884">
        <v>824.25</v>
      </c>
      <c r="K2884">
        <v>194.5</v>
      </c>
      <c r="L2884">
        <v>3843</v>
      </c>
      <c r="M2884">
        <v>17.12</v>
      </c>
    </row>
    <row r="2885" spans="3:13" x14ac:dyDescent="0.25">
      <c r="C2885" s="95">
        <v>39674</v>
      </c>
      <c r="D2885" s="97">
        <v>1.8689</v>
      </c>
      <c r="E2885">
        <v>112.64</v>
      </c>
      <c r="F2885">
        <v>1.4806999999999999</v>
      </c>
      <c r="G2885">
        <v>103.35</v>
      </c>
      <c r="H2885">
        <v>76.075000000000003</v>
      </c>
      <c r="I2885">
        <v>557.75</v>
      </c>
      <c r="J2885">
        <v>864.5</v>
      </c>
      <c r="K2885">
        <v>196.75</v>
      </c>
      <c r="L2885">
        <v>3843</v>
      </c>
      <c r="M2885">
        <v>17.350000000000001</v>
      </c>
    </row>
    <row r="2886" spans="3:13" x14ac:dyDescent="0.25">
      <c r="C2886" s="95">
        <v>39673</v>
      </c>
      <c r="D2886" s="97">
        <v>1.8693</v>
      </c>
      <c r="E2886">
        <v>113.47</v>
      </c>
      <c r="F2886">
        <v>1.4923999999999999</v>
      </c>
      <c r="G2886">
        <v>103.175</v>
      </c>
      <c r="H2886">
        <v>76.224999999999994</v>
      </c>
      <c r="I2886">
        <v>539</v>
      </c>
      <c r="J2886">
        <v>850.25</v>
      </c>
      <c r="K2886">
        <v>196.5</v>
      </c>
      <c r="L2886">
        <v>3843</v>
      </c>
      <c r="M2886">
        <v>17.399999999999999</v>
      </c>
    </row>
    <row r="2887" spans="3:13" x14ac:dyDescent="0.25">
      <c r="C2887" s="95">
        <v>39672</v>
      </c>
      <c r="D2887" s="97">
        <v>1.8966000000000001</v>
      </c>
      <c r="E2887">
        <v>111.15</v>
      </c>
      <c r="F2887">
        <v>1.4919</v>
      </c>
      <c r="G2887">
        <v>102.77500000000001</v>
      </c>
      <c r="H2887">
        <v>75.849999999999994</v>
      </c>
      <c r="I2887">
        <v>509</v>
      </c>
      <c r="J2887">
        <v>790.25</v>
      </c>
      <c r="K2887">
        <v>188</v>
      </c>
      <c r="L2887">
        <v>3843</v>
      </c>
      <c r="M2887">
        <v>17.510000000000002</v>
      </c>
    </row>
    <row r="2888" spans="3:13" x14ac:dyDescent="0.25">
      <c r="C2888" s="95">
        <v>39671</v>
      </c>
      <c r="D2888" s="97">
        <v>1.9104000000000001</v>
      </c>
      <c r="E2888">
        <v>112.67</v>
      </c>
      <c r="F2888">
        <v>1.4903999999999999</v>
      </c>
      <c r="G2888">
        <v>102.3</v>
      </c>
      <c r="H2888">
        <v>89.974999999999994</v>
      </c>
      <c r="I2888">
        <v>497.25</v>
      </c>
      <c r="J2888">
        <v>793.75</v>
      </c>
      <c r="K2888">
        <v>189.5</v>
      </c>
      <c r="L2888">
        <v>3843</v>
      </c>
      <c r="M2888">
        <v>17.579999999999998</v>
      </c>
    </row>
    <row r="2889" spans="3:13" x14ac:dyDescent="0.25">
      <c r="C2889" s="95">
        <v>39668</v>
      </c>
      <c r="D2889" s="97">
        <v>1.9200999999999999</v>
      </c>
      <c r="E2889">
        <v>113.33</v>
      </c>
      <c r="F2889">
        <v>1.5004999999999999</v>
      </c>
      <c r="G2889">
        <v>101.47499999999999</v>
      </c>
      <c r="H2889">
        <v>88.974999999999994</v>
      </c>
      <c r="I2889">
        <v>498.5</v>
      </c>
      <c r="J2889">
        <v>765.25</v>
      </c>
      <c r="K2889">
        <v>185.5</v>
      </c>
      <c r="L2889">
        <v>3843</v>
      </c>
      <c r="M2889">
        <v>17.55</v>
      </c>
    </row>
    <row r="2890" spans="3:13" x14ac:dyDescent="0.25">
      <c r="C2890" s="95">
        <v>39667</v>
      </c>
      <c r="D2890" s="97">
        <v>1.9437</v>
      </c>
      <c r="E2890">
        <v>117.86</v>
      </c>
      <c r="F2890">
        <v>1.5321</v>
      </c>
      <c r="G2890">
        <v>101.45</v>
      </c>
      <c r="H2890">
        <v>85.974999999999994</v>
      </c>
      <c r="I2890">
        <v>522.25</v>
      </c>
      <c r="J2890">
        <v>822.25</v>
      </c>
      <c r="K2890">
        <v>185.25</v>
      </c>
      <c r="L2890">
        <v>3843</v>
      </c>
      <c r="M2890">
        <v>17.600000000000001</v>
      </c>
    </row>
    <row r="2891" spans="3:13" x14ac:dyDescent="0.25">
      <c r="C2891" s="95">
        <v>39666</v>
      </c>
      <c r="D2891" s="97">
        <v>1.9475</v>
      </c>
      <c r="E2891">
        <v>117</v>
      </c>
      <c r="F2891">
        <v>1.5411999999999999</v>
      </c>
      <c r="G2891">
        <v>102.35</v>
      </c>
      <c r="H2891">
        <v>84.4</v>
      </c>
      <c r="I2891">
        <v>508</v>
      </c>
      <c r="J2891">
        <v>765.75</v>
      </c>
      <c r="K2891">
        <v>185</v>
      </c>
      <c r="L2891">
        <v>3843</v>
      </c>
      <c r="M2891">
        <v>17.559999999999999</v>
      </c>
    </row>
    <row r="2892" spans="3:13" x14ac:dyDescent="0.25">
      <c r="C2892" s="95">
        <v>39665</v>
      </c>
      <c r="D2892" s="97">
        <v>1.954</v>
      </c>
      <c r="E2892">
        <v>117.7</v>
      </c>
      <c r="F2892">
        <v>1.5456000000000001</v>
      </c>
      <c r="G2892">
        <v>100.22499999999999</v>
      </c>
      <c r="H2892">
        <v>82.775000000000006</v>
      </c>
      <c r="I2892">
        <v>525.25</v>
      </c>
      <c r="J2892">
        <v>780</v>
      </c>
      <c r="K2892">
        <v>186.25</v>
      </c>
      <c r="L2892">
        <v>3843</v>
      </c>
      <c r="M2892">
        <v>17.72</v>
      </c>
    </row>
    <row r="2893" spans="3:13" x14ac:dyDescent="0.25">
      <c r="C2893" s="95">
        <v>39664</v>
      </c>
      <c r="D2893" s="97">
        <v>1.9613</v>
      </c>
      <c r="E2893">
        <v>120.68</v>
      </c>
      <c r="F2893">
        <v>1.5575000000000001</v>
      </c>
      <c r="G2893">
        <v>100.175</v>
      </c>
      <c r="H2893">
        <v>82.25</v>
      </c>
      <c r="I2893">
        <v>535.5</v>
      </c>
      <c r="J2893">
        <v>758.75</v>
      </c>
      <c r="K2893">
        <v>187</v>
      </c>
      <c r="L2893">
        <v>4395</v>
      </c>
      <c r="M2893">
        <v>17.850000000000001</v>
      </c>
    </row>
    <row r="2894" spans="3:13" x14ac:dyDescent="0.25">
      <c r="C2894" s="95">
        <v>39661</v>
      </c>
      <c r="D2894" s="97">
        <v>1.9752000000000001</v>
      </c>
      <c r="E2894">
        <v>124.18</v>
      </c>
      <c r="F2894">
        <v>1.5564</v>
      </c>
      <c r="G2894">
        <v>100.02500000000001</v>
      </c>
      <c r="H2894">
        <v>81.575000000000003</v>
      </c>
      <c r="I2894">
        <v>565</v>
      </c>
      <c r="J2894">
        <v>794</v>
      </c>
      <c r="K2894">
        <v>189.5</v>
      </c>
      <c r="L2894">
        <v>4395</v>
      </c>
      <c r="M2894">
        <v>18</v>
      </c>
    </row>
    <row r="2895" spans="3:13" x14ac:dyDescent="0.25">
      <c r="C2895" s="95">
        <v>39660</v>
      </c>
      <c r="D2895" s="97">
        <v>1.9835</v>
      </c>
      <c r="E2895">
        <v>123.98</v>
      </c>
      <c r="F2895">
        <v>1.56</v>
      </c>
      <c r="G2895">
        <v>98.4</v>
      </c>
      <c r="H2895">
        <v>79.625</v>
      </c>
      <c r="I2895">
        <v>587.5</v>
      </c>
      <c r="J2895">
        <v>783.75</v>
      </c>
      <c r="K2895">
        <v>192.25</v>
      </c>
      <c r="L2895">
        <v>4395</v>
      </c>
      <c r="M2895">
        <v>18.18</v>
      </c>
    </row>
    <row r="2896" spans="3:13" x14ac:dyDescent="0.25">
      <c r="C2896" s="95">
        <v>39659</v>
      </c>
      <c r="D2896" s="97">
        <v>1.9817</v>
      </c>
      <c r="E2896">
        <v>127.1</v>
      </c>
      <c r="F2896">
        <v>1.5576000000000001</v>
      </c>
      <c r="G2896">
        <v>97.875</v>
      </c>
      <c r="H2896">
        <v>78.875</v>
      </c>
      <c r="I2896">
        <v>601.5</v>
      </c>
      <c r="J2896">
        <v>787.75</v>
      </c>
      <c r="K2896">
        <v>191.5</v>
      </c>
      <c r="L2896">
        <v>4395</v>
      </c>
      <c r="M2896">
        <v>18.190000000000001</v>
      </c>
    </row>
    <row r="2897" spans="3:13" x14ac:dyDescent="0.25">
      <c r="C2897" s="95">
        <v>39658</v>
      </c>
      <c r="D2897" s="97">
        <v>1.9794</v>
      </c>
      <c r="E2897">
        <v>122.71</v>
      </c>
      <c r="F2897">
        <v>1.5588</v>
      </c>
      <c r="G2897">
        <v>97.55</v>
      </c>
      <c r="H2897">
        <v>78.025000000000006</v>
      </c>
      <c r="I2897">
        <v>594</v>
      </c>
      <c r="J2897">
        <v>792</v>
      </c>
      <c r="K2897">
        <v>191.75</v>
      </c>
      <c r="L2897">
        <v>4395</v>
      </c>
      <c r="M2897">
        <v>18.23</v>
      </c>
    </row>
    <row r="2898" spans="3:13" x14ac:dyDescent="0.25">
      <c r="C2898" s="95">
        <v>39657</v>
      </c>
      <c r="D2898" s="97">
        <v>1.994</v>
      </c>
      <c r="E2898">
        <v>125.84</v>
      </c>
      <c r="F2898">
        <v>1.5745</v>
      </c>
      <c r="G2898">
        <v>97.075000000000003</v>
      </c>
      <c r="H2898">
        <v>78.55</v>
      </c>
      <c r="I2898">
        <v>582</v>
      </c>
      <c r="J2898">
        <v>797.75</v>
      </c>
      <c r="K2898">
        <v>192.5</v>
      </c>
      <c r="L2898">
        <v>4395</v>
      </c>
      <c r="M2898">
        <v>18.22</v>
      </c>
    </row>
    <row r="2899" spans="3:13" x14ac:dyDescent="0.25">
      <c r="C2899" s="95">
        <v>39654</v>
      </c>
      <c r="D2899" s="97">
        <v>1.9904999999999999</v>
      </c>
      <c r="E2899">
        <v>124.52</v>
      </c>
      <c r="F2899">
        <v>1.5709</v>
      </c>
      <c r="G2899">
        <v>97.825000000000003</v>
      </c>
      <c r="H2899">
        <v>78.599999999999994</v>
      </c>
      <c r="I2899">
        <v>577.25</v>
      </c>
      <c r="J2899">
        <v>811</v>
      </c>
      <c r="K2899">
        <v>190</v>
      </c>
      <c r="L2899">
        <v>4395</v>
      </c>
      <c r="M2899">
        <v>18.22</v>
      </c>
    </row>
    <row r="2900" spans="3:13" x14ac:dyDescent="0.25">
      <c r="C2900" s="95">
        <v>39653</v>
      </c>
      <c r="D2900" s="97">
        <v>1.9862</v>
      </c>
      <c r="E2900">
        <v>126.44</v>
      </c>
      <c r="F2900">
        <v>1.5674999999999999</v>
      </c>
      <c r="G2900">
        <v>98.55</v>
      </c>
      <c r="H2900">
        <v>79.724999999999994</v>
      </c>
      <c r="I2900">
        <v>573</v>
      </c>
      <c r="J2900">
        <v>787.75</v>
      </c>
      <c r="K2900">
        <v>185</v>
      </c>
      <c r="L2900">
        <v>4395</v>
      </c>
      <c r="M2900">
        <v>18.190000000000001</v>
      </c>
    </row>
    <row r="2901" spans="3:13" x14ac:dyDescent="0.25">
      <c r="C2901" s="95">
        <v>39652</v>
      </c>
      <c r="D2901" s="97">
        <v>1.9977</v>
      </c>
      <c r="E2901">
        <v>125.29</v>
      </c>
      <c r="F2901">
        <v>1.5687</v>
      </c>
      <c r="G2901">
        <v>98.15</v>
      </c>
      <c r="H2901">
        <v>78.400000000000006</v>
      </c>
      <c r="I2901">
        <v>571.5</v>
      </c>
      <c r="J2901">
        <v>783.25</v>
      </c>
      <c r="K2901">
        <v>184.25</v>
      </c>
      <c r="L2901">
        <v>4395</v>
      </c>
      <c r="M2901">
        <v>18.18</v>
      </c>
    </row>
    <row r="2902" spans="3:13" x14ac:dyDescent="0.25">
      <c r="C2902" s="95">
        <v>39651</v>
      </c>
      <c r="D2902" s="97">
        <v>1.9905999999999999</v>
      </c>
      <c r="E2902">
        <v>129.55000000000001</v>
      </c>
      <c r="F2902">
        <v>1.5783</v>
      </c>
      <c r="G2902">
        <v>97.6</v>
      </c>
      <c r="H2902">
        <v>78.75</v>
      </c>
      <c r="I2902">
        <v>573.5</v>
      </c>
      <c r="J2902">
        <v>796.75</v>
      </c>
      <c r="K2902">
        <v>185</v>
      </c>
      <c r="L2902">
        <v>4395</v>
      </c>
      <c r="M2902">
        <v>18.190000000000001</v>
      </c>
    </row>
    <row r="2903" spans="3:13" x14ac:dyDescent="0.25">
      <c r="C2903" s="95">
        <v>39650</v>
      </c>
      <c r="D2903" s="97">
        <v>2.0030000000000001</v>
      </c>
      <c r="E2903">
        <v>132.61000000000001</v>
      </c>
      <c r="F2903">
        <v>1.5929</v>
      </c>
      <c r="G2903">
        <v>98.5</v>
      </c>
      <c r="H2903">
        <v>77.575000000000003</v>
      </c>
      <c r="I2903">
        <v>589.25</v>
      </c>
      <c r="J2903">
        <v>791</v>
      </c>
      <c r="K2903">
        <v>185.75</v>
      </c>
      <c r="L2903">
        <v>4395</v>
      </c>
      <c r="M2903">
        <v>18.149999999999999</v>
      </c>
    </row>
    <row r="2904" spans="3:13" x14ac:dyDescent="0.25">
      <c r="C2904" s="95">
        <v>39647</v>
      </c>
      <c r="D2904" s="97">
        <v>1.9981</v>
      </c>
      <c r="E2904">
        <v>130.19</v>
      </c>
      <c r="F2904">
        <v>1.5846</v>
      </c>
      <c r="G2904">
        <v>97.5</v>
      </c>
      <c r="H2904">
        <v>76.900000000000006</v>
      </c>
      <c r="I2904">
        <v>609.5</v>
      </c>
      <c r="J2904">
        <v>804</v>
      </c>
      <c r="K2904">
        <v>189</v>
      </c>
      <c r="L2904">
        <v>4395</v>
      </c>
      <c r="M2904">
        <v>18.2</v>
      </c>
    </row>
    <row r="2905" spans="3:13" x14ac:dyDescent="0.25">
      <c r="C2905" s="95">
        <v>39646</v>
      </c>
      <c r="D2905" s="97">
        <v>2.0013999999999998</v>
      </c>
      <c r="E2905">
        <v>131.07</v>
      </c>
      <c r="F2905">
        <v>1.5861000000000001</v>
      </c>
      <c r="G2905">
        <v>97.4</v>
      </c>
      <c r="H2905">
        <v>76.7</v>
      </c>
      <c r="I2905">
        <v>631.25</v>
      </c>
      <c r="J2905">
        <v>809.5</v>
      </c>
      <c r="K2905">
        <v>189</v>
      </c>
      <c r="L2905">
        <v>4395</v>
      </c>
      <c r="M2905">
        <v>18.2</v>
      </c>
    </row>
    <row r="2906" spans="3:13" x14ac:dyDescent="0.25">
      <c r="C2906" s="95">
        <v>39645</v>
      </c>
      <c r="D2906" s="97">
        <v>1.9988999999999999</v>
      </c>
      <c r="E2906">
        <v>136.19</v>
      </c>
      <c r="F2906">
        <v>1.5823</v>
      </c>
      <c r="G2906">
        <v>98.6</v>
      </c>
      <c r="H2906">
        <v>76.575000000000003</v>
      </c>
      <c r="I2906">
        <v>658.5</v>
      </c>
      <c r="J2906">
        <v>834</v>
      </c>
      <c r="K2906">
        <v>189.5</v>
      </c>
      <c r="L2906">
        <v>4395</v>
      </c>
      <c r="M2906">
        <v>18.2</v>
      </c>
    </row>
    <row r="2907" spans="3:13" x14ac:dyDescent="0.25">
      <c r="C2907" s="95">
        <v>39644</v>
      </c>
      <c r="D2907" s="97">
        <v>2.0055999999999998</v>
      </c>
      <c r="E2907">
        <v>138.75</v>
      </c>
      <c r="F2907">
        <v>1.5918000000000001</v>
      </c>
      <c r="G2907">
        <v>99.6</v>
      </c>
      <c r="H2907">
        <v>75.075000000000003</v>
      </c>
      <c r="I2907">
        <v>648.25</v>
      </c>
      <c r="J2907">
        <v>811</v>
      </c>
      <c r="K2907">
        <v>190</v>
      </c>
      <c r="L2907">
        <v>4395</v>
      </c>
      <c r="M2907">
        <v>18.12</v>
      </c>
    </row>
    <row r="2908" spans="3:13" x14ac:dyDescent="0.25">
      <c r="C2908" s="95">
        <v>39643</v>
      </c>
      <c r="D2908" s="97">
        <v>1.994</v>
      </c>
      <c r="E2908">
        <v>143.91999999999999</v>
      </c>
      <c r="F2908">
        <v>1.5903</v>
      </c>
      <c r="G2908">
        <v>99.125</v>
      </c>
      <c r="H2908">
        <v>74.75</v>
      </c>
      <c r="I2908">
        <v>657</v>
      </c>
      <c r="J2908">
        <v>810</v>
      </c>
      <c r="K2908">
        <v>191</v>
      </c>
      <c r="L2908">
        <v>4395</v>
      </c>
      <c r="M2908">
        <v>18.11</v>
      </c>
    </row>
    <row r="2909" spans="3:13" x14ac:dyDescent="0.25">
      <c r="C2909" s="95">
        <v>39640</v>
      </c>
      <c r="D2909" s="97">
        <v>1.9901</v>
      </c>
      <c r="E2909">
        <v>144.49</v>
      </c>
      <c r="F2909">
        <v>1.5940000000000001</v>
      </c>
      <c r="G2909">
        <v>101.2</v>
      </c>
      <c r="H2909">
        <v>74.650000000000006</v>
      </c>
      <c r="I2909">
        <v>680</v>
      </c>
      <c r="J2909">
        <v>819</v>
      </c>
      <c r="K2909">
        <v>192.25</v>
      </c>
      <c r="L2909">
        <v>4395</v>
      </c>
      <c r="M2909">
        <v>18.149999999999999</v>
      </c>
    </row>
    <row r="2910" spans="3:13" x14ac:dyDescent="0.25">
      <c r="C2910" s="95">
        <v>39639</v>
      </c>
      <c r="D2910" s="97">
        <v>1.9776</v>
      </c>
      <c r="E2910">
        <v>142.03</v>
      </c>
      <c r="F2910">
        <v>1.5784</v>
      </c>
      <c r="G2910">
        <v>102.05</v>
      </c>
      <c r="H2910">
        <v>73.95</v>
      </c>
      <c r="I2910">
        <v>675.25</v>
      </c>
      <c r="J2910">
        <v>806.5</v>
      </c>
      <c r="K2910">
        <v>194</v>
      </c>
      <c r="L2910">
        <v>4395</v>
      </c>
      <c r="M2910">
        <v>18.02</v>
      </c>
    </row>
    <row r="2911" spans="3:13" x14ac:dyDescent="0.25">
      <c r="C2911" s="95">
        <v>39638</v>
      </c>
      <c r="D2911" s="97">
        <v>1.9830000000000001</v>
      </c>
      <c r="E2911">
        <v>136.58000000000001</v>
      </c>
      <c r="F2911">
        <v>1.5741000000000001</v>
      </c>
      <c r="G2911">
        <v>102.55</v>
      </c>
      <c r="H2911">
        <v>72.674999999999997</v>
      </c>
      <c r="I2911">
        <v>683</v>
      </c>
      <c r="J2911">
        <v>814</v>
      </c>
      <c r="K2911">
        <v>194.25</v>
      </c>
      <c r="L2911">
        <v>4395</v>
      </c>
      <c r="M2911">
        <v>18.07</v>
      </c>
    </row>
    <row r="2912" spans="3:13" x14ac:dyDescent="0.25">
      <c r="C2912" s="95">
        <v>39637</v>
      </c>
      <c r="D2912" s="97">
        <v>1.9693000000000001</v>
      </c>
      <c r="E2912">
        <v>136.43</v>
      </c>
      <c r="F2912">
        <v>1.5670999999999999</v>
      </c>
      <c r="G2912">
        <v>102.1</v>
      </c>
      <c r="H2912">
        <v>71.8</v>
      </c>
      <c r="I2912">
        <v>692.75</v>
      </c>
      <c r="J2912">
        <v>823.25</v>
      </c>
      <c r="K2912">
        <v>194.5</v>
      </c>
      <c r="L2912">
        <v>4395</v>
      </c>
      <c r="M2912">
        <v>18.059999999999999</v>
      </c>
    </row>
    <row r="2913" spans="3:13" x14ac:dyDescent="0.25">
      <c r="C2913" s="95">
        <v>39636</v>
      </c>
      <c r="D2913" s="97">
        <v>1.9756</v>
      </c>
      <c r="E2913">
        <v>141.87</v>
      </c>
      <c r="F2913">
        <v>1.5721000000000001</v>
      </c>
      <c r="G2913">
        <v>102.3</v>
      </c>
      <c r="H2913">
        <v>72.400000000000006</v>
      </c>
      <c r="I2913">
        <v>716.5</v>
      </c>
      <c r="J2913">
        <v>822</v>
      </c>
      <c r="K2913">
        <v>193</v>
      </c>
      <c r="L2913">
        <v>4395</v>
      </c>
      <c r="M2913">
        <v>18.059999999999999</v>
      </c>
    </row>
    <row r="2914" spans="3:13" x14ac:dyDescent="0.25">
      <c r="C2914" s="95">
        <v>39633</v>
      </c>
      <c r="D2914" s="97">
        <v>1.9826999999999999</v>
      </c>
      <c r="E2914">
        <v>144.41999999999999</v>
      </c>
      <c r="F2914">
        <v>1.5704</v>
      </c>
      <c r="G2914">
        <v>103.8</v>
      </c>
      <c r="H2914">
        <v>72.275000000000006</v>
      </c>
      <c r="I2914">
        <v>746</v>
      </c>
      <c r="J2914">
        <v>872.75</v>
      </c>
      <c r="K2914">
        <v>200</v>
      </c>
      <c r="L2914">
        <v>4395</v>
      </c>
      <c r="M2914">
        <v>18.309999999999999</v>
      </c>
    </row>
    <row r="2915" spans="3:13" x14ac:dyDescent="0.25">
      <c r="C2915" s="95">
        <v>39632</v>
      </c>
      <c r="D2915" s="97">
        <v>1.9827999999999999</v>
      </c>
      <c r="E2915">
        <v>146.08000000000001</v>
      </c>
      <c r="F2915">
        <v>1.5696000000000001</v>
      </c>
      <c r="G2915">
        <v>103.8</v>
      </c>
      <c r="H2915">
        <v>72.275000000000006</v>
      </c>
      <c r="I2915">
        <v>746</v>
      </c>
      <c r="J2915">
        <v>872.75</v>
      </c>
      <c r="K2915">
        <v>199.5</v>
      </c>
      <c r="L2915">
        <v>4395</v>
      </c>
      <c r="M2915">
        <v>18.309999999999999</v>
      </c>
    </row>
    <row r="2916" spans="3:13" x14ac:dyDescent="0.25">
      <c r="C2916" s="95">
        <v>39631</v>
      </c>
      <c r="D2916" s="97">
        <v>1.9926999999999999</v>
      </c>
      <c r="E2916">
        <v>144.26</v>
      </c>
      <c r="F2916">
        <v>1.5878000000000001</v>
      </c>
      <c r="G2916">
        <v>104</v>
      </c>
      <c r="H2916">
        <v>71.825000000000003</v>
      </c>
      <c r="I2916">
        <v>748.75</v>
      </c>
      <c r="J2916">
        <v>865.25</v>
      </c>
      <c r="K2916">
        <v>200.5</v>
      </c>
      <c r="L2916">
        <v>4395</v>
      </c>
      <c r="M2916">
        <v>20.29</v>
      </c>
    </row>
    <row r="2917" spans="3:13" x14ac:dyDescent="0.25">
      <c r="C2917" s="95">
        <v>39630</v>
      </c>
      <c r="D2917" s="97">
        <v>1.9946999999999999</v>
      </c>
      <c r="E2917">
        <v>140.66999999999999</v>
      </c>
      <c r="F2917">
        <v>1.5788</v>
      </c>
      <c r="G2917">
        <v>103.325</v>
      </c>
      <c r="H2917">
        <v>70.900000000000006</v>
      </c>
      <c r="I2917">
        <v>719.5</v>
      </c>
      <c r="J2917">
        <v>849.75</v>
      </c>
      <c r="K2917">
        <v>198.5</v>
      </c>
      <c r="M2917">
        <v>20.29</v>
      </c>
    </row>
    <row r="2918" spans="3:13" x14ac:dyDescent="0.25">
      <c r="C2918" s="95">
        <v>39629</v>
      </c>
      <c r="D2918" s="97">
        <v>1.9927999999999999</v>
      </c>
      <c r="E2918">
        <v>139.83000000000001</v>
      </c>
      <c r="F2918">
        <v>1.5754999999999999</v>
      </c>
      <c r="G2918">
        <v>100.6</v>
      </c>
      <c r="H2918">
        <v>71.775000000000006</v>
      </c>
      <c r="I2918">
        <v>724.75</v>
      </c>
      <c r="J2918">
        <v>843.5</v>
      </c>
      <c r="K2918">
        <v>197.5</v>
      </c>
      <c r="M2918">
        <v>20.29</v>
      </c>
    </row>
    <row r="2919" spans="3:13" x14ac:dyDescent="0.25">
      <c r="C2919" s="95">
        <v>39626</v>
      </c>
      <c r="D2919" s="97">
        <v>1.9944999999999999</v>
      </c>
      <c r="E2919">
        <v>140.31</v>
      </c>
      <c r="F2919">
        <v>1.5793999999999999</v>
      </c>
      <c r="G2919">
        <v>100.97499999999999</v>
      </c>
      <c r="H2919">
        <v>73.2</v>
      </c>
      <c r="I2919">
        <v>754.75</v>
      </c>
      <c r="J2919">
        <v>895.5</v>
      </c>
      <c r="K2919">
        <v>207</v>
      </c>
      <c r="M2919">
        <v>20.27</v>
      </c>
    </row>
    <row r="2920" spans="3:13" x14ac:dyDescent="0.25">
      <c r="C2920" s="95">
        <v>39625</v>
      </c>
      <c r="D2920" s="97">
        <v>1.9885999999999999</v>
      </c>
      <c r="E2920">
        <v>139.83000000000001</v>
      </c>
      <c r="F2920">
        <v>1.5752999999999999</v>
      </c>
      <c r="G2920">
        <v>98</v>
      </c>
      <c r="H2920">
        <v>73.25</v>
      </c>
      <c r="I2920">
        <v>753.75</v>
      </c>
      <c r="J2920">
        <v>924</v>
      </c>
      <c r="K2920">
        <v>207</v>
      </c>
      <c r="M2920">
        <v>20.2</v>
      </c>
    </row>
    <row r="2921" spans="3:13" x14ac:dyDescent="0.25">
      <c r="C2921" s="95">
        <v>39624</v>
      </c>
      <c r="D2921" s="97">
        <v>1.9742999999999999</v>
      </c>
      <c r="E2921">
        <v>134.33000000000001</v>
      </c>
      <c r="F2921">
        <v>1.5669</v>
      </c>
      <c r="G2921">
        <v>98.05</v>
      </c>
      <c r="H2921">
        <v>73.900000000000006</v>
      </c>
      <c r="I2921">
        <v>730</v>
      </c>
      <c r="J2921">
        <v>901.75</v>
      </c>
      <c r="K2921">
        <v>200.5</v>
      </c>
      <c r="M2921">
        <v>20.2</v>
      </c>
    </row>
    <row r="2922" spans="3:13" x14ac:dyDescent="0.25">
      <c r="C2922" s="95">
        <v>39623</v>
      </c>
      <c r="D2922" s="97">
        <v>1.9708000000000001</v>
      </c>
      <c r="E2922">
        <v>136.46</v>
      </c>
      <c r="F2922">
        <v>1.5565</v>
      </c>
      <c r="G2922">
        <v>97.7</v>
      </c>
      <c r="H2922">
        <v>74.900000000000006</v>
      </c>
      <c r="I2922">
        <v>712.5</v>
      </c>
      <c r="J2922">
        <v>870</v>
      </c>
      <c r="K2922">
        <v>199.25</v>
      </c>
      <c r="M2922">
        <v>20.2</v>
      </c>
    </row>
    <row r="2923" spans="3:13" x14ac:dyDescent="0.25">
      <c r="C2923" s="95">
        <v>39622</v>
      </c>
      <c r="D2923" s="97">
        <v>1.9657</v>
      </c>
      <c r="E2923">
        <v>135.91</v>
      </c>
      <c r="F2923">
        <v>1.5523</v>
      </c>
      <c r="G2923">
        <v>96.65</v>
      </c>
      <c r="H2923">
        <v>76.25</v>
      </c>
      <c r="I2923">
        <v>724.25</v>
      </c>
      <c r="J2923">
        <v>866.25</v>
      </c>
      <c r="K2923">
        <v>199.75</v>
      </c>
      <c r="M2923">
        <v>20.2</v>
      </c>
    </row>
    <row r="2924" spans="3:13" x14ac:dyDescent="0.25">
      <c r="C2924" s="95">
        <v>39619</v>
      </c>
      <c r="D2924" s="97">
        <v>1.9758</v>
      </c>
      <c r="E2924">
        <v>134.86000000000001</v>
      </c>
      <c r="F2924">
        <v>1.5604</v>
      </c>
      <c r="G2924">
        <v>95.575000000000003</v>
      </c>
      <c r="H2924">
        <v>77.174999999999997</v>
      </c>
      <c r="I2924">
        <v>721.25</v>
      </c>
      <c r="J2924">
        <v>866.5</v>
      </c>
      <c r="K2924">
        <v>204.5</v>
      </c>
      <c r="M2924">
        <v>20.2</v>
      </c>
    </row>
    <row r="2925" spans="3:13" x14ac:dyDescent="0.25">
      <c r="C2925" s="95">
        <v>39618</v>
      </c>
      <c r="D2925" s="97">
        <v>1.972</v>
      </c>
      <c r="E2925">
        <v>132</v>
      </c>
      <c r="F2925">
        <v>1.55</v>
      </c>
      <c r="G2925">
        <v>95.174999999999997</v>
      </c>
      <c r="H2925">
        <v>74.275000000000006</v>
      </c>
      <c r="I2925">
        <v>727.75</v>
      </c>
      <c r="J2925">
        <v>881</v>
      </c>
      <c r="K2925">
        <v>207</v>
      </c>
      <c r="M2925">
        <v>20.18</v>
      </c>
    </row>
    <row r="2926" spans="3:13" x14ac:dyDescent="0.25">
      <c r="C2926" s="95">
        <v>39617</v>
      </c>
      <c r="D2926" s="97">
        <v>1.9588000000000001</v>
      </c>
      <c r="E2926">
        <v>136.44</v>
      </c>
      <c r="F2926">
        <v>1.5532999999999999</v>
      </c>
      <c r="G2926">
        <v>96.125</v>
      </c>
      <c r="H2926">
        <v>74.849999999999994</v>
      </c>
      <c r="I2926">
        <v>746.25</v>
      </c>
      <c r="J2926">
        <v>904</v>
      </c>
      <c r="K2926">
        <v>211.75</v>
      </c>
      <c r="M2926">
        <v>20.18</v>
      </c>
    </row>
    <row r="2927" spans="3:13" x14ac:dyDescent="0.25">
      <c r="C2927" s="95">
        <v>39616</v>
      </c>
      <c r="D2927" s="97">
        <v>1.9560999999999999</v>
      </c>
      <c r="E2927">
        <v>133.72</v>
      </c>
      <c r="F2927">
        <v>1.5508</v>
      </c>
      <c r="G2927">
        <v>96.325000000000003</v>
      </c>
      <c r="H2927">
        <v>74.625</v>
      </c>
      <c r="I2927">
        <v>742.25</v>
      </c>
      <c r="J2927">
        <v>898.25</v>
      </c>
      <c r="K2927">
        <v>210</v>
      </c>
      <c r="M2927">
        <v>20.2</v>
      </c>
    </row>
    <row r="2928" spans="3:13" x14ac:dyDescent="0.25">
      <c r="C2928" s="95">
        <v>39615</v>
      </c>
      <c r="D2928" s="97">
        <v>1.9630000000000001</v>
      </c>
      <c r="E2928">
        <v>134.71</v>
      </c>
      <c r="F2928">
        <v>1.5466</v>
      </c>
      <c r="G2928">
        <v>96.724999999999994</v>
      </c>
      <c r="H2928">
        <v>72.875</v>
      </c>
      <c r="I2928">
        <v>732.5</v>
      </c>
      <c r="J2928">
        <v>876.5</v>
      </c>
      <c r="K2928">
        <v>212</v>
      </c>
      <c r="M2928">
        <v>20.170000000000002</v>
      </c>
    </row>
    <row r="2929" spans="3:13" x14ac:dyDescent="0.25">
      <c r="C2929" s="95">
        <v>39612</v>
      </c>
      <c r="D2929" s="97">
        <v>1.9464999999999999</v>
      </c>
      <c r="E2929">
        <v>134.25</v>
      </c>
      <c r="F2929">
        <v>1.5379</v>
      </c>
      <c r="G2929">
        <v>95.575000000000003</v>
      </c>
      <c r="H2929">
        <v>73.599999999999994</v>
      </c>
      <c r="I2929">
        <v>731.75</v>
      </c>
      <c r="J2929">
        <v>882</v>
      </c>
      <c r="K2929">
        <v>207.5</v>
      </c>
      <c r="M2929">
        <v>20.2</v>
      </c>
    </row>
    <row r="2930" spans="3:13" x14ac:dyDescent="0.25">
      <c r="C2930" s="95">
        <v>39611</v>
      </c>
      <c r="D2930" s="97">
        <v>1.9457</v>
      </c>
      <c r="E2930">
        <v>136.09</v>
      </c>
      <c r="F2930">
        <v>1.5446</v>
      </c>
      <c r="G2930">
        <v>94.825000000000003</v>
      </c>
      <c r="H2930">
        <v>73.075000000000003</v>
      </c>
      <c r="I2930">
        <v>709</v>
      </c>
      <c r="J2930">
        <v>851</v>
      </c>
      <c r="K2930">
        <v>205.5</v>
      </c>
      <c r="M2930">
        <v>20.100000000000001</v>
      </c>
    </row>
    <row r="2931" spans="3:13" x14ac:dyDescent="0.25">
      <c r="C2931" s="95">
        <v>39610</v>
      </c>
      <c r="D2931" s="97">
        <v>1.9633</v>
      </c>
      <c r="E2931">
        <v>135.02000000000001</v>
      </c>
      <c r="F2931">
        <v>1.5552999999999999</v>
      </c>
      <c r="G2931">
        <v>94.45</v>
      </c>
      <c r="H2931">
        <v>73.625</v>
      </c>
      <c r="I2931">
        <v>703.25</v>
      </c>
      <c r="J2931">
        <v>869</v>
      </c>
      <c r="K2931">
        <v>202.5</v>
      </c>
      <c r="M2931">
        <v>20.05</v>
      </c>
    </row>
    <row r="2932" spans="3:13" x14ac:dyDescent="0.25">
      <c r="C2932" s="95">
        <v>39609</v>
      </c>
      <c r="D2932" s="97">
        <v>1.9541999999999999</v>
      </c>
      <c r="E2932">
        <v>131.02000000000001</v>
      </c>
      <c r="F2932">
        <v>1.5462</v>
      </c>
      <c r="G2932">
        <v>93.5</v>
      </c>
      <c r="H2932">
        <v>73.724999999999994</v>
      </c>
      <c r="I2932">
        <v>673.25</v>
      </c>
      <c r="J2932">
        <v>809</v>
      </c>
      <c r="K2932">
        <v>192.25</v>
      </c>
      <c r="M2932">
        <v>20.100000000000001</v>
      </c>
    </row>
    <row r="2933" spans="3:13" x14ac:dyDescent="0.25">
      <c r="C2933" s="95">
        <v>39608</v>
      </c>
      <c r="D2933" s="97">
        <v>1.9748000000000001</v>
      </c>
      <c r="E2933">
        <v>133.91</v>
      </c>
      <c r="F2933">
        <v>1.5644</v>
      </c>
      <c r="G2933">
        <v>93.174999999999997</v>
      </c>
      <c r="H2933">
        <v>73.974999999999994</v>
      </c>
      <c r="I2933">
        <v>657.25</v>
      </c>
      <c r="J2933">
        <v>788.5</v>
      </c>
      <c r="K2933">
        <v>193</v>
      </c>
      <c r="M2933">
        <v>20.09</v>
      </c>
    </row>
    <row r="2934" spans="3:13" x14ac:dyDescent="0.25">
      <c r="C2934" s="95">
        <v>39605</v>
      </c>
      <c r="D2934" s="97">
        <v>1.9698</v>
      </c>
      <c r="E2934">
        <v>137.69</v>
      </c>
      <c r="F2934">
        <v>1.5777000000000001</v>
      </c>
      <c r="G2934">
        <v>93.85</v>
      </c>
      <c r="H2934">
        <v>75.125</v>
      </c>
      <c r="I2934">
        <v>650.75</v>
      </c>
      <c r="J2934">
        <v>811</v>
      </c>
      <c r="K2934">
        <v>187</v>
      </c>
      <c r="M2934">
        <v>20.149999999999999</v>
      </c>
    </row>
    <row r="2935" spans="3:13" x14ac:dyDescent="0.25">
      <c r="C2935" s="95">
        <v>39604</v>
      </c>
      <c r="D2935" s="97">
        <v>1.9581</v>
      </c>
      <c r="E2935">
        <v>127.54</v>
      </c>
      <c r="F2935">
        <v>1.5584</v>
      </c>
      <c r="G2935">
        <v>94.5</v>
      </c>
      <c r="H2935">
        <v>75.325000000000003</v>
      </c>
      <c r="I2935">
        <v>643.25</v>
      </c>
      <c r="J2935">
        <v>785.5</v>
      </c>
      <c r="K2935">
        <v>183</v>
      </c>
      <c r="M2935">
        <v>20.25</v>
      </c>
    </row>
    <row r="2936" spans="3:13" x14ac:dyDescent="0.25">
      <c r="C2936" s="95">
        <v>39603</v>
      </c>
      <c r="D2936" s="97">
        <v>1.9545999999999999</v>
      </c>
      <c r="E2936">
        <v>122.1</v>
      </c>
      <c r="F2936">
        <v>1.5430999999999999</v>
      </c>
      <c r="G2936">
        <v>94.25</v>
      </c>
      <c r="H2936">
        <v>75.375</v>
      </c>
      <c r="I2936">
        <v>614.5</v>
      </c>
      <c r="J2936">
        <v>753</v>
      </c>
      <c r="K2936">
        <v>182.5</v>
      </c>
      <c r="M2936">
        <v>20.149999999999999</v>
      </c>
    </row>
    <row r="2937" spans="3:13" x14ac:dyDescent="0.25">
      <c r="C2937" s="95">
        <v>39602</v>
      </c>
      <c r="D2937" s="97">
        <v>1.9632000000000001</v>
      </c>
      <c r="E2937">
        <v>124.58</v>
      </c>
      <c r="F2937">
        <v>1.5444</v>
      </c>
      <c r="G2937">
        <v>94.325000000000003</v>
      </c>
      <c r="H2937">
        <v>76.025000000000006</v>
      </c>
      <c r="I2937">
        <v>608</v>
      </c>
      <c r="J2937">
        <v>750.5</v>
      </c>
      <c r="K2937">
        <v>183.75</v>
      </c>
      <c r="M2937">
        <v>20.11</v>
      </c>
    </row>
    <row r="2938" spans="3:13" x14ac:dyDescent="0.25">
      <c r="C2938" s="95">
        <v>39601</v>
      </c>
      <c r="D2938" s="97">
        <v>1.9672000000000001</v>
      </c>
      <c r="E2938">
        <v>128.02000000000001</v>
      </c>
      <c r="F2938">
        <v>1.5542</v>
      </c>
      <c r="G2938">
        <v>95.4</v>
      </c>
      <c r="H2938">
        <v>76.325000000000003</v>
      </c>
      <c r="I2938">
        <v>615.75</v>
      </c>
      <c r="J2938">
        <v>782.5</v>
      </c>
      <c r="K2938">
        <v>185.75</v>
      </c>
      <c r="M2938">
        <v>20.05</v>
      </c>
    </row>
    <row r="2939" spans="3:13" x14ac:dyDescent="0.25">
      <c r="C2939" s="95">
        <v>39598</v>
      </c>
      <c r="D2939" s="97">
        <v>1.9821</v>
      </c>
      <c r="E2939">
        <v>127.78</v>
      </c>
      <c r="F2939">
        <v>1.5551999999999999</v>
      </c>
      <c r="G2939">
        <v>96.525000000000006</v>
      </c>
      <c r="H2939">
        <v>77.75</v>
      </c>
      <c r="I2939">
        <v>599.25</v>
      </c>
      <c r="J2939">
        <v>761.5</v>
      </c>
      <c r="K2939">
        <v>182</v>
      </c>
      <c r="M2939">
        <v>20.149999999999999</v>
      </c>
    </row>
    <row r="2940" spans="3:13" x14ac:dyDescent="0.25">
      <c r="C2940" s="95">
        <v>39597</v>
      </c>
      <c r="D2940" s="97">
        <v>1.9766999999999999</v>
      </c>
      <c r="E2940">
        <v>126.89</v>
      </c>
      <c r="F2940">
        <v>1.5515000000000001</v>
      </c>
      <c r="G2940">
        <v>95.95</v>
      </c>
      <c r="H2940">
        <v>76.174999999999997</v>
      </c>
      <c r="I2940">
        <v>582.25</v>
      </c>
      <c r="J2940">
        <v>743.5</v>
      </c>
      <c r="K2940">
        <v>180.5</v>
      </c>
      <c r="M2940">
        <v>18.18</v>
      </c>
    </row>
    <row r="2941" spans="3:13" x14ac:dyDescent="0.25">
      <c r="C2941" s="95">
        <v>39596</v>
      </c>
      <c r="D2941" s="97">
        <v>1.9798</v>
      </c>
      <c r="E2941">
        <v>130.93</v>
      </c>
      <c r="F2941">
        <v>1.5636000000000001</v>
      </c>
      <c r="G2941">
        <v>96.724999999999994</v>
      </c>
      <c r="H2941">
        <v>76.75</v>
      </c>
      <c r="I2941">
        <v>592.5</v>
      </c>
      <c r="J2941">
        <v>759</v>
      </c>
      <c r="K2941">
        <v>183</v>
      </c>
      <c r="M2941">
        <v>18.18</v>
      </c>
    </row>
    <row r="2942" spans="3:13" x14ac:dyDescent="0.25">
      <c r="C2942" s="95">
        <v>39595</v>
      </c>
      <c r="D2942" s="97">
        <v>1.9759</v>
      </c>
      <c r="E2942">
        <v>128.31</v>
      </c>
      <c r="F2942">
        <v>1.5684</v>
      </c>
      <c r="G2942">
        <v>96.7</v>
      </c>
      <c r="H2942">
        <v>76.95</v>
      </c>
      <c r="I2942">
        <v>598</v>
      </c>
      <c r="J2942">
        <v>759</v>
      </c>
      <c r="K2942">
        <v>184.5</v>
      </c>
      <c r="M2942">
        <v>18.190000000000001</v>
      </c>
    </row>
    <row r="2943" spans="3:13" x14ac:dyDescent="0.25">
      <c r="C2943" s="95">
        <v>39594</v>
      </c>
      <c r="D2943" s="97">
        <v>1.9819</v>
      </c>
      <c r="E2943">
        <v>132.37</v>
      </c>
      <c r="F2943">
        <v>1.5773999999999999</v>
      </c>
      <c r="G2943">
        <v>96.174999999999997</v>
      </c>
      <c r="H2943">
        <v>77.849999999999994</v>
      </c>
      <c r="I2943">
        <v>599.75</v>
      </c>
      <c r="J2943">
        <v>752.5</v>
      </c>
      <c r="K2943">
        <v>183.5</v>
      </c>
      <c r="M2943">
        <v>18.190000000000001</v>
      </c>
    </row>
    <row r="2944" spans="3:13" x14ac:dyDescent="0.25">
      <c r="C2944" s="95">
        <v>39591</v>
      </c>
      <c r="D2944" s="97">
        <v>1.9795</v>
      </c>
      <c r="E2944">
        <v>131.57</v>
      </c>
      <c r="F2944">
        <v>1.5764</v>
      </c>
      <c r="G2944">
        <v>96.174999999999997</v>
      </c>
      <c r="H2944">
        <v>77.849999999999994</v>
      </c>
      <c r="I2944">
        <v>599.75</v>
      </c>
      <c r="J2944">
        <v>752.5</v>
      </c>
      <c r="K2944">
        <v>185.75</v>
      </c>
      <c r="M2944">
        <v>18.190000000000001</v>
      </c>
    </row>
    <row r="2945" spans="3:13" x14ac:dyDescent="0.25">
      <c r="C2945" s="95">
        <v>39590</v>
      </c>
      <c r="D2945" s="97">
        <v>1.9803999999999999</v>
      </c>
      <c r="E2945">
        <v>130.51</v>
      </c>
      <c r="F2945">
        <v>1.5728</v>
      </c>
      <c r="G2945">
        <v>95.15</v>
      </c>
      <c r="H2945">
        <v>76.95</v>
      </c>
      <c r="I2945">
        <v>595.75</v>
      </c>
      <c r="J2945">
        <v>745</v>
      </c>
      <c r="K2945">
        <v>188</v>
      </c>
      <c r="M2945">
        <v>18.14</v>
      </c>
    </row>
    <row r="2946" spans="3:13" x14ac:dyDescent="0.25">
      <c r="C2946" s="95">
        <v>39589</v>
      </c>
      <c r="D2946" s="97">
        <v>1.9716</v>
      </c>
      <c r="E2946">
        <v>132.69999999999999</v>
      </c>
      <c r="F2946">
        <v>1.5789</v>
      </c>
      <c r="G2946">
        <v>94.625</v>
      </c>
      <c r="H2946">
        <v>76.5</v>
      </c>
      <c r="I2946">
        <v>607.25</v>
      </c>
      <c r="J2946">
        <v>778</v>
      </c>
      <c r="K2946">
        <v>190.25</v>
      </c>
      <c r="M2946">
        <v>18.12</v>
      </c>
    </row>
    <row r="2947" spans="3:13" x14ac:dyDescent="0.25">
      <c r="C2947" s="95">
        <v>39588</v>
      </c>
      <c r="D2947" s="97">
        <v>1.9685999999999999</v>
      </c>
      <c r="E2947">
        <v>127.84</v>
      </c>
      <c r="F2947">
        <v>1.5656000000000001</v>
      </c>
      <c r="G2947">
        <v>93.65</v>
      </c>
      <c r="H2947">
        <v>76.55</v>
      </c>
      <c r="I2947">
        <v>589.75</v>
      </c>
      <c r="J2947">
        <v>784</v>
      </c>
      <c r="K2947">
        <v>191.25</v>
      </c>
      <c r="M2947">
        <v>18.12</v>
      </c>
    </row>
    <row r="2948" spans="3:13" x14ac:dyDescent="0.25">
      <c r="C2948" s="95">
        <v>39587</v>
      </c>
      <c r="D2948" s="97">
        <v>1.9491000000000001</v>
      </c>
      <c r="E2948">
        <v>125.06</v>
      </c>
      <c r="F2948">
        <v>1.5517000000000001</v>
      </c>
      <c r="G2948">
        <v>93.1</v>
      </c>
      <c r="H2948">
        <v>76.125</v>
      </c>
      <c r="I2948">
        <v>586.75</v>
      </c>
      <c r="J2948">
        <v>791</v>
      </c>
      <c r="K2948">
        <v>190</v>
      </c>
      <c r="M2948">
        <v>18.11</v>
      </c>
    </row>
    <row r="2949" spans="3:13" x14ac:dyDescent="0.25">
      <c r="C2949" s="95">
        <v>39584</v>
      </c>
      <c r="D2949" s="97">
        <v>1.9562999999999999</v>
      </c>
      <c r="E2949">
        <v>124.99</v>
      </c>
      <c r="F2949">
        <v>1.5575000000000001</v>
      </c>
      <c r="G2949">
        <v>93.875</v>
      </c>
      <c r="H2949">
        <v>76.349999999999994</v>
      </c>
      <c r="I2949">
        <v>591</v>
      </c>
      <c r="J2949">
        <v>775.5</v>
      </c>
      <c r="K2949">
        <v>191.25</v>
      </c>
      <c r="M2949">
        <v>18.09</v>
      </c>
    </row>
    <row r="2950" spans="3:13" x14ac:dyDescent="0.25">
      <c r="C2950" s="95">
        <v>39583</v>
      </c>
      <c r="D2950" s="97">
        <v>1.9475</v>
      </c>
      <c r="E2950">
        <v>121.25</v>
      </c>
      <c r="F2950">
        <v>1.5443</v>
      </c>
      <c r="G2950">
        <v>94.35</v>
      </c>
      <c r="H2950">
        <v>77.075000000000003</v>
      </c>
      <c r="I2950">
        <v>599</v>
      </c>
      <c r="J2950">
        <v>771.5</v>
      </c>
      <c r="K2950">
        <v>191.5</v>
      </c>
      <c r="M2950">
        <v>18.079999999999998</v>
      </c>
    </row>
    <row r="2951" spans="3:13" x14ac:dyDescent="0.25">
      <c r="C2951" s="95">
        <v>39582</v>
      </c>
      <c r="D2951" s="97">
        <v>1.9464999999999999</v>
      </c>
      <c r="E2951">
        <v>121.86</v>
      </c>
      <c r="F2951">
        <v>1.5475000000000001</v>
      </c>
      <c r="G2951">
        <v>94.625</v>
      </c>
      <c r="H2951">
        <v>78.174999999999997</v>
      </c>
      <c r="I2951">
        <v>589.75</v>
      </c>
      <c r="J2951">
        <v>761</v>
      </c>
      <c r="K2951">
        <v>194.75</v>
      </c>
      <c r="M2951">
        <v>18.100000000000001</v>
      </c>
    </row>
    <row r="2952" spans="3:13" x14ac:dyDescent="0.25">
      <c r="C2952" s="95">
        <v>39581</v>
      </c>
      <c r="D2952" s="97">
        <v>1.9447000000000001</v>
      </c>
      <c r="E2952">
        <v>124.1</v>
      </c>
      <c r="F2952">
        <v>1.5458000000000001</v>
      </c>
      <c r="G2952">
        <v>94.35</v>
      </c>
      <c r="H2952">
        <v>77.674999999999997</v>
      </c>
      <c r="I2952">
        <v>597.5</v>
      </c>
      <c r="J2952">
        <v>785.5</v>
      </c>
      <c r="K2952">
        <v>198</v>
      </c>
      <c r="M2952">
        <v>18.05</v>
      </c>
    </row>
    <row r="2953" spans="3:13" x14ac:dyDescent="0.25">
      <c r="C2953" s="95">
        <v>39580</v>
      </c>
      <c r="D2953" s="97">
        <v>1.9575</v>
      </c>
      <c r="E2953">
        <v>122.91</v>
      </c>
      <c r="F2953">
        <v>1.5546</v>
      </c>
      <c r="G2953">
        <v>94.3</v>
      </c>
      <c r="H2953">
        <v>77.025000000000006</v>
      </c>
      <c r="I2953">
        <v>603.5</v>
      </c>
      <c r="J2953">
        <v>793.5</v>
      </c>
      <c r="K2953">
        <v>210</v>
      </c>
      <c r="M2953">
        <v>18.02</v>
      </c>
    </row>
    <row r="2954" spans="3:13" x14ac:dyDescent="0.25">
      <c r="C2954" s="95">
        <v>39577</v>
      </c>
      <c r="D2954" s="97">
        <v>1.9532</v>
      </c>
      <c r="E2954">
        <v>125.4</v>
      </c>
      <c r="F2954">
        <v>1.5481</v>
      </c>
      <c r="G2954">
        <v>94.525000000000006</v>
      </c>
      <c r="H2954">
        <v>80.224999999999994</v>
      </c>
      <c r="I2954">
        <v>618.5</v>
      </c>
      <c r="J2954">
        <v>791.5</v>
      </c>
      <c r="K2954">
        <v>216.25</v>
      </c>
      <c r="M2954">
        <v>17.97</v>
      </c>
    </row>
    <row r="2955" spans="3:13" x14ac:dyDescent="0.25">
      <c r="C2955" s="95">
        <v>39576</v>
      </c>
      <c r="D2955" s="97">
        <v>1.9548000000000001</v>
      </c>
      <c r="E2955">
        <v>122.84</v>
      </c>
      <c r="F2955">
        <v>1.5406</v>
      </c>
      <c r="G2955">
        <v>93.65</v>
      </c>
      <c r="H2955">
        <v>79.375</v>
      </c>
      <c r="I2955">
        <v>618.75</v>
      </c>
      <c r="J2955">
        <v>809</v>
      </c>
      <c r="K2955">
        <v>217.5</v>
      </c>
      <c r="M2955">
        <v>18.04</v>
      </c>
    </row>
    <row r="2956" spans="3:13" x14ac:dyDescent="0.25">
      <c r="C2956" s="95">
        <v>39575</v>
      </c>
      <c r="D2956" s="97">
        <v>1.9536</v>
      </c>
      <c r="E2956">
        <v>122.32</v>
      </c>
      <c r="F2956">
        <v>1.5389999999999999</v>
      </c>
      <c r="G2956">
        <v>91.825000000000003</v>
      </c>
      <c r="H2956">
        <v>77.875</v>
      </c>
      <c r="I2956">
        <v>601.5</v>
      </c>
      <c r="J2956">
        <v>795</v>
      </c>
      <c r="K2956">
        <v>218.5</v>
      </c>
      <c r="M2956">
        <v>18.13</v>
      </c>
    </row>
    <row r="2957" spans="3:13" x14ac:dyDescent="0.25">
      <c r="C2957" s="95">
        <v>39574</v>
      </c>
      <c r="D2957" s="97">
        <v>1.9733000000000001</v>
      </c>
      <c r="E2957">
        <v>120.31</v>
      </c>
      <c r="F2957">
        <v>1.5529999999999999</v>
      </c>
      <c r="G2957">
        <v>91.825000000000003</v>
      </c>
      <c r="H2957">
        <v>76.825000000000003</v>
      </c>
      <c r="I2957">
        <v>594.75</v>
      </c>
      <c r="J2957">
        <v>806</v>
      </c>
      <c r="K2957">
        <v>216.75</v>
      </c>
      <c r="M2957">
        <v>18.16</v>
      </c>
    </row>
    <row r="2958" spans="3:13" x14ac:dyDescent="0.25">
      <c r="C2958" s="95">
        <v>39573</v>
      </c>
      <c r="D2958" s="97">
        <v>1.9723999999999999</v>
      </c>
      <c r="E2958">
        <v>117.99</v>
      </c>
      <c r="F2958">
        <v>1.5490999999999999</v>
      </c>
      <c r="G2958">
        <v>91.2</v>
      </c>
      <c r="H2958">
        <v>74.974999999999994</v>
      </c>
      <c r="I2958">
        <v>582</v>
      </c>
      <c r="J2958">
        <v>792.5</v>
      </c>
      <c r="K2958">
        <v>214.5</v>
      </c>
      <c r="M2958">
        <v>18.010000000000002</v>
      </c>
    </row>
    <row r="2959" spans="3:13" x14ac:dyDescent="0.25">
      <c r="C2959" s="95">
        <v>39570</v>
      </c>
      <c r="D2959" s="97">
        <v>1.9710000000000001</v>
      </c>
      <c r="E2959">
        <v>114.56</v>
      </c>
      <c r="F2959">
        <v>1.5427999999999999</v>
      </c>
      <c r="G2959">
        <v>92.125</v>
      </c>
      <c r="H2959">
        <v>73.400000000000006</v>
      </c>
      <c r="I2959">
        <v>602</v>
      </c>
      <c r="J2959">
        <v>796</v>
      </c>
      <c r="K2959">
        <v>218</v>
      </c>
      <c r="M2959">
        <v>17.899999999999999</v>
      </c>
    </row>
    <row r="2960" spans="3:13" x14ac:dyDescent="0.25">
      <c r="C2960" s="95">
        <v>39569</v>
      </c>
      <c r="D2960" s="97">
        <v>1.9755</v>
      </c>
      <c r="E2960">
        <v>110.5</v>
      </c>
      <c r="F2960">
        <v>1.5468999999999999</v>
      </c>
      <c r="G2960">
        <v>91.45</v>
      </c>
      <c r="H2960">
        <v>72.55</v>
      </c>
      <c r="I2960">
        <v>605.5</v>
      </c>
      <c r="J2960">
        <v>776.5</v>
      </c>
      <c r="K2960">
        <v>211.5</v>
      </c>
      <c r="M2960">
        <v>16.7</v>
      </c>
    </row>
    <row r="2961" spans="3:13" x14ac:dyDescent="0.25">
      <c r="C2961" s="95">
        <v>39568</v>
      </c>
      <c r="D2961" s="97">
        <v>1.9862</v>
      </c>
      <c r="E2961">
        <v>111.36</v>
      </c>
      <c r="F2961">
        <v>1.5616000000000001</v>
      </c>
      <c r="G2961">
        <v>91.65</v>
      </c>
      <c r="H2961">
        <v>73.75</v>
      </c>
      <c r="I2961">
        <v>600.25</v>
      </c>
      <c r="J2961">
        <v>787.25</v>
      </c>
      <c r="K2961">
        <v>211.5</v>
      </c>
      <c r="M2961">
        <v>16.72</v>
      </c>
    </row>
    <row r="2962" spans="3:13" x14ac:dyDescent="0.25">
      <c r="C2962" s="95">
        <v>39567</v>
      </c>
      <c r="D2962" s="97">
        <v>1.9695</v>
      </c>
      <c r="E2962">
        <v>113.43</v>
      </c>
      <c r="F2962">
        <v>1.5567</v>
      </c>
      <c r="G2962">
        <v>92.174999999999997</v>
      </c>
      <c r="H2962">
        <v>73.75</v>
      </c>
      <c r="I2962">
        <v>591.25</v>
      </c>
      <c r="J2962">
        <v>794</v>
      </c>
      <c r="K2962">
        <v>209.5</v>
      </c>
      <c r="M2962">
        <v>16.72</v>
      </c>
    </row>
    <row r="2963" spans="3:13" x14ac:dyDescent="0.25">
      <c r="C2963" s="95">
        <v>39566</v>
      </c>
      <c r="D2963" s="97">
        <v>1.9912000000000001</v>
      </c>
      <c r="E2963">
        <v>116.74</v>
      </c>
      <c r="F2963">
        <v>1.5659000000000001</v>
      </c>
      <c r="G2963">
        <v>92.4</v>
      </c>
      <c r="H2963">
        <v>75.75</v>
      </c>
      <c r="I2963">
        <v>600</v>
      </c>
      <c r="J2963">
        <v>826</v>
      </c>
      <c r="K2963">
        <v>206.5</v>
      </c>
      <c r="M2963">
        <v>16.72</v>
      </c>
    </row>
    <row r="2964" spans="3:13" x14ac:dyDescent="0.25">
      <c r="C2964" s="95">
        <v>39563</v>
      </c>
      <c r="D2964" s="97">
        <v>1.9851000000000001</v>
      </c>
      <c r="E2964">
        <v>116.34</v>
      </c>
      <c r="F2964">
        <v>1.5623</v>
      </c>
      <c r="G2964">
        <v>92.275000000000006</v>
      </c>
      <c r="H2964">
        <v>76.075000000000003</v>
      </c>
      <c r="I2964">
        <v>577.25</v>
      </c>
      <c r="J2964">
        <v>800.5</v>
      </c>
      <c r="K2964">
        <v>204</v>
      </c>
      <c r="M2964">
        <v>16.7</v>
      </c>
    </row>
    <row r="2965" spans="3:13" x14ac:dyDescent="0.25">
      <c r="C2965" s="95">
        <v>39562</v>
      </c>
      <c r="D2965" s="97">
        <v>1.974</v>
      </c>
      <c r="E2965">
        <v>114.34</v>
      </c>
      <c r="F2965">
        <v>1.5681</v>
      </c>
      <c r="G2965">
        <v>92.25</v>
      </c>
      <c r="H2965">
        <v>74.650000000000006</v>
      </c>
      <c r="I2965">
        <v>576.25</v>
      </c>
      <c r="J2965">
        <v>809.25</v>
      </c>
      <c r="K2965">
        <v>197.25</v>
      </c>
      <c r="M2965">
        <v>16.690000000000001</v>
      </c>
    </row>
    <row r="2966" spans="3:13" x14ac:dyDescent="0.25">
      <c r="C2966" s="95">
        <v>39561</v>
      </c>
      <c r="D2966" s="97">
        <v>1.9796</v>
      </c>
      <c r="E2966">
        <v>116.46</v>
      </c>
      <c r="F2966">
        <v>1.5887</v>
      </c>
      <c r="G2966">
        <v>91.7</v>
      </c>
      <c r="H2966">
        <v>74.25</v>
      </c>
      <c r="I2966">
        <v>587.75</v>
      </c>
      <c r="J2966">
        <v>817.75</v>
      </c>
      <c r="K2966">
        <v>200.75</v>
      </c>
      <c r="M2966">
        <v>16.71</v>
      </c>
    </row>
    <row r="2967" spans="3:13" x14ac:dyDescent="0.25">
      <c r="C2967" s="95">
        <v>39560</v>
      </c>
      <c r="D2967" s="97">
        <v>1.9951000000000001</v>
      </c>
      <c r="E2967">
        <v>115.95</v>
      </c>
      <c r="F2967">
        <v>1.5987</v>
      </c>
      <c r="G2967">
        <v>90.825000000000003</v>
      </c>
      <c r="H2967">
        <v>72.974999999999994</v>
      </c>
      <c r="I2967">
        <v>594.25</v>
      </c>
      <c r="J2967">
        <v>851.75</v>
      </c>
      <c r="K2967">
        <v>204.75</v>
      </c>
      <c r="M2967">
        <v>16.72</v>
      </c>
    </row>
    <row r="2968" spans="3:13" x14ac:dyDescent="0.25">
      <c r="C2968" s="95">
        <v>39559</v>
      </c>
      <c r="D2968" s="97">
        <v>1.9798</v>
      </c>
      <c r="E2968">
        <v>114.43</v>
      </c>
      <c r="F2968">
        <v>1.5905</v>
      </c>
      <c r="G2968">
        <v>90.025000000000006</v>
      </c>
      <c r="H2968">
        <v>72.674999999999997</v>
      </c>
      <c r="I2968">
        <v>580.25</v>
      </c>
      <c r="J2968">
        <v>845.75</v>
      </c>
      <c r="K2968">
        <v>200.25</v>
      </c>
      <c r="M2968">
        <v>16.72</v>
      </c>
    </row>
    <row r="2969" spans="3:13" x14ac:dyDescent="0.25">
      <c r="C2969" s="95">
        <v>39556</v>
      </c>
      <c r="D2969" s="97">
        <v>1.9973000000000001</v>
      </c>
      <c r="E2969">
        <v>113.92</v>
      </c>
      <c r="F2969">
        <v>1.5812999999999999</v>
      </c>
      <c r="G2969">
        <v>89.55</v>
      </c>
      <c r="H2969">
        <v>72.724999999999994</v>
      </c>
      <c r="I2969">
        <v>599.5</v>
      </c>
      <c r="J2969">
        <v>870</v>
      </c>
      <c r="K2969">
        <v>212</v>
      </c>
      <c r="M2969">
        <v>16.739999999999998</v>
      </c>
    </row>
    <row r="2970" spans="3:13" x14ac:dyDescent="0.25">
      <c r="C2970" s="95">
        <v>39555</v>
      </c>
      <c r="D2970" s="97">
        <v>1.9903999999999999</v>
      </c>
      <c r="E2970">
        <v>112.43</v>
      </c>
      <c r="F2970">
        <v>1.5894999999999999</v>
      </c>
      <c r="G2970">
        <v>90.325000000000003</v>
      </c>
      <c r="H2970">
        <v>71.5</v>
      </c>
      <c r="I2970">
        <v>603.5</v>
      </c>
      <c r="J2970">
        <v>913</v>
      </c>
      <c r="K2970">
        <v>221.5</v>
      </c>
      <c r="M2970">
        <v>16.78</v>
      </c>
    </row>
    <row r="2971" spans="3:13" x14ac:dyDescent="0.25">
      <c r="C2971" s="95">
        <v>39554</v>
      </c>
      <c r="D2971" s="97">
        <v>1.9732000000000001</v>
      </c>
      <c r="E2971">
        <v>112.66</v>
      </c>
      <c r="F2971">
        <v>1.5949</v>
      </c>
      <c r="G2971">
        <v>90.05</v>
      </c>
      <c r="H2971">
        <v>71.724999999999994</v>
      </c>
      <c r="I2971">
        <v>603.5</v>
      </c>
      <c r="J2971">
        <v>924.5</v>
      </c>
      <c r="K2971">
        <v>226</v>
      </c>
      <c r="M2971">
        <v>16.84</v>
      </c>
    </row>
    <row r="2972" spans="3:13" x14ac:dyDescent="0.25">
      <c r="C2972" s="95">
        <v>39553</v>
      </c>
      <c r="D2972" s="97">
        <v>1.9625999999999999</v>
      </c>
      <c r="E2972">
        <v>111.31</v>
      </c>
      <c r="F2972">
        <v>1.5790999999999999</v>
      </c>
      <c r="G2972">
        <v>89.474999999999994</v>
      </c>
      <c r="H2972">
        <v>71.650000000000006</v>
      </c>
      <c r="I2972">
        <v>606</v>
      </c>
      <c r="J2972">
        <v>895.75</v>
      </c>
      <c r="K2972">
        <v>230.5</v>
      </c>
      <c r="M2972">
        <v>16.73</v>
      </c>
    </row>
    <row r="2973" spans="3:13" x14ac:dyDescent="0.25">
      <c r="C2973" s="95">
        <v>39552</v>
      </c>
      <c r="D2973" s="97">
        <v>1.9786999999999999</v>
      </c>
      <c r="E2973">
        <v>109.84</v>
      </c>
      <c r="F2973">
        <v>1.5843</v>
      </c>
      <c r="G2973">
        <v>89.15</v>
      </c>
      <c r="H2973">
        <v>69.625</v>
      </c>
      <c r="I2973">
        <v>591.75</v>
      </c>
      <c r="J2973">
        <v>896</v>
      </c>
      <c r="K2973">
        <v>234.75</v>
      </c>
      <c r="M2973">
        <v>16.7</v>
      </c>
    </row>
    <row r="2974" spans="3:13" x14ac:dyDescent="0.25">
      <c r="C2974" s="95">
        <v>39549</v>
      </c>
      <c r="D2974" s="97">
        <v>1.9703999999999999</v>
      </c>
      <c r="E2974">
        <v>108.75</v>
      </c>
      <c r="F2974">
        <v>1.5805</v>
      </c>
      <c r="G2974">
        <v>88.7</v>
      </c>
      <c r="H2974">
        <v>69.775000000000006</v>
      </c>
      <c r="I2974">
        <v>584.25</v>
      </c>
      <c r="J2974">
        <v>896.5</v>
      </c>
      <c r="K2974">
        <v>235.75</v>
      </c>
      <c r="M2974">
        <v>16.7</v>
      </c>
    </row>
    <row r="2975" spans="3:13" x14ac:dyDescent="0.25">
      <c r="C2975" s="95">
        <v>39548</v>
      </c>
      <c r="D2975" s="97">
        <v>1.9712000000000001</v>
      </c>
      <c r="E2975">
        <v>108.2</v>
      </c>
      <c r="F2975">
        <v>1.5742</v>
      </c>
      <c r="G2975">
        <v>88.474999999999994</v>
      </c>
      <c r="H2975">
        <v>68.8</v>
      </c>
      <c r="I2975">
        <v>594.25</v>
      </c>
      <c r="J2975">
        <v>923</v>
      </c>
      <c r="K2975">
        <v>235.5</v>
      </c>
      <c r="M2975">
        <v>16.73</v>
      </c>
    </row>
    <row r="2976" spans="3:13" x14ac:dyDescent="0.25">
      <c r="C2976" s="95">
        <v>39547</v>
      </c>
      <c r="D2976" s="97">
        <v>1.9750000000000001</v>
      </c>
      <c r="E2976">
        <v>108.47</v>
      </c>
      <c r="F2976">
        <v>1.583</v>
      </c>
      <c r="G2976">
        <v>86.775000000000006</v>
      </c>
      <c r="H2976">
        <v>59.424999999999997</v>
      </c>
      <c r="I2976">
        <v>605</v>
      </c>
      <c r="J2976">
        <v>934</v>
      </c>
      <c r="K2976">
        <v>235</v>
      </c>
      <c r="M2976">
        <v>16.75</v>
      </c>
    </row>
    <row r="2977" spans="3:13" x14ac:dyDescent="0.25">
      <c r="C2977" s="95">
        <v>39546</v>
      </c>
      <c r="D2977" s="97">
        <v>1.9683999999999999</v>
      </c>
      <c r="E2977">
        <v>106.34</v>
      </c>
      <c r="F2977">
        <v>1.57</v>
      </c>
      <c r="G2977">
        <v>87.875</v>
      </c>
      <c r="H2977">
        <v>59.15</v>
      </c>
      <c r="I2977">
        <v>591.25</v>
      </c>
      <c r="J2977">
        <v>934</v>
      </c>
      <c r="K2977">
        <v>237</v>
      </c>
      <c r="M2977">
        <v>16.66</v>
      </c>
    </row>
    <row r="2978" spans="3:13" x14ac:dyDescent="0.25">
      <c r="C2978" s="95">
        <v>39545</v>
      </c>
      <c r="D2978" s="97">
        <v>1.9879</v>
      </c>
      <c r="E2978">
        <v>107.14</v>
      </c>
      <c r="F2978">
        <v>1.5701000000000001</v>
      </c>
      <c r="G2978">
        <v>87.875</v>
      </c>
      <c r="H2978">
        <v>58.9</v>
      </c>
      <c r="I2978">
        <v>590</v>
      </c>
      <c r="J2978">
        <v>921.25</v>
      </c>
      <c r="K2978">
        <v>240.25</v>
      </c>
      <c r="M2978">
        <v>16.64</v>
      </c>
    </row>
    <row r="2979" spans="3:13" x14ac:dyDescent="0.25">
      <c r="C2979" s="95">
        <v>39542</v>
      </c>
      <c r="D2979" s="97">
        <v>1.9927999999999999</v>
      </c>
      <c r="E2979">
        <v>104.9</v>
      </c>
      <c r="F2979">
        <v>1.5736000000000001</v>
      </c>
      <c r="G2979">
        <v>87.9</v>
      </c>
      <c r="H2979">
        <v>58.524999999999999</v>
      </c>
      <c r="I2979">
        <v>598</v>
      </c>
      <c r="J2979">
        <v>974.25</v>
      </c>
      <c r="K2979">
        <v>244.5</v>
      </c>
      <c r="M2979">
        <v>16.72</v>
      </c>
    </row>
    <row r="2980" spans="3:13" x14ac:dyDescent="0.25">
      <c r="C2980" s="95">
        <v>39541</v>
      </c>
      <c r="D2980" s="97">
        <v>1.9963</v>
      </c>
      <c r="E2980">
        <v>102.52</v>
      </c>
      <c r="F2980">
        <v>1.5679000000000001</v>
      </c>
      <c r="G2980">
        <v>87.7</v>
      </c>
      <c r="H2980">
        <v>57.625</v>
      </c>
      <c r="I2980">
        <v>600</v>
      </c>
      <c r="J2980">
        <v>937</v>
      </c>
      <c r="K2980">
        <v>240.75</v>
      </c>
      <c r="M2980">
        <v>18.02</v>
      </c>
    </row>
    <row r="2981" spans="3:13" x14ac:dyDescent="0.25">
      <c r="C2981" s="95">
        <v>39540</v>
      </c>
      <c r="D2981" s="97">
        <v>1.9888999999999999</v>
      </c>
      <c r="E2981">
        <v>103.75</v>
      </c>
      <c r="F2981">
        <v>1.5687</v>
      </c>
      <c r="G2981">
        <v>86.2</v>
      </c>
      <c r="H2981">
        <v>55.6</v>
      </c>
      <c r="I2981">
        <v>595.75</v>
      </c>
      <c r="J2981">
        <v>936.5</v>
      </c>
      <c r="K2981">
        <v>239</v>
      </c>
      <c r="M2981">
        <v>18.02</v>
      </c>
    </row>
    <row r="2982" spans="3:13" x14ac:dyDescent="0.25">
      <c r="C2982" s="95">
        <v>39539</v>
      </c>
      <c r="D2982" s="97">
        <v>1.9756</v>
      </c>
      <c r="E2982">
        <v>100.17</v>
      </c>
      <c r="F2982">
        <v>1.5609</v>
      </c>
      <c r="G2982">
        <v>87.4</v>
      </c>
      <c r="H2982">
        <v>56</v>
      </c>
      <c r="I2982">
        <v>584</v>
      </c>
      <c r="J2982">
        <v>895</v>
      </c>
      <c r="K2982">
        <v>236.5</v>
      </c>
      <c r="M2982">
        <v>18.02</v>
      </c>
    </row>
    <row r="2983" spans="3:13" x14ac:dyDescent="0.25">
      <c r="C2983" s="95">
        <v>39538</v>
      </c>
      <c r="D2983" s="97">
        <v>1.9827999999999999</v>
      </c>
      <c r="E2983">
        <v>100.3</v>
      </c>
      <c r="F2983">
        <v>1.5771999999999999</v>
      </c>
      <c r="G2983">
        <v>87.424999999999997</v>
      </c>
      <c r="H2983">
        <v>57.075000000000003</v>
      </c>
      <c r="I2983">
        <v>567.25</v>
      </c>
      <c r="J2983">
        <v>929</v>
      </c>
      <c r="K2983">
        <v>233.5</v>
      </c>
      <c r="M2983">
        <v>18.02</v>
      </c>
    </row>
    <row r="2984" spans="3:13" x14ac:dyDescent="0.25">
      <c r="C2984" s="95">
        <v>39535</v>
      </c>
      <c r="D2984" s="97">
        <v>1.9944999999999999</v>
      </c>
      <c r="E2984">
        <v>103.77</v>
      </c>
      <c r="F2984">
        <v>1.58</v>
      </c>
      <c r="G2984">
        <v>87.65</v>
      </c>
      <c r="H2984">
        <v>58.1</v>
      </c>
      <c r="I2984">
        <v>560.5</v>
      </c>
      <c r="J2984">
        <v>989</v>
      </c>
      <c r="K2984">
        <v>249.5</v>
      </c>
      <c r="M2984">
        <v>18</v>
      </c>
    </row>
    <row r="2985" spans="3:13" x14ac:dyDescent="0.25">
      <c r="C2985" s="95">
        <v>39534</v>
      </c>
      <c r="D2985" s="97">
        <v>2.008</v>
      </c>
      <c r="E2985">
        <v>105</v>
      </c>
      <c r="F2985">
        <v>1.5780000000000001</v>
      </c>
      <c r="G2985">
        <v>88.625</v>
      </c>
      <c r="H2985">
        <v>57.975000000000001</v>
      </c>
      <c r="I2985">
        <v>555.5</v>
      </c>
      <c r="J2985">
        <v>1014</v>
      </c>
      <c r="K2985">
        <v>260.25</v>
      </c>
      <c r="M2985">
        <v>18.010000000000002</v>
      </c>
    </row>
    <row r="2986" spans="3:13" x14ac:dyDescent="0.25">
      <c r="C2986" s="95">
        <v>39533</v>
      </c>
      <c r="D2986" s="97">
        <v>2.0074000000000001</v>
      </c>
      <c r="E2986">
        <v>103.99</v>
      </c>
      <c r="F2986">
        <v>1.5843</v>
      </c>
      <c r="G2986">
        <v>90.15</v>
      </c>
      <c r="H2986">
        <v>57.424999999999997</v>
      </c>
      <c r="I2986">
        <v>552.25</v>
      </c>
      <c r="J2986">
        <v>1033</v>
      </c>
      <c r="K2986">
        <v>270.5</v>
      </c>
      <c r="M2986">
        <v>17.98</v>
      </c>
    </row>
    <row r="2987" spans="3:13" x14ac:dyDescent="0.25">
      <c r="C2987" s="95">
        <v>39532</v>
      </c>
      <c r="D2987" s="97">
        <v>2.0053999999999998</v>
      </c>
      <c r="E2987">
        <v>100.6</v>
      </c>
      <c r="F2987">
        <v>1.5627</v>
      </c>
      <c r="G2987">
        <v>91.15</v>
      </c>
      <c r="H2987">
        <v>57.9</v>
      </c>
      <c r="I2987">
        <v>544.75</v>
      </c>
      <c r="J2987">
        <v>1067.5</v>
      </c>
      <c r="K2987">
        <v>272</v>
      </c>
      <c r="M2987">
        <v>18</v>
      </c>
    </row>
    <row r="2988" spans="3:13" x14ac:dyDescent="0.25">
      <c r="C2988" s="95">
        <v>39531</v>
      </c>
      <c r="D2988" s="97">
        <v>1.9863999999999999</v>
      </c>
      <c r="E2988">
        <v>99.86</v>
      </c>
      <c r="F2988">
        <v>1.5429999999999999</v>
      </c>
      <c r="G2988">
        <v>90.424999999999997</v>
      </c>
      <c r="H2988">
        <v>56.3</v>
      </c>
      <c r="I2988">
        <v>524.75</v>
      </c>
      <c r="J2988">
        <v>1020</v>
      </c>
      <c r="K2988">
        <v>267</v>
      </c>
      <c r="M2988">
        <v>17.989999999999998</v>
      </c>
    </row>
    <row r="2989" spans="3:13" x14ac:dyDescent="0.25">
      <c r="C2989" s="95">
        <v>39528</v>
      </c>
      <c r="D2989" s="97">
        <v>1.9823</v>
      </c>
      <c r="E2989">
        <v>100.38</v>
      </c>
      <c r="F2989">
        <v>1.5429999999999999</v>
      </c>
      <c r="G2989">
        <v>90.674999999999997</v>
      </c>
      <c r="H2989">
        <v>56.325000000000003</v>
      </c>
      <c r="I2989">
        <v>507.5</v>
      </c>
      <c r="J2989">
        <v>987.5</v>
      </c>
      <c r="K2989">
        <v>267</v>
      </c>
      <c r="M2989">
        <v>17.989999999999998</v>
      </c>
    </row>
    <row r="2990" spans="3:13" x14ac:dyDescent="0.25">
      <c r="C2990" s="95">
        <v>39527</v>
      </c>
      <c r="D2990" s="97">
        <v>1.9865999999999999</v>
      </c>
      <c r="E2990">
        <v>100.38</v>
      </c>
      <c r="F2990">
        <v>1.5431999999999999</v>
      </c>
      <c r="G2990">
        <v>90.674999999999997</v>
      </c>
      <c r="H2990">
        <v>56.325000000000003</v>
      </c>
      <c r="I2990">
        <v>507.5</v>
      </c>
      <c r="J2990">
        <v>987.5</v>
      </c>
      <c r="K2990">
        <v>267</v>
      </c>
      <c r="M2990">
        <v>17.989999999999998</v>
      </c>
    </row>
    <row r="2991" spans="3:13" x14ac:dyDescent="0.25">
      <c r="C2991" s="95">
        <v>39526</v>
      </c>
      <c r="D2991" s="97">
        <v>1.9836</v>
      </c>
      <c r="E2991">
        <v>100.72</v>
      </c>
      <c r="F2991">
        <v>1.5631999999999999</v>
      </c>
      <c r="G2991">
        <v>89.625</v>
      </c>
      <c r="H2991">
        <v>54.95</v>
      </c>
      <c r="I2991">
        <v>527.25</v>
      </c>
      <c r="J2991">
        <v>1074</v>
      </c>
      <c r="K2991">
        <v>273.25</v>
      </c>
      <c r="M2991">
        <v>17.98</v>
      </c>
    </row>
    <row r="2992" spans="3:13" x14ac:dyDescent="0.25">
      <c r="C2992" s="95">
        <v>39525</v>
      </c>
      <c r="D2992" s="97">
        <v>2.0076000000000001</v>
      </c>
      <c r="E2992">
        <v>105.56</v>
      </c>
      <c r="F2992">
        <v>1.5624</v>
      </c>
      <c r="G2992">
        <v>90.95</v>
      </c>
      <c r="H2992">
        <v>55.575000000000003</v>
      </c>
      <c r="I2992">
        <v>547.25</v>
      </c>
      <c r="J2992">
        <v>1164</v>
      </c>
      <c r="K2992">
        <v>280.25</v>
      </c>
      <c r="M2992">
        <v>17.98</v>
      </c>
    </row>
    <row r="2993" spans="3:13" x14ac:dyDescent="0.25">
      <c r="C2993" s="95">
        <v>39524</v>
      </c>
      <c r="D2993" s="97">
        <v>1.9977</v>
      </c>
      <c r="E2993">
        <v>101.75</v>
      </c>
      <c r="F2993">
        <v>1.5727</v>
      </c>
      <c r="G2993">
        <v>89.224999999999994</v>
      </c>
      <c r="H2993">
        <v>55.924999999999997</v>
      </c>
      <c r="I2993">
        <v>539.25</v>
      </c>
      <c r="J2993">
        <v>1131.5</v>
      </c>
      <c r="K2993">
        <v>281.5</v>
      </c>
      <c r="M2993">
        <v>18</v>
      </c>
    </row>
    <row r="2994" spans="3:13" x14ac:dyDescent="0.25">
      <c r="C2994" s="95">
        <v>39521</v>
      </c>
      <c r="D2994" s="97">
        <v>2.0185</v>
      </c>
      <c r="E2994">
        <v>107.55</v>
      </c>
      <c r="F2994">
        <v>1.5672999999999999</v>
      </c>
      <c r="G2994">
        <v>90.5</v>
      </c>
      <c r="H2994">
        <v>55.024999999999999</v>
      </c>
      <c r="I2994">
        <v>545.5</v>
      </c>
      <c r="J2994">
        <v>1160</v>
      </c>
      <c r="K2994">
        <v>284</v>
      </c>
      <c r="M2994">
        <v>18.03</v>
      </c>
    </row>
    <row r="2995" spans="3:13" x14ac:dyDescent="0.25">
      <c r="C2995" s="95">
        <v>39520</v>
      </c>
      <c r="D2995" s="97">
        <v>2.0335999999999999</v>
      </c>
      <c r="E2995">
        <v>107.54</v>
      </c>
      <c r="F2995">
        <v>1.5638000000000001</v>
      </c>
      <c r="G2995">
        <v>89.55</v>
      </c>
      <c r="H2995">
        <v>57.2</v>
      </c>
      <c r="I2995">
        <v>559.75</v>
      </c>
      <c r="J2995">
        <v>1234</v>
      </c>
      <c r="K2995">
        <v>286.75</v>
      </c>
      <c r="M2995">
        <v>17.98</v>
      </c>
    </row>
    <row r="2996" spans="3:13" x14ac:dyDescent="0.25">
      <c r="C2996" s="95">
        <v>39519</v>
      </c>
      <c r="D2996" s="97">
        <v>2.0268999999999999</v>
      </c>
      <c r="E2996">
        <v>106.27</v>
      </c>
      <c r="F2996">
        <v>1.5569999999999999</v>
      </c>
      <c r="G2996">
        <v>90.325000000000003</v>
      </c>
      <c r="H2996">
        <v>57.75</v>
      </c>
      <c r="I2996">
        <v>556.75</v>
      </c>
      <c r="J2996">
        <v>1270</v>
      </c>
      <c r="K2996">
        <v>285.5</v>
      </c>
      <c r="M2996">
        <v>17.97</v>
      </c>
    </row>
    <row r="2997" spans="3:13" x14ac:dyDescent="0.25">
      <c r="C2997" s="95">
        <v>39518</v>
      </c>
      <c r="D2997" s="97">
        <v>2.0062000000000002</v>
      </c>
      <c r="E2997">
        <v>105.25</v>
      </c>
      <c r="F2997">
        <v>1.5330999999999999</v>
      </c>
      <c r="G2997">
        <v>89.9</v>
      </c>
      <c r="H2997">
        <v>58.3</v>
      </c>
      <c r="I2997">
        <v>564</v>
      </c>
      <c r="J2997">
        <v>1240</v>
      </c>
      <c r="K2997">
        <v>284</v>
      </c>
      <c r="M2997">
        <v>17.989999999999998</v>
      </c>
    </row>
    <row r="2998" spans="3:13" x14ac:dyDescent="0.25">
      <c r="C2998" s="95">
        <v>39517</v>
      </c>
      <c r="D2998" s="97">
        <v>2.0085999999999999</v>
      </c>
      <c r="E2998">
        <v>104.16</v>
      </c>
      <c r="F2998">
        <v>1.534</v>
      </c>
      <c r="G2998">
        <v>89.75</v>
      </c>
      <c r="H2998">
        <v>57.725000000000001</v>
      </c>
      <c r="I2998">
        <v>555.5</v>
      </c>
      <c r="J2998">
        <v>1140</v>
      </c>
      <c r="K2998">
        <v>290</v>
      </c>
      <c r="M2998">
        <v>18.059999999999999</v>
      </c>
    </row>
    <row r="2999" spans="3:13" x14ac:dyDescent="0.25">
      <c r="C2999" s="95">
        <v>39514</v>
      </c>
      <c r="D2999" s="97">
        <v>2.0145</v>
      </c>
      <c r="E2999">
        <v>102.38</v>
      </c>
      <c r="F2999">
        <v>1.5348999999999999</v>
      </c>
      <c r="G2999">
        <v>90.525000000000006</v>
      </c>
      <c r="H2999">
        <v>57.85</v>
      </c>
      <c r="I2999">
        <v>533.5</v>
      </c>
      <c r="J2999">
        <v>1092.5</v>
      </c>
      <c r="K2999">
        <v>290</v>
      </c>
      <c r="M2999">
        <v>18.07</v>
      </c>
    </row>
    <row r="3000" spans="3:13" x14ac:dyDescent="0.25">
      <c r="C3000" s="95">
        <v>39513</v>
      </c>
      <c r="D3000" s="97">
        <v>2.0106999999999999</v>
      </c>
      <c r="E3000">
        <v>102.61</v>
      </c>
      <c r="F3000">
        <v>1.5387999999999999</v>
      </c>
      <c r="G3000">
        <v>89.95</v>
      </c>
      <c r="H3000">
        <v>57.4</v>
      </c>
      <c r="I3000">
        <v>557</v>
      </c>
      <c r="J3000">
        <v>1114</v>
      </c>
      <c r="K3000">
        <v>290</v>
      </c>
      <c r="M3000">
        <v>18.21</v>
      </c>
    </row>
    <row r="3001" spans="3:13" x14ac:dyDescent="0.25">
      <c r="C3001" s="95">
        <v>39512</v>
      </c>
      <c r="D3001" s="97">
        <v>1.9919</v>
      </c>
      <c r="E3001">
        <v>101.64</v>
      </c>
      <c r="F3001">
        <v>1.5269999999999999</v>
      </c>
      <c r="G3001">
        <v>90.6</v>
      </c>
      <c r="H3001">
        <v>56.774999999999999</v>
      </c>
      <c r="I3001">
        <v>557</v>
      </c>
      <c r="J3001">
        <v>1096</v>
      </c>
      <c r="K3001">
        <v>290.5</v>
      </c>
      <c r="M3001">
        <v>18.05</v>
      </c>
    </row>
    <row r="3002" spans="3:13" x14ac:dyDescent="0.25">
      <c r="C3002" s="95">
        <v>39511</v>
      </c>
      <c r="D3002" s="97">
        <v>1.9859</v>
      </c>
      <c r="E3002">
        <v>97.52</v>
      </c>
      <c r="F3002">
        <v>1.5207999999999999</v>
      </c>
      <c r="G3002">
        <v>91.2</v>
      </c>
      <c r="H3002">
        <v>56.85</v>
      </c>
      <c r="I3002">
        <v>543</v>
      </c>
      <c r="J3002">
        <v>1077.5</v>
      </c>
      <c r="K3002">
        <v>290</v>
      </c>
      <c r="M3002">
        <v>18.03</v>
      </c>
    </row>
    <row r="3003" spans="3:13" x14ac:dyDescent="0.25">
      <c r="C3003" s="95">
        <v>39510</v>
      </c>
      <c r="D3003" s="97">
        <v>1.9843</v>
      </c>
      <c r="E3003">
        <v>100.48</v>
      </c>
      <c r="F3003">
        <v>1.5207999999999999</v>
      </c>
      <c r="G3003">
        <v>92.65</v>
      </c>
      <c r="H3003">
        <v>58.8</v>
      </c>
      <c r="I3003">
        <v>555.5</v>
      </c>
      <c r="J3003">
        <v>1093</v>
      </c>
      <c r="K3003">
        <v>292.75</v>
      </c>
      <c r="M3003">
        <v>18.170000000000002</v>
      </c>
    </row>
    <row r="3004" spans="3:13" x14ac:dyDescent="0.25">
      <c r="C3004" s="95">
        <v>39507</v>
      </c>
      <c r="D3004" s="97">
        <v>1.9869000000000001</v>
      </c>
      <c r="E3004">
        <v>100.1</v>
      </c>
      <c r="F3004">
        <v>1.5179</v>
      </c>
      <c r="G3004">
        <v>92.974999999999994</v>
      </c>
      <c r="H3004">
        <v>59.95</v>
      </c>
      <c r="I3004">
        <v>546</v>
      </c>
      <c r="J3004">
        <v>1073</v>
      </c>
      <c r="K3004">
        <v>284</v>
      </c>
      <c r="M3004">
        <v>18.190000000000001</v>
      </c>
    </row>
    <row r="3005" spans="3:13" x14ac:dyDescent="0.25">
      <c r="C3005" s="95">
        <v>39506</v>
      </c>
      <c r="D3005" s="97">
        <v>1.9918</v>
      </c>
      <c r="E3005">
        <v>100.9</v>
      </c>
      <c r="F3005">
        <v>1.5221</v>
      </c>
      <c r="G3005">
        <v>93.55</v>
      </c>
      <c r="H3005">
        <v>61.25</v>
      </c>
      <c r="I3005">
        <v>543.25</v>
      </c>
      <c r="J3005">
        <v>1169</v>
      </c>
      <c r="K3005">
        <v>284.5</v>
      </c>
      <c r="M3005">
        <v>17.03</v>
      </c>
    </row>
    <row r="3006" spans="3:13" x14ac:dyDescent="0.25">
      <c r="C3006" s="95">
        <v>39505</v>
      </c>
      <c r="D3006" s="97">
        <v>1.9812000000000001</v>
      </c>
      <c r="E3006">
        <v>98.27</v>
      </c>
      <c r="F3006">
        <v>1.5121</v>
      </c>
      <c r="G3006">
        <v>93.224999999999994</v>
      </c>
      <c r="H3006">
        <v>60.975000000000001</v>
      </c>
      <c r="I3006">
        <v>525</v>
      </c>
      <c r="J3006">
        <v>1280</v>
      </c>
      <c r="K3006">
        <v>284.25</v>
      </c>
      <c r="M3006">
        <v>17.03</v>
      </c>
    </row>
    <row r="3007" spans="3:13" x14ac:dyDescent="0.25">
      <c r="C3007" s="95">
        <v>39504</v>
      </c>
      <c r="D3007" s="97">
        <v>1.9859</v>
      </c>
      <c r="E3007">
        <v>99.47</v>
      </c>
      <c r="F3007">
        <v>1.4973000000000001</v>
      </c>
      <c r="G3007">
        <v>93.25</v>
      </c>
      <c r="H3007">
        <v>60.75</v>
      </c>
      <c r="I3007">
        <v>530.5</v>
      </c>
      <c r="J3007">
        <v>1199.5</v>
      </c>
      <c r="K3007">
        <v>284</v>
      </c>
      <c r="M3007">
        <v>17.03</v>
      </c>
    </row>
    <row r="3008" spans="3:13" x14ac:dyDescent="0.25">
      <c r="C3008" s="95">
        <v>39503</v>
      </c>
      <c r="D3008" s="97">
        <v>1.9673</v>
      </c>
      <c r="E3008">
        <v>97.69</v>
      </c>
      <c r="F3008">
        <v>1.4826999999999999</v>
      </c>
      <c r="G3008">
        <v>92.6</v>
      </c>
      <c r="H3008">
        <v>60.5</v>
      </c>
      <c r="I3008">
        <v>533.25</v>
      </c>
      <c r="J3008">
        <v>1109.5</v>
      </c>
      <c r="K3008">
        <v>284.25</v>
      </c>
      <c r="M3008">
        <v>17.03</v>
      </c>
    </row>
    <row r="3009" spans="3:13" x14ac:dyDescent="0.25">
      <c r="C3009" s="95">
        <v>39500</v>
      </c>
      <c r="D3009" s="97">
        <v>1.9669000000000001</v>
      </c>
      <c r="E3009">
        <v>97.01</v>
      </c>
      <c r="F3009">
        <v>1.4830000000000001</v>
      </c>
      <c r="G3009">
        <v>92</v>
      </c>
      <c r="H3009">
        <v>63.5</v>
      </c>
      <c r="I3009">
        <v>522.25</v>
      </c>
      <c r="J3009">
        <v>1049.5</v>
      </c>
      <c r="K3009">
        <v>273</v>
      </c>
      <c r="M3009">
        <v>17.03</v>
      </c>
    </row>
    <row r="3010" spans="3:13" x14ac:dyDescent="0.25">
      <c r="C3010" s="95">
        <v>39499</v>
      </c>
      <c r="D3010" s="97">
        <v>1.9632000000000001</v>
      </c>
      <c r="E3010">
        <v>96.24</v>
      </c>
      <c r="F3010">
        <v>1.4812000000000001</v>
      </c>
      <c r="G3010">
        <v>91.924999999999997</v>
      </c>
      <c r="H3010">
        <v>64</v>
      </c>
      <c r="I3010">
        <v>524.5</v>
      </c>
      <c r="J3010">
        <v>1029.5</v>
      </c>
      <c r="K3010">
        <v>268</v>
      </c>
      <c r="M3010">
        <v>17.170000000000002</v>
      </c>
    </row>
    <row r="3011" spans="3:13" x14ac:dyDescent="0.25">
      <c r="C3011" s="95">
        <v>39498</v>
      </c>
      <c r="D3011" s="97">
        <v>1.9419</v>
      </c>
      <c r="E3011">
        <v>98.42</v>
      </c>
      <c r="F3011">
        <v>1.4712000000000001</v>
      </c>
      <c r="G3011">
        <v>92.075000000000003</v>
      </c>
      <c r="H3011">
        <v>65.075000000000003</v>
      </c>
      <c r="I3011">
        <v>523.5</v>
      </c>
      <c r="J3011">
        <v>1020</v>
      </c>
      <c r="K3011">
        <v>266</v>
      </c>
      <c r="M3011">
        <v>17.170000000000002</v>
      </c>
    </row>
    <row r="3012" spans="3:13" x14ac:dyDescent="0.25">
      <c r="C3012" s="95">
        <v>39497</v>
      </c>
      <c r="D3012" s="97">
        <v>1.9479</v>
      </c>
      <c r="E3012">
        <v>98.56</v>
      </c>
      <c r="F3012">
        <v>1.4724999999999999</v>
      </c>
      <c r="G3012">
        <v>91.375</v>
      </c>
      <c r="H3012">
        <v>64.525000000000006</v>
      </c>
      <c r="I3012">
        <v>520</v>
      </c>
      <c r="J3012">
        <v>1036</v>
      </c>
      <c r="K3012">
        <v>266.75</v>
      </c>
      <c r="M3012">
        <v>17.16</v>
      </c>
    </row>
    <row r="3013" spans="3:13" x14ac:dyDescent="0.25">
      <c r="C3013" s="95">
        <v>39496</v>
      </c>
      <c r="D3013" s="97">
        <v>1.952</v>
      </c>
      <c r="E3013">
        <v>94.91</v>
      </c>
      <c r="F3013">
        <v>1.4657</v>
      </c>
      <c r="G3013">
        <v>91.4</v>
      </c>
      <c r="H3013">
        <v>64.2</v>
      </c>
      <c r="I3013">
        <v>514.75</v>
      </c>
      <c r="J3013">
        <v>1027.5</v>
      </c>
      <c r="K3013">
        <v>265</v>
      </c>
      <c r="M3013">
        <v>17.170000000000002</v>
      </c>
    </row>
    <row r="3014" spans="3:13" x14ac:dyDescent="0.25">
      <c r="C3014" s="95">
        <v>39493</v>
      </c>
      <c r="D3014" s="97">
        <v>1.9608000000000001</v>
      </c>
      <c r="E3014">
        <v>94.63</v>
      </c>
      <c r="F3014">
        <v>1.4678</v>
      </c>
      <c r="G3014">
        <v>91.4</v>
      </c>
      <c r="H3014">
        <v>64.2</v>
      </c>
      <c r="I3014">
        <v>514.75</v>
      </c>
      <c r="J3014">
        <v>1027.5</v>
      </c>
      <c r="K3014">
        <v>265</v>
      </c>
      <c r="M3014">
        <v>17.170000000000002</v>
      </c>
    </row>
    <row r="3015" spans="3:13" x14ac:dyDescent="0.25">
      <c r="C3015" s="95">
        <v>39492</v>
      </c>
      <c r="D3015" s="97">
        <v>1.9684999999999999</v>
      </c>
      <c r="E3015">
        <v>95.09</v>
      </c>
      <c r="F3015">
        <v>1.4637</v>
      </c>
      <c r="G3015">
        <v>91.525000000000006</v>
      </c>
      <c r="H3015">
        <v>64.3</v>
      </c>
      <c r="I3015">
        <v>511</v>
      </c>
      <c r="J3015">
        <v>1032</v>
      </c>
      <c r="K3015">
        <v>267.75</v>
      </c>
      <c r="M3015">
        <v>17.28</v>
      </c>
    </row>
    <row r="3016" spans="3:13" x14ac:dyDescent="0.25">
      <c r="C3016" s="95">
        <v>39491</v>
      </c>
      <c r="D3016" s="97">
        <v>1.9631000000000001</v>
      </c>
      <c r="E3016">
        <v>93.32</v>
      </c>
      <c r="F3016">
        <v>1.4569000000000001</v>
      </c>
      <c r="G3016">
        <v>91.5</v>
      </c>
      <c r="H3016">
        <v>64.150000000000006</v>
      </c>
      <c r="I3016">
        <v>497</v>
      </c>
      <c r="J3016">
        <v>991.5</v>
      </c>
      <c r="K3016">
        <v>260.25</v>
      </c>
      <c r="M3016">
        <v>17.25</v>
      </c>
    </row>
    <row r="3017" spans="3:13" x14ac:dyDescent="0.25">
      <c r="C3017" s="95">
        <v>39490</v>
      </c>
      <c r="D3017" s="97">
        <v>1.9615</v>
      </c>
      <c r="E3017">
        <v>92.86</v>
      </c>
      <c r="F3017">
        <v>1.4581999999999999</v>
      </c>
      <c r="G3017">
        <v>91.924999999999997</v>
      </c>
      <c r="H3017">
        <v>65.875</v>
      </c>
      <c r="I3017">
        <v>497.75</v>
      </c>
      <c r="J3017">
        <v>1007</v>
      </c>
      <c r="K3017">
        <v>264.5</v>
      </c>
      <c r="M3017">
        <v>17.23</v>
      </c>
    </row>
    <row r="3018" spans="3:13" x14ac:dyDescent="0.25">
      <c r="C3018" s="95">
        <v>39489</v>
      </c>
      <c r="D3018" s="97">
        <v>1.9514</v>
      </c>
      <c r="E3018">
        <v>93.53</v>
      </c>
      <c r="F3018">
        <v>1.4523999999999999</v>
      </c>
      <c r="G3018">
        <v>92.174999999999997</v>
      </c>
      <c r="H3018">
        <v>57.85</v>
      </c>
      <c r="I3018">
        <v>503.5</v>
      </c>
      <c r="J3018">
        <v>1048</v>
      </c>
      <c r="K3018">
        <v>275</v>
      </c>
      <c r="M3018">
        <v>17.27</v>
      </c>
    </row>
    <row r="3019" spans="3:13" x14ac:dyDescent="0.25">
      <c r="C3019" s="95">
        <v>39486</v>
      </c>
      <c r="D3019" s="97">
        <v>1.9456</v>
      </c>
      <c r="E3019">
        <v>91.94</v>
      </c>
      <c r="F3019">
        <v>1.4509000000000001</v>
      </c>
      <c r="G3019">
        <v>92.2</v>
      </c>
      <c r="H3019">
        <v>58.075000000000003</v>
      </c>
      <c r="I3019">
        <v>508</v>
      </c>
      <c r="J3019">
        <v>1093</v>
      </c>
      <c r="K3019">
        <v>280.5</v>
      </c>
      <c r="M3019">
        <v>17.27</v>
      </c>
    </row>
    <row r="3020" spans="3:13" x14ac:dyDescent="0.25">
      <c r="C3020" s="95">
        <v>39485</v>
      </c>
      <c r="D3020" s="97">
        <v>1.9428000000000001</v>
      </c>
      <c r="E3020">
        <v>88.51</v>
      </c>
      <c r="F3020">
        <v>1.4482999999999999</v>
      </c>
      <c r="G3020">
        <v>92.674999999999997</v>
      </c>
      <c r="H3020">
        <v>58.55</v>
      </c>
      <c r="I3020">
        <v>499.5</v>
      </c>
      <c r="J3020">
        <v>1063</v>
      </c>
      <c r="K3020">
        <v>269.25</v>
      </c>
      <c r="M3020">
        <v>17.28</v>
      </c>
    </row>
    <row r="3021" spans="3:13" x14ac:dyDescent="0.25">
      <c r="C3021" s="95">
        <v>39484</v>
      </c>
      <c r="D3021" s="97">
        <v>1.9597</v>
      </c>
      <c r="E3021">
        <v>87.78</v>
      </c>
      <c r="F3021">
        <v>1.4621</v>
      </c>
      <c r="G3021">
        <v>91.45</v>
      </c>
      <c r="H3021">
        <v>58.95</v>
      </c>
      <c r="I3021">
        <v>501.5</v>
      </c>
      <c r="J3021">
        <v>1033</v>
      </c>
      <c r="K3021">
        <v>273.75</v>
      </c>
      <c r="M3021">
        <v>17.25</v>
      </c>
    </row>
    <row r="3022" spans="3:13" x14ac:dyDescent="0.25">
      <c r="C3022" s="95">
        <v>39483</v>
      </c>
      <c r="D3022" s="97">
        <v>1.9629000000000001</v>
      </c>
      <c r="E3022">
        <v>88.82</v>
      </c>
      <c r="F3022">
        <v>1.4637</v>
      </c>
      <c r="G3022">
        <v>91.5</v>
      </c>
      <c r="H3022">
        <v>59.2</v>
      </c>
      <c r="I3022">
        <v>509.25</v>
      </c>
      <c r="J3022">
        <v>1003</v>
      </c>
      <c r="K3022">
        <v>260.5</v>
      </c>
      <c r="M3022">
        <v>17.03</v>
      </c>
    </row>
    <row r="3023" spans="3:13" x14ac:dyDescent="0.25">
      <c r="C3023" s="95">
        <v>39482</v>
      </c>
      <c r="D3023" s="97">
        <v>1.9728000000000001</v>
      </c>
      <c r="E3023">
        <v>90.47</v>
      </c>
      <c r="F3023">
        <v>1.4824999999999999</v>
      </c>
      <c r="G3023">
        <v>90.525000000000006</v>
      </c>
      <c r="H3023">
        <v>59.774999999999999</v>
      </c>
      <c r="I3023">
        <v>510.5</v>
      </c>
      <c r="J3023">
        <v>973</v>
      </c>
      <c r="K3023">
        <v>252.25</v>
      </c>
      <c r="M3023">
        <v>17.05</v>
      </c>
    </row>
    <row r="3024" spans="3:13" x14ac:dyDescent="0.25">
      <c r="C3024" s="95">
        <v>39479</v>
      </c>
      <c r="D3024" s="97">
        <v>1.9651000000000001</v>
      </c>
      <c r="E3024">
        <v>89.44</v>
      </c>
      <c r="F3024">
        <v>1.4798</v>
      </c>
      <c r="G3024">
        <v>90.224999999999994</v>
      </c>
      <c r="H3024">
        <v>59.875</v>
      </c>
      <c r="I3024">
        <v>500.5</v>
      </c>
      <c r="J3024">
        <v>943</v>
      </c>
      <c r="K3024">
        <v>247</v>
      </c>
      <c r="M3024">
        <v>17.04</v>
      </c>
    </row>
    <row r="3025" spans="3:13" x14ac:dyDescent="0.25">
      <c r="C3025" s="95">
        <v>39478</v>
      </c>
      <c r="D3025" s="97">
        <v>1.9872000000000001</v>
      </c>
      <c r="E3025">
        <v>92.21</v>
      </c>
      <c r="F3025">
        <v>1.4864999999999999</v>
      </c>
      <c r="G3025">
        <v>90.9</v>
      </c>
      <c r="H3025">
        <v>58.475000000000001</v>
      </c>
      <c r="I3025">
        <v>501.25</v>
      </c>
      <c r="J3025">
        <v>929.5</v>
      </c>
      <c r="K3025">
        <v>244.5</v>
      </c>
      <c r="M3025">
        <v>19.350000000000001</v>
      </c>
    </row>
    <row r="3026" spans="3:13" x14ac:dyDescent="0.25">
      <c r="C3026" s="95">
        <v>39477</v>
      </c>
      <c r="D3026" s="98">
        <v>1.9908999999999999</v>
      </c>
      <c r="E3026">
        <v>92.53</v>
      </c>
      <c r="F3026">
        <v>1.4879</v>
      </c>
      <c r="G3026">
        <v>91.4</v>
      </c>
      <c r="H3026">
        <v>58.45</v>
      </c>
      <c r="I3026">
        <v>498.5</v>
      </c>
      <c r="J3026">
        <v>922.5</v>
      </c>
      <c r="K3026">
        <v>246</v>
      </c>
      <c r="M3026">
        <v>19.350000000000001</v>
      </c>
    </row>
    <row r="3027" spans="3:13" x14ac:dyDescent="0.25">
      <c r="C3027" s="95">
        <v>39476</v>
      </c>
      <c r="D3027" s="98">
        <v>1.9898</v>
      </c>
      <c r="E3027">
        <v>92</v>
      </c>
      <c r="F3027">
        <v>1.4775</v>
      </c>
      <c r="G3027">
        <v>91.15</v>
      </c>
      <c r="H3027">
        <v>58</v>
      </c>
      <c r="I3027">
        <v>501</v>
      </c>
      <c r="J3027">
        <v>944</v>
      </c>
      <c r="K3027">
        <v>247.75</v>
      </c>
      <c r="M3027">
        <v>19.350000000000001</v>
      </c>
    </row>
    <row r="3028" spans="3:13" x14ac:dyDescent="0.25">
      <c r="C3028" s="95">
        <v>39475</v>
      </c>
      <c r="D3028" s="98">
        <v>1.984</v>
      </c>
      <c r="E3028">
        <v>91.38</v>
      </c>
      <c r="F3028">
        <v>1.4784999999999999</v>
      </c>
      <c r="G3028">
        <v>90.75</v>
      </c>
      <c r="H3028">
        <v>57.25</v>
      </c>
      <c r="I3028">
        <v>502.25</v>
      </c>
      <c r="J3028">
        <v>963</v>
      </c>
      <c r="K3028">
        <v>250.75</v>
      </c>
      <c r="M3028">
        <v>19.38</v>
      </c>
    </row>
    <row r="3029" spans="3:13" x14ac:dyDescent="0.25">
      <c r="C3029" s="95">
        <v>39472</v>
      </c>
      <c r="D3029" s="98">
        <v>1.982</v>
      </c>
      <c r="E3029">
        <v>90.9</v>
      </c>
      <c r="F3029">
        <v>1.4670000000000001</v>
      </c>
      <c r="G3029">
        <v>91.4</v>
      </c>
      <c r="H3029">
        <v>56.2</v>
      </c>
      <c r="I3029">
        <v>498.25</v>
      </c>
      <c r="J3029">
        <v>933</v>
      </c>
      <c r="K3029">
        <v>252</v>
      </c>
      <c r="M3029">
        <v>19.350000000000001</v>
      </c>
    </row>
    <row r="3030" spans="3:13" x14ac:dyDescent="0.25">
      <c r="C3030" s="95">
        <v>39471</v>
      </c>
      <c r="D3030" s="98">
        <v>1.9774</v>
      </c>
      <c r="E3030">
        <v>89.07</v>
      </c>
      <c r="F3030">
        <v>1.4765999999999999</v>
      </c>
      <c r="G3030">
        <v>91.125</v>
      </c>
      <c r="H3030">
        <v>56</v>
      </c>
      <c r="I3030">
        <v>489.25</v>
      </c>
      <c r="J3030">
        <v>909</v>
      </c>
      <c r="K3030">
        <v>248</v>
      </c>
      <c r="M3030">
        <v>19.260000000000002</v>
      </c>
    </row>
    <row r="3031" spans="3:13" x14ac:dyDescent="0.25">
      <c r="C3031" s="95">
        <v>39470</v>
      </c>
      <c r="D3031" s="98">
        <v>1.9565999999999999</v>
      </c>
      <c r="E3031">
        <v>86.62</v>
      </c>
      <c r="F3031">
        <v>1.4638</v>
      </c>
      <c r="G3031">
        <v>90.45</v>
      </c>
      <c r="H3031">
        <v>55.25</v>
      </c>
      <c r="I3031">
        <v>469.25</v>
      </c>
      <c r="J3031">
        <v>905</v>
      </c>
      <c r="K3031">
        <v>250.5</v>
      </c>
      <c r="M3031">
        <v>19.27</v>
      </c>
    </row>
    <row r="3032" spans="3:13" x14ac:dyDescent="0.25">
      <c r="C3032" s="95">
        <v>39469</v>
      </c>
      <c r="D3032" s="98">
        <v>1.9613</v>
      </c>
      <c r="E3032">
        <v>88.45</v>
      </c>
      <c r="F3032">
        <v>1.4625999999999999</v>
      </c>
      <c r="G3032">
        <v>91.025000000000006</v>
      </c>
      <c r="H3032">
        <v>55.274999999999999</v>
      </c>
      <c r="I3032">
        <v>489</v>
      </c>
      <c r="J3032">
        <v>934</v>
      </c>
      <c r="K3032">
        <v>252.25</v>
      </c>
      <c r="M3032">
        <v>19.32</v>
      </c>
    </row>
    <row r="3033" spans="3:13" x14ac:dyDescent="0.25">
      <c r="C3033" s="95">
        <v>39468</v>
      </c>
      <c r="D3033" s="98">
        <v>1.9430000000000001</v>
      </c>
      <c r="E3033">
        <v>87.51</v>
      </c>
      <c r="F3033">
        <v>1.4444999999999999</v>
      </c>
      <c r="G3033">
        <v>91</v>
      </c>
      <c r="H3033">
        <v>54.975000000000001</v>
      </c>
      <c r="I3033">
        <v>498.25</v>
      </c>
      <c r="J3033">
        <v>962.5</v>
      </c>
      <c r="K3033">
        <v>252</v>
      </c>
      <c r="M3033">
        <v>19.28</v>
      </c>
    </row>
    <row r="3034" spans="3:13" x14ac:dyDescent="0.25">
      <c r="C3034" s="95">
        <v>39465</v>
      </c>
      <c r="D3034" s="98">
        <v>1.9539</v>
      </c>
      <c r="E3034">
        <v>89.23</v>
      </c>
      <c r="F3034">
        <v>1.4609000000000001</v>
      </c>
      <c r="G3034">
        <v>91</v>
      </c>
      <c r="H3034">
        <v>54.975000000000001</v>
      </c>
      <c r="I3034">
        <v>498.25</v>
      </c>
      <c r="J3034">
        <v>962.5</v>
      </c>
      <c r="K3034">
        <v>250.25</v>
      </c>
      <c r="M3034">
        <v>19.28</v>
      </c>
    </row>
    <row r="3035" spans="3:13" x14ac:dyDescent="0.25">
      <c r="C3035" s="95">
        <v>39464</v>
      </c>
      <c r="D3035" s="98">
        <v>1.9706999999999999</v>
      </c>
      <c r="E3035">
        <v>88.75</v>
      </c>
      <c r="F3035">
        <v>1.4658</v>
      </c>
      <c r="G3035">
        <v>90.9</v>
      </c>
      <c r="H3035">
        <v>55.2</v>
      </c>
      <c r="I3035">
        <v>502</v>
      </c>
      <c r="J3035">
        <v>940.5</v>
      </c>
      <c r="K3035">
        <v>252.75</v>
      </c>
      <c r="M3035">
        <v>19.3</v>
      </c>
    </row>
    <row r="3036" spans="3:13" x14ac:dyDescent="0.25">
      <c r="C3036" s="95">
        <v>39463</v>
      </c>
      <c r="D3036" s="98">
        <v>1.9630000000000001</v>
      </c>
      <c r="E3036">
        <v>89.75</v>
      </c>
      <c r="F3036">
        <v>1.4657</v>
      </c>
      <c r="G3036">
        <v>90.05</v>
      </c>
      <c r="H3036">
        <v>54.45</v>
      </c>
      <c r="I3036">
        <v>502.5</v>
      </c>
      <c r="J3036">
        <v>926.5</v>
      </c>
      <c r="K3036">
        <v>247</v>
      </c>
      <c r="M3036">
        <v>19.29</v>
      </c>
    </row>
    <row r="3037" spans="3:13" x14ac:dyDescent="0.25">
      <c r="C3037" s="95">
        <v>39462</v>
      </c>
      <c r="D3037" s="98">
        <v>1.9626999999999999</v>
      </c>
      <c r="E3037">
        <v>90.98</v>
      </c>
      <c r="F3037">
        <v>1.4806999999999999</v>
      </c>
      <c r="G3037">
        <v>90.8</v>
      </c>
      <c r="H3037">
        <v>54.65</v>
      </c>
      <c r="I3037">
        <v>509</v>
      </c>
      <c r="J3037">
        <v>932</v>
      </c>
      <c r="K3037">
        <v>248</v>
      </c>
      <c r="M3037">
        <v>19.350000000000001</v>
      </c>
    </row>
    <row r="3038" spans="3:13" x14ac:dyDescent="0.25">
      <c r="C3038" s="95">
        <v>39461</v>
      </c>
      <c r="D3038" s="98">
        <v>1.9559</v>
      </c>
      <c r="E3038">
        <v>92.92</v>
      </c>
      <c r="F3038">
        <v>1.4865999999999999</v>
      </c>
      <c r="G3038">
        <v>90.9</v>
      </c>
      <c r="H3038">
        <v>54.1</v>
      </c>
      <c r="I3038">
        <v>512</v>
      </c>
      <c r="J3038">
        <v>917</v>
      </c>
      <c r="K3038">
        <v>252</v>
      </c>
      <c r="M3038">
        <v>19.36</v>
      </c>
    </row>
    <row r="3039" spans="3:13" x14ac:dyDescent="0.25">
      <c r="C3039" s="95">
        <v>39458</v>
      </c>
      <c r="D3039" s="98">
        <v>1.9565999999999999</v>
      </c>
      <c r="E3039">
        <v>91.07</v>
      </c>
      <c r="F3039">
        <v>1.4775</v>
      </c>
      <c r="G3039">
        <v>91.35</v>
      </c>
      <c r="H3039">
        <v>54</v>
      </c>
      <c r="I3039">
        <v>495</v>
      </c>
      <c r="J3039">
        <v>909.25</v>
      </c>
      <c r="K3039">
        <v>247.5</v>
      </c>
      <c r="M3039">
        <v>19.3</v>
      </c>
    </row>
    <row r="3040" spans="3:13" x14ac:dyDescent="0.25">
      <c r="C3040" s="95">
        <v>39457</v>
      </c>
      <c r="D3040" s="98">
        <v>1.9621</v>
      </c>
      <c r="E3040">
        <v>92.22</v>
      </c>
      <c r="F3040">
        <v>1.4804999999999999</v>
      </c>
      <c r="G3040">
        <v>93.2</v>
      </c>
      <c r="H3040">
        <v>55.524999999999999</v>
      </c>
      <c r="I3040">
        <v>475</v>
      </c>
      <c r="J3040">
        <v>882.5</v>
      </c>
      <c r="K3040">
        <v>245</v>
      </c>
      <c r="M3040">
        <v>19.399999999999999</v>
      </c>
    </row>
    <row r="3041" spans="3:13" x14ac:dyDescent="0.25">
      <c r="C3041" s="95">
        <v>39456</v>
      </c>
      <c r="D3041" s="98">
        <v>1.9577</v>
      </c>
      <c r="E3041">
        <v>94.37</v>
      </c>
      <c r="F3041">
        <v>1.466</v>
      </c>
      <c r="G3041">
        <v>93.275000000000006</v>
      </c>
      <c r="H3041">
        <v>56.524999999999999</v>
      </c>
      <c r="I3041">
        <v>477.25</v>
      </c>
      <c r="J3041">
        <v>889.5</v>
      </c>
      <c r="K3041">
        <v>246.5</v>
      </c>
      <c r="M3041">
        <v>19.48</v>
      </c>
    </row>
    <row r="3042" spans="3:13" x14ac:dyDescent="0.25">
      <c r="C3042" s="95">
        <v>39455</v>
      </c>
      <c r="D3042" s="98">
        <v>1.9712000000000001</v>
      </c>
      <c r="E3042">
        <v>95.54</v>
      </c>
      <c r="F3042">
        <v>1.4705999999999999</v>
      </c>
      <c r="G3042">
        <v>94.075000000000003</v>
      </c>
      <c r="H3042">
        <v>55.875</v>
      </c>
      <c r="I3042">
        <v>478.75</v>
      </c>
      <c r="J3042">
        <v>907.5</v>
      </c>
      <c r="K3042">
        <v>253</v>
      </c>
      <c r="M3042">
        <v>19.7</v>
      </c>
    </row>
    <row r="3043" spans="3:13" x14ac:dyDescent="0.25">
      <c r="C3043" s="95">
        <v>39454</v>
      </c>
      <c r="D3043" s="98">
        <v>1.9686999999999999</v>
      </c>
      <c r="E3043">
        <v>94.39</v>
      </c>
      <c r="F3043">
        <v>1.4688000000000001</v>
      </c>
      <c r="G3043">
        <v>94.6</v>
      </c>
      <c r="H3043">
        <v>55.7</v>
      </c>
      <c r="I3043">
        <v>466.25</v>
      </c>
      <c r="J3043">
        <v>903</v>
      </c>
      <c r="K3043">
        <v>254</v>
      </c>
      <c r="M3043">
        <v>19.28</v>
      </c>
    </row>
    <row r="3044" spans="3:13" x14ac:dyDescent="0.25">
      <c r="C3044" s="95">
        <v>39451</v>
      </c>
      <c r="D3044" s="98">
        <v>1.9712000000000001</v>
      </c>
      <c r="E3044">
        <v>96.79</v>
      </c>
      <c r="F3044">
        <v>1.4742999999999999</v>
      </c>
      <c r="G3044">
        <v>94.55</v>
      </c>
      <c r="H3044">
        <v>56.4</v>
      </c>
      <c r="I3044">
        <v>466.75</v>
      </c>
      <c r="J3044">
        <v>931.5</v>
      </c>
      <c r="K3044">
        <v>259</v>
      </c>
      <c r="M3044">
        <v>19.95</v>
      </c>
    </row>
    <row r="3045" spans="3:13" x14ac:dyDescent="0.25">
      <c r="C3045" s="95">
        <v>39450</v>
      </c>
      <c r="D3045" s="98">
        <v>1.9705999999999999</v>
      </c>
      <c r="E3045">
        <v>97.6</v>
      </c>
      <c r="F3045">
        <v>1.4745999999999999</v>
      </c>
      <c r="G3045">
        <v>94.775000000000006</v>
      </c>
      <c r="H3045">
        <v>56.475000000000001</v>
      </c>
      <c r="I3045">
        <v>466</v>
      </c>
      <c r="J3045">
        <v>945</v>
      </c>
      <c r="K3045">
        <v>263.25</v>
      </c>
      <c r="M3045">
        <v>20.48</v>
      </c>
    </row>
    <row r="3046" spans="3:13" x14ac:dyDescent="0.25">
      <c r="C3046" s="95">
        <v>39449</v>
      </c>
      <c r="D3046" s="98">
        <v>1.9812000000000001</v>
      </c>
      <c r="E3046">
        <v>97.84</v>
      </c>
      <c r="F3046">
        <v>1.4724999999999999</v>
      </c>
      <c r="G3046">
        <v>96.25</v>
      </c>
      <c r="H3046">
        <v>57.174999999999997</v>
      </c>
      <c r="I3046">
        <v>462.5</v>
      </c>
      <c r="J3046">
        <v>915</v>
      </c>
      <c r="K3046">
        <v>260</v>
      </c>
      <c r="M3046">
        <v>20.5</v>
      </c>
    </row>
    <row r="3047" spans="3:13" x14ac:dyDescent="0.25">
      <c r="C3047" s="95">
        <v>39448</v>
      </c>
      <c r="D3047" s="98">
        <v>1.9863</v>
      </c>
      <c r="E3047">
        <v>93.85</v>
      </c>
      <c r="F3047">
        <v>1.4587000000000001</v>
      </c>
      <c r="G3047">
        <v>96.25</v>
      </c>
      <c r="H3047">
        <v>57.875</v>
      </c>
      <c r="I3047">
        <v>455.5</v>
      </c>
      <c r="J3047">
        <v>885</v>
      </c>
      <c r="K3047">
        <v>251</v>
      </c>
      <c r="M3047">
        <v>20.49</v>
      </c>
    </row>
    <row r="3048" spans="3:13" x14ac:dyDescent="0.25">
      <c r="C3048" s="95">
        <v>39447</v>
      </c>
      <c r="D3048" s="98">
        <v>1.9846999999999999</v>
      </c>
      <c r="E3048">
        <v>93.85</v>
      </c>
      <c r="F3048">
        <v>1.4589000000000001</v>
      </c>
      <c r="G3048">
        <v>96.25</v>
      </c>
      <c r="H3048">
        <v>57.875</v>
      </c>
      <c r="I3048">
        <v>455.5</v>
      </c>
      <c r="J3048">
        <v>885</v>
      </c>
      <c r="K3048">
        <v>251</v>
      </c>
      <c r="M3048">
        <v>20.49</v>
      </c>
    </row>
    <row r="3049" spans="3:13" x14ac:dyDescent="0.25">
      <c r="C3049" s="95">
        <v>39444</v>
      </c>
      <c r="D3049" s="98">
        <v>1.9928999999999999</v>
      </c>
      <c r="E3049">
        <v>93.88</v>
      </c>
      <c r="F3049">
        <v>1.4715</v>
      </c>
      <c r="G3049">
        <v>93.5</v>
      </c>
      <c r="H3049">
        <v>57.3</v>
      </c>
      <c r="I3049">
        <v>452</v>
      </c>
      <c r="J3049">
        <v>885</v>
      </c>
      <c r="K3049">
        <v>254.5</v>
      </c>
      <c r="M3049">
        <v>20.49</v>
      </c>
    </row>
    <row r="3050" spans="3:13" x14ac:dyDescent="0.25">
      <c r="C3050" s="95">
        <v>39443</v>
      </c>
      <c r="D3050" s="98">
        <v>1.9950000000000001</v>
      </c>
      <c r="E3050">
        <v>94.78</v>
      </c>
      <c r="F3050">
        <v>1.4612000000000001</v>
      </c>
      <c r="G3050">
        <v>93.224999999999994</v>
      </c>
      <c r="H3050">
        <v>59.274999999999999</v>
      </c>
      <c r="I3050">
        <v>454.75</v>
      </c>
      <c r="J3050">
        <v>915</v>
      </c>
      <c r="K3050">
        <v>253.75</v>
      </c>
      <c r="M3050">
        <v>20.53</v>
      </c>
    </row>
    <row r="3051" spans="3:13" x14ac:dyDescent="0.25">
      <c r="C3051" s="95">
        <v>39442</v>
      </c>
      <c r="D3051" s="98">
        <v>1.9834000000000001</v>
      </c>
      <c r="E3051">
        <v>93.94</v>
      </c>
      <c r="F3051">
        <v>1.4492</v>
      </c>
      <c r="G3051">
        <v>90.75</v>
      </c>
      <c r="H3051">
        <v>59.975000000000001</v>
      </c>
      <c r="I3051">
        <v>452.25</v>
      </c>
      <c r="J3051">
        <v>941.25</v>
      </c>
      <c r="K3051">
        <v>253</v>
      </c>
      <c r="M3051">
        <v>20.54</v>
      </c>
    </row>
    <row r="3052" spans="3:13" x14ac:dyDescent="0.25">
      <c r="C3052" s="95">
        <v>39441</v>
      </c>
      <c r="D3052" s="98">
        <v>1.9804999999999999</v>
      </c>
      <c r="E3052">
        <v>92.7</v>
      </c>
      <c r="F3052">
        <v>1.4403999999999999</v>
      </c>
      <c r="G3052">
        <v>91.1</v>
      </c>
      <c r="H3052">
        <v>59.8</v>
      </c>
      <c r="I3052">
        <v>444</v>
      </c>
      <c r="J3052">
        <v>935.25</v>
      </c>
      <c r="K3052">
        <v>253</v>
      </c>
      <c r="M3052">
        <v>20.49</v>
      </c>
    </row>
    <row r="3053" spans="3:13" x14ac:dyDescent="0.25">
      <c r="C3053" s="95">
        <v>39440</v>
      </c>
      <c r="D3053" s="98">
        <v>1.9766999999999999</v>
      </c>
      <c r="E3053">
        <v>92.7</v>
      </c>
      <c r="F3053">
        <v>1.4398</v>
      </c>
      <c r="G3053">
        <v>91.1</v>
      </c>
      <c r="H3053">
        <v>59.8</v>
      </c>
      <c r="I3053">
        <v>444</v>
      </c>
      <c r="J3053">
        <v>935.25</v>
      </c>
      <c r="K3053">
        <v>253</v>
      </c>
      <c r="M3053">
        <v>20.49</v>
      </c>
    </row>
    <row r="3054" spans="3:13" x14ac:dyDescent="0.25">
      <c r="C3054" s="95">
        <v>39437</v>
      </c>
      <c r="D3054" s="98">
        <v>1.9835</v>
      </c>
      <c r="E3054">
        <v>92.46</v>
      </c>
      <c r="F3054">
        <v>1.4365000000000001</v>
      </c>
      <c r="G3054">
        <v>92.1</v>
      </c>
      <c r="H3054">
        <v>59.725000000000001</v>
      </c>
      <c r="I3054">
        <v>443.5</v>
      </c>
      <c r="J3054">
        <v>949</v>
      </c>
      <c r="K3054">
        <v>256.75</v>
      </c>
      <c r="M3054">
        <v>20.49</v>
      </c>
    </row>
    <row r="3055" spans="3:13" x14ac:dyDescent="0.25">
      <c r="C3055" s="95">
        <v>39436</v>
      </c>
      <c r="D3055" s="98">
        <v>1.9824999999999999</v>
      </c>
      <c r="E3055">
        <v>90.88</v>
      </c>
      <c r="F3055">
        <v>1.4319</v>
      </c>
      <c r="G3055">
        <v>92.375</v>
      </c>
      <c r="H3055">
        <v>59.9</v>
      </c>
      <c r="I3055">
        <v>437.5</v>
      </c>
      <c r="J3055">
        <v>954</v>
      </c>
      <c r="K3055">
        <v>261</v>
      </c>
      <c r="M3055">
        <v>20.329999999999998</v>
      </c>
    </row>
    <row r="3056" spans="3:13" x14ac:dyDescent="0.25">
      <c r="C3056" s="95">
        <v>39435</v>
      </c>
      <c r="D3056" s="98">
        <v>1.9975000000000001</v>
      </c>
      <c r="E3056">
        <v>91.48</v>
      </c>
      <c r="F3056">
        <v>1.4377</v>
      </c>
      <c r="G3056">
        <v>92.525000000000006</v>
      </c>
      <c r="H3056">
        <v>60.1</v>
      </c>
      <c r="I3056">
        <v>434.75</v>
      </c>
      <c r="J3056">
        <v>973.5</v>
      </c>
      <c r="K3056">
        <v>265</v>
      </c>
      <c r="M3056">
        <v>20.34</v>
      </c>
    </row>
    <row r="3057" spans="3:13" x14ac:dyDescent="0.25">
      <c r="C3057" s="95">
        <v>39434</v>
      </c>
      <c r="D3057" s="98">
        <v>2.0143</v>
      </c>
      <c r="E3057">
        <v>90.12</v>
      </c>
      <c r="F3057">
        <v>1.4408000000000001</v>
      </c>
      <c r="G3057">
        <v>93.174999999999997</v>
      </c>
      <c r="H3057">
        <v>59.825000000000003</v>
      </c>
      <c r="I3057">
        <v>432</v>
      </c>
      <c r="J3057">
        <v>952</v>
      </c>
      <c r="K3057">
        <v>261.75</v>
      </c>
      <c r="M3057">
        <v>20.28</v>
      </c>
    </row>
    <row r="3058" spans="3:13" x14ac:dyDescent="0.25">
      <c r="C3058" s="95">
        <v>39433</v>
      </c>
      <c r="D3058" s="98">
        <v>2.0215999999999998</v>
      </c>
      <c r="E3058">
        <v>91.29</v>
      </c>
      <c r="F3058">
        <v>1.4399</v>
      </c>
      <c r="G3058">
        <v>92.875</v>
      </c>
      <c r="H3058">
        <v>59.25</v>
      </c>
      <c r="I3058">
        <v>438.75</v>
      </c>
      <c r="J3058">
        <v>966</v>
      </c>
      <c r="K3058">
        <v>267.25</v>
      </c>
      <c r="M3058">
        <v>20.3</v>
      </c>
    </row>
    <row r="3059" spans="3:13" x14ac:dyDescent="0.25">
      <c r="C3059" s="95">
        <v>39430</v>
      </c>
      <c r="D3059" s="98">
        <v>2.0154000000000001</v>
      </c>
      <c r="E3059">
        <v>92.67</v>
      </c>
      <c r="F3059">
        <v>1.4417</v>
      </c>
      <c r="G3059">
        <v>92.6</v>
      </c>
      <c r="H3059">
        <v>60.174999999999997</v>
      </c>
      <c r="I3059">
        <v>420</v>
      </c>
      <c r="J3059">
        <v>939</v>
      </c>
      <c r="K3059">
        <v>263.75</v>
      </c>
      <c r="M3059">
        <v>20.38</v>
      </c>
    </row>
    <row r="3060" spans="3:13" x14ac:dyDescent="0.25">
      <c r="C3060" s="95">
        <v>39429</v>
      </c>
      <c r="D3060" s="98">
        <v>2.0405000000000002</v>
      </c>
      <c r="E3060">
        <v>92.12</v>
      </c>
      <c r="F3060">
        <v>1.4626999999999999</v>
      </c>
      <c r="G3060">
        <v>91.974999999999994</v>
      </c>
      <c r="H3060">
        <v>61.424999999999997</v>
      </c>
      <c r="I3060">
        <v>418.75</v>
      </c>
      <c r="J3060">
        <v>934</v>
      </c>
      <c r="K3060">
        <v>261.5</v>
      </c>
      <c r="M3060">
        <v>20.38</v>
      </c>
    </row>
    <row r="3061" spans="3:13" x14ac:dyDescent="0.25">
      <c r="C3061" s="95">
        <v>39428</v>
      </c>
      <c r="D3061" s="98">
        <v>2.0468000000000002</v>
      </c>
      <c r="E3061">
        <v>94.02</v>
      </c>
      <c r="F3061">
        <v>1.4705999999999999</v>
      </c>
      <c r="G3061">
        <v>93.525000000000006</v>
      </c>
      <c r="H3061">
        <v>61.75</v>
      </c>
      <c r="I3061">
        <v>416.75</v>
      </c>
      <c r="J3061">
        <v>934</v>
      </c>
      <c r="K3061">
        <v>258.5</v>
      </c>
      <c r="M3061">
        <v>20.329999999999998</v>
      </c>
    </row>
    <row r="3062" spans="3:13" x14ac:dyDescent="0.25">
      <c r="C3062" s="95">
        <v>39427</v>
      </c>
      <c r="D3062" s="98">
        <v>2.0335999999999999</v>
      </c>
      <c r="E3062">
        <v>89.99</v>
      </c>
      <c r="F3062">
        <v>1.4650000000000001</v>
      </c>
      <c r="G3062">
        <v>94.3</v>
      </c>
      <c r="H3062">
        <v>55.2</v>
      </c>
      <c r="I3062">
        <v>406.5</v>
      </c>
      <c r="J3062">
        <v>894</v>
      </c>
      <c r="K3062">
        <v>257.75</v>
      </c>
      <c r="M3062">
        <v>20.399999999999999</v>
      </c>
    </row>
    <row r="3063" spans="3:13" x14ac:dyDescent="0.25">
      <c r="C3063" s="95">
        <v>39426</v>
      </c>
      <c r="D3063" s="98">
        <v>2.0465</v>
      </c>
      <c r="E3063">
        <v>88.04</v>
      </c>
      <c r="F3063">
        <v>1.4712000000000001</v>
      </c>
      <c r="G3063">
        <v>94.4</v>
      </c>
      <c r="H3063">
        <v>55.825000000000003</v>
      </c>
      <c r="I3063">
        <v>400.5</v>
      </c>
      <c r="J3063">
        <v>909</v>
      </c>
      <c r="K3063">
        <v>259.25</v>
      </c>
      <c r="M3063">
        <v>20.46</v>
      </c>
    </row>
    <row r="3064" spans="3:13" x14ac:dyDescent="0.25">
      <c r="C3064" s="95">
        <v>39423</v>
      </c>
      <c r="D3064" s="98">
        <v>2.0314000000000001</v>
      </c>
      <c r="E3064">
        <v>88.64</v>
      </c>
      <c r="F3064">
        <v>1.4655</v>
      </c>
      <c r="G3064">
        <v>94.025000000000006</v>
      </c>
      <c r="H3064">
        <v>55.475000000000001</v>
      </c>
      <c r="I3064">
        <v>399.5</v>
      </c>
      <c r="J3064">
        <v>903.5</v>
      </c>
      <c r="K3064">
        <v>252</v>
      </c>
      <c r="M3064">
        <v>20.399999999999999</v>
      </c>
    </row>
    <row r="3065" spans="3:13" x14ac:dyDescent="0.25">
      <c r="C3065" s="95">
        <v>39422</v>
      </c>
      <c r="D3065" s="98">
        <v>2.0265</v>
      </c>
      <c r="E3065">
        <v>90.18</v>
      </c>
      <c r="F3065">
        <v>1.4631000000000001</v>
      </c>
      <c r="G3065">
        <v>93.85</v>
      </c>
      <c r="H3065">
        <v>55.15</v>
      </c>
      <c r="I3065">
        <v>394.75</v>
      </c>
      <c r="J3065">
        <v>871</v>
      </c>
      <c r="K3065">
        <v>245</v>
      </c>
      <c r="M3065">
        <v>20.3</v>
      </c>
    </row>
    <row r="3066" spans="3:13" x14ac:dyDescent="0.25">
      <c r="C3066" s="95">
        <v>39421</v>
      </c>
      <c r="D3066" s="98">
        <v>2.0249999999999999</v>
      </c>
      <c r="E3066">
        <v>88.49</v>
      </c>
      <c r="F3066">
        <v>1.4602999999999999</v>
      </c>
      <c r="G3066">
        <v>93.724999999999994</v>
      </c>
      <c r="H3066">
        <v>55.375</v>
      </c>
      <c r="I3066">
        <v>394</v>
      </c>
      <c r="J3066">
        <v>863.75</v>
      </c>
      <c r="K3066">
        <v>246.25</v>
      </c>
      <c r="M3066">
        <v>20.3</v>
      </c>
    </row>
    <row r="3067" spans="3:13" x14ac:dyDescent="0.25">
      <c r="C3067" s="95">
        <v>39420</v>
      </c>
      <c r="D3067" s="98">
        <v>2.0589</v>
      </c>
      <c r="E3067">
        <v>89.53</v>
      </c>
      <c r="F3067">
        <v>1.4764999999999999</v>
      </c>
      <c r="G3067">
        <v>94.275000000000006</v>
      </c>
      <c r="H3067">
        <v>54.3</v>
      </c>
      <c r="I3067">
        <v>394</v>
      </c>
      <c r="J3067">
        <v>875</v>
      </c>
      <c r="K3067">
        <v>248</v>
      </c>
      <c r="M3067">
        <v>20.18</v>
      </c>
    </row>
    <row r="3068" spans="3:13" x14ac:dyDescent="0.25">
      <c r="C3068" s="95">
        <v>39419</v>
      </c>
      <c r="D3068" s="98">
        <v>2.0655999999999999</v>
      </c>
      <c r="E3068">
        <v>89.8</v>
      </c>
      <c r="F3068">
        <v>1.4664999999999999</v>
      </c>
      <c r="G3068">
        <v>94.224999999999994</v>
      </c>
      <c r="H3068">
        <v>54.7</v>
      </c>
      <c r="I3068">
        <v>386</v>
      </c>
      <c r="J3068">
        <v>855</v>
      </c>
      <c r="K3068">
        <v>246.5</v>
      </c>
      <c r="M3068">
        <v>20.239999999999998</v>
      </c>
    </row>
    <row r="3069" spans="3:13" x14ac:dyDescent="0.25">
      <c r="C3069" s="95">
        <v>39416</v>
      </c>
      <c r="D3069" s="98">
        <v>2.0571000000000002</v>
      </c>
      <c r="E3069">
        <v>88.26</v>
      </c>
      <c r="F3069">
        <v>1.4631000000000001</v>
      </c>
      <c r="G3069">
        <v>93.85</v>
      </c>
      <c r="H3069">
        <v>54.9</v>
      </c>
      <c r="I3069">
        <v>384.5</v>
      </c>
      <c r="J3069">
        <v>867</v>
      </c>
      <c r="K3069">
        <v>250</v>
      </c>
      <c r="M3069">
        <v>19.850000000000001</v>
      </c>
    </row>
    <row r="3070" spans="3:13" x14ac:dyDescent="0.25">
      <c r="C3070" s="95">
        <v>39415</v>
      </c>
      <c r="D3070" s="98">
        <v>2.0611000000000002</v>
      </c>
      <c r="E3070">
        <v>90.22</v>
      </c>
      <c r="F3070">
        <v>1.4739</v>
      </c>
      <c r="G3070">
        <v>94.575000000000003</v>
      </c>
      <c r="H3070">
        <v>54.774999999999999</v>
      </c>
      <c r="I3070">
        <v>383.5</v>
      </c>
      <c r="J3070">
        <v>869</v>
      </c>
      <c r="K3070">
        <v>250.5</v>
      </c>
      <c r="M3070">
        <v>19.239999999999998</v>
      </c>
    </row>
    <row r="3071" spans="3:13" x14ac:dyDescent="0.25">
      <c r="C3071" s="95">
        <v>39414</v>
      </c>
      <c r="D3071" s="98">
        <v>2.0806</v>
      </c>
      <c r="E3071">
        <v>89.81</v>
      </c>
      <c r="F3071">
        <v>1.4829000000000001</v>
      </c>
      <c r="G3071">
        <v>95</v>
      </c>
      <c r="H3071">
        <v>54.875</v>
      </c>
      <c r="I3071">
        <v>387.25</v>
      </c>
      <c r="J3071">
        <v>859</v>
      </c>
      <c r="K3071">
        <v>241</v>
      </c>
      <c r="M3071">
        <v>19.239999999999998</v>
      </c>
    </row>
    <row r="3072" spans="3:13" x14ac:dyDescent="0.25">
      <c r="C3072" s="95">
        <v>39413</v>
      </c>
      <c r="D3072" s="98">
        <v>2.0689000000000002</v>
      </c>
      <c r="E3072">
        <v>92.52</v>
      </c>
      <c r="F3072">
        <v>1.4829000000000001</v>
      </c>
      <c r="G3072">
        <v>96.1</v>
      </c>
      <c r="H3072">
        <v>54.55</v>
      </c>
      <c r="I3072">
        <v>383.5</v>
      </c>
      <c r="J3072">
        <v>829</v>
      </c>
      <c r="K3072">
        <v>234.5</v>
      </c>
      <c r="M3072">
        <v>19.25</v>
      </c>
    </row>
    <row r="3073" spans="3:13" x14ac:dyDescent="0.25">
      <c r="C3073" s="95">
        <v>39412</v>
      </c>
      <c r="D3073" s="98">
        <v>2.0709</v>
      </c>
      <c r="E3073">
        <v>95.32</v>
      </c>
      <c r="F3073">
        <v>1.4879</v>
      </c>
      <c r="G3073">
        <v>96.9</v>
      </c>
      <c r="H3073">
        <v>55.6</v>
      </c>
      <c r="I3073">
        <v>385.75</v>
      </c>
      <c r="J3073">
        <v>814</v>
      </c>
      <c r="K3073">
        <v>231.25</v>
      </c>
      <c r="M3073">
        <v>19.25</v>
      </c>
    </row>
    <row r="3074" spans="3:13" x14ac:dyDescent="0.25">
      <c r="C3074" s="95">
        <v>39409</v>
      </c>
      <c r="D3074" s="98">
        <v>2.0602</v>
      </c>
      <c r="E3074">
        <v>95.76</v>
      </c>
      <c r="F3074">
        <v>1.4835</v>
      </c>
      <c r="G3074">
        <v>96.775000000000006</v>
      </c>
      <c r="H3074">
        <v>55.6</v>
      </c>
      <c r="I3074">
        <v>389</v>
      </c>
      <c r="J3074">
        <v>826.5</v>
      </c>
      <c r="K3074">
        <v>228.25</v>
      </c>
      <c r="M3074">
        <v>19.25</v>
      </c>
    </row>
    <row r="3075" spans="3:13" x14ac:dyDescent="0.25">
      <c r="C3075" s="95">
        <v>39408</v>
      </c>
      <c r="D3075" s="98">
        <v>2.0634999999999999</v>
      </c>
      <c r="E3075">
        <v>94.5</v>
      </c>
      <c r="F3075">
        <v>1.4853000000000001</v>
      </c>
      <c r="G3075">
        <v>96.35</v>
      </c>
      <c r="H3075">
        <v>55.75</v>
      </c>
      <c r="I3075">
        <v>382</v>
      </c>
      <c r="J3075">
        <v>803.5</v>
      </c>
      <c r="K3075">
        <v>225.75</v>
      </c>
      <c r="M3075">
        <v>19.25</v>
      </c>
    </row>
    <row r="3076" spans="3:13" x14ac:dyDescent="0.25">
      <c r="C3076" s="95">
        <v>39407</v>
      </c>
      <c r="D3076" s="98">
        <v>2.0644</v>
      </c>
      <c r="E3076">
        <v>94.84</v>
      </c>
      <c r="F3076">
        <v>1.4855</v>
      </c>
      <c r="G3076">
        <v>96.35</v>
      </c>
      <c r="H3076">
        <v>55.75</v>
      </c>
      <c r="I3076">
        <v>382</v>
      </c>
      <c r="J3076">
        <v>803.5</v>
      </c>
      <c r="K3076">
        <v>221.75</v>
      </c>
      <c r="M3076">
        <v>19.25</v>
      </c>
    </row>
    <row r="3077" spans="3:13" x14ac:dyDescent="0.25">
      <c r="C3077" s="95">
        <v>39406</v>
      </c>
      <c r="D3077" s="98">
        <v>2.0657999999999999</v>
      </c>
      <c r="E3077">
        <v>95.49</v>
      </c>
      <c r="F3077">
        <v>1.4821</v>
      </c>
      <c r="G3077">
        <v>96.174999999999997</v>
      </c>
      <c r="H3077">
        <v>54.825000000000003</v>
      </c>
      <c r="I3077">
        <v>381.25</v>
      </c>
      <c r="J3077">
        <v>773.5</v>
      </c>
      <c r="K3077">
        <v>215.5</v>
      </c>
      <c r="M3077">
        <v>19.2</v>
      </c>
    </row>
    <row r="3078" spans="3:13" x14ac:dyDescent="0.25">
      <c r="C3078" s="95">
        <v>39405</v>
      </c>
      <c r="D3078" s="98">
        <v>2.0489000000000002</v>
      </c>
      <c r="E3078">
        <v>92.28</v>
      </c>
      <c r="F3078">
        <v>1.4661999999999999</v>
      </c>
      <c r="G3078">
        <v>95.174999999999997</v>
      </c>
      <c r="H3078">
        <v>52</v>
      </c>
      <c r="I3078">
        <v>377.5</v>
      </c>
      <c r="J3078">
        <v>756.25</v>
      </c>
      <c r="K3078">
        <v>216</v>
      </c>
      <c r="M3078">
        <v>19.21</v>
      </c>
    </row>
    <row r="3079" spans="3:13" x14ac:dyDescent="0.25">
      <c r="C3079" s="95">
        <v>39402</v>
      </c>
      <c r="D3079" s="98">
        <v>2.0528</v>
      </c>
      <c r="E3079">
        <v>91.62</v>
      </c>
      <c r="F3079">
        <v>1.4657</v>
      </c>
      <c r="G3079">
        <v>95.3</v>
      </c>
      <c r="H3079">
        <v>52.524999999999999</v>
      </c>
      <c r="I3079">
        <v>379.5</v>
      </c>
      <c r="J3079">
        <v>749.5</v>
      </c>
      <c r="K3079">
        <v>215.25</v>
      </c>
      <c r="M3079">
        <v>19.2</v>
      </c>
    </row>
    <row r="3080" spans="3:13" x14ac:dyDescent="0.25">
      <c r="C3080" s="95">
        <v>39401</v>
      </c>
      <c r="D3080" s="98">
        <v>2.0442999999999998</v>
      </c>
      <c r="E3080">
        <v>90.94</v>
      </c>
      <c r="F3080">
        <v>1.4617</v>
      </c>
      <c r="G3080">
        <v>95.325000000000003</v>
      </c>
      <c r="H3080">
        <v>52.8</v>
      </c>
      <c r="I3080">
        <v>374.75</v>
      </c>
      <c r="J3080">
        <v>765.5</v>
      </c>
      <c r="K3080">
        <v>216.5</v>
      </c>
      <c r="M3080">
        <v>19.2</v>
      </c>
    </row>
    <row r="3081" spans="3:13" x14ac:dyDescent="0.25">
      <c r="C3081" s="95">
        <v>39400</v>
      </c>
      <c r="D3081" s="98">
        <v>2.0531000000000001</v>
      </c>
      <c r="E3081">
        <v>91.36</v>
      </c>
      <c r="F3081">
        <v>1.4656</v>
      </c>
      <c r="G3081">
        <v>95.575000000000003</v>
      </c>
      <c r="H3081">
        <v>52.95</v>
      </c>
      <c r="I3081">
        <v>383</v>
      </c>
      <c r="J3081">
        <v>752.5</v>
      </c>
      <c r="K3081">
        <v>213.75</v>
      </c>
      <c r="M3081">
        <v>19.18</v>
      </c>
    </row>
    <row r="3082" spans="3:13" x14ac:dyDescent="0.25">
      <c r="C3082" s="95">
        <v>39399</v>
      </c>
      <c r="D3082" s="98">
        <v>2.0703999999999998</v>
      </c>
      <c r="E3082">
        <v>88.83</v>
      </c>
      <c r="F3082">
        <v>1.4601</v>
      </c>
      <c r="G3082">
        <v>95.575000000000003</v>
      </c>
      <c r="H3082">
        <v>54.05</v>
      </c>
      <c r="I3082">
        <v>374.75</v>
      </c>
      <c r="J3082">
        <v>748</v>
      </c>
      <c r="K3082">
        <v>214.75</v>
      </c>
      <c r="M3082">
        <v>19.18</v>
      </c>
    </row>
    <row r="3083" spans="3:13" x14ac:dyDescent="0.25">
      <c r="C3083" s="95">
        <v>39398</v>
      </c>
      <c r="D3083" s="98">
        <v>2.0548999999999999</v>
      </c>
      <c r="E3083">
        <v>91.98</v>
      </c>
      <c r="F3083">
        <v>1.4533</v>
      </c>
      <c r="G3083">
        <v>95.1</v>
      </c>
      <c r="H3083">
        <v>52.55</v>
      </c>
      <c r="I3083">
        <v>379</v>
      </c>
      <c r="J3083">
        <v>761</v>
      </c>
      <c r="K3083">
        <v>220.5</v>
      </c>
      <c r="M3083">
        <v>19.2</v>
      </c>
    </row>
    <row r="3084" spans="3:13" x14ac:dyDescent="0.25">
      <c r="C3084" s="95">
        <v>39395</v>
      </c>
      <c r="D3084" s="98">
        <v>2.0901999999999998</v>
      </c>
      <c r="E3084">
        <v>93.18</v>
      </c>
      <c r="F3084">
        <v>1.4674</v>
      </c>
      <c r="G3084">
        <v>95.5</v>
      </c>
      <c r="H3084">
        <v>53.9</v>
      </c>
      <c r="I3084">
        <v>386.75</v>
      </c>
      <c r="J3084">
        <v>762</v>
      </c>
      <c r="K3084">
        <v>228</v>
      </c>
      <c r="M3084">
        <v>19.2</v>
      </c>
    </row>
    <row r="3085" spans="3:13" x14ac:dyDescent="0.25">
      <c r="C3085" s="95">
        <v>39394</v>
      </c>
      <c r="D3085" s="98">
        <v>2.1076000000000001</v>
      </c>
      <c r="E3085">
        <v>92.79</v>
      </c>
      <c r="F3085">
        <v>1.4672000000000001</v>
      </c>
      <c r="G3085">
        <v>95.4</v>
      </c>
      <c r="H3085">
        <v>51.475000000000001</v>
      </c>
      <c r="I3085">
        <v>389.5</v>
      </c>
      <c r="J3085">
        <v>762</v>
      </c>
      <c r="K3085">
        <v>230.75</v>
      </c>
      <c r="M3085">
        <v>19.13</v>
      </c>
    </row>
    <row r="3086" spans="3:13" x14ac:dyDescent="0.25">
      <c r="C3086" s="95">
        <v>39393</v>
      </c>
      <c r="D3086" s="98">
        <v>2.1025</v>
      </c>
      <c r="E3086">
        <v>93.24</v>
      </c>
      <c r="F3086">
        <v>1.4642999999999999</v>
      </c>
      <c r="G3086">
        <v>94.875</v>
      </c>
      <c r="H3086">
        <v>51.475000000000001</v>
      </c>
      <c r="I3086">
        <v>384.25</v>
      </c>
      <c r="J3086">
        <v>787.75</v>
      </c>
      <c r="K3086">
        <v>230</v>
      </c>
      <c r="M3086">
        <v>19.149999999999999</v>
      </c>
    </row>
    <row r="3087" spans="3:13" x14ac:dyDescent="0.25">
      <c r="C3087" s="95">
        <v>39392</v>
      </c>
      <c r="D3087" s="98">
        <v>2.0872999999999999</v>
      </c>
      <c r="E3087">
        <v>93.26</v>
      </c>
      <c r="F3087">
        <v>1.4554</v>
      </c>
      <c r="G3087">
        <v>95.75</v>
      </c>
      <c r="H3087">
        <v>51.125</v>
      </c>
      <c r="I3087">
        <v>385.75</v>
      </c>
      <c r="J3087">
        <v>797</v>
      </c>
      <c r="K3087">
        <v>230.5</v>
      </c>
      <c r="M3087">
        <v>18.93</v>
      </c>
    </row>
    <row r="3088" spans="3:13" x14ac:dyDescent="0.25">
      <c r="C3088" s="95">
        <v>39391</v>
      </c>
      <c r="D3088" s="98">
        <v>2.0798999999999999</v>
      </c>
      <c r="E3088">
        <v>90.49</v>
      </c>
      <c r="F3088">
        <v>1.4461999999999999</v>
      </c>
      <c r="G3088">
        <v>95.85</v>
      </c>
      <c r="H3088">
        <v>52.024999999999999</v>
      </c>
      <c r="I3088">
        <v>375.25</v>
      </c>
      <c r="J3088">
        <v>785</v>
      </c>
      <c r="K3088">
        <v>227.5</v>
      </c>
      <c r="M3088">
        <v>18.72</v>
      </c>
    </row>
    <row r="3089" spans="3:13" x14ac:dyDescent="0.25">
      <c r="C3089" s="95">
        <v>39388</v>
      </c>
      <c r="D3089" s="98">
        <v>2.0897999999999999</v>
      </c>
      <c r="E3089">
        <v>92.08</v>
      </c>
      <c r="F3089">
        <v>1.4507000000000001</v>
      </c>
      <c r="G3089">
        <v>94.724999999999994</v>
      </c>
      <c r="H3089">
        <v>52.424999999999997</v>
      </c>
      <c r="I3089">
        <v>377</v>
      </c>
      <c r="J3089">
        <v>778.5</v>
      </c>
      <c r="K3089">
        <v>228.25</v>
      </c>
      <c r="M3089">
        <v>18.77</v>
      </c>
    </row>
    <row r="3090" spans="3:13" x14ac:dyDescent="0.25">
      <c r="C3090" s="95">
        <v>39387</v>
      </c>
      <c r="D3090" s="98">
        <v>2.0792000000000002</v>
      </c>
      <c r="E3090">
        <v>89.72</v>
      </c>
      <c r="F3090">
        <v>1.4418</v>
      </c>
      <c r="G3090">
        <v>94.1</v>
      </c>
      <c r="H3090">
        <v>52.25</v>
      </c>
      <c r="I3090">
        <v>368.75</v>
      </c>
      <c r="J3090">
        <v>778.25</v>
      </c>
      <c r="K3090">
        <v>229.5</v>
      </c>
      <c r="M3090">
        <v>18.63</v>
      </c>
    </row>
    <row r="3091" spans="3:13" x14ac:dyDescent="0.25">
      <c r="C3091" s="95">
        <v>39386</v>
      </c>
      <c r="D3091" s="98">
        <v>2.0813000000000001</v>
      </c>
      <c r="E3091">
        <v>90.63</v>
      </c>
      <c r="F3091">
        <v>1.448</v>
      </c>
      <c r="G3091">
        <v>94.8</v>
      </c>
      <c r="H3091">
        <v>53.875</v>
      </c>
      <c r="I3091">
        <v>375.5</v>
      </c>
      <c r="J3091">
        <v>808</v>
      </c>
      <c r="K3091">
        <v>232</v>
      </c>
      <c r="M3091">
        <v>18.63</v>
      </c>
    </row>
    <row r="3092" spans="3:13" x14ac:dyDescent="0.25">
      <c r="C3092" s="95">
        <v>39385</v>
      </c>
      <c r="D3092" s="98">
        <v>2.0665</v>
      </c>
      <c r="E3092">
        <v>87.44</v>
      </c>
      <c r="F3092">
        <v>1.4438</v>
      </c>
      <c r="G3092">
        <v>94.375</v>
      </c>
      <c r="H3092">
        <v>53.9</v>
      </c>
      <c r="I3092">
        <v>370.25</v>
      </c>
      <c r="J3092">
        <v>814</v>
      </c>
      <c r="K3092">
        <v>232.5</v>
      </c>
      <c r="M3092">
        <v>18.63</v>
      </c>
    </row>
    <row r="3093" spans="3:13" x14ac:dyDescent="0.25">
      <c r="C3093" s="95">
        <v>39384</v>
      </c>
      <c r="D3093" s="98">
        <v>2.0632999999999999</v>
      </c>
      <c r="E3093">
        <v>90.32</v>
      </c>
      <c r="F3093">
        <v>1.4422999999999999</v>
      </c>
      <c r="G3093">
        <v>94.025000000000006</v>
      </c>
      <c r="H3093">
        <v>54.475000000000001</v>
      </c>
      <c r="I3093">
        <v>376</v>
      </c>
      <c r="J3093">
        <v>828.5</v>
      </c>
      <c r="K3093">
        <v>236.5</v>
      </c>
      <c r="M3093">
        <v>18.62</v>
      </c>
    </row>
    <row r="3094" spans="3:13" x14ac:dyDescent="0.25">
      <c r="C3094" s="95">
        <v>39381</v>
      </c>
      <c r="D3094" s="98">
        <v>2.0528</v>
      </c>
      <c r="E3094">
        <v>88.69</v>
      </c>
      <c r="F3094">
        <v>1.4396</v>
      </c>
      <c r="G3094">
        <v>94.375</v>
      </c>
      <c r="H3094">
        <v>54.524999999999999</v>
      </c>
      <c r="I3094">
        <v>372</v>
      </c>
      <c r="J3094">
        <v>800</v>
      </c>
      <c r="K3094">
        <v>230.75</v>
      </c>
      <c r="M3094">
        <v>18.62</v>
      </c>
    </row>
    <row r="3095" spans="3:13" x14ac:dyDescent="0.25">
      <c r="C3095" s="95">
        <v>39380</v>
      </c>
      <c r="D3095" s="98">
        <v>2.0512000000000001</v>
      </c>
      <c r="E3095">
        <v>87.48</v>
      </c>
      <c r="F3095">
        <v>1.4320999999999999</v>
      </c>
      <c r="G3095">
        <v>95.4</v>
      </c>
      <c r="H3095">
        <v>54.6</v>
      </c>
      <c r="I3095">
        <v>366.25</v>
      </c>
      <c r="J3095">
        <v>802</v>
      </c>
      <c r="K3095">
        <v>227</v>
      </c>
      <c r="M3095">
        <v>18.57</v>
      </c>
    </row>
    <row r="3096" spans="3:13" x14ac:dyDescent="0.25">
      <c r="C3096" s="95">
        <v>39379</v>
      </c>
      <c r="D3096" s="98">
        <v>2.0493999999999999</v>
      </c>
      <c r="E3096">
        <v>84.37</v>
      </c>
      <c r="F3096">
        <v>1.4265000000000001</v>
      </c>
      <c r="G3096">
        <v>95.125</v>
      </c>
      <c r="H3096">
        <v>55.35</v>
      </c>
      <c r="I3096">
        <v>356.5</v>
      </c>
      <c r="J3096">
        <v>811</v>
      </c>
      <c r="K3096">
        <v>233.5</v>
      </c>
      <c r="M3096">
        <v>18.54</v>
      </c>
    </row>
    <row r="3097" spans="3:13" x14ac:dyDescent="0.25">
      <c r="C3097" s="95">
        <v>39378</v>
      </c>
      <c r="D3097" s="98">
        <v>2.0505</v>
      </c>
      <c r="E3097">
        <v>82.85</v>
      </c>
      <c r="F3097">
        <v>1.4259999999999999</v>
      </c>
      <c r="G3097">
        <v>95.974999999999994</v>
      </c>
      <c r="H3097">
        <v>56.274999999999999</v>
      </c>
      <c r="I3097">
        <v>361</v>
      </c>
      <c r="J3097">
        <v>841</v>
      </c>
      <c r="K3097">
        <v>242</v>
      </c>
      <c r="M3097">
        <v>18.54</v>
      </c>
    </row>
    <row r="3098" spans="3:13" x14ac:dyDescent="0.25">
      <c r="C3098" s="95">
        <v>39377</v>
      </c>
      <c r="D3098" s="98">
        <v>2.0312999999999999</v>
      </c>
      <c r="E3098">
        <v>83.27</v>
      </c>
      <c r="F3098">
        <v>1.4177</v>
      </c>
      <c r="G3098">
        <v>96.05</v>
      </c>
      <c r="H3098">
        <v>56.9</v>
      </c>
      <c r="I3098">
        <v>364.5</v>
      </c>
      <c r="J3098">
        <v>871</v>
      </c>
      <c r="K3098">
        <v>242</v>
      </c>
      <c r="M3098">
        <v>18.52</v>
      </c>
    </row>
    <row r="3099" spans="3:13" x14ac:dyDescent="0.25">
      <c r="C3099" s="95">
        <v>39374</v>
      </c>
      <c r="D3099" s="98">
        <v>2.0520999999999998</v>
      </c>
      <c r="E3099">
        <v>83.79</v>
      </c>
      <c r="F3099">
        <v>1.4303999999999999</v>
      </c>
      <c r="G3099">
        <v>95.3</v>
      </c>
      <c r="H3099">
        <v>56.924999999999997</v>
      </c>
      <c r="I3099">
        <v>370.25</v>
      </c>
      <c r="J3099">
        <v>855.5</v>
      </c>
      <c r="K3099">
        <v>243</v>
      </c>
      <c r="M3099">
        <v>18.53</v>
      </c>
    </row>
    <row r="3100" spans="3:13" x14ac:dyDescent="0.25">
      <c r="C3100" s="95">
        <v>39373</v>
      </c>
      <c r="D3100" s="98">
        <v>2.0446</v>
      </c>
      <c r="E3100">
        <v>84.6</v>
      </c>
      <c r="F3100">
        <v>1.4292</v>
      </c>
      <c r="G3100">
        <v>95.4</v>
      </c>
      <c r="H3100">
        <v>57.375</v>
      </c>
      <c r="I3100">
        <v>367.25</v>
      </c>
      <c r="J3100">
        <v>825.5</v>
      </c>
      <c r="K3100">
        <v>236.75</v>
      </c>
      <c r="M3100">
        <v>18.52</v>
      </c>
    </row>
    <row r="3101" spans="3:13" x14ac:dyDescent="0.25">
      <c r="C3101" s="95">
        <v>39372</v>
      </c>
      <c r="D3101" s="98">
        <v>2.0394000000000001</v>
      </c>
      <c r="E3101">
        <v>83.13</v>
      </c>
      <c r="F3101">
        <v>1.4201999999999999</v>
      </c>
      <c r="G3101">
        <v>95</v>
      </c>
      <c r="H3101">
        <v>57</v>
      </c>
      <c r="I3101">
        <v>358</v>
      </c>
      <c r="J3101">
        <v>820.5</v>
      </c>
      <c r="K3101">
        <v>237</v>
      </c>
      <c r="M3101">
        <v>18.5</v>
      </c>
    </row>
    <row r="3102" spans="3:13" x14ac:dyDescent="0.25">
      <c r="C3102" s="95">
        <v>39371</v>
      </c>
      <c r="D3102" s="98">
        <v>2.0316000000000001</v>
      </c>
      <c r="E3102">
        <v>84.16</v>
      </c>
      <c r="F3102">
        <v>1.4160999999999999</v>
      </c>
      <c r="G3102">
        <v>95.25</v>
      </c>
      <c r="H3102">
        <v>57.725000000000001</v>
      </c>
      <c r="I3102">
        <v>360.5</v>
      </c>
      <c r="J3102">
        <v>828.5</v>
      </c>
      <c r="K3102">
        <v>237</v>
      </c>
      <c r="M3102">
        <v>18.5</v>
      </c>
    </row>
    <row r="3103" spans="3:13" x14ac:dyDescent="0.25">
      <c r="C3103" s="95">
        <v>39370</v>
      </c>
      <c r="D3103" s="98">
        <v>2.0426000000000002</v>
      </c>
      <c r="E3103">
        <v>82.75</v>
      </c>
      <c r="F3103">
        <v>1.421</v>
      </c>
      <c r="G3103">
        <v>95.15</v>
      </c>
      <c r="H3103">
        <v>58.325000000000003</v>
      </c>
      <c r="I3103">
        <v>362</v>
      </c>
      <c r="J3103">
        <v>833.5</v>
      </c>
      <c r="K3103">
        <v>244.75</v>
      </c>
      <c r="M3103">
        <v>18.47</v>
      </c>
    </row>
    <row r="3104" spans="3:13" x14ac:dyDescent="0.25">
      <c r="C3104" s="95">
        <v>39367</v>
      </c>
      <c r="D3104" s="98">
        <v>2.0371000000000001</v>
      </c>
      <c r="E3104">
        <v>80.55</v>
      </c>
      <c r="F3104">
        <v>1.4177999999999999</v>
      </c>
      <c r="G3104">
        <v>94.45</v>
      </c>
      <c r="H3104">
        <v>58.274999999999999</v>
      </c>
      <c r="I3104">
        <v>351</v>
      </c>
      <c r="J3104">
        <v>857.5</v>
      </c>
      <c r="K3104">
        <v>246.25</v>
      </c>
      <c r="M3104">
        <v>18.47</v>
      </c>
    </row>
    <row r="3105" spans="3:13" x14ac:dyDescent="0.25">
      <c r="C3105" s="95">
        <v>39366</v>
      </c>
      <c r="D3105" s="98">
        <v>2.0316999999999998</v>
      </c>
      <c r="E3105">
        <v>80.150000000000006</v>
      </c>
      <c r="F3105">
        <v>1.4193</v>
      </c>
      <c r="G3105">
        <v>94.674999999999997</v>
      </c>
      <c r="H3105">
        <v>60.524999999999999</v>
      </c>
      <c r="I3105">
        <v>343.75</v>
      </c>
      <c r="J3105">
        <v>883</v>
      </c>
      <c r="K3105">
        <v>249</v>
      </c>
      <c r="M3105">
        <v>18.3</v>
      </c>
    </row>
    <row r="3106" spans="3:13" x14ac:dyDescent="0.25">
      <c r="C3106" s="95">
        <v>39365</v>
      </c>
      <c r="D3106" s="98">
        <v>2.0423</v>
      </c>
      <c r="E3106">
        <v>78.599999999999994</v>
      </c>
      <c r="F3106">
        <v>1.4145000000000001</v>
      </c>
      <c r="G3106">
        <v>94.1</v>
      </c>
      <c r="H3106">
        <v>59.774999999999999</v>
      </c>
      <c r="I3106">
        <v>347.25</v>
      </c>
      <c r="J3106">
        <v>853</v>
      </c>
      <c r="K3106">
        <v>242</v>
      </c>
      <c r="M3106">
        <v>18.34</v>
      </c>
    </row>
    <row r="3107" spans="3:13" x14ac:dyDescent="0.25">
      <c r="C3107" s="95">
        <v>39364</v>
      </c>
      <c r="D3107" s="98">
        <v>2.0379999999999998</v>
      </c>
      <c r="E3107">
        <v>77.489999999999995</v>
      </c>
      <c r="F3107">
        <v>1.4106000000000001</v>
      </c>
      <c r="G3107">
        <v>93.9</v>
      </c>
      <c r="H3107">
        <v>57.475000000000001</v>
      </c>
      <c r="I3107">
        <v>342.5</v>
      </c>
      <c r="J3107">
        <v>845.5</v>
      </c>
      <c r="K3107">
        <v>240</v>
      </c>
      <c r="M3107">
        <v>18.32</v>
      </c>
    </row>
    <row r="3108" spans="3:13" x14ac:dyDescent="0.25">
      <c r="C3108" s="95">
        <v>39363</v>
      </c>
      <c r="D3108" s="98">
        <v>2.0371000000000001</v>
      </c>
      <c r="E3108">
        <v>76.58</v>
      </c>
      <c r="F3108">
        <v>1.4056999999999999</v>
      </c>
      <c r="G3108">
        <v>93.724999999999994</v>
      </c>
      <c r="H3108">
        <v>57.674999999999997</v>
      </c>
      <c r="I3108">
        <v>339.75</v>
      </c>
      <c r="J3108">
        <v>860</v>
      </c>
      <c r="K3108">
        <v>235</v>
      </c>
      <c r="M3108">
        <v>18.12</v>
      </c>
    </row>
    <row r="3109" spans="3:13" x14ac:dyDescent="0.25">
      <c r="C3109" s="95">
        <v>39360</v>
      </c>
      <c r="D3109" s="98">
        <v>2.0424000000000002</v>
      </c>
      <c r="E3109">
        <v>78.900000000000006</v>
      </c>
      <c r="F3109">
        <v>1.4135</v>
      </c>
      <c r="G3109">
        <v>93.674999999999997</v>
      </c>
      <c r="H3109">
        <v>58.225000000000001</v>
      </c>
      <c r="I3109">
        <v>342.25</v>
      </c>
      <c r="J3109">
        <v>890</v>
      </c>
      <c r="K3109">
        <v>253.25</v>
      </c>
      <c r="M3109">
        <v>18.3</v>
      </c>
    </row>
    <row r="3110" spans="3:13" x14ac:dyDescent="0.25">
      <c r="C3110" s="95">
        <v>39359</v>
      </c>
      <c r="D3110" s="98">
        <v>2.0390000000000001</v>
      </c>
      <c r="E3110">
        <v>78.97</v>
      </c>
      <c r="F3110">
        <v>1.4133</v>
      </c>
      <c r="G3110">
        <v>95.35</v>
      </c>
      <c r="H3110">
        <v>58.65</v>
      </c>
      <c r="I3110">
        <v>342.25</v>
      </c>
      <c r="J3110">
        <v>906</v>
      </c>
      <c r="K3110">
        <v>256.5</v>
      </c>
      <c r="M3110">
        <v>20.14</v>
      </c>
    </row>
    <row r="3111" spans="3:13" x14ac:dyDescent="0.25">
      <c r="C3111" s="95">
        <v>39358</v>
      </c>
      <c r="D3111" s="98">
        <v>2.0314999999999999</v>
      </c>
      <c r="E3111">
        <v>77.19</v>
      </c>
      <c r="F3111">
        <v>1.4083000000000001</v>
      </c>
      <c r="G3111">
        <v>95.1</v>
      </c>
      <c r="H3111">
        <v>58.674999999999997</v>
      </c>
      <c r="I3111">
        <v>344.5</v>
      </c>
      <c r="J3111">
        <v>927</v>
      </c>
      <c r="K3111">
        <v>258.75</v>
      </c>
      <c r="M3111">
        <v>20.12</v>
      </c>
    </row>
    <row r="3112" spans="3:13" x14ac:dyDescent="0.25">
      <c r="C3112" s="95">
        <v>39357</v>
      </c>
      <c r="D3112" s="98">
        <v>2.0409000000000002</v>
      </c>
      <c r="E3112">
        <v>77.38</v>
      </c>
      <c r="F3112">
        <v>1.4151</v>
      </c>
      <c r="G3112">
        <v>95.724999999999994</v>
      </c>
      <c r="H3112">
        <v>58.2</v>
      </c>
      <c r="I3112">
        <v>348.75</v>
      </c>
      <c r="J3112">
        <v>922.5</v>
      </c>
      <c r="K3112">
        <v>264</v>
      </c>
      <c r="M3112">
        <v>20.13</v>
      </c>
    </row>
    <row r="3113" spans="3:13" x14ac:dyDescent="0.25">
      <c r="C3113" s="95">
        <v>39356</v>
      </c>
      <c r="D3113" s="98">
        <v>2.0434000000000001</v>
      </c>
      <c r="E3113">
        <v>77.64</v>
      </c>
      <c r="F3113">
        <v>1.4231</v>
      </c>
      <c r="G3113">
        <v>96.224999999999994</v>
      </c>
      <c r="H3113">
        <v>58.15</v>
      </c>
      <c r="I3113">
        <v>368.75</v>
      </c>
      <c r="J3113">
        <v>952.5</v>
      </c>
      <c r="K3113">
        <v>271</v>
      </c>
      <c r="M3113">
        <v>20.149999999999999</v>
      </c>
    </row>
    <row r="3114" spans="3:13" x14ac:dyDescent="0.25">
      <c r="C3114" s="95">
        <v>39353</v>
      </c>
      <c r="D3114" s="98">
        <v>2.0468999999999999</v>
      </c>
      <c r="E3114">
        <v>79.17</v>
      </c>
      <c r="F3114">
        <v>1.4271</v>
      </c>
      <c r="G3114">
        <v>96.95</v>
      </c>
      <c r="H3114">
        <v>58.9</v>
      </c>
      <c r="I3114">
        <v>373</v>
      </c>
      <c r="J3114">
        <v>939</v>
      </c>
      <c r="K3114">
        <v>268.25</v>
      </c>
      <c r="M3114">
        <v>20.11</v>
      </c>
    </row>
    <row r="3115" spans="3:13" x14ac:dyDescent="0.25">
      <c r="C3115" s="95">
        <v>39352</v>
      </c>
      <c r="D3115" s="98">
        <v>2.0268000000000002</v>
      </c>
      <c r="E3115">
        <v>80.03</v>
      </c>
      <c r="F3115">
        <v>1.4149</v>
      </c>
      <c r="G3115">
        <v>96.9</v>
      </c>
      <c r="H3115">
        <v>58.9</v>
      </c>
      <c r="I3115">
        <v>386.75</v>
      </c>
      <c r="J3115">
        <v>933</v>
      </c>
      <c r="K3115">
        <v>267</v>
      </c>
      <c r="M3115">
        <v>20.14</v>
      </c>
    </row>
    <row r="3116" spans="3:13" x14ac:dyDescent="0.25">
      <c r="C3116" s="95">
        <v>39351</v>
      </c>
      <c r="D3116" s="98">
        <v>2.0158</v>
      </c>
      <c r="E3116">
        <v>77.430000000000007</v>
      </c>
      <c r="F3116">
        <v>1.4129</v>
      </c>
      <c r="G3116">
        <v>97.25</v>
      </c>
      <c r="H3116">
        <v>60.3</v>
      </c>
      <c r="I3116">
        <v>375</v>
      </c>
      <c r="J3116">
        <v>917.25</v>
      </c>
      <c r="K3116">
        <v>261.5</v>
      </c>
      <c r="M3116">
        <v>20.149999999999999</v>
      </c>
    </row>
    <row r="3117" spans="3:13" x14ac:dyDescent="0.25">
      <c r="C3117" s="95">
        <v>39350</v>
      </c>
      <c r="D3117" s="98">
        <v>2.0185</v>
      </c>
      <c r="E3117">
        <v>77.62</v>
      </c>
      <c r="F3117">
        <v>1.4145000000000001</v>
      </c>
      <c r="G3117">
        <v>97.575000000000003</v>
      </c>
      <c r="H3117">
        <v>61</v>
      </c>
      <c r="I3117">
        <v>371.75</v>
      </c>
      <c r="J3117">
        <v>887.25</v>
      </c>
      <c r="K3117">
        <v>261</v>
      </c>
      <c r="M3117">
        <v>20.170000000000002</v>
      </c>
    </row>
    <row r="3118" spans="3:13" x14ac:dyDescent="0.25">
      <c r="C3118" s="95">
        <v>39349</v>
      </c>
      <c r="D3118" s="98">
        <v>2.0225</v>
      </c>
      <c r="E3118">
        <v>78.91</v>
      </c>
      <c r="F3118">
        <v>1.4083000000000001</v>
      </c>
      <c r="G3118">
        <v>97.65</v>
      </c>
      <c r="H3118">
        <v>61.524999999999999</v>
      </c>
      <c r="I3118">
        <v>373.5</v>
      </c>
      <c r="J3118">
        <v>877.75</v>
      </c>
      <c r="K3118">
        <v>260.25</v>
      </c>
      <c r="M3118">
        <v>20.16</v>
      </c>
    </row>
    <row r="3119" spans="3:13" x14ac:dyDescent="0.25">
      <c r="C3119" s="95">
        <v>39346</v>
      </c>
      <c r="D3119" s="98">
        <v>2.0194999999999999</v>
      </c>
      <c r="E3119">
        <v>79.3</v>
      </c>
      <c r="F3119">
        <v>1.4089</v>
      </c>
      <c r="G3119">
        <v>96.7</v>
      </c>
      <c r="H3119">
        <v>61.35</v>
      </c>
      <c r="I3119">
        <v>376.5</v>
      </c>
      <c r="J3119">
        <v>874</v>
      </c>
      <c r="K3119">
        <v>255</v>
      </c>
      <c r="M3119">
        <v>20.170000000000002</v>
      </c>
    </row>
    <row r="3120" spans="3:13" x14ac:dyDescent="0.25">
      <c r="C3120" s="95">
        <v>39345</v>
      </c>
      <c r="D3120" s="98">
        <v>2.0097999999999998</v>
      </c>
      <c r="E3120">
        <v>79.09</v>
      </c>
      <c r="F3120">
        <v>1.4072</v>
      </c>
      <c r="G3120">
        <v>95.3</v>
      </c>
      <c r="H3120">
        <v>62.375</v>
      </c>
      <c r="I3120">
        <v>369.25</v>
      </c>
      <c r="J3120">
        <v>850</v>
      </c>
      <c r="K3120">
        <v>249</v>
      </c>
      <c r="M3120">
        <v>20.170000000000002</v>
      </c>
    </row>
    <row r="3121" spans="3:13" x14ac:dyDescent="0.25">
      <c r="C3121" s="95">
        <v>39344</v>
      </c>
      <c r="D3121" s="98">
        <v>2.0002</v>
      </c>
      <c r="E3121">
        <v>78.47</v>
      </c>
      <c r="F3121">
        <v>1.3966000000000001</v>
      </c>
      <c r="G3121">
        <v>95.5</v>
      </c>
      <c r="H3121">
        <v>63.2</v>
      </c>
      <c r="I3121">
        <v>358.25</v>
      </c>
      <c r="J3121">
        <v>845</v>
      </c>
      <c r="K3121">
        <v>252</v>
      </c>
      <c r="M3121">
        <v>20.170000000000002</v>
      </c>
    </row>
    <row r="3122" spans="3:13" x14ac:dyDescent="0.25">
      <c r="C3122" s="95">
        <v>39343</v>
      </c>
      <c r="D3122" s="98">
        <v>2.012</v>
      </c>
      <c r="E3122">
        <v>77.59</v>
      </c>
      <c r="F3122">
        <v>1.3979999999999999</v>
      </c>
      <c r="G3122">
        <v>95.65</v>
      </c>
      <c r="H3122">
        <v>63.875</v>
      </c>
      <c r="I3122">
        <v>352.25</v>
      </c>
      <c r="J3122">
        <v>869</v>
      </c>
      <c r="K3122">
        <v>265.25</v>
      </c>
      <c r="M3122">
        <v>20.149999999999999</v>
      </c>
    </row>
    <row r="3123" spans="3:13" x14ac:dyDescent="0.25">
      <c r="C3123" s="95">
        <v>39342</v>
      </c>
      <c r="D3123" s="98">
        <v>1.9942</v>
      </c>
      <c r="E3123">
        <v>76.98</v>
      </c>
      <c r="F3123">
        <v>1.3865000000000001</v>
      </c>
      <c r="G3123">
        <v>94.974999999999994</v>
      </c>
      <c r="H3123">
        <v>65.025000000000006</v>
      </c>
      <c r="I3123">
        <v>352.25</v>
      </c>
      <c r="J3123">
        <v>875</v>
      </c>
      <c r="K3123">
        <v>263.5</v>
      </c>
      <c r="M3123">
        <v>20.100000000000001</v>
      </c>
    </row>
    <row r="3124" spans="3:13" x14ac:dyDescent="0.25">
      <c r="C3124" s="95">
        <v>39339</v>
      </c>
      <c r="D3124" s="98">
        <v>2.0085999999999999</v>
      </c>
      <c r="E3124">
        <v>76.22</v>
      </c>
      <c r="F3124">
        <v>1.3873</v>
      </c>
      <c r="G3124">
        <v>95.25</v>
      </c>
      <c r="H3124">
        <v>65.55</v>
      </c>
      <c r="I3124">
        <v>336.5</v>
      </c>
      <c r="J3124">
        <v>838</v>
      </c>
      <c r="K3124">
        <v>265</v>
      </c>
      <c r="M3124">
        <v>20.100000000000001</v>
      </c>
    </row>
    <row r="3125" spans="3:13" x14ac:dyDescent="0.25">
      <c r="C3125" s="95">
        <v>39338</v>
      </c>
      <c r="D3125" s="98">
        <v>2.0219999999999998</v>
      </c>
      <c r="E3125">
        <v>77.400000000000006</v>
      </c>
      <c r="F3125">
        <v>1.3867</v>
      </c>
      <c r="G3125">
        <v>94.674999999999997</v>
      </c>
      <c r="H3125">
        <v>65.400000000000006</v>
      </c>
      <c r="I3125">
        <v>330.75</v>
      </c>
      <c r="J3125">
        <v>825.5</v>
      </c>
      <c r="K3125">
        <v>268</v>
      </c>
      <c r="M3125">
        <v>20.16</v>
      </c>
    </row>
    <row r="3126" spans="3:13" x14ac:dyDescent="0.25">
      <c r="C3126" s="95">
        <v>39337</v>
      </c>
      <c r="D3126" s="98">
        <v>2.0287000000000002</v>
      </c>
      <c r="E3126">
        <v>77.680000000000007</v>
      </c>
      <c r="F3126">
        <v>1.3902000000000001</v>
      </c>
      <c r="G3126">
        <v>94.724999999999994</v>
      </c>
      <c r="H3126">
        <v>65.2</v>
      </c>
      <c r="I3126">
        <v>339.75</v>
      </c>
      <c r="J3126">
        <v>840</v>
      </c>
      <c r="K3126">
        <v>276.5</v>
      </c>
      <c r="M3126">
        <v>20.36</v>
      </c>
    </row>
    <row r="3127" spans="3:13" x14ac:dyDescent="0.25">
      <c r="C3127" s="95">
        <v>39336</v>
      </c>
      <c r="D3127" s="98">
        <v>2.0322</v>
      </c>
      <c r="E3127">
        <v>76.38</v>
      </c>
      <c r="F3127">
        <v>1.3835999999999999</v>
      </c>
      <c r="G3127">
        <v>95.7</v>
      </c>
      <c r="H3127">
        <v>65.849999999999994</v>
      </c>
      <c r="I3127">
        <v>324.5</v>
      </c>
      <c r="J3127">
        <v>871</v>
      </c>
      <c r="K3127">
        <v>275.25</v>
      </c>
      <c r="M3127">
        <v>20.38</v>
      </c>
    </row>
    <row r="3128" spans="3:13" x14ac:dyDescent="0.25">
      <c r="C3128" s="95">
        <v>39335</v>
      </c>
      <c r="D3128" s="98">
        <v>2.0270000000000001</v>
      </c>
      <c r="E3128">
        <v>75.48</v>
      </c>
      <c r="F3128">
        <v>1.3796999999999999</v>
      </c>
      <c r="G3128">
        <v>95.7</v>
      </c>
      <c r="H3128">
        <v>66.45</v>
      </c>
      <c r="I3128">
        <v>329.75</v>
      </c>
      <c r="J3128">
        <v>849</v>
      </c>
      <c r="K3128">
        <v>281.25</v>
      </c>
      <c r="M3128">
        <v>20.23</v>
      </c>
    </row>
    <row r="3129" spans="3:13" x14ac:dyDescent="0.25">
      <c r="C3129" s="95">
        <v>39332</v>
      </c>
      <c r="D3129" s="98">
        <v>2.0297000000000001</v>
      </c>
      <c r="E3129">
        <v>75.069999999999993</v>
      </c>
      <c r="F3129">
        <v>1.3766</v>
      </c>
      <c r="G3129">
        <v>96.1</v>
      </c>
      <c r="H3129">
        <v>66.3</v>
      </c>
      <c r="I3129">
        <v>331.25</v>
      </c>
      <c r="J3129">
        <v>840</v>
      </c>
      <c r="K3129">
        <v>275</v>
      </c>
      <c r="M3129">
        <v>20.29</v>
      </c>
    </row>
    <row r="3130" spans="3:13" x14ac:dyDescent="0.25">
      <c r="C3130" s="95">
        <v>39331</v>
      </c>
      <c r="D3130" s="98">
        <v>2.0232999999999999</v>
      </c>
      <c r="E3130">
        <v>74.77</v>
      </c>
      <c r="F3130">
        <v>1.3688</v>
      </c>
      <c r="G3130">
        <v>96.8</v>
      </c>
      <c r="H3130">
        <v>66</v>
      </c>
      <c r="I3130">
        <v>323.25</v>
      </c>
      <c r="J3130">
        <v>816</v>
      </c>
      <c r="K3130">
        <v>271</v>
      </c>
      <c r="M3130">
        <v>20.28</v>
      </c>
    </row>
    <row r="3131" spans="3:13" x14ac:dyDescent="0.25">
      <c r="C3131" s="95">
        <v>39330</v>
      </c>
      <c r="D3131" s="98">
        <v>2.0194999999999999</v>
      </c>
      <c r="E3131">
        <v>74.34</v>
      </c>
      <c r="F3131">
        <v>1.3648</v>
      </c>
      <c r="G3131">
        <v>97.05</v>
      </c>
      <c r="H3131">
        <v>65.900000000000006</v>
      </c>
      <c r="I3131">
        <v>328.75</v>
      </c>
      <c r="J3131">
        <v>842.5</v>
      </c>
      <c r="K3131">
        <v>283</v>
      </c>
      <c r="M3131">
        <v>20.399999999999999</v>
      </c>
    </row>
    <row r="3132" spans="3:13" x14ac:dyDescent="0.25">
      <c r="C3132" s="95">
        <v>39329</v>
      </c>
      <c r="D3132" s="98">
        <v>2.0127999999999999</v>
      </c>
      <c r="E3132">
        <v>73.92</v>
      </c>
      <c r="F3132">
        <v>1.3605</v>
      </c>
      <c r="G3132">
        <v>97.625</v>
      </c>
      <c r="H3132">
        <v>67.075000000000003</v>
      </c>
      <c r="I3132">
        <v>336.75</v>
      </c>
      <c r="J3132">
        <v>807</v>
      </c>
      <c r="K3132">
        <v>282</v>
      </c>
      <c r="M3132">
        <v>20.399999999999999</v>
      </c>
    </row>
    <row r="3133" spans="3:13" x14ac:dyDescent="0.25">
      <c r="C3133" s="95">
        <v>39328</v>
      </c>
      <c r="D3133" s="98">
        <v>2.0177999999999998</v>
      </c>
      <c r="E3133">
        <v>73.41</v>
      </c>
      <c r="F3133">
        <v>1.3620000000000001</v>
      </c>
      <c r="G3133">
        <v>94.1</v>
      </c>
      <c r="H3133">
        <v>66.825000000000003</v>
      </c>
      <c r="I3133">
        <v>324</v>
      </c>
      <c r="J3133">
        <v>767</v>
      </c>
      <c r="K3133">
        <v>264.5</v>
      </c>
      <c r="M3133">
        <v>20.22</v>
      </c>
    </row>
    <row r="3134" spans="3:13" x14ac:dyDescent="0.25">
      <c r="C3134" s="95">
        <v>39325</v>
      </c>
      <c r="D3134" s="98">
        <v>2.0164</v>
      </c>
      <c r="E3134">
        <v>72.69</v>
      </c>
      <c r="F3134">
        <v>1.3628</v>
      </c>
      <c r="G3134">
        <v>94.1</v>
      </c>
      <c r="H3134">
        <v>66.825000000000003</v>
      </c>
      <c r="I3134">
        <v>324</v>
      </c>
      <c r="J3134">
        <v>767</v>
      </c>
      <c r="K3134">
        <v>256.25</v>
      </c>
      <c r="M3134">
        <v>20.22</v>
      </c>
    </row>
    <row r="3135" spans="3:13" x14ac:dyDescent="0.25">
      <c r="C3135" s="95">
        <v>39324</v>
      </c>
      <c r="D3135" s="98">
        <v>2.0137</v>
      </c>
      <c r="E3135">
        <v>71.900000000000006</v>
      </c>
      <c r="F3135">
        <v>1.3635999999999999</v>
      </c>
      <c r="G3135">
        <v>94.575000000000003</v>
      </c>
      <c r="H3135">
        <v>67.849999999999994</v>
      </c>
      <c r="I3135">
        <v>322.75</v>
      </c>
      <c r="J3135">
        <v>770</v>
      </c>
      <c r="K3135">
        <v>254</v>
      </c>
      <c r="M3135">
        <v>19.87</v>
      </c>
    </row>
    <row r="3136" spans="3:13" x14ac:dyDescent="0.25">
      <c r="C3136" s="95">
        <v>39323</v>
      </c>
      <c r="D3136" s="98">
        <v>2.0175000000000001</v>
      </c>
      <c r="E3136">
        <v>72.13</v>
      </c>
      <c r="F3136">
        <v>1.3675999999999999</v>
      </c>
      <c r="G3136">
        <v>94.65</v>
      </c>
      <c r="H3136">
        <v>67.75</v>
      </c>
      <c r="I3136">
        <v>322.75</v>
      </c>
      <c r="J3136">
        <v>742</v>
      </c>
      <c r="K3136">
        <v>243.5</v>
      </c>
      <c r="M3136">
        <v>19.850000000000001</v>
      </c>
    </row>
    <row r="3137" spans="3:13" x14ac:dyDescent="0.25">
      <c r="C3137" s="95">
        <v>39322</v>
      </c>
      <c r="D3137" s="98">
        <v>2.0015999999999998</v>
      </c>
      <c r="E3137">
        <v>70.55</v>
      </c>
      <c r="F3137">
        <v>1.3603000000000001</v>
      </c>
      <c r="G3137">
        <v>94.4</v>
      </c>
      <c r="H3137">
        <v>67.900000000000006</v>
      </c>
      <c r="I3137">
        <v>327.25</v>
      </c>
      <c r="J3137">
        <v>720.5</v>
      </c>
      <c r="K3137">
        <v>240</v>
      </c>
      <c r="M3137">
        <v>19.829999999999998</v>
      </c>
    </row>
    <row r="3138" spans="3:13" x14ac:dyDescent="0.25">
      <c r="C3138" s="95">
        <v>39321</v>
      </c>
      <c r="D3138" s="98">
        <v>2.0110000000000001</v>
      </c>
      <c r="E3138">
        <v>70.95</v>
      </c>
      <c r="F3138">
        <v>1.3643000000000001</v>
      </c>
      <c r="G3138">
        <v>94.2</v>
      </c>
      <c r="H3138">
        <v>67.7</v>
      </c>
      <c r="I3138">
        <v>335.75</v>
      </c>
      <c r="J3138">
        <v>722.25</v>
      </c>
      <c r="K3138">
        <v>235.5</v>
      </c>
      <c r="M3138">
        <v>19.829999999999998</v>
      </c>
    </row>
    <row r="3139" spans="3:13" x14ac:dyDescent="0.25">
      <c r="C3139" s="95">
        <v>39318</v>
      </c>
      <c r="D3139" s="98">
        <v>2.0146000000000002</v>
      </c>
      <c r="E3139">
        <v>70.62</v>
      </c>
      <c r="F3139">
        <v>1.3678999999999999</v>
      </c>
      <c r="G3139">
        <v>94.375</v>
      </c>
      <c r="H3139">
        <v>70.650000000000006</v>
      </c>
      <c r="I3139">
        <v>341.5</v>
      </c>
      <c r="J3139">
        <v>725.75</v>
      </c>
      <c r="K3139">
        <v>237.25</v>
      </c>
      <c r="M3139">
        <v>19.829999999999998</v>
      </c>
    </row>
    <row r="3140" spans="3:13" x14ac:dyDescent="0.25">
      <c r="C3140" s="95">
        <v>39317</v>
      </c>
      <c r="D3140" s="98">
        <v>2.0051000000000001</v>
      </c>
      <c r="E3140">
        <v>69.86</v>
      </c>
      <c r="F3140">
        <v>1.3568</v>
      </c>
      <c r="G3140">
        <v>93.65</v>
      </c>
      <c r="H3140">
        <v>68.474999999999994</v>
      </c>
      <c r="I3140">
        <v>345.25</v>
      </c>
      <c r="J3140">
        <v>722.5</v>
      </c>
      <c r="K3140">
        <v>237.25</v>
      </c>
      <c r="M3140">
        <v>19.829999999999998</v>
      </c>
    </row>
    <row r="3141" spans="3:13" x14ac:dyDescent="0.25">
      <c r="C3141" s="95">
        <v>39316</v>
      </c>
      <c r="D3141" s="98">
        <v>1.9926999999999999</v>
      </c>
      <c r="E3141">
        <v>68.7</v>
      </c>
      <c r="F3141">
        <v>1.3549</v>
      </c>
      <c r="G3141">
        <v>92.275000000000006</v>
      </c>
      <c r="H3141">
        <v>67.8</v>
      </c>
      <c r="I3141">
        <v>347.5</v>
      </c>
      <c r="J3141">
        <v>718.5</v>
      </c>
      <c r="K3141">
        <v>232.25</v>
      </c>
      <c r="M3141">
        <v>19.91</v>
      </c>
    </row>
    <row r="3142" spans="3:13" x14ac:dyDescent="0.25">
      <c r="C3142" s="95">
        <v>39315</v>
      </c>
      <c r="D3142" s="98">
        <v>1.9811000000000001</v>
      </c>
      <c r="E3142">
        <v>68.69</v>
      </c>
      <c r="F3142">
        <v>1.3460000000000001</v>
      </c>
      <c r="G3142">
        <v>92.875</v>
      </c>
      <c r="H3142">
        <v>68.2</v>
      </c>
      <c r="I3142">
        <v>338.5</v>
      </c>
      <c r="J3142">
        <v>691.5</v>
      </c>
      <c r="K3142">
        <v>227.5</v>
      </c>
      <c r="M3142">
        <v>19.850000000000001</v>
      </c>
    </row>
    <row r="3143" spans="3:13" x14ac:dyDescent="0.25">
      <c r="C3143" s="95">
        <v>39314</v>
      </c>
      <c r="D3143" s="98">
        <v>1.9874000000000001</v>
      </c>
      <c r="E3143">
        <v>69.849999999999994</v>
      </c>
      <c r="F3143">
        <v>1.3472</v>
      </c>
      <c r="G3143">
        <v>91.95</v>
      </c>
      <c r="H3143">
        <v>67.099999999999994</v>
      </c>
      <c r="I3143">
        <v>331.75</v>
      </c>
      <c r="J3143">
        <v>675</v>
      </c>
      <c r="K3143">
        <v>224.5</v>
      </c>
      <c r="M3143">
        <v>19.79</v>
      </c>
    </row>
    <row r="3144" spans="3:13" x14ac:dyDescent="0.25">
      <c r="C3144" s="95">
        <v>39311</v>
      </c>
      <c r="D3144" s="98">
        <v>1.9802999999999999</v>
      </c>
      <c r="E3144">
        <v>70.44</v>
      </c>
      <c r="F3144">
        <v>1.3473999999999999</v>
      </c>
      <c r="G3144">
        <v>91.95</v>
      </c>
      <c r="H3144">
        <v>67.275000000000006</v>
      </c>
      <c r="I3144">
        <v>328.5</v>
      </c>
      <c r="J3144">
        <v>672</v>
      </c>
      <c r="K3144">
        <v>227.5</v>
      </c>
      <c r="M3144">
        <v>19.82</v>
      </c>
    </row>
    <row r="3145" spans="3:13" x14ac:dyDescent="0.25">
      <c r="C3145" s="95">
        <v>39310</v>
      </c>
      <c r="D3145" s="98">
        <v>1.9831000000000001</v>
      </c>
      <c r="E3145">
        <v>69.42</v>
      </c>
      <c r="F3145">
        <v>1.3423</v>
      </c>
      <c r="G3145">
        <v>90.4</v>
      </c>
      <c r="H3145">
        <v>66.974999999999994</v>
      </c>
      <c r="I3145">
        <v>321.5</v>
      </c>
      <c r="J3145">
        <v>673</v>
      </c>
      <c r="K3145">
        <v>227.75</v>
      </c>
      <c r="M3145">
        <v>19.72</v>
      </c>
    </row>
    <row r="3146" spans="3:13" x14ac:dyDescent="0.25">
      <c r="C3146" s="95">
        <v>39309</v>
      </c>
      <c r="D3146" s="98">
        <v>1.9865999999999999</v>
      </c>
      <c r="E3146">
        <v>71.64</v>
      </c>
      <c r="F3146">
        <v>1.3425</v>
      </c>
      <c r="G3146">
        <v>92.125</v>
      </c>
      <c r="H3146">
        <v>68.575000000000003</v>
      </c>
      <c r="I3146">
        <v>328</v>
      </c>
      <c r="J3146">
        <v>678.5</v>
      </c>
      <c r="K3146">
        <v>230.5</v>
      </c>
      <c r="M3146">
        <v>19.78</v>
      </c>
    </row>
    <row r="3147" spans="3:13" x14ac:dyDescent="0.25">
      <c r="C3147" s="95">
        <v>39308</v>
      </c>
      <c r="D3147" s="98">
        <v>1.9964999999999999</v>
      </c>
      <c r="E3147">
        <v>70.510000000000005</v>
      </c>
      <c r="F3147">
        <v>1.3534999999999999</v>
      </c>
      <c r="G3147">
        <v>91.025000000000006</v>
      </c>
      <c r="H3147">
        <v>69.8</v>
      </c>
      <c r="I3147">
        <v>327.5</v>
      </c>
      <c r="J3147">
        <v>692.5</v>
      </c>
      <c r="K3147">
        <v>227</v>
      </c>
      <c r="M3147">
        <v>19.78</v>
      </c>
    </row>
    <row r="3148" spans="3:13" x14ac:dyDescent="0.25">
      <c r="C3148" s="95">
        <v>39307</v>
      </c>
      <c r="D3148" s="98">
        <v>2.0121000000000002</v>
      </c>
      <c r="E3148">
        <v>70.23</v>
      </c>
      <c r="F3148">
        <v>1.3609</v>
      </c>
      <c r="G3148">
        <v>90.75</v>
      </c>
      <c r="H3148">
        <v>71.400000000000006</v>
      </c>
      <c r="I3148">
        <v>331</v>
      </c>
      <c r="J3148">
        <v>666.5</v>
      </c>
      <c r="K3148">
        <v>221.5</v>
      </c>
      <c r="M3148">
        <v>19.760000000000002</v>
      </c>
    </row>
    <row r="3149" spans="3:13" x14ac:dyDescent="0.25">
      <c r="C3149" s="95">
        <v>39304</v>
      </c>
      <c r="D3149" s="98">
        <v>2.0236000000000001</v>
      </c>
      <c r="E3149">
        <v>70.39</v>
      </c>
      <c r="F3149">
        <v>1.3692</v>
      </c>
      <c r="G3149">
        <v>90.224999999999994</v>
      </c>
      <c r="H3149">
        <v>70.8</v>
      </c>
      <c r="I3149">
        <v>333</v>
      </c>
      <c r="J3149">
        <v>667</v>
      </c>
      <c r="K3149">
        <v>221</v>
      </c>
      <c r="M3149">
        <v>19.829999999999998</v>
      </c>
    </row>
    <row r="3150" spans="3:13" x14ac:dyDescent="0.25">
      <c r="C3150" s="95">
        <v>39303</v>
      </c>
      <c r="D3150" s="98">
        <v>2.0230999999999999</v>
      </c>
      <c r="E3150">
        <v>70.209999999999994</v>
      </c>
      <c r="F3150">
        <v>1.3671</v>
      </c>
      <c r="G3150">
        <v>90.8</v>
      </c>
      <c r="H3150">
        <v>73.924999999999997</v>
      </c>
      <c r="I3150">
        <v>332.25</v>
      </c>
      <c r="J3150">
        <v>673.5</v>
      </c>
      <c r="K3150">
        <v>226.25</v>
      </c>
      <c r="M3150">
        <v>19.82</v>
      </c>
    </row>
    <row r="3151" spans="3:13" x14ac:dyDescent="0.25">
      <c r="C3151" s="95">
        <v>39302</v>
      </c>
      <c r="D3151" s="98">
        <v>2.0366</v>
      </c>
      <c r="E3151">
        <v>70.989999999999995</v>
      </c>
      <c r="F3151">
        <v>1.3794999999999999</v>
      </c>
      <c r="G3151">
        <v>91.375</v>
      </c>
      <c r="H3151">
        <v>74.825000000000003</v>
      </c>
      <c r="I3151">
        <v>341</v>
      </c>
      <c r="J3151">
        <v>679</v>
      </c>
      <c r="K3151">
        <v>220.5</v>
      </c>
      <c r="M3151">
        <v>19.89</v>
      </c>
    </row>
    <row r="3152" spans="3:13" x14ac:dyDescent="0.25">
      <c r="C3152" s="95">
        <v>39301</v>
      </c>
      <c r="D3152" s="98">
        <v>2.0215999999999998</v>
      </c>
      <c r="E3152">
        <v>71.8</v>
      </c>
      <c r="F3152">
        <v>1.3742000000000001</v>
      </c>
      <c r="G3152">
        <v>91.9</v>
      </c>
      <c r="H3152">
        <v>75.075000000000003</v>
      </c>
      <c r="I3152">
        <v>335.25</v>
      </c>
      <c r="J3152">
        <v>662.5</v>
      </c>
      <c r="K3152">
        <v>216.5</v>
      </c>
      <c r="M3152">
        <v>19.89</v>
      </c>
    </row>
    <row r="3153" spans="3:13" x14ac:dyDescent="0.25">
      <c r="C3153" s="95">
        <v>39300</v>
      </c>
      <c r="D3153" s="98">
        <v>2.0310000000000001</v>
      </c>
      <c r="E3153">
        <v>71.17</v>
      </c>
      <c r="F3153">
        <v>1.3792</v>
      </c>
      <c r="G3153">
        <v>93.375</v>
      </c>
      <c r="H3153">
        <v>74.575000000000003</v>
      </c>
      <c r="I3153">
        <v>325.75</v>
      </c>
      <c r="J3153">
        <v>664</v>
      </c>
      <c r="K3153">
        <v>212</v>
      </c>
      <c r="M3153">
        <v>19.89</v>
      </c>
    </row>
    <row r="3154" spans="3:13" x14ac:dyDescent="0.25">
      <c r="C3154" s="95">
        <v>39297</v>
      </c>
      <c r="D3154" s="98">
        <v>2.0394000000000001</v>
      </c>
      <c r="E3154">
        <v>74.75</v>
      </c>
      <c r="F3154">
        <v>1.3773</v>
      </c>
      <c r="G3154">
        <v>93.6</v>
      </c>
      <c r="H3154">
        <v>74.375</v>
      </c>
      <c r="I3154">
        <v>326.5</v>
      </c>
      <c r="J3154">
        <v>650</v>
      </c>
      <c r="K3154">
        <v>210.5</v>
      </c>
      <c r="M3154">
        <v>19.989999999999998</v>
      </c>
    </row>
    <row r="3155" spans="3:13" x14ac:dyDescent="0.25">
      <c r="C3155" s="95">
        <v>39296</v>
      </c>
      <c r="D3155" s="98">
        <v>2.0369000000000002</v>
      </c>
      <c r="E3155">
        <v>75.760000000000005</v>
      </c>
      <c r="F3155">
        <v>1.3697999999999999</v>
      </c>
      <c r="G3155">
        <v>92.924999999999997</v>
      </c>
      <c r="H3155">
        <v>73.125</v>
      </c>
      <c r="I3155">
        <v>324</v>
      </c>
      <c r="J3155">
        <v>641.75</v>
      </c>
      <c r="K3155">
        <v>206</v>
      </c>
      <c r="M3155">
        <v>21.4</v>
      </c>
    </row>
    <row r="3156" spans="3:13" x14ac:dyDescent="0.25">
      <c r="C3156" s="95">
        <v>39295</v>
      </c>
      <c r="D3156" s="98">
        <v>2.0312999999999999</v>
      </c>
      <c r="E3156">
        <v>75.349999999999994</v>
      </c>
      <c r="F3156">
        <v>1.3668</v>
      </c>
      <c r="G3156">
        <v>93.424999999999997</v>
      </c>
      <c r="H3156">
        <v>72.325000000000003</v>
      </c>
      <c r="I3156">
        <v>319</v>
      </c>
      <c r="J3156">
        <v>636</v>
      </c>
      <c r="K3156">
        <v>200.5</v>
      </c>
      <c r="M3156">
        <v>21.4</v>
      </c>
    </row>
    <row r="3157" spans="3:13" x14ac:dyDescent="0.25">
      <c r="C3157" s="95">
        <v>39294</v>
      </c>
      <c r="D3157" s="98">
        <v>2.0285000000000002</v>
      </c>
      <c r="E3157">
        <v>77.05</v>
      </c>
      <c r="F3157">
        <v>1.3672</v>
      </c>
      <c r="G3157">
        <v>94.875</v>
      </c>
      <c r="H3157">
        <v>73.325000000000003</v>
      </c>
      <c r="I3157">
        <v>325.75</v>
      </c>
      <c r="J3157">
        <v>630</v>
      </c>
      <c r="K3157">
        <v>200.5</v>
      </c>
      <c r="M3157">
        <v>21.4</v>
      </c>
    </row>
    <row r="3158" spans="3:13" x14ac:dyDescent="0.25">
      <c r="C3158" s="95">
        <v>39293</v>
      </c>
      <c r="D3158" s="98">
        <v>2.0238</v>
      </c>
      <c r="E3158">
        <v>75.739999999999995</v>
      </c>
      <c r="F3158">
        <v>1.3692</v>
      </c>
      <c r="G3158">
        <v>94.275000000000006</v>
      </c>
      <c r="H3158">
        <v>73.224999999999994</v>
      </c>
      <c r="I3158">
        <v>323.5</v>
      </c>
      <c r="J3158">
        <v>637.5</v>
      </c>
      <c r="K3158">
        <v>205.25</v>
      </c>
      <c r="M3158">
        <v>21.4</v>
      </c>
    </row>
    <row r="3159" spans="3:13" x14ac:dyDescent="0.25">
      <c r="C3159" s="95">
        <v>39290</v>
      </c>
      <c r="D3159" s="98">
        <v>2.0242</v>
      </c>
      <c r="E3159">
        <v>76.260000000000005</v>
      </c>
      <c r="F3159">
        <v>1.3633</v>
      </c>
      <c r="G3159">
        <v>93.625</v>
      </c>
      <c r="H3159">
        <v>72.775000000000006</v>
      </c>
      <c r="I3159">
        <v>321</v>
      </c>
      <c r="J3159">
        <v>653.25</v>
      </c>
      <c r="K3159">
        <v>209.5</v>
      </c>
      <c r="M3159">
        <v>21.43</v>
      </c>
    </row>
    <row r="3160" spans="3:13" x14ac:dyDescent="0.25">
      <c r="C3160" s="95">
        <v>39289</v>
      </c>
      <c r="D3160" s="98">
        <v>2.0470000000000002</v>
      </c>
      <c r="E3160">
        <v>75.180000000000007</v>
      </c>
      <c r="F3160">
        <v>1.3742000000000001</v>
      </c>
      <c r="G3160">
        <v>92.025000000000006</v>
      </c>
      <c r="H3160">
        <v>73.150000000000006</v>
      </c>
      <c r="I3160">
        <v>317.5</v>
      </c>
      <c r="J3160">
        <v>651</v>
      </c>
      <c r="K3160">
        <v>211.5</v>
      </c>
      <c r="M3160">
        <v>21.29</v>
      </c>
    </row>
    <row r="3161" spans="3:13" x14ac:dyDescent="0.25">
      <c r="C3161" s="95">
        <v>39288</v>
      </c>
      <c r="D3161" s="98">
        <v>2.0535999999999999</v>
      </c>
      <c r="E3161">
        <v>76.319999999999993</v>
      </c>
      <c r="F3161">
        <v>1.3722000000000001</v>
      </c>
      <c r="G3161">
        <v>92.075000000000003</v>
      </c>
      <c r="H3161">
        <v>74.099999999999994</v>
      </c>
      <c r="I3161">
        <v>311.5</v>
      </c>
      <c r="J3161">
        <v>634</v>
      </c>
      <c r="K3161">
        <v>204</v>
      </c>
      <c r="M3161">
        <v>21.3</v>
      </c>
    </row>
    <row r="3162" spans="3:13" x14ac:dyDescent="0.25">
      <c r="C3162" s="95">
        <v>39287</v>
      </c>
      <c r="D3162" s="98">
        <v>2.0619000000000001</v>
      </c>
      <c r="E3162">
        <v>75.08</v>
      </c>
      <c r="F3162">
        <v>1.3826000000000001</v>
      </c>
      <c r="G3162">
        <v>92.625</v>
      </c>
      <c r="H3162">
        <v>74.150000000000006</v>
      </c>
      <c r="I3162">
        <v>311.5</v>
      </c>
      <c r="J3162">
        <v>642</v>
      </c>
      <c r="K3162">
        <v>203.5</v>
      </c>
      <c r="M3162">
        <v>21.29</v>
      </c>
    </row>
    <row r="3163" spans="3:13" x14ac:dyDescent="0.25">
      <c r="C3163" s="95">
        <v>39286</v>
      </c>
      <c r="D3163" s="98">
        <v>2.0588000000000002</v>
      </c>
      <c r="E3163">
        <v>76.86</v>
      </c>
      <c r="F3163">
        <v>1.3809</v>
      </c>
      <c r="G3163">
        <v>91.974999999999994</v>
      </c>
      <c r="H3163">
        <v>74.55</v>
      </c>
      <c r="I3163">
        <v>310</v>
      </c>
      <c r="J3163">
        <v>620.25</v>
      </c>
      <c r="K3163">
        <v>198</v>
      </c>
      <c r="M3163">
        <v>21.29</v>
      </c>
    </row>
    <row r="3164" spans="3:13" x14ac:dyDescent="0.25">
      <c r="C3164" s="95">
        <v>39283</v>
      </c>
      <c r="D3164" s="98">
        <v>2.0558000000000001</v>
      </c>
      <c r="E3164">
        <v>77.64</v>
      </c>
      <c r="F3164">
        <v>1.3826000000000001</v>
      </c>
      <c r="G3164">
        <v>90.825000000000003</v>
      </c>
      <c r="H3164">
        <v>73.875</v>
      </c>
      <c r="I3164">
        <v>318.25</v>
      </c>
      <c r="J3164">
        <v>616.25</v>
      </c>
      <c r="K3164">
        <v>192.5</v>
      </c>
      <c r="M3164">
        <v>21.29</v>
      </c>
    </row>
    <row r="3165" spans="3:13" x14ac:dyDescent="0.25">
      <c r="C3165" s="95">
        <v>39282</v>
      </c>
      <c r="D3165" s="98">
        <v>2.0491999999999999</v>
      </c>
      <c r="E3165">
        <v>77.67</v>
      </c>
      <c r="F3165">
        <v>1.3795999999999999</v>
      </c>
      <c r="G3165">
        <v>90.825000000000003</v>
      </c>
      <c r="H3165">
        <v>73.599999999999994</v>
      </c>
      <c r="I3165">
        <v>321.25</v>
      </c>
      <c r="J3165">
        <v>620</v>
      </c>
      <c r="K3165">
        <v>189</v>
      </c>
      <c r="M3165">
        <v>21.2</v>
      </c>
    </row>
    <row r="3166" spans="3:13" x14ac:dyDescent="0.25">
      <c r="C3166" s="95">
        <v>39281</v>
      </c>
      <c r="D3166" s="98">
        <v>2.0526</v>
      </c>
      <c r="E3166">
        <v>76.760000000000005</v>
      </c>
      <c r="F3166">
        <v>1.3803000000000001</v>
      </c>
      <c r="G3166">
        <v>91.375</v>
      </c>
      <c r="H3166">
        <v>73.849999999999994</v>
      </c>
      <c r="I3166">
        <v>327</v>
      </c>
      <c r="J3166">
        <v>623.5</v>
      </c>
      <c r="K3166">
        <v>184.75</v>
      </c>
      <c r="M3166">
        <v>21.2</v>
      </c>
    </row>
    <row r="3167" spans="3:13" x14ac:dyDescent="0.25">
      <c r="C3167" s="95">
        <v>39280</v>
      </c>
      <c r="D3167" s="98">
        <v>2.0466000000000002</v>
      </c>
      <c r="E3167">
        <v>75.53</v>
      </c>
      <c r="F3167">
        <v>1.3786</v>
      </c>
      <c r="G3167">
        <v>91.424999999999997</v>
      </c>
      <c r="H3167">
        <v>74.025000000000006</v>
      </c>
      <c r="I3167">
        <v>322.5</v>
      </c>
      <c r="J3167">
        <v>601.25</v>
      </c>
      <c r="K3167">
        <v>184</v>
      </c>
      <c r="M3167">
        <v>21.25</v>
      </c>
    </row>
    <row r="3168" spans="3:13" x14ac:dyDescent="0.25">
      <c r="C3168" s="95">
        <v>39279</v>
      </c>
      <c r="D3168" s="98">
        <v>2.0358999999999998</v>
      </c>
      <c r="E3168">
        <v>77.33</v>
      </c>
      <c r="F3168">
        <v>1.377</v>
      </c>
      <c r="G3168">
        <v>91.35</v>
      </c>
      <c r="H3168">
        <v>72.974999999999994</v>
      </c>
      <c r="I3168">
        <v>334.75</v>
      </c>
      <c r="J3168">
        <v>601.75</v>
      </c>
      <c r="K3168">
        <v>182.25</v>
      </c>
      <c r="M3168">
        <v>21.25</v>
      </c>
    </row>
    <row r="3169" spans="3:13" x14ac:dyDescent="0.25">
      <c r="C3169" s="95">
        <v>39276</v>
      </c>
      <c r="D3169" s="98">
        <v>2.0341999999999998</v>
      </c>
      <c r="E3169">
        <v>77.569999999999993</v>
      </c>
      <c r="F3169">
        <v>1.3782000000000001</v>
      </c>
      <c r="G3169">
        <v>91.625</v>
      </c>
      <c r="H3169">
        <v>73.45</v>
      </c>
      <c r="I3169">
        <v>341.5</v>
      </c>
      <c r="J3169">
        <v>614</v>
      </c>
      <c r="K3169">
        <v>184.25</v>
      </c>
      <c r="M3169">
        <v>21.17</v>
      </c>
    </row>
    <row r="3170" spans="3:13" x14ac:dyDescent="0.25">
      <c r="C3170" s="95">
        <v>39275</v>
      </c>
      <c r="D3170" s="98">
        <v>2.0301999999999998</v>
      </c>
      <c r="E3170">
        <v>76.400000000000006</v>
      </c>
      <c r="F3170">
        <v>1.3792</v>
      </c>
      <c r="G3170">
        <v>92.125</v>
      </c>
      <c r="H3170">
        <v>74.075000000000003</v>
      </c>
      <c r="I3170">
        <v>344</v>
      </c>
      <c r="J3170">
        <v>611.5</v>
      </c>
      <c r="K3170">
        <v>184.25</v>
      </c>
      <c r="M3170">
        <v>21.04</v>
      </c>
    </row>
    <row r="3171" spans="3:13" x14ac:dyDescent="0.25">
      <c r="C3171" s="95">
        <v>39274</v>
      </c>
      <c r="D3171" s="98">
        <v>2.0322</v>
      </c>
      <c r="E3171">
        <v>75.44</v>
      </c>
      <c r="F3171">
        <v>1.3744000000000001</v>
      </c>
      <c r="G3171">
        <v>92.25</v>
      </c>
      <c r="H3171">
        <v>69.825000000000003</v>
      </c>
      <c r="I3171">
        <v>336</v>
      </c>
      <c r="J3171">
        <v>611</v>
      </c>
      <c r="K3171">
        <v>184</v>
      </c>
      <c r="M3171">
        <v>21.07</v>
      </c>
    </row>
    <row r="3172" spans="3:13" x14ac:dyDescent="0.25">
      <c r="C3172" s="95">
        <v>39273</v>
      </c>
      <c r="D3172" s="98">
        <v>2.0266000000000002</v>
      </c>
      <c r="E3172">
        <v>76.400000000000006</v>
      </c>
      <c r="F3172">
        <v>1.3745000000000001</v>
      </c>
      <c r="G3172">
        <v>91.974999999999994</v>
      </c>
      <c r="H3172">
        <v>70.325000000000003</v>
      </c>
      <c r="I3172">
        <v>338</v>
      </c>
      <c r="J3172">
        <v>592</v>
      </c>
      <c r="K3172">
        <v>182.75</v>
      </c>
      <c r="M3172">
        <v>21.23</v>
      </c>
    </row>
    <row r="3173" spans="3:13" x14ac:dyDescent="0.25">
      <c r="C3173" s="95">
        <v>39272</v>
      </c>
      <c r="D3173" s="98">
        <v>2.0148999999999999</v>
      </c>
      <c r="E3173">
        <v>75.78</v>
      </c>
      <c r="F3173">
        <v>1.3627</v>
      </c>
      <c r="G3173">
        <v>92.525000000000006</v>
      </c>
      <c r="H3173">
        <v>70.55</v>
      </c>
      <c r="I3173">
        <v>332.5</v>
      </c>
      <c r="J3173">
        <v>588.5</v>
      </c>
      <c r="K3173">
        <v>182</v>
      </c>
      <c r="M3173">
        <v>21.29</v>
      </c>
    </row>
    <row r="3174" spans="3:13" x14ac:dyDescent="0.25">
      <c r="C3174" s="95">
        <v>39269</v>
      </c>
      <c r="D3174" s="98">
        <v>2.0103</v>
      </c>
      <c r="E3174">
        <v>75.62</v>
      </c>
      <c r="F3174">
        <v>1.3627</v>
      </c>
      <c r="G3174">
        <v>92.5</v>
      </c>
      <c r="H3174">
        <v>71.325000000000003</v>
      </c>
      <c r="I3174">
        <v>334.5</v>
      </c>
      <c r="J3174">
        <v>600.5</v>
      </c>
      <c r="K3174">
        <v>183.25</v>
      </c>
      <c r="M3174">
        <v>20.95</v>
      </c>
    </row>
    <row r="3175" spans="3:13" x14ac:dyDescent="0.25">
      <c r="C3175" s="95">
        <v>39268</v>
      </c>
      <c r="D3175" s="98">
        <v>2.0112999999999999</v>
      </c>
      <c r="E3175">
        <v>74.75</v>
      </c>
      <c r="F3175">
        <v>1.3595999999999999</v>
      </c>
      <c r="G3175">
        <v>90.7</v>
      </c>
      <c r="H3175">
        <v>72.125</v>
      </c>
      <c r="I3175">
        <v>324</v>
      </c>
      <c r="J3175">
        <v>591</v>
      </c>
      <c r="K3175">
        <v>183.25</v>
      </c>
      <c r="M3175">
        <v>21.15</v>
      </c>
    </row>
    <row r="3176" spans="3:13" x14ac:dyDescent="0.25">
      <c r="C3176" s="95">
        <v>39267</v>
      </c>
      <c r="D3176" s="98">
        <v>2.0167000000000002</v>
      </c>
      <c r="E3176">
        <v>73.05</v>
      </c>
      <c r="F3176">
        <v>1.3611</v>
      </c>
      <c r="G3176">
        <v>89.974999999999994</v>
      </c>
      <c r="H3176">
        <v>71.075000000000003</v>
      </c>
      <c r="I3176">
        <v>320</v>
      </c>
      <c r="J3176">
        <v>571.5</v>
      </c>
      <c r="K3176">
        <v>182.5</v>
      </c>
      <c r="M3176">
        <v>21.19</v>
      </c>
    </row>
    <row r="3177" spans="3:13" x14ac:dyDescent="0.25">
      <c r="C3177" s="95">
        <v>39266</v>
      </c>
      <c r="D3177" s="98">
        <v>2.0164</v>
      </c>
      <c r="E3177">
        <v>72.930000000000007</v>
      </c>
      <c r="F3177">
        <v>1.361</v>
      </c>
      <c r="G3177">
        <v>89.974999999999994</v>
      </c>
      <c r="H3177">
        <v>71.075000000000003</v>
      </c>
      <c r="I3177">
        <v>320</v>
      </c>
      <c r="J3177">
        <v>571.5</v>
      </c>
      <c r="K3177">
        <v>180</v>
      </c>
      <c r="M3177">
        <v>21.19</v>
      </c>
    </row>
    <row r="3178" spans="3:13" x14ac:dyDescent="0.25">
      <c r="C3178" s="95">
        <v>39265</v>
      </c>
      <c r="D3178" s="98">
        <v>2.0169999999999999</v>
      </c>
      <c r="E3178">
        <v>72.63</v>
      </c>
      <c r="F3178">
        <v>1.3625</v>
      </c>
      <c r="G3178">
        <v>89.674999999999997</v>
      </c>
      <c r="H3178">
        <v>70.474999999999994</v>
      </c>
      <c r="I3178">
        <v>330.5</v>
      </c>
      <c r="J3178">
        <v>569.5</v>
      </c>
      <c r="K3178">
        <v>179</v>
      </c>
      <c r="M3178">
        <v>20.85</v>
      </c>
    </row>
    <row r="3179" spans="3:13" x14ac:dyDescent="0.25">
      <c r="C3179" s="95">
        <v>39262</v>
      </c>
      <c r="D3179" s="98">
        <v>2.0091999999999999</v>
      </c>
      <c r="E3179">
        <v>71.41</v>
      </c>
      <c r="F3179">
        <v>1.3541000000000001</v>
      </c>
      <c r="G3179">
        <v>85.5</v>
      </c>
      <c r="H3179">
        <v>71.224999999999994</v>
      </c>
      <c r="I3179">
        <v>329.5</v>
      </c>
      <c r="J3179">
        <v>582</v>
      </c>
      <c r="K3179">
        <v>184.5</v>
      </c>
      <c r="M3179">
        <v>20.100000000000001</v>
      </c>
    </row>
    <row r="3180" spans="3:13" x14ac:dyDescent="0.25">
      <c r="C3180" s="95">
        <v>39261</v>
      </c>
      <c r="D3180" s="98">
        <v>2.0026999999999999</v>
      </c>
      <c r="E3180">
        <v>70.52</v>
      </c>
      <c r="F3180">
        <v>1.3445</v>
      </c>
      <c r="G3180">
        <v>86.924999999999997</v>
      </c>
      <c r="H3180">
        <v>71.900000000000006</v>
      </c>
      <c r="I3180">
        <v>339.5</v>
      </c>
      <c r="J3180">
        <v>609</v>
      </c>
      <c r="K3180">
        <v>181</v>
      </c>
      <c r="M3180">
        <v>20.149999999999999</v>
      </c>
    </row>
    <row r="3181" spans="3:13" x14ac:dyDescent="0.25">
      <c r="C3181" s="95">
        <v>39260</v>
      </c>
      <c r="D3181" s="98">
        <v>1.9997</v>
      </c>
      <c r="E3181">
        <v>70.53</v>
      </c>
      <c r="F3181">
        <v>1.3451</v>
      </c>
      <c r="G3181">
        <v>85.3</v>
      </c>
      <c r="H3181">
        <v>72.325000000000003</v>
      </c>
      <c r="I3181">
        <v>343.75</v>
      </c>
      <c r="J3181">
        <v>606</v>
      </c>
      <c r="K3181">
        <v>179</v>
      </c>
      <c r="M3181">
        <v>20.149999999999999</v>
      </c>
    </row>
    <row r="3182" spans="3:13" x14ac:dyDescent="0.25">
      <c r="C3182" s="95">
        <v>39259</v>
      </c>
      <c r="D3182" s="98">
        <v>1.9986999999999999</v>
      </c>
      <c r="E3182">
        <v>70.17</v>
      </c>
      <c r="F3182">
        <v>1.3452</v>
      </c>
      <c r="G3182">
        <v>85.55</v>
      </c>
      <c r="H3182">
        <v>72.674999999999997</v>
      </c>
      <c r="I3182">
        <v>356.5</v>
      </c>
      <c r="J3182">
        <v>608.5</v>
      </c>
      <c r="K3182">
        <v>173.5</v>
      </c>
      <c r="M3182">
        <v>20.149999999999999</v>
      </c>
    </row>
    <row r="3183" spans="3:13" x14ac:dyDescent="0.25">
      <c r="C3183" s="95">
        <v>39258</v>
      </c>
      <c r="D3183" s="98">
        <v>1.9977</v>
      </c>
      <c r="E3183">
        <v>71.36</v>
      </c>
      <c r="F3183">
        <v>1.3463000000000001</v>
      </c>
      <c r="G3183">
        <v>87.5</v>
      </c>
      <c r="H3183">
        <v>74.099999999999994</v>
      </c>
      <c r="I3183">
        <v>357.75</v>
      </c>
      <c r="J3183">
        <v>589.5</v>
      </c>
      <c r="K3183">
        <v>173.5</v>
      </c>
      <c r="M3183">
        <v>20.149999999999999</v>
      </c>
    </row>
    <row r="3184" spans="3:13" x14ac:dyDescent="0.25">
      <c r="C3184" s="95">
        <v>39255</v>
      </c>
      <c r="D3184" s="98">
        <v>1.9991000000000001</v>
      </c>
      <c r="E3184">
        <v>71.180000000000007</v>
      </c>
      <c r="F3184">
        <v>1.3468</v>
      </c>
      <c r="G3184">
        <v>87.8</v>
      </c>
      <c r="H3184">
        <v>74.025000000000006</v>
      </c>
      <c r="I3184">
        <v>367.5</v>
      </c>
      <c r="J3184">
        <v>592.25</v>
      </c>
      <c r="K3184">
        <v>174.75</v>
      </c>
      <c r="M3184">
        <v>20.149999999999999</v>
      </c>
    </row>
    <row r="3185" spans="3:13" x14ac:dyDescent="0.25">
      <c r="C3185" s="95">
        <v>39254</v>
      </c>
      <c r="D3185" s="98">
        <v>1.9930000000000001</v>
      </c>
      <c r="E3185">
        <v>70.22</v>
      </c>
      <c r="F3185">
        <v>1.3393999999999999</v>
      </c>
      <c r="G3185">
        <v>87.974999999999994</v>
      </c>
      <c r="H3185">
        <v>74.8</v>
      </c>
      <c r="I3185">
        <v>385</v>
      </c>
      <c r="J3185">
        <v>606</v>
      </c>
      <c r="K3185">
        <v>176</v>
      </c>
      <c r="M3185">
        <v>20.05</v>
      </c>
    </row>
    <row r="3186" spans="3:13" x14ac:dyDescent="0.25">
      <c r="C3186" s="95">
        <v>39253</v>
      </c>
      <c r="D3186" s="98">
        <v>1.9930000000000001</v>
      </c>
      <c r="E3186">
        <v>70.42</v>
      </c>
      <c r="F3186">
        <v>1.3404</v>
      </c>
      <c r="G3186">
        <v>88.75</v>
      </c>
      <c r="H3186">
        <v>74.724999999999994</v>
      </c>
      <c r="I3186">
        <v>394.25</v>
      </c>
      <c r="J3186">
        <v>605</v>
      </c>
      <c r="K3186">
        <v>173.5</v>
      </c>
      <c r="M3186">
        <v>20.02</v>
      </c>
    </row>
    <row r="3187" spans="3:13" x14ac:dyDescent="0.25">
      <c r="C3187" s="95">
        <v>39252</v>
      </c>
      <c r="D3187" s="98">
        <v>1.9879</v>
      </c>
      <c r="E3187">
        <v>71.84</v>
      </c>
      <c r="F3187">
        <v>1.3426</v>
      </c>
      <c r="G3187">
        <v>90.1</v>
      </c>
      <c r="H3187">
        <v>75.174999999999997</v>
      </c>
      <c r="I3187">
        <v>396</v>
      </c>
      <c r="J3187">
        <v>581</v>
      </c>
      <c r="K3187">
        <v>173.75</v>
      </c>
      <c r="M3187">
        <v>20.05</v>
      </c>
    </row>
    <row r="3188" spans="3:13" x14ac:dyDescent="0.25">
      <c r="C3188" s="95">
        <v>39251</v>
      </c>
      <c r="D3188" s="98">
        <v>1.9831000000000001</v>
      </c>
      <c r="E3188">
        <v>72.180000000000007</v>
      </c>
      <c r="F3188">
        <v>1.3412999999999999</v>
      </c>
      <c r="G3188">
        <v>90.625</v>
      </c>
      <c r="H3188">
        <v>75.7</v>
      </c>
      <c r="I3188">
        <v>416</v>
      </c>
      <c r="J3188">
        <v>601</v>
      </c>
      <c r="K3188">
        <v>175</v>
      </c>
      <c r="M3188">
        <v>20.05</v>
      </c>
    </row>
    <row r="3189" spans="3:13" x14ac:dyDescent="0.25">
      <c r="C3189" s="95">
        <v>39248</v>
      </c>
      <c r="D3189" s="98">
        <v>1.9757</v>
      </c>
      <c r="E3189">
        <v>71.47</v>
      </c>
      <c r="F3189">
        <v>1.3387</v>
      </c>
      <c r="G3189">
        <v>90.55</v>
      </c>
      <c r="H3189">
        <v>76.45</v>
      </c>
      <c r="I3189">
        <v>419</v>
      </c>
      <c r="J3189">
        <v>606.5</v>
      </c>
      <c r="K3189">
        <v>176</v>
      </c>
      <c r="M3189">
        <v>20.059999999999999</v>
      </c>
    </row>
    <row r="3190" spans="3:13" x14ac:dyDescent="0.25">
      <c r="C3190" s="95">
        <v>39247</v>
      </c>
      <c r="D3190" s="98">
        <v>1.9696</v>
      </c>
      <c r="E3190">
        <v>70.959999999999994</v>
      </c>
      <c r="F3190">
        <v>1.331</v>
      </c>
      <c r="G3190">
        <v>90.6</v>
      </c>
      <c r="H3190">
        <v>76.400000000000006</v>
      </c>
      <c r="I3190">
        <v>409.5</v>
      </c>
      <c r="J3190">
        <v>606.5</v>
      </c>
      <c r="K3190">
        <v>179</v>
      </c>
      <c r="M3190">
        <v>20.100000000000001</v>
      </c>
    </row>
    <row r="3191" spans="3:13" x14ac:dyDescent="0.25">
      <c r="C3191" s="95">
        <v>39246</v>
      </c>
      <c r="D3191" s="98">
        <v>1.9728000000000001</v>
      </c>
      <c r="E3191">
        <v>69.94</v>
      </c>
      <c r="F3191">
        <v>1.3310999999999999</v>
      </c>
      <c r="G3191">
        <v>89.65</v>
      </c>
      <c r="H3191">
        <v>75.275000000000006</v>
      </c>
      <c r="I3191">
        <v>404.5</v>
      </c>
      <c r="J3191">
        <v>589.5</v>
      </c>
      <c r="K3191">
        <v>171</v>
      </c>
      <c r="M3191">
        <v>20.12</v>
      </c>
    </row>
    <row r="3192" spans="3:13" x14ac:dyDescent="0.25">
      <c r="C3192" s="95">
        <v>39245</v>
      </c>
      <c r="D3192" s="98">
        <v>1.9741</v>
      </c>
      <c r="E3192">
        <v>68.790000000000006</v>
      </c>
      <c r="F3192">
        <v>1.3301000000000001</v>
      </c>
      <c r="G3192">
        <v>90.45</v>
      </c>
      <c r="H3192">
        <v>75.674999999999997</v>
      </c>
      <c r="I3192">
        <v>393.5</v>
      </c>
      <c r="J3192">
        <v>565</v>
      </c>
      <c r="K3192">
        <v>168</v>
      </c>
      <c r="M3192">
        <v>20.100000000000001</v>
      </c>
    </row>
    <row r="3193" spans="3:13" x14ac:dyDescent="0.25">
      <c r="C3193" s="95">
        <v>39244</v>
      </c>
      <c r="D3193" s="98">
        <v>1.9690000000000001</v>
      </c>
      <c r="E3193">
        <v>69.56</v>
      </c>
      <c r="F3193">
        <v>1.3358000000000001</v>
      </c>
      <c r="G3193">
        <v>90.65</v>
      </c>
      <c r="H3193">
        <v>72.674999999999997</v>
      </c>
      <c r="I3193">
        <v>396</v>
      </c>
      <c r="J3193">
        <v>556</v>
      </c>
      <c r="K3193">
        <v>167.5</v>
      </c>
      <c r="M3193">
        <v>20.100000000000001</v>
      </c>
    </row>
    <row r="3194" spans="3:13" x14ac:dyDescent="0.25">
      <c r="C3194" s="95">
        <v>39241</v>
      </c>
      <c r="D3194" s="98">
        <v>1.9698</v>
      </c>
      <c r="E3194">
        <v>68.599999999999994</v>
      </c>
      <c r="F3194">
        <v>1.3372999999999999</v>
      </c>
      <c r="G3194">
        <v>89.724999999999994</v>
      </c>
      <c r="H3194">
        <v>72.875</v>
      </c>
      <c r="I3194">
        <v>382</v>
      </c>
      <c r="J3194">
        <v>527.5</v>
      </c>
      <c r="K3194">
        <v>163</v>
      </c>
      <c r="M3194">
        <v>20.03</v>
      </c>
    </row>
    <row r="3195" spans="3:13" x14ac:dyDescent="0.25">
      <c r="C3195" s="95">
        <v>39240</v>
      </c>
      <c r="D3195" s="98">
        <v>1.9778</v>
      </c>
      <c r="E3195">
        <v>71.22</v>
      </c>
      <c r="F3195">
        <v>1.3428</v>
      </c>
      <c r="G3195">
        <v>89.674999999999997</v>
      </c>
      <c r="H3195">
        <v>73.099999999999994</v>
      </c>
      <c r="I3195">
        <v>384.75</v>
      </c>
      <c r="J3195">
        <v>524.5</v>
      </c>
      <c r="K3195">
        <v>163</v>
      </c>
      <c r="M3195">
        <v>20.14</v>
      </c>
    </row>
    <row r="3196" spans="3:13" x14ac:dyDescent="0.25">
      <c r="C3196" s="95">
        <v>39239</v>
      </c>
      <c r="D3196" s="98">
        <v>1.9922</v>
      </c>
      <c r="E3196">
        <v>71.02</v>
      </c>
      <c r="F3196">
        <v>1.3503000000000001</v>
      </c>
      <c r="G3196">
        <v>90</v>
      </c>
      <c r="H3196">
        <v>73.349999999999994</v>
      </c>
      <c r="I3196">
        <v>374.75</v>
      </c>
      <c r="J3196">
        <v>519.75</v>
      </c>
      <c r="K3196">
        <v>162.75</v>
      </c>
      <c r="M3196">
        <v>20.149999999999999</v>
      </c>
    </row>
    <row r="3197" spans="3:13" x14ac:dyDescent="0.25">
      <c r="C3197" s="95">
        <v>39238</v>
      </c>
      <c r="D3197" s="98">
        <v>1.9930000000000001</v>
      </c>
      <c r="E3197">
        <v>70.45</v>
      </c>
      <c r="F3197">
        <v>1.3523000000000001</v>
      </c>
      <c r="G3197">
        <v>91.025000000000006</v>
      </c>
      <c r="H3197">
        <v>74.650000000000006</v>
      </c>
      <c r="I3197">
        <v>380.25</v>
      </c>
      <c r="J3197">
        <v>527.25</v>
      </c>
      <c r="K3197">
        <v>165.5</v>
      </c>
      <c r="M3197">
        <v>20.2</v>
      </c>
    </row>
    <row r="3198" spans="3:13" x14ac:dyDescent="0.25">
      <c r="C3198" s="95">
        <v>39237</v>
      </c>
      <c r="D3198" s="98">
        <v>1.9915</v>
      </c>
      <c r="E3198">
        <v>70.400000000000006</v>
      </c>
      <c r="F3198">
        <v>1.3491</v>
      </c>
      <c r="G3198">
        <v>91.125</v>
      </c>
      <c r="H3198">
        <v>74.55</v>
      </c>
      <c r="I3198">
        <v>383.6</v>
      </c>
      <c r="J3198">
        <v>520.25</v>
      </c>
      <c r="K3198">
        <v>159.25</v>
      </c>
      <c r="M3198">
        <v>20.25</v>
      </c>
    </row>
    <row r="3199" spans="3:13" x14ac:dyDescent="0.25">
      <c r="C3199" s="95">
        <v>39234</v>
      </c>
      <c r="D3199" s="98">
        <v>1.9819</v>
      </c>
      <c r="E3199">
        <v>69.069999999999993</v>
      </c>
      <c r="F3199">
        <v>1.3448</v>
      </c>
      <c r="G3199">
        <v>90.8</v>
      </c>
      <c r="H3199">
        <v>74.875</v>
      </c>
      <c r="I3199">
        <v>386.75</v>
      </c>
      <c r="J3199">
        <v>520.75</v>
      </c>
      <c r="K3199">
        <v>158</v>
      </c>
      <c r="M3199">
        <v>20.16</v>
      </c>
    </row>
    <row r="3200" spans="3:13" x14ac:dyDescent="0.25">
      <c r="C3200" s="95">
        <v>39233</v>
      </c>
      <c r="D3200" s="98">
        <v>1.9804999999999999</v>
      </c>
      <c r="E3200">
        <v>68.040000000000006</v>
      </c>
      <c r="F3200">
        <v>1.3451</v>
      </c>
      <c r="G3200">
        <v>91.15</v>
      </c>
      <c r="H3200">
        <v>75.075000000000003</v>
      </c>
      <c r="I3200">
        <v>390.25</v>
      </c>
      <c r="J3200">
        <v>517</v>
      </c>
      <c r="K3200">
        <v>157</v>
      </c>
      <c r="M3200">
        <v>17.579999999999998</v>
      </c>
    </row>
    <row r="3201" spans="3:13" x14ac:dyDescent="0.25">
      <c r="C3201" s="95">
        <v>39232</v>
      </c>
      <c r="D3201" s="98">
        <v>1.9757</v>
      </c>
      <c r="E3201">
        <v>67.84</v>
      </c>
      <c r="F3201">
        <v>1.3428</v>
      </c>
      <c r="G3201">
        <v>90.7</v>
      </c>
      <c r="H3201">
        <v>75.275000000000006</v>
      </c>
      <c r="I3201">
        <v>382.25</v>
      </c>
      <c r="J3201">
        <v>510.75</v>
      </c>
      <c r="K3201">
        <v>156.5</v>
      </c>
      <c r="M3201">
        <v>17.579999999999998</v>
      </c>
    </row>
    <row r="3202" spans="3:13" x14ac:dyDescent="0.25">
      <c r="C3202" s="95">
        <v>39231</v>
      </c>
      <c r="D3202" s="98">
        <v>1.9809000000000001</v>
      </c>
      <c r="E3202">
        <v>68.13</v>
      </c>
      <c r="F3202">
        <v>1.3444</v>
      </c>
      <c r="G3202">
        <v>91</v>
      </c>
      <c r="H3202">
        <v>74.924999999999997</v>
      </c>
      <c r="I3202">
        <v>364.75</v>
      </c>
      <c r="J3202">
        <v>491</v>
      </c>
      <c r="K3202">
        <v>155</v>
      </c>
      <c r="M3202">
        <v>17.559999999999999</v>
      </c>
    </row>
    <row r="3203" spans="3:13" x14ac:dyDescent="0.25">
      <c r="C3203" s="95">
        <v>39230</v>
      </c>
      <c r="D3203" s="98">
        <v>1.9832000000000001</v>
      </c>
      <c r="E3203">
        <v>69.709999999999994</v>
      </c>
      <c r="F3203">
        <v>1.3452</v>
      </c>
      <c r="G3203">
        <v>91.05</v>
      </c>
      <c r="H3203">
        <v>74.724999999999994</v>
      </c>
      <c r="I3203">
        <v>376</v>
      </c>
      <c r="J3203">
        <v>501</v>
      </c>
      <c r="K3203">
        <v>156.25</v>
      </c>
      <c r="M3203">
        <v>17.559999999999999</v>
      </c>
    </row>
    <row r="3204" spans="3:13" x14ac:dyDescent="0.25">
      <c r="C3204" s="95">
        <v>39227</v>
      </c>
      <c r="D3204" s="98">
        <v>1.9834000000000001</v>
      </c>
      <c r="E3204">
        <v>70.69</v>
      </c>
      <c r="F3204">
        <v>1.3440000000000001</v>
      </c>
      <c r="G3204">
        <v>91.05</v>
      </c>
      <c r="H3204">
        <v>74.724999999999994</v>
      </c>
      <c r="I3204">
        <v>376</v>
      </c>
      <c r="J3204">
        <v>501</v>
      </c>
      <c r="K3204">
        <v>156</v>
      </c>
      <c r="M3204">
        <v>17.559999999999999</v>
      </c>
    </row>
    <row r="3205" spans="3:13" x14ac:dyDescent="0.25">
      <c r="C3205" s="95">
        <v>39226</v>
      </c>
      <c r="D3205" s="98">
        <v>1.984</v>
      </c>
      <c r="E3205">
        <v>70.72</v>
      </c>
      <c r="F3205">
        <v>1.3427</v>
      </c>
      <c r="G3205">
        <v>91.1</v>
      </c>
      <c r="H3205">
        <v>74.95</v>
      </c>
      <c r="I3205">
        <v>376.5</v>
      </c>
      <c r="J3205">
        <v>491</v>
      </c>
      <c r="K3205">
        <v>156</v>
      </c>
      <c r="M3205">
        <v>17.55</v>
      </c>
    </row>
    <row r="3206" spans="3:13" x14ac:dyDescent="0.25">
      <c r="C3206" s="95">
        <v>39225</v>
      </c>
      <c r="D3206" s="98">
        <v>1.9862</v>
      </c>
      <c r="E3206">
        <v>70.599999999999994</v>
      </c>
      <c r="F3206">
        <v>1.3460000000000001</v>
      </c>
      <c r="G3206">
        <v>91.85</v>
      </c>
      <c r="H3206">
        <v>74.625</v>
      </c>
      <c r="I3206">
        <v>368.5</v>
      </c>
      <c r="J3206">
        <v>476.5</v>
      </c>
      <c r="K3206">
        <v>154</v>
      </c>
      <c r="M3206">
        <v>17.579999999999998</v>
      </c>
    </row>
    <row r="3207" spans="3:13" x14ac:dyDescent="0.25">
      <c r="C3207" s="95">
        <v>39224</v>
      </c>
      <c r="D3207" s="98">
        <v>1.9748000000000001</v>
      </c>
      <c r="E3207">
        <v>69.52</v>
      </c>
      <c r="F3207">
        <v>1.3449</v>
      </c>
      <c r="G3207">
        <v>92.5</v>
      </c>
      <c r="H3207">
        <v>74.650000000000006</v>
      </c>
      <c r="I3207">
        <v>369.5</v>
      </c>
      <c r="J3207">
        <v>471</v>
      </c>
      <c r="K3207">
        <v>152.75</v>
      </c>
      <c r="M3207">
        <v>17.5</v>
      </c>
    </row>
    <row r="3208" spans="3:13" x14ac:dyDescent="0.25">
      <c r="C3208" s="95">
        <v>39223</v>
      </c>
      <c r="D3208" s="98">
        <v>1.9706999999999999</v>
      </c>
      <c r="E3208">
        <v>70.489999999999995</v>
      </c>
      <c r="F3208">
        <v>1.3467</v>
      </c>
      <c r="G3208">
        <v>93.6</v>
      </c>
      <c r="H3208">
        <v>75.325000000000003</v>
      </c>
      <c r="I3208">
        <v>381</v>
      </c>
      <c r="J3208">
        <v>479.5</v>
      </c>
      <c r="K3208">
        <v>151.5</v>
      </c>
      <c r="M3208">
        <v>17.5</v>
      </c>
    </row>
    <row r="3209" spans="3:13" x14ac:dyDescent="0.25">
      <c r="C3209" s="95">
        <v>39220</v>
      </c>
      <c r="D3209" s="98">
        <v>1.9742999999999999</v>
      </c>
      <c r="E3209">
        <v>69.42</v>
      </c>
      <c r="F3209">
        <v>1.3508</v>
      </c>
      <c r="G3209">
        <v>92.65</v>
      </c>
      <c r="H3209">
        <v>75.400000000000006</v>
      </c>
      <c r="I3209">
        <v>371.25</v>
      </c>
      <c r="J3209">
        <v>471.25</v>
      </c>
      <c r="K3209">
        <v>151</v>
      </c>
      <c r="M3209">
        <v>17.5</v>
      </c>
    </row>
    <row r="3210" spans="3:13" x14ac:dyDescent="0.25">
      <c r="C3210" s="95">
        <v>39219</v>
      </c>
      <c r="D3210" s="98">
        <v>1.9746999999999999</v>
      </c>
      <c r="E3210">
        <v>70.27</v>
      </c>
      <c r="F3210">
        <v>1.3493999999999999</v>
      </c>
      <c r="G3210">
        <v>92.424999999999997</v>
      </c>
      <c r="H3210">
        <v>75.625</v>
      </c>
      <c r="I3210">
        <v>373</v>
      </c>
      <c r="J3210">
        <v>485.5</v>
      </c>
      <c r="K3210">
        <v>151.75</v>
      </c>
      <c r="M3210">
        <v>17.5</v>
      </c>
    </row>
    <row r="3211" spans="3:13" x14ac:dyDescent="0.25">
      <c r="C3211" s="95">
        <v>39218</v>
      </c>
      <c r="D3211" s="98">
        <v>1.9773000000000001</v>
      </c>
      <c r="E3211">
        <v>68.010000000000005</v>
      </c>
      <c r="F3211">
        <v>1.3520000000000001</v>
      </c>
      <c r="G3211">
        <v>92.95</v>
      </c>
      <c r="H3211">
        <v>75.599999999999994</v>
      </c>
      <c r="I3211">
        <v>376</v>
      </c>
      <c r="J3211">
        <v>496.75</v>
      </c>
      <c r="K3211">
        <v>152</v>
      </c>
      <c r="M3211">
        <v>17.350000000000001</v>
      </c>
    </row>
    <row r="3212" spans="3:13" x14ac:dyDescent="0.25">
      <c r="C3212" s="95">
        <v>39217</v>
      </c>
      <c r="D3212" s="98">
        <v>1.9859</v>
      </c>
      <c r="E3212">
        <v>68.11</v>
      </c>
      <c r="F3212">
        <v>1.359</v>
      </c>
      <c r="G3212">
        <v>93.125</v>
      </c>
      <c r="H3212">
        <v>74.55</v>
      </c>
      <c r="I3212">
        <v>371.5</v>
      </c>
      <c r="J3212">
        <v>502</v>
      </c>
      <c r="K3212">
        <v>151</v>
      </c>
      <c r="M3212">
        <v>17.399999999999999</v>
      </c>
    </row>
    <row r="3213" spans="3:13" x14ac:dyDescent="0.25">
      <c r="C3213" s="95">
        <v>39216</v>
      </c>
      <c r="D3213" s="98">
        <v>1.9791000000000001</v>
      </c>
      <c r="E3213">
        <v>66.83</v>
      </c>
      <c r="F3213">
        <v>1.3540000000000001</v>
      </c>
      <c r="G3213">
        <v>93.2</v>
      </c>
      <c r="H3213">
        <v>74.5</v>
      </c>
      <c r="I3213">
        <v>358</v>
      </c>
      <c r="J3213">
        <v>489</v>
      </c>
      <c r="K3213">
        <v>154</v>
      </c>
      <c r="M3213">
        <v>17.5</v>
      </c>
    </row>
    <row r="3214" spans="3:13" x14ac:dyDescent="0.25">
      <c r="C3214" s="95">
        <v>39213</v>
      </c>
      <c r="D3214" s="98">
        <v>1.9805999999999999</v>
      </c>
      <c r="E3214">
        <v>66.83</v>
      </c>
      <c r="F3214">
        <v>1.3527</v>
      </c>
      <c r="G3214">
        <v>93.4</v>
      </c>
      <c r="H3214">
        <v>74.974999999999994</v>
      </c>
      <c r="I3214">
        <v>361</v>
      </c>
      <c r="J3214">
        <v>483</v>
      </c>
      <c r="K3214">
        <v>149</v>
      </c>
      <c r="M3214">
        <v>17.45</v>
      </c>
    </row>
    <row r="3215" spans="3:13" x14ac:dyDescent="0.25">
      <c r="C3215" s="95">
        <v>39212</v>
      </c>
      <c r="D3215" s="98">
        <v>1.9802</v>
      </c>
      <c r="E3215">
        <v>65.790000000000006</v>
      </c>
      <c r="F3215">
        <v>1.3484</v>
      </c>
      <c r="G3215">
        <v>92.7</v>
      </c>
      <c r="H3215">
        <v>74.650000000000006</v>
      </c>
      <c r="I3215">
        <v>345.75</v>
      </c>
      <c r="J3215">
        <v>473</v>
      </c>
      <c r="K3215">
        <v>155.5</v>
      </c>
      <c r="M3215">
        <v>17.5</v>
      </c>
    </row>
    <row r="3216" spans="3:13" x14ac:dyDescent="0.25">
      <c r="C3216" s="95">
        <v>39211</v>
      </c>
      <c r="D3216" s="98">
        <v>1.9943</v>
      </c>
      <c r="E3216">
        <v>65.2</v>
      </c>
      <c r="F3216">
        <v>1.3528</v>
      </c>
      <c r="G3216">
        <v>92.4</v>
      </c>
      <c r="H3216">
        <v>73.875</v>
      </c>
      <c r="I3216">
        <v>357.25</v>
      </c>
      <c r="J3216">
        <v>471</v>
      </c>
      <c r="K3216">
        <v>156.25</v>
      </c>
      <c r="M3216">
        <v>17.32</v>
      </c>
    </row>
    <row r="3217" spans="3:13" x14ac:dyDescent="0.25">
      <c r="C3217" s="95">
        <v>39210</v>
      </c>
      <c r="D3217" s="98">
        <v>1.9888999999999999</v>
      </c>
      <c r="E3217">
        <v>65.540000000000006</v>
      </c>
      <c r="F3217">
        <v>1.3541000000000001</v>
      </c>
      <c r="G3217">
        <v>92.325000000000003</v>
      </c>
      <c r="H3217">
        <v>74.5</v>
      </c>
      <c r="I3217">
        <v>353.75</v>
      </c>
      <c r="J3217">
        <v>469</v>
      </c>
      <c r="K3217">
        <v>155.25</v>
      </c>
      <c r="M3217">
        <v>17.3</v>
      </c>
    </row>
    <row r="3218" spans="3:13" x14ac:dyDescent="0.25">
      <c r="C3218" s="95">
        <v>39209</v>
      </c>
      <c r="D3218" s="98">
        <v>1.9923999999999999</v>
      </c>
      <c r="E3218">
        <v>64.44</v>
      </c>
      <c r="F3218">
        <v>1.3597999999999999</v>
      </c>
      <c r="G3218">
        <v>91.95</v>
      </c>
      <c r="H3218">
        <v>75.375</v>
      </c>
      <c r="I3218">
        <v>369.5</v>
      </c>
      <c r="J3218">
        <v>482</v>
      </c>
      <c r="K3218">
        <v>156.5</v>
      </c>
      <c r="M3218">
        <v>17.149999999999999</v>
      </c>
    </row>
    <row r="3219" spans="3:13" x14ac:dyDescent="0.25">
      <c r="C3219" s="95">
        <v>39206</v>
      </c>
      <c r="D3219" s="98">
        <v>1.9917</v>
      </c>
      <c r="E3219">
        <v>65.31</v>
      </c>
      <c r="F3219">
        <v>1.3589</v>
      </c>
      <c r="G3219">
        <v>92.174999999999997</v>
      </c>
      <c r="H3219">
        <v>75.25</v>
      </c>
      <c r="I3219">
        <v>381.25</v>
      </c>
      <c r="J3219">
        <v>482</v>
      </c>
      <c r="K3219">
        <v>155.75</v>
      </c>
      <c r="M3219">
        <v>17.45</v>
      </c>
    </row>
    <row r="3220" spans="3:13" x14ac:dyDescent="0.25">
      <c r="C3220" s="95">
        <v>39205</v>
      </c>
      <c r="D3220" s="98">
        <v>1.988</v>
      </c>
      <c r="E3220">
        <v>66.05</v>
      </c>
      <c r="F3220">
        <v>1.3553999999999999</v>
      </c>
      <c r="G3220">
        <v>91.724999999999994</v>
      </c>
      <c r="H3220">
        <v>74.95</v>
      </c>
      <c r="I3220">
        <v>379.75</v>
      </c>
      <c r="J3220">
        <v>481</v>
      </c>
      <c r="K3220">
        <v>159</v>
      </c>
      <c r="M3220">
        <v>16.149999999999999</v>
      </c>
    </row>
    <row r="3221" spans="3:13" x14ac:dyDescent="0.25">
      <c r="C3221" s="95">
        <v>39204</v>
      </c>
      <c r="D3221" s="98">
        <v>1.9891000000000001</v>
      </c>
      <c r="E3221">
        <v>66.25</v>
      </c>
      <c r="F3221">
        <v>1.3589</v>
      </c>
      <c r="G3221">
        <v>93.85</v>
      </c>
      <c r="H3221">
        <v>75.575000000000003</v>
      </c>
      <c r="I3221">
        <v>372</v>
      </c>
      <c r="J3221">
        <v>479.5</v>
      </c>
      <c r="K3221">
        <v>161</v>
      </c>
      <c r="M3221">
        <v>16.11</v>
      </c>
    </row>
    <row r="3222" spans="3:13" x14ac:dyDescent="0.25">
      <c r="C3222" s="95">
        <v>39203</v>
      </c>
      <c r="D3222" s="98">
        <v>1.9988999999999999</v>
      </c>
      <c r="E3222">
        <v>67</v>
      </c>
      <c r="F3222">
        <v>1.3603000000000001</v>
      </c>
      <c r="G3222">
        <v>93.875</v>
      </c>
      <c r="H3222">
        <v>76.05</v>
      </c>
      <c r="I3222">
        <v>367.5</v>
      </c>
      <c r="J3222">
        <v>488.5</v>
      </c>
      <c r="K3222">
        <v>161.25</v>
      </c>
      <c r="M3222">
        <v>16.11</v>
      </c>
    </row>
    <row r="3223" spans="3:13" x14ac:dyDescent="0.25">
      <c r="C3223" s="95">
        <v>39202</v>
      </c>
      <c r="D3223" s="98">
        <v>1.9987999999999999</v>
      </c>
      <c r="E3223">
        <v>67.650000000000006</v>
      </c>
      <c r="F3223">
        <v>1.3645</v>
      </c>
      <c r="G3223">
        <v>97.275000000000006</v>
      </c>
      <c r="H3223">
        <v>75.599999999999994</v>
      </c>
      <c r="I3223">
        <v>358</v>
      </c>
      <c r="J3223">
        <v>485.5</v>
      </c>
      <c r="K3223">
        <v>161.25</v>
      </c>
      <c r="M3223">
        <v>16.100000000000001</v>
      </c>
    </row>
    <row r="3224" spans="3:13" x14ac:dyDescent="0.25">
      <c r="C3224" s="95">
        <v>39199</v>
      </c>
      <c r="D3224" s="98">
        <v>1.9978</v>
      </c>
      <c r="E3224">
        <v>68.41</v>
      </c>
      <c r="F3224">
        <v>1.3652</v>
      </c>
      <c r="G3224">
        <v>97.2</v>
      </c>
      <c r="H3224">
        <v>74.45</v>
      </c>
      <c r="I3224">
        <v>364.25</v>
      </c>
      <c r="J3224">
        <v>500.5</v>
      </c>
      <c r="K3224">
        <v>160</v>
      </c>
      <c r="M3224">
        <v>16.100000000000001</v>
      </c>
    </row>
    <row r="3225" spans="3:13" x14ac:dyDescent="0.25">
      <c r="C3225" s="95">
        <v>39198</v>
      </c>
      <c r="D3225" s="98">
        <v>1.9908999999999999</v>
      </c>
      <c r="E3225">
        <v>67.650000000000006</v>
      </c>
      <c r="F3225">
        <v>1.3593</v>
      </c>
      <c r="G3225">
        <v>96.55</v>
      </c>
      <c r="H3225">
        <v>75.075000000000003</v>
      </c>
      <c r="I3225">
        <v>364.75</v>
      </c>
      <c r="J3225">
        <v>507</v>
      </c>
      <c r="K3225">
        <v>161.5</v>
      </c>
      <c r="M3225">
        <v>16.05</v>
      </c>
    </row>
    <row r="3226" spans="3:13" x14ac:dyDescent="0.25">
      <c r="C3226" s="95">
        <v>39197</v>
      </c>
      <c r="D3226" s="98">
        <v>2.0017</v>
      </c>
      <c r="E3226">
        <v>68.569999999999993</v>
      </c>
      <c r="F3226">
        <v>1.3636999999999999</v>
      </c>
      <c r="G3226">
        <v>96.95</v>
      </c>
      <c r="H3226">
        <v>76.224999999999994</v>
      </c>
      <c r="I3226">
        <v>371.25</v>
      </c>
      <c r="J3226">
        <v>506.25</v>
      </c>
      <c r="K3226">
        <v>163</v>
      </c>
      <c r="M3226">
        <v>16.05</v>
      </c>
    </row>
    <row r="3227" spans="3:13" x14ac:dyDescent="0.25">
      <c r="C3227" s="95">
        <v>39196</v>
      </c>
      <c r="D3227" s="98">
        <v>2.0019</v>
      </c>
      <c r="E3227">
        <v>67.16</v>
      </c>
      <c r="F3227">
        <v>1.3641000000000001</v>
      </c>
      <c r="G3227">
        <v>96.9</v>
      </c>
      <c r="H3227">
        <v>75.849999999999994</v>
      </c>
      <c r="I3227">
        <v>360.5</v>
      </c>
      <c r="J3227">
        <v>483.5</v>
      </c>
      <c r="K3227">
        <v>156.5</v>
      </c>
      <c r="M3227">
        <v>16.05</v>
      </c>
    </row>
    <row r="3228" spans="3:13" x14ac:dyDescent="0.25">
      <c r="C3228" s="95">
        <v>39195</v>
      </c>
      <c r="D3228" s="98">
        <v>1.9992000000000001</v>
      </c>
      <c r="E3228">
        <v>68.150000000000006</v>
      </c>
      <c r="F3228">
        <v>1.3574999999999999</v>
      </c>
      <c r="G3228">
        <v>97.424999999999997</v>
      </c>
      <c r="H3228">
        <v>76.650000000000006</v>
      </c>
      <c r="I3228">
        <v>352.25</v>
      </c>
      <c r="J3228">
        <v>494</v>
      </c>
      <c r="K3228">
        <v>158.25</v>
      </c>
      <c r="M3228">
        <v>16.100000000000001</v>
      </c>
    </row>
    <row r="3229" spans="3:13" x14ac:dyDescent="0.25">
      <c r="C3229" s="95">
        <v>39192</v>
      </c>
      <c r="D3229" s="98">
        <v>2.0023</v>
      </c>
      <c r="E3229">
        <v>66.489999999999995</v>
      </c>
      <c r="F3229">
        <v>1.359</v>
      </c>
      <c r="G3229">
        <v>95.625</v>
      </c>
      <c r="H3229">
        <v>76.575000000000003</v>
      </c>
      <c r="I3229">
        <v>360.5</v>
      </c>
      <c r="J3229">
        <v>502</v>
      </c>
      <c r="K3229">
        <v>158.25</v>
      </c>
      <c r="M3229">
        <v>16.100000000000001</v>
      </c>
    </row>
    <row r="3230" spans="3:13" x14ac:dyDescent="0.25">
      <c r="C3230" s="95">
        <v>39191</v>
      </c>
      <c r="D3230" s="98">
        <v>2.0024000000000002</v>
      </c>
      <c r="E3230">
        <v>65.94</v>
      </c>
      <c r="F3230">
        <v>1.3606</v>
      </c>
      <c r="G3230">
        <v>96.45</v>
      </c>
      <c r="H3230">
        <v>76.674999999999997</v>
      </c>
      <c r="I3230">
        <v>371.25</v>
      </c>
      <c r="J3230">
        <v>496</v>
      </c>
      <c r="K3230">
        <v>161.25</v>
      </c>
      <c r="M3230">
        <v>16.100000000000001</v>
      </c>
    </row>
    <row r="3231" spans="3:13" x14ac:dyDescent="0.25">
      <c r="C3231" s="95">
        <v>39190</v>
      </c>
      <c r="D3231" s="98">
        <v>2.0082</v>
      </c>
      <c r="E3231">
        <v>66.040000000000006</v>
      </c>
      <c r="F3231">
        <v>1.3607</v>
      </c>
      <c r="G3231">
        <v>97.125</v>
      </c>
      <c r="H3231">
        <v>75.8</v>
      </c>
      <c r="I3231">
        <v>363.5</v>
      </c>
      <c r="J3231">
        <v>474.5</v>
      </c>
      <c r="K3231">
        <v>159.75</v>
      </c>
      <c r="M3231">
        <v>16.02</v>
      </c>
    </row>
    <row r="3232" spans="3:13" x14ac:dyDescent="0.25">
      <c r="C3232" s="95">
        <v>39189</v>
      </c>
      <c r="D3232" s="98">
        <v>2.0078</v>
      </c>
      <c r="E3232">
        <v>65.930000000000007</v>
      </c>
      <c r="F3232">
        <v>1.3571</v>
      </c>
      <c r="G3232">
        <v>97.65</v>
      </c>
      <c r="H3232">
        <v>76.400000000000006</v>
      </c>
      <c r="I3232">
        <v>353.25</v>
      </c>
      <c r="J3232">
        <v>477.5</v>
      </c>
      <c r="K3232">
        <v>161.75</v>
      </c>
      <c r="M3232">
        <v>16.05</v>
      </c>
    </row>
    <row r="3233" spans="3:13" x14ac:dyDescent="0.25">
      <c r="C3233" s="95">
        <v>39188</v>
      </c>
      <c r="D3233" s="98">
        <v>1.9898</v>
      </c>
      <c r="E3233">
        <v>67.25</v>
      </c>
      <c r="F3233">
        <v>1.3531</v>
      </c>
      <c r="G3233">
        <v>97.3</v>
      </c>
      <c r="H3233">
        <v>76.650000000000006</v>
      </c>
      <c r="I3233">
        <v>364.25</v>
      </c>
      <c r="J3233">
        <v>475.25</v>
      </c>
      <c r="K3233">
        <v>160.75</v>
      </c>
      <c r="M3233">
        <v>16.010000000000002</v>
      </c>
    </row>
    <row r="3234" spans="3:13" x14ac:dyDescent="0.25">
      <c r="C3234" s="95">
        <v>39185</v>
      </c>
      <c r="D3234" s="98">
        <v>1.9865999999999999</v>
      </c>
      <c r="E3234">
        <v>68.97</v>
      </c>
      <c r="F3234">
        <v>1.3529</v>
      </c>
      <c r="G3234">
        <v>97.05</v>
      </c>
      <c r="H3234">
        <v>75.95</v>
      </c>
      <c r="I3234">
        <v>369</v>
      </c>
      <c r="J3234">
        <v>478.5</v>
      </c>
      <c r="K3234">
        <v>160</v>
      </c>
      <c r="M3234">
        <v>16.05</v>
      </c>
    </row>
    <row r="3235" spans="3:13" x14ac:dyDescent="0.25">
      <c r="C3235" s="95">
        <v>39184</v>
      </c>
      <c r="D3235" s="98">
        <v>1.9794</v>
      </c>
      <c r="E3235">
        <v>68.72</v>
      </c>
      <c r="F3235">
        <v>1.3485</v>
      </c>
      <c r="G3235">
        <v>97.35</v>
      </c>
      <c r="H3235">
        <v>75.650000000000006</v>
      </c>
      <c r="I3235">
        <v>358.75</v>
      </c>
      <c r="J3235">
        <v>458</v>
      </c>
      <c r="K3235">
        <v>157.75</v>
      </c>
      <c r="M3235">
        <v>15.98</v>
      </c>
    </row>
    <row r="3236" spans="3:13" x14ac:dyDescent="0.25">
      <c r="C3236" s="95">
        <v>39183</v>
      </c>
      <c r="D3236" s="98">
        <v>1.9746999999999999</v>
      </c>
      <c r="E3236">
        <v>67.84</v>
      </c>
      <c r="F3236">
        <v>1.343</v>
      </c>
      <c r="G3236">
        <v>99.924999999999997</v>
      </c>
      <c r="H3236">
        <v>64.75</v>
      </c>
      <c r="I3236">
        <v>360.75</v>
      </c>
      <c r="J3236">
        <v>456.25</v>
      </c>
      <c r="K3236">
        <v>158</v>
      </c>
      <c r="M3236">
        <v>15.98</v>
      </c>
    </row>
    <row r="3237" spans="3:13" x14ac:dyDescent="0.25">
      <c r="C3237" s="95">
        <v>39182</v>
      </c>
      <c r="D3237" s="98">
        <v>1.9722</v>
      </c>
      <c r="E3237">
        <v>67.42</v>
      </c>
      <c r="F3237">
        <v>1.3435999999999999</v>
      </c>
      <c r="G3237">
        <v>100.27500000000001</v>
      </c>
      <c r="H3237">
        <v>64.775000000000006</v>
      </c>
      <c r="I3237">
        <v>369</v>
      </c>
      <c r="J3237">
        <v>457.75</v>
      </c>
      <c r="K3237">
        <v>154.75</v>
      </c>
      <c r="M3237">
        <v>15.98</v>
      </c>
    </row>
    <row r="3238" spans="3:13" x14ac:dyDescent="0.25">
      <c r="C3238" s="95">
        <v>39181</v>
      </c>
      <c r="D3238" s="98">
        <v>1.9621</v>
      </c>
      <c r="E3238">
        <v>66.59</v>
      </c>
      <c r="F3238">
        <v>1.3352999999999999</v>
      </c>
      <c r="G3238">
        <v>100.9</v>
      </c>
      <c r="H3238">
        <v>65.025000000000006</v>
      </c>
      <c r="I3238">
        <v>363.5</v>
      </c>
      <c r="J3238">
        <v>447.5</v>
      </c>
      <c r="K3238">
        <v>154</v>
      </c>
      <c r="M3238">
        <v>15.97</v>
      </c>
    </row>
    <row r="3239" spans="3:13" x14ac:dyDescent="0.25">
      <c r="C3239" s="95">
        <v>39178</v>
      </c>
      <c r="D3239" s="98">
        <v>1.9651000000000001</v>
      </c>
      <c r="E3239">
        <v>68.239999999999995</v>
      </c>
      <c r="F3239">
        <v>1.3376999999999999</v>
      </c>
      <c r="G3239">
        <v>100.45</v>
      </c>
      <c r="H3239">
        <v>65.174999999999997</v>
      </c>
      <c r="I3239">
        <v>366</v>
      </c>
      <c r="J3239">
        <v>445</v>
      </c>
      <c r="K3239">
        <v>154</v>
      </c>
      <c r="M3239">
        <v>15.87</v>
      </c>
    </row>
    <row r="3240" spans="3:13" x14ac:dyDescent="0.25">
      <c r="C3240" s="95">
        <v>39177</v>
      </c>
      <c r="D3240" s="98">
        <v>1.9701</v>
      </c>
      <c r="E3240">
        <v>68.239999999999995</v>
      </c>
      <c r="F3240">
        <v>1.3421000000000001</v>
      </c>
      <c r="G3240">
        <v>100.45</v>
      </c>
      <c r="H3240">
        <v>65.174999999999997</v>
      </c>
      <c r="I3240">
        <v>366</v>
      </c>
      <c r="J3240">
        <v>445</v>
      </c>
      <c r="K3240">
        <v>154</v>
      </c>
      <c r="M3240">
        <v>15.87</v>
      </c>
    </row>
    <row r="3241" spans="3:13" x14ac:dyDescent="0.25">
      <c r="C3241" s="95">
        <v>39176</v>
      </c>
      <c r="D3241" s="98">
        <v>1.976</v>
      </c>
      <c r="E3241">
        <v>68.400000000000006</v>
      </c>
      <c r="F3241">
        <v>1.3371</v>
      </c>
      <c r="G3241">
        <v>99.05</v>
      </c>
      <c r="H3241">
        <v>65.375</v>
      </c>
      <c r="I3241">
        <v>359.25</v>
      </c>
      <c r="J3241">
        <v>431.25</v>
      </c>
      <c r="K3241">
        <v>152</v>
      </c>
      <c r="M3241">
        <v>15.75</v>
      </c>
    </row>
    <row r="3242" spans="3:13" x14ac:dyDescent="0.25">
      <c r="C3242" s="95">
        <v>39175</v>
      </c>
      <c r="D3242" s="98">
        <v>1.9745999999999999</v>
      </c>
      <c r="E3242">
        <v>67.81</v>
      </c>
      <c r="F3242">
        <v>1.3332999999999999</v>
      </c>
      <c r="G3242">
        <v>98.525000000000006</v>
      </c>
      <c r="H3242">
        <v>65.375</v>
      </c>
      <c r="I3242">
        <v>346.25</v>
      </c>
      <c r="J3242">
        <v>419</v>
      </c>
      <c r="K3242">
        <v>150</v>
      </c>
      <c r="M3242">
        <v>15.72</v>
      </c>
    </row>
    <row r="3243" spans="3:13" x14ac:dyDescent="0.25">
      <c r="C3243" s="95">
        <v>39174</v>
      </c>
      <c r="D3243" s="98">
        <v>1.9776</v>
      </c>
      <c r="E3243">
        <v>68.739999999999995</v>
      </c>
      <c r="F3243">
        <v>1.3368</v>
      </c>
      <c r="G3243">
        <v>99</v>
      </c>
      <c r="H3243">
        <v>65.025000000000006</v>
      </c>
      <c r="I3243">
        <v>354.75</v>
      </c>
      <c r="J3243">
        <v>428</v>
      </c>
      <c r="K3243">
        <v>147.5</v>
      </c>
      <c r="M3243">
        <v>15.7</v>
      </c>
    </row>
    <row r="3244" spans="3:13" x14ac:dyDescent="0.25">
      <c r="C3244" s="95">
        <v>39171</v>
      </c>
      <c r="D3244" s="98">
        <v>1.9679</v>
      </c>
      <c r="E3244">
        <v>68.099999999999994</v>
      </c>
      <c r="F3244">
        <v>1.3354999999999999</v>
      </c>
      <c r="G3244">
        <v>97.6</v>
      </c>
      <c r="H3244">
        <v>63.85</v>
      </c>
      <c r="I3244">
        <v>374.5</v>
      </c>
      <c r="J3244">
        <v>438</v>
      </c>
      <c r="K3244">
        <v>148.5</v>
      </c>
      <c r="M3244">
        <v>15.77</v>
      </c>
    </row>
    <row r="3245" spans="3:13" x14ac:dyDescent="0.25">
      <c r="C3245" s="95">
        <v>39170</v>
      </c>
      <c r="D3245" s="98">
        <v>1.9624999999999999</v>
      </c>
      <c r="E3245">
        <v>67.88</v>
      </c>
      <c r="F3245">
        <v>1.3331</v>
      </c>
      <c r="G3245">
        <v>96.375</v>
      </c>
      <c r="H3245">
        <v>63.5</v>
      </c>
      <c r="I3245">
        <v>394.5</v>
      </c>
      <c r="J3245">
        <v>461</v>
      </c>
      <c r="K3245">
        <v>151.25</v>
      </c>
      <c r="M3245">
        <v>14.96</v>
      </c>
    </row>
    <row r="3246" spans="3:13" x14ac:dyDescent="0.25">
      <c r="C3246" s="95">
        <v>39169</v>
      </c>
      <c r="D3246" s="98">
        <v>1.9612000000000001</v>
      </c>
      <c r="E3246">
        <v>65.78</v>
      </c>
      <c r="F3246">
        <v>1.3315999999999999</v>
      </c>
      <c r="G3246">
        <v>96.174999999999997</v>
      </c>
      <c r="H3246">
        <v>63.4</v>
      </c>
      <c r="I3246">
        <v>388.5</v>
      </c>
      <c r="J3246">
        <v>456.5</v>
      </c>
      <c r="K3246">
        <v>151.25</v>
      </c>
      <c r="M3246">
        <v>14.94</v>
      </c>
    </row>
    <row r="3247" spans="3:13" x14ac:dyDescent="0.25">
      <c r="C3247" s="95">
        <v>39168</v>
      </c>
      <c r="D3247" s="98">
        <v>1.9648000000000001</v>
      </c>
      <c r="E3247">
        <v>64.599999999999994</v>
      </c>
      <c r="F3247">
        <v>1.3351999999999999</v>
      </c>
      <c r="G3247">
        <v>96.825000000000003</v>
      </c>
      <c r="H3247">
        <v>63.375</v>
      </c>
      <c r="I3247">
        <v>392.5</v>
      </c>
      <c r="J3247">
        <v>454</v>
      </c>
      <c r="K3247">
        <v>152.5</v>
      </c>
      <c r="M3247">
        <v>14.9</v>
      </c>
    </row>
    <row r="3248" spans="3:13" x14ac:dyDescent="0.25">
      <c r="C3248" s="95">
        <v>39167</v>
      </c>
      <c r="D3248" s="98">
        <v>1.9696</v>
      </c>
      <c r="E3248">
        <v>64.41</v>
      </c>
      <c r="F3248">
        <v>1.3332999999999999</v>
      </c>
      <c r="G3248">
        <v>98.05</v>
      </c>
      <c r="H3248">
        <v>63.8</v>
      </c>
      <c r="I3248">
        <v>391</v>
      </c>
      <c r="J3248">
        <v>458</v>
      </c>
      <c r="K3248">
        <v>153.25</v>
      </c>
      <c r="M3248">
        <v>14.91</v>
      </c>
    </row>
    <row r="3249" spans="3:13" x14ac:dyDescent="0.25">
      <c r="C3249" s="95">
        <v>39164</v>
      </c>
      <c r="D3249" s="98">
        <v>1.9619</v>
      </c>
      <c r="E3249">
        <v>63.18</v>
      </c>
      <c r="F3249">
        <v>1.3282</v>
      </c>
      <c r="G3249">
        <v>98.1</v>
      </c>
      <c r="H3249">
        <v>63.575000000000003</v>
      </c>
      <c r="I3249">
        <v>403.25</v>
      </c>
      <c r="J3249">
        <v>461.5</v>
      </c>
      <c r="K3249">
        <v>153.25</v>
      </c>
      <c r="M3249">
        <v>14.95</v>
      </c>
    </row>
    <row r="3250" spans="3:13" x14ac:dyDescent="0.25">
      <c r="C3250" s="95">
        <v>39163</v>
      </c>
      <c r="D3250" s="98">
        <v>1.9645999999999999</v>
      </c>
      <c r="E3250">
        <v>62.51</v>
      </c>
      <c r="F3250">
        <v>1.3331</v>
      </c>
      <c r="G3250">
        <v>98.4</v>
      </c>
      <c r="H3250">
        <v>63.8</v>
      </c>
      <c r="I3250">
        <v>409.5</v>
      </c>
      <c r="J3250">
        <v>467</v>
      </c>
      <c r="K3250">
        <v>153.5</v>
      </c>
      <c r="M3250">
        <v>14.89</v>
      </c>
    </row>
    <row r="3251" spans="3:13" x14ac:dyDescent="0.25">
      <c r="C3251" s="95">
        <v>39162</v>
      </c>
      <c r="D3251" s="98">
        <v>1.9678</v>
      </c>
      <c r="E3251">
        <v>60.77</v>
      </c>
      <c r="F3251">
        <v>1.3385</v>
      </c>
      <c r="G3251">
        <v>97.724999999999994</v>
      </c>
      <c r="H3251">
        <v>63.375</v>
      </c>
      <c r="I3251">
        <v>409.75</v>
      </c>
      <c r="J3251">
        <v>465.5</v>
      </c>
      <c r="K3251">
        <v>153.75</v>
      </c>
      <c r="M3251">
        <v>14.88</v>
      </c>
    </row>
    <row r="3252" spans="3:13" x14ac:dyDescent="0.25">
      <c r="C3252" s="95">
        <v>39161</v>
      </c>
      <c r="D3252" s="98">
        <v>1.9611000000000001</v>
      </c>
      <c r="E3252">
        <v>60.2</v>
      </c>
      <c r="F3252">
        <v>1.3313999999999999</v>
      </c>
      <c r="G3252">
        <v>97.6</v>
      </c>
      <c r="H3252">
        <v>64.075000000000003</v>
      </c>
      <c r="I3252">
        <v>405.25</v>
      </c>
      <c r="J3252">
        <v>462.75</v>
      </c>
      <c r="K3252">
        <v>152.75</v>
      </c>
      <c r="M3252">
        <v>14.87</v>
      </c>
    </row>
    <row r="3253" spans="3:13" x14ac:dyDescent="0.25">
      <c r="C3253" s="95">
        <v>39160</v>
      </c>
      <c r="D3253" s="98">
        <v>1.9440999999999999</v>
      </c>
      <c r="E3253">
        <v>60.52</v>
      </c>
      <c r="F3253">
        <v>1.33</v>
      </c>
      <c r="G3253">
        <v>97.8</v>
      </c>
      <c r="H3253">
        <v>64.375</v>
      </c>
      <c r="I3253">
        <v>398</v>
      </c>
      <c r="J3253">
        <v>455</v>
      </c>
      <c r="K3253">
        <v>152.25</v>
      </c>
      <c r="M3253">
        <v>14.91</v>
      </c>
    </row>
    <row r="3254" spans="3:13" x14ac:dyDescent="0.25">
      <c r="C3254" s="95">
        <v>39157</v>
      </c>
      <c r="D3254" s="98">
        <v>1.9411</v>
      </c>
      <c r="E3254">
        <v>60.3</v>
      </c>
      <c r="F3254">
        <v>1.3310999999999999</v>
      </c>
      <c r="G3254">
        <v>97.1</v>
      </c>
      <c r="H3254">
        <v>64.400000000000006</v>
      </c>
      <c r="I3254">
        <v>399.5</v>
      </c>
      <c r="J3254">
        <v>460.75</v>
      </c>
      <c r="K3254">
        <v>151.75</v>
      </c>
      <c r="M3254">
        <v>14.93</v>
      </c>
    </row>
    <row r="3255" spans="3:13" x14ac:dyDescent="0.25">
      <c r="C3255" s="95">
        <v>39156</v>
      </c>
      <c r="D3255" s="98">
        <v>1.9367000000000001</v>
      </c>
      <c r="E3255">
        <v>60.98</v>
      </c>
      <c r="F3255">
        <v>1.3237000000000001</v>
      </c>
      <c r="G3255">
        <v>99.05</v>
      </c>
      <c r="H3255">
        <v>65.875</v>
      </c>
      <c r="I3255">
        <v>397.75</v>
      </c>
      <c r="J3255">
        <v>455.5</v>
      </c>
      <c r="K3255">
        <v>152</v>
      </c>
      <c r="M3255">
        <v>14.95</v>
      </c>
    </row>
    <row r="3256" spans="3:13" x14ac:dyDescent="0.25">
      <c r="C3256" s="95">
        <v>39155</v>
      </c>
      <c r="D3256" s="98">
        <v>1.9352</v>
      </c>
      <c r="E3256">
        <v>61.06</v>
      </c>
      <c r="F3256">
        <v>1.3224</v>
      </c>
      <c r="G3256">
        <v>99.974999999999994</v>
      </c>
      <c r="H3256">
        <v>66.224999999999994</v>
      </c>
      <c r="I3256">
        <v>389.5</v>
      </c>
      <c r="J3256">
        <v>446</v>
      </c>
      <c r="K3256">
        <v>151</v>
      </c>
      <c r="M3256">
        <v>14.89</v>
      </c>
    </row>
    <row r="3257" spans="3:13" x14ac:dyDescent="0.25">
      <c r="C3257" s="95">
        <v>39154</v>
      </c>
      <c r="D3257" s="98">
        <v>1.9282999999999999</v>
      </c>
      <c r="E3257">
        <v>60.9</v>
      </c>
      <c r="F3257">
        <v>1.3196000000000001</v>
      </c>
      <c r="G3257">
        <v>100.1</v>
      </c>
      <c r="H3257">
        <v>67.45</v>
      </c>
      <c r="I3257">
        <v>397</v>
      </c>
      <c r="J3257">
        <v>456</v>
      </c>
      <c r="K3257">
        <v>152</v>
      </c>
      <c r="M3257">
        <v>14.87</v>
      </c>
    </row>
    <row r="3258" spans="3:13" x14ac:dyDescent="0.25">
      <c r="C3258" s="95">
        <v>39153</v>
      </c>
      <c r="D3258" s="98">
        <v>1.9328000000000001</v>
      </c>
      <c r="E3258">
        <v>60.74</v>
      </c>
      <c r="F3258">
        <v>1.3187</v>
      </c>
      <c r="G3258">
        <v>102.02500000000001</v>
      </c>
      <c r="H3258">
        <v>67.95</v>
      </c>
      <c r="I3258">
        <v>399.75</v>
      </c>
      <c r="J3258">
        <v>460</v>
      </c>
      <c r="K3258">
        <v>152</v>
      </c>
      <c r="M3258">
        <v>14.82</v>
      </c>
    </row>
    <row r="3259" spans="3:13" x14ac:dyDescent="0.25">
      <c r="C3259" s="95">
        <v>39150</v>
      </c>
      <c r="D3259" s="98">
        <v>1.9314</v>
      </c>
      <c r="E3259">
        <v>61.13</v>
      </c>
      <c r="F3259">
        <v>1.3112999999999999</v>
      </c>
      <c r="G3259">
        <v>101.45</v>
      </c>
      <c r="H3259">
        <v>67.95</v>
      </c>
      <c r="I3259">
        <v>408.25</v>
      </c>
      <c r="J3259">
        <v>465.5</v>
      </c>
      <c r="K3259">
        <v>153</v>
      </c>
      <c r="M3259">
        <v>14.87</v>
      </c>
    </row>
    <row r="3260" spans="3:13" x14ac:dyDescent="0.25">
      <c r="C3260" s="95">
        <v>39149</v>
      </c>
      <c r="D3260" s="98">
        <v>1.9279999999999999</v>
      </c>
      <c r="E3260">
        <v>62.33</v>
      </c>
      <c r="F3260">
        <v>1.3129</v>
      </c>
      <c r="G3260">
        <v>101.02500000000001</v>
      </c>
      <c r="H3260">
        <v>67.75</v>
      </c>
      <c r="I3260">
        <v>412</v>
      </c>
      <c r="J3260">
        <v>464</v>
      </c>
      <c r="K3260">
        <v>153.25</v>
      </c>
      <c r="M3260">
        <v>15.02</v>
      </c>
    </row>
    <row r="3261" spans="3:13" x14ac:dyDescent="0.25">
      <c r="C3261" s="95">
        <v>39148</v>
      </c>
      <c r="D3261" s="98">
        <v>1.9321999999999999</v>
      </c>
      <c r="E3261">
        <v>62.5</v>
      </c>
      <c r="F3261">
        <v>1.3174999999999999</v>
      </c>
      <c r="G3261">
        <v>98.55</v>
      </c>
      <c r="H3261">
        <v>65.674999999999997</v>
      </c>
      <c r="I3261">
        <v>415.75</v>
      </c>
      <c r="J3261">
        <v>466.5</v>
      </c>
      <c r="K3261">
        <v>152.75</v>
      </c>
      <c r="M3261">
        <v>14.8</v>
      </c>
    </row>
    <row r="3262" spans="3:13" x14ac:dyDescent="0.25">
      <c r="C3262" s="95">
        <v>39147</v>
      </c>
      <c r="D3262" s="98">
        <v>1.9307000000000001</v>
      </c>
      <c r="E3262">
        <v>61.39</v>
      </c>
      <c r="F3262">
        <v>1.3125</v>
      </c>
      <c r="G3262">
        <v>97.6</v>
      </c>
      <c r="H3262">
        <v>65</v>
      </c>
      <c r="I3262">
        <v>412.5</v>
      </c>
      <c r="J3262">
        <v>459.5</v>
      </c>
      <c r="K3262">
        <v>152.5</v>
      </c>
      <c r="M3262">
        <v>14.82</v>
      </c>
    </row>
    <row r="3263" spans="3:13" x14ac:dyDescent="0.25">
      <c r="C3263" s="95">
        <v>39146</v>
      </c>
      <c r="D3263" s="98">
        <v>1.9217</v>
      </c>
      <c r="E3263">
        <v>60.54</v>
      </c>
      <c r="F3263">
        <v>1.3092999999999999</v>
      </c>
      <c r="G3263">
        <v>97.35</v>
      </c>
      <c r="H3263">
        <v>65</v>
      </c>
      <c r="I3263">
        <v>417.25</v>
      </c>
      <c r="J3263">
        <v>468</v>
      </c>
      <c r="K3263">
        <v>152.5</v>
      </c>
      <c r="M3263">
        <v>14.64</v>
      </c>
    </row>
    <row r="3264" spans="3:13" x14ac:dyDescent="0.25">
      <c r="C3264" s="95">
        <v>39143</v>
      </c>
      <c r="D3264" s="98">
        <v>1.9431</v>
      </c>
      <c r="E3264">
        <v>62.08</v>
      </c>
      <c r="F3264">
        <v>1.3191999999999999</v>
      </c>
      <c r="G3264">
        <v>97.65</v>
      </c>
      <c r="H3264">
        <v>66.349999999999994</v>
      </c>
      <c r="I3264">
        <v>411</v>
      </c>
      <c r="J3264">
        <v>459.5</v>
      </c>
      <c r="K3264">
        <v>152.5</v>
      </c>
      <c r="M3264">
        <v>14.54</v>
      </c>
    </row>
    <row r="3265" spans="3:13" x14ac:dyDescent="0.25">
      <c r="C3265" s="95">
        <v>39142</v>
      </c>
      <c r="D3265" s="98">
        <v>1.9585999999999999</v>
      </c>
      <c r="E3265">
        <v>62.11</v>
      </c>
      <c r="F3265">
        <v>1.3184</v>
      </c>
      <c r="G3265">
        <v>96.15</v>
      </c>
      <c r="H3265">
        <v>66.125</v>
      </c>
      <c r="I3265">
        <v>417.25</v>
      </c>
      <c r="J3265">
        <v>468</v>
      </c>
      <c r="K3265">
        <v>152.25</v>
      </c>
      <c r="M3265">
        <v>14.14</v>
      </c>
    </row>
    <row r="3266" spans="3:13" x14ac:dyDescent="0.25">
      <c r="C3266" s="95">
        <v>39141</v>
      </c>
      <c r="D3266" s="98">
        <v>1.9638</v>
      </c>
      <c r="E3266">
        <v>61.89</v>
      </c>
      <c r="F3266">
        <v>1.3232999999999999</v>
      </c>
      <c r="G3266">
        <v>94.45</v>
      </c>
      <c r="H3266">
        <v>67.75</v>
      </c>
      <c r="I3266">
        <v>425.25</v>
      </c>
      <c r="J3266">
        <v>474.5</v>
      </c>
      <c r="K3266">
        <v>152.5</v>
      </c>
      <c r="M3266">
        <v>14.14</v>
      </c>
    </row>
    <row r="3267" spans="3:13" x14ac:dyDescent="0.25">
      <c r="C3267" s="95">
        <v>39140</v>
      </c>
      <c r="D3267" s="98">
        <v>1.9610000000000001</v>
      </c>
      <c r="E3267">
        <v>61.36</v>
      </c>
      <c r="F3267">
        <v>1.3240000000000001</v>
      </c>
      <c r="G3267">
        <v>94.75</v>
      </c>
      <c r="H3267">
        <v>67.424999999999997</v>
      </c>
      <c r="I3267">
        <v>411</v>
      </c>
      <c r="J3267">
        <v>470.25</v>
      </c>
      <c r="K3267">
        <v>152</v>
      </c>
      <c r="M3267">
        <v>14.14</v>
      </c>
    </row>
    <row r="3268" spans="3:13" x14ac:dyDescent="0.25">
      <c r="C3268" s="95">
        <v>39139</v>
      </c>
      <c r="D3268" s="98">
        <v>1.9632000000000001</v>
      </c>
      <c r="E3268">
        <v>61.33</v>
      </c>
      <c r="F3268">
        <v>1.3182</v>
      </c>
      <c r="G3268">
        <v>94.974999999999994</v>
      </c>
      <c r="H3268">
        <v>66.875</v>
      </c>
      <c r="I3268">
        <v>425.5</v>
      </c>
      <c r="J3268">
        <v>483</v>
      </c>
      <c r="K3268">
        <v>153.5</v>
      </c>
      <c r="M3268">
        <v>14.16</v>
      </c>
    </row>
    <row r="3269" spans="3:13" x14ac:dyDescent="0.25">
      <c r="C3269" s="95">
        <v>39136</v>
      </c>
      <c r="D3269" s="98">
        <v>1.9632000000000001</v>
      </c>
      <c r="E3269">
        <v>60.88</v>
      </c>
      <c r="F3269">
        <v>1.3166</v>
      </c>
      <c r="G3269">
        <v>94.174999999999997</v>
      </c>
      <c r="H3269">
        <v>66.75</v>
      </c>
      <c r="I3269">
        <v>430.25</v>
      </c>
      <c r="J3269">
        <v>484.25</v>
      </c>
      <c r="K3269">
        <v>152</v>
      </c>
      <c r="M3269">
        <v>14.17</v>
      </c>
    </row>
    <row r="3270" spans="3:13" x14ac:dyDescent="0.25">
      <c r="C3270" s="95">
        <v>39135</v>
      </c>
      <c r="D3270" s="98">
        <v>1.956</v>
      </c>
      <c r="E3270">
        <v>60.62</v>
      </c>
      <c r="F3270">
        <v>1.3124</v>
      </c>
      <c r="G3270">
        <v>93.474999999999994</v>
      </c>
      <c r="H3270">
        <v>67.025000000000006</v>
      </c>
      <c r="I3270">
        <v>434.5</v>
      </c>
      <c r="J3270">
        <v>489.5</v>
      </c>
      <c r="K3270">
        <v>153</v>
      </c>
      <c r="M3270">
        <v>14.39</v>
      </c>
    </row>
    <row r="3271" spans="3:13" x14ac:dyDescent="0.25">
      <c r="C3271" s="95">
        <v>39134</v>
      </c>
      <c r="D3271" s="98">
        <v>1.9542999999999999</v>
      </c>
      <c r="E3271">
        <v>59.35</v>
      </c>
      <c r="F3271">
        <v>1.3138000000000001</v>
      </c>
      <c r="G3271">
        <v>93.474999999999994</v>
      </c>
      <c r="H3271">
        <v>66.974999999999994</v>
      </c>
      <c r="I3271">
        <v>426.25</v>
      </c>
      <c r="J3271">
        <v>476</v>
      </c>
      <c r="K3271">
        <v>152.25</v>
      </c>
      <c r="M3271">
        <v>14.38</v>
      </c>
    </row>
    <row r="3272" spans="3:13" x14ac:dyDescent="0.25">
      <c r="C3272" s="95">
        <v>39133</v>
      </c>
      <c r="D3272" s="98">
        <v>1.9553</v>
      </c>
      <c r="E3272">
        <v>57.98</v>
      </c>
      <c r="F3272">
        <v>1.3138000000000001</v>
      </c>
      <c r="G3272">
        <v>92.674999999999997</v>
      </c>
      <c r="H3272">
        <v>66.849999999999994</v>
      </c>
      <c r="I3272">
        <v>415.25</v>
      </c>
      <c r="J3272">
        <v>464.5</v>
      </c>
      <c r="K3272">
        <v>151.25</v>
      </c>
      <c r="M3272">
        <v>14.35</v>
      </c>
    </row>
    <row r="3273" spans="3:13" x14ac:dyDescent="0.25">
      <c r="C3273" s="95">
        <v>39132</v>
      </c>
      <c r="D3273" s="98">
        <v>1.9512</v>
      </c>
      <c r="E3273">
        <v>58.14</v>
      </c>
      <c r="F3273">
        <v>1.3152999999999999</v>
      </c>
      <c r="G3273">
        <v>93.9</v>
      </c>
      <c r="H3273">
        <v>68.5</v>
      </c>
      <c r="I3273">
        <v>417</v>
      </c>
      <c r="J3273">
        <v>468</v>
      </c>
      <c r="K3273">
        <v>152</v>
      </c>
      <c r="M3273">
        <v>14.3</v>
      </c>
    </row>
    <row r="3274" spans="3:13" x14ac:dyDescent="0.25">
      <c r="C3274" s="95">
        <v>39129</v>
      </c>
      <c r="D3274" s="98">
        <v>1.9502999999999999</v>
      </c>
      <c r="E3274">
        <v>58.95</v>
      </c>
      <c r="F3274">
        <v>1.3139000000000001</v>
      </c>
      <c r="G3274">
        <v>93.9</v>
      </c>
      <c r="H3274">
        <v>68.5</v>
      </c>
      <c r="I3274">
        <v>417</v>
      </c>
      <c r="J3274">
        <v>468</v>
      </c>
      <c r="K3274">
        <v>149</v>
      </c>
      <c r="M3274">
        <v>14.3</v>
      </c>
    </row>
    <row r="3275" spans="3:13" x14ac:dyDescent="0.25">
      <c r="C3275" s="95">
        <v>39128</v>
      </c>
      <c r="D3275" s="98">
        <v>1.9527000000000001</v>
      </c>
      <c r="E3275">
        <v>57.6</v>
      </c>
      <c r="F3275">
        <v>1.3145</v>
      </c>
      <c r="G3275">
        <v>94.125</v>
      </c>
      <c r="H3275">
        <v>68.7</v>
      </c>
      <c r="I3275">
        <v>407.5</v>
      </c>
      <c r="J3275">
        <v>453.25</v>
      </c>
      <c r="K3275">
        <v>148</v>
      </c>
      <c r="M3275">
        <v>14.2</v>
      </c>
    </row>
    <row r="3276" spans="3:13" x14ac:dyDescent="0.25">
      <c r="C3276" s="95">
        <v>39127</v>
      </c>
      <c r="D3276" s="98">
        <v>1.9623999999999999</v>
      </c>
      <c r="E3276">
        <v>57.43</v>
      </c>
      <c r="F3276">
        <v>1.3127</v>
      </c>
      <c r="G3276">
        <v>94.224999999999994</v>
      </c>
      <c r="H3276">
        <v>68.875</v>
      </c>
      <c r="I3276">
        <v>408.25</v>
      </c>
      <c r="J3276">
        <v>451</v>
      </c>
      <c r="K3276">
        <v>148.25</v>
      </c>
      <c r="M3276">
        <v>14.2</v>
      </c>
    </row>
    <row r="3277" spans="3:13" x14ac:dyDescent="0.25">
      <c r="C3277" s="95">
        <v>39126</v>
      </c>
      <c r="D3277" s="98">
        <v>1.9469000000000001</v>
      </c>
      <c r="E3277">
        <v>57.03</v>
      </c>
      <c r="F3277">
        <v>1.3036000000000001</v>
      </c>
      <c r="G3277">
        <v>94.4</v>
      </c>
      <c r="H3277">
        <v>67.275000000000006</v>
      </c>
      <c r="I3277">
        <v>411</v>
      </c>
      <c r="J3277">
        <v>459</v>
      </c>
      <c r="K3277">
        <v>147.25</v>
      </c>
      <c r="M3277">
        <v>14.2</v>
      </c>
    </row>
    <row r="3278" spans="3:13" x14ac:dyDescent="0.25">
      <c r="C3278" s="95">
        <v>39125</v>
      </c>
      <c r="D3278" s="98">
        <v>1.948</v>
      </c>
      <c r="E3278">
        <v>56.6</v>
      </c>
      <c r="F3278">
        <v>1.2963</v>
      </c>
      <c r="G3278">
        <v>93.7</v>
      </c>
      <c r="H3278">
        <v>67.525000000000006</v>
      </c>
      <c r="I3278">
        <v>404.75</v>
      </c>
      <c r="J3278">
        <v>455.75</v>
      </c>
      <c r="K3278">
        <v>147</v>
      </c>
      <c r="M3278">
        <v>14.23</v>
      </c>
    </row>
    <row r="3279" spans="3:13" x14ac:dyDescent="0.25">
      <c r="C3279" s="95">
        <v>39122</v>
      </c>
      <c r="D3279" s="98">
        <v>1.9500999999999999</v>
      </c>
      <c r="E3279">
        <v>59.01</v>
      </c>
      <c r="F3279">
        <v>1.3004</v>
      </c>
      <c r="G3279">
        <v>93.2</v>
      </c>
      <c r="H3279">
        <v>66.275000000000006</v>
      </c>
      <c r="I3279">
        <v>406.25</v>
      </c>
      <c r="J3279">
        <v>460.25</v>
      </c>
      <c r="K3279">
        <v>146.5</v>
      </c>
      <c r="M3279">
        <v>14.24</v>
      </c>
    </row>
    <row r="3280" spans="3:13" x14ac:dyDescent="0.25">
      <c r="C3280" s="95">
        <v>39121</v>
      </c>
      <c r="D3280" s="98">
        <v>1.9578</v>
      </c>
      <c r="E3280">
        <v>59.03</v>
      </c>
      <c r="F3280">
        <v>1.3038000000000001</v>
      </c>
      <c r="G3280">
        <v>93.35</v>
      </c>
      <c r="H3280">
        <v>65.174999999999997</v>
      </c>
      <c r="I3280">
        <v>399.75</v>
      </c>
      <c r="J3280">
        <v>457</v>
      </c>
      <c r="K3280">
        <v>146.25</v>
      </c>
      <c r="M3280">
        <v>14.3</v>
      </c>
    </row>
    <row r="3281" spans="3:13" x14ac:dyDescent="0.25">
      <c r="C3281" s="95">
        <v>39120</v>
      </c>
      <c r="D3281" s="98">
        <v>1.97</v>
      </c>
      <c r="E3281">
        <v>57.23</v>
      </c>
      <c r="F3281">
        <v>1.3018000000000001</v>
      </c>
      <c r="G3281">
        <v>93.65</v>
      </c>
      <c r="H3281">
        <v>65.075000000000003</v>
      </c>
      <c r="I3281">
        <v>392.25</v>
      </c>
      <c r="J3281">
        <v>452</v>
      </c>
      <c r="K3281">
        <v>146.5</v>
      </c>
      <c r="M3281">
        <v>14.2</v>
      </c>
    </row>
    <row r="3282" spans="3:13" x14ac:dyDescent="0.25">
      <c r="C3282" s="95">
        <v>39119</v>
      </c>
      <c r="D3282" s="98">
        <v>1.9705999999999999</v>
      </c>
      <c r="E3282">
        <v>58.42</v>
      </c>
      <c r="F3282">
        <v>1.298</v>
      </c>
      <c r="G3282">
        <v>92.474999999999994</v>
      </c>
      <c r="H3282">
        <v>64.875</v>
      </c>
      <c r="I3282">
        <v>396.5</v>
      </c>
      <c r="J3282">
        <v>451</v>
      </c>
      <c r="K3282">
        <v>147.25</v>
      </c>
      <c r="M3282">
        <v>14.22</v>
      </c>
    </row>
    <row r="3283" spans="3:13" x14ac:dyDescent="0.25">
      <c r="C3283" s="95">
        <v>39118</v>
      </c>
      <c r="D3283" s="98">
        <v>1.9597</v>
      </c>
      <c r="E3283">
        <v>58.1</v>
      </c>
      <c r="F3283">
        <v>1.2922</v>
      </c>
      <c r="G3283">
        <v>91.65</v>
      </c>
      <c r="H3283">
        <v>64.674999999999997</v>
      </c>
      <c r="I3283">
        <v>402</v>
      </c>
      <c r="J3283">
        <v>458.5</v>
      </c>
      <c r="K3283">
        <v>147.25</v>
      </c>
      <c r="M3283">
        <v>14.13</v>
      </c>
    </row>
    <row r="3284" spans="3:13" x14ac:dyDescent="0.25">
      <c r="C3284" s="95">
        <v>39115</v>
      </c>
      <c r="D3284" s="98">
        <v>1.9666999999999999</v>
      </c>
      <c r="E3284">
        <v>58.41</v>
      </c>
      <c r="F3284">
        <v>1.2968</v>
      </c>
      <c r="G3284">
        <v>91.05</v>
      </c>
      <c r="H3284">
        <v>65.349999999999994</v>
      </c>
      <c r="I3284">
        <v>402</v>
      </c>
      <c r="J3284">
        <v>461.25</v>
      </c>
      <c r="K3284">
        <v>147.25</v>
      </c>
      <c r="M3284">
        <v>14.14</v>
      </c>
    </row>
    <row r="3285" spans="3:13" x14ac:dyDescent="0.25">
      <c r="C3285" s="95">
        <v>39114</v>
      </c>
      <c r="D3285" s="98">
        <v>1.9673</v>
      </c>
      <c r="E3285">
        <v>56.72</v>
      </c>
      <c r="F3285">
        <v>1.3021</v>
      </c>
      <c r="G3285">
        <v>89.825000000000003</v>
      </c>
      <c r="H3285">
        <v>64.724999999999994</v>
      </c>
      <c r="I3285">
        <v>398</v>
      </c>
      <c r="J3285">
        <v>460.25</v>
      </c>
      <c r="K3285">
        <v>148</v>
      </c>
      <c r="M3285">
        <v>13.57</v>
      </c>
    </row>
    <row r="3286" spans="3:13" x14ac:dyDescent="0.25">
      <c r="C3286" s="95">
        <v>39113</v>
      </c>
      <c r="D3286" s="98">
        <v>1.9637</v>
      </c>
      <c r="E3286">
        <v>57.4</v>
      </c>
      <c r="F3286">
        <v>1.3032999999999999</v>
      </c>
      <c r="G3286">
        <v>90.224999999999994</v>
      </c>
      <c r="H3286">
        <v>64.525000000000006</v>
      </c>
      <c r="I3286">
        <v>404</v>
      </c>
      <c r="J3286">
        <v>467.5</v>
      </c>
      <c r="K3286">
        <v>148</v>
      </c>
      <c r="M3286">
        <v>13.56</v>
      </c>
    </row>
    <row r="3287" spans="3:13" x14ac:dyDescent="0.25">
      <c r="C3287" s="95">
        <v>39112</v>
      </c>
      <c r="D3287" s="98">
        <v>1.9626999999999999</v>
      </c>
      <c r="E3287">
        <v>56.39</v>
      </c>
      <c r="F3287">
        <v>1.2964</v>
      </c>
      <c r="G3287">
        <v>89.924999999999997</v>
      </c>
      <c r="H3287">
        <v>63.575000000000003</v>
      </c>
      <c r="I3287">
        <v>404.75</v>
      </c>
      <c r="J3287">
        <v>459.5</v>
      </c>
      <c r="K3287">
        <v>147</v>
      </c>
      <c r="M3287">
        <v>13.54</v>
      </c>
    </row>
    <row r="3288" spans="3:13" x14ac:dyDescent="0.25">
      <c r="C3288" s="95">
        <v>39111</v>
      </c>
      <c r="D3288" s="98">
        <v>1.9594</v>
      </c>
      <c r="E3288">
        <v>53.68</v>
      </c>
      <c r="F3288">
        <v>1.2955000000000001</v>
      </c>
      <c r="G3288">
        <v>90.6</v>
      </c>
      <c r="H3288">
        <v>64.05</v>
      </c>
      <c r="I3288">
        <v>400</v>
      </c>
      <c r="J3288">
        <v>456.5</v>
      </c>
      <c r="K3288">
        <v>147.25</v>
      </c>
      <c r="M3288">
        <v>13.56</v>
      </c>
    </row>
    <row r="3289" spans="3:13" x14ac:dyDescent="0.25">
      <c r="C3289" s="95">
        <v>39108</v>
      </c>
      <c r="D3289" s="98">
        <v>1.9598</v>
      </c>
      <c r="E3289">
        <v>55.29</v>
      </c>
      <c r="F3289">
        <v>1.2915000000000001</v>
      </c>
      <c r="G3289">
        <v>90.224999999999994</v>
      </c>
      <c r="H3289">
        <v>63.875</v>
      </c>
      <c r="I3289">
        <v>405.5</v>
      </c>
      <c r="J3289">
        <v>463.5</v>
      </c>
      <c r="K3289">
        <v>149</v>
      </c>
      <c r="M3289">
        <v>13.56</v>
      </c>
    </row>
    <row r="3290" spans="3:13" x14ac:dyDescent="0.25">
      <c r="C3290" s="95">
        <v>39107</v>
      </c>
      <c r="D3290" s="98">
        <v>1.9637</v>
      </c>
      <c r="E3290">
        <v>54.12</v>
      </c>
      <c r="F3290">
        <v>1.2931999999999999</v>
      </c>
      <c r="G3290">
        <v>90.125</v>
      </c>
      <c r="H3290">
        <v>63.35</v>
      </c>
      <c r="I3290">
        <v>407</v>
      </c>
      <c r="J3290">
        <v>468.75</v>
      </c>
      <c r="K3290">
        <v>149</v>
      </c>
      <c r="M3290">
        <v>13.54</v>
      </c>
    </row>
    <row r="3291" spans="3:13" x14ac:dyDescent="0.25">
      <c r="C3291" s="95">
        <v>39106</v>
      </c>
      <c r="D3291" s="98">
        <v>1.9679</v>
      </c>
      <c r="E3291">
        <v>55.43</v>
      </c>
      <c r="F3291">
        <v>1.2961</v>
      </c>
      <c r="G3291">
        <v>89.85</v>
      </c>
      <c r="H3291">
        <v>62.825000000000003</v>
      </c>
      <c r="I3291">
        <v>400.75</v>
      </c>
      <c r="J3291">
        <v>466</v>
      </c>
      <c r="K3291">
        <v>149.75</v>
      </c>
      <c r="M3291">
        <v>13.54</v>
      </c>
    </row>
    <row r="3292" spans="3:13" x14ac:dyDescent="0.25">
      <c r="C3292" s="95">
        <v>39105</v>
      </c>
      <c r="D3292" s="98">
        <v>1.9818</v>
      </c>
      <c r="E3292">
        <v>55.1</v>
      </c>
      <c r="F3292">
        <v>1.3024</v>
      </c>
      <c r="G3292">
        <v>89.575000000000003</v>
      </c>
      <c r="H3292">
        <v>61.8</v>
      </c>
      <c r="I3292">
        <v>409</v>
      </c>
      <c r="J3292">
        <v>480.25</v>
      </c>
      <c r="K3292">
        <v>152.25</v>
      </c>
      <c r="M3292">
        <v>13.54</v>
      </c>
    </row>
    <row r="3293" spans="3:13" x14ac:dyDescent="0.25">
      <c r="C3293" s="95">
        <v>39104</v>
      </c>
      <c r="D3293" s="98">
        <v>1.976</v>
      </c>
      <c r="E3293">
        <v>52.7</v>
      </c>
      <c r="F3293">
        <v>1.2947</v>
      </c>
      <c r="G3293">
        <v>90.25</v>
      </c>
      <c r="H3293">
        <v>60.95</v>
      </c>
      <c r="I3293">
        <v>404.25</v>
      </c>
      <c r="J3293">
        <v>465</v>
      </c>
      <c r="K3293">
        <v>150.5</v>
      </c>
      <c r="M3293">
        <v>13.5</v>
      </c>
    </row>
    <row r="3294" spans="3:13" x14ac:dyDescent="0.25">
      <c r="C3294" s="95">
        <v>39101</v>
      </c>
      <c r="D3294" s="98">
        <v>1.9737</v>
      </c>
      <c r="E3294">
        <v>53.44</v>
      </c>
      <c r="F3294">
        <v>1.2965</v>
      </c>
      <c r="G3294">
        <v>91.05</v>
      </c>
      <c r="H3294">
        <v>61.575000000000003</v>
      </c>
      <c r="I3294">
        <v>406.75</v>
      </c>
      <c r="J3294">
        <v>467</v>
      </c>
      <c r="K3294">
        <v>150.25</v>
      </c>
      <c r="M3294">
        <v>13.49</v>
      </c>
    </row>
    <row r="3295" spans="3:13" x14ac:dyDescent="0.25">
      <c r="C3295" s="95">
        <v>39100</v>
      </c>
      <c r="D3295" s="98">
        <v>1.9741</v>
      </c>
      <c r="E3295">
        <v>51.75</v>
      </c>
      <c r="F3295">
        <v>1.2952999999999999</v>
      </c>
      <c r="G3295">
        <v>92.4</v>
      </c>
      <c r="H3295">
        <v>61.8</v>
      </c>
      <c r="I3295">
        <v>412.25</v>
      </c>
      <c r="J3295">
        <v>471</v>
      </c>
      <c r="K3295">
        <v>150.25</v>
      </c>
      <c r="M3295">
        <v>13.36</v>
      </c>
    </row>
    <row r="3296" spans="3:13" x14ac:dyDescent="0.25">
      <c r="C3296" s="95">
        <v>39099</v>
      </c>
      <c r="D3296" s="98">
        <v>1.9696</v>
      </c>
      <c r="E3296">
        <v>52.78</v>
      </c>
      <c r="F3296">
        <v>1.2936000000000001</v>
      </c>
      <c r="G3296">
        <v>92.55</v>
      </c>
      <c r="H3296">
        <v>61.875</v>
      </c>
      <c r="I3296">
        <v>408</v>
      </c>
      <c r="J3296">
        <v>477</v>
      </c>
      <c r="K3296">
        <v>151.25</v>
      </c>
      <c r="M3296">
        <v>13.38</v>
      </c>
    </row>
    <row r="3297" spans="3:13" x14ac:dyDescent="0.25">
      <c r="C3297" s="95">
        <v>39098</v>
      </c>
      <c r="D3297" s="98">
        <v>1.9611000000000001</v>
      </c>
      <c r="E3297">
        <v>52.26</v>
      </c>
      <c r="F3297">
        <v>1.2917000000000001</v>
      </c>
      <c r="G3297">
        <v>92.275000000000006</v>
      </c>
      <c r="H3297">
        <v>60.625</v>
      </c>
      <c r="I3297">
        <v>403</v>
      </c>
      <c r="J3297">
        <v>464</v>
      </c>
      <c r="K3297">
        <v>150.75</v>
      </c>
      <c r="M3297">
        <v>13.38</v>
      </c>
    </row>
    <row r="3298" spans="3:13" x14ac:dyDescent="0.25">
      <c r="C3298" s="95">
        <v>39097</v>
      </c>
      <c r="D3298" s="98">
        <v>1.9652000000000001</v>
      </c>
      <c r="E3298">
        <v>53.12</v>
      </c>
      <c r="F3298">
        <v>1.2935000000000001</v>
      </c>
      <c r="G3298">
        <v>91.8</v>
      </c>
      <c r="H3298">
        <v>60.375</v>
      </c>
      <c r="I3298">
        <v>396.5</v>
      </c>
      <c r="J3298">
        <v>479.5</v>
      </c>
      <c r="K3298">
        <v>153.75</v>
      </c>
      <c r="M3298">
        <v>13.4</v>
      </c>
    </row>
    <row r="3299" spans="3:13" x14ac:dyDescent="0.25">
      <c r="C3299" s="95">
        <v>39094</v>
      </c>
      <c r="D3299" s="98">
        <v>1.9585999999999999</v>
      </c>
      <c r="E3299">
        <v>52.95</v>
      </c>
      <c r="F3299">
        <v>1.2916000000000001</v>
      </c>
      <c r="G3299">
        <v>91.8</v>
      </c>
      <c r="H3299">
        <v>60.375</v>
      </c>
      <c r="I3299">
        <v>396.5</v>
      </c>
      <c r="J3299">
        <v>479.5</v>
      </c>
      <c r="K3299">
        <v>149.75</v>
      </c>
      <c r="M3299">
        <v>13.4</v>
      </c>
    </row>
    <row r="3300" spans="3:13" x14ac:dyDescent="0.25">
      <c r="C3300" s="95">
        <v>39093</v>
      </c>
      <c r="D3300" s="98">
        <v>1.9459</v>
      </c>
      <c r="E3300">
        <v>51.7</v>
      </c>
      <c r="F3300">
        <v>1.2891999999999999</v>
      </c>
      <c r="G3300">
        <v>93.6</v>
      </c>
      <c r="H3300">
        <v>60.5</v>
      </c>
      <c r="I3300">
        <v>376.5</v>
      </c>
      <c r="J3300">
        <v>456.5</v>
      </c>
      <c r="K3300">
        <v>145.5</v>
      </c>
      <c r="M3300">
        <v>13.36</v>
      </c>
    </row>
    <row r="3301" spans="3:13" x14ac:dyDescent="0.25">
      <c r="C3301" s="95">
        <v>39092</v>
      </c>
      <c r="D3301" s="98">
        <v>1.9316</v>
      </c>
      <c r="E3301">
        <v>53.69</v>
      </c>
      <c r="F3301">
        <v>1.2932999999999999</v>
      </c>
      <c r="G3301">
        <v>93.95</v>
      </c>
      <c r="H3301">
        <v>60.55</v>
      </c>
      <c r="I3301">
        <v>360.25</v>
      </c>
      <c r="J3301">
        <v>449.5</v>
      </c>
      <c r="K3301">
        <v>142.75</v>
      </c>
      <c r="M3301">
        <v>13.37</v>
      </c>
    </row>
    <row r="3302" spans="3:13" x14ac:dyDescent="0.25">
      <c r="C3302" s="95">
        <v>39091</v>
      </c>
      <c r="D3302" s="98">
        <v>1.9393</v>
      </c>
      <c r="E3302">
        <v>55.18</v>
      </c>
      <c r="F3302">
        <v>1.2996000000000001</v>
      </c>
      <c r="G3302">
        <v>92.3</v>
      </c>
      <c r="H3302">
        <v>59.75</v>
      </c>
      <c r="I3302">
        <v>354.5</v>
      </c>
      <c r="J3302">
        <v>453</v>
      </c>
      <c r="K3302">
        <v>144.25</v>
      </c>
      <c r="M3302">
        <v>13.4</v>
      </c>
    </row>
    <row r="3303" spans="3:13" x14ac:dyDescent="0.25">
      <c r="C3303" s="95">
        <v>39090</v>
      </c>
      <c r="D3303" s="98">
        <v>1.9374</v>
      </c>
      <c r="E3303">
        <v>55.6</v>
      </c>
      <c r="F3303">
        <v>1.3019000000000001</v>
      </c>
      <c r="G3303">
        <v>93.25</v>
      </c>
      <c r="H3303">
        <v>60.3</v>
      </c>
      <c r="I3303">
        <v>363.5</v>
      </c>
      <c r="J3303">
        <v>464</v>
      </c>
      <c r="K3303">
        <v>144.75</v>
      </c>
      <c r="M3303">
        <v>13.44</v>
      </c>
    </row>
    <row r="3304" spans="3:13" x14ac:dyDescent="0.25">
      <c r="C3304" s="95">
        <v>39087</v>
      </c>
      <c r="D3304" s="98">
        <v>1.9298999999999999</v>
      </c>
      <c r="E3304">
        <v>55.64</v>
      </c>
      <c r="F3304">
        <v>1.3002</v>
      </c>
      <c r="G3304">
        <v>92.575000000000003</v>
      </c>
      <c r="H3304">
        <v>60.4</v>
      </c>
      <c r="I3304">
        <v>368.25</v>
      </c>
      <c r="J3304">
        <v>470.25</v>
      </c>
      <c r="K3304">
        <v>144.5</v>
      </c>
      <c r="M3304">
        <v>13.33</v>
      </c>
    </row>
    <row r="3305" spans="3:13" x14ac:dyDescent="0.25">
      <c r="C3305" s="95">
        <v>39086</v>
      </c>
      <c r="D3305" s="98">
        <v>1.9428000000000001</v>
      </c>
      <c r="E3305">
        <v>55.11</v>
      </c>
      <c r="F3305">
        <v>1.3083</v>
      </c>
      <c r="G3305">
        <v>92.224999999999994</v>
      </c>
      <c r="H3305">
        <v>60.3</v>
      </c>
      <c r="I3305">
        <v>362.25</v>
      </c>
      <c r="J3305">
        <v>467.5</v>
      </c>
      <c r="K3305">
        <v>145</v>
      </c>
      <c r="M3305">
        <v>13.49</v>
      </c>
    </row>
    <row r="3306" spans="3:13" x14ac:dyDescent="0.25">
      <c r="C3306" s="95">
        <v>39085</v>
      </c>
      <c r="D3306" s="98">
        <v>1.9504999999999999</v>
      </c>
      <c r="E3306">
        <v>57.96</v>
      </c>
      <c r="F3306">
        <v>1.3161</v>
      </c>
      <c r="G3306">
        <v>93.1</v>
      </c>
      <c r="H3306">
        <v>59.5</v>
      </c>
      <c r="I3306">
        <v>370.5</v>
      </c>
      <c r="J3306">
        <v>476.5</v>
      </c>
      <c r="K3306">
        <v>146.75</v>
      </c>
      <c r="M3306">
        <v>13.46</v>
      </c>
    </row>
    <row r="3307" spans="3:13" x14ac:dyDescent="0.25">
      <c r="C3307" s="95">
        <v>39084</v>
      </c>
      <c r="D3307" s="98">
        <v>1.9733000000000001</v>
      </c>
      <c r="E3307">
        <v>60.44</v>
      </c>
      <c r="F3307">
        <v>1.3275999999999999</v>
      </c>
      <c r="G3307">
        <v>90.424999999999997</v>
      </c>
      <c r="H3307">
        <v>61.7</v>
      </c>
      <c r="I3307">
        <v>390.25</v>
      </c>
      <c r="J3307">
        <v>501</v>
      </c>
      <c r="K3307">
        <v>149</v>
      </c>
      <c r="M3307">
        <v>13.46</v>
      </c>
    </row>
    <row r="3308" spans="3:13" x14ac:dyDescent="0.25">
      <c r="C3308" s="95">
        <v>39083</v>
      </c>
      <c r="D3308" s="98">
        <v>1.9583999999999999</v>
      </c>
      <c r="E3308">
        <v>60.86</v>
      </c>
      <c r="F3308">
        <v>1.3199000000000001</v>
      </c>
      <c r="G3308">
        <v>90.424999999999997</v>
      </c>
      <c r="H3308">
        <v>61.7</v>
      </c>
      <c r="I3308">
        <v>390.25</v>
      </c>
      <c r="J3308">
        <v>501</v>
      </c>
      <c r="K3308">
        <v>151</v>
      </c>
      <c r="M3308">
        <v>13.46</v>
      </c>
    </row>
    <row r="3309" spans="3:13" x14ac:dyDescent="0.25">
      <c r="C3309" s="95">
        <v>39080</v>
      </c>
      <c r="D3309" s="98">
        <v>1.9588000000000001</v>
      </c>
      <c r="E3309">
        <v>60.86</v>
      </c>
      <c r="F3309">
        <v>1.3196000000000001</v>
      </c>
      <c r="G3309">
        <v>90.424999999999997</v>
      </c>
      <c r="H3309">
        <v>61.7</v>
      </c>
      <c r="I3309">
        <v>390.25</v>
      </c>
      <c r="J3309">
        <v>501</v>
      </c>
      <c r="K3309">
        <v>151</v>
      </c>
      <c r="M3309">
        <v>13.46</v>
      </c>
    </row>
    <row r="3310" spans="3:13" x14ac:dyDescent="0.25">
      <c r="C3310" s="95">
        <v>39079</v>
      </c>
      <c r="D3310" s="98">
        <v>1.9622999999999999</v>
      </c>
      <c r="E3310">
        <v>60.67</v>
      </c>
      <c r="F3310">
        <v>1.3146</v>
      </c>
      <c r="G3310">
        <v>89.674999999999997</v>
      </c>
      <c r="H3310">
        <v>62.05</v>
      </c>
      <c r="I3310">
        <v>388.5</v>
      </c>
      <c r="J3310">
        <v>504.25</v>
      </c>
      <c r="K3310">
        <v>152</v>
      </c>
      <c r="M3310">
        <v>13.48</v>
      </c>
    </row>
    <row r="3311" spans="3:13" x14ac:dyDescent="0.25">
      <c r="C3311" s="95">
        <v>39078</v>
      </c>
      <c r="D3311" s="98">
        <v>1.9567000000000001</v>
      </c>
      <c r="E3311">
        <v>60.52</v>
      </c>
      <c r="F3311">
        <v>1.3118000000000001</v>
      </c>
      <c r="G3311">
        <v>88.875</v>
      </c>
      <c r="H3311">
        <v>62.475000000000001</v>
      </c>
      <c r="I3311">
        <v>386.75</v>
      </c>
      <c r="J3311">
        <v>507</v>
      </c>
      <c r="K3311">
        <v>151</v>
      </c>
      <c r="M3311">
        <v>13.53</v>
      </c>
    </row>
    <row r="3312" spans="3:13" x14ac:dyDescent="0.25">
      <c r="C3312" s="95">
        <v>39077</v>
      </c>
      <c r="D3312" s="98">
        <v>1.9540999999999999</v>
      </c>
      <c r="E3312">
        <v>61.1</v>
      </c>
      <c r="F3312">
        <v>1.3095000000000001</v>
      </c>
      <c r="G3312">
        <v>87.224999999999994</v>
      </c>
      <c r="H3312">
        <v>62.35</v>
      </c>
      <c r="I3312">
        <v>388</v>
      </c>
      <c r="J3312">
        <v>516.75</v>
      </c>
      <c r="K3312">
        <v>150.25</v>
      </c>
      <c r="M3312">
        <v>13.49</v>
      </c>
    </row>
    <row r="3313" spans="3:13" x14ac:dyDescent="0.25">
      <c r="C3313" s="95">
        <v>39076</v>
      </c>
      <c r="D3313" s="98">
        <v>1.9611000000000001</v>
      </c>
      <c r="E3313">
        <v>62.42</v>
      </c>
      <c r="F3313">
        <v>1.3129</v>
      </c>
      <c r="G3313">
        <v>87.025000000000006</v>
      </c>
      <c r="H3313">
        <v>63.05</v>
      </c>
      <c r="I3313">
        <v>384</v>
      </c>
      <c r="J3313">
        <v>514</v>
      </c>
      <c r="K3313">
        <v>150.25</v>
      </c>
      <c r="M3313">
        <v>13.47</v>
      </c>
    </row>
    <row r="3314" spans="3:13" x14ac:dyDescent="0.25">
      <c r="C3314" s="95">
        <v>39073</v>
      </c>
      <c r="D3314" s="98">
        <v>1.9595</v>
      </c>
      <c r="E3314">
        <v>62.42</v>
      </c>
      <c r="F3314">
        <v>1.3142</v>
      </c>
      <c r="G3314">
        <v>87.025000000000006</v>
      </c>
      <c r="H3314">
        <v>63.05</v>
      </c>
      <c r="I3314">
        <v>384</v>
      </c>
      <c r="J3314">
        <v>514</v>
      </c>
      <c r="K3314">
        <v>150.25</v>
      </c>
      <c r="M3314">
        <v>13.47</v>
      </c>
    </row>
    <row r="3315" spans="3:13" x14ac:dyDescent="0.25">
      <c r="C3315" s="95">
        <v>39072</v>
      </c>
      <c r="D3315" s="98">
        <v>1.9607000000000001</v>
      </c>
      <c r="E3315">
        <v>62.46</v>
      </c>
      <c r="F3315">
        <v>1.3170999999999999</v>
      </c>
      <c r="G3315">
        <v>87.3</v>
      </c>
      <c r="H3315">
        <v>62.7</v>
      </c>
      <c r="I3315">
        <v>377.75</v>
      </c>
      <c r="J3315">
        <v>503.25</v>
      </c>
      <c r="K3315">
        <v>149</v>
      </c>
      <c r="M3315">
        <v>13.53</v>
      </c>
    </row>
    <row r="3316" spans="3:13" x14ac:dyDescent="0.25">
      <c r="C3316" s="95">
        <v>39071</v>
      </c>
      <c r="D3316" s="98">
        <v>1.9649000000000001</v>
      </c>
      <c r="E3316">
        <v>63.23</v>
      </c>
      <c r="F3316">
        <v>1.3176000000000001</v>
      </c>
      <c r="G3316">
        <v>87.375</v>
      </c>
      <c r="H3316">
        <v>62.45</v>
      </c>
      <c r="I3316">
        <v>372.75</v>
      </c>
      <c r="J3316">
        <v>493.75</v>
      </c>
      <c r="K3316">
        <v>149</v>
      </c>
      <c r="M3316">
        <v>13.5</v>
      </c>
    </row>
    <row r="3317" spans="3:13" x14ac:dyDescent="0.25">
      <c r="C3317" s="95">
        <v>39070</v>
      </c>
      <c r="D3317" s="98">
        <v>1.9682999999999999</v>
      </c>
      <c r="E3317">
        <v>62.81</v>
      </c>
      <c r="F3317">
        <v>1.3189</v>
      </c>
      <c r="G3317">
        <v>86.8</v>
      </c>
      <c r="H3317">
        <v>62.725000000000001</v>
      </c>
      <c r="I3317">
        <v>373</v>
      </c>
      <c r="J3317">
        <v>492</v>
      </c>
      <c r="K3317">
        <v>148</v>
      </c>
      <c r="M3317">
        <v>13.5</v>
      </c>
    </row>
    <row r="3318" spans="3:13" x14ac:dyDescent="0.25">
      <c r="C3318" s="95">
        <v>39069</v>
      </c>
      <c r="D3318" s="98">
        <v>1.9478</v>
      </c>
      <c r="E3318">
        <v>62.13</v>
      </c>
      <c r="F3318">
        <v>1.3097000000000001</v>
      </c>
      <c r="G3318">
        <v>86.825000000000003</v>
      </c>
      <c r="H3318">
        <v>61.875</v>
      </c>
      <c r="I3318">
        <v>365.75</v>
      </c>
      <c r="J3318">
        <v>487.5</v>
      </c>
      <c r="K3318">
        <v>149.5</v>
      </c>
      <c r="M3318">
        <v>13.51</v>
      </c>
    </row>
    <row r="3319" spans="3:13" x14ac:dyDescent="0.25">
      <c r="C3319" s="95">
        <v>39066</v>
      </c>
      <c r="D3319" s="98">
        <v>1.9519</v>
      </c>
      <c r="E3319">
        <v>63.49</v>
      </c>
      <c r="F3319">
        <v>1.3081</v>
      </c>
      <c r="G3319">
        <v>86.4</v>
      </c>
      <c r="H3319">
        <v>62.25</v>
      </c>
      <c r="I3319">
        <v>369</v>
      </c>
      <c r="J3319">
        <v>494.25</v>
      </c>
      <c r="K3319">
        <v>149.75</v>
      </c>
      <c r="M3319">
        <v>13.52</v>
      </c>
    </row>
    <row r="3320" spans="3:13" x14ac:dyDescent="0.25">
      <c r="C3320" s="95">
        <v>39065</v>
      </c>
      <c r="D3320" s="98">
        <v>1.9614</v>
      </c>
      <c r="E3320">
        <v>62.12</v>
      </c>
      <c r="F3320">
        <v>1.3145</v>
      </c>
      <c r="G3320">
        <v>85.45</v>
      </c>
      <c r="H3320">
        <v>62.25</v>
      </c>
      <c r="I3320">
        <v>358.75</v>
      </c>
      <c r="J3320">
        <v>477</v>
      </c>
      <c r="K3320">
        <v>147.75</v>
      </c>
      <c r="M3320">
        <v>13.42</v>
      </c>
    </row>
    <row r="3321" spans="3:13" x14ac:dyDescent="0.25">
      <c r="C3321" s="95">
        <v>39064</v>
      </c>
      <c r="D3321" s="98">
        <v>1.9673</v>
      </c>
      <c r="E3321">
        <v>61.33</v>
      </c>
      <c r="F3321">
        <v>1.3216000000000001</v>
      </c>
      <c r="G3321">
        <v>86.05</v>
      </c>
      <c r="H3321">
        <v>63.524999999999999</v>
      </c>
      <c r="I3321">
        <v>354.5</v>
      </c>
      <c r="J3321">
        <v>472.5</v>
      </c>
      <c r="K3321">
        <v>146</v>
      </c>
      <c r="M3321">
        <v>13.42</v>
      </c>
    </row>
    <row r="3322" spans="3:13" x14ac:dyDescent="0.25">
      <c r="C3322" s="95">
        <v>39063</v>
      </c>
      <c r="D3322" s="98">
        <v>1.9706999999999999</v>
      </c>
      <c r="E3322">
        <v>61.52</v>
      </c>
      <c r="F3322">
        <v>1.3279000000000001</v>
      </c>
      <c r="G3322">
        <v>85.724999999999994</v>
      </c>
      <c r="H3322">
        <v>63.375</v>
      </c>
      <c r="I3322">
        <v>359</v>
      </c>
      <c r="J3322">
        <v>465</v>
      </c>
      <c r="K3322">
        <v>146.75</v>
      </c>
      <c r="M3322">
        <v>13.42</v>
      </c>
    </row>
    <row r="3323" spans="3:13" x14ac:dyDescent="0.25">
      <c r="C3323" s="95">
        <v>39062</v>
      </c>
      <c r="D3323" s="98">
        <v>1.9568000000000001</v>
      </c>
      <c r="E3323">
        <v>61.84</v>
      </c>
      <c r="F3323">
        <v>1.3234999999999999</v>
      </c>
      <c r="G3323">
        <v>86.3</v>
      </c>
      <c r="H3323">
        <v>61.774999999999999</v>
      </c>
      <c r="I3323">
        <v>355.5</v>
      </c>
      <c r="J3323">
        <v>475</v>
      </c>
      <c r="K3323">
        <v>146</v>
      </c>
      <c r="M3323">
        <v>13.4</v>
      </c>
    </row>
    <row r="3324" spans="3:13" x14ac:dyDescent="0.25">
      <c r="C3324" s="95">
        <v>39059</v>
      </c>
      <c r="D3324" s="98">
        <v>1.9535</v>
      </c>
      <c r="E3324">
        <v>62.2</v>
      </c>
      <c r="F3324">
        <v>1.3199000000000001</v>
      </c>
      <c r="G3324">
        <v>86.95</v>
      </c>
      <c r="H3324">
        <v>62.325000000000003</v>
      </c>
      <c r="I3324">
        <v>354.25</v>
      </c>
      <c r="J3324">
        <v>469</v>
      </c>
      <c r="K3324">
        <v>146.75</v>
      </c>
      <c r="M3324">
        <v>13.42</v>
      </c>
    </row>
    <row r="3325" spans="3:13" x14ac:dyDescent="0.25">
      <c r="C3325" s="95">
        <v>39058</v>
      </c>
      <c r="D3325" s="98">
        <v>1.9641</v>
      </c>
      <c r="E3325">
        <v>62.57</v>
      </c>
      <c r="F3325">
        <v>1.329</v>
      </c>
      <c r="G3325">
        <v>86.65</v>
      </c>
      <c r="H3325">
        <v>62.424999999999997</v>
      </c>
      <c r="I3325">
        <v>358.5</v>
      </c>
      <c r="J3325">
        <v>477.5</v>
      </c>
      <c r="K3325">
        <v>146.25</v>
      </c>
      <c r="M3325">
        <v>13.44</v>
      </c>
    </row>
    <row r="3326" spans="3:13" x14ac:dyDescent="0.25">
      <c r="C3326" s="95">
        <v>39057</v>
      </c>
      <c r="D3326" s="98">
        <v>1.9665999999999999</v>
      </c>
      <c r="E3326">
        <v>63.07</v>
      </c>
      <c r="F3326">
        <v>1.3290999999999999</v>
      </c>
      <c r="G3326">
        <v>86.35</v>
      </c>
      <c r="H3326">
        <v>61.524999999999999</v>
      </c>
      <c r="I3326">
        <v>353</v>
      </c>
      <c r="J3326">
        <v>475</v>
      </c>
      <c r="K3326">
        <v>147</v>
      </c>
      <c r="M3326">
        <v>13.48</v>
      </c>
    </row>
    <row r="3327" spans="3:13" x14ac:dyDescent="0.25">
      <c r="C3327" s="95">
        <v>39056</v>
      </c>
      <c r="D3327" s="98">
        <v>1.9737</v>
      </c>
      <c r="E3327">
        <v>63.32</v>
      </c>
      <c r="F3327">
        <v>1.3322000000000001</v>
      </c>
      <c r="G3327">
        <v>86.5</v>
      </c>
      <c r="H3327">
        <v>61.85</v>
      </c>
      <c r="I3327">
        <v>366.25</v>
      </c>
      <c r="J3327">
        <v>498</v>
      </c>
      <c r="K3327">
        <v>147</v>
      </c>
      <c r="M3327">
        <v>13.38</v>
      </c>
    </row>
    <row r="3328" spans="3:13" x14ac:dyDescent="0.25">
      <c r="C3328" s="95">
        <v>39055</v>
      </c>
      <c r="D3328" s="98">
        <v>1.9792000000000001</v>
      </c>
      <c r="E3328">
        <v>63.45</v>
      </c>
      <c r="F3328">
        <v>1.3319000000000001</v>
      </c>
      <c r="G3328">
        <v>85.2</v>
      </c>
      <c r="H3328">
        <v>60.75</v>
      </c>
      <c r="I3328">
        <v>362.75</v>
      </c>
      <c r="J3328">
        <v>499.5</v>
      </c>
      <c r="K3328">
        <v>147.25</v>
      </c>
      <c r="M3328">
        <v>13.35</v>
      </c>
    </row>
    <row r="3329" spans="3:13" x14ac:dyDescent="0.25">
      <c r="C3329" s="95">
        <v>39052</v>
      </c>
      <c r="D3329" s="98">
        <v>1.9793000000000001</v>
      </c>
      <c r="E3329">
        <v>64.62</v>
      </c>
      <c r="F3329">
        <v>1.3333999999999999</v>
      </c>
      <c r="G3329">
        <v>85.5</v>
      </c>
      <c r="H3329">
        <v>61.125</v>
      </c>
      <c r="I3329">
        <v>374</v>
      </c>
      <c r="J3329">
        <v>500</v>
      </c>
      <c r="K3329">
        <v>149.75</v>
      </c>
      <c r="M3329">
        <v>13.35</v>
      </c>
    </row>
    <row r="3330" spans="3:13" x14ac:dyDescent="0.25">
      <c r="C3330" s="95">
        <v>39051</v>
      </c>
      <c r="D3330" s="98">
        <v>1.9651000000000001</v>
      </c>
      <c r="E3330">
        <v>64.260000000000005</v>
      </c>
      <c r="F3330">
        <v>1.3240000000000001</v>
      </c>
      <c r="G3330">
        <v>85.7</v>
      </c>
      <c r="H3330">
        <v>61.674999999999997</v>
      </c>
      <c r="I3330">
        <v>377</v>
      </c>
      <c r="J3330">
        <v>502</v>
      </c>
      <c r="K3330">
        <v>150.75</v>
      </c>
      <c r="M3330">
        <v>12.85</v>
      </c>
    </row>
    <row r="3331" spans="3:13" x14ac:dyDescent="0.25">
      <c r="C3331" s="95">
        <v>39050</v>
      </c>
      <c r="D3331" s="98">
        <v>1.9455</v>
      </c>
      <c r="E3331">
        <v>63.07</v>
      </c>
      <c r="F3331">
        <v>1.3147</v>
      </c>
      <c r="G3331">
        <v>85.2</v>
      </c>
      <c r="H3331">
        <v>61.25</v>
      </c>
      <c r="I3331">
        <v>370.25</v>
      </c>
      <c r="J3331">
        <v>490.5</v>
      </c>
      <c r="K3331">
        <v>150.5</v>
      </c>
      <c r="M3331">
        <v>12.85</v>
      </c>
    </row>
    <row r="3332" spans="3:13" x14ac:dyDescent="0.25">
      <c r="C3332" s="95">
        <v>39049</v>
      </c>
      <c r="D3332" s="98">
        <v>1.9525999999999999</v>
      </c>
      <c r="E3332">
        <v>61.21</v>
      </c>
      <c r="F3332">
        <v>1.3201000000000001</v>
      </c>
      <c r="G3332">
        <v>86.375</v>
      </c>
      <c r="H3332">
        <v>61.174999999999997</v>
      </c>
      <c r="I3332">
        <v>368.75</v>
      </c>
      <c r="J3332">
        <v>487.25</v>
      </c>
      <c r="K3332">
        <v>152.5</v>
      </c>
      <c r="M3332">
        <v>12.88</v>
      </c>
    </row>
    <row r="3333" spans="3:13" x14ac:dyDescent="0.25">
      <c r="C3333" s="95">
        <v>39048</v>
      </c>
      <c r="D3333" s="98">
        <v>1.9374</v>
      </c>
      <c r="E3333">
        <v>60.44</v>
      </c>
      <c r="F3333">
        <v>1.3131999999999999</v>
      </c>
      <c r="G3333">
        <v>86.625</v>
      </c>
      <c r="H3333">
        <v>62.45</v>
      </c>
      <c r="I3333">
        <v>371.5</v>
      </c>
      <c r="J3333">
        <v>490.25</v>
      </c>
      <c r="K3333">
        <v>153.75</v>
      </c>
      <c r="M3333">
        <v>12.89</v>
      </c>
    </row>
    <row r="3334" spans="3:13" x14ac:dyDescent="0.25">
      <c r="C3334" s="95">
        <v>39045</v>
      </c>
      <c r="D3334" s="98">
        <v>1.9316</v>
      </c>
      <c r="E3334">
        <v>60.03</v>
      </c>
      <c r="F3334">
        <v>1.3089999999999999</v>
      </c>
      <c r="G3334">
        <v>87.65</v>
      </c>
      <c r="H3334">
        <v>62.975000000000001</v>
      </c>
      <c r="I3334">
        <v>369.25</v>
      </c>
      <c r="J3334">
        <v>500</v>
      </c>
      <c r="K3334">
        <v>153</v>
      </c>
      <c r="M3334">
        <v>12.9</v>
      </c>
    </row>
    <row r="3335" spans="3:13" x14ac:dyDescent="0.25">
      <c r="C3335" s="95">
        <v>39044</v>
      </c>
      <c r="D3335" s="98">
        <v>1.9153</v>
      </c>
      <c r="E3335">
        <v>59.35</v>
      </c>
      <c r="F3335">
        <v>1.2941</v>
      </c>
      <c r="G3335">
        <v>87.75</v>
      </c>
      <c r="H3335">
        <v>62.2</v>
      </c>
      <c r="I3335">
        <v>362.75</v>
      </c>
      <c r="J3335">
        <v>486.25</v>
      </c>
      <c r="K3335">
        <v>153.75</v>
      </c>
      <c r="M3335">
        <v>12.9</v>
      </c>
    </row>
    <row r="3336" spans="3:13" x14ac:dyDescent="0.25">
      <c r="C3336" s="95">
        <v>39043</v>
      </c>
      <c r="D3336" s="98">
        <v>1.9148000000000001</v>
      </c>
      <c r="E3336">
        <v>59.49</v>
      </c>
      <c r="F3336">
        <v>1.2942</v>
      </c>
      <c r="G3336">
        <v>87.75</v>
      </c>
      <c r="H3336">
        <v>62.2</v>
      </c>
      <c r="I3336">
        <v>362.75</v>
      </c>
      <c r="J3336">
        <v>486.25</v>
      </c>
      <c r="K3336">
        <v>153.5</v>
      </c>
      <c r="M3336">
        <v>12.9</v>
      </c>
    </row>
    <row r="3337" spans="3:13" x14ac:dyDescent="0.25">
      <c r="C3337" s="95">
        <v>39042</v>
      </c>
      <c r="D3337" s="98">
        <v>1.8992</v>
      </c>
      <c r="E3337">
        <v>60.39</v>
      </c>
      <c r="F3337">
        <v>1.2844</v>
      </c>
      <c r="G3337">
        <v>87.875</v>
      </c>
      <c r="H3337">
        <v>62.35</v>
      </c>
      <c r="I3337">
        <v>361.25</v>
      </c>
      <c r="J3337">
        <v>479.75</v>
      </c>
      <c r="K3337">
        <v>154</v>
      </c>
      <c r="M3337">
        <v>12.9</v>
      </c>
    </row>
    <row r="3338" spans="3:13" x14ac:dyDescent="0.25">
      <c r="C3338" s="95">
        <v>39041</v>
      </c>
      <c r="D3338" s="98">
        <v>1.8964000000000001</v>
      </c>
      <c r="E3338">
        <v>58.98</v>
      </c>
      <c r="F3338">
        <v>1.2809999999999999</v>
      </c>
      <c r="G3338">
        <v>87.424999999999997</v>
      </c>
      <c r="H3338">
        <v>62.05</v>
      </c>
      <c r="I3338">
        <v>360</v>
      </c>
      <c r="J3338">
        <v>475</v>
      </c>
      <c r="K3338">
        <v>155</v>
      </c>
      <c r="M3338">
        <v>12.87</v>
      </c>
    </row>
    <row r="3339" spans="3:13" x14ac:dyDescent="0.25">
      <c r="C3339" s="95">
        <v>39038</v>
      </c>
      <c r="D3339" s="98">
        <v>1.8955</v>
      </c>
      <c r="E3339">
        <v>58.99</v>
      </c>
      <c r="F3339">
        <v>1.2826</v>
      </c>
      <c r="G3339">
        <v>87.575000000000003</v>
      </c>
      <c r="H3339">
        <v>61.25</v>
      </c>
      <c r="I3339">
        <v>355.25</v>
      </c>
      <c r="J3339">
        <v>474</v>
      </c>
      <c r="K3339">
        <v>153.75</v>
      </c>
      <c r="M3339">
        <v>12.87</v>
      </c>
    </row>
    <row r="3340" spans="3:13" x14ac:dyDescent="0.25">
      <c r="C3340" s="95">
        <v>39037</v>
      </c>
      <c r="D3340" s="98">
        <v>1.8886000000000001</v>
      </c>
      <c r="E3340">
        <v>58.54</v>
      </c>
      <c r="F3340">
        <v>1.2797000000000001</v>
      </c>
      <c r="G3340">
        <v>88.125</v>
      </c>
      <c r="H3340">
        <v>62.05</v>
      </c>
      <c r="I3340">
        <v>351.5</v>
      </c>
      <c r="J3340">
        <v>468.75</v>
      </c>
      <c r="K3340">
        <v>154.75</v>
      </c>
      <c r="M3340">
        <v>12.83</v>
      </c>
    </row>
    <row r="3341" spans="3:13" x14ac:dyDescent="0.25">
      <c r="C3341" s="95">
        <v>39036</v>
      </c>
      <c r="D3341" s="98">
        <v>1.8888</v>
      </c>
      <c r="E3341">
        <v>59.46</v>
      </c>
      <c r="F3341">
        <v>1.2825</v>
      </c>
      <c r="G3341">
        <v>86.724999999999994</v>
      </c>
      <c r="H3341">
        <v>60.95</v>
      </c>
      <c r="I3341">
        <v>358.25</v>
      </c>
      <c r="J3341">
        <v>481.5</v>
      </c>
      <c r="K3341">
        <v>156</v>
      </c>
      <c r="M3341">
        <v>12.79</v>
      </c>
    </row>
    <row r="3342" spans="3:13" x14ac:dyDescent="0.25">
      <c r="C3342" s="95">
        <v>39035</v>
      </c>
      <c r="D3342" s="98">
        <v>1.8958999999999999</v>
      </c>
      <c r="E3342">
        <v>58.84</v>
      </c>
      <c r="F3342">
        <v>1.2809999999999999</v>
      </c>
      <c r="G3342">
        <v>85.85</v>
      </c>
      <c r="H3342">
        <v>61.674999999999997</v>
      </c>
      <c r="I3342">
        <v>357.75</v>
      </c>
      <c r="J3342">
        <v>486.5</v>
      </c>
      <c r="K3342">
        <v>154.5</v>
      </c>
      <c r="M3342">
        <v>12.75</v>
      </c>
    </row>
    <row r="3343" spans="3:13" x14ac:dyDescent="0.25">
      <c r="C3343" s="95">
        <v>39034</v>
      </c>
      <c r="D3343" s="98">
        <v>1.9008</v>
      </c>
      <c r="E3343">
        <v>59.05</v>
      </c>
      <c r="F3343">
        <v>1.2801</v>
      </c>
      <c r="G3343">
        <v>85.75</v>
      </c>
      <c r="H3343">
        <v>61.225000000000001</v>
      </c>
      <c r="I3343">
        <v>342.5</v>
      </c>
      <c r="J3343">
        <v>477</v>
      </c>
      <c r="K3343">
        <v>155.5</v>
      </c>
      <c r="M3343">
        <v>12.8</v>
      </c>
    </row>
    <row r="3344" spans="3:13" x14ac:dyDescent="0.25">
      <c r="C3344" s="95">
        <v>39031</v>
      </c>
      <c r="D3344" s="98">
        <v>1.9112</v>
      </c>
      <c r="E3344">
        <v>59.71</v>
      </c>
      <c r="F3344">
        <v>1.2843</v>
      </c>
      <c r="G3344">
        <v>85.7</v>
      </c>
      <c r="H3344">
        <v>62.975000000000001</v>
      </c>
      <c r="I3344">
        <v>343.25</v>
      </c>
      <c r="J3344">
        <v>480.5</v>
      </c>
      <c r="K3344">
        <v>153.25</v>
      </c>
      <c r="M3344">
        <v>12.75</v>
      </c>
    </row>
    <row r="3345" spans="3:13" x14ac:dyDescent="0.25">
      <c r="C3345" s="95">
        <v>39030</v>
      </c>
      <c r="D3345" s="98">
        <v>1.9046000000000001</v>
      </c>
      <c r="E3345">
        <v>61.32</v>
      </c>
      <c r="F3345">
        <v>1.2825</v>
      </c>
      <c r="G3345">
        <v>85.875</v>
      </c>
      <c r="H3345">
        <v>64.7</v>
      </c>
      <c r="I3345">
        <v>350</v>
      </c>
      <c r="J3345">
        <v>488</v>
      </c>
      <c r="K3345">
        <v>155.25</v>
      </c>
      <c r="M3345">
        <v>12.75</v>
      </c>
    </row>
    <row r="3346" spans="3:13" x14ac:dyDescent="0.25">
      <c r="C3346" s="95">
        <v>39029</v>
      </c>
      <c r="D3346" s="98">
        <v>1.9049</v>
      </c>
      <c r="E3346">
        <v>59.59</v>
      </c>
      <c r="F3346">
        <v>1.2755000000000001</v>
      </c>
      <c r="G3346">
        <v>85.45</v>
      </c>
      <c r="H3346">
        <v>65.3</v>
      </c>
      <c r="I3346">
        <v>357.75</v>
      </c>
      <c r="J3346">
        <v>504</v>
      </c>
      <c r="K3346">
        <v>157.5</v>
      </c>
      <c r="M3346">
        <v>12.72</v>
      </c>
    </row>
    <row r="3347" spans="3:13" x14ac:dyDescent="0.25">
      <c r="C3347" s="95">
        <v>39028</v>
      </c>
      <c r="D3347" s="98">
        <v>1.9054</v>
      </c>
      <c r="E3347">
        <v>58.48</v>
      </c>
      <c r="F3347">
        <v>1.2769999999999999</v>
      </c>
      <c r="G3347">
        <v>85.3</v>
      </c>
      <c r="H3347">
        <v>64.625</v>
      </c>
      <c r="I3347">
        <v>351</v>
      </c>
      <c r="J3347">
        <v>497</v>
      </c>
      <c r="K3347">
        <v>156.25</v>
      </c>
      <c r="M3347">
        <v>12.68</v>
      </c>
    </row>
    <row r="3348" spans="3:13" x14ac:dyDescent="0.25">
      <c r="C3348" s="95">
        <v>39027</v>
      </c>
      <c r="D3348" s="98">
        <v>1.897</v>
      </c>
      <c r="E3348">
        <v>59.75</v>
      </c>
      <c r="F3348">
        <v>1.272</v>
      </c>
      <c r="G3348">
        <v>85.55</v>
      </c>
      <c r="H3348">
        <v>64.525000000000006</v>
      </c>
      <c r="I3348">
        <v>343.5</v>
      </c>
      <c r="J3348">
        <v>498</v>
      </c>
      <c r="K3348">
        <v>156.5</v>
      </c>
      <c r="M3348">
        <v>12.59</v>
      </c>
    </row>
    <row r="3349" spans="3:13" x14ac:dyDescent="0.25">
      <c r="C3349" s="95">
        <v>39024</v>
      </c>
      <c r="D3349" s="98">
        <v>1.9009</v>
      </c>
      <c r="E3349">
        <v>59.15</v>
      </c>
      <c r="F3349">
        <v>1.2716000000000001</v>
      </c>
      <c r="G3349">
        <v>85.9</v>
      </c>
      <c r="H3349">
        <v>64.174999999999997</v>
      </c>
      <c r="I3349">
        <v>342.25</v>
      </c>
      <c r="J3349">
        <v>492.5</v>
      </c>
      <c r="K3349">
        <v>156.5</v>
      </c>
      <c r="M3349">
        <v>12.72</v>
      </c>
    </row>
    <row r="3350" spans="3:13" x14ac:dyDescent="0.25">
      <c r="C3350" s="95">
        <v>39023</v>
      </c>
      <c r="D3350" s="98">
        <v>1.9081999999999999</v>
      </c>
      <c r="E3350">
        <v>57.87</v>
      </c>
      <c r="F3350">
        <v>1.2775000000000001</v>
      </c>
      <c r="G3350">
        <v>86.75</v>
      </c>
      <c r="H3350">
        <v>64.599999999999994</v>
      </c>
      <c r="I3350">
        <v>344.75</v>
      </c>
      <c r="J3350">
        <v>491.5</v>
      </c>
      <c r="K3350">
        <v>157.5</v>
      </c>
      <c r="M3350">
        <v>12.38</v>
      </c>
    </row>
    <row r="3351" spans="3:13" x14ac:dyDescent="0.25">
      <c r="C3351" s="95">
        <v>39022</v>
      </c>
      <c r="D3351" s="98">
        <v>1.9081999999999999</v>
      </c>
      <c r="E3351">
        <v>58.98</v>
      </c>
      <c r="F3351">
        <v>1.2753000000000001</v>
      </c>
      <c r="G3351">
        <v>87.55</v>
      </c>
      <c r="H3351">
        <v>64.400000000000006</v>
      </c>
      <c r="I3351">
        <v>333.5</v>
      </c>
      <c r="J3351">
        <v>487.5</v>
      </c>
      <c r="K3351">
        <v>155.25</v>
      </c>
      <c r="M3351">
        <v>12.38</v>
      </c>
    </row>
    <row r="3352" spans="3:13" x14ac:dyDescent="0.25">
      <c r="C3352" s="95">
        <v>39021</v>
      </c>
      <c r="D3352" s="98">
        <v>1.9074</v>
      </c>
      <c r="E3352">
        <v>59.03</v>
      </c>
      <c r="F3352">
        <v>1.2761</v>
      </c>
      <c r="G3352">
        <v>90.4</v>
      </c>
      <c r="H3352">
        <v>64.95</v>
      </c>
      <c r="I3352">
        <v>320.75</v>
      </c>
      <c r="J3352">
        <v>483</v>
      </c>
      <c r="K3352">
        <v>156</v>
      </c>
      <c r="M3352">
        <v>12.38</v>
      </c>
    </row>
    <row r="3353" spans="3:13" x14ac:dyDescent="0.25">
      <c r="C3353" s="95">
        <v>39020</v>
      </c>
      <c r="D3353" s="98">
        <v>1.9021999999999999</v>
      </c>
      <c r="E3353">
        <v>58.68</v>
      </c>
      <c r="F3353">
        <v>1.2730999999999999</v>
      </c>
      <c r="G3353">
        <v>90.05</v>
      </c>
      <c r="H3353">
        <v>65.25</v>
      </c>
      <c r="I3353">
        <v>329.5</v>
      </c>
      <c r="J3353">
        <v>501</v>
      </c>
      <c r="K3353">
        <v>157.5</v>
      </c>
      <c r="M3353">
        <v>12.35</v>
      </c>
    </row>
    <row r="3354" spans="3:13" x14ac:dyDescent="0.25">
      <c r="C3354" s="95">
        <v>39017</v>
      </c>
      <c r="D3354" s="98">
        <v>1.8988</v>
      </c>
      <c r="E3354">
        <v>61.08</v>
      </c>
      <c r="F3354">
        <v>1.2738</v>
      </c>
      <c r="G3354">
        <v>89.825000000000003</v>
      </c>
      <c r="H3354">
        <v>64.599999999999994</v>
      </c>
      <c r="I3354">
        <v>332.5</v>
      </c>
      <c r="J3354">
        <v>508.5</v>
      </c>
      <c r="K3354">
        <v>158.75</v>
      </c>
      <c r="M3354">
        <v>12.35</v>
      </c>
    </row>
    <row r="3355" spans="3:13" x14ac:dyDescent="0.25">
      <c r="C3355" s="95">
        <v>39016</v>
      </c>
      <c r="D3355" s="98">
        <v>1.8907</v>
      </c>
      <c r="E3355">
        <v>60.77</v>
      </c>
      <c r="F3355">
        <v>1.2690999999999999</v>
      </c>
      <c r="G3355">
        <v>91.1</v>
      </c>
      <c r="H3355">
        <v>64.474999999999994</v>
      </c>
      <c r="I3355">
        <v>327</v>
      </c>
      <c r="J3355">
        <v>507.5</v>
      </c>
      <c r="K3355">
        <v>157.25</v>
      </c>
      <c r="M3355">
        <v>12.33</v>
      </c>
    </row>
    <row r="3356" spans="3:13" x14ac:dyDescent="0.25">
      <c r="C3356" s="95">
        <v>39015</v>
      </c>
      <c r="D3356" s="98">
        <v>1.8777999999999999</v>
      </c>
      <c r="E3356">
        <v>62.05</v>
      </c>
      <c r="F3356">
        <v>1.26</v>
      </c>
      <c r="G3356">
        <v>89.4</v>
      </c>
      <c r="H3356">
        <v>61.475000000000001</v>
      </c>
      <c r="I3356">
        <v>327</v>
      </c>
      <c r="J3356">
        <v>516.75</v>
      </c>
      <c r="K3356">
        <v>159</v>
      </c>
      <c r="M3356">
        <v>12.33</v>
      </c>
    </row>
    <row r="3357" spans="3:13" x14ac:dyDescent="0.25">
      <c r="C3357" s="95">
        <v>39014</v>
      </c>
      <c r="D3357" s="98">
        <v>1.8731</v>
      </c>
      <c r="E3357">
        <v>59.86</v>
      </c>
      <c r="F3357">
        <v>1.2555000000000001</v>
      </c>
      <c r="G3357">
        <v>89.224999999999994</v>
      </c>
      <c r="H3357">
        <v>59.85</v>
      </c>
      <c r="I3357">
        <v>324.25</v>
      </c>
      <c r="J3357">
        <v>522.5</v>
      </c>
      <c r="K3357">
        <v>157</v>
      </c>
      <c r="M3357">
        <v>12.33</v>
      </c>
    </row>
    <row r="3358" spans="3:13" x14ac:dyDescent="0.25">
      <c r="C3358" s="95">
        <v>39013</v>
      </c>
      <c r="D3358" s="98">
        <v>1.8732</v>
      </c>
      <c r="E3358">
        <v>59.21</v>
      </c>
      <c r="F3358">
        <v>1.2546999999999999</v>
      </c>
      <c r="G3358">
        <v>89.35</v>
      </c>
      <c r="H3358">
        <v>60.024999999999999</v>
      </c>
      <c r="I3358">
        <v>318.25</v>
      </c>
      <c r="J3358">
        <v>517</v>
      </c>
      <c r="K3358">
        <v>155</v>
      </c>
      <c r="M3358">
        <v>12.35</v>
      </c>
    </row>
    <row r="3359" spans="3:13" x14ac:dyDescent="0.25">
      <c r="C3359" s="95">
        <v>39010</v>
      </c>
      <c r="D3359" s="98">
        <v>1.8837999999999999</v>
      </c>
      <c r="E3359">
        <v>59.68</v>
      </c>
      <c r="F3359">
        <v>1.2612000000000001</v>
      </c>
      <c r="G3359">
        <v>87.674999999999997</v>
      </c>
      <c r="H3359">
        <v>59.35</v>
      </c>
      <c r="I3359">
        <v>312.75</v>
      </c>
      <c r="J3359">
        <v>505</v>
      </c>
      <c r="K3359">
        <v>155.25</v>
      </c>
      <c r="M3359">
        <v>12.32</v>
      </c>
    </row>
    <row r="3360" spans="3:13" x14ac:dyDescent="0.25">
      <c r="C3360" s="95">
        <v>39009</v>
      </c>
      <c r="D3360" s="98">
        <v>1.8774999999999999</v>
      </c>
      <c r="E3360">
        <v>60.87</v>
      </c>
      <c r="F3360">
        <v>1.2625</v>
      </c>
      <c r="G3360">
        <v>87.875</v>
      </c>
      <c r="H3360">
        <v>58.674999999999997</v>
      </c>
      <c r="I3360">
        <v>316</v>
      </c>
      <c r="J3360">
        <v>513</v>
      </c>
      <c r="K3360">
        <v>155.5</v>
      </c>
      <c r="M3360">
        <v>12.35</v>
      </c>
    </row>
    <row r="3361" spans="3:13" x14ac:dyDescent="0.25">
      <c r="C3361" s="95">
        <v>39008</v>
      </c>
      <c r="D3361" s="98">
        <v>1.8677999999999999</v>
      </c>
      <c r="E3361">
        <v>59.58</v>
      </c>
      <c r="F3361">
        <v>1.2531000000000001</v>
      </c>
      <c r="G3361">
        <v>88.575000000000003</v>
      </c>
      <c r="H3361">
        <v>59.25</v>
      </c>
      <c r="I3361">
        <v>315.5</v>
      </c>
      <c r="J3361">
        <v>512.5</v>
      </c>
      <c r="K3361">
        <v>154.75</v>
      </c>
      <c r="M3361">
        <v>12.35</v>
      </c>
    </row>
    <row r="3362" spans="3:13" x14ac:dyDescent="0.25">
      <c r="C3362" s="95">
        <v>39007</v>
      </c>
      <c r="D3362" s="98">
        <v>1.8703000000000001</v>
      </c>
      <c r="E3362">
        <v>60.94</v>
      </c>
      <c r="F3362">
        <v>1.2537</v>
      </c>
      <c r="G3362">
        <v>87.924999999999997</v>
      </c>
      <c r="H3362">
        <v>59.725000000000001</v>
      </c>
      <c r="I3362">
        <v>321</v>
      </c>
      <c r="J3362">
        <v>531</v>
      </c>
      <c r="K3362">
        <v>158.5</v>
      </c>
      <c r="M3362">
        <v>12.35</v>
      </c>
    </row>
    <row r="3363" spans="3:13" x14ac:dyDescent="0.25">
      <c r="C3363" s="95">
        <v>39006</v>
      </c>
      <c r="D3363" s="98">
        <v>1.8611</v>
      </c>
      <c r="E3363">
        <v>59.96</v>
      </c>
      <c r="F3363">
        <v>1.2529999999999999</v>
      </c>
      <c r="G3363">
        <v>87.6</v>
      </c>
      <c r="H3363">
        <v>60.8</v>
      </c>
      <c r="I3363">
        <v>316.75</v>
      </c>
      <c r="J3363">
        <v>542.5</v>
      </c>
      <c r="K3363">
        <v>160.5</v>
      </c>
      <c r="M3363">
        <v>12.35</v>
      </c>
    </row>
    <row r="3364" spans="3:13" x14ac:dyDescent="0.25">
      <c r="C3364" s="95">
        <v>39003</v>
      </c>
      <c r="D3364" s="98">
        <v>1.8557999999999999</v>
      </c>
      <c r="E3364">
        <v>59.52</v>
      </c>
      <c r="F3364">
        <v>1.2512000000000001</v>
      </c>
      <c r="G3364">
        <v>88.45</v>
      </c>
      <c r="H3364">
        <v>61.05</v>
      </c>
      <c r="I3364">
        <v>314.5</v>
      </c>
      <c r="J3364">
        <v>525.5</v>
      </c>
      <c r="K3364">
        <v>160.75</v>
      </c>
      <c r="M3364">
        <v>12.3</v>
      </c>
    </row>
    <row r="3365" spans="3:13" x14ac:dyDescent="0.25">
      <c r="C3365" s="95">
        <v>39002</v>
      </c>
      <c r="D3365" s="98">
        <v>1.8591</v>
      </c>
      <c r="E3365">
        <v>58.76</v>
      </c>
      <c r="F3365">
        <v>1.2558</v>
      </c>
      <c r="G3365">
        <v>88.75</v>
      </c>
      <c r="H3365">
        <v>61</v>
      </c>
      <c r="I3365">
        <v>298.25</v>
      </c>
      <c r="J3365">
        <v>515.5</v>
      </c>
      <c r="K3365">
        <v>160</v>
      </c>
      <c r="M3365">
        <v>12.3</v>
      </c>
    </row>
    <row r="3366" spans="3:13" x14ac:dyDescent="0.25">
      <c r="C3366" s="95">
        <v>39001</v>
      </c>
      <c r="D3366" s="98">
        <v>1.8536999999999999</v>
      </c>
      <c r="E3366">
        <v>58.65</v>
      </c>
      <c r="F3366">
        <v>1.2516</v>
      </c>
      <c r="G3366">
        <v>88.35</v>
      </c>
      <c r="H3366">
        <v>59.825000000000003</v>
      </c>
      <c r="I3366">
        <v>284</v>
      </c>
      <c r="J3366">
        <v>531</v>
      </c>
      <c r="K3366">
        <v>161</v>
      </c>
      <c r="M3366">
        <v>12.24</v>
      </c>
    </row>
    <row r="3367" spans="3:13" x14ac:dyDescent="0.25">
      <c r="C3367" s="95">
        <v>39000</v>
      </c>
      <c r="D3367" s="98">
        <v>1.8544</v>
      </c>
      <c r="E3367">
        <v>59.34</v>
      </c>
      <c r="F3367">
        <v>1.2536</v>
      </c>
      <c r="G3367">
        <v>88.275000000000006</v>
      </c>
      <c r="H3367">
        <v>64.8</v>
      </c>
      <c r="I3367">
        <v>275.5</v>
      </c>
      <c r="J3367">
        <v>501</v>
      </c>
      <c r="K3367">
        <v>157.75</v>
      </c>
      <c r="M3367">
        <v>12.25</v>
      </c>
    </row>
    <row r="3368" spans="3:13" x14ac:dyDescent="0.25">
      <c r="C3368" s="95">
        <v>38999</v>
      </c>
      <c r="D3368" s="98">
        <v>1.8673999999999999</v>
      </c>
      <c r="E3368">
        <v>60.54</v>
      </c>
      <c r="F3368">
        <v>1.2593000000000001</v>
      </c>
      <c r="G3368">
        <v>89.2</v>
      </c>
      <c r="H3368">
        <v>64.349999999999994</v>
      </c>
      <c r="I3368">
        <v>289.5</v>
      </c>
      <c r="J3368">
        <v>494</v>
      </c>
      <c r="K3368">
        <v>157.75</v>
      </c>
      <c r="M3368">
        <v>12.29</v>
      </c>
    </row>
    <row r="3369" spans="3:13" x14ac:dyDescent="0.25">
      <c r="C3369" s="95">
        <v>38996</v>
      </c>
      <c r="D3369" s="98">
        <v>1.8698999999999999</v>
      </c>
      <c r="E3369">
        <v>59.83</v>
      </c>
      <c r="F3369">
        <v>1.2597</v>
      </c>
      <c r="G3369">
        <v>90.875</v>
      </c>
      <c r="H3369">
        <v>64.575000000000003</v>
      </c>
      <c r="I3369">
        <v>271</v>
      </c>
      <c r="J3369">
        <v>464</v>
      </c>
      <c r="K3369">
        <v>153</v>
      </c>
      <c r="M3369">
        <v>12.37</v>
      </c>
    </row>
    <row r="3370" spans="3:13" x14ac:dyDescent="0.25">
      <c r="C3370" s="95">
        <v>38995</v>
      </c>
      <c r="D3370" s="98">
        <v>1.8789</v>
      </c>
      <c r="E3370">
        <v>60</v>
      </c>
      <c r="F3370">
        <v>1.2690999999999999</v>
      </c>
      <c r="G3370">
        <v>91.35</v>
      </c>
      <c r="H3370">
        <v>65.349999999999994</v>
      </c>
      <c r="I3370">
        <v>271.75</v>
      </c>
      <c r="J3370">
        <v>464</v>
      </c>
      <c r="K3370">
        <v>153.25</v>
      </c>
      <c r="M3370">
        <v>12.39</v>
      </c>
    </row>
    <row r="3371" spans="3:13" x14ac:dyDescent="0.25">
      <c r="C3371" s="95">
        <v>38994</v>
      </c>
      <c r="D3371" s="98">
        <v>1.8864000000000001</v>
      </c>
      <c r="E3371">
        <v>59.22</v>
      </c>
      <c r="F3371">
        <v>1.2715000000000001</v>
      </c>
      <c r="G3371">
        <v>90.375</v>
      </c>
      <c r="H3371">
        <v>64.525000000000006</v>
      </c>
      <c r="I3371">
        <v>274.25</v>
      </c>
      <c r="J3371">
        <v>465</v>
      </c>
      <c r="K3371">
        <v>149</v>
      </c>
      <c r="M3371">
        <v>12.4</v>
      </c>
    </row>
    <row r="3372" spans="3:13" x14ac:dyDescent="0.25">
      <c r="C3372" s="95">
        <v>38993</v>
      </c>
      <c r="D3372" s="98">
        <v>1.8875</v>
      </c>
      <c r="E3372">
        <v>58.43</v>
      </c>
      <c r="F3372">
        <v>1.2734000000000001</v>
      </c>
      <c r="G3372">
        <v>90.65</v>
      </c>
      <c r="H3372">
        <v>64.5</v>
      </c>
      <c r="I3372">
        <v>264</v>
      </c>
      <c r="J3372">
        <v>439.5</v>
      </c>
      <c r="K3372">
        <v>147.25</v>
      </c>
      <c r="M3372">
        <v>12.37</v>
      </c>
    </row>
    <row r="3373" spans="3:13" x14ac:dyDescent="0.25">
      <c r="C3373" s="95">
        <v>38992</v>
      </c>
      <c r="D3373" s="98">
        <v>1.8869</v>
      </c>
      <c r="E3373">
        <v>60.45</v>
      </c>
      <c r="F3373">
        <v>1.2737000000000001</v>
      </c>
      <c r="G3373">
        <v>91.575000000000003</v>
      </c>
      <c r="H3373">
        <v>64.25</v>
      </c>
      <c r="I3373">
        <v>267.75</v>
      </c>
      <c r="J3373">
        <v>446</v>
      </c>
      <c r="K3373">
        <v>149.25</v>
      </c>
      <c r="M3373">
        <v>12.4</v>
      </c>
    </row>
    <row r="3374" spans="3:13" x14ac:dyDescent="0.25">
      <c r="C3374" s="95">
        <v>38989</v>
      </c>
      <c r="D3374" s="98">
        <v>1.8721000000000001</v>
      </c>
      <c r="E3374">
        <v>62.48</v>
      </c>
      <c r="F3374">
        <v>1.2670999999999999</v>
      </c>
      <c r="G3374">
        <v>90.65</v>
      </c>
      <c r="H3374">
        <v>63.625</v>
      </c>
      <c r="I3374">
        <v>262.5</v>
      </c>
      <c r="J3374">
        <v>443</v>
      </c>
      <c r="K3374">
        <v>147.5</v>
      </c>
      <c r="M3374">
        <v>12.6</v>
      </c>
    </row>
    <row r="3375" spans="3:13" x14ac:dyDescent="0.25">
      <c r="C3375" s="95">
        <v>38988</v>
      </c>
      <c r="D3375" s="98">
        <v>1.8765000000000001</v>
      </c>
      <c r="E3375">
        <v>62.54</v>
      </c>
      <c r="F3375">
        <v>1.2703</v>
      </c>
      <c r="G3375">
        <v>90.674999999999997</v>
      </c>
      <c r="H3375">
        <v>62.55</v>
      </c>
      <c r="I3375">
        <v>264.25</v>
      </c>
      <c r="J3375">
        <v>445.5</v>
      </c>
      <c r="K3375">
        <v>144.5</v>
      </c>
      <c r="M3375">
        <v>12.25</v>
      </c>
    </row>
    <row r="3376" spans="3:13" x14ac:dyDescent="0.25">
      <c r="C3376" s="95">
        <v>38987</v>
      </c>
      <c r="D3376" s="98">
        <v>1.8891</v>
      </c>
      <c r="E3376">
        <v>62.21</v>
      </c>
      <c r="F3376">
        <v>1.2698</v>
      </c>
      <c r="G3376">
        <v>91</v>
      </c>
      <c r="H3376">
        <v>62.15</v>
      </c>
      <c r="I3376">
        <v>253.75</v>
      </c>
      <c r="J3376">
        <v>424.25</v>
      </c>
      <c r="K3376">
        <v>143</v>
      </c>
      <c r="M3376">
        <v>12.25</v>
      </c>
    </row>
    <row r="3377" spans="3:13" x14ac:dyDescent="0.25">
      <c r="C3377" s="95">
        <v>38986</v>
      </c>
      <c r="D3377" s="98">
        <v>1.8943000000000001</v>
      </c>
      <c r="E3377">
        <v>60.12</v>
      </c>
      <c r="F3377">
        <v>1.2683</v>
      </c>
      <c r="G3377">
        <v>91.15</v>
      </c>
      <c r="H3377">
        <v>62.15</v>
      </c>
      <c r="I3377">
        <v>259</v>
      </c>
      <c r="J3377">
        <v>423</v>
      </c>
      <c r="K3377">
        <v>141.25</v>
      </c>
      <c r="M3377">
        <v>12.26</v>
      </c>
    </row>
    <row r="3378" spans="3:13" x14ac:dyDescent="0.25">
      <c r="C3378" s="95">
        <v>38985</v>
      </c>
      <c r="D3378" s="98">
        <v>1.9</v>
      </c>
      <c r="E3378">
        <v>60.8</v>
      </c>
      <c r="F3378">
        <v>1.2747999999999999</v>
      </c>
      <c r="G3378">
        <v>90.724999999999994</v>
      </c>
      <c r="H3378">
        <v>62.125</v>
      </c>
      <c r="I3378">
        <v>254.75</v>
      </c>
      <c r="J3378">
        <v>413.75</v>
      </c>
      <c r="K3378">
        <v>141</v>
      </c>
      <c r="M3378">
        <v>12.26</v>
      </c>
    </row>
    <row r="3379" spans="3:13" x14ac:dyDescent="0.25">
      <c r="C3379" s="95">
        <v>38982</v>
      </c>
      <c r="D3379" s="98">
        <v>1.8995</v>
      </c>
      <c r="E3379">
        <v>60.41</v>
      </c>
      <c r="F3379">
        <v>1.2777000000000001</v>
      </c>
      <c r="G3379">
        <v>90.1</v>
      </c>
      <c r="H3379">
        <v>62.65</v>
      </c>
      <c r="I3379">
        <v>255.25</v>
      </c>
      <c r="J3379">
        <v>419</v>
      </c>
      <c r="K3379">
        <v>142</v>
      </c>
      <c r="M3379">
        <v>12.25</v>
      </c>
    </row>
    <row r="3380" spans="3:13" x14ac:dyDescent="0.25">
      <c r="C3380" s="95">
        <v>38981</v>
      </c>
      <c r="D3380" s="98">
        <v>1.9015</v>
      </c>
      <c r="E3380">
        <v>61.34</v>
      </c>
      <c r="F3380">
        <v>1.2779</v>
      </c>
      <c r="G3380">
        <v>89.75</v>
      </c>
      <c r="H3380">
        <v>63.85</v>
      </c>
      <c r="I3380">
        <v>257.25</v>
      </c>
      <c r="J3380">
        <v>421.5</v>
      </c>
      <c r="K3380">
        <v>142.5</v>
      </c>
      <c r="M3380">
        <v>12.28</v>
      </c>
    </row>
    <row r="3381" spans="3:13" x14ac:dyDescent="0.25">
      <c r="C3381" s="95">
        <v>38980</v>
      </c>
      <c r="D3381" s="98">
        <v>1.8874</v>
      </c>
      <c r="E3381">
        <v>60.47</v>
      </c>
      <c r="F3381">
        <v>1.2685</v>
      </c>
      <c r="G3381">
        <v>89.05</v>
      </c>
      <c r="H3381">
        <v>64.174999999999997</v>
      </c>
      <c r="I3381">
        <v>249</v>
      </c>
      <c r="J3381">
        <v>407.75</v>
      </c>
      <c r="K3381">
        <v>141.75</v>
      </c>
      <c r="M3381">
        <v>12.28</v>
      </c>
    </row>
    <row r="3382" spans="3:13" x14ac:dyDescent="0.25">
      <c r="C3382" s="95">
        <v>38979</v>
      </c>
      <c r="D3382" s="98">
        <v>1.8812</v>
      </c>
      <c r="E3382">
        <v>62.17</v>
      </c>
      <c r="F3382">
        <v>1.2677</v>
      </c>
      <c r="G3382">
        <v>90.125</v>
      </c>
      <c r="H3382">
        <v>64.924999999999997</v>
      </c>
      <c r="I3382">
        <v>246.5</v>
      </c>
      <c r="J3382">
        <v>409</v>
      </c>
      <c r="K3382">
        <v>141.75</v>
      </c>
      <c r="M3382">
        <v>12.28</v>
      </c>
    </row>
    <row r="3383" spans="3:13" x14ac:dyDescent="0.25">
      <c r="C3383" s="95">
        <v>38978</v>
      </c>
      <c r="D3383" s="98">
        <v>1.8802000000000001</v>
      </c>
      <c r="E3383">
        <v>64.05</v>
      </c>
      <c r="F3383">
        <v>1.2701</v>
      </c>
      <c r="G3383">
        <v>90.9</v>
      </c>
      <c r="H3383">
        <v>64.7</v>
      </c>
      <c r="I3383">
        <v>247.75</v>
      </c>
      <c r="J3383">
        <v>395.5</v>
      </c>
      <c r="K3383">
        <v>138</v>
      </c>
      <c r="M3383">
        <v>12.25</v>
      </c>
    </row>
    <row r="3384" spans="3:13" x14ac:dyDescent="0.25">
      <c r="C3384" s="95">
        <v>38975</v>
      </c>
      <c r="D3384" s="98">
        <v>1.8797999999999999</v>
      </c>
      <c r="E3384">
        <v>63.33</v>
      </c>
      <c r="F3384">
        <v>1.2646999999999999</v>
      </c>
      <c r="G3384">
        <v>90.125</v>
      </c>
      <c r="H3384">
        <v>66</v>
      </c>
      <c r="I3384">
        <v>241.75</v>
      </c>
      <c r="J3384">
        <v>392.5</v>
      </c>
      <c r="K3384">
        <v>136.5</v>
      </c>
      <c r="M3384">
        <v>12.22</v>
      </c>
    </row>
    <row r="3385" spans="3:13" x14ac:dyDescent="0.25">
      <c r="C3385" s="95">
        <v>38974</v>
      </c>
      <c r="D3385" s="98">
        <v>1.8873</v>
      </c>
      <c r="E3385">
        <v>62.24</v>
      </c>
      <c r="F3385">
        <v>1.2719</v>
      </c>
      <c r="G3385">
        <v>89.25</v>
      </c>
      <c r="H3385">
        <v>64.75</v>
      </c>
      <c r="I3385">
        <v>223</v>
      </c>
      <c r="J3385">
        <v>377</v>
      </c>
      <c r="K3385">
        <v>134.75</v>
      </c>
      <c r="M3385">
        <v>12.18</v>
      </c>
    </row>
    <row r="3386" spans="3:13" x14ac:dyDescent="0.25">
      <c r="C3386" s="95">
        <v>38973</v>
      </c>
      <c r="D3386" s="98">
        <v>1.8765000000000001</v>
      </c>
      <c r="E3386">
        <v>62.99</v>
      </c>
      <c r="F3386">
        <v>1.2694000000000001</v>
      </c>
      <c r="G3386">
        <v>90.325000000000003</v>
      </c>
      <c r="H3386">
        <v>65.924999999999997</v>
      </c>
      <c r="I3386">
        <v>224</v>
      </c>
      <c r="J3386">
        <v>381.5</v>
      </c>
      <c r="K3386">
        <v>137.5</v>
      </c>
      <c r="M3386">
        <v>12.14</v>
      </c>
    </row>
    <row r="3387" spans="3:13" x14ac:dyDescent="0.25">
      <c r="C3387" s="95">
        <v>38972</v>
      </c>
      <c r="D3387" s="98">
        <v>1.8738999999999999</v>
      </c>
      <c r="E3387">
        <v>62.99</v>
      </c>
      <c r="F3387">
        <v>1.2684</v>
      </c>
      <c r="G3387">
        <v>92.1</v>
      </c>
      <c r="H3387">
        <v>67.5</v>
      </c>
      <c r="I3387">
        <v>223.5</v>
      </c>
      <c r="J3387">
        <v>388.75</v>
      </c>
      <c r="K3387">
        <v>139.25</v>
      </c>
      <c r="M3387">
        <v>12.15</v>
      </c>
    </row>
    <row r="3388" spans="3:13" x14ac:dyDescent="0.25">
      <c r="C3388" s="95">
        <v>38971</v>
      </c>
      <c r="D3388" s="98">
        <v>1.8652</v>
      </c>
      <c r="E3388">
        <v>64.55</v>
      </c>
      <c r="F3388">
        <v>1.2702</v>
      </c>
      <c r="G3388">
        <v>91.85</v>
      </c>
      <c r="H3388">
        <v>67</v>
      </c>
      <c r="I3388">
        <v>228.75</v>
      </c>
      <c r="J3388">
        <v>398</v>
      </c>
      <c r="K3388">
        <v>135</v>
      </c>
      <c r="M3388">
        <v>12.2</v>
      </c>
    </row>
    <row r="3389" spans="3:13" x14ac:dyDescent="0.25">
      <c r="C3389" s="95">
        <v>38968</v>
      </c>
      <c r="D3389" s="98">
        <v>1.8655999999999999</v>
      </c>
      <c r="E3389">
        <v>65.33</v>
      </c>
      <c r="F3389">
        <v>1.2672000000000001</v>
      </c>
      <c r="G3389">
        <v>92.3</v>
      </c>
      <c r="H3389">
        <v>66.55</v>
      </c>
      <c r="I3389">
        <v>231.75</v>
      </c>
      <c r="J3389">
        <v>400</v>
      </c>
      <c r="K3389">
        <v>138</v>
      </c>
      <c r="M3389">
        <v>12.18</v>
      </c>
    </row>
    <row r="3390" spans="3:13" x14ac:dyDescent="0.25">
      <c r="C3390" s="95">
        <v>38967</v>
      </c>
      <c r="D3390" s="98">
        <v>1.8754999999999999</v>
      </c>
      <c r="E3390">
        <v>66.53</v>
      </c>
      <c r="F3390">
        <v>1.2732000000000001</v>
      </c>
      <c r="G3390">
        <v>93.75</v>
      </c>
      <c r="H3390">
        <v>67.075000000000003</v>
      </c>
      <c r="I3390">
        <v>230.75</v>
      </c>
      <c r="J3390">
        <v>403.5</v>
      </c>
      <c r="K3390">
        <v>141</v>
      </c>
      <c r="M3390">
        <v>12.36</v>
      </c>
    </row>
    <row r="3391" spans="3:13" x14ac:dyDescent="0.25">
      <c r="C3391" s="95">
        <v>38966</v>
      </c>
      <c r="D3391" s="98">
        <v>1.8839999999999999</v>
      </c>
      <c r="E3391">
        <v>66.930000000000007</v>
      </c>
      <c r="F3391">
        <v>1.2804</v>
      </c>
      <c r="G3391">
        <v>94.45</v>
      </c>
      <c r="H3391">
        <v>67.825000000000003</v>
      </c>
      <c r="I3391">
        <v>226.25</v>
      </c>
      <c r="J3391">
        <v>399</v>
      </c>
      <c r="K3391">
        <v>140.25</v>
      </c>
      <c r="M3391">
        <v>12.4</v>
      </c>
    </row>
    <row r="3392" spans="3:13" x14ac:dyDescent="0.25">
      <c r="C3392" s="95">
        <v>38965</v>
      </c>
      <c r="D3392" s="98">
        <v>1.8940999999999999</v>
      </c>
      <c r="E3392">
        <v>68.09</v>
      </c>
      <c r="F3392">
        <v>1.2818000000000001</v>
      </c>
      <c r="G3392">
        <v>94.525000000000006</v>
      </c>
      <c r="H3392">
        <v>68.075000000000003</v>
      </c>
      <c r="I3392">
        <v>228.75</v>
      </c>
      <c r="J3392">
        <v>404</v>
      </c>
      <c r="K3392">
        <v>141.5</v>
      </c>
      <c r="M3392">
        <v>12.4</v>
      </c>
    </row>
    <row r="3393" spans="3:13" x14ac:dyDescent="0.25">
      <c r="C3393" s="95">
        <v>38964</v>
      </c>
      <c r="D3393" s="98">
        <v>1.9066000000000001</v>
      </c>
      <c r="E3393">
        <v>67.709999999999994</v>
      </c>
      <c r="F3393">
        <v>1.2871999999999999</v>
      </c>
      <c r="G3393">
        <v>93.35</v>
      </c>
      <c r="H3393">
        <v>66.55</v>
      </c>
      <c r="I3393">
        <v>230</v>
      </c>
      <c r="J3393">
        <v>401.25</v>
      </c>
      <c r="K3393">
        <v>140.25</v>
      </c>
      <c r="M3393">
        <v>12.35</v>
      </c>
    </row>
    <row r="3394" spans="3:13" x14ac:dyDescent="0.25">
      <c r="C3394" s="95">
        <v>38961</v>
      </c>
      <c r="D3394" s="98">
        <v>1.9069</v>
      </c>
      <c r="E3394">
        <v>69.150000000000006</v>
      </c>
      <c r="F3394">
        <v>1.2835000000000001</v>
      </c>
      <c r="G3394">
        <v>93.35</v>
      </c>
      <c r="H3394">
        <v>66.55</v>
      </c>
      <c r="I3394">
        <v>230</v>
      </c>
      <c r="J3394">
        <v>401.25</v>
      </c>
      <c r="K3394">
        <v>140.25</v>
      </c>
      <c r="M3394">
        <v>12.35</v>
      </c>
    </row>
    <row r="3395" spans="3:13" x14ac:dyDescent="0.25">
      <c r="C3395" s="95">
        <v>38960</v>
      </c>
      <c r="D3395" s="98">
        <v>1.9041999999999999</v>
      </c>
      <c r="E3395">
        <v>70.25</v>
      </c>
      <c r="F3395">
        <v>1.2806</v>
      </c>
      <c r="G3395">
        <v>90.224999999999994</v>
      </c>
      <c r="H3395">
        <v>66.900000000000006</v>
      </c>
      <c r="I3395">
        <v>232</v>
      </c>
      <c r="J3395">
        <v>404</v>
      </c>
      <c r="K3395">
        <v>139.5</v>
      </c>
      <c r="M3395">
        <v>11.05</v>
      </c>
    </row>
    <row r="3396" spans="3:13" x14ac:dyDescent="0.25">
      <c r="C3396" s="95">
        <v>38959</v>
      </c>
      <c r="D3396" s="98">
        <v>1.9052</v>
      </c>
      <c r="E3396">
        <v>70.180000000000007</v>
      </c>
      <c r="F3396">
        <v>1.2837000000000001</v>
      </c>
      <c r="G3396">
        <v>89.875</v>
      </c>
      <c r="H3396">
        <v>66.599999999999994</v>
      </c>
      <c r="I3396">
        <v>228.5</v>
      </c>
      <c r="J3396">
        <v>397.5</v>
      </c>
      <c r="K3396">
        <v>137</v>
      </c>
      <c r="M3396">
        <v>11.06</v>
      </c>
    </row>
    <row r="3397" spans="3:13" x14ac:dyDescent="0.25">
      <c r="C3397" s="95">
        <v>38958</v>
      </c>
      <c r="D3397" s="98">
        <v>1.8986000000000001</v>
      </c>
      <c r="E3397">
        <v>69.86</v>
      </c>
      <c r="F3397">
        <v>1.2826</v>
      </c>
      <c r="G3397">
        <v>89.4</v>
      </c>
      <c r="H3397">
        <v>65.375</v>
      </c>
      <c r="I3397">
        <v>222.75</v>
      </c>
      <c r="J3397">
        <v>380.5</v>
      </c>
      <c r="K3397">
        <v>136.5</v>
      </c>
      <c r="M3397">
        <v>11.06</v>
      </c>
    </row>
    <row r="3398" spans="3:13" x14ac:dyDescent="0.25">
      <c r="C3398" s="95">
        <v>38957</v>
      </c>
      <c r="D3398" s="98">
        <v>1.8933</v>
      </c>
      <c r="E3398">
        <v>70.819999999999993</v>
      </c>
      <c r="F3398">
        <v>1.2778</v>
      </c>
      <c r="G3398">
        <v>89.325000000000003</v>
      </c>
      <c r="H3398">
        <v>65.400000000000006</v>
      </c>
      <c r="I3398">
        <v>224.5</v>
      </c>
      <c r="J3398">
        <v>384.75</v>
      </c>
      <c r="K3398">
        <v>135.25</v>
      </c>
      <c r="M3398">
        <v>11.05</v>
      </c>
    </row>
    <row r="3399" spans="3:13" x14ac:dyDescent="0.25">
      <c r="C3399" s="95">
        <v>38954</v>
      </c>
      <c r="D3399" s="98">
        <v>1.8865000000000001</v>
      </c>
      <c r="E3399">
        <v>72.7</v>
      </c>
      <c r="F3399">
        <v>1.2748999999999999</v>
      </c>
      <c r="G3399">
        <v>88.65</v>
      </c>
      <c r="H3399">
        <v>65.025000000000006</v>
      </c>
      <c r="I3399">
        <v>225</v>
      </c>
      <c r="J3399">
        <v>378.5</v>
      </c>
      <c r="K3399">
        <v>133.75</v>
      </c>
      <c r="M3399">
        <v>11.05</v>
      </c>
    </row>
    <row r="3400" spans="3:13" x14ac:dyDescent="0.25">
      <c r="C3400" s="95">
        <v>38953</v>
      </c>
      <c r="D3400" s="98">
        <v>1.8874</v>
      </c>
      <c r="E3400">
        <v>72.680000000000007</v>
      </c>
      <c r="F3400">
        <v>1.2766</v>
      </c>
      <c r="G3400">
        <v>88.125</v>
      </c>
      <c r="H3400">
        <v>66.424999999999997</v>
      </c>
      <c r="I3400">
        <v>227.5</v>
      </c>
      <c r="J3400">
        <v>375.5</v>
      </c>
      <c r="K3400">
        <v>133.75</v>
      </c>
      <c r="M3400">
        <v>11.06</v>
      </c>
    </row>
    <row r="3401" spans="3:13" x14ac:dyDescent="0.25">
      <c r="C3401" s="95">
        <v>38952</v>
      </c>
      <c r="D3401" s="98">
        <v>1.893</v>
      </c>
      <c r="E3401">
        <v>72.02</v>
      </c>
      <c r="F3401">
        <v>1.2786</v>
      </c>
      <c r="G3401">
        <v>87.2</v>
      </c>
      <c r="H3401">
        <v>66.174999999999997</v>
      </c>
      <c r="I3401">
        <v>223.5</v>
      </c>
      <c r="J3401">
        <v>366</v>
      </c>
      <c r="K3401">
        <v>130</v>
      </c>
      <c r="M3401">
        <v>11.05</v>
      </c>
    </row>
    <row r="3402" spans="3:13" x14ac:dyDescent="0.25">
      <c r="C3402" s="95">
        <v>38951</v>
      </c>
      <c r="D3402" s="98">
        <v>1.8886000000000001</v>
      </c>
      <c r="E3402">
        <v>73.239999999999995</v>
      </c>
      <c r="F3402">
        <v>1.2803</v>
      </c>
      <c r="G3402">
        <v>87.05</v>
      </c>
      <c r="H3402">
        <v>67</v>
      </c>
      <c r="I3402">
        <v>219.5</v>
      </c>
      <c r="J3402">
        <v>359.75</v>
      </c>
      <c r="K3402">
        <v>127</v>
      </c>
      <c r="M3402">
        <v>10.98</v>
      </c>
    </row>
    <row r="3403" spans="3:13" x14ac:dyDescent="0.25">
      <c r="C3403" s="95">
        <v>38950</v>
      </c>
      <c r="D3403" s="98">
        <v>1.8935999999999999</v>
      </c>
      <c r="E3403">
        <v>73.38</v>
      </c>
      <c r="F3403">
        <v>1.2889999999999999</v>
      </c>
      <c r="G3403">
        <v>87.525000000000006</v>
      </c>
      <c r="H3403">
        <v>67.05</v>
      </c>
      <c r="I3403">
        <v>221</v>
      </c>
      <c r="J3403">
        <v>365.75</v>
      </c>
      <c r="K3403">
        <v>127.75</v>
      </c>
      <c r="M3403">
        <v>11.07</v>
      </c>
    </row>
    <row r="3404" spans="3:13" x14ac:dyDescent="0.25">
      <c r="C3404" s="95">
        <v>38947</v>
      </c>
      <c r="D3404" s="98">
        <v>1.8827</v>
      </c>
      <c r="E3404">
        <v>72.3</v>
      </c>
      <c r="F3404">
        <v>1.2823</v>
      </c>
      <c r="G3404">
        <v>87.174999999999997</v>
      </c>
      <c r="H3404">
        <v>66.325000000000003</v>
      </c>
      <c r="I3404">
        <v>219.75</v>
      </c>
      <c r="J3404">
        <v>364.5</v>
      </c>
      <c r="K3404">
        <v>127.75</v>
      </c>
      <c r="M3404">
        <v>11.05</v>
      </c>
    </row>
    <row r="3405" spans="3:13" x14ac:dyDescent="0.25">
      <c r="C3405" s="95">
        <v>38946</v>
      </c>
      <c r="D3405" s="98">
        <v>1.8854</v>
      </c>
      <c r="E3405">
        <v>71.58</v>
      </c>
      <c r="F3405">
        <v>1.2828999999999999</v>
      </c>
      <c r="G3405">
        <v>87.1</v>
      </c>
      <c r="H3405">
        <v>65.724999999999994</v>
      </c>
      <c r="I3405">
        <v>219</v>
      </c>
      <c r="J3405">
        <v>363.5</v>
      </c>
      <c r="K3405">
        <v>127.75</v>
      </c>
      <c r="M3405">
        <v>11.03</v>
      </c>
    </row>
    <row r="3406" spans="3:13" x14ac:dyDescent="0.25">
      <c r="C3406" s="95">
        <v>38945</v>
      </c>
      <c r="D3406" s="98">
        <v>1.8959999999999999</v>
      </c>
      <c r="E3406">
        <v>73.08</v>
      </c>
      <c r="F3406">
        <v>1.2843</v>
      </c>
      <c r="G3406">
        <v>87.924999999999997</v>
      </c>
      <c r="H3406">
        <v>64.775000000000006</v>
      </c>
      <c r="I3406">
        <v>221.5</v>
      </c>
      <c r="J3406">
        <v>371.5</v>
      </c>
      <c r="K3406">
        <v>127.25</v>
      </c>
      <c r="M3406">
        <v>11.02</v>
      </c>
    </row>
    <row r="3407" spans="3:13" x14ac:dyDescent="0.25">
      <c r="C3407" s="95">
        <v>38944</v>
      </c>
      <c r="D3407" s="98">
        <v>1.8937999999999999</v>
      </c>
      <c r="E3407">
        <v>73.8</v>
      </c>
      <c r="F3407">
        <v>1.2785</v>
      </c>
      <c r="G3407">
        <v>87.75</v>
      </c>
      <c r="H3407">
        <v>63.15</v>
      </c>
      <c r="I3407">
        <v>222</v>
      </c>
      <c r="J3407">
        <v>376.75</v>
      </c>
      <c r="K3407">
        <v>125.5</v>
      </c>
      <c r="M3407">
        <v>11</v>
      </c>
    </row>
    <row r="3408" spans="3:13" x14ac:dyDescent="0.25">
      <c r="C3408" s="95">
        <v>38943</v>
      </c>
      <c r="D3408" s="98">
        <v>1.8880999999999999</v>
      </c>
      <c r="E3408">
        <v>74.3</v>
      </c>
      <c r="F3408">
        <v>1.2717000000000001</v>
      </c>
      <c r="G3408">
        <v>88.325000000000003</v>
      </c>
      <c r="H3408">
        <v>64.5</v>
      </c>
      <c r="I3408">
        <v>222</v>
      </c>
      <c r="J3408">
        <v>374</v>
      </c>
      <c r="K3408">
        <v>125.5</v>
      </c>
      <c r="M3408">
        <v>11</v>
      </c>
    </row>
    <row r="3409" spans="3:13" x14ac:dyDescent="0.25">
      <c r="C3409" s="95">
        <v>38940</v>
      </c>
      <c r="D3409" s="98">
        <v>1.89</v>
      </c>
      <c r="E3409">
        <v>75.63</v>
      </c>
      <c r="F3409">
        <v>1.2719</v>
      </c>
      <c r="G3409">
        <v>88.8</v>
      </c>
      <c r="H3409">
        <v>64.5</v>
      </c>
      <c r="I3409">
        <v>224.75</v>
      </c>
      <c r="J3409">
        <v>373.75</v>
      </c>
      <c r="K3409">
        <v>125.5</v>
      </c>
      <c r="M3409">
        <v>10.99</v>
      </c>
    </row>
    <row r="3410" spans="3:13" x14ac:dyDescent="0.25">
      <c r="C3410" s="95">
        <v>38939</v>
      </c>
      <c r="D3410" s="98">
        <v>1.8934</v>
      </c>
      <c r="E3410">
        <v>75.28</v>
      </c>
      <c r="F3410">
        <v>1.2791999999999999</v>
      </c>
      <c r="G3410">
        <v>88.474999999999994</v>
      </c>
      <c r="H3410">
        <v>64.400000000000006</v>
      </c>
      <c r="I3410">
        <v>238.75</v>
      </c>
      <c r="J3410">
        <v>386.5</v>
      </c>
      <c r="K3410">
        <v>125</v>
      </c>
      <c r="M3410">
        <v>10.94</v>
      </c>
    </row>
    <row r="3411" spans="3:13" x14ac:dyDescent="0.25">
      <c r="C3411" s="95">
        <v>38938</v>
      </c>
      <c r="D3411" s="98">
        <v>1.9044000000000001</v>
      </c>
      <c r="E3411">
        <v>77.28</v>
      </c>
      <c r="F3411">
        <v>1.2861</v>
      </c>
      <c r="G3411">
        <v>86.3</v>
      </c>
      <c r="H3411">
        <v>70.75</v>
      </c>
      <c r="I3411">
        <v>239.75</v>
      </c>
      <c r="J3411">
        <v>388</v>
      </c>
      <c r="K3411">
        <v>126.25</v>
      </c>
      <c r="M3411">
        <v>10.95</v>
      </c>
    </row>
    <row r="3412" spans="3:13" x14ac:dyDescent="0.25">
      <c r="C3412" s="95">
        <v>38937</v>
      </c>
      <c r="D3412" s="98">
        <v>1.9074</v>
      </c>
      <c r="E3412">
        <v>77.55</v>
      </c>
      <c r="F3412">
        <v>1.2830999999999999</v>
      </c>
      <c r="G3412">
        <v>85.35</v>
      </c>
      <c r="H3412">
        <v>71.424999999999997</v>
      </c>
      <c r="I3412">
        <v>235.75</v>
      </c>
      <c r="J3412">
        <v>384</v>
      </c>
      <c r="K3412">
        <v>125.5</v>
      </c>
      <c r="M3412">
        <v>10.96</v>
      </c>
    </row>
    <row r="3413" spans="3:13" x14ac:dyDescent="0.25">
      <c r="C3413" s="95">
        <v>38936</v>
      </c>
      <c r="D3413" s="98">
        <v>1.9059999999999999</v>
      </c>
      <c r="E3413">
        <v>78.3</v>
      </c>
      <c r="F3413">
        <v>1.2831999999999999</v>
      </c>
      <c r="G3413">
        <v>85.424999999999997</v>
      </c>
      <c r="H3413">
        <v>71.424999999999997</v>
      </c>
      <c r="I3413">
        <v>239.75</v>
      </c>
      <c r="J3413">
        <v>393</v>
      </c>
      <c r="K3413">
        <v>124</v>
      </c>
      <c r="M3413">
        <v>10.97</v>
      </c>
    </row>
    <row r="3414" spans="3:13" x14ac:dyDescent="0.25">
      <c r="C3414" s="95">
        <v>38933</v>
      </c>
      <c r="D3414" s="98">
        <v>1.9075</v>
      </c>
      <c r="E3414">
        <v>76.17</v>
      </c>
      <c r="F3414">
        <v>1.2870999999999999</v>
      </c>
      <c r="G3414">
        <v>84.825000000000003</v>
      </c>
      <c r="H3414">
        <v>69.974999999999994</v>
      </c>
      <c r="I3414">
        <v>245</v>
      </c>
      <c r="J3414">
        <v>396</v>
      </c>
      <c r="K3414">
        <v>123.75</v>
      </c>
      <c r="M3414">
        <v>10.96</v>
      </c>
    </row>
    <row r="3415" spans="3:13" x14ac:dyDescent="0.25">
      <c r="C3415" s="95">
        <v>38932</v>
      </c>
      <c r="D3415" s="98">
        <v>1.8874</v>
      </c>
      <c r="E3415">
        <v>76.56</v>
      </c>
      <c r="F3415">
        <v>1.2802</v>
      </c>
      <c r="G3415">
        <v>82.875</v>
      </c>
      <c r="H3415">
        <v>69</v>
      </c>
      <c r="I3415">
        <v>245</v>
      </c>
      <c r="J3415">
        <v>395.25</v>
      </c>
      <c r="K3415">
        <v>123</v>
      </c>
      <c r="M3415">
        <v>10.91</v>
      </c>
    </row>
    <row r="3416" spans="3:13" x14ac:dyDescent="0.25">
      <c r="C3416" s="95">
        <v>38931</v>
      </c>
      <c r="D3416" s="98">
        <v>1.8768</v>
      </c>
      <c r="E3416">
        <v>76.89</v>
      </c>
      <c r="F3416">
        <v>1.2786</v>
      </c>
      <c r="G3416">
        <v>82.924999999999997</v>
      </c>
      <c r="H3416">
        <v>69.375</v>
      </c>
      <c r="I3416">
        <v>247.25</v>
      </c>
      <c r="J3416">
        <v>401.5</v>
      </c>
      <c r="K3416">
        <v>122</v>
      </c>
      <c r="M3416">
        <v>10.94</v>
      </c>
    </row>
    <row r="3417" spans="3:13" x14ac:dyDescent="0.25">
      <c r="C3417" s="95">
        <v>38930</v>
      </c>
      <c r="D3417" s="98">
        <v>1.8763000000000001</v>
      </c>
      <c r="E3417">
        <v>75.89</v>
      </c>
      <c r="F3417">
        <v>1.2827</v>
      </c>
      <c r="G3417">
        <v>83.75</v>
      </c>
      <c r="H3417">
        <v>68.599999999999994</v>
      </c>
      <c r="I3417">
        <v>240.5</v>
      </c>
      <c r="J3417">
        <v>392.5</v>
      </c>
      <c r="K3417">
        <v>121.5</v>
      </c>
      <c r="M3417">
        <v>10.94</v>
      </c>
    </row>
    <row r="3418" spans="3:13" x14ac:dyDescent="0.25">
      <c r="C3418" s="95">
        <v>38929</v>
      </c>
      <c r="D3418" s="98">
        <v>1.8673</v>
      </c>
      <c r="E3418">
        <v>75.150000000000006</v>
      </c>
      <c r="F3418">
        <v>1.2762</v>
      </c>
      <c r="G3418">
        <v>83.724999999999994</v>
      </c>
      <c r="H3418">
        <v>68.55</v>
      </c>
      <c r="I3418">
        <v>239</v>
      </c>
      <c r="J3418">
        <v>397.5</v>
      </c>
      <c r="K3418">
        <v>120.5</v>
      </c>
      <c r="M3418">
        <v>10.96</v>
      </c>
    </row>
    <row r="3419" spans="3:13" x14ac:dyDescent="0.25">
      <c r="C3419" s="95">
        <v>38926</v>
      </c>
      <c r="D3419" s="98">
        <v>1.8642000000000001</v>
      </c>
      <c r="E3419">
        <v>73.39</v>
      </c>
      <c r="F3419">
        <v>1.2761</v>
      </c>
      <c r="G3419">
        <v>83.35</v>
      </c>
      <c r="H3419">
        <v>68.650000000000006</v>
      </c>
      <c r="I3419">
        <v>237.25</v>
      </c>
      <c r="J3419">
        <v>388.5</v>
      </c>
      <c r="K3419">
        <v>121</v>
      </c>
      <c r="M3419">
        <v>10.95</v>
      </c>
    </row>
    <row r="3420" spans="3:13" x14ac:dyDescent="0.25">
      <c r="C3420" s="95">
        <v>38925</v>
      </c>
      <c r="D3420" s="98">
        <v>1.8574999999999999</v>
      </c>
      <c r="E3420">
        <v>75.010000000000005</v>
      </c>
      <c r="F3420">
        <v>1.2696000000000001</v>
      </c>
      <c r="G3420">
        <v>83.474999999999994</v>
      </c>
      <c r="H3420">
        <v>67.775000000000006</v>
      </c>
      <c r="I3420">
        <v>237.75</v>
      </c>
      <c r="J3420">
        <v>387.75</v>
      </c>
      <c r="K3420">
        <v>121.75</v>
      </c>
      <c r="M3420">
        <v>10.95</v>
      </c>
    </row>
    <row r="3421" spans="3:13" x14ac:dyDescent="0.25">
      <c r="C3421" s="95">
        <v>38924</v>
      </c>
      <c r="D3421" s="98">
        <v>1.8542000000000001</v>
      </c>
      <c r="E3421">
        <v>74</v>
      </c>
      <c r="F3421">
        <v>1.2716000000000001</v>
      </c>
      <c r="G3421">
        <v>84.275000000000006</v>
      </c>
      <c r="H3421">
        <v>67.099999999999994</v>
      </c>
      <c r="I3421">
        <v>236</v>
      </c>
      <c r="J3421">
        <v>382</v>
      </c>
      <c r="K3421">
        <v>121.75</v>
      </c>
      <c r="M3421">
        <v>10.95</v>
      </c>
    </row>
    <row r="3422" spans="3:13" x14ac:dyDescent="0.25">
      <c r="C3422" s="95">
        <v>38923</v>
      </c>
      <c r="D3422" s="98">
        <v>1.8392999999999999</v>
      </c>
      <c r="E3422">
        <v>73.28</v>
      </c>
      <c r="F3422">
        <v>1.2576000000000001</v>
      </c>
      <c r="G3422">
        <v>82.5</v>
      </c>
      <c r="H3422">
        <v>66.924999999999997</v>
      </c>
      <c r="I3422">
        <v>239.5</v>
      </c>
      <c r="J3422">
        <v>393.25</v>
      </c>
      <c r="K3422">
        <v>121.75</v>
      </c>
      <c r="M3422">
        <v>10.94</v>
      </c>
    </row>
    <row r="3423" spans="3:13" x14ac:dyDescent="0.25">
      <c r="C3423" s="95">
        <v>38922</v>
      </c>
      <c r="D3423" s="98">
        <v>1.8512999999999999</v>
      </c>
      <c r="E3423">
        <v>74.61</v>
      </c>
      <c r="F3423">
        <v>1.2634000000000001</v>
      </c>
      <c r="G3423">
        <v>82.674999999999997</v>
      </c>
      <c r="H3423">
        <v>67.7</v>
      </c>
      <c r="I3423">
        <v>239</v>
      </c>
      <c r="J3423">
        <v>400.5</v>
      </c>
      <c r="K3423">
        <v>126.25</v>
      </c>
      <c r="M3423">
        <v>10.95</v>
      </c>
    </row>
    <row r="3424" spans="3:13" x14ac:dyDescent="0.25">
      <c r="C3424" s="95">
        <v>38919</v>
      </c>
      <c r="D3424" s="98">
        <v>1.8591</v>
      </c>
      <c r="E3424">
        <v>73.75</v>
      </c>
      <c r="F3424">
        <v>1.2694000000000001</v>
      </c>
      <c r="G3424">
        <v>84.275000000000006</v>
      </c>
      <c r="H3424">
        <v>67.375</v>
      </c>
      <c r="I3424">
        <v>237.25</v>
      </c>
      <c r="J3424">
        <v>407.25</v>
      </c>
      <c r="K3424">
        <v>129</v>
      </c>
      <c r="M3424">
        <v>10.93</v>
      </c>
    </row>
    <row r="3425" spans="3:13" x14ac:dyDescent="0.25">
      <c r="C3425" s="95">
        <v>38918</v>
      </c>
      <c r="D3425" s="98">
        <v>1.8479000000000001</v>
      </c>
      <c r="E3425">
        <v>73.72</v>
      </c>
      <c r="F3425">
        <v>1.2626999999999999</v>
      </c>
      <c r="G3425">
        <v>83.85</v>
      </c>
      <c r="H3425">
        <v>67.400000000000006</v>
      </c>
      <c r="I3425">
        <v>242.5</v>
      </c>
      <c r="J3425">
        <v>406.5</v>
      </c>
      <c r="K3425">
        <v>121.5</v>
      </c>
      <c r="M3425">
        <v>10.95</v>
      </c>
    </row>
    <row r="3426" spans="3:13" x14ac:dyDescent="0.25">
      <c r="C3426" s="95">
        <v>38917</v>
      </c>
      <c r="D3426" s="98">
        <v>1.8414999999999999</v>
      </c>
      <c r="E3426">
        <v>73.900000000000006</v>
      </c>
      <c r="F3426">
        <v>1.2592000000000001</v>
      </c>
      <c r="G3426">
        <v>84.4</v>
      </c>
      <c r="H3426">
        <v>67.8</v>
      </c>
      <c r="I3426">
        <v>244.75</v>
      </c>
      <c r="J3426">
        <v>393</v>
      </c>
      <c r="K3426">
        <v>120</v>
      </c>
      <c r="M3426">
        <v>10.96</v>
      </c>
    </row>
    <row r="3427" spans="3:13" x14ac:dyDescent="0.25">
      <c r="C3427" s="95">
        <v>38916</v>
      </c>
      <c r="D3427" s="98">
        <v>1.8260000000000001</v>
      </c>
      <c r="E3427">
        <v>74.36</v>
      </c>
      <c r="F3427">
        <v>1.2504999999999999</v>
      </c>
      <c r="G3427">
        <v>82.7</v>
      </c>
      <c r="H3427">
        <v>68.2</v>
      </c>
      <c r="I3427">
        <v>246.5</v>
      </c>
      <c r="J3427">
        <v>398</v>
      </c>
      <c r="K3427">
        <v>121</v>
      </c>
      <c r="M3427">
        <v>10.95</v>
      </c>
    </row>
    <row r="3428" spans="3:13" x14ac:dyDescent="0.25">
      <c r="C3428" s="95">
        <v>38915</v>
      </c>
      <c r="D3428" s="98">
        <v>1.8186</v>
      </c>
      <c r="E3428">
        <v>75.92</v>
      </c>
      <c r="F3428">
        <v>1.2518</v>
      </c>
      <c r="G3428">
        <v>82.924999999999997</v>
      </c>
      <c r="H3428">
        <v>68.424999999999997</v>
      </c>
      <c r="I3428">
        <v>251.75</v>
      </c>
      <c r="J3428">
        <v>393</v>
      </c>
      <c r="K3428">
        <v>120</v>
      </c>
      <c r="M3428">
        <v>10.99</v>
      </c>
    </row>
    <row r="3429" spans="3:13" x14ac:dyDescent="0.25">
      <c r="C3429" s="95">
        <v>38912</v>
      </c>
      <c r="D3429" s="98">
        <v>1.8386</v>
      </c>
      <c r="E3429">
        <v>77.27</v>
      </c>
      <c r="F3429">
        <v>1.2649999999999999</v>
      </c>
      <c r="G3429">
        <v>84</v>
      </c>
      <c r="H3429">
        <v>67.95</v>
      </c>
      <c r="I3429">
        <v>253.5</v>
      </c>
      <c r="J3429">
        <v>366</v>
      </c>
      <c r="K3429">
        <v>117.75</v>
      </c>
      <c r="M3429">
        <v>10.98</v>
      </c>
    </row>
    <row r="3430" spans="3:13" x14ac:dyDescent="0.25">
      <c r="C3430" s="95">
        <v>38911</v>
      </c>
      <c r="D3430" s="98">
        <v>1.8434999999999999</v>
      </c>
      <c r="E3430">
        <v>76.69</v>
      </c>
      <c r="F3430">
        <v>1.2690999999999999</v>
      </c>
      <c r="G3430">
        <v>84.6</v>
      </c>
      <c r="H3430">
        <v>68.900000000000006</v>
      </c>
      <c r="I3430">
        <v>252.5</v>
      </c>
      <c r="J3430">
        <v>376</v>
      </c>
      <c r="K3430">
        <v>118.5</v>
      </c>
      <c r="M3430">
        <v>11.01</v>
      </c>
    </row>
    <row r="3431" spans="3:13" x14ac:dyDescent="0.25">
      <c r="C3431" s="95">
        <v>38910</v>
      </c>
      <c r="D3431" s="98">
        <v>1.8344</v>
      </c>
      <c r="E3431">
        <v>74.39</v>
      </c>
      <c r="F3431">
        <v>1.27</v>
      </c>
      <c r="G3431">
        <v>83.9</v>
      </c>
      <c r="H3431">
        <v>70.575000000000003</v>
      </c>
      <c r="I3431">
        <v>259.25</v>
      </c>
      <c r="J3431">
        <v>390</v>
      </c>
      <c r="K3431">
        <v>117.75</v>
      </c>
      <c r="M3431">
        <v>11.01</v>
      </c>
    </row>
    <row r="3432" spans="3:13" x14ac:dyDescent="0.25">
      <c r="C3432" s="95">
        <v>38909</v>
      </c>
      <c r="D3432" s="98">
        <v>1.8459000000000001</v>
      </c>
      <c r="E3432">
        <v>73.67</v>
      </c>
      <c r="F3432">
        <v>1.2770999999999999</v>
      </c>
      <c r="G3432">
        <v>84.05</v>
      </c>
      <c r="H3432">
        <v>70.825000000000003</v>
      </c>
      <c r="I3432">
        <v>253.75</v>
      </c>
      <c r="J3432">
        <v>398</v>
      </c>
      <c r="K3432">
        <v>116.5</v>
      </c>
      <c r="M3432">
        <v>11</v>
      </c>
    </row>
    <row r="3433" spans="3:13" x14ac:dyDescent="0.25">
      <c r="C3433" s="95">
        <v>38908</v>
      </c>
      <c r="D3433" s="98">
        <v>1.8412999999999999</v>
      </c>
      <c r="E3433">
        <v>72.89</v>
      </c>
      <c r="F3433">
        <v>1.2735000000000001</v>
      </c>
      <c r="G3433">
        <v>84.2</v>
      </c>
      <c r="H3433">
        <v>70.599999999999994</v>
      </c>
      <c r="I3433">
        <v>247.75</v>
      </c>
      <c r="J3433">
        <v>382.5</v>
      </c>
      <c r="K3433">
        <v>115.75</v>
      </c>
      <c r="M3433">
        <v>11</v>
      </c>
    </row>
    <row r="3434" spans="3:13" x14ac:dyDescent="0.25">
      <c r="C3434" s="95">
        <v>38905</v>
      </c>
      <c r="D3434" s="98">
        <v>1.8502000000000001</v>
      </c>
      <c r="E3434">
        <v>73.510000000000005</v>
      </c>
      <c r="F3434">
        <v>1.2806999999999999</v>
      </c>
      <c r="G3434">
        <v>85.325000000000003</v>
      </c>
      <c r="H3434">
        <v>71.25</v>
      </c>
      <c r="I3434">
        <v>241</v>
      </c>
      <c r="J3434">
        <v>381.5</v>
      </c>
      <c r="K3434">
        <v>115.25</v>
      </c>
      <c r="M3434">
        <v>11.05</v>
      </c>
    </row>
    <row r="3435" spans="3:13" x14ac:dyDescent="0.25">
      <c r="C3435" s="95">
        <v>38904</v>
      </c>
      <c r="D3435" s="98">
        <v>1.8361000000000001</v>
      </c>
      <c r="E3435">
        <v>74.08</v>
      </c>
      <c r="F3435">
        <v>1.2777000000000001</v>
      </c>
      <c r="G3435">
        <v>85.95</v>
      </c>
      <c r="H3435">
        <v>73.325000000000003</v>
      </c>
      <c r="I3435">
        <v>245.25</v>
      </c>
      <c r="J3435">
        <v>390</v>
      </c>
      <c r="K3435">
        <v>114.75</v>
      </c>
      <c r="M3435">
        <v>11.1</v>
      </c>
    </row>
    <row r="3436" spans="3:13" x14ac:dyDescent="0.25">
      <c r="C3436" s="95">
        <v>38903</v>
      </c>
      <c r="D3436" s="98">
        <v>1.8337000000000001</v>
      </c>
      <c r="E3436">
        <v>73.98</v>
      </c>
      <c r="F3436">
        <v>1.2719</v>
      </c>
      <c r="G3436">
        <v>86.85</v>
      </c>
      <c r="H3436">
        <v>73.150000000000006</v>
      </c>
      <c r="I3436">
        <v>239.5</v>
      </c>
      <c r="J3436">
        <v>386.5</v>
      </c>
      <c r="K3436">
        <v>114.25</v>
      </c>
      <c r="M3436">
        <v>11.18</v>
      </c>
    </row>
    <row r="3437" spans="3:13" x14ac:dyDescent="0.25">
      <c r="C3437" s="95">
        <v>38902</v>
      </c>
      <c r="D3437" s="98">
        <v>1.8447</v>
      </c>
      <c r="E3437">
        <v>72.510000000000005</v>
      </c>
      <c r="F3437">
        <v>1.2793000000000001</v>
      </c>
      <c r="G3437">
        <v>86.35</v>
      </c>
      <c r="H3437">
        <v>72.875</v>
      </c>
      <c r="I3437">
        <v>243.25</v>
      </c>
      <c r="J3437">
        <v>384.25</v>
      </c>
      <c r="K3437">
        <v>113.75</v>
      </c>
      <c r="M3437">
        <v>11.17</v>
      </c>
    </row>
    <row r="3438" spans="3:13" x14ac:dyDescent="0.25">
      <c r="C3438" s="95">
        <v>38901</v>
      </c>
      <c r="D3438" s="98">
        <v>1.8421000000000001</v>
      </c>
      <c r="E3438">
        <v>73.39</v>
      </c>
      <c r="F3438">
        <v>1.2795000000000001</v>
      </c>
      <c r="G3438">
        <v>86.35</v>
      </c>
      <c r="H3438">
        <v>72.875</v>
      </c>
      <c r="I3438">
        <v>243.25</v>
      </c>
      <c r="J3438">
        <v>384.25</v>
      </c>
      <c r="K3438">
        <v>113</v>
      </c>
      <c r="M3438">
        <v>11.17</v>
      </c>
    </row>
    <row r="3439" spans="3:13" x14ac:dyDescent="0.25">
      <c r="C3439" s="95">
        <v>38898</v>
      </c>
      <c r="D3439" s="98">
        <v>1.8474999999999999</v>
      </c>
      <c r="E3439">
        <v>73.510000000000005</v>
      </c>
      <c r="F3439">
        <v>1.2786</v>
      </c>
      <c r="G3439">
        <v>84.55</v>
      </c>
      <c r="H3439">
        <v>72.55</v>
      </c>
      <c r="I3439">
        <v>235.5</v>
      </c>
      <c r="J3439">
        <v>371.5</v>
      </c>
      <c r="K3439">
        <v>112</v>
      </c>
      <c r="M3439">
        <v>11.15</v>
      </c>
    </row>
    <row r="3440" spans="3:13" x14ac:dyDescent="0.25">
      <c r="C3440" s="95">
        <v>38897</v>
      </c>
      <c r="D3440" s="98">
        <v>1.8273999999999999</v>
      </c>
      <c r="E3440">
        <v>72.88</v>
      </c>
      <c r="F3440">
        <v>1.266</v>
      </c>
      <c r="G3440">
        <v>83.85</v>
      </c>
      <c r="H3440">
        <v>72.099999999999994</v>
      </c>
      <c r="I3440">
        <v>228.5</v>
      </c>
      <c r="J3440">
        <v>374</v>
      </c>
      <c r="K3440">
        <v>111.5</v>
      </c>
      <c r="M3440">
        <v>11.28</v>
      </c>
    </row>
    <row r="3441" spans="3:13" x14ac:dyDescent="0.25">
      <c r="C3441" s="95">
        <v>38896</v>
      </c>
      <c r="D3441" s="98">
        <v>1.8188</v>
      </c>
      <c r="E3441">
        <v>71.41</v>
      </c>
      <c r="F3441">
        <v>1.2555000000000001</v>
      </c>
      <c r="G3441">
        <v>86.25</v>
      </c>
      <c r="H3441">
        <v>72.025000000000006</v>
      </c>
      <c r="I3441">
        <v>226</v>
      </c>
      <c r="J3441">
        <v>372</v>
      </c>
      <c r="K3441">
        <v>112.5</v>
      </c>
      <c r="M3441">
        <v>11.28</v>
      </c>
    </row>
    <row r="3442" spans="3:13" x14ac:dyDescent="0.25">
      <c r="C3442" s="95">
        <v>38895</v>
      </c>
      <c r="D3442" s="98">
        <v>1.8220000000000001</v>
      </c>
      <c r="E3442">
        <v>70.98</v>
      </c>
      <c r="F3442">
        <v>1.2583</v>
      </c>
      <c r="G3442">
        <v>86.075000000000003</v>
      </c>
      <c r="H3442">
        <v>73.849999999999994</v>
      </c>
      <c r="I3442">
        <v>225.25</v>
      </c>
      <c r="J3442">
        <v>378.25</v>
      </c>
      <c r="K3442">
        <v>112.25</v>
      </c>
      <c r="M3442">
        <v>11.28</v>
      </c>
    </row>
    <row r="3443" spans="3:13" x14ac:dyDescent="0.25">
      <c r="C3443" s="95">
        <v>38894</v>
      </c>
      <c r="D3443" s="98">
        <v>1.8240000000000001</v>
      </c>
      <c r="E3443">
        <v>70.73</v>
      </c>
      <c r="F3443">
        <v>1.2586999999999999</v>
      </c>
      <c r="G3443">
        <v>85.3</v>
      </c>
      <c r="H3443">
        <v>74</v>
      </c>
      <c r="I3443">
        <v>223</v>
      </c>
      <c r="J3443">
        <v>368.5</v>
      </c>
      <c r="K3443">
        <v>112</v>
      </c>
      <c r="M3443">
        <v>11.29</v>
      </c>
    </row>
    <row r="3444" spans="3:13" x14ac:dyDescent="0.25">
      <c r="C3444" s="95">
        <v>38891</v>
      </c>
      <c r="D3444" s="98">
        <v>1.8181</v>
      </c>
      <c r="E3444">
        <v>69.930000000000007</v>
      </c>
      <c r="F3444">
        <v>1.2508999999999999</v>
      </c>
      <c r="G3444">
        <v>82.875</v>
      </c>
      <c r="H3444">
        <v>73.224999999999994</v>
      </c>
      <c r="I3444">
        <v>228.25</v>
      </c>
      <c r="J3444">
        <v>363.25</v>
      </c>
      <c r="K3444">
        <v>113</v>
      </c>
      <c r="M3444">
        <v>11.29</v>
      </c>
    </row>
    <row r="3445" spans="3:13" x14ac:dyDescent="0.25">
      <c r="C3445" s="95">
        <v>38890</v>
      </c>
      <c r="D3445" s="98">
        <v>1.8285</v>
      </c>
      <c r="E3445">
        <v>69.95</v>
      </c>
      <c r="F3445">
        <v>1.2577</v>
      </c>
      <c r="G3445">
        <v>82.625</v>
      </c>
      <c r="H3445">
        <v>74.875</v>
      </c>
      <c r="I3445">
        <v>230.5</v>
      </c>
      <c r="J3445">
        <v>365.5</v>
      </c>
      <c r="K3445">
        <v>113</v>
      </c>
      <c r="M3445">
        <v>11.26</v>
      </c>
    </row>
    <row r="3446" spans="3:13" x14ac:dyDescent="0.25">
      <c r="C3446" s="95">
        <v>38889</v>
      </c>
      <c r="D3446" s="98">
        <v>1.8452999999999999</v>
      </c>
      <c r="E3446">
        <v>69.17</v>
      </c>
      <c r="F3446">
        <v>1.2658</v>
      </c>
      <c r="G3446">
        <v>81.75</v>
      </c>
      <c r="H3446">
        <v>74.525000000000006</v>
      </c>
      <c r="I3446">
        <v>232.75</v>
      </c>
      <c r="J3446">
        <v>372</v>
      </c>
      <c r="K3446">
        <v>113.5</v>
      </c>
      <c r="M3446">
        <v>11.26</v>
      </c>
    </row>
    <row r="3447" spans="3:13" x14ac:dyDescent="0.25">
      <c r="C3447" s="95">
        <v>38888</v>
      </c>
      <c r="D3447" s="98">
        <v>1.8419000000000001</v>
      </c>
      <c r="E3447">
        <v>68.08</v>
      </c>
      <c r="F3447">
        <v>1.2583</v>
      </c>
      <c r="G3447">
        <v>81.95</v>
      </c>
      <c r="H3447">
        <v>75.625</v>
      </c>
      <c r="I3447">
        <v>229.75</v>
      </c>
      <c r="J3447">
        <v>367</v>
      </c>
      <c r="K3447">
        <v>113</v>
      </c>
      <c r="M3447">
        <v>11.26</v>
      </c>
    </row>
    <row r="3448" spans="3:13" x14ac:dyDescent="0.25">
      <c r="C3448" s="95">
        <v>38887</v>
      </c>
      <c r="D3448" s="98">
        <v>1.8411999999999999</v>
      </c>
      <c r="E3448">
        <v>68.11</v>
      </c>
      <c r="F3448">
        <v>1.2572000000000001</v>
      </c>
      <c r="G3448">
        <v>82.525000000000006</v>
      </c>
      <c r="H3448">
        <v>76.924999999999997</v>
      </c>
      <c r="I3448">
        <v>229.75</v>
      </c>
      <c r="J3448">
        <v>358.5</v>
      </c>
      <c r="K3448">
        <v>112.5</v>
      </c>
      <c r="M3448">
        <v>11.26</v>
      </c>
    </row>
    <row r="3449" spans="3:13" x14ac:dyDescent="0.25">
      <c r="C3449" s="95">
        <v>38884</v>
      </c>
      <c r="D3449" s="98">
        <v>1.8503000000000001</v>
      </c>
      <c r="E3449">
        <v>68.8</v>
      </c>
      <c r="F3449">
        <v>1.2642</v>
      </c>
      <c r="G3449">
        <v>81.650000000000006</v>
      </c>
      <c r="H3449">
        <v>75.474999999999994</v>
      </c>
      <c r="I3449">
        <v>235.5</v>
      </c>
      <c r="J3449">
        <v>359</v>
      </c>
      <c r="K3449">
        <v>113</v>
      </c>
      <c r="M3449">
        <v>11.26</v>
      </c>
    </row>
    <row r="3450" spans="3:13" x14ac:dyDescent="0.25">
      <c r="C3450" s="95">
        <v>38883</v>
      </c>
      <c r="D3450" s="98">
        <v>1.8491</v>
      </c>
      <c r="E3450">
        <v>67.430000000000007</v>
      </c>
      <c r="F3450">
        <v>1.2635000000000001</v>
      </c>
      <c r="G3450">
        <v>80.95</v>
      </c>
      <c r="H3450">
        <v>75.400000000000006</v>
      </c>
      <c r="I3450">
        <v>233</v>
      </c>
      <c r="J3450">
        <v>361.5</v>
      </c>
      <c r="K3450">
        <v>113.25</v>
      </c>
      <c r="M3450">
        <v>11.25</v>
      </c>
    </row>
    <row r="3451" spans="3:13" x14ac:dyDescent="0.25">
      <c r="C3451" s="95">
        <v>38882</v>
      </c>
      <c r="D3451" s="98">
        <v>1.8429</v>
      </c>
      <c r="E3451">
        <v>66.98</v>
      </c>
      <c r="F3451">
        <v>1.2603</v>
      </c>
      <c r="G3451">
        <v>78.224999999999994</v>
      </c>
      <c r="H3451">
        <v>73.25</v>
      </c>
      <c r="I3451">
        <v>237</v>
      </c>
      <c r="J3451">
        <v>361.25</v>
      </c>
      <c r="K3451">
        <v>113.25</v>
      </c>
      <c r="M3451">
        <v>11.26</v>
      </c>
    </row>
    <row r="3452" spans="3:13" x14ac:dyDescent="0.25">
      <c r="C3452" s="95">
        <v>38881</v>
      </c>
      <c r="D3452" s="98">
        <v>1.833</v>
      </c>
      <c r="E3452">
        <v>66.92</v>
      </c>
      <c r="F3452">
        <v>1.2543</v>
      </c>
      <c r="G3452">
        <v>78.05</v>
      </c>
      <c r="H3452">
        <v>73.150000000000006</v>
      </c>
      <c r="I3452">
        <v>243.25</v>
      </c>
      <c r="J3452">
        <v>369.75</v>
      </c>
      <c r="K3452">
        <v>113.75</v>
      </c>
      <c r="M3452">
        <v>11.26</v>
      </c>
    </row>
    <row r="3453" spans="3:13" x14ac:dyDescent="0.25">
      <c r="C3453" s="95">
        <v>38880</v>
      </c>
      <c r="D3453" s="98">
        <v>1.8414999999999999</v>
      </c>
      <c r="E3453">
        <v>68.930000000000007</v>
      </c>
      <c r="F3453">
        <v>1.2583</v>
      </c>
      <c r="G3453">
        <v>78.25</v>
      </c>
      <c r="H3453">
        <v>70.875</v>
      </c>
      <c r="I3453">
        <v>247.5</v>
      </c>
      <c r="J3453">
        <v>373.75</v>
      </c>
      <c r="K3453">
        <v>114.75</v>
      </c>
      <c r="M3453">
        <v>11.24</v>
      </c>
    </row>
    <row r="3454" spans="3:13" x14ac:dyDescent="0.25">
      <c r="C3454" s="95">
        <v>38877</v>
      </c>
      <c r="D3454" s="98">
        <v>1.8411</v>
      </c>
      <c r="E3454">
        <v>70.48</v>
      </c>
      <c r="F3454">
        <v>1.2641</v>
      </c>
      <c r="G3454">
        <v>78.525000000000006</v>
      </c>
      <c r="H3454">
        <v>72.95</v>
      </c>
      <c r="I3454">
        <v>242</v>
      </c>
      <c r="J3454">
        <v>372.5</v>
      </c>
      <c r="K3454">
        <v>113</v>
      </c>
      <c r="M3454">
        <v>11.24</v>
      </c>
    </row>
    <row r="3455" spans="3:13" x14ac:dyDescent="0.25">
      <c r="C3455" s="95">
        <v>38876</v>
      </c>
      <c r="D3455" s="98">
        <v>1.8441000000000001</v>
      </c>
      <c r="E3455">
        <v>69.05</v>
      </c>
      <c r="F3455">
        <v>1.2649999999999999</v>
      </c>
      <c r="G3455">
        <v>79.875</v>
      </c>
      <c r="H3455">
        <v>72.3</v>
      </c>
      <c r="I3455">
        <v>245.5</v>
      </c>
      <c r="J3455">
        <v>383.5</v>
      </c>
      <c r="K3455">
        <v>112.5</v>
      </c>
      <c r="M3455">
        <v>11.22</v>
      </c>
    </row>
    <row r="3456" spans="3:13" x14ac:dyDescent="0.25">
      <c r="C3456" s="95">
        <v>38875</v>
      </c>
      <c r="D3456" s="98">
        <v>1.8553999999999999</v>
      </c>
      <c r="E3456">
        <v>69.19</v>
      </c>
      <c r="F3456">
        <v>1.2788999999999999</v>
      </c>
      <c r="G3456">
        <v>80.349999999999994</v>
      </c>
      <c r="H3456">
        <v>71.424999999999997</v>
      </c>
      <c r="I3456">
        <v>251</v>
      </c>
      <c r="J3456">
        <v>387.75</v>
      </c>
      <c r="K3456">
        <v>112</v>
      </c>
      <c r="M3456">
        <v>11.21</v>
      </c>
    </row>
    <row r="3457" spans="3:13" x14ac:dyDescent="0.25">
      <c r="C3457" s="95">
        <v>38874</v>
      </c>
      <c r="D3457" s="98">
        <v>1.8594999999999999</v>
      </c>
      <c r="E3457">
        <v>70.81</v>
      </c>
      <c r="F3457">
        <v>1.2819</v>
      </c>
      <c r="G3457">
        <v>80.224999999999994</v>
      </c>
      <c r="H3457">
        <v>70.3</v>
      </c>
      <c r="I3457">
        <v>247.75</v>
      </c>
      <c r="J3457">
        <v>385</v>
      </c>
      <c r="K3457">
        <v>113</v>
      </c>
      <c r="M3457">
        <v>11.25</v>
      </c>
    </row>
    <row r="3458" spans="3:13" x14ac:dyDescent="0.25">
      <c r="C3458" s="95">
        <v>38873</v>
      </c>
      <c r="D3458" s="98">
        <v>1.8725000000000001</v>
      </c>
      <c r="E3458">
        <v>71.37</v>
      </c>
      <c r="F3458">
        <v>1.2905</v>
      </c>
      <c r="G3458">
        <v>80.174999999999997</v>
      </c>
      <c r="H3458">
        <v>70.125</v>
      </c>
      <c r="I3458">
        <v>253</v>
      </c>
      <c r="J3458">
        <v>398.5</v>
      </c>
      <c r="K3458">
        <v>114</v>
      </c>
      <c r="M3458">
        <v>11.34</v>
      </c>
    </row>
    <row r="3459" spans="3:13" x14ac:dyDescent="0.25">
      <c r="C3459" s="95">
        <v>38870</v>
      </c>
      <c r="D3459" s="98">
        <v>1.8817999999999999</v>
      </c>
      <c r="E3459">
        <v>71.03</v>
      </c>
      <c r="F3459">
        <v>1.2915000000000001</v>
      </c>
      <c r="G3459">
        <v>80.325000000000003</v>
      </c>
      <c r="H3459">
        <v>69.400000000000006</v>
      </c>
      <c r="I3459">
        <v>259.5</v>
      </c>
      <c r="J3459">
        <v>403.75</v>
      </c>
      <c r="K3459">
        <v>114</v>
      </c>
      <c r="M3459">
        <v>11.34</v>
      </c>
    </row>
    <row r="3460" spans="3:13" x14ac:dyDescent="0.25">
      <c r="C3460" s="95">
        <v>38869</v>
      </c>
      <c r="D3460" s="98">
        <v>1.8653</v>
      </c>
      <c r="E3460">
        <v>69.39</v>
      </c>
      <c r="F3460">
        <v>1.2808999999999999</v>
      </c>
      <c r="G3460">
        <v>79.974999999999994</v>
      </c>
      <c r="H3460">
        <v>69.599999999999994</v>
      </c>
      <c r="I3460">
        <v>254.5</v>
      </c>
      <c r="J3460">
        <v>392</v>
      </c>
      <c r="K3460">
        <v>113.25</v>
      </c>
      <c r="M3460">
        <v>10.82</v>
      </c>
    </row>
    <row r="3461" spans="3:13" x14ac:dyDescent="0.25">
      <c r="C3461" s="95">
        <v>38868</v>
      </c>
      <c r="D3461" s="98">
        <v>1.8694999999999999</v>
      </c>
      <c r="E3461">
        <v>70.41</v>
      </c>
      <c r="F3461">
        <v>1.2809999999999999</v>
      </c>
      <c r="G3461">
        <v>79.7</v>
      </c>
      <c r="H3461">
        <v>68.075000000000003</v>
      </c>
      <c r="I3461">
        <v>251.25</v>
      </c>
      <c r="J3461">
        <v>393.5</v>
      </c>
      <c r="K3461">
        <v>114.5</v>
      </c>
      <c r="M3461">
        <v>10.82</v>
      </c>
    </row>
    <row r="3462" spans="3:13" x14ac:dyDescent="0.25">
      <c r="C3462" s="95">
        <v>38867</v>
      </c>
      <c r="D3462" s="98">
        <v>1.8845000000000001</v>
      </c>
      <c r="E3462">
        <v>71.05</v>
      </c>
      <c r="F3462">
        <v>1.2873000000000001</v>
      </c>
      <c r="G3462">
        <v>80.05</v>
      </c>
      <c r="H3462">
        <v>67.7</v>
      </c>
      <c r="I3462">
        <v>254.5</v>
      </c>
      <c r="J3462">
        <v>412</v>
      </c>
      <c r="K3462">
        <v>117.25</v>
      </c>
      <c r="M3462">
        <v>10.82</v>
      </c>
    </row>
    <row r="3463" spans="3:13" x14ac:dyDescent="0.25">
      <c r="C3463" s="95">
        <v>38866</v>
      </c>
      <c r="D3463" s="98">
        <v>1.8594999999999999</v>
      </c>
      <c r="E3463">
        <v>70.59</v>
      </c>
      <c r="F3463">
        <v>1.2750999999999999</v>
      </c>
      <c r="G3463">
        <v>79.400000000000006</v>
      </c>
      <c r="H3463">
        <v>66.775000000000006</v>
      </c>
      <c r="I3463">
        <v>254</v>
      </c>
      <c r="J3463">
        <v>415.5</v>
      </c>
      <c r="K3463">
        <v>117.25</v>
      </c>
      <c r="M3463">
        <v>10.82</v>
      </c>
    </row>
    <row r="3464" spans="3:13" x14ac:dyDescent="0.25">
      <c r="C3464" s="95">
        <v>38863</v>
      </c>
      <c r="D3464" s="98">
        <v>1.8592</v>
      </c>
      <c r="E3464">
        <v>70.59</v>
      </c>
      <c r="F3464">
        <v>1.2732000000000001</v>
      </c>
      <c r="G3464">
        <v>79.400000000000006</v>
      </c>
      <c r="H3464">
        <v>66.775000000000006</v>
      </c>
      <c r="I3464">
        <v>254</v>
      </c>
      <c r="J3464">
        <v>415.5</v>
      </c>
      <c r="K3464">
        <v>117</v>
      </c>
      <c r="M3464">
        <v>10.82</v>
      </c>
    </row>
    <row r="3465" spans="3:13" x14ac:dyDescent="0.25">
      <c r="C3465" s="95">
        <v>38862</v>
      </c>
      <c r="D3465" s="98">
        <v>1.8731</v>
      </c>
      <c r="E3465">
        <v>70.709999999999994</v>
      </c>
      <c r="F3465">
        <v>1.2804</v>
      </c>
      <c r="G3465">
        <v>78.424999999999997</v>
      </c>
      <c r="H3465">
        <v>65.95</v>
      </c>
      <c r="I3465">
        <v>253.25</v>
      </c>
      <c r="J3465">
        <v>409.5</v>
      </c>
      <c r="K3465">
        <v>116.5</v>
      </c>
      <c r="M3465">
        <v>10.82</v>
      </c>
    </row>
    <row r="3466" spans="3:13" x14ac:dyDescent="0.25">
      <c r="C3466" s="95">
        <v>38861</v>
      </c>
      <c r="D3466" s="98">
        <v>1.8673999999999999</v>
      </c>
      <c r="E3466">
        <v>69.22</v>
      </c>
      <c r="F3466">
        <v>1.2750999999999999</v>
      </c>
      <c r="G3466">
        <v>77.95</v>
      </c>
      <c r="H3466">
        <v>66.45</v>
      </c>
      <c r="I3466">
        <v>249.5</v>
      </c>
      <c r="J3466">
        <v>411.75</v>
      </c>
      <c r="K3466">
        <v>117</v>
      </c>
      <c r="M3466">
        <v>10.81</v>
      </c>
    </row>
    <row r="3467" spans="3:13" x14ac:dyDescent="0.25">
      <c r="C3467" s="95">
        <v>38860</v>
      </c>
      <c r="D3467" s="98">
        <v>1.8795999999999999</v>
      </c>
      <c r="E3467">
        <v>71</v>
      </c>
      <c r="F3467">
        <v>1.2819</v>
      </c>
      <c r="G3467">
        <v>77.625</v>
      </c>
      <c r="H3467">
        <v>66.05</v>
      </c>
      <c r="I3467">
        <v>253</v>
      </c>
      <c r="J3467">
        <v>419.75</v>
      </c>
      <c r="K3467">
        <v>117</v>
      </c>
      <c r="M3467">
        <v>10.82</v>
      </c>
    </row>
    <row r="3468" spans="3:13" x14ac:dyDescent="0.25">
      <c r="C3468" s="95">
        <v>38859</v>
      </c>
      <c r="D3468" s="98">
        <v>1.8867</v>
      </c>
      <c r="E3468">
        <v>69.349999999999994</v>
      </c>
      <c r="F3468">
        <v>1.2871999999999999</v>
      </c>
      <c r="G3468">
        <v>77.325000000000003</v>
      </c>
      <c r="H3468">
        <v>67.525000000000006</v>
      </c>
      <c r="I3468">
        <v>254.5</v>
      </c>
      <c r="J3468">
        <v>426.25</v>
      </c>
      <c r="K3468">
        <v>115.75</v>
      </c>
      <c r="M3468">
        <v>10.82</v>
      </c>
    </row>
    <row r="3469" spans="3:13" x14ac:dyDescent="0.25">
      <c r="C3469" s="95">
        <v>38856</v>
      </c>
      <c r="D3469" s="98">
        <v>1.8776999999999999</v>
      </c>
      <c r="E3469">
        <v>68.680000000000007</v>
      </c>
      <c r="F3469">
        <v>1.2770999999999999</v>
      </c>
      <c r="G3469">
        <v>77.224999999999994</v>
      </c>
      <c r="H3469">
        <v>68.150000000000006</v>
      </c>
      <c r="I3469">
        <v>252.75</v>
      </c>
      <c r="J3469">
        <v>416.25</v>
      </c>
      <c r="K3469">
        <v>115.75</v>
      </c>
      <c r="M3469">
        <v>10.82</v>
      </c>
    </row>
    <row r="3470" spans="3:13" x14ac:dyDescent="0.25">
      <c r="C3470" s="95">
        <v>38855</v>
      </c>
      <c r="D3470" s="98">
        <v>1.8952</v>
      </c>
      <c r="E3470">
        <v>69.67</v>
      </c>
      <c r="F3470">
        <v>1.286</v>
      </c>
      <c r="G3470">
        <v>77.8</v>
      </c>
      <c r="H3470">
        <v>67.924999999999997</v>
      </c>
      <c r="I3470">
        <v>260.25</v>
      </c>
      <c r="J3470">
        <v>418.5</v>
      </c>
      <c r="K3470">
        <v>116</v>
      </c>
      <c r="M3470">
        <v>10.85</v>
      </c>
    </row>
    <row r="3471" spans="3:13" x14ac:dyDescent="0.25">
      <c r="C3471" s="95">
        <v>38854</v>
      </c>
      <c r="D3471" s="98">
        <v>1.8821000000000001</v>
      </c>
      <c r="E3471">
        <v>69.040000000000006</v>
      </c>
      <c r="F3471">
        <v>1.2734000000000001</v>
      </c>
      <c r="G3471">
        <v>77.724999999999994</v>
      </c>
      <c r="H3471">
        <v>67.7</v>
      </c>
      <c r="I3471">
        <v>263</v>
      </c>
      <c r="J3471">
        <v>423</v>
      </c>
      <c r="K3471">
        <v>114.5</v>
      </c>
      <c r="M3471">
        <v>10.85</v>
      </c>
    </row>
    <row r="3472" spans="3:13" x14ac:dyDescent="0.25">
      <c r="C3472" s="95">
        <v>38853</v>
      </c>
      <c r="D3472" s="98">
        <v>1.8879999999999999</v>
      </c>
      <c r="E3472">
        <v>70.34</v>
      </c>
      <c r="F3472">
        <v>1.2861</v>
      </c>
      <c r="G3472">
        <v>77.650000000000006</v>
      </c>
      <c r="H3472">
        <v>67.375</v>
      </c>
      <c r="I3472">
        <v>259</v>
      </c>
      <c r="J3472">
        <v>403.5</v>
      </c>
      <c r="K3472">
        <v>114.25</v>
      </c>
      <c r="M3472">
        <v>10.8</v>
      </c>
    </row>
    <row r="3473" spans="3:13" x14ac:dyDescent="0.25">
      <c r="C3473" s="95">
        <v>38852</v>
      </c>
      <c r="D3473" s="98">
        <v>1.8793</v>
      </c>
      <c r="E3473">
        <v>69.67</v>
      </c>
      <c r="F3473">
        <v>1.2795000000000001</v>
      </c>
      <c r="G3473">
        <v>77.849999999999994</v>
      </c>
      <c r="H3473">
        <v>66.599999999999994</v>
      </c>
      <c r="I3473">
        <v>260</v>
      </c>
      <c r="J3473">
        <v>399.5</v>
      </c>
      <c r="K3473">
        <v>114.75</v>
      </c>
      <c r="M3473">
        <v>10.77</v>
      </c>
    </row>
    <row r="3474" spans="3:13" x14ac:dyDescent="0.25">
      <c r="C3474" s="95">
        <v>38849</v>
      </c>
      <c r="D3474" s="98">
        <v>1.8933</v>
      </c>
      <c r="E3474">
        <v>72.319999999999993</v>
      </c>
      <c r="F3474">
        <v>1.2928999999999999</v>
      </c>
      <c r="G3474">
        <v>77.400000000000006</v>
      </c>
      <c r="H3474">
        <v>67.125</v>
      </c>
      <c r="I3474">
        <v>248.25</v>
      </c>
      <c r="J3474">
        <v>394</v>
      </c>
      <c r="K3474">
        <v>114</v>
      </c>
      <c r="M3474">
        <v>10.8</v>
      </c>
    </row>
    <row r="3475" spans="3:13" x14ac:dyDescent="0.25">
      <c r="C3475" s="95">
        <v>38848</v>
      </c>
      <c r="D3475" s="98">
        <v>1.8818999999999999</v>
      </c>
      <c r="E3475">
        <v>73.430000000000007</v>
      </c>
      <c r="F3475">
        <v>1.2833000000000001</v>
      </c>
      <c r="G3475">
        <v>76.45</v>
      </c>
      <c r="H3475">
        <v>67.099999999999994</v>
      </c>
      <c r="I3475">
        <v>237.75</v>
      </c>
      <c r="J3475">
        <v>382.5</v>
      </c>
      <c r="K3475">
        <v>113</v>
      </c>
      <c r="M3475">
        <v>10.76</v>
      </c>
    </row>
    <row r="3476" spans="3:13" x14ac:dyDescent="0.25">
      <c r="C3476" s="95">
        <v>38847</v>
      </c>
      <c r="D3476" s="98">
        <v>1.8643000000000001</v>
      </c>
      <c r="E3476">
        <v>72.44</v>
      </c>
      <c r="F3476">
        <v>1.2787999999999999</v>
      </c>
      <c r="G3476">
        <v>75.099999999999994</v>
      </c>
      <c r="H3476">
        <v>67.5</v>
      </c>
      <c r="I3476">
        <v>230</v>
      </c>
      <c r="J3476">
        <v>377.5</v>
      </c>
      <c r="K3476">
        <v>116.5</v>
      </c>
      <c r="M3476">
        <v>10.75</v>
      </c>
    </row>
    <row r="3477" spans="3:13" x14ac:dyDescent="0.25">
      <c r="C3477" s="95">
        <v>38846</v>
      </c>
      <c r="D3477" s="98">
        <v>1.867</v>
      </c>
      <c r="E3477">
        <v>71.08</v>
      </c>
      <c r="F3477">
        <v>1.2761</v>
      </c>
      <c r="G3477">
        <v>74.875</v>
      </c>
      <c r="H3477">
        <v>67.5</v>
      </c>
      <c r="I3477">
        <v>228.5</v>
      </c>
      <c r="J3477">
        <v>375.5</v>
      </c>
      <c r="K3477">
        <v>114.25</v>
      </c>
      <c r="M3477">
        <v>10.71</v>
      </c>
    </row>
    <row r="3478" spans="3:13" x14ac:dyDescent="0.25">
      <c r="C3478" s="95">
        <v>38845</v>
      </c>
      <c r="D3478" s="98">
        <v>1.8577999999999999</v>
      </c>
      <c r="E3478">
        <v>70.209999999999994</v>
      </c>
      <c r="F3478">
        <v>1.2706</v>
      </c>
      <c r="G3478">
        <v>75.400000000000006</v>
      </c>
      <c r="H3478">
        <v>66.875</v>
      </c>
      <c r="I3478">
        <v>227</v>
      </c>
      <c r="J3478">
        <v>363.5</v>
      </c>
      <c r="K3478">
        <v>113.75</v>
      </c>
      <c r="M3478">
        <v>10.72</v>
      </c>
    </row>
    <row r="3479" spans="3:13" x14ac:dyDescent="0.25">
      <c r="C3479" s="95">
        <v>38842</v>
      </c>
      <c r="D3479" s="98">
        <v>1.8591</v>
      </c>
      <c r="E3479">
        <v>70.95</v>
      </c>
      <c r="F3479">
        <v>1.2722</v>
      </c>
      <c r="G3479">
        <v>73.849999999999994</v>
      </c>
      <c r="H3479">
        <v>67.400000000000006</v>
      </c>
      <c r="I3479">
        <v>230.75</v>
      </c>
      <c r="J3479">
        <v>361.25</v>
      </c>
      <c r="K3479">
        <v>114</v>
      </c>
      <c r="M3479">
        <v>10.81</v>
      </c>
    </row>
    <row r="3480" spans="3:13" x14ac:dyDescent="0.25">
      <c r="C3480" s="95">
        <v>38841</v>
      </c>
      <c r="D3480" s="98">
        <v>1.8521000000000001</v>
      </c>
      <c r="E3480">
        <v>70.290000000000006</v>
      </c>
      <c r="F3480">
        <v>1.2694000000000001</v>
      </c>
      <c r="G3480">
        <v>74.2</v>
      </c>
      <c r="H3480">
        <v>66.349999999999994</v>
      </c>
      <c r="I3480">
        <v>229.75</v>
      </c>
      <c r="J3480">
        <v>352.25</v>
      </c>
      <c r="K3480">
        <v>114</v>
      </c>
      <c r="M3480">
        <v>10.94</v>
      </c>
    </row>
    <row r="3481" spans="3:13" x14ac:dyDescent="0.25">
      <c r="C3481" s="95">
        <v>38840</v>
      </c>
      <c r="D3481" s="98">
        <v>1.843</v>
      </c>
      <c r="E3481">
        <v>72.650000000000006</v>
      </c>
      <c r="F3481">
        <v>1.264</v>
      </c>
      <c r="G3481">
        <v>75.125</v>
      </c>
      <c r="H3481">
        <v>67.375</v>
      </c>
      <c r="I3481">
        <v>232.25</v>
      </c>
      <c r="J3481">
        <v>354</v>
      </c>
      <c r="K3481">
        <v>114.25</v>
      </c>
      <c r="M3481">
        <v>10.94</v>
      </c>
    </row>
    <row r="3482" spans="3:13" x14ac:dyDescent="0.25">
      <c r="C3482" s="95">
        <v>38839</v>
      </c>
      <c r="D3482" s="98">
        <v>1.8401000000000001</v>
      </c>
      <c r="E3482">
        <v>74.64</v>
      </c>
      <c r="F3482">
        <v>1.2615000000000001</v>
      </c>
      <c r="G3482">
        <v>75.099999999999994</v>
      </c>
      <c r="H3482">
        <v>67.224999999999994</v>
      </c>
      <c r="I3482">
        <v>233.25</v>
      </c>
      <c r="J3482">
        <v>355.25</v>
      </c>
      <c r="K3482">
        <v>113.75</v>
      </c>
      <c r="M3482">
        <v>10.95</v>
      </c>
    </row>
    <row r="3483" spans="3:13" x14ac:dyDescent="0.25">
      <c r="C3483" s="95">
        <v>38838</v>
      </c>
      <c r="D3483" s="98">
        <v>1.8255999999999999</v>
      </c>
      <c r="E3483">
        <v>73.89</v>
      </c>
      <c r="F3483">
        <v>1.2585</v>
      </c>
      <c r="G3483">
        <v>75.025000000000006</v>
      </c>
      <c r="H3483">
        <v>68.224999999999994</v>
      </c>
      <c r="I3483">
        <v>238</v>
      </c>
      <c r="J3483">
        <v>353.25</v>
      </c>
      <c r="K3483">
        <v>114</v>
      </c>
      <c r="M3483">
        <v>10.95</v>
      </c>
    </row>
    <row r="3484" spans="3:13" x14ac:dyDescent="0.25">
      <c r="C3484" s="95">
        <v>38835</v>
      </c>
      <c r="D3484" s="98">
        <v>1.8252999999999999</v>
      </c>
      <c r="E3484">
        <v>72.02</v>
      </c>
      <c r="F3484">
        <v>1.2634000000000001</v>
      </c>
      <c r="G3484">
        <v>79.2</v>
      </c>
      <c r="H3484">
        <v>67.974999999999994</v>
      </c>
      <c r="I3484">
        <v>238.25</v>
      </c>
      <c r="J3484">
        <v>346.25</v>
      </c>
      <c r="K3484">
        <v>114</v>
      </c>
      <c r="M3484">
        <v>10.95</v>
      </c>
    </row>
    <row r="3485" spans="3:13" x14ac:dyDescent="0.25">
      <c r="C3485" s="95">
        <v>38834</v>
      </c>
      <c r="D3485" s="98">
        <v>1.8013999999999999</v>
      </c>
      <c r="E3485">
        <v>70.91</v>
      </c>
      <c r="F3485">
        <v>1.2528999999999999</v>
      </c>
      <c r="G3485">
        <v>78.825000000000003</v>
      </c>
      <c r="H3485">
        <v>66.224999999999994</v>
      </c>
      <c r="I3485">
        <v>231.25</v>
      </c>
      <c r="J3485">
        <v>342.5</v>
      </c>
      <c r="K3485">
        <v>114</v>
      </c>
      <c r="M3485">
        <v>10.95</v>
      </c>
    </row>
    <row r="3486" spans="3:13" x14ac:dyDescent="0.25">
      <c r="C3486" s="95">
        <v>38833</v>
      </c>
      <c r="D3486" s="98">
        <v>1.784</v>
      </c>
      <c r="E3486">
        <v>72.09</v>
      </c>
      <c r="F3486">
        <v>1.2444</v>
      </c>
      <c r="G3486">
        <v>80.099999999999994</v>
      </c>
      <c r="H3486">
        <v>66.525000000000006</v>
      </c>
      <c r="I3486">
        <v>231.5</v>
      </c>
      <c r="J3486">
        <v>348.5</v>
      </c>
      <c r="K3486">
        <v>114.75</v>
      </c>
      <c r="M3486">
        <v>10.95</v>
      </c>
    </row>
    <row r="3487" spans="3:13" x14ac:dyDescent="0.25">
      <c r="C3487" s="95">
        <v>38832</v>
      </c>
      <c r="D3487" s="98">
        <v>1.7875000000000001</v>
      </c>
      <c r="E3487">
        <v>73.209999999999994</v>
      </c>
      <c r="F3487">
        <v>1.2434000000000001</v>
      </c>
      <c r="G3487">
        <v>79.75</v>
      </c>
      <c r="H3487">
        <v>65.400000000000006</v>
      </c>
      <c r="I3487">
        <v>231</v>
      </c>
      <c r="J3487">
        <v>350</v>
      </c>
      <c r="K3487">
        <v>115</v>
      </c>
      <c r="M3487">
        <v>10.92</v>
      </c>
    </row>
    <row r="3488" spans="3:13" x14ac:dyDescent="0.25">
      <c r="C3488" s="95">
        <v>38831</v>
      </c>
      <c r="D3488" s="98">
        <v>1.7881</v>
      </c>
      <c r="E3488">
        <v>73</v>
      </c>
      <c r="F3488">
        <v>1.2393000000000001</v>
      </c>
      <c r="G3488">
        <v>79.825000000000003</v>
      </c>
      <c r="H3488">
        <v>65.525000000000006</v>
      </c>
      <c r="I3488">
        <v>232.75</v>
      </c>
      <c r="J3488">
        <v>350.75</v>
      </c>
      <c r="K3488">
        <v>114.5</v>
      </c>
      <c r="M3488">
        <v>10.92</v>
      </c>
    </row>
    <row r="3489" spans="3:13" x14ac:dyDescent="0.25">
      <c r="C3489" s="95">
        <v>38828</v>
      </c>
      <c r="D3489" s="98">
        <v>1.7815000000000001</v>
      </c>
      <c r="E3489">
        <v>74.569999999999993</v>
      </c>
      <c r="F3489">
        <v>1.2338</v>
      </c>
      <c r="G3489">
        <v>81.400000000000006</v>
      </c>
      <c r="H3489">
        <v>65.525000000000006</v>
      </c>
      <c r="I3489">
        <v>236.5</v>
      </c>
      <c r="J3489">
        <v>352.75</v>
      </c>
      <c r="K3489">
        <v>114</v>
      </c>
      <c r="M3489">
        <v>10.95</v>
      </c>
    </row>
    <row r="3490" spans="3:13" x14ac:dyDescent="0.25">
      <c r="C3490" s="95">
        <v>38827</v>
      </c>
      <c r="D3490" s="98">
        <v>1.7783</v>
      </c>
      <c r="E3490">
        <v>73.180000000000007</v>
      </c>
      <c r="F3490">
        <v>1.2319</v>
      </c>
      <c r="G3490">
        <v>82.174999999999997</v>
      </c>
      <c r="H3490">
        <v>65.05</v>
      </c>
      <c r="I3490">
        <v>235.75</v>
      </c>
      <c r="J3490">
        <v>353</v>
      </c>
      <c r="K3490">
        <v>114.25</v>
      </c>
      <c r="M3490">
        <v>10.93</v>
      </c>
    </row>
    <row r="3491" spans="3:13" x14ac:dyDescent="0.25">
      <c r="C3491" s="95">
        <v>38826</v>
      </c>
      <c r="D3491" s="98">
        <v>1.7925</v>
      </c>
      <c r="E3491">
        <v>73.73</v>
      </c>
      <c r="F3491">
        <v>1.238</v>
      </c>
      <c r="G3491">
        <v>82.825000000000003</v>
      </c>
      <c r="H3491">
        <v>64.5</v>
      </c>
      <c r="I3491">
        <v>238.5</v>
      </c>
      <c r="J3491">
        <v>354.75</v>
      </c>
      <c r="K3491">
        <v>113.25</v>
      </c>
      <c r="M3491">
        <v>10.9</v>
      </c>
    </row>
    <row r="3492" spans="3:13" x14ac:dyDescent="0.25">
      <c r="C3492" s="95">
        <v>38825</v>
      </c>
      <c r="D3492" s="98">
        <v>1.7827999999999999</v>
      </c>
      <c r="E3492">
        <v>72.510000000000005</v>
      </c>
      <c r="F3492">
        <v>1.2351000000000001</v>
      </c>
      <c r="G3492">
        <v>82.625</v>
      </c>
      <c r="H3492">
        <v>63.65</v>
      </c>
      <c r="I3492">
        <v>239.25</v>
      </c>
      <c r="J3492">
        <v>355</v>
      </c>
      <c r="K3492">
        <v>113</v>
      </c>
      <c r="M3492">
        <v>10.91</v>
      </c>
    </row>
    <row r="3493" spans="3:13" x14ac:dyDescent="0.25">
      <c r="C3493" s="95">
        <v>38824</v>
      </c>
      <c r="D3493" s="98">
        <v>1.7699</v>
      </c>
      <c r="E3493">
        <v>71.459999999999994</v>
      </c>
      <c r="F3493">
        <v>1.2251000000000001</v>
      </c>
      <c r="G3493">
        <v>82.6</v>
      </c>
      <c r="H3493">
        <v>63.4</v>
      </c>
      <c r="I3493">
        <v>236.5</v>
      </c>
      <c r="J3493">
        <v>349.5</v>
      </c>
      <c r="K3493">
        <v>113.25</v>
      </c>
      <c r="M3493">
        <v>10.88</v>
      </c>
    </row>
    <row r="3494" spans="3:13" x14ac:dyDescent="0.25">
      <c r="C3494" s="95">
        <v>38821</v>
      </c>
      <c r="D3494" s="98">
        <v>1.7509999999999999</v>
      </c>
      <c r="E3494">
        <v>70.569999999999993</v>
      </c>
      <c r="F3494">
        <v>1.2108000000000001</v>
      </c>
      <c r="G3494">
        <v>81.875</v>
      </c>
      <c r="H3494">
        <v>63.4</v>
      </c>
      <c r="I3494">
        <v>236.25</v>
      </c>
      <c r="J3494">
        <v>357.5</v>
      </c>
      <c r="K3494">
        <v>113.25</v>
      </c>
      <c r="M3494">
        <v>10.88</v>
      </c>
    </row>
    <row r="3495" spans="3:13" x14ac:dyDescent="0.25">
      <c r="C3495" s="95">
        <v>38820</v>
      </c>
      <c r="D3495" s="98">
        <v>1.7524999999999999</v>
      </c>
      <c r="E3495">
        <v>70.569999999999993</v>
      </c>
      <c r="F3495">
        <v>1.2114</v>
      </c>
      <c r="G3495">
        <v>81.875</v>
      </c>
      <c r="H3495">
        <v>63.4</v>
      </c>
      <c r="I3495">
        <v>236.25</v>
      </c>
      <c r="J3495">
        <v>357.5</v>
      </c>
      <c r="K3495">
        <v>113.25</v>
      </c>
      <c r="M3495">
        <v>10.88</v>
      </c>
    </row>
    <row r="3496" spans="3:13" x14ac:dyDescent="0.25">
      <c r="C3496" s="95">
        <v>38819</v>
      </c>
      <c r="D3496" s="98">
        <v>1.7501</v>
      </c>
      <c r="E3496">
        <v>69.42</v>
      </c>
      <c r="F3496">
        <v>1.2104999999999999</v>
      </c>
      <c r="G3496">
        <v>81.75</v>
      </c>
      <c r="H3496">
        <v>63.5</v>
      </c>
      <c r="I3496">
        <v>237</v>
      </c>
      <c r="J3496">
        <v>360.5</v>
      </c>
      <c r="K3496">
        <v>112.25</v>
      </c>
      <c r="M3496">
        <v>10.88</v>
      </c>
    </row>
    <row r="3497" spans="3:13" x14ac:dyDescent="0.25">
      <c r="C3497" s="95">
        <v>38818</v>
      </c>
      <c r="D3497" s="98">
        <v>1.7488999999999999</v>
      </c>
      <c r="E3497">
        <v>69.37</v>
      </c>
      <c r="F3497">
        <v>1.2144999999999999</v>
      </c>
      <c r="G3497">
        <v>80.849999999999994</v>
      </c>
      <c r="H3497">
        <v>54.05</v>
      </c>
      <c r="I3497">
        <v>242</v>
      </c>
      <c r="J3497">
        <v>367.5</v>
      </c>
      <c r="K3497">
        <v>112.25</v>
      </c>
      <c r="M3497">
        <v>10.88</v>
      </c>
    </row>
    <row r="3498" spans="3:13" x14ac:dyDescent="0.25">
      <c r="C3498" s="95">
        <v>38817</v>
      </c>
      <c r="D3498" s="98">
        <v>1.7432000000000001</v>
      </c>
      <c r="E3498">
        <v>68.75</v>
      </c>
      <c r="F3498">
        <v>1.2114</v>
      </c>
      <c r="G3498">
        <v>80.3</v>
      </c>
      <c r="H3498">
        <v>53.825000000000003</v>
      </c>
      <c r="I3498">
        <v>241.25</v>
      </c>
      <c r="J3498">
        <v>361</v>
      </c>
      <c r="K3498">
        <v>112</v>
      </c>
      <c r="M3498">
        <v>10.88</v>
      </c>
    </row>
    <row r="3499" spans="3:13" x14ac:dyDescent="0.25">
      <c r="C3499" s="95">
        <v>38814</v>
      </c>
      <c r="D3499" s="98">
        <v>1.7433000000000001</v>
      </c>
      <c r="E3499">
        <v>67.290000000000006</v>
      </c>
      <c r="F3499">
        <v>1.2087000000000001</v>
      </c>
      <c r="G3499">
        <v>81.224999999999994</v>
      </c>
      <c r="H3499">
        <v>54.375</v>
      </c>
      <c r="I3499">
        <v>243</v>
      </c>
      <c r="J3499">
        <v>351.25</v>
      </c>
      <c r="K3499">
        <v>112</v>
      </c>
      <c r="M3499">
        <v>10.92</v>
      </c>
    </row>
    <row r="3500" spans="3:13" x14ac:dyDescent="0.25">
      <c r="C3500" s="95">
        <v>38813</v>
      </c>
      <c r="D3500" s="98">
        <v>1.7524999999999999</v>
      </c>
      <c r="E3500">
        <v>67.84</v>
      </c>
      <c r="F3500">
        <v>1.2223999999999999</v>
      </c>
      <c r="G3500">
        <v>79.7</v>
      </c>
      <c r="H3500">
        <v>54.825000000000003</v>
      </c>
      <c r="I3500">
        <v>241.5</v>
      </c>
      <c r="J3500">
        <v>352.5</v>
      </c>
      <c r="K3500">
        <v>111.25</v>
      </c>
      <c r="M3500">
        <v>10.95</v>
      </c>
    </row>
    <row r="3501" spans="3:13" x14ac:dyDescent="0.25">
      <c r="C3501" s="95">
        <v>38812</v>
      </c>
      <c r="D3501" s="98">
        <v>1.7541</v>
      </c>
      <c r="E3501">
        <v>67.099999999999994</v>
      </c>
      <c r="F3501">
        <v>1.2293000000000001</v>
      </c>
      <c r="G3501">
        <v>78.900000000000006</v>
      </c>
      <c r="H3501">
        <v>55.65</v>
      </c>
      <c r="I3501">
        <v>236.25</v>
      </c>
      <c r="J3501">
        <v>347</v>
      </c>
      <c r="K3501">
        <v>110.75</v>
      </c>
      <c r="M3501">
        <v>10.95</v>
      </c>
    </row>
    <row r="3502" spans="3:13" x14ac:dyDescent="0.25">
      <c r="C3502" s="95">
        <v>38811</v>
      </c>
      <c r="D3502" s="98">
        <v>1.7545999999999999</v>
      </c>
      <c r="E3502">
        <v>66.39</v>
      </c>
      <c r="F3502">
        <v>1.2254</v>
      </c>
      <c r="G3502">
        <v>78.325000000000003</v>
      </c>
      <c r="H3502">
        <v>56.3</v>
      </c>
      <c r="I3502">
        <v>234.5</v>
      </c>
      <c r="J3502">
        <v>342.75</v>
      </c>
      <c r="K3502">
        <v>110.75</v>
      </c>
      <c r="M3502">
        <v>10.98</v>
      </c>
    </row>
    <row r="3503" spans="3:13" x14ac:dyDescent="0.25">
      <c r="C3503" s="95">
        <v>38810</v>
      </c>
      <c r="D3503" s="98">
        <v>1.7397</v>
      </c>
      <c r="E3503">
        <v>66.84</v>
      </c>
      <c r="F3503">
        <v>1.2136</v>
      </c>
      <c r="G3503">
        <v>80.224999999999994</v>
      </c>
      <c r="H3503">
        <v>58.15</v>
      </c>
      <c r="I3503">
        <v>236.5</v>
      </c>
      <c r="J3503">
        <v>342</v>
      </c>
      <c r="K3503">
        <v>110.5</v>
      </c>
      <c r="M3503">
        <v>11.01</v>
      </c>
    </row>
    <row r="3504" spans="3:13" x14ac:dyDescent="0.25">
      <c r="C3504" s="95">
        <v>38807</v>
      </c>
      <c r="D3504" s="98">
        <v>1.738</v>
      </c>
      <c r="E3504">
        <v>65.91</v>
      </c>
      <c r="F3504">
        <v>1.2117</v>
      </c>
      <c r="G3504">
        <v>79.5</v>
      </c>
      <c r="H3504">
        <v>57.35</v>
      </c>
      <c r="I3504">
        <v>236</v>
      </c>
      <c r="J3504">
        <v>347.75</v>
      </c>
      <c r="K3504">
        <v>110</v>
      </c>
      <c r="M3504">
        <v>10.96</v>
      </c>
    </row>
    <row r="3505" spans="3:13" x14ac:dyDescent="0.25">
      <c r="C3505" s="95">
        <v>38806</v>
      </c>
      <c r="D3505" s="98">
        <v>1.7467999999999999</v>
      </c>
      <c r="E3505">
        <v>66.459999999999994</v>
      </c>
      <c r="F3505">
        <v>1.2169000000000001</v>
      </c>
      <c r="G3505">
        <v>81</v>
      </c>
      <c r="H3505">
        <v>58.125</v>
      </c>
      <c r="I3505">
        <v>227.75</v>
      </c>
      <c r="J3505">
        <v>344.5</v>
      </c>
      <c r="K3505">
        <v>110</v>
      </c>
      <c r="M3505">
        <v>11.12</v>
      </c>
    </row>
    <row r="3506" spans="3:13" x14ac:dyDescent="0.25">
      <c r="C3506" s="95">
        <v>38805</v>
      </c>
      <c r="D3506" s="98">
        <v>1.7344999999999999</v>
      </c>
      <c r="E3506">
        <v>65.55</v>
      </c>
      <c r="F3506">
        <v>1.2028000000000001</v>
      </c>
      <c r="G3506">
        <v>80.625</v>
      </c>
      <c r="H3506">
        <v>57.5</v>
      </c>
      <c r="I3506">
        <v>224.25</v>
      </c>
      <c r="J3506">
        <v>341.75</v>
      </c>
      <c r="K3506">
        <v>110.5</v>
      </c>
      <c r="M3506">
        <v>11.12</v>
      </c>
    </row>
    <row r="3507" spans="3:13" x14ac:dyDescent="0.25">
      <c r="C3507" s="95">
        <v>38804</v>
      </c>
      <c r="D3507" s="98">
        <v>1.7434000000000001</v>
      </c>
      <c r="E3507">
        <v>64.97</v>
      </c>
      <c r="F3507">
        <v>1.2000999999999999</v>
      </c>
      <c r="G3507">
        <v>81.474999999999994</v>
      </c>
      <c r="H3507">
        <v>57.45</v>
      </c>
      <c r="I3507">
        <v>222.25</v>
      </c>
      <c r="J3507">
        <v>341.25</v>
      </c>
      <c r="K3507">
        <v>110.5</v>
      </c>
      <c r="M3507">
        <v>11.12</v>
      </c>
    </row>
    <row r="3508" spans="3:13" x14ac:dyDescent="0.25">
      <c r="C3508" s="95">
        <v>38803</v>
      </c>
      <c r="D3508" s="98">
        <v>1.7464</v>
      </c>
      <c r="E3508">
        <v>63.61</v>
      </c>
      <c r="F3508">
        <v>1.2011000000000001</v>
      </c>
      <c r="G3508">
        <v>81.875</v>
      </c>
      <c r="H3508">
        <v>57.75</v>
      </c>
      <c r="I3508">
        <v>221.75</v>
      </c>
      <c r="J3508">
        <v>339.75</v>
      </c>
      <c r="K3508">
        <v>110.75</v>
      </c>
      <c r="M3508">
        <v>11.12</v>
      </c>
    </row>
    <row r="3509" spans="3:13" x14ac:dyDescent="0.25">
      <c r="C3509" s="95">
        <v>38800</v>
      </c>
      <c r="D3509" s="98">
        <v>1.7423999999999999</v>
      </c>
      <c r="E3509">
        <v>63.51</v>
      </c>
      <c r="F3509">
        <v>1.2034</v>
      </c>
      <c r="G3509">
        <v>82.474999999999994</v>
      </c>
      <c r="H3509">
        <v>58.725000000000001</v>
      </c>
      <c r="I3509">
        <v>218.75</v>
      </c>
      <c r="J3509">
        <v>342.5</v>
      </c>
      <c r="K3509">
        <v>110.75</v>
      </c>
      <c r="M3509">
        <v>11.12</v>
      </c>
    </row>
    <row r="3510" spans="3:13" x14ac:dyDescent="0.25">
      <c r="C3510" s="95">
        <v>38799</v>
      </c>
      <c r="D3510" s="98">
        <v>1.7351000000000001</v>
      </c>
      <c r="E3510">
        <v>63.27</v>
      </c>
      <c r="F3510">
        <v>1.1970000000000001</v>
      </c>
      <c r="G3510">
        <v>83.275000000000006</v>
      </c>
      <c r="H3510">
        <v>58.225000000000001</v>
      </c>
      <c r="I3510">
        <v>219.25</v>
      </c>
      <c r="J3510">
        <v>344</v>
      </c>
      <c r="K3510">
        <v>111.25</v>
      </c>
      <c r="M3510">
        <v>11.14</v>
      </c>
    </row>
    <row r="3511" spans="3:13" x14ac:dyDescent="0.25">
      <c r="C3511" s="95">
        <v>38798</v>
      </c>
      <c r="D3511" s="98">
        <v>1.7472000000000001</v>
      </c>
      <c r="E3511">
        <v>61.5</v>
      </c>
      <c r="F3511">
        <v>1.2077</v>
      </c>
      <c r="G3511">
        <v>82.974999999999994</v>
      </c>
      <c r="H3511">
        <v>57.2</v>
      </c>
      <c r="I3511">
        <v>222.5</v>
      </c>
      <c r="J3511">
        <v>349.25</v>
      </c>
      <c r="K3511">
        <v>111.25</v>
      </c>
      <c r="M3511">
        <v>11.15</v>
      </c>
    </row>
    <row r="3512" spans="3:13" x14ac:dyDescent="0.25">
      <c r="C3512" s="95">
        <v>38797</v>
      </c>
      <c r="D3512" s="98">
        <v>1.7467999999999999</v>
      </c>
      <c r="E3512">
        <v>62.13</v>
      </c>
      <c r="F3512">
        <v>1.2088000000000001</v>
      </c>
      <c r="G3512">
        <v>83.474999999999994</v>
      </c>
      <c r="H3512">
        <v>58.25</v>
      </c>
      <c r="I3512">
        <v>223.5</v>
      </c>
      <c r="J3512">
        <v>352.5</v>
      </c>
      <c r="K3512">
        <v>111.25</v>
      </c>
      <c r="M3512">
        <v>11.15</v>
      </c>
    </row>
    <row r="3513" spans="3:13" x14ac:dyDescent="0.25">
      <c r="C3513" s="95">
        <v>38796</v>
      </c>
      <c r="D3513" s="98">
        <v>1.7565</v>
      </c>
      <c r="E3513">
        <v>61.34</v>
      </c>
      <c r="F3513">
        <v>1.2164999999999999</v>
      </c>
      <c r="G3513">
        <v>83.35</v>
      </c>
      <c r="H3513">
        <v>59</v>
      </c>
      <c r="I3513">
        <v>218.25</v>
      </c>
      <c r="J3513">
        <v>350.25</v>
      </c>
      <c r="K3513">
        <v>111.5</v>
      </c>
      <c r="M3513">
        <v>11.13</v>
      </c>
    </row>
    <row r="3514" spans="3:13" x14ac:dyDescent="0.25">
      <c r="C3514" s="95">
        <v>38793</v>
      </c>
      <c r="D3514" s="98">
        <v>1.7565</v>
      </c>
      <c r="E3514">
        <v>63.26</v>
      </c>
      <c r="F3514">
        <v>1.2189000000000001</v>
      </c>
      <c r="G3514">
        <v>83.025000000000006</v>
      </c>
      <c r="H3514">
        <v>59.1</v>
      </c>
      <c r="I3514">
        <v>221.5</v>
      </c>
      <c r="J3514">
        <v>357.5</v>
      </c>
      <c r="K3514">
        <v>111.75</v>
      </c>
      <c r="M3514">
        <v>11.13</v>
      </c>
    </row>
    <row r="3515" spans="3:13" x14ac:dyDescent="0.25">
      <c r="C3515" s="95">
        <v>38792</v>
      </c>
      <c r="D3515" s="98">
        <v>1.7572000000000001</v>
      </c>
      <c r="E3515">
        <v>62.91</v>
      </c>
      <c r="F3515">
        <v>1.2179</v>
      </c>
      <c r="G3515">
        <v>83.424999999999997</v>
      </c>
      <c r="H3515">
        <v>58.424999999999997</v>
      </c>
      <c r="I3515">
        <v>224.5</v>
      </c>
      <c r="J3515">
        <v>352.75</v>
      </c>
      <c r="K3515">
        <v>111.75</v>
      </c>
      <c r="M3515">
        <v>11.13</v>
      </c>
    </row>
    <row r="3516" spans="3:13" x14ac:dyDescent="0.25">
      <c r="C3516" s="95">
        <v>38791</v>
      </c>
      <c r="D3516" s="98">
        <v>1.7474000000000001</v>
      </c>
      <c r="E3516">
        <v>62.94</v>
      </c>
      <c r="F3516">
        <v>1.2069000000000001</v>
      </c>
      <c r="G3516">
        <v>83</v>
      </c>
      <c r="H3516">
        <v>58.15</v>
      </c>
      <c r="I3516">
        <v>229.25</v>
      </c>
      <c r="J3516">
        <v>362</v>
      </c>
      <c r="K3516">
        <v>111.75</v>
      </c>
      <c r="M3516">
        <v>11.13</v>
      </c>
    </row>
    <row r="3517" spans="3:13" x14ac:dyDescent="0.25">
      <c r="C3517" s="95">
        <v>38790</v>
      </c>
      <c r="D3517" s="98">
        <v>1.7463</v>
      </c>
      <c r="E3517">
        <v>63.97</v>
      </c>
      <c r="F3517">
        <v>1.2015</v>
      </c>
      <c r="G3517">
        <v>83.1</v>
      </c>
      <c r="H3517">
        <v>57.725000000000001</v>
      </c>
      <c r="I3517">
        <v>218.75</v>
      </c>
      <c r="J3517">
        <v>352</v>
      </c>
      <c r="K3517">
        <v>112</v>
      </c>
      <c r="M3517">
        <v>11.13</v>
      </c>
    </row>
    <row r="3518" spans="3:13" x14ac:dyDescent="0.25">
      <c r="C3518" s="95">
        <v>38789</v>
      </c>
      <c r="D3518" s="98">
        <v>1.7323999999999999</v>
      </c>
      <c r="E3518">
        <v>62.2</v>
      </c>
      <c r="F3518">
        <v>1.1958</v>
      </c>
      <c r="G3518">
        <v>83.625</v>
      </c>
      <c r="H3518">
        <v>59.725000000000001</v>
      </c>
      <c r="I3518">
        <v>220.5</v>
      </c>
      <c r="J3518">
        <v>360</v>
      </c>
      <c r="K3518">
        <v>112.25</v>
      </c>
      <c r="M3518">
        <v>11.13</v>
      </c>
    </row>
    <row r="3519" spans="3:13" x14ac:dyDescent="0.25">
      <c r="C3519" s="95">
        <v>38786</v>
      </c>
      <c r="D3519" s="98">
        <v>1.7264999999999999</v>
      </c>
      <c r="E3519">
        <v>60.83</v>
      </c>
      <c r="F3519">
        <v>1.1914</v>
      </c>
      <c r="G3519">
        <v>83.45</v>
      </c>
      <c r="H3519">
        <v>58.575000000000003</v>
      </c>
      <c r="I3519">
        <v>226</v>
      </c>
      <c r="J3519">
        <v>374.5</v>
      </c>
      <c r="K3519">
        <v>110.75</v>
      </c>
      <c r="M3519">
        <v>11.13</v>
      </c>
    </row>
    <row r="3520" spans="3:13" x14ac:dyDescent="0.25">
      <c r="C3520" s="95">
        <v>38785</v>
      </c>
      <c r="D3520" s="98">
        <v>1.7363999999999999</v>
      </c>
      <c r="E3520">
        <v>61.06</v>
      </c>
      <c r="F3520">
        <v>1.1913</v>
      </c>
      <c r="G3520">
        <v>83.974999999999994</v>
      </c>
      <c r="H3520">
        <v>58.65</v>
      </c>
      <c r="I3520">
        <v>223.25</v>
      </c>
      <c r="J3520">
        <v>370.75</v>
      </c>
      <c r="K3520">
        <v>110.25</v>
      </c>
      <c r="M3520">
        <v>11.13</v>
      </c>
    </row>
    <row r="3521" spans="3:13" x14ac:dyDescent="0.25">
      <c r="C3521" s="95">
        <v>38784</v>
      </c>
      <c r="D3521" s="98">
        <v>1.7376</v>
      </c>
      <c r="E3521">
        <v>60.03</v>
      </c>
      <c r="F3521">
        <v>1.1921999999999999</v>
      </c>
      <c r="G3521">
        <v>84.15</v>
      </c>
      <c r="H3521">
        <v>59.15</v>
      </c>
      <c r="I3521">
        <v>219</v>
      </c>
      <c r="J3521">
        <v>376</v>
      </c>
      <c r="K3521">
        <v>110.5</v>
      </c>
      <c r="M3521">
        <v>11.17</v>
      </c>
    </row>
    <row r="3522" spans="3:13" x14ac:dyDescent="0.25">
      <c r="C3522" s="95">
        <v>38783</v>
      </c>
      <c r="D3522" s="98">
        <v>1.736</v>
      </c>
      <c r="E3522">
        <v>61.17</v>
      </c>
      <c r="F3522">
        <v>1.1883999999999999</v>
      </c>
      <c r="G3522">
        <v>84.775000000000006</v>
      </c>
      <c r="H3522">
        <v>59.4</v>
      </c>
      <c r="I3522">
        <v>221</v>
      </c>
      <c r="J3522">
        <v>370.5</v>
      </c>
      <c r="K3522">
        <v>110.5</v>
      </c>
      <c r="M3522">
        <v>11.11</v>
      </c>
    </row>
    <row r="3523" spans="3:13" x14ac:dyDescent="0.25">
      <c r="C3523" s="95">
        <v>38782</v>
      </c>
      <c r="D3523" s="98">
        <v>1.7496</v>
      </c>
      <c r="E3523">
        <v>62.34</v>
      </c>
      <c r="F3523">
        <v>1.2016</v>
      </c>
      <c r="G3523">
        <v>85.7</v>
      </c>
      <c r="H3523">
        <v>60.774999999999999</v>
      </c>
      <c r="I3523">
        <v>223</v>
      </c>
      <c r="J3523">
        <v>370</v>
      </c>
      <c r="K3523">
        <v>111</v>
      </c>
      <c r="M3523">
        <v>11.06</v>
      </c>
    </row>
    <row r="3524" spans="3:13" x14ac:dyDescent="0.25">
      <c r="C3524" s="95">
        <v>38779</v>
      </c>
      <c r="D3524" s="98">
        <v>1.7544</v>
      </c>
      <c r="E3524">
        <v>64.180000000000007</v>
      </c>
      <c r="F3524">
        <v>1.2037</v>
      </c>
      <c r="G3524">
        <v>86.025000000000006</v>
      </c>
      <c r="H3524">
        <v>62</v>
      </c>
      <c r="I3524">
        <v>228.75</v>
      </c>
      <c r="J3524">
        <v>373.5</v>
      </c>
      <c r="K3524">
        <v>111.25</v>
      </c>
      <c r="M3524">
        <v>11.13</v>
      </c>
    </row>
    <row r="3525" spans="3:13" x14ac:dyDescent="0.25">
      <c r="C3525" s="95">
        <v>38778</v>
      </c>
      <c r="D3525" s="98">
        <v>1.7547999999999999</v>
      </c>
      <c r="E3525">
        <v>64.069999999999993</v>
      </c>
      <c r="F3525">
        <v>1.204</v>
      </c>
      <c r="G3525">
        <v>86.8</v>
      </c>
      <c r="H3525">
        <v>62</v>
      </c>
      <c r="I3525">
        <v>228.5</v>
      </c>
      <c r="J3525">
        <v>369</v>
      </c>
      <c r="K3525">
        <v>111.25</v>
      </c>
      <c r="M3525">
        <v>12.2</v>
      </c>
    </row>
    <row r="3526" spans="3:13" x14ac:dyDescent="0.25">
      <c r="C3526" s="95">
        <v>38777</v>
      </c>
      <c r="D3526" s="98">
        <v>1.7486999999999999</v>
      </c>
      <c r="E3526">
        <v>62.45</v>
      </c>
      <c r="F3526">
        <v>1.1913</v>
      </c>
      <c r="G3526">
        <v>87.025000000000006</v>
      </c>
      <c r="H3526">
        <v>62.7</v>
      </c>
      <c r="I3526">
        <v>224.25</v>
      </c>
      <c r="J3526">
        <v>362.75</v>
      </c>
      <c r="K3526">
        <v>111.75</v>
      </c>
      <c r="M3526">
        <v>12.2</v>
      </c>
    </row>
    <row r="3527" spans="3:13" x14ac:dyDescent="0.25">
      <c r="C3527" s="95">
        <v>38776</v>
      </c>
      <c r="D3527" s="98">
        <v>1.7538</v>
      </c>
      <c r="E3527">
        <v>61.76</v>
      </c>
      <c r="F3527">
        <v>1.1919</v>
      </c>
      <c r="G3527">
        <v>90.15</v>
      </c>
      <c r="H3527">
        <v>61.475000000000001</v>
      </c>
      <c r="I3527">
        <v>228</v>
      </c>
      <c r="J3527">
        <v>370.25</v>
      </c>
      <c r="K3527">
        <v>111.5</v>
      </c>
      <c r="M3527">
        <v>12.19</v>
      </c>
    </row>
    <row r="3528" spans="3:13" x14ac:dyDescent="0.25">
      <c r="C3528" s="95">
        <v>38775</v>
      </c>
      <c r="D3528" s="98">
        <v>1.7391000000000001</v>
      </c>
      <c r="E3528">
        <v>60.99</v>
      </c>
      <c r="F3528">
        <v>1.1846000000000001</v>
      </c>
      <c r="G3528">
        <v>90.224999999999994</v>
      </c>
      <c r="H3528">
        <v>62.125</v>
      </c>
      <c r="I3528">
        <v>227.5</v>
      </c>
      <c r="J3528">
        <v>373.25</v>
      </c>
      <c r="K3528">
        <v>111.75</v>
      </c>
      <c r="M3528">
        <v>12.19</v>
      </c>
    </row>
    <row r="3529" spans="3:13" x14ac:dyDescent="0.25">
      <c r="C3529" s="95">
        <v>38772</v>
      </c>
      <c r="D3529" s="98">
        <v>1.7446999999999999</v>
      </c>
      <c r="E3529">
        <v>62.6</v>
      </c>
      <c r="F3529">
        <v>1.1870000000000001</v>
      </c>
      <c r="G3529">
        <v>90.075000000000003</v>
      </c>
      <c r="H3529">
        <v>61.424999999999997</v>
      </c>
      <c r="I3529">
        <v>227.75</v>
      </c>
      <c r="J3529">
        <v>368.25</v>
      </c>
      <c r="K3529">
        <v>111.75</v>
      </c>
      <c r="M3529">
        <v>12.19</v>
      </c>
    </row>
    <row r="3530" spans="3:13" x14ac:dyDescent="0.25">
      <c r="C3530" s="95">
        <v>38771</v>
      </c>
      <c r="D3530" s="98">
        <v>1.752</v>
      </c>
      <c r="E3530">
        <v>60.54</v>
      </c>
      <c r="F3530">
        <v>1.1921999999999999</v>
      </c>
      <c r="G3530">
        <v>90.775000000000006</v>
      </c>
      <c r="H3530">
        <v>61.95</v>
      </c>
      <c r="I3530">
        <v>223</v>
      </c>
      <c r="J3530">
        <v>366.25</v>
      </c>
      <c r="K3530">
        <v>110.75</v>
      </c>
      <c r="M3530">
        <v>12.12</v>
      </c>
    </row>
    <row r="3531" spans="3:13" x14ac:dyDescent="0.25">
      <c r="C3531" s="95">
        <v>38770</v>
      </c>
      <c r="D3531" s="98">
        <v>1.7428999999999999</v>
      </c>
      <c r="E3531">
        <v>60.44</v>
      </c>
      <c r="F3531">
        <v>1.1911</v>
      </c>
      <c r="G3531">
        <v>90.625</v>
      </c>
      <c r="H3531">
        <v>62.024999999999999</v>
      </c>
      <c r="I3531">
        <v>221.5</v>
      </c>
      <c r="J3531">
        <v>365.5</v>
      </c>
      <c r="K3531">
        <v>111.25</v>
      </c>
      <c r="M3531">
        <v>12.12</v>
      </c>
    </row>
    <row r="3532" spans="3:13" x14ac:dyDescent="0.25">
      <c r="C3532" s="95">
        <v>38769</v>
      </c>
      <c r="D3532" s="98">
        <v>1.7458</v>
      </c>
      <c r="E3532">
        <v>61.6</v>
      </c>
      <c r="F3532">
        <v>1.1908000000000001</v>
      </c>
      <c r="G3532">
        <v>90.55</v>
      </c>
      <c r="H3532">
        <v>63.25</v>
      </c>
      <c r="I3532">
        <v>226</v>
      </c>
      <c r="J3532">
        <v>372.5</v>
      </c>
      <c r="K3532">
        <v>111</v>
      </c>
      <c r="M3532">
        <v>12.1</v>
      </c>
    </row>
    <row r="3533" spans="3:13" x14ac:dyDescent="0.25">
      <c r="C3533" s="95">
        <v>38768</v>
      </c>
      <c r="D3533" s="98">
        <v>1.744</v>
      </c>
      <c r="E3533">
        <v>61.54</v>
      </c>
      <c r="F3533">
        <v>1.1937</v>
      </c>
      <c r="G3533">
        <v>89.95</v>
      </c>
      <c r="H3533">
        <v>63.174999999999997</v>
      </c>
      <c r="I3533">
        <v>226.5</v>
      </c>
      <c r="J3533">
        <v>368</v>
      </c>
      <c r="K3533">
        <v>110.75</v>
      </c>
      <c r="M3533">
        <v>12.1</v>
      </c>
    </row>
    <row r="3534" spans="3:13" x14ac:dyDescent="0.25">
      <c r="C3534" s="95">
        <v>38765</v>
      </c>
      <c r="D3534" s="98">
        <v>1.7415</v>
      </c>
      <c r="E3534">
        <v>59.89</v>
      </c>
      <c r="F3534">
        <v>1.1932</v>
      </c>
      <c r="G3534">
        <v>89.95</v>
      </c>
      <c r="H3534">
        <v>63.174999999999997</v>
      </c>
      <c r="I3534">
        <v>226.5</v>
      </c>
      <c r="J3534">
        <v>368</v>
      </c>
      <c r="K3534">
        <v>111.25</v>
      </c>
      <c r="M3534">
        <v>12.1</v>
      </c>
    </row>
    <row r="3535" spans="3:13" x14ac:dyDescent="0.25">
      <c r="C3535" s="95">
        <v>38764</v>
      </c>
      <c r="D3535" s="98">
        <v>1.7394000000000001</v>
      </c>
      <c r="E3535">
        <v>58.79</v>
      </c>
      <c r="F3535">
        <v>1.1894</v>
      </c>
      <c r="G3535">
        <v>90.45</v>
      </c>
      <c r="H3535">
        <v>61.625</v>
      </c>
      <c r="I3535">
        <v>223.5</v>
      </c>
      <c r="J3535">
        <v>359</v>
      </c>
      <c r="K3535">
        <v>111.5</v>
      </c>
      <c r="M3535">
        <v>12.17</v>
      </c>
    </row>
    <row r="3536" spans="3:13" x14ac:dyDescent="0.25">
      <c r="C3536" s="95">
        <v>38763</v>
      </c>
      <c r="D3536" s="98">
        <v>1.7403</v>
      </c>
      <c r="E3536">
        <v>58.15</v>
      </c>
      <c r="F3536">
        <v>1.1882999999999999</v>
      </c>
      <c r="G3536">
        <v>90.85</v>
      </c>
      <c r="H3536">
        <v>61.475000000000001</v>
      </c>
      <c r="I3536">
        <v>222</v>
      </c>
      <c r="J3536">
        <v>352</v>
      </c>
      <c r="K3536">
        <v>112.25</v>
      </c>
      <c r="M3536">
        <v>12.2</v>
      </c>
    </row>
    <row r="3537" spans="3:13" x14ac:dyDescent="0.25">
      <c r="C3537" s="95">
        <v>38762</v>
      </c>
      <c r="D3537" s="98">
        <v>1.7362</v>
      </c>
      <c r="E3537">
        <v>59.52</v>
      </c>
      <c r="F3537">
        <v>1.1914</v>
      </c>
      <c r="G3537">
        <v>91.474999999999994</v>
      </c>
      <c r="H3537">
        <v>62.924999999999997</v>
      </c>
      <c r="I3537">
        <v>218.75</v>
      </c>
      <c r="J3537">
        <v>347.25</v>
      </c>
      <c r="K3537">
        <v>112.75</v>
      </c>
      <c r="M3537">
        <v>12.24</v>
      </c>
    </row>
    <row r="3538" spans="3:13" x14ac:dyDescent="0.25">
      <c r="C3538" s="95">
        <v>38761</v>
      </c>
      <c r="D3538" s="98">
        <v>1.7419</v>
      </c>
      <c r="E3538">
        <v>59.38</v>
      </c>
      <c r="F3538">
        <v>1.1902999999999999</v>
      </c>
      <c r="G3538">
        <v>91.474999999999994</v>
      </c>
      <c r="H3538">
        <v>62.6</v>
      </c>
      <c r="I3538">
        <v>220.75</v>
      </c>
      <c r="J3538">
        <v>348</v>
      </c>
      <c r="K3538">
        <v>112.5</v>
      </c>
      <c r="M3538">
        <v>12.25</v>
      </c>
    </row>
    <row r="3539" spans="3:13" x14ac:dyDescent="0.25">
      <c r="C3539" s="95">
        <v>38758</v>
      </c>
      <c r="D3539" s="98">
        <v>1.744</v>
      </c>
      <c r="E3539">
        <v>59.64</v>
      </c>
      <c r="F3539">
        <v>1.1898</v>
      </c>
      <c r="G3539">
        <v>92.9</v>
      </c>
      <c r="H3539">
        <v>62.8</v>
      </c>
      <c r="I3539">
        <v>221.25</v>
      </c>
      <c r="J3539">
        <v>355.25</v>
      </c>
      <c r="K3539">
        <v>112.75</v>
      </c>
      <c r="M3539">
        <v>12.26</v>
      </c>
    </row>
    <row r="3540" spans="3:13" x14ac:dyDescent="0.25">
      <c r="C3540" s="95">
        <v>38757</v>
      </c>
      <c r="D3540" s="98">
        <v>1.7408999999999999</v>
      </c>
      <c r="E3540">
        <v>60.75</v>
      </c>
      <c r="F3540">
        <v>1.1979</v>
      </c>
      <c r="G3540">
        <v>92.25</v>
      </c>
      <c r="H3540">
        <v>57.625</v>
      </c>
      <c r="I3540">
        <v>225.5</v>
      </c>
      <c r="J3540">
        <v>363.25</v>
      </c>
      <c r="K3540">
        <v>112.5</v>
      </c>
      <c r="M3540">
        <v>12.31</v>
      </c>
    </row>
    <row r="3541" spans="3:13" x14ac:dyDescent="0.25">
      <c r="C3541" s="95">
        <v>38756</v>
      </c>
      <c r="D3541" s="98">
        <v>1.7412000000000001</v>
      </c>
      <c r="E3541">
        <v>61.06</v>
      </c>
      <c r="F3541">
        <v>1.1952</v>
      </c>
      <c r="G3541">
        <v>91.724999999999994</v>
      </c>
      <c r="H3541">
        <v>57.35</v>
      </c>
      <c r="I3541">
        <v>221.25</v>
      </c>
      <c r="J3541">
        <v>356.75</v>
      </c>
      <c r="K3541">
        <v>112.5</v>
      </c>
      <c r="M3541">
        <v>12.32</v>
      </c>
    </row>
    <row r="3542" spans="3:13" x14ac:dyDescent="0.25">
      <c r="C3542" s="95">
        <v>38755</v>
      </c>
      <c r="D3542" s="98">
        <v>1.7432000000000001</v>
      </c>
      <c r="E3542">
        <v>61.56</v>
      </c>
      <c r="F3542">
        <v>1.1973</v>
      </c>
      <c r="G3542">
        <v>91.974999999999994</v>
      </c>
      <c r="H3542">
        <v>56.625</v>
      </c>
      <c r="I3542">
        <v>218</v>
      </c>
      <c r="J3542">
        <v>351.75</v>
      </c>
      <c r="K3542">
        <v>112.75</v>
      </c>
      <c r="M3542">
        <v>12.33</v>
      </c>
    </row>
    <row r="3543" spans="3:13" x14ac:dyDescent="0.25">
      <c r="C3543" s="95">
        <v>38754</v>
      </c>
      <c r="D3543" s="98">
        <v>1.7473000000000001</v>
      </c>
      <c r="E3543">
        <v>63.33</v>
      </c>
      <c r="F3543">
        <v>1.1961999999999999</v>
      </c>
      <c r="G3543">
        <v>92.15</v>
      </c>
      <c r="H3543">
        <v>55.625</v>
      </c>
      <c r="I3543">
        <v>222.75</v>
      </c>
      <c r="J3543">
        <v>355</v>
      </c>
      <c r="K3543">
        <v>113</v>
      </c>
      <c r="M3543">
        <v>12.3</v>
      </c>
    </row>
    <row r="3544" spans="3:13" x14ac:dyDescent="0.25">
      <c r="C3544" s="95">
        <v>38751</v>
      </c>
      <c r="D3544" s="98">
        <v>1.7623</v>
      </c>
      <c r="E3544">
        <v>63.39</v>
      </c>
      <c r="F3544">
        <v>1.2022999999999999</v>
      </c>
      <c r="G3544">
        <v>92.275000000000006</v>
      </c>
      <c r="H3544">
        <v>55.024999999999999</v>
      </c>
      <c r="I3544">
        <v>225.25</v>
      </c>
      <c r="J3544">
        <v>356.5</v>
      </c>
      <c r="K3544">
        <v>112.25</v>
      </c>
      <c r="M3544">
        <v>12.32</v>
      </c>
    </row>
    <row r="3545" spans="3:13" x14ac:dyDescent="0.25">
      <c r="C3545" s="95">
        <v>38750</v>
      </c>
      <c r="D3545" s="98">
        <v>1.7802</v>
      </c>
      <c r="E3545">
        <v>62.88</v>
      </c>
      <c r="F3545">
        <v>1.2096</v>
      </c>
      <c r="G3545">
        <v>92.6</v>
      </c>
      <c r="H3545">
        <v>54.55</v>
      </c>
      <c r="I3545">
        <v>220.5</v>
      </c>
      <c r="J3545">
        <v>347.25</v>
      </c>
      <c r="K3545">
        <v>111.75</v>
      </c>
      <c r="M3545">
        <v>13.4</v>
      </c>
    </row>
    <row r="3546" spans="3:13" x14ac:dyDescent="0.25">
      <c r="C3546" s="95">
        <v>38749</v>
      </c>
      <c r="D3546" s="98">
        <v>1.7739</v>
      </c>
      <c r="E3546">
        <v>65.03</v>
      </c>
      <c r="F3546">
        <v>1.206</v>
      </c>
      <c r="G3546">
        <v>93.05</v>
      </c>
      <c r="H3546">
        <v>56.225000000000001</v>
      </c>
      <c r="I3546">
        <v>216.5</v>
      </c>
      <c r="J3546">
        <v>339.25</v>
      </c>
      <c r="K3546">
        <v>111.25</v>
      </c>
      <c r="M3546">
        <v>13.42</v>
      </c>
    </row>
    <row r="3547" spans="3:13" x14ac:dyDescent="0.25">
      <c r="C3547" s="95">
        <v>38748</v>
      </c>
      <c r="D3547" s="98">
        <v>1.7786999999999999</v>
      </c>
      <c r="E3547">
        <v>65.989999999999995</v>
      </c>
      <c r="F3547">
        <v>1.2154</v>
      </c>
      <c r="G3547">
        <v>93.55</v>
      </c>
      <c r="H3547">
        <v>55.95</v>
      </c>
      <c r="I3547">
        <v>218.75</v>
      </c>
      <c r="J3547">
        <v>343.25</v>
      </c>
      <c r="K3547">
        <v>111.75</v>
      </c>
      <c r="M3547">
        <v>13.4</v>
      </c>
    </row>
    <row r="3548" spans="3:13" x14ac:dyDescent="0.25">
      <c r="C3548" s="95">
        <v>38747</v>
      </c>
      <c r="D3548" s="98">
        <v>1.7684</v>
      </c>
      <c r="E3548">
        <v>66.59</v>
      </c>
      <c r="F3548">
        <v>1.2087000000000001</v>
      </c>
      <c r="G3548">
        <v>93.25</v>
      </c>
      <c r="H3548">
        <v>56.075000000000003</v>
      </c>
      <c r="I3548">
        <v>217.75</v>
      </c>
      <c r="J3548">
        <v>345.25</v>
      </c>
      <c r="K3548">
        <v>111.75</v>
      </c>
      <c r="M3548">
        <v>13.4</v>
      </c>
    </row>
    <row r="3549" spans="3:13" x14ac:dyDescent="0.25">
      <c r="C3549" s="95">
        <v>38744</v>
      </c>
      <c r="D3549" s="98">
        <v>1.7675000000000001</v>
      </c>
      <c r="E3549">
        <v>66.239999999999995</v>
      </c>
      <c r="F3549">
        <v>1.2098</v>
      </c>
      <c r="G3549">
        <v>93.9</v>
      </c>
      <c r="H3549">
        <v>56.25</v>
      </c>
      <c r="I3549">
        <v>218.75</v>
      </c>
      <c r="J3549">
        <v>343.5</v>
      </c>
      <c r="K3549">
        <v>112.25</v>
      </c>
      <c r="M3549">
        <v>13.42</v>
      </c>
    </row>
    <row r="3550" spans="3:13" x14ac:dyDescent="0.25">
      <c r="C3550" s="95">
        <v>38743</v>
      </c>
      <c r="D3550" s="98">
        <v>1.7803</v>
      </c>
      <c r="E3550">
        <v>64.92</v>
      </c>
      <c r="F3550">
        <v>1.2212000000000001</v>
      </c>
      <c r="G3550">
        <v>94.95</v>
      </c>
      <c r="H3550">
        <v>57.174999999999997</v>
      </c>
      <c r="I3550">
        <v>217</v>
      </c>
      <c r="J3550">
        <v>344.5</v>
      </c>
      <c r="K3550">
        <v>112</v>
      </c>
      <c r="M3550">
        <v>13.38</v>
      </c>
    </row>
    <row r="3551" spans="3:13" x14ac:dyDescent="0.25">
      <c r="C3551" s="95">
        <v>38742</v>
      </c>
      <c r="D3551" s="98">
        <v>1.7843</v>
      </c>
      <c r="E3551">
        <v>64.23</v>
      </c>
      <c r="F3551">
        <v>1.2244999999999999</v>
      </c>
      <c r="G3551">
        <v>94.9</v>
      </c>
      <c r="H3551">
        <v>57.35</v>
      </c>
      <c r="I3551">
        <v>216.5</v>
      </c>
      <c r="J3551">
        <v>342</v>
      </c>
      <c r="K3551">
        <v>111.25</v>
      </c>
      <c r="M3551">
        <v>13.38</v>
      </c>
    </row>
    <row r="3552" spans="3:13" x14ac:dyDescent="0.25">
      <c r="C3552" s="95">
        <v>38741</v>
      </c>
      <c r="D3552" s="98">
        <v>1.7849999999999999</v>
      </c>
      <c r="E3552">
        <v>65.34</v>
      </c>
      <c r="F3552">
        <v>1.2278</v>
      </c>
      <c r="G3552">
        <v>94.95</v>
      </c>
      <c r="H3552">
        <v>57.774999999999999</v>
      </c>
      <c r="I3552">
        <v>213.25</v>
      </c>
      <c r="J3552">
        <v>332.5</v>
      </c>
      <c r="K3552">
        <v>111</v>
      </c>
      <c r="M3552">
        <v>13.38</v>
      </c>
    </row>
    <row r="3553" spans="3:13" x14ac:dyDescent="0.25">
      <c r="C3553" s="95">
        <v>38740</v>
      </c>
      <c r="D3553" s="98">
        <v>1.7870999999999999</v>
      </c>
      <c r="E3553">
        <v>66.16</v>
      </c>
      <c r="F3553">
        <v>1.2310000000000001</v>
      </c>
      <c r="G3553">
        <v>95.575000000000003</v>
      </c>
      <c r="H3553">
        <v>59.1</v>
      </c>
      <c r="I3553">
        <v>208.25</v>
      </c>
      <c r="J3553">
        <v>326</v>
      </c>
      <c r="K3553">
        <v>110.75</v>
      </c>
      <c r="M3553">
        <v>13.38</v>
      </c>
    </row>
    <row r="3554" spans="3:13" x14ac:dyDescent="0.25">
      <c r="C3554" s="95">
        <v>38737</v>
      </c>
      <c r="D3554" s="98">
        <v>1.7706</v>
      </c>
      <c r="E3554">
        <v>66.430000000000007</v>
      </c>
      <c r="F3554">
        <v>1.2136</v>
      </c>
      <c r="G3554">
        <v>95.775000000000006</v>
      </c>
      <c r="H3554">
        <v>59.25</v>
      </c>
      <c r="I3554">
        <v>205</v>
      </c>
      <c r="J3554">
        <v>326.5</v>
      </c>
      <c r="K3554">
        <v>110.5</v>
      </c>
      <c r="M3554">
        <v>13.38</v>
      </c>
    </row>
    <row r="3555" spans="3:13" x14ac:dyDescent="0.25">
      <c r="C3555" s="95">
        <v>38736</v>
      </c>
      <c r="D3555" s="98">
        <v>1.7593000000000001</v>
      </c>
      <c r="E3555">
        <v>65.23</v>
      </c>
      <c r="F3555">
        <v>1.2098</v>
      </c>
      <c r="G3555">
        <v>96.125</v>
      </c>
      <c r="H3555">
        <v>58.65</v>
      </c>
      <c r="I3555">
        <v>205</v>
      </c>
      <c r="J3555">
        <v>326.5</v>
      </c>
      <c r="K3555">
        <v>110</v>
      </c>
      <c r="M3555">
        <v>13.35</v>
      </c>
    </row>
    <row r="3556" spans="3:13" x14ac:dyDescent="0.25">
      <c r="C3556" s="95">
        <v>38735</v>
      </c>
      <c r="D3556" s="98">
        <v>1.7626999999999999</v>
      </c>
      <c r="E3556">
        <v>64.19</v>
      </c>
      <c r="F3556">
        <v>1.2101999999999999</v>
      </c>
      <c r="G3556">
        <v>96.075000000000003</v>
      </c>
      <c r="H3556">
        <v>58.15</v>
      </c>
      <c r="I3556">
        <v>205.75</v>
      </c>
      <c r="J3556">
        <v>322.5</v>
      </c>
      <c r="K3556">
        <v>109.5</v>
      </c>
      <c r="M3556">
        <v>13.35</v>
      </c>
    </row>
    <row r="3557" spans="3:13" x14ac:dyDescent="0.25">
      <c r="C3557" s="95">
        <v>38734</v>
      </c>
      <c r="D3557" s="98">
        <v>1.7674000000000001</v>
      </c>
      <c r="E3557">
        <v>64.900000000000006</v>
      </c>
      <c r="F3557">
        <v>1.2104999999999999</v>
      </c>
      <c r="G3557">
        <v>96.55</v>
      </c>
      <c r="H3557">
        <v>59.475000000000001</v>
      </c>
      <c r="I3557">
        <v>208.75</v>
      </c>
      <c r="J3557">
        <v>328.75</v>
      </c>
      <c r="K3557">
        <v>109.5</v>
      </c>
      <c r="M3557">
        <v>13.35</v>
      </c>
    </row>
    <row r="3558" spans="3:13" x14ac:dyDescent="0.25">
      <c r="C3558" s="95">
        <v>38733</v>
      </c>
      <c r="D3558" s="98">
        <v>1.7684</v>
      </c>
      <c r="E3558">
        <v>62.93</v>
      </c>
      <c r="F3558">
        <v>1.2118</v>
      </c>
      <c r="G3558">
        <v>95.575000000000003</v>
      </c>
      <c r="H3558">
        <v>59</v>
      </c>
      <c r="I3558">
        <v>213.5</v>
      </c>
      <c r="J3558">
        <v>334.75</v>
      </c>
      <c r="K3558">
        <v>109.25</v>
      </c>
      <c r="M3558">
        <v>13.35</v>
      </c>
    </row>
    <row r="3559" spans="3:13" x14ac:dyDescent="0.25">
      <c r="C3559" s="95">
        <v>38730</v>
      </c>
      <c r="D3559" s="98">
        <v>1.7753000000000001</v>
      </c>
      <c r="E3559">
        <v>62.26</v>
      </c>
      <c r="F3559">
        <v>1.2135</v>
      </c>
      <c r="G3559">
        <v>95.575000000000003</v>
      </c>
      <c r="H3559">
        <v>59</v>
      </c>
      <c r="I3559">
        <v>213.5</v>
      </c>
      <c r="J3559">
        <v>334.75</v>
      </c>
      <c r="K3559">
        <v>108.75</v>
      </c>
      <c r="M3559">
        <v>13.35</v>
      </c>
    </row>
    <row r="3560" spans="3:13" x14ac:dyDescent="0.25">
      <c r="C3560" s="95">
        <v>38729</v>
      </c>
      <c r="D3560" s="98">
        <v>1.7596000000000001</v>
      </c>
      <c r="E3560">
        <v>62.62</v>
      </c>
      <c r="F3560">
        <v>1.2034</v>
      </c>
      <c r="G3560">
        <v>95.125</v>
      </c>
      <c r="H3560">
        <v>59.774999999999999</v>
      </c>
      <c r="I3560">
        <v>212.75</v>
      </c>
      <c r="J3560">
        <v>333.25</v>
      </c>
      <c r="K3560">
        <v>108.75</v>
      </c>
      <c r="M3560">
        <v>13.37</v>
      </c>
    </row>
    <row r="3561" spans="3:13" x14ac:dyDescent="0.25">
      <c r="C3561" s="95">
        <v>38728</v>
      </c>
      <c r="D3561" s="98">
        <v>1.7636000000000001</v>
      </c>
      <c r="E3561">
        <v>62.17</v>
      </c>
      <c r="F3561">
        <v>1.2123999999999999</v>
      </c>
      <c r="G3561">
        <v>94.224999999999994</v>
      </c>
      <c r="H3561">
        <v>60.674999999999997</v>
      </c>
      <c r="I3561">
        <v>214.5</v>
      </c>
      <c r="J3561">
        <v>330.5</v>
      </c>
      <c r="K3561">
        <v>109.5</v>
      </c>
      <c r="M3561">
        <v>13.37</v>
      </c>
    </row>
    <row r="3562" spans="3:13" x14ac:dyDescent="0.25">
      <c r="C3562" s="95">
        <v>38727</v>
      </c>
      <c r="D3562" s="98">
        <v>1.7653000000000001</v>
      </c>
      <c r="E3562">
        <v>61.92</v>
      </c>
      <c r="F3562">
        <v>1.2065999999999999</v>
      </c>
      <c r="G3562">
        <v>96.55</v>
      </c>
      <c r="H3562">
        <v>62.674999999999997</v>
      </c>
      <c r="I3562">
        <v>213.25</v>
      </c>
      <c r="J3562">
        <v>329.25</v>
      </c>
      <c r="K3562">
        <v>109</v>
      </c>
      <c r="M3562">
        <v>13.37</v>
      </c>
    </row>
    <row r="3563" spans="3:13" x14ac:dyDescent="0.25">
      <c r="C3563" s="95">
        <v>38726</v>
      </c>
      <c r="D3563" s="98">
        <v>1.7645</v>
      </c>
      <c r="E3563">
        <v>62.01</v>
      </c>
      <c r="F3563">
        <v>1.2085999999999999</v>
      </c>
      <c r="G3563">
        <v>96.474999999999994</v>
      </c>
      <c r="H3563">
        <v>64.674999999999997</v>
      </c>
      <c r="I3563">
        <v>211</v>
      </c>
      <c r="J3563">
        <v>326.5</v>
      </c>
      <c r="K3563">
        <v>109</v>
      </c>
      <c r="M3563">
        <v>13.37</v>
      </c>
    </row>
    <row r="3564" spans="3:13" x14ac:dyDescent="0.25">
      <c r="C3564" s="95">
        <v>38723</v>
      </c>
      <c r="D3564" s="98">
        <v>1.7699</v>
      </c>
      <c r="E3564">
        <v>62.72</v>
      </c>
      <c r="F3564">
        <v>1.2148000000000001</v>
      </c>
      <c r="G3564">
        <v>96.05</v>
      </c>
      <c r="H3564">
        <v>64.474999999999994</v>
      </c>
      <c r="I3564">
        <v>214.25</v>
      </c>
      <c r="J3564">
        <v>330.75</v>
      </c>
      <c r="K3564">
        <v>109.25</v>
      </c>
      <c r="M3564">
        <v>13.37</v>
      </c>
    </row>
    <row r="3565" spans="3:13" x14ac:dyDescent="0.25">
      <c r="C3565" s="95">
        <v>38722</v>
      </c>
      <c r="D3565" s="98">
        <v>1.7542</v>
      </c>
      <c r="E3565">
        <v>61.13</v>
      </c>
      <c r="F3565">
        <v>1.2101</v>
      </c>
      <c r="G3565">
        <v>96.275000000000006</v>
      </c>
      <c r="H3565">
        <v>64.625</v>
      </c>
      <c r="I3565">
        <v>215.5</v>
      </c>
      <c r="J3565">
        <v>339.75</v>
      </c>
      <c r="K3565">
        <v>109</v>
      </c>
      <c r="M3565">
        <v>13.32</v>
      </c>
    </row>
    <row r="3566" spans="3:13" x14ac:dyDescent="0.25">
      <c r="C3566" s="95">
        <v>38721</v>
      </c>
      <c r="D3566" s="98">
        <v>1.7583</v>
      </c>
      <c r="E3566">
        <v>61.68</v>
      </c>
      <c r="F3566">
        <v>1.2128000000000001</v>
      </c>
      <c r="G3566">
        <v>96.474999999999994</v>
      </c>
      <c r="H3566">
        <v>64.05</v>
      </c>
      <c r="I3566">
        <v>218.25</v>
      </c>
      <c r="J3566">
        <v>346.25</v>
      </c>
      <c r="K3566">
        <v>109</v>
      </c>
      <c r="M3566">
        <v>13.38</v>
      </c>
    </row>
    <row r="3567" spans="3:13" x14ac:dyDescent="0.25">
      <c r="C3567" s="95">
        <v>38720</v>
      </c>
      <c r="D3567" s="98">
        <v>1.7447999999999999</v>
      </c>
      <c r="E3567">
        <v>61.35</v>
      </c>
      <c r="F3567">
        <v>1.2011000000000001</v>
      </c>
      <c r="G3567">
        <v>96.375</v>
      </c>
      <c r="H3567">
        <v>64.650000000000006</v>
      </c>
      <c r="I3567">
        <v>220</v>
      </c>
      <c r="J3567">
        <v>346</v>
      </c>
      <c r="K3567">
        <v>108.75</v>
      </c>
      <c r="M3567">
        <v>13.27</v>
      </c>
    </row>
    <row r="3568" spans="3:13" x14ac:dyDescent="0.25">
      <c r="C3568" s="95">
        <v>38719</v>
      </c>
      <c r="D3568" s="98">
        <v>1.7228000000000001</v>
      </c>
      <c r="E3568">
        <v>58.98</v>
      </c>
      <c r="F3568">
        <v>1.1821999999999999</v>
      </c>
      <c r="G3568">
        <v>92.45</v>
      </c>
      <c r="H3568">
        <v>65.275000000000006</v>
      </c>
      <c r="I3568">
        <v>215.75</v>
      </c>
      <c r="J3568">
        <v>339.25</v>
      </c>
      <c r="K3568">
        <v>108.75</v>
      </c>
      <c r="M3568">
        <v>13.25</v>
      </c>
    </row>
    <row r="3569" spans="3:13" x14ac:dyDescent="0.25">
      <c r="C3569" s="95">
        <v>38716</v>
      </c>
      <c r="D3569" s="98">
        <v>1.7211000000000001</v>
      </c>
      <c r="E3569">
        <v>58.98</v>
      </c>
      <c r="F3569">
        <v>1.1839999999999999</v>
      </c>
      <c r="G3569">
        <v>92.45</v>
      </c>
      <c r="H3569">
        <v>65.275000000000006</v>
      </c>
      <c r="I3569">
        <v>215.75</v>
      </c>
      <c r="J3569">
        <v>339.25</v>
      </c>
      <c r="K3569">
        <v>109</v>
      </c>
      <c r="M3569">
        <v>13.25</v>
      </c>
    </row>
    <row r="3570" spans="3:13" x14ac:dyDescent="0.25">
      <c r="C3570" s="95">
        <v>38715</v>
      </c>
      <c r="D3570" s="98">
        <v>1.7238</v>
      </c>
      <c r="E3570">
        <v>58.07</v>
      </c>
      <c r="F3570">
        <v>1.1841999999999999</v>
      </c>
      <c r="G3570">
        <v>94.9</v>
      </c>
      <c r="H3570">
        <v>65.025000000000006</v>
      </c>
      <c r="I3570">
        <v>211</v>
      </c>
      <c r="J3570">
        <v>337.25</v>
      </c>
      <c r="K3570">
        <v>108.75</v>
      </c>
      <c r="M3570">
        <v>13.4</v>
      </c>
    </row>
    <row r="3571" spans="3:13" x14ac:dyDescent="0.25">
      <c r="C3571" s="95">
        <v>38714</v>
      </c>
      <c r="D3571" s="98">
        <v>1.7162999999999999</v>
      </c>
      <c r="E3571">
        <v>57.64</v>
      </c>
      <c r="F3571">
        <v>1.1831</v>
      </c>
      <c r="G3571">
        <v>95.224999999999994</v>
      </c>
      <c r="H3571">
        <v>65.125</v>
      </c>
      <c r="I3571">
        <v>216.25</v>
      </c>
      <c r="J3571">
        <v>345.5</v>
      </c>
      <c r="K3571">
        <v>109</v>
      </c>
      <c r="M3571">
        <v>13.4</v>
      </c>
    </row>
    <row r="3572" spans="3:13" x14ac:dyDescent="0.25">
      <c r="C3572" s="95">
        <v>38713</v>
      </c>
      <c r="D3572" s="98">
        <v>1.7272000000000001</v>
      </c>
      <c r="E3572">
        <v>56.29</v>
      </c>
      <c r="F3572">
        <v>1.1828000000000001</v>
      </c>
      <c r="G3572">
        <v>94.775000000000006</v>
      </c>
      <c r="H3572">
        <v>64.924999999999997</v>
      </c>
      <c r="I3572">
        <v>215.5</v>
      </c>
      <c r="J3572">
        <v>340</v>
      </c>
      <c r="K3572">
        <v>109</v>
      </c>
      <c r="M3572">
        <v>13.4</v>
      </c>
    </row>
    <row r="3573" spans="3:13" x14ac:dyDescent="0.25">
      <c r="C3573" s="95">
        <v>38712</v>
      </c>
      <c r="D3573" s="98">
        <v>1.7333000000000001</v>
      </c>
      <c r="E3573">
        <v>56.69</v>
      </c>
      <c r="F3573">
        <v>1.1847000000000001</v>
      </c>
      <c r="G3573">
        <v>94.8</v>
      </c>
      <c r="H3573">
        <v>65.25</v>
      </c>
      <c r="I3573">
        <v>214</v>
      </c>
      <c r="J3573">
        <v>334.5</v>
      </c>
      <c r="K3573">
        <v>108.75</v>
      </c>
      <c r="M3573">
        <v>13.4</v>
      </c>
    </row>
    <row r="3574" spans="3:13" x14ac:dyDescent="0.25">
      <c r="C3574" s="95">
        <v>38709</v>
      </c>
      <c r="D3574" s="98">
        <v>1.7341</v>
      </c>
      <c r="E3574">
        <v>56.69</v>
      </c>
      <c r="F3574">
        <v>1.1873</v>
      </c>
      <c r="G3574">
        <v>94.8</v>
      </c>
      <c r="H3574">
        <v>65.25</v>
      </c>
      <c r="I3574">
        <v>214</v>
      </c>
      <c r="J3574">
        <v>334.5</v>
      </c>
      <c r="K3574">
        <v>108.75</v>
      </c>
      <c r="M3574">
        <v>13.4</v>
      </c>
    </row>
    <row r="3575" spans="3:13" x14ac:dyDescent="0.25">
      <c r="C3575" s="95">
        <v>38708</v>
      </c>
      <c r="D3575" s="98">
        <v>1.7377</v>
      </c>
      <c r="E3575">
        <v>56.55</v>
      </c>
      <c r="F3575">
        <v>1.1867000000000001</v>
      </c>
      <c r="G3575">
        <v>94.775000000000006</v>
      </c>
      <c r="H3575">
        <v>65.275000000000006</v>
      </c>
      <c r="I3575">
        <v>212.75</v>
      </c>
      <c r="J3575">
        <v>330.75</v>
      </c>
      <c r="K3575">
        <v>108.75</v>
      </c>
      <c r="M3575">
        <v>13.38</v>
      </c>
    </row>
    <row r="3576" spans="3:13" x14ac:dyDescent="0.25">
      <c r="C3576" s="95">
        <v>38707</v>
      </c>
      <c r="D3576" s="98">
        <v>1.7430000000000001</v>
      </c>
      <c r="E3576">
        <v>56.72</v>
      </c>
      <c r="F3576">
        <v>1.1831</v>
      </c>
      <c r="G3576">
        <v>95.5</v>
      </c>
      <c r="H3576">
        <v>65.275000000000006</v>
      </c>
      <c r="I3576">
        <v>210</v>
      </c>
      <c r="J3576">
        <v>327.5</v>
      </c>
      <c r="K3576">
        <v>108.75</v>
      </c>
      <c r="M3576">
        <v>13.4</v>
      </c>
    </row>
    <row r="3577" spans="3:13" x14ac:dyDescent="0.25">
      <c r="C3577" s="95">
        <v>38706</v>
      </c>
      <c r="D3577" s="98">
        <v>1.7531000000000001</v>
      </c>
      <c r="E3577">
        <v>56.17</v>
      </c>
      <c r="F3577">
        <v>1.1868000000000001</v>
      </c>
      <c r="G3577">
        <v>96.625</v>
      </c>
      <c r="H3577">
        <v>65.150000000000006</v>
      </c>
      <c r="I3577">
        <v>209.75</v>
      </c>
      <c r="J3577">
        <v>328</v>
      </c>
      <c r="K3577">
        <v>108.75</v>
      </c>
      <c r="M3577">
        <v>13.41</v>
      </c>
    </row>
    <row r="3578" spans="3:13" x14ac:dyDescent="0.25">
      <c r="C3578" s="95">
        <v>38705</v>
      </c>
      <c r="D3578" s="98">
        <v>1.7616000000000001</v>
      </c>
      <c r="E3578">
        <v>56.11</v>
      </c>
      <c r="F3578">
        <v>1.2002999999999999</v>
      </c>
      <c r="G3578">
        <v>95.775000000000006</v>
      </c>
      <c r="H3578">
        <v>64.55</v>
      </c>
      <c r="I3578">
        <v>208.75</v>
      </c>
      <c r="J3578">
        <v>323.25</v>
      </c>
      <c r="K3578">
        <v>109</v>
      </c>
      <c r="M3578">
        <v>13.41</v>
      </c>
    </row>
    <row r="3579" spans="3:13" x14ac:dyDescent="0.25">
      <c r="C3579" s="95">
        <v>38702</v>
      </c>
      <c r="D3579" s="98">
        <v>1.772</v>
      </c>
      <c r="E3579">
        <v>57.13</v>
      </c>
      <c r="F3579">
        <v>1.2012</v>
      </c>
      <c r="G3579">
        <v>95.525000000000006</v>
      </c>
      <c r="H3579">
        <v>64.325000000000003</v>
      </c>
      <c r="I3579">
        <v>207.5</v>
      </c>
      <c r="J3579">
        <v>319.75</v>
      </c>
      <c r="K3579">
        <v>109.25</v>
      </c>
      <c r="M3579">
        <v>13.4</v>
      </c>
    </row>
    <row r="3580" spans="3:13" x14ac:dyDescent="0.25">
      <c r="C3580" s="95">
        <v>38701</v>
      </c>
      <c r="D3580" s="98">
        <v>1.7653000000000001</v>
      </c>
      <c r="E3580">
        <v>59.85</v>
      </c>
      <c r="F3580">
        <v>1.1977</v>
      </c>
      <c r="G3580">
        <v>94.325000000000003</v>
      </c>
      <c r="H3580">
        <v>64.375</v>
      </c>
      <c r="I3580">
        <v>204.75</v>
      </c>
      <c r="J3580">
        <v>318.75</v>
      </c>
      <c r="K3580">
        <v>109.5</v>
      </c>
      <c r="M3580">
        <v>13.43</v>
      </c>
    </row>
    <row r="3581" spans="3:13" x14ac:dyDescent="0.25">
      <c r="C3581" s="95">
        <v>38700</v>
      </c>
      <c r="D3581" s="98">
        <v>1.7726</v>
      </c>
      <c r="E3581">
        <v>59.6</v>
      </c>
      <c r="F3581">
        <v>1.2001999999999999</v>
      </c>
      <c r="G3581">
        <v>94.6</v>
      </c>
      <c r="H3581">
        <v>66.174999999999997</v>
      </c>
      <c r="I3581">
        <v>194.25</v>
      </c>
      <c r="J3581">
        <v>309.5</v>
      </c>
      <c r="K3581">
        <v>109.5</v>
      </c>
      <c r="M3581">
        <v>13.44</v>
      </c>
    </row>
    <row r="3582" spans="3:13" x14ac:dyDescent="0.25">
      <c r="C3582" s="95">
        <v>38699</v>
      </c>
      <c r="D3582" s="98">
        <v>1.7692000000000001</v>
      </c>
      <c r="E3582">
        <v>59.52</v>
      </c>
      <c r="F3582">
        <v>1.1936</v>
      </c>
      <c r="G3582">
        <v>93.724999999999994</v>
      </c>
      <c r="H3582">
        <v>66.575000000000003</v>
      </c>
      <c r="I3582">
        <v>195.5</v>
      </c>
      <c r="J3582">
        <v>304</v>
      </c>
      <c r="K3582">
        <v>109.5</v>
      </c>
      <c r="M3582">
        <v>13.42</v>
      </c>
    </row>
    <row r="3583" spans="3:13" x14ac:dyDescent="0.25">
      <c r="C3583" s="95">
        <v>38698</v>
      </c>
      <c r="D3583" s="98">
        <v>1.7751999999999999</v>
      </c>
      <c r="E3583">
        <v>59.44</v>
      </c>
      <c r="F3583">
        <v>1.1954</v>
      </c>
      <c r="G3583">
        <v>92.474999999999994</v>
      </c>
      <c r="H3583">
        <v>65.849999999999994</v>
      </c>
      <c r="I3583">
        <v>194.25</v>
      </c>
      <c r="J3583">
        <v>299.5</v>
      </c>
      <c r="K3583">
        <v>109.5</v>
      </c>
      <c r="M3583">
        <v>13.38</v>
      </c>
    </row>
    <row r="3584" spans="3:13" x14ac:dyDescent="0.25">
      <c r="C3584" s="95">
        <v>38695</v>
      </c>
      <c r="D3584" s="98">
        <v>1.7549999999999999</v>
      </c>
      <c r="E3584">
        <v>57.31</v>
      </c>
      <c r="F3584">
        <v>1.181</v>
      </c>
      <c r="G3584">
        <v>91.924999999999997</v>
      </c>
      <c r="H3584">
        <v>62.55</v>
      </c>
      <c r="I3584">
        <v>189.75</v>
      </c>
      <c r="J3584">
        <v>293</v>
      </c>
      <c r="K3584">
        <v>109.5</v>
      </c>
      <c r="M3584">
        <v>13.44</v>
      </c>
    </row>
    <row r="3585" spans="3:13" x14ac:dyDescent="0.25">
      <c r="C3585" s="95">
        <v>38694</v>
      </c>
      <c r="D3585" s="98">
        <v>1.7524999999999999</v>
      </c>
      <c r="E3585">
        <v>58.67</v>
      </c>
      <c r="F3585">
        <v>1.1816</v>
      </c>
      <c r="G3585">
        <v>92.424999999999997</v>
      </c>
      <c r="H3585">
        <v>62.875</v>
      </c>
      <c r="I3585">
        <v>188.25</v>
      </c>
      <c r="J3585">
        <v>295.5</v>
      </c>
      <c r="K3585">
        <v>109.75</v>
      </c>
      <c r="M3585">
        <v>13.44</v>
      </c>
    </row>
    <row r="3586" spans="3:13" x14ac:dyDescent="0.25">
      <c r="C3586" s="95">
        <v>38693</v>
      </c>
      <c r="D3586" s="98">
        <v>1.7353000000000001</v>
      </c>
      <c r="E3586">
        <v>56.98</v>
      </c>
      <c r="F3586">
        <v>1.1719999999999999</v>
      </c>
      <c r="G3586">
        <v>92.75</v>
      </c>
      <c r="H3586">
        <v>62.674999999999997</v>
      </c>
      <c r="I3586">
        <v>187</v>
      </c>
      <c r="J3586">
        <v>297.25</v>
      </c>
      <c r="K3586">
        <v>109.5</v>
      </c>
      <c r="M3586">
        <v>13.39</v>
      </c>
    </row>
    <row r="3587" spans="3:13" x14ac:dyDescent="0.25">
      <c r="C3587" s="95">
        <v>38692</v>
      </c>
      <c r="D3587" s="98">
        <v>1.7414000000000001</v>
      </c>
      <c r="E3587">
        <v>57.61</v>
      </c>
      <c r="F3587">
        <v>1.1785000000000001</v>
      </c>
      <c r="G3587">
        <v>92.724999999999994</v>
      </c>
      <c r="H3587">
        <v>62.65</v>
      </c>
      <c r="I3587">
        <v>190.75</v>
      </c>
      <c r="J3587">
        <v>299.75</v>
      </c>
      <c r="K3587">
        <v>109.25</v>
      </c>
      <c r="M3587">
        <v>13.39</v>
      </c>
    </row>
    <row r="3588" spans="3:13" x14ac:dyDescent="0.25">
      <c r="C3588" s="95">
        <v>38691</v>
      </c>
      <c r="D3588" s="98">
        <v>1.7411000000000001</v>
      </c>
      <c r="E3588">
        <v>57.73</v>
      </c>
      <c r="F3588">
        <v>1.1781999999999999</v>
      </c>
      <c r="G3588">
        <v>92.85</v>
      </c>
      <c r="H3588">
        <v>63</v>
      </c>
      <c r="I3588">
        <v>193.5</v>
      </c>
      <c r="J3588">
        <v>304.5</v>
      </c>
      <c r="K3588">
        <v>109.25</v>
      </c>
      <c r="M3588">
        <v>13.35</v>
      </c>
    </row>
    <row r="3589" spans="3:13" x14ac:dyDescent="0.25">
      <c r="C3589" s="95">
        <v>38688</v>
      </c>
      <c r="D3589" s="98">
        <v>1.7334000000000001</v>
      </c>
      <c r="E3589">
        <v>57.05</v>
      </c>
      <c r="F3589">
        <v>1.1715</v>
      </c>
      <c r="G3589">
        <v>93.025000000000006</v>
      </c>
      <c r="H3589">
        <v>62.8</v>
      </c>
      <c r="I3589">
        <v>189.75</v>
      </c>
      <c r="J3589">
        <v>303.5</v>
      </c>
      <c r="K3589">
        <v>109</v>
      </c>
      <c r="M3589">
        <v>13.3</v>
      </c>
    </row>
    <row r="3590" spans="3:13" x14ac:dyDescent="0.25">
      <c r="C3590" s="95">
        <v>38687</v>
      </c>
      <c r="D3590" s="98">
        <v>1.7302999999999999</v>
      </c>
      <c r="E3590">
        <v>56.15</v>
      </c>
      <c r="F3590">
        <v>1.1732</v>
      </c>
      <c r="G3590">
        <v>94.375</v>
      </c>
      <c r="H3590">
        <v>63.35</v>
      </c>
      <c r="I3590">
        <v>189.25</v>
      </c>
      <c r="J3590">
        <v>305.5</v>
      </c>
      <c r="K3590">
        <v>109.5</v>
      </c>
      <c r="M3590">
        <v>13.35</v>
      </c>
    </row>
    <row r="3591" spans="3:13" x14ac:dyDescent="0.25">
      <c r="C3591" s="95">
        <v>38686</v>
      </c>
      <c r="D3591" s="98">
        <v>1.7298</v>
      </c>
      <c r="E3591">
        <v>55.05</v>
      </c>
      <c r="F3591">
        <v>1.1787000000000001</v>
      </c>
      <c r="G3591">
        <v>93.45</v>
      </c>
      <c r="H3591">
        <v>62.5</v>
      </c>
      <c r="I3591">
        <v>187.5</v>
      </c>
      <c r="J3591">
        <v>304</v>
      </c>
      <c r="K3591">
        <v>110</v>
      </c>
      <c r="M3591">
        <v>13.35</v>
      </c>
    </row>
    <row r="3592" spans="3:13" x14ac:dyDescent="0.25">
      <c r="C3592" s="95">
        <v>38685</v>
      </c>
      <c r="D3592" s="98">
        <v>1.7192000000000001</v>
      </c>
      <c r="E3592">
        <v>54.32</v>
      </c>
      <c r="F3592">
        <v>1.1782999999999999</v>
      </c>
      <c r="G3592">
        <v>92.85</v>
      </c>
      <c r="H3592">
        <v>62.35</v>
      </c>
      <c r="I3592">
        <v>186.25</v>
      </c>
      <c r="J3592">
        <v>300.5</v>
      </c>
      <c r="K3592">
        <v>110.5</v>
      </c>
      <c r="M3592">
        <v>13.35</v>
      </c>
    </row>
    <row r="3593" spans="3:13" x14ac:dyDescent="0.25">
      <c r="C3593" s="95">
        <v>38684</v>
      </c>
      <c r="D3593" s="98">
        <v>1.7304999999999999</v>
      </c>
      <c r="E3593">
        <v>54.88</v>
      </c>
      <c r="F3593">
        <v>1.1848000000000001</v>
      </c>
      <c r="G3593">
        <v>92.75</v>
      </c>
      <c r="H3593">
        <v>63</v>
      </c>
      <c r="I3593">
        <v>187.75</v>
      </c>
      <c r="J3593">
        <v>297.5</v>
      </c>
      <c r="K3593">
        <v>110.5</v>
      </c>
      <c r="M3593">
        <v>13.36</v>
      </c>
    </row>
    <row r="3594" spans="3:13" x14ac:dyDescent="0.25">
      <c r="C3594" s="95">
        <v>38681</v>
      </c>
      <c r="D3594" s="98">
        <v>1.7141</v>
      </c>
      <c r="E3594">
        <v>55.01</v>
      </c>
      <c r="F3594">
        <v>1.1722999999999999</v>
      </c>
      <c r="G3594">
        <v>92.625</v>
      </c>
      <c r="H3594">
        <v>62.55</v>
      </c>
      <c r="I3594">
        <v>189.75</v>
      </c>
      <c r="J3594">
        <v>297</v>
      </c>
      <c r="K3594">
        <v>110.5</v>
      </c>
      <c r="M3594">
        <v>13.36</v>
      </c>
    </row>
    <row r="3595" spans="3:13" x14ac:dyDescent="0.25">
      <c r="C3595" s="95">
        <v>38680</v>
      </c>
      <c r="D3595" s="98">
        <v>1.7225999999999999</v>
      </c>
      <c r="E3595">
        <v>55.3</v>
      </c>
      <c r="F3595">
        <v>1.1786000000000001</v>
      </c>
      <c r="G3595">
        <v>91.95</v>
      </c>
      <c r="H3595">
        <v>61.85</v>
      </c>
      <c r="I3595">
        <v>190.75</v>
      </c>
      <c r="J3595">
        <v>297</v>
      </c>
      <c r="K3595">
        <v>110.5</v>
      </c>
      <c r="M3595">
        <v>13.36</v>
      </c>
    </row>
    <row r="3596" spans="3:13" x14ac:dyDescent="0.25">
      <c r="C3596" s="95">
        <v>38679</v>
      </c>
      <c r="D3596" s="98">
        <v>1.7235</v>
      </c>
      <c r="E3596">
        <v>56.21</v>
      </c>
      <c r="F3596">
        <v>1.1818</v>
      </c>
      <c r="G3596">
        <v>91.95</v>
      </c>
      <c r="H3596">
        <v>61.85</v>
      </c>
      <c r="I3596">
        <v>190.75</v>
      </c>
      <c r="J3596">
        <v>297</v>
      </c>
      <c r="K3596">
        <v>110.5</v>
      </c>
      <c r="M3596">
        <v>13.36</v>
      </c>
    </row>
    <row r="3597" spans="3:13" x14ac:dyDescent="0.25">
      <c r="C3597" s="95">
        <v>38678</v>
      </c>
      <c r="D3597" s="98">
        <v>1.7213000000000001</v>
      </c>
      <c r="E3597">
        <v>56.41</v>
      </c>
      <c r="F3597">
        <v>1.1811</v>
      </c>
      <c r="G3597">
        <v>91.025000000000006</v>
      </c>
      <c r="H3597">
        <v>61.325000000000003</v>
      </c>
      <c r="I3597">
        <v>191.5</v>
      </c>
      <c r="J3597">
        <v>297</v>
      </c>
      <c r="K3597">
        <v>111</v>
      </c>
      <c r="M3597">
        <v>13.37</v>
      </c>
    </row>
    <row r="3598" spans="3:13" x14ac:dyDescent="0.25">
      <c r="C3598" s="95">
        <v>38677</v>
      </c>
      <c r="D3598" s="98">
        <v>1.7175</v>
      </c>
      <c r="E3598">
        <v>55.34</v>
      </c>
      <c r="F3598">
        <v>1.1726000000000001</v>
      </c>
      <c r="G3598">
        <v>90.325000000000003</v>
      </c>
      <c r="H3598">
        <v>60.65</v>
      </c>
      <c r="I3598">
        <v>191.5</v>
      </c>
      <c r="J3598">
        <v>298.5</v>
      </c>
      <c r="K3598">
        <v>111.25</v>
      </c>
      <c r="M3598">
        <v>13.37</v>
      </c>
    </row>
    <row r="3599" spans="3:13" x14ac:dyDescent="0.25">
      <c r="C3599" s="95">
        <v>38674</v>
      </c>
      <c r="D3599" s="98">
        <v>1.7165999999999999</v>
      </c>
      <c r="E3599">
        <v>54.88</v>
      </c>
      <c r="F3599">
        <v>1.1766000000000001</v>
      </c>
      <c r="G3599">
        <v>91.025000000000006</v>
      </c>
      <c r="H3599">
        <v>62.625</v>
      </c>
      <c r="I3599">
        <v>191.25</v>
      </c>
      <c r="J3599">
        <v>302</v>
      </c>
      <c r="K3599">
        <v>111.5</v>
      </c>
      <c r="M3599">
        <v>13.35</v>
      </c>
    </row>
    <row r="3600" spans="3:13" x14ac:dyDescent="0.25">
      <c r="C3600" s="95">
        <v>38673</v>
      </c>
      <c r="D3600" s="98">
        <v>1.7186999999999999</v>
      </c>
      <c r="E3600">
        <v>54.85</v>
      </c>
      <c r="F3600">
        <v>1.1757</v>
      </c>
      <c r="G3600">
        <v>91.224999999999994</v>
      </c>
      <c r="H3600">
        <v>62.1</v>
      </c>
      <c r="I3600">
        <v>192.25</v>
      </c>
      <c r="J3600">
        <v>304.75</v>
      </c>
      <c r="K3600">
        <v>111.5</v>
      </c>
      <c r="M3600">
        <v>13.35</v>
      </c>
    </row>
    <row r="3601" spans="3:13" x14ac:dyDescent="0.25">
      <c r="C3601" s="95">
        <v>38672</v>
      </c>
      <c r="D3601" s="98">
        <v>1.7158</v>
      </c>
      <c r="E3601">
        <v>56</v>
      </c>
      <c r="F3601">
        <v>1.1671</v>
      </c>
      <c r="G3601">
        <v>91.7</v>
      </c>
      <c r="H3601">
        <v>63.1</v>
      </c>
      <c r="I3601">
        <v>192.75</v>
      </c>
      <c r="J3601">
        <v>306.75</v>
      </c>
      <c r="K3601">
        <v>111.5</v>
      </c>
      <c r="M3601">
        <v>13.35</v>
      </c>
    </row>
    <row r="3602" spans="3:13" x14ac:dyDescent="0.25">
      <c r="C3602" s="95">
        <v>38671</v>
      </c>
      <c r="D3602" s="98">
        <v>1.7346999999999999</v>
      </c>
      <c r="E3602">
        <v>54.05</v>
      </c>
      <c r="F3602">
        <v>1.1718</v>
      </c>
      <c r="G3602">
        <v>91.7</v>
      </c>
      <c r="H3602">
        <v>63.85</v>
      </c>
      <c r="I3602">
        <v>195.75</v>
      </c>
      <c r="J3602">
        <v>307</v>
      </c>
      <c r="K3602">
        <v>111.25</v>
      </c>
      <c r="M3602">
        <v>13.37</v>
      </c>
    </row>
    <row r="3603" spans="3:13" x14ac:dyDescent="0.25">
      <c r="C3603" s="95">
        <v>38670</v>
      </c>
      <c r="D3603" s="98">
        <v>1.7375</v>
      </c>
      <c r="E3603">
        <v>54.73</v>
      </c>
      <c r="F3603">
        <v>1.1692</v>
      </c>
      <c r="G3603">
        <v>91.075000000000003</v>
      </c>
      <c r="H3603">
        <v>63.35</v>
      </c>
      <c r="I3603">
        <v>196.75</v>
      </c>
      <c r="J3603">
        <v>311.75</v>
      </c>
      <c r="K3603">
        <v>111.25</v>
      </c>
      <c r="M3603">
        <v>13.38</v>
      </c>
    </row>
    <row r="3604" spans="3:13" x14ac:dyDescent="0.25">
      <c r="C3604" s="95">
        <v>38667</v>
      </c>
      <c r="D3604" s="98">
        <v>1.7415</v>
      </c>
      <c r="E3604">
        <v>54.99</v>
      </c>
      <c r="F3604">
        <v>1.1720999999999999</v>
      </c>
      <c r="G3604">
        <v>90.424999999999997</v>
      </c>
      <c r="H3604">
        <v>63.424999999999997</v>
      </c>
      <c r="I3604">
        <v>195.5</v>
      </c>
      <c r="J3604">
        <v>311.5</v>
      </c>
      <c r="K3604">
        <v>111</v>
      </c>
      <c r="M3604">
        <v>13.38</v>
      </c>
    </row>
    <row r="3605" spans="3:13" x14ac:dyDescent="0.25">
      <c r="C3605" s="95">
        <v>38666</v>
      </c>
      <c r="D3605" s="98">
        <v>1.7403</v>
      </c>
      <c r="E3605">
        <v>55.68</v>
      </c>
      <c r="F3605">
        <v>1.1684000000000001</v>
      </c>
      <c r="G3605">
        <v>91.974999999999994</v>
      </c>
      <c r="H3605">
        <v>63.125</v>
      </c>
      <c r="I3605">
        <v>193.75</v>
      </c>
      <c r="J3605">
        <v>309.75</v>
      </c>
      <c r="K3605">
        <v>108.5</v>
      </c>
      <c r="M3605">
        <v>14.68</v>
      </c>
    </row>
    <row r="3606" spans="3:13" x14ac:dyDescent="0.25">
      <c r="C3606" s="95">
        <v>38665</v>
      </c>
      <c r="D3606" s="98">
        <v>1.7431000000000001</v>
      </c>
      <c r="E3606">
        <v>56.88</v>
      </c>
      <c r="F3606">
        <v>1.1765000000000001</v>
      </c>
      <c r="G3606">
        <v>91.95</v>
      </c>
      <c r="H3606">
        <v>64.174999999999997</v>
      </c>
      <c r="I3606">
        <v>195.25</v>
      </c>
      <c r="J3606">
        <v>315</v>
      </c>
      <c r="K3606">
        <v>109.25</v>
      </c>
      <c r="M3606">
        <v>14.68</v>
      </c>
    </row>
    <row r="3607" spans="3:13" x14ac:dyDescent="0.25">
      <c r="C3607" s="95">
        <v>38664</v>
      </c>
      <c r="D3607" s="98">
        <v>1.7427999999999999</v>
      </c>
      <c r="E3607">
        <v>57.81</v>
      </c>
      <c r="F3607">
        <v>1.1778999999999999</v>
      </c>
      <c r="G3607">
        <v>91.724999999999994</v>
      </c>
      <c r="H3607">
        <v>63.225000000000001</v>
      </c>
      <c r="I3607">
        <v>195.25</v>
      </c>
      <c r="J3607">
        <v>313</v>
      </c>
      <c r="K3607">
        <v>110</v>
      </c>
      <c r="M3607">
        <v>14.68</v>
      </c>
    </row>
    <row r="3608" spans="3:13" x14ac:dyDescent="0.25">
      <c r="C3608" s="95">
        <v>38663</v>
      </c>
      <c r="D3608" s="98">
        <v>1.7442</v>
      </c>
      <c r="E3608">
        <v>58.04</v>
      </c>
      <c r="F3608">
        <v>1.181</v>
      </c>
      <c r="G3608">
        <v>91.8</v>
      </c>
      <c r="H3608">
        <v>63.75</v>
      </c>
      <c r="I3608">
        <v>194.75</v>
      </c>
      <c r="J3608">
        <v>310</v>
      </c>
      <c r="K3608">
        <v>110.5</v>
      </c>
      <c r="M3608">
        <v>14.68</v>
      </c>
    </row>
    <row r="3609" spans="3:13" x14ac:dyDescent="0.25">
      <c r="C3609" s="95">
        <v>38660</v>
      </c>
      <c r="D3609" s="98">
        <v>1.7503</v>
      </c>
      <c r="E3609">
        <v>59.25</v>
      </c>
      <c r="F3609">
        <v>1.1819999999999999</v>
      </c>
      <c r="G3609">
        <v>91.474999999999994</v>
      </c>
      <c r="H3609">
        <v>62.274999999999999</v>
      </c>
      <c r="I3609">
        <v>195.5</v>
      </c>
      <c r="J3609">
        <v>311.25</v>
      </c>
      <c r="K3609">
        <v>110.75</v>
      </c>
      <c r="M3609">
        <v>14.68</v>
      </c>
    </row>
    <row r="3610" spans="3:13" x14ac:dyDescent="0.25">
      <c r="C3610" s="95">
        <v>38659</v>
      </c>
      <c r="D3610" s="98">
        <v>1.7703</v>
      </c>
      <c r="E3610">
        <v>60.52</v>
      </c>
      <c r="F3610">
        <v>1.1941999999999999</v>
      </c>
      <c r="G3610">
        <v>90.9</v>
      </c>
      <c r="H3610">
        <v>61.875</v>
      </c>
      <c r="I3610">
        <v>196.25</v>
      </c>
      <c r="J3610">
        <v>313.25</v>
      </c>
      <c r="K3610">
        <v>110</v>
      </c>
      <c r="M3610">
        <v>14.68</v>
      </c>
    </row>
    <row r="3611" spans="3:13" x14ac:dyDescent="0.25">
      <c r="C3611" s="95">
        <v>38658</v>
      </c>
      <c r="D3611" s="98">
        <v>1.7757000000000001</v>
      </c>
      <c r="E3611">
        <v>58.38</v>
      </c>
      <c r="F3611">
        <v>1.2067000000000001</v>
      </c>
      <c r="G3611">
        <v>90.3</v>
      </c>
      <c r="H3611">
        <v>61.8</v>
      </c>
      <c r="I3611">
        <v>196</v>
      </c>
      <c r="J3611">
        <v>313</v>
      </c>
      <c r="K3611">
        <v>109.5</v>
      </c>
      <c r="M3611">
        <v>14.68</v>
      </c>
    </row>
    <row r="3612" spans="3:13" x14ac:dyDescent="0.25">
      <c r="C3612" s="95">
        <v>38657</v>
      </c>
      <c r="D3612" s="98">
        <v>1.7647999999999999</v>
      </c>
      <c r="E3612">
        <v>58.37</v>
      </c>
      <c r="F3612">
        <v>1.2009000000000001</v>
      </c>
      <c r="G3612">
        <v>89.924999999999997</v>
      </c>
      <c r="H3612">
        <v>60.85</v>
      </c>
      <c r="I3612">
        <v>196.75</v>
      </c>
      <c r="J3612">
        <v>317</v>
      </c>
      <c r="K3612">
        <v>109.25</v>
      </c>
      <c r="M3612">
        <v>14.68</v>
      </c>
    </row>
    <row r="3613" spans="3:13" x14ac:dyDescent="0.25">
      <c r="C3613" s="95">
        <v>38656</v>
      </c>
      <c r="D3613" s="98">
        <v>1.7697000000000001</v>
      </c>
      <c r="E3613">
        <v>58.1</v>
      </c>
      <c r="F3613">
        <v>1.1987000000000001</v>
      </c>
      <c r="G3613">
        <v>88.5</v>
      </c>
      <c r="H3613">
        <v>61.674999999999997</v>
      </c>
      <c r="I3613">
        <v>196.25</v>
      </c>
      <c r="J3613">
        <v>317</v>
      </c>
      <c r="K3613">
        <v>109.25</v>
      </c>
      <c r="M3613">
        <v>14.68</v>
      </c>
    </row>
    <row r="3614" spans="3:13" x14ac:dyDescent="0.25">
      <c r="C3614" s="95">
        <v>38653</v>
      </c>
      <c r="D3614" s="98">
        <v>1.7723</v>
      </c>
      <c r="E3614">
        <v>59.42</v>
      </c>
      <c r="F3614">
        <v>1.2060999999999999</v>
      </c>
      <c r="G3614">
        <v>89</v>
      </c>
      <c r="H3614">
        <v>60.95</v>
      </c>
      <c r="I3614">
        <v>197</v>
      </c>
      <c r="J3614">
        <v>317.75</v>
      </c>
      <c r="K3614">
        <v>109</v>
      </c>
      <c r="M3614">
        <v>14.68</v>
      </c>
    </row>
    <row r="3615" spans="3:13" x14ac:dyDescent="0.25">
      <c r="C3615" s="95">
        <v>38652</v>
      </c>
      <c r="D3615" s="98">
        <v>1.7823</v>
      </c>
      <c r="E3615">
        <v>59.14</v>
      </c>
      <c r="F3615">
        <v>1.2138</v>
      </c>
      <c r="G3615">
        <v>88.25</v>
      </c>
      <c r="H3615">
        <v>59.45</v>
      </c>
      <c r="I3615">
        <v>197.75</v>
      </c>
      <c r="J3615">
        <v>324.5</v>
      </c>
      <c r="K3615">
        <v>109</v>
      </c>
      <c r="M3615">
        <v>14.68</v>
      </c>
    </row>
    <row r="3616" spans="3:13" x14ac:dyDescent="0.25">
      <c r="C3616" s="95">
        <v>38651</v>
      </c>
      <c r="D3616" s="98">
        <v>1.7749999999999999</v>
      </c>
      <c r="E3616">
        <v>58.87</v>
      </c>
      <c r="F3616">
        <v>1.2064999999999999</v>
      </c>
      <c r="G3616">
        <v>88.075000000000003</v>
      </c>
      <c r="H3616">
        <v>60.075000000000003</v>
      </c>
      <c r="I3616">
        <v>198.25</v>
      </c>
      <c r="J3616">
        <v>323.5</v>
      </c>
      <c r="K3616">
        <v>108.75</v>
      </c>
      <c r="M3616">
        <v>14.68</v>
      </c>
    </row>
    <row r="3617" spans="3:13" x14ac:dyDescent="0.25">
      <c r="C3617" s="95">
        <v>38650</v>
      </c>
      <c r="D3617" s="98">
        <v>1.7844</v>
      </c>
      <c r="E3617">
        <v>60.24</v>
      </c>
      <c r="F3617">
        <v>1.2111000000000001</v>
      </c>
      <c r="G3617">
        <v>88.85</v>
      </c>
      <c r="H3617">
        <v>61.2</v>
      </c>
      <c r="I3617">
        <v>199.5</v>
      </c>
      <c r="J3617">
        <v>325.5</v>
      </c>
      <c r="K3617">
        <v>109</v>
      </c>
      <c r="M3617">
        <v>14.68</v>
      </c>
    </row>
    <row r="3618" spans="3:13" x14ac:dyDescent="0.25">
      <c r="C3618" s="95">
        <v>38649</v>
      </c>
      <c r="D3618" s="98">
        <v>1.7689999999999999</v>
      </c>
      <c r="E3618">
        <v>58.24</v>
      </c>
      <c r="F3618">
        <v>1.1982999999999999</v>
      </c>
      <c r="G3618">
        <v>88.375</v>
      </c>
      <c r="H3618">
        <v>60.95</v>
      </c>
      <c r="I3618">
        <v>199.5</v>
      </c>
      <c r="J3618">
        <v>323.25</v>
      </c>
      <c r="K3618">
        <v>109.75</v>
      </c>
      <c r="M3618">
        <v>14.68</v>
      </c>
    </row>
    <row r="3619" spans="3:13" x14ac:dyDescent="0.25">
      <c r="C3619" s="95">
        <v>38646</v>
      </c>
      <c r="D3619" s="98">
        <v>1.7685</v>
      </c>
      <c r="E3619">
        <v>58.48</v>
      </c>
      <c r="F3619">
        <v>1.1947000000000001</v>
      </c>
      <c r="G3619">
        <v>88.575000000000003</v>
      </c>
      <c r="H3619">
        <v>60.774999999999999</v>
      </c>
      <c r="I3619">
        <v>201.5</v>
      </c>
      <c r="J3619">
        <v>330</v>
      </c>
      <c r="K3619">
        <v>109.75</v>
      </c>
      <c r="M3619">
        <v>14.68</v>
      </c>
    </row>
    <row r="3620" spans="3:13" x14ac:dyDescent="0.25">
      <c r="C3620" s="95">
        <v>38645</v>
      </c>
      <c r="D3620" s="98">
        <v>1.7734000000000001</v>
      </c>
      <c r="E3620">
        <v>57.91</v>
      </c>
      <c r="F3620">
        <v>1.2015</v>
      </c>
      <c r="G3620">
        <v>89.25</v>
      </c>
      <c r="H3620">
        <v>60.225000000000001</v>
      </c>
      <c r="I3620">
        <v>202.75</v>
      </c>
      <c r="J3620">
        <v>332.25</v>
      </c>
      <c r="K3620">
        <v>109.75</v>
      </c>
      <c r="M3620">
        <v>14.68</v>
      </c>
    </row>
    <row r="3621" spans="3:13" x14ac:dyDescent="0.25">
      <c r="C3621" s="95">
        <v>38644</v>
      </c>
      <c r="D3621" s="98">
        <v>1.7649999999999999</v>
      </c>
      <c r="E3621">
        <v>58.6</v>
      </c>
      <c r="F3621">
        <v>1.1993</v>
      </c>
      <c r="G3621">
        <v>89.6</v>
      </c>
      <c r="H3621">
        <v>61.075000000000003</v>
      </c>
      <c r="I3621">
        <v>201.75</v>
      </c>
      <c r="J3621">
        <v>327.75</v>
      </c>
      <c r="K3621">
        <v>109.5</v>
      </c>
      <c r="M3621">
        <v>14.68</v>
      </c>
    </row>
    <row r="3622" spans="3:13" x14ac:dyDescent="0.25">
      <c r="C3622" s="95">
        <v>38643</v>
      </c>
      <c r="D3622" s="98">
        <v>1.7511000000000001</v>
      </c>
      <c r="E3622">
        <v>59.28</v>
      </c>
      <c r="F3622">
        <v>1.1959</v>
      </c>
      <c r="G3622">
        <v>88.974999999999994</v>
      </c>
      <c r="H3622">
        <v>60.35</v>
      </c>
      <c r="I3622">
        <v>202</v>
      </c>
      <c r="J3622">
        <v>328.75</v>
      </c>
      <c r="K3622">
        <v>109.25</v>
      </c>
      <c r="M3622">
        <v>14.68</v>
      </c>
    </row>
    <row r="3623" spans="3:13" x14ac:dyDescent="0.25">
      <c r="C3623" s="95">
        <v>38642</v>
      </c>
      <c r="D3623" s="98">
        <v>1.754</v>
      </c>
      <c r="E3623">
        <v>60.57</v>
      </c>
      <c r="F3623">
        <v>1.2023999999999999</v>
      </c>
      <c r="G3623">
        <v>88.35</v>
      </c>
      <c r="H3623">
        <v>60.325000000000003</v>
      </c>
      <c r="I3623">
        <v>203.75</v>
      </c>
      <c r="J3623">
        <v>336.25</v>
      </c>
      <c r="K3623">
        <v>109.25</v>
      </c>
      <c r="M3623">
        <v>14.68</v>
      </c>
    </row>
    <row r="3624" spans="3:13" x14ac:dyDescent="0.25">
      <c r="C3624" s="95">
        <v>38639</v>
      </c>
      <c r="D3624" s="98">
        <v>1.7684</v>
      </c>
      <c r="E3624">
        <v>59.35</v>
      </c>
      <c r="F3624">
        <v>1.2076</v>
      </c>
      <c r="G3624">
        <v>89.275000000000006</v>
      </c>
      <c r="H3624">
        <v>61.5</v>
      </c>
      <c r="I3624">
        <v>203.5</v>
      </c>
      <c r="J3624">
        <v>339</v>
      </c>
      <c r="K3624">
        <v>109</v>
      </c>
      <c r="M3624">
        <v>14.68</v>
      </c>
    </row>
    <row r="3625" spans="3:13" x14ac:dyDescent="0.25">
      <c r="C3625" s="95">
        <v>38638</v>
      </c>
      <c r="D3625" s="98">
        <v>1.7564</v>
      </c>
      <c r="E3625">
        <v>60.14</v>
      </c>
      <c r="F3625">
        <v>1.2025999999999999</v>
      </c>
      <c r="G3625">
        <v>91.45</v>
      </c>
      <c r="H3625">
        <v>62.524999999999999</v>
      </c>
      <c r="I3625">
        <v>203.5</v>
      </c>
      <c r="J3625">
        <v>343.5</v>
      </c>
      <c r="K3625">
        <v>109</v>
      </c>
      <c r="M3625">
        <v>14.68</v>
      </c>
    </row>
    <row r="3626" spans="3:13" x14ac:dyDescent="0.25">
      <c r="C3626" s="95">
        <v>38637</v>
      </c>
      <c r="D3626" s="98">
        <v>1.7529999999999999</v>
      </c>
      <c r="E3626">
        <v>60.57</v>
      </c>
      <c r="F3626">
        <v>1.2020999999999999</v>
      </c>
      <c r="G3626">
        <v>90.775000000000006</v>
      </c>
      <c r="H3626">
        <v>62.375</v>
      </c>
      <c r="I3626">
        <v>205.75</v>
      </c>
      <c r="J3626">
        <v>347.5</v>
      </c>
      <c r="K3626">
        <v>108.75</v>
      </c>
      <c r="M3626">
        <v>14.68</v>
      </c>
    </row>
    <row r="3627" spans="3:13" x14ac:dyDescent="0.25">
      <c r="C3627" s="95">
        <v>38636</v>
      </c>
      <c r="D3627" s="98">
        <v>1.746</v>
      </c>
      <c r="E3627">
        <v>60.08</v>
      </c>
      <c r="F3627">
        <v>1.1990000000000001</v>
      </c>
      <c r="G3627">
        <v>90.775000000000006</v>
      </c>
      <c r="H3627">
        <v>67.674999999999997</v>
      </c>
      <c r="I3627">
        <v>202.5</v>
      </c>
      <c r="J3627">
        <v>342.75</v>
      </c>
      <c r="K3627">
        <v>109</v>
      </c>
      <c r="M3627">
        <v>14.68</v>
      </c>
    </row>
    <row r="3628" spans="3:13" x14ac:dyDescent="0.25">
      <c r="C3628" s="95">
        <v>38635</v>
      </c>
      <c r="D3628" s="98">
        <v>1.7562</v>
      </c>
      <c r="E3628">
        <v>58.78</v>
      </c>
      <c r="F3628">
        <v>1.2069000000000001</v>
      </c>
      <c r="G3628">
        <v>90.8</v>
      </c>
      <c r="H3628">
        <v>68.325000000000003</v>
      </c>
      <c r="I3628">
        <v>202</v>
      </c>
      <c r="J3628">
        <v>339.75</v>
      </c>
      <c r="K3628">
        <v>108.5</v>
      </c>
      <c r="M3628">
        <v>14.68</v>
      </c>
    </row>
    <row r="3629" spans="3:13" x14ac:dyDescent="0.25">
      <c r="C3629" s="95">
        <v>38632</v>
      </c>
      <c r="D3629" s="98">
        <v>1.7602</v>
      </c>
      <c r="E3629">
        <v>59.21</v>
      </c>
      <c r="F3629">
        <v>1.2118</v>
      </c>
      <c r="G3629">
        <v>90.25</v>
      </c>
      <c r="H3629">
        <v>68.55</v>
      </c>
      <c r="I3629">
        <v>202.5</v>
      </c>
      <c r="J3629">
        <v>338</v>
      </c>
      <c r="K3629">
        <v>108.5</v>
      </c>
      <c r="M3629">
        <v>14.68</v>
      </c>
    </row>
    <row r="3630" spans="3:13" x14ac:dyDescent="0.25">
      <c r="C3630" s="95">
        <v>38631</v>
      </c>
      <c r="D3630" s="98">
        <v>1.7790999999999999</v>
      </c>
      <c r="E3630">
        <v>58.37</v>
      </c>
      <c r="F3630">
        <v>1.2182999999999999</v>
      </c>
      <c r="G3630">
        <v>89.724999999999994</v>
      </c>
      <c r="H3630">
        <v>67.674999999999997</v>
      </c>
      <c r="I3630">
        <v>204.25</v>
      </c>
      <c r="J3630">
        <v>345.25</v>
      </c>
      <c r="K3630">
        <v>108.75</v>
      </c>
      <c r="M3630">
        <v>14.68</v>
      </c>
    </row>
    <row r="3631" spans="3:13" x14ac:dyDescent="0.25">
      <c r="C3631" s="95">
        <v>38630</v>
      </c>
      <c r="D3631" s="98">
        <v>1.762</v>
      </c>
      <c r="E3631">
        <v>60.12</v>
      </c>
      <c r="F3631">
        <v>1.1974</v>
      </c>
      <c r="G3631">
        <v>90.3</v>
      </c>
      <c r="H3631">
        <v>68.2</v>
      </c>
      <c r="I3631">
        <v>204.75</v>
      </c>
      <c r="J3631">
        <v>345</v>
      </c>
      <c r="K3631">
        <v>108.75</v>
      </c>
      <c r="M3631">
        <v>14.68</v>
      </c>
    </row>
    <row r="3632" spans="3:13" x14ac:dyDescent="0.25">
      <c r="C3632" s="95">
        <v>38629</v>
      </c>
      <c r="D3632" s="98">
        <v>1.7585999999999999</v>
      </c>
      <c r="E3632">
        <v>61.22</v>
      </c>
      <c r="F3632">
        <v>1.1916</v>
      </c>
      <c r="G3632">
        <v>90.95</v>
      </c>
      <c r="H3632">
        <v>68.025000000000006</v>
      </c>
      <c r="I3632">
        <v>205.75</v>
      </c>
      <c r="J3632">
        <v>347.25</v>
      </c>
      <c r="K3632">
        <v>108.25</v>
      </c>
      <c r="M3632">
        <v>14.68</v>
      </c>
    </row>
    <row r="3633" spans="3:13" x14ac:dyDescent="0.25">
      <c r="C3633" s="95">
        <v>38628</v>
      </c>
      <c r="D3633" s="98">
        <v>1.7545999999999999</v>
      </c>
      <c r="E3633">
        <v>62.8</v>
      </c>
      <c r="F3633">
        <v>1.1921999999999999</v>
      </c>
      <c r="G3633">
        <v>89.224999999999994</v>
      </c>
      <c r="H3633">
        <v>68.224999999999994</v>
      </c>
      <c r="I3633">
        <v>208.75</v>
      </c>
      <c r="J3633">
        <v>348.75</v>
      </c>
      <c r="K3633">
        <v>108.25</v>
      </c>
      <c r="M3633">
        <v>14.68</v>
      </c>
    </row>
    <row r="3634" spans="3:13" x14ac:dyDescent="0.25">
      <c r="C3634" s="95">
        <v>38625</v>
      </c>
      <c r="D3634" s="98">
        <v>1.7637</v>
      </c>
      <c r="E3634">
        <v>63.48</v>
      </c>
      <c r="F3634">
        <v>1.2029000000000001</v>
      </c>
      <c r="G3634">
        <v>89.125</v>
      </c>
      <c r="H3634">
        <v>67.2</v>
      </c>
      <c r="I3634">
        <v>205.5</v>
      </c>
      <c r="J3634">
        <v>346.25</v>
      </c>
      <c r="K3634">
        <v>108.25</v>
      </c>
      <c r="M3634">
        <v>14.68</v>
      </c>
    </row>
    <row r="3635" spans="3:13" x14ac:dyDescent="0.25">
      <c r="C3635" s="95">
        <v>38624</v>
      </c>
      <c r="D3635" s="98">
        <v>1.7615000000000001</v>
      </c>
      <c r="E3635">
        <v>63.84</v>
      </c>
      <c r="F3635">
        <v>1.2031000000000001</v>
      </c>
      <c r="G3635">
        <v>88.424999999999997</v>
      </c>
      <c r="H3635">
        <v>66.8</v>
      </c>
      <c r="I3635">
        <v>203.5</v>
      </c>
      <c r="J3635">
        <v>333.5</v>
      </c>
      <c r="K3635">
        <v>108.5</v>
      </c>
      <c r="M3635">
        <v>14.68</v>
      </c>
    </row>
    <row r="3636" spans="3:13" x14ac:dyDescent="0.25">
      <c r="C3636" s="95">
        <v>38623</v>
      </c>
      <c r="D3636" s="98">
        <v>1.7681</v>
      </c>
      <c r="E3636">
        <v>63.93</v>
      </c>
      <c r="F3636">
        <v>1.2039</v>
      </c>
      <c r="G3636">
        <v>87.125</v>
      </c>
      <c r="H3636">
        <v>65.95</v>
      </c>
      <c r="I3636">
        <v>203.25</v>
      </c>
      <c r="J3636">
        <v>328.75</v>
      </c>
      <c r="K3636">
        <v>108.5</v>
      </c>
      <c r="M3636">
        <v>14.68</v>
      </c>
    </row>
    <row r="3637" spans="3:13" x14ac:dyDescent="0.25">
      <c r="C3637" s="95">
        <v>38622</v>
      </c>
      <c r="D3637" s="98">
        <v>1.7666999999999999</v>
      </c>
      <c r="E3637">
        <v>62.97</v>
      </c>
      <c r="F3637">
        <v>1.2015</v>
      </c>
      <c r="G3637">
        <v>87.424999999999997</v>
      </c>
      <c r="H3637">
        <v>65.325000000000003</v>
      </c>
      <c r="I3637">
        <v>203.25</v>
      </c>
      <c r="J3637">
        <v>327</v>
      </c>
      <c r="K3637">
        <v>108.75</v>
      </c>
      <c r="M3637">
        <v>14.68</v>
      </c>
    </row>
    <row r="3638" spans="3:13" x14ac:dyDescent="0.25">
      <c r="C3638" s="95">
        <v>38621</v>
      </c>
      <c r="D3638" s="98">
        <v>1.7787999999999999</v>
      </c>
      <c r="E3638">
        <v>63.93</v>
      </c>
      <c r="F3638">
        <v>1.2073</v>
      </c>
      <c r="G3638">
        <v>87.224999999999994</v>
      </c>
      <c r="H3638">
        <v>66.150000000000006</v>
      </c>
      <c r="I3638">
        <v>204.5</v>
      </c>
      <c r="J3638">
        <v>329.25</v>
      </c>
      <c r="K3638">
        <v>108.25</v>
      </c>
      <c r="M3638">
        <v>14.68</v>
      </c>
    </row>
    <row r="3639" spans="3:13" x14ac:dyDescent="0.25">
      <c r="C3639" s="95">
        <v>38618</v>
      </c>
      <c r="D3639" s="98">
        <v>1.7756000000000001</v>
      </c>
      <c r="E3639">
        <v>62.44</v>
      </c>
      <c r="F3639">
        <v>1.2035</v>
      </c>
      <c r="G3639">
        <v>86.775000000000006</v>
      </c>
      <c r="H3639">
        <v>66.349999999999994</v>
      </c>
      <c r="I3639">
        <v>207.25</v>
      </c>
      <c r="J3639">
        <v>333.5</v>
      </c>
      <c r="K3639">
        <v>108.5</v>
      </c>
      <c r="M3639">
        <v>14.68</v>
      </c>
    </row>
    <row r="3640" spans="3:13" x14ac:dyDescent="0.25">
      <c r="C3640" s="95">
        <v>38617</v>
      </c>
      <c r="D3640" s="98">
        <v>1.7910999999999999</v>
      </c>
      <c r="E3640">
        <v>64.599999999999994</v>
      </c>
      <c r="F3640">
        <v>1.2151000000000001</v>
      </c>
      <c r="G3640">
        <v>86.25</v>
      </c>
      <c r="H3640">
        <v>65.650000000000006</v>
      </c>
      <c r="I3640">
        <v>208.25</v>
      </c>
      <c r="J3640">
        <v>332.25</v>
      </c>
      <c r="K3640">
        <v>108.25</v>
      </c>
      <c r="M3640">
        <v>14.68</v>
      </c>
    </row>
    <row r="3641" spans="3:13" x14ac:dyDescent="0.25">
      <c r="C3641" s="95">
        <v>38616</v>
      </c>
      <c r="D3641" s="98">
        <v>1.8095000000000001</v>
      </c>
      <c r="E3641">
        <v>64.73</v>
      </c>
      <c r="F3641">
        <v>1.2216</v>
      </c>
      <c r="G3641">
        <v>85.65</v>
      </c>
      <c r="H3641">
        <v>64.875</v>
      </c>
      <c r="I3641">
        <v>206.5</v>
      </c>
      <c r="J3641">
        <v>325.25</v>
      </c>
      <c r="K3641">
        <v>108</v>
      </c>
      <c r="M3641">
        <v>14.68</v>
      </c>
    </row>
    <row r="3642" spans="3:13" x14ac:dyDescent="0.25">
      <c r="C3642" s="95">
        <v>38615</v>
      </c>
      <c r="D3642" s="98">
        <v>1.7983</v>
      </c>
      <c r="E3642">
        <v>64.2</v>
      </c>
      <c r="F3642">
        <v>1.2115</v>
      </c>
      <c r="G3642">
        <v>85.825000000000003</v>
      </c>
      <c r="H3642">
        <v>65.775000000000006</v>
      </c>
      <c r="I3642">
        <v>206.75</v>
      </c>
      <c r="J3642">
        <v>321.25</v>
      </c>
      <c r="K3642">
        <v>108</v>
      </c>
      <c r="M3642">
        <v>14.68</v>
      </c>
    </row>
    <row r="3643" spans="3:13" x14ac:dyDescent="0.25">
      <c r="C3643" s="95">
        <v>38614</v>
      </c>
      <c r="D3643" s="98">
        <v>1.8022</v>
      </c>
      <c r="E3643">
        <v>65.61</v>
      </c>
      <c r="F3643">
        <v>1.2136</v>
      </c>
      <c r="G3643">
        <v>86.075000000000003</v>
      </c>
      <c r="H3643">
        <v>64.974999999999994</v>
      </c>
      <c r="I3643">
        <v>206.25</v>
      </c>
      <c r="J3643">
        <v>320.25</v>
      </c>
      <c r="K3643">
        <v>108.25</v>
      </c>
      <c r="M3643">
        <v>14.68</v>
      </c>
    </row>
    <row r="3644" spans="3:13" x14ac:dyDescent="0.25">
      <c r="C3644" s="95">
        <v>38611</v>
      </c>
      <c r="D3644" s="98">
        <v>1.8079000000000001</v>
      </c>
      <c r="E3644">
        <v>61.81</v>
      </c>
      <c r="F3644">
        <v>1.2235</v>
      </c>
      <c r="G3644">
        <v>86.075000000000003</v>
      </c>
      <c r="H3644">
        <v>64.5</v>
      </c>
      <c r="I3644">
        <v>206.25</v>
      </c>
      <c r="J3644">
        <v>324.25</v>
      </c>
      <c r="K3644">
        <v>108.25</v>
      </c>
      <c r="M3644">
        <v>14.68</v>
      </c>
    </row>
    <row r="3645" spans="3:13" x14ac:dyDescent="0.25">
      <c r="C3645" s="95">
        <v>38610</v>
      </c>
      <c r="D3645" s="98">
        <v>1.806</v>
      </c>
      <c r="E3645">
        <v>63.16</v>
      </c>
      <c r="F3645">
        <v>1.2221</v>
      </c>
      <c r="G3645">
        <v>86.375</v>
      </c>
      <c r="H3645">
        <v>64.424999999999997</v>
      </c>
      <c r="I3645">
        <v>206.5</v>
      </c>
      <c r="J3645">
        <v>322.75</v>
      </c>
      <c r="K3645">
        <v>108</v>
      </c>
      <c r="M3645">
        <v>14.68</v>
      </c>
    </row>
    <row r="3646" spans="3:13" x14ac:dyDescent="0.25">
      <c r="C3646" s="95">
        <v>38609</v>
      </c>
      <c r="D3646" s="98">
        <v>1.8238000000000001</v>
      </c>
      <c r="E3646">
        <v>63.37</v>
      </c>
      <c r="F3646">
        <v>1.2284999999999999</v>
      </c>
      <c r="G3646">
        <v>85.5</v>
      </c>
      <c r="H3646">
        <v>63.825000000000003</v>
      </c>
      <c r="I3646">
        <v>195</v>
      </c>
      <c r="J3646">
        <v>311.5</v>
      </c>
      <c r="K3646">
        <v>108.25</v>
      </c>
      <c r="M3646">
        <v>14.68</v>
      </c>
    </row>
    <row r="3647" spans="3:13" x14ac:dyDescent="0.25">
      <c r="C3647" s="95">
        <v>38608</v>
      </c>
      <c r="D3647" s="98">
        <v>1.8222</v>
      </c>
      <c r="E3647">
        <v>61.61</v>
      </c>
      <c r="F3647">
        <v>1.2262999999999999</v>
      </c>
      <c r="G3647">
        <v>85.3</v>
      </c>
      <c r="H3647">
        <v>65.075000000000003</v>
      </c>
      <c r="I3647">
        <v>198.5</v>
      </c>
      <c r="J3647">
        <v>316.5</v>
      </c>
      <c r="K3647">
        <v>108.25</v>
      </c>
      <c r="M3647">
        <v>14.68</v>
      </c>
    </row>
    <row r="3648" spans="3:13" x14ac:dyDescent="0.25">
      <c r="C3648" s="95">
        <v>38607</v>
      </c>
      <c r="D3648" s="98">
        <v>1.8189</v>
      </c>
      <c r="E3648">
        <v>61.8</v>
      </c>
      <c r="F3648">
        <v>1.2277</v>
      </c>
      <c r="G3648">
        <v>85.625</v>
      </c>
      <c r="H3648">
        <v>65.05</v>
      </c>
      <c r="I3648">
        <v>198.5</v>
      </c>
      <c r="J3648">
        <v>313</v>
      </c>
      <c r="K3648">
        <v>105.75</v>
      </c>
      <c r="M3648">
        <v>14.68</v>
      </c>
    </row>
    <row r="3649" spans="3:13" x14ac:dyDescent="0.25">
      <c r="C3649" s="95">
        <v>38604</v>
      </c>
      <c r="D3649" s="98">
        <v>1.8391999999999999</v>
      </c>
      <c r="E3649">
        <v>62.84</v>
      </c>
      <c r="F3649">
        <v>1.2407999999999999</v>
      </c>
      <c r="G3649">
        <v>84.825000000000003</v>
      </c>
      <c r="H3649">
        <v>64.75</v>
      </c>
      <c r="I3649">
        <v>203</v>
      </c>
      <c r="J3649">
        <v>313</v>
      </c>
      <c r="K3649">
        <v>105.75</v>
      </c>
      <c r="M3649">
        <v>14.68</v>
      </c>
    </row>
    <row r="3650" spans="3:13" x14ac:dyDescent="0.25">
      <c r="C3650" s="95">
        <v>38603</v>
      </c>
      <c r="D3650" s="98">
        <v>1.8353999999999999</v>
      </c>
      <c r="E3650">
        <v>63.08</v>
      </c>
      <c r="F3650">
        <v>1.2401</v>
      </c>
      <c r="G3650">
        <v>83.45</v>
      </c>
      <c r="H3650">
        <v>62.75</v>
      </c>
      <c r="I3650">
        <v>202.75</v>
      </c>
      <c r="J3650">
        <v>309</v>
      </c>
      <c r="K3650">
        <v>106</v>
      </c>
      <c r="M3650">
        <v>14.68</v>
      </c>
    </row>
    <row r="3651" spans="3:13" x14ac:dyDescent="0.25">
      <c r="C3651" s="95">
        <v>38602</v>
      </c>
      <c r="D3651" s="98">
        <v>1.8363</v>
      </c>
      <c r="E3651">
        <v>62.89</v>
      </c>
      <c r="F3651">
        <v>1.2417</v>
      </c>
      <c r="G3651">
        <v>82.924999999999997</v>
      </c>
      <c r="H3651">
        <v>61.875</v>
      </c>
      <c r="I3651">
        <v>204.25</v>
      </c>
      <c r="J3651">
        <v>303.5</v>
      </c>
      <c r="K3651">
        <v>106.5</v>
      </c>
      <c r="M3651">
        <v>14.68</v>
      </c>
    </row>
    <row r="3652" spans="3:13" x14ac:dyDescent="0.25">
      <c r="C3652" s="95">
        <v>38601</v>
      </c>
      <c r="D3652" s="98">
        <v>1.8420000000000001</v>
      </c>
      <c r="E3652">
        <v>64.67</v>
      </c>
      <c r="F3652">
        <v>1.2459</v>
      </c>
      <c r="G3652">
        <v>82.875</v>
      </c>
      <c r="H3652">
        <v>62.524999999999999</v>
      </c>
      <c r="I3652">
        <v>207.5</v>
      </c>
      <c r="J3652">
        <v>305.5</v>
      </c>
      <c r="K3652">
        <v>106</v>
      </c>
      <c r="M3652">
        <v>14.68</v>
      </c>
    </row>
    <row r="3653" spans="3:13" x14ac:dyDescent="0.25">
      <c r="C3653" s="95">
        <v>38600</v>
      </c>
      <c r="D3653" s="98">
        <v>1.8444</v>
      </c>
      <c r="E3653">
        <v>64.849999999999994</v>
      </c>
      <c r="F3653">
        <v>1.2537</v>
      </c>
      <c r="G3653">
        <v>81.2</v>
      </c>
      <c r="H3653">
        <v>61.65</v>
      </c>
      <c r="I3653">
        <v>203.5</v>
      </c>
      <c r="J3653">
        <v>305</v>
      </c>
      <c r="K3653">
        <v>105.75</v>
      </c>
      <c r="M3653">
        <v>14.68</v>
      </c>
    </row>
    <row r="3654" spans="3:13" x14ac:dyDescent="0.25">
      <c r="C3654" s="95">
        <v>38597</v>
      </c>
      <c r="D3654" s="98">
        <v>1.8419000000000001</v>
      </c>
      <c r="E3654">
        <v>66.06</v>
      </c>
      <c r="F3654">
        <v>1.2523</v>
      </c>
      <c r="G3654">
        <v>81.2</v>
      </c>
      <c r="H3654">
        <v>61.65</v>
      </c>
      <c r="I3654">
        <v>203.5</v>
      </c>
      <c r="J3654">
        <v>305</v>
      </c>
      <c r="K3654">
        <v>105.75</v>
      </c>
      <c r="M3654">
        <v>14.68</v>
      </c>
    </row>
    <row r="3655" spans="3:13" x14ac:dyDescent="0.25">
      <c r="C3655" s="95">
        <v>38596</v>
      </c>
      <c r="D3655" s="98">
        <v>1.8347</v>
      </c>
      <c r="E3655">
        <v>67.72</v>
      </c>
      <c r="F3655">
        <v>1.25</v>
      </c>
      <c r="G3655">
        <v>81.05</v>
      </c>
      <c r="H3655">
        <v>62.05</v>
      </c>
      <c r="I3655">
        <v>207.75</v>
      </c>
      <c r="J3655">
        <v>306.75</v>
      </c>
      <c r="K3655">
        <v>105.75</v>
      </c>
      <c r="M3655">
        <v>14.68</v>
      </c>
    </row>
    <row r="3656" spans="3:13" x14ac:dyDescent="0.25">
      <c r="C3656" s="95">
        <v>38595</v>
      </c>
      <c r="D3656" s="98">
        <v>1.8032999999999999</v>
      </c>
      <c r="E3656">
        <v>67.02</v>
      </c>
      <c r="F3656">
        <v>1.2343</v>
      </c>
      <c r="G3656">
        <v>83.25</v>
      </c>
      <c r="H3656">
        <v>63.7</v>
      </c>
      <c r="I3656">
        <v>201.5</v>
      </c>
      <c r="J3656">
        <v>301.5</v>
      </c>
      <c r="K3656">
        <v>105.75</v>
      </c>
      <c r="M3656">
        <v>14.68</v>
      </c>
    </row>
    <row r="3657" spans="3:13" x14ac:dyDescent="0.25">
      <c r="C3657" s="95">
        <v>38594</v>
      </c>
      <c r="D3657" s="98">
        <v>1.7861</v>
      </c>
      <c r="E3657">
        <v>67.569999999999993</v>
      </c>
      <c r="F3657">
        <v>1.2217</v>
      </c>
      <c r="G3657">
        <v>82.75</v>
      </c>
      <c r="H3657">
        <v>63.825000000000003</v>
      </c>
      <c r="I3657">
        <v>203.5</v>
      </c>
      <c r="J3657">
        <v>307.25</v>
      </c>
      <c r="K3657">
        <v>105.75</v>
      </c>
      <c r="M3657">
        <v>14.68</v>
      </c>
    </row>
    <row r="3658" spans="3:13" x14ac:dyDescent="0.25">
      <c r="C3658" s="95">
        <v>38593</v>
      </c>
      <c r="D3658" s="98">
        <v>1.7955000000000001</v>
      </c>
      <c r="E3658">
        <v>64.87</v>
      </c>
      <c r="F3658">
        <v>1.2230000000000001</v>
      </c>
      <c r="G3658">
        <v>83.224999999999994</v>
      </c>
      <c r="H3658">
        <v>63.9</v>
      </c>
      <c r="I3658">
        <v>204.75</v>
      </c>
      <c r="J3658">
        <v>310.5</v>
      </c>
      <c r="K3658">
        <v>105.5</v>
      </c>
      <c r="M3658">
        <v>14.68</v>
      </c>
    </row>
    <row r="3659" spans="3:13" x14ac:dyDescent="0.25">
      <c r="C3659" s="95">
        <v>38590</v>
      </c>
      <c r="D3659" s="98">
        <v>1.7996000000000001</v>
      </c>
      <c r="E3659">
        <v>64.87</v>
      </c>
      <c r="F3659">
        <v>1.2281</v>
      </c>
      <c r="G3659">
        <v>82.375</v>
      </c>
      <c r="H3659">
        <v>64.224999999999994</v>
      </c>
      <c r="I3659">
        <v>203.75</v>
      </c>
      <c r="J3659">
        <v>312.25</v>
      </c>
      <c r="K3659">
        <v>105.5</v>
      </c>
      <c r="M3659">
        <v>14.68</v>
      </c>
    </row>
    <row r="3660" spans="3:13" x14ac:dyDescent="0.25">
      <c r="C3660" s="95">
        <v>38589</v>
      </c>
      <c r="D3660" s="98">
        <v>1.8028999999999999</v>
      </c>
      <c r="E3660">
        <v>66.27</v>
      </c>
      <c r="F3660">
        <v>1.2297</v>
      </c>
      <c r="G3660">
        <v>81.5</v>
      </c>
      <c r="H3660">
        <v>63.325000000000003</v>
      </c>
      <c r="I3660">
        <v>206.25</v>
      </c>
      <c r="J3660">
        <v>315.75</v>
      </c>
      <c r="K3660">
        <v>105.5</v>
      </c>
      <c r="M3660">
        <v>14.68</v>
      </c>
    </row>
    <row r="3661" spans="3:13" x14ac:dyDescent="0.25">
      <c r="C3661" s="95">
        <v>38588</v>
      </c>
      <c r="D3661" s="98">
        <v>1.8004</v>
      </c>
      <c r="E3661">
        <v>66.010000000000005</v>
      </c>
      <c r="F3661">
        <v>1.2267999999999999</v>
      </c>
      <c r="G3661">
        <v>81.05</v>
      </c>
      <c r="H3661">
        <v>61.8</v>
      </c>
      <c r="I3661">
        <v>208.75</v>
      </c>
      <c r="J3661">
        <v>314</v>
      </c>
      <c r="K3661">
        <v>105.25</v>
      </c>
      <c r="M3661">
        <v>14.68</v>
      </c>
    </row>
    <row r="3662" spans="3:13" x14ac:dyDescent="0.25">
      <c r="C3662" s="95">
        <v>38587</v>
      </c>
      <c r="D3662" s="98">
        <v>1.8008</v>
      </c>
      <c r="E3662">
        <v>64.650000000000006</v>
      </c>
      <c r="F3662">
        <v>1.2230000000000001</v>
      </c>
      <c r="G3662">
        <v>80.55</v>
      </c>
      <c r="H3662">
        <v>61.674999999999997</v>
      </c>
      <c r="I3662">
        <v>210.5</v>
      </c>
      <c r="J3662">
        <v>317.25</v>
      </c>
      <c r="K3662">
        <v>104.75</v>
      </c>
      <c r="M3662">
        <v>14.68</v>
      </c>
    </row>
    <row r="3663" spans="3:13" x14ac:dyDescent="0.25">
      <c r="C3663" s="95">
        <v>38586</v>
      </c>
      <c r="D3663" s="98">
        <v>1.8004</v>
      </c>
      <c r="E3663">
        <v>64.5</v>
      </c>
      <c r="F3663">
        <v>1.2222999999999999</v>
      </c>
      <c r="G3663">
        <v>80.25</v>
      </c>
      <c r="H3663">
        <v>62.424999999999997</v>
      </c>
      <c r="I3663">
        <v>212.5</v>
      </c>
      <c r="J3663">
        <v>323</v>
      </c>
      <c r="K3663">
        <v>104.5</v>
      </c>
      <c r="M3663">
        <v>14.68</v>
      </c>
    </row>
    <row r="3664" spans="3:13" x14ac:dyDescent="0.25">
      <c r="C3664" s="95">
        <v>38583</v>
      </c>
      <c r="D3664" s="98">
        <v>1.7948999999999999</v>
      </c>
      <c r="E3664">
        <v>64.36</v>
      </c>
      <c r="F3664">
        <v>1.2151000000000001</v>
      </c>
      <c r="G3664">
        <v>80.474999999999994</v>
      </c>
      <c r="H3664">
        <v>62.15</v>
      </c>
      <c r="I3664">
        <v>210.25</v>
      </c>
      <c r="J3664">
        <v>325.25</v>
      </c>
      <c r="K3664">
        <v>104.5</v>
      </c>
      <c r="M3664">
        <v>14.68</v>
      </c>
    </row>
    <row r="3665" spans="3:13" x14ac:dyDescent="0.25">
      <c r="C3665" s="95">
        <v>38582</v>
      </c>
      <c r="D3665" s="98">
        <v>1.7948</v>
      </c>
      <c r="E3665">
        <v>62.4</v>
      </c>
      <c r="F3665">
        <v>1.2175</v>
      </c>
      <c r="G3665">
        <v>79.775000000000006</v>
      </c>
      <c r="H3665">
        <v>61.325000000000003</v>
      </c>
      <c r="I3665">
        <v>211.25</v>
      </c>
      <c r="J3665">
        <v>320.75</v>
      </c>
      <c r="K3665">
        <v>104.25</v>
      </c>
      <c r="M3665">
        <v>14.68</v>
      </c>
    </row>
    <row r="3666" spans="3:13" x14ac:dyDescent="0.25">
      <c r="C3666" s="95">
        <v>38581</v>
      </c>
      <c r="D3666" s="98">
        <v>1.806</v>
      </c>
      <c r="E3666">
        <v>62.56</v>
      </c>
      <c r="F3666">
        <v>1.2273000000000001</v>
      </c>
      <c r="G3666">
        <v>79.150000000000006</v>
      </c>
      <c r="H3666">
        <v>61.024999999999999</v>
      </c>
      <c r="I3666">
        <v>213</v>
      </c>
      <c r="J3666">
        <v>314.25</v>
      </c>
      <c r="K3666">
        <v>104.5</v>
      </c>
      <c r="M3666">
        <v>14.68</v>
      </c>
    </row>
    <row r="3667" spans="3:13" x14ac:dyDescent="0.25">
      <c r="C3667" s="95">
        <v>38580</v>
      </c>
      <c r="D3667" s="98">
        <v>1.8107</v>
      </c>
      <c r="E3667">
        <v>65.41</v>
      </c>
      <c r="F3667">
        <v>1.2362</v>
      </c>
      <c r="G3667">
        <v>78.775000000000006</v>
      </c>
      <c r="H3667">
        <v>60.75</v>
      </c>
      <c r="I3667">
        <v>209.5</v>
      </c>
      <c r="J3667">
        <v>310.25</v>
      </c>
      <c r="K3667">
        <v>105.25</v>
      </c>
      <c r="M3667">
        <v>14.68</v>
      </c>
    </row>
    <row r="3668" spans="3:13" x14ac:dyDescent="0.25">
      <c r="C3668" s="95">
        <v>38579</v>
      </c>
      <c r="D3668" s="98">
        <v>1.8121</v>
      </c>
      <c r="E3668">
        <v>65.58</v>
      </c>
      <c r="F3668">
        <v>1.2369000000000001</v>
      </c>
      <c r="G3668">
        <v>78.8</v>
      </c>
      <c r="H3668">
        <v>60.2</v>
      </c>
      <c r="I3668">
        <v>210.5</v>
      </c>
      <c r="J3668">
        <v>315.75</v>
      </c>
      <c r="K3668">
        <v>105.75</v>
      </c>
      <c r="M3668">
        <v>14.68</v>
      </c>
    </row>
    <row r="3669" spans="3:13" x14ac:dyDescent="0.25">
      <c r="C3669" s="95">
        <v>38576</v>
      </c>
      <c r="D3669" s="98">
        <v>1.8140000000000001</v>
      </c>
      <c r="E3669">
        <v>66.45</v>
      </c>
      <c r="F3669">
        <v>1.2436</v>
      </c>
      <c r="G3669">
        <v>79.075000000000003</v>
      </c>
      <c r="H3669">
        <v>58.524999999999999</v>
      </c>
      <c r="I3669">
        <v>217.75</v>
      </c>
      <c r="J3669">
        <v>321.25</v>
      </c>
      <c r="K3669">
        <v>105.75</v>
      </c>
      <c r="M3669">
        <v>14.68</v>
      </c>
    </row>
    <row r="3670" spans="3:13" x14ac:dyDescent="0.25">
      <c r="C3670" s="95">
        <v>38575</v>
      </c>
      <c r="D3670" s="98">
        <v>1.8123</v>
      </c>
      <c r="E3670">
        <v>65.38</v>
      </c>
      <c r="F3670">
        <v>1.2468999999999999</v>
      </c>
      <c r="G3670">
        <v>80.275000000000006</v>
      </c>
      <c r="H3670">
        <v>58.15</v>
      </c>
      <c r="I3670">
        <v>225</v>
      </c>
      <c r="J3670">
        <v>326.25</v>
      </c>
      <c r="K3670">
        <v>105</v>
      </c>
      <c r="M3670">
        <v>14.68</v>
      </c>
    </row>
    <row r="3671" spans="3:13" x14ac:dyDescent="0.25">
      <c r="C3671" s="95">
        <v>38574</v>
      </c>
      <c r="D3671" s="98">
        <v>1.7949999999999999</v>
      </c>
      <c r="E3671">
        <v>63.99</v>
      </c>
      <c r="F3671">
        <v>1.2383999999999999</v>
      </c>
      <c r="G3671">
        <v>79.875</v>
      </c>
      <c r="H3671">
        <v>58.15</v>
      </c>
      <c r="I3671">
        <v>223</v>
      </c>
      <c r="J3671">
        <v>323.5</v>
      </c>
      <c r="K3671">
        <v>105.5</v>
      </c>
      <c r="M3671">
        <v>14.68</v>
      </c>
    </row>
    <row r="3672" spans="3:13" x14ac:dyDescent="0.25">
      <c r="C3672" s="95">
        <v>38573</v>
      </c>
      <c r="D3672" s="98">
        <v>1.7873000000000001</v>
      </c>
      <c r="E3672">
        <v>61.98</v>
      </c>
      <c r="F3672">
        <v>1.2369000000000001</v>
      </c>
      <c r="G3672">
        <v>79.924999999999997</v>
      </c>
      <c r="H3672">
        <v>69.674999999999997</v>
      </c>
      <c r="I3672">
        <v>218.75</v>
      </c>
      <c r="J3672">
        <v>319.5</v>
      </c>
      <c r="K3672">
        <v>105.5</v>
      </c>
      <c r="M3672">
        <v>14.68</v>
      </c>
    </row>
    <row r="3673" spans="3:13" x14ac:dyDescent="0.25">
      <c r="C3673" s="95">
        <v>38572</v>
      </c>
      <c r="D3673" s="98">
        <v>1.7845</v>
      </c>
      <c r="E3673">
        <v>62.7</v>
      </c>
      <c r="F3673">
        <v>1.2346999999999999</v>
      </c>
      <c r="G3673">
        <v>79.8</v>
      </c>
      <c r="H3673">
        <v>69.575000000000003</v>
      </c>
      <c r="I3673">
        <v>222</v>
      </c>
      <c r="J3673">
        <v>322.25</v>
      </c>
      <c r="K3673">
        <v>105.5</v>
      </c>
      <c r="M3673">
        <v>14.68</v>
      </c>
    </row>
    <row r="3674" spans="3:13" x14ac:dyDescent="0.25">
      <c r="C3674" s="95">
        <v>38569</v>
      </c>
      <c r="D3674" s="98">
        <v>1.7785</v>
      </c>
      <c r="E3674">
        <v>61.07</v>
      </c>
      <c r="F3674">
        <v>1.236</v>
      </c>
      <c r="G3674">
        <v>80.575000000000003</v>
      </c>
      <c r="H3674">
        <v>70.099999999999994</v>
      </c>
      <c r="I3674">
        <v>220.5</v>
      </c>
      <c r="J3674">
        <v>320</v>
      </c>
      <c r="K3674">
        <v>105.5</v>
      </c>
      <c r="M3674">
        <v>14.68</v>
      </c>
    </row>
    <row r="3675" spans="3:13" x14ac:dyDescent="0.25">
      <c r="C3675" s="95">
        <v>38568</v>
      </c>
      <c r="D3675" s="98">
        <v>1.7802</v>
      </c>
      <c r="E3675">
        <v>60.12</v>
      </c>
      <c r="F3675">
        <v>1.2384999999999999</v>
      </c>
      <c r="G3675">
        <v>80.625</v>
      </c>
      <c r="H3675">
        <v>69.400000000000006</v>
      </c>
      <c r="I3675">
        <v>224.5</v>
      </c>
      <c r="J3675">
        <v>325</v>
      </c>
      <c r="K3675">
        <v>106</v>
      </c>
      <c r="M3675">
        <v>14.68</v>
      </c>
    </row>
    <row r="3676" spans="3:13" x14ac:dyDescent="0.25">
      <c r="C3676" s="95">
        <v>38567</v>
      </c>
      <c r="D3676" s="98">
        <v>1.7778</v>
      </c>
      <c r="E3676">
        <v>59.65</v>
      </c>
      <c r="F3676">
        <v>1.234</v>
      </c>
      <c r="G3676">
        <v>82.3</v>
      </c>
      <c r="H3676">
        <v>69.724999999999994</v>
      </c>
      <c r="I3676">
        <v>227</v>
      </c>
      <c r="J3676">
        <v>326</v>
      </c>
      <c r="K3676">
        <v>105.75</v>
      </c>
      <c r="M3676">
        <v>14.68</v>
      </c>
    </row>
    <row r="3677" spans="3:13" x14ac:dyDescent="0.25">
      <c r="C3677" s="95">
        <v>38566</v>
      </c>
      <c r="D3677" s="98">
        <v>1.7715000000000001</v>
      </c>
      <c r="E3677">
        <v>60.62</v>
      </c>
      <c r="F3677">
        <v>1.2198</v>
      </c>
      <c r="G3677">
        <v>81.724999999999994</v>
      </c>
      <c r="H3677">
        <v>69.900000000000006</v>
      </c>
      <c r="I3677">
        <v>232.5</v>
      </c>
      <c r="J3677">
        <v>332</v>
      </c>
      <c r="K3677">
        <v>105.5</v>
      </c>
      <c r="M3677">
        <v>14.68</v>
      </c>
    </row>
    <row r="3678" spans="3:13" x14ac:dyDescent="0.25">
      <c r="C3678" s="95">
        <v>38565</v>
      </c>
      <c r="D3678" s="98">
        <v>1.7677</v>
      </c>
      <c r="E3678">
        <v>60.44</v>
      </c>
      <c r="F3678">
        <v>1.2174</v>
      </c>
      <c r="G3678">
        <v>81.875</v>
      </c>
      <c r="H3678">
        <v>69.599999999999994</v>
      </c>
      <c r="I3678">
        <v>231.75</v>
      </c>
      <c r="J3678">
        <v>330.5</v>
      </c>
      <c r="K3678">
        <v>105</v>
      </c>
      <c r="M3678">
        <v>14.68</v>
      </c>
    </row>
    <row r="3679" spans="3:13" x14ac:dyDescent="0.25">
      <c r="C3679" s="95">
        <v>38562</v>
      </c>
      <c r="D3679" s="98">
        <v>1.7564</v>
      </c>
      <c r="E3679">
        <v>59.37</v>
      </c>
      <c r="F3679">
        <v>1.2130000000000001</v>
      </c>
      <c r="G3679">
        <v>81.2</v>
      </c>
      <c r="H3679">
        <v>67.875</v>
      </c>
      <c r="I3679">
        <v>236.5</v>
      </c>
      <c r="J3679">
        <v>327.75</v>
      </c>
      <c r="K3679">
        <v>105.25</v>
      </c>
      <c r="M3679">
        <v>14.68</v>
      </c>
    </row>
    <row r="3680" spans="3:13" x14ac:dyDescent="0.25">
      <c r="C3680" s="95">
        <v>38561</v>
      </c>
      <c r="D3680" s="98">
        <v>1.7556</v>
      </c>
      <c r="E3680">
        <v>58.76</v>
      </c>
      <c r="F3680">
        <v>1.2131000000000001</v>
      </c>
      <c r="G3680">
        <v>79.575000000000003</v>
      </c>
      <c r="H3680">
        <v>67.275000000000006</v>
      </c>
      <c r="I3680">
        <v>241</v>
      </c>
      <c r="J3680">
        <v>333</v>
      </c>
      <c r="K3680">
        <v>105.25</v>
      </c>
      <c r="M3680">
        <v>14.68</v>
      </c>
    </row>
    <row r="3681" spans="3:13" x14ac:dyDescent="0.25">
      <c r="C3681" s="95">
        <v>38560</v>
      </c>
      <c r="D3681" s="98">
        <v>1.7442</v>
      </c>
      <c r="E3681">
        <v>58.01</v>
      </c>
      <c r="F3681">
        <v>1.2070000000000001</v>
      </c>
      <c r="G3681">
        <v>79.349999999999994</v>
      </c>
      <c r="H3681">
        <v>67.5</v>
      </c>
      <c r="I3681">
        <v>236.5</v>
      </c>
      <c r="J3681">
        <v>330.5</v>
      </c>
      <c r="K3681">
        <v>105.5</v>
      </c>
      <c r="M3681">
        <v>14.68</v>
      </c>
    </row>
    <row r="3682" spans="3:13" x14ac:dyDescent="0.25">
      <c r="C3682" s="95">
        <v>38559</v>
      </c>
      <c r="D3682" s="98">
        <v>1.7373000000000001</v>
      </c>
      <c r="E3682">
        <v>58.03</v>
      </c>
      <c r="F3682">
        <v>1.2010000000000001</v>
      </c>
      <c r="G3682">
        <v>79.150000000000006</v>
      </c>
      <c r="H3682">
        <v>67.55</v>
      </c>
      <c r="I3682">
        <v>234.25</v>
      </c>
      <c r="J3682">
        <v>328.5</v>
      </c>
      <c r="K3682">
        <v>106.25</v>
      </c>
      <c r="M3682">
        <v>14.68</v>
      </c>
    </row>
    <row r="3683" spans="3:13" x14ac:dyDescent="0.25">
      <c r="C3683" s="95">
        <v>38558</v>
      </c>
      <c r="D3683" s="98">
        <v>1.7464</v>
      </c>
      <c r="E3683">
        <v>57.86</v>
      </c>
      <c r="F3683">
        <v>1.2059</v>
      </c>
      <c r="G3683">
        <v>78.75</v>
      </c>
      <c r="H3683">
        <v>68.075000000000003</v>
      </c>
      <c r="I3683">
        <v>230.5</v>
      </c>
      <c r="J3683">
        <v>325.75</v>
      </c>
      <c r="K3683">
        <v>107.25</v>
      </c>
      <c r="M3683">
        <v>14.68</v>
      </c>
    </row>
    <row r="3684" spans="3:13" x14ac:dyDescent="0.25">
      <c r="C3684" s="95">
        <v>38555</v>
      </c>
      <c r="D3684" s="98">
        <v>1.74</v>
      </c>
      <c r="E3684">
        <v>57.58</v>
      </c>
      <c r="F3684">
        <v>1.2065999999999999</v>
      </c>
      <c r="G3684">
        <v>79.25</v>
      </c>
      <c r="H3684">
        <v>68.224999999999994</v>
      </c>
      <c r="I3684">
        <v>233.5</v>
      </c>
      <c r="J3684">
        <v>330.5</v>
      </c>
      <c r="K3684">
        <v>108</v>
      </c>
      <c r="M3684">
        <v>14.68</v>
      </c>
    </row>
    <row r="3685" spans="3:13" x14ac:dyDescent="0.25">
      <c r="C3685" s="95">
        <v>38554</v>
      </c>
      <c r="D3685" s="98">
        <v>1.7513000000000001</v>
      </c>
      <c r="E3685">
        <v>55.72</v>
      </c>
      <c r="F3685">
        <v>1.2162999999999999</v>
      </c>
      <c r="G3685">
        <v>79.125</v>
      </c>
      <c r="H3685">
        <v>68.224999999999994</v>
      </c>
      <c r="I3685">
        <v>234</v>
      </c>
      <c r="J3685">
        <v>327</v>
      </c>
      <c r="K3685">
        <v>107.25</v>
      </c>
      <c r="M3685">
        <v>14.68</v>
      </c>
    </row>
    <row r="3686" spans="3:13" x14ac:dyDescent="0.25">
      <c r="C3686" s="95">
        <v>38553</v>
      </c>
      <c r="D3686" s="98">
        <v>1.7383</v>
      </c>
      <c r="E3686">
        <v>56.65</v>
      </c>
      <c r="F3686">
        <v>1.2141999999999999</v>
      </c>
      <c r="G3686">
        <v>79.424999999999997</v>
      </c>
      <c r="H3686">
        <v>67.974999999999994</v>
      </c>
      <c r="I3686">
        <v>241.5</v>
      </c>
      <c r="J3686">
        <v>333.25</v>
      </c>
      <c r="K3686">
        <v>107.25</v>
      </c>
      <c r="M3686">
        <v>14.68</v>
      </c>
    </row>
    <row r="3687" spans="3:13" x14ac:dyDescent="0.25">
      <c r="C3687" s="95">
        <v>38552</v>
      </c>
      <c r="D3687" s="98">
        <v>1.74</v>
      </c>
      <c r="E3687">
        <v>57.36</v>
      </c>
      <c r="F3687">
        <v>1.2033</v>
      </c>
      <c r="G3687">
        <v>79.275000000000006</v>
      </c>
      <c r="H3687">
        <v>67.55</v>
      </c>
      <c r="I3687">
        <v>248.5</v>
      </c>
      <c r="J3687">
        <v>338.5</v>
      </c>
      <c r="K3687">
        <v>107.5</v>
      </c>
      <c r="M3687">
        <v>14.68</v>
      </c>
    </row>
    <row r="3688" spans="3:13" x14ac:dyDescent="0.25">
      <c r="C3688" s="95">
        <v>38551</v>
      </c>
      <c r="D3688" s="98">
        <v>1.7484999999999999</v>
      </c>
      <c r="E3688">
        <v>56.99</v>
      </c>
      <c r="F3688">
        <v>1.2053</v>
      </c>
      <c r="G3688">
        <v>78.5</v>
      </c>
      <c r="H3688">
        <v>67</v>
      </c>
      <c r="I3688">
        <v>260</v>
      </c>
      <c r="J3688">
        <v>352.25</v>
      </c>
      <c r="K3688">
        <v>106.25</v>
      </c>
      <c r="M3688">
        <v>14.68</v>
      </c>
    </row>
    <row r="3689" spans="3:13" x14ac:dyDescent="0.25">
      <c r="C3689" s="95">
        <v>38548</v>
      </c>
      <c r="D3689" s="98">
        <v>1.7513000000000001</v>
      </c>
      <c r="E3689">
        <v>57.61</v>
      </c>
      <c r="F3689">
        <v>1.2033</v>
      </c>
      <c r="G3689">
        <v>78.525000000000006</v>
      </c>
      <c r="H3689">
        <v>65.75</v>
      </c>
      <c r="I3689">
        <v>257.75</v>
      </c>
      <c r="J3689">
        <v>348.5</v>
      </c>
      <c r="K3689">
        <v>105.5</v>
      </c>
      <c r="M3689">
        <v>14.68</v>
      </c>
    </row>
    <row r="3690" spans="3:13" x14ac:dyDescent="0.25">
      <c r="C3690" s="95">
        <v>38547</v>
      </c>
      <c r="D3690" s="98">
        <v>1.7558</v>
      </c>
      <c r="E3690">
        <v>57.31</v>
      </c>
      <c r="F3690">
        <v>1.2081999999999999</v>
      </c>
      <c r="G3690">
        <v>78.95</v>
      </c>
      <c r="H3690">
        <v>66.05</v>
      </c>
      <c r="I3690">
        <v>245.25</v>
      </c>
      <c r="J3690">
        <v>338</v>
      </c>
      <c r="K3690">
        <v>104.5</v>
      </c>
      <c r="M3690">
        <v>14.68</v>
      </c>
    </row>
    <row r="3691" spans="3:13" x14ac:dyDescent="0.25">
      <c r="C3691" s="95">
        <v>38546</v>
      </c>
      <c r="D3691" s="98">
        <v>1.7639</v>
      </c>
      <c r="E3691">
        <v>58.27</v>
      </c>
      <c r="F3691">
        <v>1.2093</v>
      </c>
      <c r="G3691">
        <v>79.125</v>
      </c>
      <c r="H3691">
        <v>66.849999999999994</v>
      </c>
      <c r="I3691">
        <v>237.25</v>
      </c>
      <c r="J3691">
        <v>332</v>
      </c>
      <c r="K3691">
        <v>104</v>
      </c>
      <c r="M3691">
        <v>14.68</v>
      </c>
    </row>
    <row r="3692" spans="3:13" x14ac:dyDescent="0.25">
      <c r="C3692" s="95">
        <v>38545</v>
      </c>
      <c r="D3692" s="98">
        <v>1.7783</v>
      </c>
      <c r="E3692">
        <v>58.82</v>
      </c>
      <c r="F3692">
        <v>1.2239</v>
      </c>
      <c r="G3692">
        <v>78.525000000000006</v>
      </c>
      <c r="H3692">
        <v>68.075000000000003</v>
      </c>
      <c r="I3692">
        <v>227</v>
      </c>
      <c r="J3692">
        <v>323.75</v>
      </c>
      <c r="K3692">
        <v>104</v>
      </c>
      <c r="M3692">
        <v>14.68</v>
      </c>
    </row>
    <row r="3693" spans="3:13" x14ac:dyDescent="0.25">
      <c r="C3693" s="95">
        <v>38544</v>
      </c>
      <c r="D3693" s="98">
        <v>1.7577</v>
      </c>
      <c r="E3693">
        <v>57.44</v>
      </c>
      <c r="F3693">
        <v>1.2072000000000001</v>
      </c>
      <c r="G3693">
        <v>78.075000000000003</v>
      </c>
      <c r="H3693">
        <v>67.650000000000006</v>
      </c>
      <c r="I3693">
        <v>226.75</v>
      </c>
      <c r="J3693">
        <v>327</v>
      </c>
      <c r="K3693">
        <v>103.5</v>
      </c>
      <c r="M3693">
        <v>14.68</v>
      </c>
    </row>
    <row r="3694" spans="3:13" x14ac:dyDescent="0.25">
      <c r="C3694" s="95">
        <v>38541</v>
      </c>
      <c r="D3694" s="98">
        <v>1.7383</v>
      </c>
      <c r="E3694">
        <v>58.2</v>
      </c>
      <c r="F3694">
        <v>1.1970000000000001</v>
      </c>
      <c r="G3694">
        <v>79.349999999999994</v>
      </c>
      <c r="H3694">
        <v>68.099999999999994</v>
      </c>
      <c r="I3694">
        <v>226.25</v>
      </c>
      <c r="J3694">
        <v>328.5</v>
      </c>
      <c r="K3694">
        <v>103.5</v>
      </c>
      <c r="M3694">
        <v>14.68</v>
      </c>
    </row>
    <row r="3695" spans="3:13" x14ac:dyDescent="0.25">
      <c r="C3695" s="95">
        <v>38540</v>
      </c>
      <c r="D3695" s="98">
        <v>1.7443</v>
      </c>
      <c r="E3695">
        <v>59.28</v>
      </c>
      <c r="F3695">
        <v>1.1951000000000001</v>
      </c>
      <c r="G3695">
        <v>80.099999999999994</v>
      </c>
      <c r="H3695">
        <v>68.349999999999994</v>
      </c>
      <c r="I3695">
        <v>233.75</v>
      </c>
      <c r="J3695">
        <v>334.75</v>
      </c>
      <c r="K3695">
        <v>103.5</v>
      </c>
      <c r="M3695">
        <v>14.68</v>
      </c>
    </row>
    <row r="3696" spans="3:13" x14ac:dyDescent="0.25">
      <c r="C3696" s="95">
        <v>38539</v>
      </c>
      <c r="D3696" s="98">
        <v>1.7536</v>
      </c>
      <c r="E3696">
        <v>59.85</v>
      </c>
      <c r="F3696">
        <v>1.1929000000000001</v>
      </c>
      <c r="G3696">
        <v>80.625</v>
      </c>
      <c r="H3696">
        <v>69.650000000000006</v>
      </c>
      <c r="I3696">
        <v>230.75</v>
      </c>
      <c r="J3696">
        <v>332</v>
      </c>
      <c r="K3696">
        <v>103.5</v>
      </c>
      <c r="M3696">
        <v>14.68</v>
      </c>
    </row>
    <row r="3697" spans="3:13" x14ac:dyDescent="0.25">
      <c r="C3697" s="95">
        <v>38538</v>
      </c>
      <c r="D3697" s="98">
        <v>1.7565</v>
      </c>
      <c r="E3697">
        <v>58.29</v>
      </c>
      <c r="F3697">
        <v>1.1912</v>
      </c>
      <c r="G3697">
        <v>80.150000000000006</v>
      </c>
      <c r="H3697">
        <v>68</v>
      </c>
      <c r="I3697">
        <v>231</v>
      </c>
      <c r="J3697">
        <v>337</v>
      </c>
      <c r="K3697">
        <v>103.5</v>
      </c>
      <c r="M3697">
        <v>14.68</v>
      </c>
    </row>
    <row r="3698" spans="3:13" x14ac:dyDescent="0.25">
      <c r="C3698" s="95">
        <v>38537</v>
      </c>
      <c r="D3698" s="98">
        <v>1.7582</v>
      </c>
      <c r="E3698">
        <v>57.94</v>
      </c>
      <c r="F3698">
        <v>1.1900999999999999</v>
      </c>
      <c r="G3698">
        <v>79.325000000000003</v>
      </c>
      <c r="H3698">
        <v>66.3</v>
      </c>
      <c r="I3698">
        <v>216.5</v>
      </c>
      <c r="J3698">
        <v>324.25</v>
      </c>
      <c r="K3698">
        <v>103.5</v>
      </c>
      <c r="M3698">
        <v>14.68</v>
      </c>
    </row>
    <row r="3699" spans="3:13" x14ac:dyDescent="0.25">
      <c r="C3699" s="95">
        <v>38534</v>
      </c>
      <c r="D3699" s="98">
        <v>1.7682</v>
      </c>
      <c r="E3699">
        <v>57.54</v>
      </c>
      <c r="F3699">
        <v>1.1955</v>
      </c>
      <c r="G3699">
        <v>79.325000000000003</v>
      </c>
      <c r="H3699">
        <v>66.3</v>
      </c>
      <c r="I3699">
        <v>216.5</v>
      </c>
      <c r="J3699">
        <v>324.25</v>
      </c>
      <c r="K3699">
        <v>103.75</v>
      </c>
      <c r="M3699">
        <v>14.68</v>
      </c>
    </row>
    <row r="3700" spans="3:13" x14ac:dyDescent="0.25">
      <c r="C3700" s="95">
        <v>38533</v>
      </c>
      <c r="D3700" s="98">
        <v>1.7911999999999999</v>
      </c>
      <c r="E3700">
        <v>55.58</v>
      </c>
      <c r="F3700">
        <v>1.21</v>
      </c>
      <c r="G3700">
        <v>82.775000000000006</v>
      </c>
      <c r="H3700">
        <v>65.525000000000006</v>
      </c>
      <c r="I3700">
        <v>212.25</v>
      </c>
      <c r="J3700">
        <v>321.5</v>
      </c>
      <c r="K3700">
        <v>103.75</v>
      </c>
      <c r="M3700">
        <v>14.68</v>
      </c>
    </row>
    <row r="3701" spans="3:13" x14ac:dyDescent="0.25">
      <c r="C3701" s="95">
        <v>38532</v>
      </c>
      <c r="D3701" s="98">
        <v>1.8070999999999999</v>
      </c>
      <c r="E3701">
        <v>56.15</v>
      </c>
      <c r="F3701">
        <v>1.2076</v>
      </c>
      <c r="G3701">
        <v>82.375</v>
      </c>
      <c r="H3701">
        <v>65.125</v>
      </c>
      <c r="I3701">
        <v>216.5</v>
      </c>
      <c r="J3701">
        <v>328.5</v>
      </c>
      <c r="K3701">
        <v>104.75</v>
      </c>
      <c r="M3701">
        <v>14.68</v>
      </c>
    </row>
    <row r="3702" spans="3:13" x14ac:dyDescent="0.25">
      <c r="C3702" s="95">
        <v>38531</v>
      </c>
      <c r="D3702" s="98">
        <v>1.8140000000000001</v>
      </c>
      <c r="E3702">
        <v>57.18</v>
      </c>
      <c r="F3702">
        <v>1.2059</v>
      </c>
      <c r="G3702">
        <v>82.65</v>
      </c>
      <c r="H3702">
        <v>65.025000000000006</v>
      </c>
      <c r="I3702">
        <v>218.5</v>
      </c>
      <c r="J3702">
        <v>327.75</v>
      </c>
      <c r="K3702">
        <v>104.75</v>
      </c>
      <c r="M3702">
        <v>14.68</v>
      </c>
    </row>
    <row r="3703" spans="3:13" x14ac:dyDescent="0.25">
      <c r="C3703" s="95">
        <v>38530</v>
      </c>
      <c r="D3703" s="98">
        <v>1.829</v>
      </c>
      <c r="E3703">
        <v>59.3</v>
      </c>
      <c r="F3703">
        <v>1.2161999999999999</v>
      </c>
      <c r="G3703">
        <v>82.525000000000006</v>
      </c>
      <c r="H3703">
        <v>66.575000000000003</v>
      </c>
      <c r="I3703">
        <v>221.5</v>
      </c>
      <c r="J3703">
        <v>331</v>
      </c>
      <c r="K3703">
        <v>104.75</v>
      </c>
      <c r="M3703">
        <v>14.68</v>
      </c>
    </row>
    <row r="3704" spans="3:13" x14ac:dyDescent="0.25">
      <c r="C3704" s="95">
        <v>38527</v>
      </c>
      <c r="D3704" s="98">
        <v>1.8233999999999999</v>
      </c>
      <c r="E3704">
        <v>58.36</v>
      </c>
      <c r="F3704">
        <v>1.2095</v>
      </c>
      <c r="G3704">
        <v>82.174999999999997</v>
      </c>
      <c r="H3704">
        <v>65.650000000000006</v>
      </c>
      <c r="I3704">
        <v>232.75</v>
      </c>
      <c r="J3704">
        <v>339.5</v>
      </c>
      <c r="K3704">
        <v>104.75</v>
      </c>
      <c r="M3704">
        <v>14.68</v>
      </c>
    </row>
    <row r="3705" spans="3:13" x14ac:dyDescent="0.25">
      <c r="C3705" s="95">
        <v>38526</v>
      </c>
      <c r="D3705" s="98">
        <v>1.8153999999999999</v>
      </c>
      <c r="E3705">
        <v>57.96</v>
      </c>
      <c r="F3705">
        <v>1.2037</v>
      </c>
      <c r="G3705">
        <v>82.1</v>
      </c>
      <c r="H3705">
        <v>66.650000000000006</v>
      </c>
      <c r="I3705">
        <v>226.5</v>
      </c>
      <c r="J3705">
        <v>331.75</v>
      </c>
      <c r="K3705">
        <v>105.5</v>
      </c>
      <c r="M3705">
        <v>14.68</v>
      </c>
    </row>
    <row r="3706" spans="3:13" x14ac:dyDescent="0.25">
      <c r="C3706" s="95">
        <v>38525</v>
      </c>
      <c r="D3706" s="98">
        <v>1.8209</v>
      </c>
      <c r="E3706">
        <v>56.58</v>
      </c>
      <c r="F3706">
        <v>1.2123999999999999</v>
      </c>
      <c r="G3706">
        <v>82.05</v>
      </c>
      <c r="H3706">
        <v>66.125</v>
      </c>
      <c r="I3706">
        <v>229.5</v>
      </c>
      <c r="J3706">
        <v>336</v>
      </c>
      <c r="K3706">
        <v>106.5</v>
      </c>
      <c r="M3706">
        <v>14.68</v>
      </c>
    </row>
    <row r="3707" spans="3:13" x14ac:dyDescent="0.25">
      <c r="C3707" s="95">
        <v>38524</v>
      </c>
      <c r="D3707" s="98">
        <v>1.829</v>
      </c>
      <c r="E3707">
        <v>57.5</v>
      </c>
      <c r="F3707">
        <v>1.2177</v>
      </c>
      <c r="G3707">
        <v>81.724999999999994</v>
      </c>
      <c r="H3707">
        <v>66.099999999999994</v>
      </c>
      <c r="I3707">
        <v>232.25</v>
      </c>
      <c r="J3707">
        <v>335</v>
      </c>
      <c r="K3707">
        <v>106</v>
      </c>
      <c r="M3707">
        <v>14.68</v>
      </c>
    </row>
    <row r="3708" spans="3:13" x14ac:dyDescent="0.25">
      <c r="C3708" s="95">
        <v>38523</v>
      </c>
      <c r="D3708" s="98">
        <v>1.8242</v>
      </c>
      <c r="E3708">
        <v>58.32</v>
      </c>
      <c r="F3708">
        <v>1.2145999999999999</v>
      </c>
      <c r="G3708">
        <v>82.05</v>
      </c>
      <c r="H3708">
        <v>66.25</v>
      </c>
      <c r="I3708">
        <v>235.5</v>
      </c>
      <c r="J3708">
        <v>339</v>
      </c>
      <c r="K3708">
        <v>105.75</v>
      </c>
      <c r="M3708">
        <v>14.68</v>
      </c>
    </row>
    <row r="3709" spans="3:13" x14ac:dyDescent="0.25">
      <c r="C3709" s="95">
        <v>38520</v>
      </c>
      <c r="D3709" s="98">
        <v>1.8304</v>
      </c>
      <c r="E3709">
        <v>57.76</v>
      </c>
      <c r="F3709">
        <v>1.2286999999999999</v>
      </c>
      <c r="G3709">
        <v>81.2</v>
      </c>
      <c r="H3709">
        <v>65.95</v>
      </c>
      <c r="I3709">
        <v>229</v>
      </c>
      <c r="J3709">
        <v>327.5</v>
      </c>
      <c r="K3709">
        <v>105.75</v>
      </c>
      <c r="M3709">
        <v>14.68</v>
      </c>
    </row>
    <row r="3710" spans="3:13" x14ac:dyDescent="0.25">
      <c r="C3710" s="95">
        <v>38519</v>
      </c>
      <c r="D3710" s="98">
        <v>1.8222</v>
      </c>
      <c r="E3710">
        <v>56.22</v>
      </c>
      <c r="F3710">
        <v>1.2108000000000001</v>
      </c>
      <c r="G3710">
        <v>81.2</v>
      </c>
      <c r="H3710">
        <v>67.95</v>
      </c>
      <c r="I3710">
        <v>225.75</v>
      </c>
      <c r="J3710">
        <v>323.5</v>
      </c>
      <c r="K3710">
        <v>107.5</v>
      </c>
      <c r="M3710">
        <v>14.68</v>
      </c>
    </row>
    <row r="3711" spans="3:13" x14ac:dyDescent="0.25">
      <c r="C3711" s="95">
        <v>38518</v>
      </c>
      <c r="D3711" s="98">
        <v>1.8223</v>
      </c>
      <c r="E3711">
        <v>54.5</v>
      </c>
      <c r="F3711">
        <v>1.212</v>
      </c>
      <c r="G3711">
        <v>81.900000000000006</v>
      </c>
      <c r="H3711">
        <v>67.825000000000003</v>
      </c>
      <c r="I3711">
        <v>224.25</v>
      </c>
      <c r="J3711">
        <v>323</v>
      </c>
      <c r="K3711">
        <v>107.5</v>
      </c>
      <c r="M3711">
        <v>14.68</v>
      </c>
    </row>
    <row r="3712" spans="3:13" x14ac:dyDescent="0.25">
      <c r="C3712" s="95">
        <v>38517</v>
      </c>
      <c r="D3712" s="98">
        <v>1.8066</v>
      </c>
      <c r="E3712">
        <v>53.73</v>
      </c>
      <c r="F3712">
        <v>1.2025999999999999</v>
      </c>
      <c r="G3712">
        <v>82.9</v>
      </c>
      <c r="H3712">
        <v>67.325000000000003</v>
      </c>
      <c r="I3712">
        <v>219</v>
      </c>
      <c r="J3712">
        <v>316</v>
      </c>
      <c r="K3712">
        <v>107.5</v>
      </c>
      <c r="M3712">
        <v>14.68</v>
      </c>
    </row>
    <row r="3713" spans="3:13" x14ac:dyDescent="0.25">
      <c r="C3713" s="95">
        <v>38516</v>
      </c>
      <c r="D3713" s="98">
        <v>1.8067</v>
      </c>
      <c r="E3713">
        <v>54.78</v>
      </c>
      <c r="F3713">
        <v>1.2112000000000001</v>
      </c>
      <c r="G3713">
        <v>82.3</v>
      </c>
      <c r="H3713">
        <v>68.8</v>
      </c>
      <c r="I3713">
        <v>215</v>
      </c>
      <c r="J3713">
        <v>313.75</v>
      </c>
      <c r="K3713">
        <v>107.75</v>
      </c>
      <c r="M3713">
        <v>14.68</v>
      </c>
    </row>
    <row r="3714" spans="3:13" x14ac:dyDescent="0.25">
      <c r="C3714" s="95">
        <v>38513</v>
      </c>
      <c r="D3714" s="98">
        <v>1.8107</v>
      </c>
      <c r="E3714">
        <v>52.67</v>
      </c>
      <c r="F3714">
        <v>1.212</v>
      </c>
      <c r="G3714">
        <v>83.8</v>
      </c>
      <c r="H3714">
        <v>68.325000000000003</v>
      </c>
      <c r="I3714">
        <v>210</v>
      </c>
      <c r="J3714">
        <v>313.5</v>
      </c>
      <c r="K3714">
        <v>108</v>
      </c>
      <c r="M3714">
        <v>14.68</v>
      </c>
    </row>
    <row r="3715" spans="3:13" x14ac:dyDescent="0.25">
      <c r="C3715" s="95">
        <v>38512</v>
      </c>
      <c r="D3715" s="98">
        <v>1.8209</v>
      </c>
      <c r="E3715">
        <v>53.82</v>
      </c>
      <c r="F3715">
        <v>1.2229000000000001</v>
      </c>
      <c r="G3715">
        <v>83.625</v>
      </c>
      <c r="H3715">
        <v>67.174999999999997</v>
      </c>
      <c r="I3715">
        <v>215.5</v>
      </c>
      <c r="J3715">
        <v>314.25</v>
      </c>
      <c r="K3715">
        <v>108</v>
      </c>
      <c r="M3715">
        <v>14.68</v>
      </c>
    </row>
    <row r="3716" spans="3:13" x14ac:dyDescent="0.25">
      <c r="C3716" s="95">
        <v>38511</v>
      </c>
      <c r="D3716" s="98">
        <v>1.8232999999999999</v>
      </c>
      <c r="E3716">
        <v>52.11</v>
      </c>
      <c r="F3716">
        <v>1.2237</v>
      </c>
      <c r="G3716">
        <v>84.6</v>
      </c>
      <c r="H3716">
        <v>67.125</v>
      </c>
      <c r="I3716">
        <v>216</v>
      </c>
      <c r="J3716">
        <v>313.25</v>
      </c>
      <c r="K3716">
        <v>108</v>
      </c>
      <c r="M3716">
        <v>14.68</v>
      </c>
    </row>
    <row r="3717" spans="3:13" x14ac:dyDescent="0.25">
      <c r="C3717" s="95">
        <v>38510</v>
      </c>
      <c r="D3717" s="98">
        <v>1.8348</v>
      </c>
      <c r="E3717">
        <v>53.13</v>
      </c>
      <c r="F3717">
        <v>1.2282999999999999</v>
      </c>
      <c r="G3717">
        <v>85.05</v>
      </c>
      <c r="H3717">
        <v>66.825000000000003</v>
      </c>
      <c r="I3717">
        <v>220.25</v>
      </c>
      <c r="J3717">
        <v>319.25</v>
      </c>
      <c r="K3717">
        <v>108</v>
      </c>
      <c r="M3717">
        <v>14.68</v>
      </c>
    </row>
    <row r="3718" spans="3:13" x14ac:dyDescent="0.25">
      <c r="C3718" s="95">
        <v>38509</v>
      </c>
      <c r="D3718" s="98">
        <v>1.8243</v>
      </c>
      <c r="E3718">
        <v>53.67</v>
      </c>
      <c r="F3718">
        <v>1.2255</v>
      </c>
      <c r="G3718">
        <v>85.3</v>
      </c>
      <c r="H3718">
        <v>68.400000000000006</v>
      </c>
      <c r="I3718">
        <v>220.75</v>
      </c>
      <c r="J3718">
        <v>322.5</v>
      </c>
      <c r="K3718">
        <v>108.5</v>
      </c>
      <c r="M3718">
        <v>14.68</v>
      </c>
    </row>
    <row r="3719" spans="3:13" x14ac:dyDescent="0.25">
      <c r="C3719" s="95">
        <v>38506</v>
      </c>
      <c r="D3719" s="98">
        <v>1.8148</v>
      </c>
      <c r="E3719">
        <v>54.17</v>
      </c>
      <c r="F3719">
        <v>1.2232000000000001</v>
      </c>
      <c r="G3719">
        <v>84.974999999999994</v>
      </c>
      <c r="H3719">
        <v>68.2</v>
      </c>
      <c r="I3719">
        <v>218.25</v>
      </c>
      <c r="J3719">
        <v>323.25</v>
      </c>
      <c r="K3719">
        <v>107.25</v>
      </c>
      <c r="M3719">
        <v>14.68</v>
      </c>
    </row>
    <row r="3720" spans="3:13" x14ac:dyDescent="0.25">
      <c r="C3720" s="95">
        <v>38505</v>
      </c>
      <c r="D3720" s="98">
        <v>1.8150999999999999</v>
      </c>
      <c r="E3720">
        <v>52.4</v>
      </c>
      <c r="F3720">
        <v>1.2272000000000001</v>
      </c>
      <c r="G3720">
        <v>84.45</v>
      </c>
      <c r="H3720">
        <v>69.8</v>
      </c>
      <c r="I3720">
        <v>217</v>
      </c>
      <c r="J3720">
        <v>323.5</v>
      </c>
      <c r="K3720">
        <v>107.25</v>
      </c>
      <c r="M3720">
        <v>14.68</v>
      </c>
    </row>
    <row r="3721" spans="3:13" x14ac:dyDescent="0.25">
      <c r="C3721" s="95">
        <v>38504</v>
      </c>
      <c r="D3721" s="98">
        <v>1.8109</v>
      </c>
      <c r="E3721">
        <v>53.27</v>
      </c>
      <c r="F3721">
        <v>1.2184999999999999</v>
      </c>
      <c r="G3721">
        <v>84.45</v>
      </c>
      <c r="H3721">
        <v>71.45</v>
      </c>
      <c r="I3721">
        <v>224.5</v>
      </c>
      <c r="J3721">
        <v>331.5</v>
      </c>
      <c r="K3721">
        <v>107.5</v>
      </c>
      <c r="M3721">
        <v>14.68</v>
      </c>
    </row>
    <row r="3722" spans="3:13" x14ac:dyDescent="0.25">
      <c r="C3722" s="95">
        <v>38503</v>
      </c>
      <c r="D3722" s="98">
        <v>1.8174999999999999</v>
      </c>
      <c r="E3722">
        <v>50.73</v>
      </c>
      <c r="F3722">
        <v>1.2309000000000001</v>
      </c>
      <c r="G3722">
        <v>90</v>
      </c>
      <c r="H3722">
        <v>72</v>
      </c>
      <c r="I3722">
        <v>222</v>
      </c>
      <c r="J3722">
        <v>331.75</v>
      </c>
      <c r="K3722">
        <v>106</v>
      </c>
      <c r="M3722">
        <v>14.68</v>
      </c>
    </row>
    <row r="3723" spans="3:13" x14ac:dyDescent="0.25">
      <c r="C3723" s="95">
        <v>38502</v>
      </c>
      <c r="D3723" s="98">
        <v>1.8231999999999999</v>
      </c>
      <c r="E3723">
        <v>50.7</v>
      </c>
      <c r="F3723">
        <v>1.2471000000000001</v>
      </c>
      <c r="G3723">
        <v>90</v>
      </c>
      <c r="H3723">
        <v>72.25</v>
      </c>
      <c r="I3723">
        <v>221.25</v>
      </c>
      <c r="J3723">
        <v>335</v>
      </c>
      <c r="K3723">
        <v>106</v>
      </c>
      <c r="M3723">
        <v>14.68</v>
      </c>
    </row>
    <row r="3724" spans="3:13" x14ac:dyDescent="0.25">
      <c r="C3724" s="95">
        <v>38499</v>
      </c>
      <c r="D3724" s="98">
        <v>1.8243</v>
      </c>
      <c r="E3724">
        <v>50.7</v>
      </c>
      <c r="F3724">
        <v>1.2571000000000001</v>
      </c>
      <c r="G3724">
        <v>90</v>
      </c>
      <c r="H3724">
        <v>72.25</v>
      </c>
      <c r="I3724">
        <v>221.25</v>
      </c>
      <c r="J3724">
        <v>335</v>
      </c>
      <c r="K3724">
        <v>106</v>
      </c>
      <c r="M3724">
        <v>14.68</v>
      </c>
    </row>
    <row r="3725" spans="3:13" x14ac:dyDescent="0.25">
      <c r="C3725" s="95">
        <v>38498</v>
      </c>
      <c r="D3725" s="98">
        <v>1.82</v>
      </c>
      <c r="E3725">
        <v>50.16</v>
      </c>
      <c r="F3725">
        <v>1.2507999999999999</v>
      </c>
      <c r="G3725">
        <v>90</v>
      </c>
      <c r="H3725">
        <v>71.099999999999994</v>
      </c>
      <c r="I3725">
        <v>225</v>
      </c>
      <c r="J3725">
        <v>337.75</v>
      </c>
      <c r="K3725">
        <v>106</v>
      </c>
      <c r="M3725">
        <v>14.68</v>
      </c>
    </row>
    <row r="3726" spans="3:13" x14ac:dyDescent="0.25">
      <c r="C3726" s="95">
        <v>38497</v>
      </c>
      <c r="D3726" s="98">
        <v>1.8314999999999999</v>
      </c>
      <c r="E3726">
        <v>50.07</v>
      </c>
      <c r="F3726">
        <v>1.2602</v>
      </c>
      <c r="G3726">
        <v>90</v>
      </c>
      <c r="H3726">
        <v>71.650000000000006</v>
      </c>
      <c r="I3726">
        <v>222.75</v>
      </c>
      <c r="J3726">
        <v>330.25</v>
      </c>
      <c r="K3726">
        <v>106</v>
      </c>
      <c r="M3726">
        <v>14.68</v>
      </c>
    </row>
    <row r="3727" spans="3:13" x14ac:dyDescent="0.25">
      <c r="C3727" s="95">
        <v>38496</v>
      </c>
      <c r="D3727" s="98">
        <v>1.8270999999999999</v>
      </c>
      <c r="E3727">
        <v>48.82</v>
      </c>
      <c r="F3727">
        <v>1.2577</v>
      </c>
      <c r="G3727">
        <v>90</v>
      </c>
      <c r="H3727">
        <v>71.95</v>
      </c>
      <c r="I3727">
        <v>221.25</v>
      </c>
      <c r="J3727">
        <v>332</v>
      </c>
      <c r="K3727">
        <v>106</v>
      </c>
      <c r="M3727">
        <v>14.68</v>
      </c>
    </row>
    <row r="3728" spans="3:13" x14ac:dyDescent="0.25">
      <c r="C3728" s="95">
        <v>38495</v>
      </c>
      <c r="D3728" s="98">
        <v>1.8301000000000001</v>
      </c>
      <c r="E3728">
        <v>48.37</v>
      </c>
      <c r="F3728">
        <v>1.2577</v>
      </c>
      <c r="G3728">
        <v>90</v>
      </c>
      <c r="H3728">
        <v>71.599999999999994</v>
      </c>
      <c r="I3728">
        <v>224.5</v>
      </c>
      <c r="J3728">
        <v>333.75</v>
      </c>
      <c r="K3728">
        <v>106.5</v>
      </c>
      <c r="M3728">
        <v>14.68</v>
      </c>
    </row>
    <row r="3729" spans="3:13" x14ac:dyDescent="0.25">
      <c r="C3729" s="95">
        <v>38492</v>
      </c>
      <c r="D3729" s="98">
        <v>1.8270999999999999</v>
      </c>
      <c r="E3729">
        <v>48.03</v>
      </c>
      <c r="F3729">
        <v>1.2558</v>
      </c>
      <c r="G3729">
        <v>90</v>
      </c>
      <c r="H3729">
        <v>72.275000000000006</v>
      </c>
      <c r="I3729">
        <v>213.25</v>
      </c>
      <c r="J3729">
        <v>313</v>
      </c>
      <c r="K3729">
        <v>106.25</v>
      </c>
      <c r="M3729">
        <v>14.68</v>
      </c>
    </row>
    <row r="3730" spans="3:13" x14ac:dyDescent="0.25">
      <c r="C3730" s="95">
        <v>38491</v>
      </c>
      <c r="D3730" s="98">
        <v>1.8361000000000001</v>
      </c>
      <c r="E3730">
        <v>47.88</v>
      </c>
      <c r="F3730">
        <v>1.2641</v>
      </c>
      <c r="G3730">
        <v>90</v>
      </c>
      <c r="H3730">
        <v>73.474999999999994</v>
      </c>
      <c r="I3730">
        <v>209.5</v>
      </c>
      <c r="J3730">
        <v>309.5</v>
      </c>
      <c r="K3730">
        <v>106.25</v>
      </c>
      <c r="M3730">
        <v>14.68</v>
      </c>
    </row>
    <row r="3731" spans="3:13" x14ac:dyDescent="0.25">
      <c r="C3731" s="95">
        <v>38490</v>
      </c>
      <c r="D3731" s="98">
        <v>1.8394999999999999</v>
      </c>
      <c r="E3731">
        <v>48.15</v>
      </c>
      <c r="F3731">
        <v>1.2677</v>
      </c>
      <c r="G3731">
        <v>90</v>
      </c>
      <c r="H3731">
        <v>73.95</v>
      </c>
      <c r="I3731">
        <v>210.75</v>
      </c>
      <c r="J3731">
        <v>315</v>
      </c>
      <c r="K3731">
        <v>106.25</v>
      </c>
      <c r="M3731">
        <v>14.68</v>
      </c>
    </row>
    <row r="3732" spans="3:13" x14ac:dyDescent="0.25">
      <c r="C3732" s="95">
        <v>38489</v>
      </c>
      <c r="D3732" s="98">
        <v>1.8334999999999999</v>
      </c>
      <c r="E3732">
        <v>49.34</v>
      </c>
      <c r="F3732">
        <v>1.2602</v>
      </c>
      <c r="G3732">
        <v>90</v>
      </c>
      <c r="H3732">
        <v>75.900000000000006</v>
      </c>
      <c r="I3732">
        <v>207.5</v>
      </c>
      <c r="J3732">
        <v>310</v>
      </c>
      <c r="K3732">
        <v>106.25</v>
      </c>
      <c r="M3732">
        <v>14.68</v>
      </c>
    </row>
    <row r="3733" spans="3:13" x14ac:dyDescent="0.25">
      <c r="C3733" s="95">
        <v>38488</v>
      </c>
      <c r="D3733" s="98">
        <v>1.8371</v>
      </c>
      <c r="E3733">
        <v>48.05</v>
      </c>
      <c r="F3733">
        <v>1.2634000000000001</v>
      </c>
      <c r="G3733">
        <v>90</v>
      </c>
      <c r="H3733">
        <v>75.7</v>
      </c>
      <c r="I3733">
        <v>207</v>
      </c>
      <c r="J3733">
        <v>306.25</v>
      </c>
      <c r="K3733">
        <v>106</v>
      </c>
      <c r="M3733">
        <v>14.68</v>
      </c>
    </row>
    <row r="3734" spans="3:13" x14ac:dyDescent="0.25">
      <c r="C3734" s="95">
        <v>38485</v>
      </c>
      <c r="D3734" s="98">
        <v>1.8481000000000001</v>
      </c>
      <c r="E3734">
        <v>48.66</v>
      </c>
      <c r="F3734">
        <v>1.2616000000000001</v>
      </c>
      <c r="G3734">
        <v>90</v>
      </c>
      <c r="H3734">
        <v>75.825000000000003</v>
      </c>
      <c r="I3734">
        <v>195.25</v>
      </c>
      <c r="J3734">
        <v>296.5</v>
      </c>
      <c r="K3734">
        <v>106</v>
      </c>
      <c r="M3734">
        <v>14.68</v>
      </c>
    </row>
    <row r="3735" spans="3:13" x14ac:dyDescent="0.25">
      <c r="C3735" s="95">
        <v>38484</v>
      </c>
      <c r="D3735" s="98">
        <v>1.8633999999999999</v>
      </c>
      <c r="E3735">
        <v>48.34</v>
      </c>
      <c r="F3735">
        <v>1.2667999999999999</v>
      </c>
      <c r="G3735">
        <v>90</v>
      </c>
      <c r="H3735">
        <v>76.5</v>
      </c>
      <c r="I3735">
        <v>196.25</v>
      </c>
      <c r="J3735">
        <v>301.5</v>
      </c>
      <c r="K3735">
        <v>106</v>
      </c>
      <c r="M3735">
        <v>14.68</v>
      </c>
    </row>
    <row r="3736" spans="3:13" x14ac:dyDescent="0.25">
      <c r="C3736" s="95">
        <v>38483</v>
      </c>
      <c r="D3736" s="98">
        <v>1.8721000000000001</v>
      </c>
      <c r="E3736">
        <v>50.07</v>
      </c>
      <c r="F3736">
        <v>1.2802</v>
      </c>
      <c r="G3736">
        <v>90</v>
      </c>
      <c r="H3736">
        <v>76.224999999999994</v>
      </c>
      <c r="I3736">
        <v>198.25</v>
      </c>
      <c r="J3736">
        <v>306</v>
      </c>
      <c r="K3736">
        <v>106</v>
      </c>
      <c r="M3736">
        <v>14.68</v>
      </c>
    </row>
    <row r="3737" spans="3:13" x14ac:dyDescent="0.25">
      <c r="C3737" s="95">
        <v>38482</v>
      </c>
      <c r="D3737" s="98">
        <v>1.8821000000000001</v>
      </c>
      <c r="E3737">
        <v>51.43</v>
      </c>
      <c r="F3737">
        <v>1.2881</v>
      </c>
      <c r="G3737">
        <v>90</v>
      </c>
      <c r="H3737">
        <v>76.75</v>
      </c>
      <c r="I3737">
        <v>200.25</v>
      </c>
      <c r="J3737">
        <v>312.5</v>
      </c>
      <c r="K3737">
        <v>103.75</v>
      </c>
      <c r="M3737">
        <v>14.68</v>
      </c>
    </row>
    <row r="3738" spans="3:13" x14ac:dyDescent="0.25">
      <c r="C3738" s="95">
        <v>38481</v>
      </c>
      <c r="D3738" s="98">
        <v>1.8859999999999999</v>
      </c>
      <c r="E3738">
        <v>51.29</v>
      </c>
      <c r="F3738">
        <v>1.2866</v>
      </c>
      <c r="G3738">
        <v>90</v>
      </c>
      <c r="H3738">
        <v>77.575000000000003</v>
      </c>
      <c r="I3738">
        <v>199.75</v>
      </c>
      <c r="J3738">
        <v>305.5</v>
      </c>
      <c r="K3738">
        <v>101.75</v>
      </c>
      <c r="M3738">
        <v>14.68</v>
      </c>
    </row>
    <row r="3739" spans="3:13" x14ac:dyDescent="0.25">
      <c r="C3739" s="95">
        <v>38478</v>
      </c>
      <c r="D3739" s="98">
        <v>1.8902000000000001</v>
      </c>
      <c r="E3739">
        <v>50.77</v>
      </c>
      <c r="F3739">
        <v>1.2835000000000001</v>
      </c>
      <c r="G3739">
        <v>90</v>
      </c>
      <c r="H3739">
        <v>78.349999999999994</v>
      </c>
      <c r="I3739">
        <v>200.5</v>
      </c>
      <c r="J3739">
        <v>309.5</v>
      </c>
      <c r="K3739">
        <v>101</v>
      </c>
      <c r="M3739">
        <v>14.68</v>
      </c>
    </row>
    <row r="3740" spans="3:13" x14ac:dyDescent="0.25">
      <c r="C3740" s="95">
        <v>38477</v>
      </c>
      <c r="D3740" s="98">
        <v>1.9034</v>
      </c>
      <c r="E3740">
        <v>51.13</v>
      </c>
      <c r="F3740">
        <v>1.2956000000000001</v>
      </c>
      <c r="G3740">
        <v>90</v>
      </c>
      <c r="H3740">
        <v>79.775000000000006</v>
      </c>
      <c r="I3740">
        <v>199.75</v>
      </c>
      <c r="J3740">
        <v>305</v>
      </c>
      <c r="K3740">
        <v>100.5</v>
      </c>
      <c r="M3740">
        <v>14.68</v>
      </c>
    </row>
    <row r="3741" spans="3:13" x14ac:dyDescent="0.25">
      <c r="C3741" s="95">
        <v>38476</v>
      </c>
      <c r="D3741" s="98">
        <v>1.9015</v>
      </c>
      <c r="E3741">
        <v>50.97</v>
      </c>
      <c r="F3741">
        <v>1.2945</v>
      </c>
      <c r="G3741">
        <v>90</v>
      </c>
      <c r="H3741">
        <v>79.424999999999997</v>
      </c>
      <c r="I3741">
        <v>198</v>
      </c>
      <c r="J3741">
        <v>308.25</v>
      </c>
      <c r="K3741">
        <v>100.5</v>
      </c>
      <c r="M3741">
        <v>14.68</v>
      </c>
    </row>
    <row r="3742" spans="3:13" x14ac:dyDescent="0.25">
      <c r="C3742" s="95">
        <v>38475</v>
      </c>
      <c r="D3742" s="98">
        <v>1.8916999999999999</v>
      </c>
      <c r="E3742">
        <v>50.52</v>
      </c>
      <c r="F3742">
        <v>1.2867</v>
      </c>
      <c r="G3742">
        <v>90</v>
      </c>
      <c r="H3742">
        <v>78.625</v>
      </c>
      <c r="I3742">
        <v>197</v>
      </c>
      <c r="J3742">
        <v>308.25</v>
      </c>
      <c r="K3742">
        <v>102</v>
      </c>
      <c r="M3742">
        <v>14.68</v>
      </c>
    </row>
    <row r="3743" spans="3:13" x14ac:dyDescent="0.25">
      <c r="C3743" s="95">
        <v>38474</v>
      </c>
      <c r="D3743" s="98">
        <v>1.8949</v>
      </c>
      <c r="E3743">
        <v>51.09</v>
      </c>
      <c r="F3743">
        <v>1.2862</v>
      </c>
      <c r="G3743">
        <v>90</v>
      </c>
      <c r="H3743">
        <v>79.075000000000003</v>
      </c>
      <c r="I3743">
        <v>200.5</v>
      </c>
      <c r="J3743">
        <v>314.5</v>
      </c>
      <c r="K3743">
        <v>102</v>
      </c>
      <c r="M3743">
        <v>14.68</v>
      </c>
    </row>
    <row r="3744" spans="3:13" x14ac:dyDescent="0.25">
      <c r="C3744" s="95">
        <v>38471</v>
      </c>
      <c r="D3744" s="98">
        <v>1.9077</v>
      </c>
      <c r="E3744">
        <v>51.09</v>
      </c>
      <c r="F3744">
        <v>1.2870999999999999</v>
      </c>
      <c r="G3744">
        <v>93.924999999999997</v>
      </c>
      <c r="H3744">
        <v>78.150000000000006</v>
      </c>
      <c r="I3744">
        <v>204.75</v>
      </c>
      <c r="J3744">
        <v>318</v>
      </c>
      <c r="K3744">
        <v>101.5</v>
      </c>
      <c r="M3744">
        <v>14.68</v>
      </c>
    </row>
    <row r="3745" spans="3:13" x14ac:dyDescent="0.25">
      <c r="C3745" s="95">
        <v>38470</v>
      </c>
      <c r="D3745" s="98">
        <v>1.9065000000000001</v>
      </c>
      <c r="E3745">
        <v>52.48</v>
      </c>
      <c r="F3745">
        <v>1.2898000000000001</v>
      </c>
      <c r="G3745">
        <v>92.35</v>
      </c>
      <c r="H3745">
        <v>77.3</v>
      </c>
      <c r="I3745">
        <v>204.5</v>
      </c>
      <c r="J3745">
        <v>317.25</v>
      </c>
      <c r="K3745">
        <v>101.5</v>
      </c>
      <c r="M3745">
        <v>14.68</v>
      </c>
    </row>
    <row r="3746" spans="3:13" x14ac:dyDescent="0.25">
      <c r="C3746" s="95">
        <v>38469</v>
      </c>
      <c r="D3746" s="98">
        <v>1.9049</v>
      </c>
      <c r="E3746">
        <v>52.29</v>
      </c>
      <c r="F3746">
        <v>1.2926</v>
      </c>
      <c r="G3746">
        <v>92.45</v>
      </c>
      <c r="H3746">
        <v>77.075000000000003</v>
      </c>
      <c r="I3746">
        <v>208.25</v>
      </c>
      <c r="J3746">
        <v>319.5</v>
      </c>
      <c r="K3746">
        <v>101.5</v>
      </c>
      <c r="M3746">
        <v>14.68</v>
      </c>
    </row>
    <row r="3747" spans="3:13" x14ac:dyDescent="0.25">
      <c r="C3747" s="95">
        <v>38468</v>
      </c>
      <c r="D3747" s="98">
        <v>1.9058999999999999</v>
      </c>
      <c r="E3747">
        <v>54.14</v>
      </c>
      <c r="F3747">
        <v>1.2988</v>
      </c>
      <c r="G3747">
        <v>93.9</v>
      </c>
      <c r="H3747">
        <v>76.924999999999997</v>
      </c>
      <c r="I3747">
        <v>213</v>
      </c>
      <c r="J3747">
        <v>322.75</v>
      </c>
      <c r="K3747">
        <v>101</v>
      </c>
      <c r="M3747">
        <v>14.68</v>
      </c>
    </row>
    <row r="3748" spans="3:13" x14ac:dyDescent="0.25">
      <c r="C3748" s="95">
        <v>38467</v>
      </c>
      <c r="D3748" s="98">
        <v>1.9117</v>
      </c>
      <c r="E3748">
        <v>54.4</v>
      </c>
      <c r="F3748">
        <v>1.2999000000000001</v>
      </c>
      <c r="G3748">
        <v>93.75</v>
      </c>
      <c r="H3748">
        <v>75.25</v>
      </c>
      <c r="I3748">
        <v>213.25</v>
      </c>
      <c r="J3748">
        <v>320.75</v>
      </c>
      <c r="K3748">
        <v>101.5</v>
      </c>
      <c r="M3748">
        <v>14.68</v>
      </c>
    </row>
    <row r="3749" spans="3:13" x14ac:dyDescent="0.25">
      <c r="C3749" s="95">
        <v>38464</v>
      </c>
      <c r="D3749" s="98">
        <v>1.9155</v>
      </c>
      <c r="E3749">
        <v>54.97</v>
      </c>
      <c r="F3749">
        <v>1.3064</v>
      </c>
      <c r="G3749">
        <v>92.025000000000006</v>
      </c>
      <c r="H3749">
        <v>75.224999999999994</v>
      </c>
      <c r="I3749">
        <v>209.25</v>
      </c>
      <c r="J3749">
        <v>309.25</v>
      </c>
      <c r="K3749">
        <v>101.75</v>
      </c>
      <c r="M3749">
        <v>14.68</v>
      </c>
    </row>
    <row r="3750" spans="3:13" x14ac:dyDescent="0.25">
      <c r="C3750" s="95">
        <v>38463</v>
      </c>
      <c r="D3750" s="98">
        <v>1.9086000000000001</v>
      </c>
      <c r="E3750">
        <v>54.01</v>
      </c>
      <c r="F3750">
        <v>1.3051999999999999</v>
      </c>
      <c r="G3750">
        <v>91.4</v>
      </c>
      <c r="H3750">
        <v>75.275000000000006</v>
      </c>
      <c r="I3750">
        <v>211.25</v>
      </c>
      <c r="J3750">
        <v>311</v>
      </c>
      <c r="K3750">
        <v>102.5</v>
      </c>
      <c r="M3750">
        <v>14.68</v>
      </c>
    </row>
    <row r="3751" spans="3:13" x14ac:dyDescent="0.25">
      <c r="C3751" s="95">
        <v>38462</v>
      </c>
      <c r="D3751" s="98">
        <v>1.9192</v>
      </c>
      <c r="E3751">
        <v>53.78</v>
      </c>
      <c r="F3751">
        <v>1.3084</v>
      </c>
      <c r="G3751">
        <v>91.1</v>
      </c>
      <c r="H3751">
        <v>75.55</v>
      </c>
      <c r="I3751">
        <v>210.75</v>
      </c>
      <c r="J3751">
        <v>310.75</v>
      </c>
      <c r="K3751">
        <v>101</v>
      </c>
      <c r="M3751">
        <v>14.68</v>
      </c>
    </row>
    <row r="3752" spans="3:13" x14ac:dyDescent="0.25">
      <c r="C3752" s="95">
        <v>38461</v>
      </c>
      <c r="D3752" s="98">
        <v>1.9178999999999999</v>
      </c>
      <c r="E3752">
        <v>52.94</v>
      </c>
      <c r="F3752">
        <v>1.3056000000000001</v>
      </c>
      <c r="G3752">
        <v>90.55</v>
      </c>
      <c r="H3752">
        <v>75.150000000000006</v>
      </c>
      <c r="I3752">
        <v>209.5</v>
      </c>
      <c r="J3752">
        <v>308</v>
      </c>
      <c r="K3752">
        <v>100.75</v>
      </c>
      <c r="M3752">
        <v>14.68</v>
      </c>
    </row>
    <row r="3753" spans="3:13" x14ac:dyDescent="0.25">
      <c r="C3753" s="95">
        <v>38460</v>
      </c>
      <c r="D3753" s="98">
        <v>1.9034</v>
      </c>
      <c r="E3753">
        <v>50.78</v>
      </c>
      <c r="F3753">
        <v>1.3013999999999999</v>
      </c>
      <c r="G3753">
        <v>89.924999999999997</v>
      </c>
      <c r="H3753">
        <v>74.55</v>
      </c>
      <c r="I3753">
        <v>204.25</v>
      </c>
      <c r="J3753">
        <v>301.75</v>
      </c>
      <c r="K3753">
        <v>101.5</v>
      </c>
      <c r="M3753">
        <v>14.68</v>
      </c>
    </row>
    <row r="3754" spans="3:13" x14ac:dyDescent="0.25">
      <c r="C3754" s="95">
        <v>38457</v>
      </c>
      <c r="D3754" s="98">
        <v>1.8931</v>
      </c>
      <c r="E3754">
        <v>51.61</v>
      </c>
      <c r="F3754">
        <v>1.2916000000000001</v>
      </c>
      <c r="G3754">
        <v>89.45</v>
      </c>
      <c r="H3754">
        <v>75.849999999999994</v>
      </c>
      <c r="I3754">
        <v>206.25</v>
      </c>
      <c r="J3754">
        <v>305.25</v>
      </c>
      <c r="K3754">
        <v>100.5</v>
      </c>
      <c r="M3754">
        <v>14.68</v>
      </c>
    </row>
    <row r="3755" spans="3:13" x14ac:dyDescent="0.25">
      <c r="C3755" s="95">
        <v>38456</v>
      </c>
      <c r="D3755" s="98">
        <v>1.8803000000000001</v>
      </c>
      <c r="E3755">
        <v>50.91</v>
      </c>
      <c r="F3755">
        <v>1.2806</v>
      </c>
      <c r="G3755">
        <v>89.924999999999997</v>
      </c>
      <c r="H3755">
        <v>75.349999999999994</v>
      </c>
      <c r="I3755">
        <v>207.5</v>
      </c>
      <c r="J3755">
        <v>309</v>
      </c>
      <c r="K3755">
        <v>99.75</v>
      </c>
      <c r="M3755">
        <v>14.68</v>
      </c>
    </row>
    <row r="3756" spans="3:13" x14ac:dyDescent="0.25">
      <c r="C3756" s="95">
        <v>38455</v>
      </c>
      <c r="D3756" s="98">
        <v>1.8940999999999999</v>
      </c>
      <c r="E3756">
        <v>50.48</v>
      </c>
      <c r="F3756">
        <v>1.2916000000000001</v>
      </c>
      <c r="G3756">
        <v>89.025000000000006</v>
      </c>
      <c r="H3756">
        <v>75.625</v>
      </c>
      <c r="I3756">
        <v>205.75</v>
      </c>
      <c r="J3756">
        <v>310.5</v>
      </c>
      <c r="K3756">
        <v>100.25</v>
      </c>
      <c r="M3756">
        <v>14.68</v>
      </c>
    </row>
    <row r="3757" spans="3:13" x14ac:dyDescent="0.25">
      <c r="C3757" s="95">
        <v>38454</v>
      </c>
      <c r="D3757" s="98">
        <v>1.8918999999999999</v>
      </c>
      <c r="E3757">
        <v>51.98</v>
      </c>
      <c r="F3757">
        <v>1.2921</v>
      </c>
      <c r="G3757">
        <v>89.025000000000006</v>
      </c>
      <c r="H3757">
        <v>76.075000000000003</v>
      </c>
      <c r="I3757">
        <v>206.75</v>
      </c>
      <c r="J3757">
        <v>311</v>
      </c>
      <c r="K3757">
        <v>99.75</v>
      </c>
      <c r="M3757">
        <v>14.68</v>
      </c>
    </row>
    <row r="3758" spans="3:13" x14ac:dyDescent="0.25">
      <c r="C3758" s="95">
        <v>38453</v>
      </c>
      <c r="D3758" s="98">
        <v>1.8906000000000001</v>
      </c>
      <c r="E3758">
        <v>53.21</v>
      </c>
      <c r="F3758">
        <v>1.2975000000000001</v>
      </c>
      <c r="G3758">
        <v>88.025000000000006</v>
      </c>
      <c r="H3758">
        <v>68.974999999999994</v>
      </c>
      <c r="I3758">
        <v>205.75</v>
      </c>
      <c r="J3758">
        <v>313.5</v>
      </c>
      <c r="K3758">
        <v>99.25</v>
      </c>
      <c r="M3758">
        <v>14.68</v>
      </c>
    </row>
    <row r="3759" spans="3:13" x14ac:dyDescent="0.25">
      <c r="C3759" s="95">
        <v>38450</v>
      </c>
      <c r="D3759" s="98">
        <v>1.885</v>
      </c>
      <c r="E3759">
        <v>52.89</v>
      </c>
      <c r="F3759">
        <v>1.2936000000000001</v>
      </c>
      <c r="G3759">
        <v>88.275000000000006</v>
      </c>
      <c r="H3759">
        <v>68.224999999999994</v>
      </c>
      <c r="I3759">
        <v>204</v>
      </c>
      <c r="J3759">
        <v>310</v>
      </c>
      <c r="K3759">
        <v>99</v>
      </c>
      <c r="M3759">
        <v>14.68</v>
      </c>
    </row>
    <row r="3760" spans="3:13" x14ac:dyDescent="0.25">
      <c r="C3760" s="95">
        <v>38449</v>
      </c>
      <c r="D3760" s="98">
        <v>1.8695999999999999</v>
      </c>
      <c r="E3760">
        <v>54.04</v>
      </c>
      <c r="F3760">
        <v>1.2854000000000001</v>
      </c>
      <c r="G3760">
        <v>87.775000000000006</v>
      </c>
      <c r="H3760">
        <v>66.525000000000006</v>
      </c>
      <c r="I3760">
        <v>205.5</v>
      </c>
      <c r="J3760">
        <v>314.25</v>
      </c>
      <c r="K3760">
        <v>99.75</v>
      </c>
      <c r="M3760">
        <v>14.68</v>
      </c>
    </row>
    <row r="3761" spans="3:13" x14ac:dyDescent="0.25">
      <c r="C3761" s="95">
        <v>38448</v>
      </c>
      <c r="D3761" s="98">
        <v>1.8801000000000001</v>
      </c>
      <c r="E3761">
        <v>55.27</v>
      </c>
      <c r="F3761">
        <v>1.2869999999999999</v>
      </c>
      <c r="G3761">
        <v>87.95</v>
      </c>
      <c r="H3761">
        <v>66.900000000000006</v>
      </c>
      <c r="I3761">
        <v>207.25</v>
      </c>
      <c r="J3761">
        <v>314.25</v>
      </c>
      <c r="K3761">
        <v>101</v>
      </c>
      <c r="M3761">
        <v>14.68</v>
      </c>
    </row>
    <row r="3762" spans="3:13" x14ac:dyDescent="0.25">
      <c r="C3762" s="95">
        <v>38447</v>
      </c>
      <c r="D3762" s="98">
        <v>1.8802000000000001</v>
      </c>
      <c r="E3762">
        <v>55.44</v>
      </c>
      <c r="F3762">
        <v>1.2856000000000001</v>
      </c>
      <c r="G3762">
        <v>88.95</v>
      </c>
      <c r="H3762">
        <v>68.674999999999997</v>
      </c>
      <c r="I3762">
        <v>205.5</v>
      </c>
      <c r="J3762">
        <v>311.25</v>
      </c>
      <c r="K3762">
        <v>101.25</v>
      </c>
      <c r="M3762">
        <v>14.68</v>
      </c>
    </row>
    <row r="3763" spans="3:13" x14ac:dyDescent="0.25">
      <c r="C3763" s="95">
        <v>38446</v>
      </c>
      <c r="D3763" s="98">
        <v>1.8748</v>
      </c>
      <c r="E3763">
        <v>56.23</v>
      </c>
      <c r="F3763">
        <v>1.2847</v>
      </c>
      <c r="G3763">
        <v>88.775000000000006</v>
      </c>
      <c r="H3763">
        <v>69.55</v>
      </c>
      <c r="I3763">
        <v>209.75</v>
      </c>
      <c r="J3763">
        <v>316.5</v>
      </c>
      <c r="K3763">
        <v>102.25</v>
      </c>
      <c r="M3763">
        <v>14.68</v>
      </c>
    </row>
    <row r="3764" spans="3:13" x14ac:dyDescent="0.25">
      <c r="C3764" s="95">
        <v>38443</v>
      </c>
      <c r="D3764" s="98">
        <v>1.8811</v>
      </c>
      <c r="E3764">
        <v>56.51</v>
      </c>
      <c r="F3764">
        <v>1.2907</v>
      </c>
      <c r="G3764">
        <v>89.724999999999994</v>
      </c>
      <c r="H3764">
        <v>70.150000000000006</v>
      </c>
      <c r="I3764">
        <v>212.75</v>
      </c>
      <c r="J3764">
        <v>322.5</v>
      </c>
      <c r="K3764">
        <v>102.25</v>
      </c>
      <c r="M3764">
        <v>14.68</v>
      </c>
    </row>
    <row r="3765" spans="3:13" x14ac:dyDescent="0.25">
      <c r="C3765" s="95">
        <v>38442</v>
      </c>
      <c r="D3765" s="98">
        <v>1.8895</v>
      </c>
      <c r="E3765">
        <v>54.29</v>
      </c>
      <c r="F3765">
        <v>1.2961</v>
      </c>
      <c r="G3765">
        <v>92</v>
      </c>
      <c r="H3765">
        <v>68.7</v>
      </c>
      <c r="I3765">
        <v>213</v>
      </c>
      <c r="J3765">
        <v>331</v>
      </c>
      <c r="K3765">
        <v>104.25</v>
      </c>
      <c r="M3765">
        <v>14.68</v>
      </c>
    </row>
    <row r="3766" spans="3:13" x14ac:dyDescent="0.25">
      <c r="C3766" s="95">
        <v>38441</v>
      </c>
      <c r="D3766" s="98">
        <v>1.879</v>
      </c>
      <c r="E3766">
        <v>52.09</v>
      </c>
      <c r="F3766">
        <v>1.2921</v>
      </c>
      <c r="G3766">
        <v>92</v>
      </c>
      <c r="H3766">
        <v>68.7</v>
      </c>
      <c r="I3766">
        <v>212.5</v>
      </c>
      <c r="J3766">
        <v>333.5</v>
      </c>
      <c r="K3766">
        <v>104</v>
      </c>
      <c r="M3766">
        <v>14.68</v>
      </c>
    </row>
    <row r="3767" spans="3:13" x14ac:dyDescent="0.25">
      <c r="C3767" s="95">
        <v>38440</v>
      </c>
      <c r="D3767" s="98">
        <v>1.8736999999999999</v>
      </c>
      <c r="E3767">
        <v>53.03</v>
      </c>
      <c r="F3767">
        <v>1.292</v>
      </c>
      <c r="G3767">
        <v>90.1</v>
      </c>
      <c r="H3767">
        <v>69.275000000000006</v>
      </c>
      <c r="I3767">
        <v>213</v>
      </c>
      <c r="J3767">
        <v>334.5</v>
      </c>
      <c r="K3767">
        <v>104</v>
      </c>
      <c r="M3767">
        <v>14.68</v>
      </c>
    </row>
    <row r="3768" spans="3:13" x14ac:dyDescent="0.25">
      <c r="C3768" s="95">
        <v>38439</v>
      </c>
      <c r="D3768" s="98">
        <v>1.8654999999999999</v>
      </c>
      <c r="E3768">
        <v>53.93</v>
      </c>
      <c r="F3768">
        <v>1.2887</v>
      </c>
      <c r="G3768">
        <v>88.9</v>
      </c>
      <c r="H3768">
        <v>69.650000000000006</v>
      </c>
      <c r="I3768">
        <v>212.75</v>
      </c>
      <c r="J3768">
        <v>336</v>
      </c>
      <c r="K3768">
        <v>105</v>
      </c>
      <c r="M3768">
        <v>14.68</v>
      </c>
    </row>
    <row r="3769" spans="3:13" x14ac:dyDescent="0.25">
      <c r="C3769" s="95">
        <v>38436</v>
      </c>
      <c r="D3769" s="98">
        <v>1.8695999999999999</v>
      </c>
      <c r="E3769">
        <v>53.93</v>
      </c>
      <c r="F3769">
        <v>1.2956000000000001</v>
      </c>
      <c r="G3769">
        <v>88.9</v>
      </c>
      <c r="H3769">
        <v>70.3</v>
      </c>
      <c r="I3769">
        <v>210.5</v>
      </c>
      <c r="J3769">
        <v>338.5</v>
      </c>
      <c r="K3769">
        <v>105</v>
      </c>
      <c r="M3769">
        <v>14.68</v>
      </c>
    </row>
    <row r="3770" spans="3:13" x14ac:dyDescent="0.25">
      <c r="C3770" s="95">
        <v>38435</v>
      </c>
      <c r="D3770" s="98">
        <v>1.8691</v>
      </c>
      <c r="E3770">
        <v>53.93</v>
      </c>
      <c r="F3770">
        <v>1.2939000000000001</v>
      </c>
      <c r="G3770">
        <v>88.9</v>
      </c>
      <c r="H3770">
        <v>70.3</v>
      </c>
      <c r="I3770">
        <v>210.5</v>
      </c>
      <c r="J3770">
        <v>338.5</v>
      </c>
      <c r="K3770">
        <v>105</v>
      </c>
      <c r="M3770">
        <v>14.68</v>
      </c>
    </row>
    <row r="3771" spans="3:13" x14ac:dyDescent="0.25">
      <c r="C3771" s="95">
        <v>38434</v>
      </c>
      <c r="D3771" s="98">
        <v>1.8688</v>
      </c>
      <c r="E3771">
        <v>53.04</v>
      </c>
      <c r="F3771">
        <v>1.2988</v>
      </c>
      <c r="G3771">
        <v>89.5</v>
      </c>
      <c r="H3771">
        <v>70.150000000000006</v>
      </c>
      <c r="I3771">
        <v>210.75</v>
      </c>
      <c r="J3771">
        <v>336.75</v>
      </c>
      <c r="K3771">
        <v>105.5</v>
      </c>
      <c r="M3771">
        <v>14.68</v>
      </c>
    </row>
    <row r="3772" spans="3:13" x14ac:dyDescent="0.25">
      <c r="C3772" s="95">
        <v>38433</v>
      </c>
      <c r="D3772" s="98">
        <v>1.8855</v>
      </c>
      <c r="E3772">
        <v>54.59</v>
      </c>
      <c r="F3772">
        <v>1.3085</v>
      </c>
      <c r="G3772">
        <v>89.5</v>
      </c>
      <c r="H3772">
        <v>70.575000000000003</v>
      </c>
      <c r="I3772">
        <v>214</v>
      </c>
      <c r="J3772">
        <v>344.5</v>
      </c>
      <c r="K3772">
        <v>105.75</v>
      </c>
      <c r="M3772">
        <v>14.68</v>
      </c>
    </row>
    <row r="3773" spans="3:13" x14ac:dyDescent="0.25">
      <c r="C3773" s="95">
        <v>38432</v>
      </c>
      <c r="D3773" s="98">
        <v>1.8976999999999999</v>
      </c>
      <c r="E3773">
        <v>55.65</v>
      </c>
      <c r="F3773">
        <v>1.3170999999999999</v>
      </c>
      <c r="G3773">
        <v>90</v>
      </c>
      <c r="H3773">
        <v>71.05</v>
      </c>
      <c r="I3773">
        <v>214.5</v>
      </c>
      <c r="J3773">
        <v>342.5</v>
      </c>
      <c r="K3773">
        <v>105.75</v>
      </c>
      <c r="M3773">
        <v>14.68</v>
      </c>
    </row>
    <row r="3774" spans="3:13" x14ac:dyDescent="0.25">
      <c r="C3774" s="95">
        <v>38429</v>
      </c>
      <c r="D3774" s="98">
        <v>1.921</v>
      </c>
      <c r="E3774">
        <v>55.59</v>
      </c>
      <c r="F3774">
        <v>1.3315999999999999</v>
      </c>
      <c r="G3774">
        <v>89.9</v>
      </c>
      <c r="H3774">
        <v>70.400000000000006</v>
      </c>
      <c r="I3774">
        <v>219.75</v>
      </c>
      <c r="J3774">
        <v>356.5</v>
      </c>
      <c r="K3774">
        <v>106</v>
      </c>
      <c r="M3774">
        <v>14.68</v>
      </c>
    </row>
    <row r="3775" spans="3:13" x14ac:dyDescent="0.25">
      <c r="C3775" s="95">
        <v>38428</v>
      </c>
      <c r="D3775" s="98">
        <v>1.9244000000000001</v>
      </c>
      <c r="E3775">
        <v>55.06</v>
      </c>
      <c r="F3775">
        <v>1.3374999999999999</v>
      </c>
      <c r="G3775">
        <v>89.9</v>
      </c>
      <c r="H3775">
        <v>70.575000000000003</v>
      </c>
      <c r="I3775">
        <v>223.5</v>
      </c>
      <c r="J3775">
        <v>366.5</v>
      </c>
      <c r="K3775">
        <v>106.75</v>
      </c>
      <c r="M3775">
        <v>14.68</v>
      </c>
    </row>
    <row r="3776" spans="3:13" x14ac:dyDescent="0.25">
      <c r="C3776" s="95">
        <v>38427</v>
      </c>
      <c r="D3776" s="98">
        <v>1.9262999999999999</v>
      </c>
      <c r="E3776">
        <v>54.8</v>
      </c>
      <c r="F3776">
        <v>1.3420000000000001</v>
      </c>
      <c r="G3776">
        <v>89.9</v>
      </c>
      <c r="H3776">
        <v>71.275000000000006</v>
      </c>
      <c r="I3776">
        <v>225.5</v>
      </c>
      <c r="J3776">
        <v>361</v>
      </c>
      <c r="K3776">
        <v>107</v>
      </c>
      <c r="M3776">
        <v>14.68</v>
      </c>
    </row>
    <row r="3777" spans="3:13" x14ac:dyDescent="0.25">
      <c r="C3777" s="95">
        <v>38426</v>
      </c>
      <c r="D3777" s="98">
        <v>1.9116</v>
      </c>
      <c r="E3777">
        <v>53.85</v>
      </c>
      <c r="F3777">
        <v>1.3305</v>
      </c>
      <c r="G3777">
        <v>89.9</v>
      </c>
      <c r="H3777">
        <v>70.575000000000003</v>
      </c>
      <c r="I3777">
        <v>228.5</v>
      </c>
      <c r="J3777">
        <v>368</v>
      </c>
      <c r="K3777">
        <v>107.25</v>
      </c>
      <c r="M3777">
        <v>14.68</v>
      </c>
    </row>
    <row r="3778" spans="3:13" x14ac:dyDescent="0.25">
      <c r="C3778" s="95">
        <v>38425</v>
      </c>
      <c r="D3778" s="98">
        <v>1.9139999999999999</v>
      </c>
      <c r="E3778">
        <v>53.66</v>
      </c>
      <c r="F3778">
        <v>1.337</v>
      </c>
      <c r="G3778">
        <v>89.75</v>
      </c>
      <c r="H3778">
        <v>70.575000000000003</v>
      </c>
      <c r="I3778">
        <v>214.5</v>
      </c>
      <c r="J3778">
        <v>348</v>
      </c>
      <c r="K3778">
        <v>106.25</v>
      </c>
      <c r="M3778">
        <v>14.68</v>
      </c>
    </row>
    <row r="3779" spans="3:13" x14ac:dyDescent="0.25">
      <c r="C3779" s="95">
        <v>38422</v>
      </c>
      <c r="D3779" s="98">
        <v>1.9246000000000001</v>
      </c>
      <c r="E3779">
        <v>53.1</v>
      </c>
      <c r="F3779">
        <v>1.3452999999999999</v>
      </c>
      <c r="G3779">
        <v>88.25</v>
      </c>
      <c r="H3779">
        <v>72.375</v>
      </c>
      <c r="I3779">
        <v>217.5</v>
      </c>
      <c r="J3779">
        <v>351.5</v>
      </c>
      <c r="K3779">
        <v>106</v>
      </c>
      <c r="M3779">
        <v>14.68</v>
      </c>
    </row>
    <row r="3780" spans="3:13" x14ac:dyDescent="0.25">
      <c r="C3780" s="95">
        <v>38421</v>
      </c>
      <c r="D3780" s="98">
        <v>1.9222999999999999</v>
      </c>
      <c r="E3780">
        <v>52.66</v>
      </c>
      <c r="F3780">
        <v>1.3426</v>
      </c>
      <c r="G3780">
        <v>88</v>
      </c>
      <c r="H3780">
        <v>72.575000000000003</v>
      </c>
      <c r="I3780">
        <v>212.5</v>
      </c>
      <c r="J3780">
        <v>340</v>
      </c>
      <c r="K3780">
        <v>106.5</v>
      </c>
      <c r="M3780">
        <v>14.68</v>
      </c>
    </row>
    <row r="3781" spans="3:13" x14ac:dyDescent="0.25">
      <c r="C3781" s="95">
        <v>38420</v>
      </c>
      <c r="D3781" s="98">
        <v>1.9241999999999999</v>
      </c>
      <c r="E3781">
        <v>53.38</v>
      </c>
      <c r="F3781">
        <v>1.3385</v>
      </c>
      <c r="G3781">
        <v>88</v>
      </c>
      <c r="H3781">
        <v>74.575000000000003</v>
      </c>
      <c r="I3781">
        <v>209.25</v>
      </c>
      <c r="J3781">
        <v>333.5</v>
      </c>
      <c r="K3781">
        <v>106.5</v>
      </c>
      <c r="M3781">
        <v>14.68</v>
      </c>
    </row>
    <row r="3782" spans="3:13" x14ac:dyDescent="0.25">
      <c r="C3782" s="95">
        <v>38419</v>
      </c>
      <c r="D3782" s="98">
        <v>1.9288000000000001</v>
      </c>
      <c r="E3782">
        <v>52.84</v>
      </c>
      <c r="F3782">
        <v>1.3342000000000001</v>
      </c>
      <c r="G3782">
        <v>88</v>
      </c>
      <c r="H3782">
        <v>76.099999999999994</v>
      </c>
      <c r="I3782">
        <v>206.75</v>
      </c>
      <c r="J3782">
        <v>329</v>
      </c>
      <c r="K3782">
        <v>106.5</v>
      </c>
      <c r="M3782">
        <v>14.68</v>
      </c>
    </row>
    <row r="3783" spans="3:13" x14ac:dyDescent="0.25">
      <c r="C3783" s="95">
        <v>38418</v>
      </c>
      <c r="D3783" s="98">
        <v>1.9135</v>
      </c>
      <c r="E3783">
        <v>52.09</v>
      </c>
      <c r="F3783">
        <v>1.3206</v>
      </c>
      <c r="G3783">
        <v>88</v>
      </c>
      <c r="H3783">
        <v>75.5</v>
      </c>
      <c r="I3783">
        <v>205.5</v>
      </c>
      <c r="J3783">
        <v>323.25</v>
      </c>
      <c r="K3783">
        <v>108</v>
      </c>
      <c r="M3783">
        <v>14.68</v>
      </c>
    </row>
    <row r="3784" spans="3:13" x14ac:dyDescent="0.25">
      <c r="C3784" s="95">
        <v>38415</v>
      </c>
      <c r="D3784" s="98">
        <v>1.9235</v>
      </c>
      <c r="E3784">
        <v>51.8</v>
      </c>
      <c r="F3784">
        <v>1.3238000000000001</v>
      </c>
      <c r="G3784">
        <v>87.55</v>
      </c>
      <c r="H3784">
        <v>75.650000000000006</v>
      </c>
      <c r="I3784">
        <v>209</v>
      </c>
      <c r="J3784">
        <v>329</v>
      </c>
      <c r="K3784">
        <v>108.5</v>
      </c>
      <c r="M3784">
        <v>14.68</v>
      </c>
    </row>
    <row r="3785" spans="3:13" x14ac:dyDescent="0.25">
      <c r="C3785" s="95">
        <v>38414</v>
      </c>
      <c r="D3785" s="98">
        <v>1.9072</v>
      </c>
      <c r="E3785">
        <v>51.95</v>
      </c>
      <c r="F3785">
        <v>1.3107</v>
      </c>
      <c r="G3785">
        <v>87.35</v>
      </c>
      <c r="H3785">
        <v>76.099999999999994</v>
      </c>
      <c r="I3785">
        <v>209.5</v>
      </c>
      <c r="J3785">
        <v>330</v>
      </c>
      <c r="K3785">
        <v>109.25</v>
      </c>
      <c r="M3785">
        <v>14.68</v>
      </c>
    </row>
    <row r="3786" spans="3:13" x14ac:dyDescent="0.25">
      <c r="C3786" s="95">
        <v>38413</v>
      </c>
      <c r="D3786" s="98">
        <v>1.9128000000000001</v>
      </c>
      <c r="E3786">
        <v>51.22</v>
      </c>
      <c r="F3786">
        <v>1.3129999999999999</v>
      </c>
      <c r="G3786">
        <v>87.35</v>
      </c>
      <c r="H3786">
        <v>74.650000000000006</v>
      </c>
      <c r="I3786">
        <v>210.25</v>
      </c>
      <c r="J3786">
        <v>332</v>
      </c>
      <c r="K3786">
        <v>108.75</v>
      </c>
      <c r="M3786">
        <v>14.68</v>
      </c>
    </row>
    <row r="3787" spans="3:13" x14ac:dyDescent="0.25">
      <c r="C3787" s="95">
        <v>38412</v>
      </c>
      <c r="D3787" s="98">
        <v>1.9204000000000001</v>
      </c>
      <c r="E3787">
        <v>50.11</v>
      </c>
      <c r="F3787">
        <v>1.3184</v>
      </c>
      <c r="G3787">
        <v>87.35</v>
      </c>
      <c r="H3787">
        <v>75.25</v>
      </c>
      <c r="I3787">
        <v>211</v>
      </c>
      <c r="J3787">
        <v>330</v>
      </c>
      <c r="K3787">
        <v>108.75</v>
      </c>
      <c r="M3787">
        <v>14.68</v>
      </c>
    </row>
    <row r="3788" spans="3:13" x14ac:dyDescent="0.25">
      <c r="C3788" s="95">
        <v>38411</v>
      </c>
      <c r="D3788" s="98">
        <v>1.9218999999999999</v>
      </c>
      <c r="E3788">
        <v>50.06</v>
      </c>
      <c r="F3788">
        <v>1.3234999999999999</v>
      </c>
      <c r="G3788">
        <v>87.224999999999994</v>
      </c>
      <c r="H3788">
        <v>74.224999999999994</v>
      </c>
      <c r="I3788">
        <v>214.5</v>
      </c>
      <c r="J3788">
        <v>337.25</v>
      </c>
      <c r="K3788">
        <v>109</v>
      </c>
      <c r="M3788">
        <v>14.68</v>
      </c>
    </row>
    <row r="3789" spans="3:13" x14ac:dyDescent="0.25">
      <c r="C3789" s="95">
        <v>38408</v>
      </c>
      <c r="D3789" s="98">
        <v>1.9185000000000001</v>
      </c>
      <c r="E3789">
        <v>49.61</v>
      </c>
      <c r="F3789">
        <v>1.3242</v>
      </c>
      <c r="G3789">
        <v>87.825000000000003</v>
      </c>
      <c r="H3789">
        <v>74.150000000000006</v>
      </c>
      <c r="I3789">
        <v>211.5</v>
      </c>
      <c r="J3789">
        <v>323.25</v>
      </c>
      <c r="K3789">
        <v>108.75</v>
      </c>
      <c r="M3789">
        <v>14.68</v>
      </c>
    </row>
    <row r="3790" spans="3:13" x14ac:dyDescent="0.25">
      <c r="C3790" s="95">
        <v>38407</v>
      </c>
      <c r="D3790" s="98">
        <v>1.91</v>
      </c>
      <c r="E3790">
        <v>49.44</v>
      </c>
      <c r="F3790">
        <v>1.3201000000000001</v>
      </c>
      <c r="G3790">
        <v>88.174999999999997</v>
      </c>
      <c r="H3790">
        <v>74.900000000000006</v>
      </c>
      <c r="I3790">
        <v>205.75</v>
      </c>
      <c r="J3790">
        <v>312.75</v>
      </c>
      <c r="K3790">
        <v>107.75</v>
      </c>
      <c r="M3790">
        <v>14.68</v>
      </c>
    </row>
    <row r="3791" spans="3:13" x14ac:dyDescent="0.25">
      <c r="C3791" s="95">
        <v>38406</v>
      </c>
      <c r="D3791" s="98">
        <v>1.9087000000000001</v>
      </c>
      <c r="E3791">
        <v>48.51</v>
      </c>
      <c r="F3791">
        <v>1.3210999999999999</v>
      </c>
      <c r="G3791">
        <v>88.075000000000003</v>
      </c>
      <c r="H3791">
        <v>75.424999999999997</v>
      </c>
      <c r="I3791">
        <v>205.75</v>
      </c>
      <c r="J3791">
        <v>316</v>
      </c>
      <c r="K3791">
        <v>107.75</v>
      </c>
      <c r="M3791">
        <v>14.69</v>
      </c>
    </row>
    <row r="3792" spans="3:13" x14ac:dyDescent="0.25">
      <c r="C3792" s="95">
        <v>38405</v>
      </c>
      <c r="D3792" s="98">
        <v>1.9105000000000001</v>
      </c>
      <c r="E3792">
        <v>48.62</v>
      </c>
      <c r="F3792">
        <v>1.3249</v>
      </c>
      <c r="G3792">
        <v>88.3</v>
      </c>
      <c r="H3792">
        <v>73.55</v>
      </c>
      <c r="I3792">
        <v>207.5</v>
      </c>
      <c r="J3792">
        <v>312.5</v>
      </c>
      <c r="K3792">
        <v>107.75</v>
      </c>
      <c r="M3792">
        <v>14.71</v>
      </c>
    </row>
    <row r="3793" spans="3:13" x14ac:dyDescent="0.25">
      <c r="C3793" s="95">
        <v>38404</v>
      </c>
      <c r="D3793" s="98">
        <v>1.8963000000000001</v>
      </c>
      <c r="E3793">
        <v>46.73</v>
      </c>
      <c r="F3793">
        <v>1.3059000000000001</v>
      </c>
      <c r="G3793">
        <v>88.95</v>
      </c>
      <c r="H3793">
        <v>72.875</v>
      </c>
      <c r="I3793">
        <v>200</v>
      </c>
      <c r="J3793">
        <v>296</v>
      </c>
      <c r="K3793">
        <v>107.5</v>
      </c>
      <c r="M3793">
        <v>14.73</v>
      </c>
    </row>
    <row r="3794" spans="3:13" x14ac:dyDescent="0.25">
      <c r="C3794" s="95">
        <v>38401</v>
      </c>
      <c r="D3794" s="98">
        <v>1.8944000000000001</v>
      </c>
      <c r="E3794">
        <v>46.34</v>
      </c>
      <c r="F3794">
        <v>1.3069999999999999</v>
      </c>
      <c r="G3794">
        <v>88.95</v>
      </c>
      <c r="H3794">
        <v>72.875</v>
      </c>
      <c r="I3794">
        <v>200</v>
      </c>
      <c r="J3794">
        <v>296</v>
      </c>
      <c r="K3794">
        <v>107</v>
      </c>
      <c r="M3794">
        <v>14.73</v>
      </c>
    </row>
    <row r="3795" spans="3:13" x14ac:dyDescent="0.25">
      <c r="C3795" s="95">
        <v>38400</v>
      </c>
      <c r="D3795" s="98">
        <v>1.8946000000000001</v>
      </c>
      <c r="E3795">
        <v>45.82</v>
      </c>
      <c r="F3795">
        <v>1.3068</v>
      </c>
      <c r="G3795">
        <v>90.5</v>
      </c>
      <c r="H3795">
        <v>73.849999999999994</v>
      </c>
      <c r="I3795">
        <v>199.25</v>
      </c>
      <c r="J3795">
        <v>295.5</v>
      </c>
      <c r="K3795">
        <v>107</v>
      </c>
      <c r="M3795">
        <v>14.79</v>
      </c>
    </row>
    <row r="3796" spans="3:13" x14ac:dyDescent="0.25">
      <c r="C3796" s="95">
        <v>38399</v>
      </c>
      <c r="D3796" s="98">
        <v>1.8849</v>
      </c>
      <c r="E3796">
        <v>46.15</v>
      </c>
      <c r="F3796">
        <v>1.3029999999999999</v>
      </c>
      <c r="G3796">
        <v>90.5</v>
      </c>
      <c r="H3796">
        <v>73.900000000000006</v>
      </c>
      <c r="I3796">
        <v>197</v>
      </c>
      <c r="J3796">
        <v>292.5</v>
      </c>
      <c r="K3796">
        <v>107</v>
      </c>
      <c r="M3796">
        <v>14.79</v>
      </c>
    </row>
    <row r="3797" spans="3:13" x14ac:dyDescent="0.25">
      <c r="C3797" s="95">
        <v>38398</v>
      </c>
      <c r="D3797" s="98">
        <v>1.8966000000000001</v>
      </c>
      <c r="E3797">
        <v>45.39</v>
      </c>
      <c r="F3797">
        <v>1.3018000000000001</v>
      </c>
      <c r="G3797">
        <v>90.2</v>
      </c>
      <c r="H3797">
        <v>73</v>
      </c>
      <c r="I3797">
        <v>200</v>
      </c>
      <c r="J3797">
        <v>299.25</v>
      </c>
      <c r="K3797">
        <v>106.5</v>
      </c>
      <c r="M3797">
        <v>14.79</v>
      </c>
    </row>
    <row r="3798" spans="3:13" x14ac:dyDescent="0.25">
      <c r="C3798" s="95">
        <v>38397</v>
      </c>
      <c r="D3798" s="98">
        <v>1.8879999999999999</v>
      </c>
      <c r="E3798">
        <v>45.53</v>
      </c>
      <c r="F3798">
        <v>1.2961</v>
      </c>
      <c r="G3798">
        <v>90.4</v>
      </c>
      <c r="H3798">
        <v>72.575000000000003</v>
      </c>
      <c r="I3798">
        <v>200.5</v>
      </c>
      <c r="J3798">
        <v>301.75</v>
      </c>
      <c r="K3798">
        <v>105.75</v>
      </c>
      <c r="M3798">
        <v>14.75</v>
      </c>
    </row>
    <row r="3799" spans="3:13" x14ac:dyDescent="0.25">
      <c r="C3799" s="95">
        <v>38394</v>
      </c>
      <c r="D3799" s="98">
        <v>1.8672</v>
      </c>
      <c r="E3799">
        <v>44.8</v>
      </c>
      <c r="F3799">
        <v>1.2863</v>
      </c>
      <c r="G3799">
        <v>90.1</v>
      </c>
      <c r="H3799">
        <v>72.525000000000006</v>
      </c>
      <c r="I3799">
        <v>198.25</v>
      </c>
      <c r="J3799">
        <v>294.5</v>
      </c>
      <c r="K3799">
        <v>105.5</v>
      </c>
      <c r="M3799">
        <v>14.75</v>
      </c>
    </row>
    <row r="3800" spans="3:13" x14ac:dyDescent="0.25">
      <c r="C3800" s="95">
        <v>38393</v>
      </c>
      <c r="D3800" s="98">
        <v>1.8688</v>
      </c>
      <c r="E3800">
        <v>44.48</v>
      </c>
      <c r="F3800">
        <v>1.2875000000000001</v>
      </c>
      <c r="G3800">
        <v>89.75</v>
      </c>
      <c r="H3800">
        <v>71.775000000000006</v>
      </c>
      <c r="I3800">
        <v>198.25</v>
      </c>
      <c r="J3800">
        <v>296.25</v>
      </c>
      <c r="K3800">
        <v>105.25</v>
      </c>
      <c r="M3800">
        <v>14.75</v>
      </c>
    </row>
    <row r="3801" spans="3:13" x14ac:dyDescent="0.25">
      <c r="C3801" s="95">
        <v>38392</v>
      </c>
      <c r="D3801" s="98">
        <v>1.8587</v>
      </c>
      <c r="E3801">
        <v>43.13</v>
      </c>
      <c r="F3801">
        <v>1.2802</v>
      </c>
      <c r="G3801">
        <v>91.674999999999997</v>
      </c>
      <c r="H3801">
        <v>68.325000000000003</v>
      </c>
      <c r="I3801">
        <v>195</v>
      </c>
      <c r="J3801">
        <v>290</v>
      </c>
      <c r="K3801">
        <v>105.75</v>
      </c>
      <c r="M3801">
        <v>14.72</v>
      </c>
    </row>
    <row r="3802" spans="3:13" x14ac:dyDescent="0.25">
      <c r="C3802" s="95">
        <v>38391</v>
      </c>
      <c r="D3802" s="98">
        <v>1.8546</v>
      </c>
      <c r="E3802">
        <v>43.07</v>
      </c>
      <c r="F3802">
        <v>1.2766</v>
      </c>
      <c r="G3802">
        <v>92.125</v>
      </c>
      <c r="H3802">
        <v>68.775000000000006</v>
      </c>
      <c r="I3802">
        <v>194.75</v>
      </c>
      <c r="J3802">
        <v>291.75</v>
      </c>
      <c r="K3802">
        <v>105.75</v>
      </c>
      <c r="M3802">
        <v>14.65</v>
      </c>
    </row>
    <row r="3803" spans="3:13" x14ac:dyDescent="0.25">
      <c r="C3803" s="95">
        <v>38390</v>
      </c>
      <c r="D3803" s="98">
        <v>1.8569</v>
      </c>
      <c r="E3803">
        <v>43.04</v>
      </c>
      <c r="F3803">
        <v>1.2758</v>
      </c>
      <c r="G3803">
        <v>91.224999999999994</v>
      </c>
      <c r="H3803">
        <v>70.724999999999994</v>
      </c>
      <c r="I3803">
        <v>196.25</v>
      </c>
      <c r="J3803">
        <v>292.5</v>
      </c>
      <c r="K3803">
        <v>105.75</v>
      </c>
      <c r="M3803">
        <v>14.75</v>
      </c>
    </row>
    <row r="3804" spans="3:13" x14ac:dyDescent="0.25">
      <c r="C3804" s="95">
        <v>38387</v>
      </c>
      <c r="D3804" s="98">
        <v>1.8754</v>
      </c>
      <c r="E3804">
        <v>43.89</v>
      </c>
      <c r="F3804">
        <v>1.2870999999999999</v>
      </c>
      <c r="G3804">
        <v>90.924999999999997</v>
      </c>
      <c r="H3804">
        <v>70.849999999999994</v>
      </c>
      <c r="I3804">
        <v>195</v>
      </c>
      <c r="J3804">
        <v>287.75</v>
      </c>
      <c r="K3804">
        <v>106.25</v>
      </c>
      <c r="M3804">
        <v>14.9</v>
      </c>
    </row>
    <row r="3805" spans="3:13" x14ac:dyDescent="0.25">
      <c r="C3805" s="95">
        <v>38386</v>
      </c>
      <c r="D3805" s="98">
        <v>1.8821000000000001</v>
      </c>
      <c r="E3805">
        <v>43.85</v>
      </c>
      <c r="F3805">
        <v>1.2971999999999999</v>
      </c>
      <c r="G3805">
        <v>91</v>
      </c>
      <c r="H3805">
        <v>71.75</v>
      </c>
      <c r="I3805">
        <v>195</v>
      </c>
      <c r="J3805">
        <v>289.75</v>
      </c>
      <c r="K3805">
        <v>106.25</v>
      </c>
      <c r="M3805">
        <v>15.1</v>
      </c>
    </row>
    <row r="3806" spans="3:13" x14ac:dyDescent="0.25">
      <c r="C3806" s="95">
        <v>38385</v>
      </c>
      <c r="D3806" s="98">
        <v>1.8852</v>
      </c>
      <c r="E3806">
        <v>44.01</v>
      </c>
      <c r="F3806">
        <v>1.3035000000000001</v>
      </c>
      <c r="G3806">
        <v>90.7</v>
      </c>
      <c r="H3806">
        <v>71.625</v>
      </c>
      <c r="I3806">
        <v>195.25</v>
      </c>
      <c r="J3806">
        <v>288.25</v>
      </c>
      <c r="K3806">
        <v>107.25</v>
      </c>
      <c r="M3806">
        <v>14.21</v>
      </c>
    </row>
    <row r="3807" spans="3:13" x14ac:dyDescent="0.25">
      <c r="C3807" s="95">
        <v>38384</v>
      </c>
      <c r="D3807" s="98">
        <v>1.8835</v>
      </c>
      <c r="E3807">
        <v>44.82</v>
      </c>
      <c r="F3807">
        <v>1.3039000000000001</v>
      </c>
      <c r="G3807">
        <v>90.775000000000006</v>
      </c>
      <c r="H3807">
        <v>73.625</v>
      </c>
      <c r="I3807">
        <v>197</v>
      </c>
      <c r="J3807">
        <v>292.25</v>
      </c>
      <c r="K3807">
        <v>106.75</v>
      </c>
      <c r="M3807">
        <v>14.21</v>
      </c>
    </row>
    <row r="3808" spans="3:13" x14ac:dyDescent="0.25">
      <c r="C3808" s="95">
        <v>38383</v>
      </c>
      <c r="D3808" s="98">
        <v>1.8833</v>
      </c>
      <c r="E3808">
        <v>45.92</v>
      </c>
      <c r="F3808">
        <v>1.3031999999999999</v>
      </c>
      <c r="G3808">
        <v>91</v>
      </c>
      <c r="H3808">
        <v>73.775000000000006</v>
      </c>
      <c r="I3808">
        <v>197</v>
      </c>
      <c r="J3808">
        <v>291</v>
      </c>
      <c r="K3808">
        <v>107.25</v>
      </c>
      <c r="M3808">
        <v>14.21</v>
      </c>
    </row>
    <row r="3809" spans="3:13" x14ac:dyDescent="0.25">
      <c r="C3809" s="95">
        <v>38380</v>
      </c>
      <c r="D3809" s="98">
        <v>1.8878999999999999</v>
      </c>
      <c r="E3809">
        <v>44.95</v>
      </c>
      <c r="F3809">
        <v>1.3042</v>
      </c>
      <c r="G3809">
        <v>91</v>
      </c>
      <c r="H3809">
        <v>74.125</v>
      </c>
      <c r="I3809">
        <v>195.75</v>
      </c>
      <c r="J3809">
        <v>290</v>
      </c>
      <c r="K3809">
        <v>107.25</v>
      </c>
      <c r="M3809">
        <v>14.15</v>
      </c>
    </row>
    <row r="3810" spans="3:13" x14ac:dyDescent="0.25">
      <c r="C3810" s="95">
        <v>38379</v>
      </c>
      <c r="D3810" s="98">
        <v>1.8878999999999999</v>
      </c>
      <c r="E3810">
        <v>46.44</v>
      </c>
      <c r="F3810">
        <v>1.3032999999999999</v>
      </c>
      <c r="G3810">
        <v>91</v>
      </c>
      <c r="H3810">
        <v>74.2</v>
      </c>
      <c r="I3810">
        <v>195.75</v>
      </c>
      <c r="J3810">
        <v>289.5</v>
      </c>
      <c r="K3810">
        <v>107</v>
      </c>
      <c r="M3810">
        <v>14.14</v>
      </c>
    </row>
    <row r="3811" spans="3:13" x14ac:dyDescent="0.25">
      <c r="C3811" s="95">
        <v>38378</v>
      </c>
      <c r="D3811" s="98">
        <v>1.8833</v>
      </c>
      <c r="E3811">
        <v>46.51</v>
      </c>
      <c r="F3811">
        <v>1.3083</v>
      </c>
      <c r="G3811">
        <v>91</v>
      </c>
      <c r="H3811">
        <v>74.575000000000003</v>
      </c>
      <c r="I3811">
        <v>198.75</v>
      </c>
      <c r="J3811">
        <v>295.25</v>
      </c>
      <c r="K3811">
        <v>106.5</v>
      </c>
      <c r="M3811">
        <v>14.14</v>
      </c>
    </row>
    <row r="3812" spans="3:13" x14ac:dyDescent="0.25">
      <c r="C3812" s="95">
        <v>38377</v>
      </c>
      <c r="D3812" s="98">
        <v>1.8640000000000001</v>
      </c>
      <c r="E3812">
        <v>46.96</v>
      </c>
      <c r="F3812">
        <v>1.2971999999999999</v>
      </c>
      <c r="G3812">
        <v>91.5</v>
      </c>
      <c r="H3812">
        <v>75.075000000000003</v>
      </c>
      <c r="I3812">
        <v>199</v>
      </c>
      <c r="J3812">
        <v>297</v>
      </c>
      <c r="K3812">
        <v>106</v>
      </c>
      <c r="M3812">
        <v>14.14</v>
      </c>
    </row>
    <row r="3813" spans="3:13" x14ac:dyDescent="0.25">
      <c r="C3813" s="95">
        <v>38376</v>
      </c>
      <c r="D3813" s="98">
        <v>1.8803000000000001</v>
      </c>
      <c r="E3813">
        <v>46.01</v>
      </c>
      <c r="F3813">
        <v>1.3053999999999999</v>
      </c>
      <c r="G3813">
        <v>91.5</v>
      </c>
      <c r="H3813">
        <v>75.424999999999997</v>
      </c>
      <c r="I3813">
        <v>197.75</v>
      </c>
      <c r="J3813">
        <v>295.25</v>
      </c>
      <c r="K3813">
        <v>105.5</v>
      </c>
      <c r="M3813">
        <v>14.14</v>
      </c>
    </row>
    <row r="3814" spans="3:13" x14ac:dyDescent="0.25">
      <c r="C3814" s="95">
        <v>38373</v>
      </c>
      <c r="D3814" s="98">
        <v>1.8784000000000001</v>
      </c>
      <c r="E3814">
        <v>45.73</v>
      </c>
      <c r="F3814">
        <v>1.3048</v>
      </c>
      <c r="G3814">
        <v>92.5</v>
      </c>
      <c r="H3814">
        <v>75.875</v>
      </c>
      <c r="I3814">
        <v>197</v>
      </c>
      <c r="J3814">
        <v>295.75</v>
      </c>
      <c r="K3814">
        <v>105.5</v>
      </c>
      <c r="M3814">
        <v>14.1</v>
      </c>
    </row>
    <row r="3815" spans="3:13" x14ac:dyDescent="0.25">
      <c r="C3815" s="95">
        <v>38372</v>
      </c>
      <c r="D3815" s="98">
        <v>1.8714</v>
      </c>
      <c r="E3815">
        <v>44.32</v>
      </c>
      <c r="F3815">
        <v>1.2966</v>
      </c>
      <c r="G3815">
        <v>93</v>
      </c>
      <c r="H3815">
        <v>74.349999999999994</v>
      </c>
      <c r="I3815">
        <v>197.75</v>
      </c>
      <c r="J3815">
        <v>294.75</v>
      </c>
      <c r="K3815">
        <v>105</v>
      </c>
      <c r="M3815">
        <v>14.1</v>
      </c>
    </row>
    <row r="3816" spans="3:13" x14ac:dyDescent="0.25">
      <c r="C3816" s="95">
        <v>38371</v>
      </c>
      <c r="D3816" s="98">
        <v>1.8709</v>
      </c>
      <c r="E3816">
        <v>44.71</v>
      </c>
      <c r="F3816">
        <v>1.3</v>
      </c>
      <c r="G3816">
        <v>93</v>
      </c>
      <c r="H3816">
        <v>75.775000000000006</v>
      </c>
      <c r="I3816">
        <v>196.75</v>
      </c>
      <c r="J3816">
        <v>299</v>
      </c>
      <c r="K3816">
        <v>103.75</v>
      </c>
      <c r="M3816">
        <v>14.08</v>
      </c>
    </row>
    <row r="3817" spans="3:13" x14ac:dyDescent="0.25">
      <c r="C3817" s="95">
        <v>38370</v>
      </c>
      <c r="D3817" s="98">
        <v>1.8668</v>
      </c>
      <c r="E3817">
        <v>45.39</v>
      </c>
      <c r="F3817">
        <v>1.3026</v>
      </c>
      <c r="G3817">
        <v>93</v>
      </c>
      <c r="H3817">
        <v>75.575000000000003</v>
      </c>
      <c r="I3817">
        <v>196</v>
      </c>
      <c r="J3817">
        <v>296.5</v>
      </c>
      <c r="K3817">
        <v>104</v>
      </c>
      <c r="M3817">
        <v>14.08</v>
      </c>
    </row>
    <row r="3818" spans="3:13" x14ac:dyDescent="0.25">
      <c r="C3818" s="95">
        <v>38369</v>
      </c>
      <c r="D3818" s="98">
        <v>1.8596999999999999</v>
      </c>
      <c r="E3818">
        <v>45.03</v>
      </c>
      <c r="F3818">
        <v>1.3062</v>
      </c>
      <c r="G3818">
        <v>93</v>
      </c>
      <c r="H3818">
        <v>76.775000000000006</v>
      </c>
      <c r="I3818">
        <v>197.25</v>
      </c>
      <c r="J3818">
        <v>297.5</v>
      </c>
      <c r="K3818">
        <v>104.25</v>
      </c>
      <c r="M3818">
        <v>14</v>
      </c>
    </row>
    <row r="3819" spans="3:13" x14ac:dyDescent="0.25">
      <c r="C3819" s="95">
        <v>38366</v>
      </c>
      <c r="D3819" s="98">
        <v>1.8703000000000001</v>
      </c>
      <c r="E3819">
        <v>45.15</v>
      </c>
      <c r="F3819">
        <v>1.3103</v>
      </c>
      <c r="G3819">
        <v>93</v>
      </c>
      <c r="H3819">
        <v>76.775000000000006</v>
      </c>
      <c r="I3819">
        <v>197.25</v>
      </c>
      <c r="J3819">
        <v>297.5</v>
      </c>
      <c r="K3819">
        <v>104.5</v>
      </c>
      <c r="M3819">
        <v>14</v>
      </c>
    </row>
    <row r="3820" spans="3:13" x14ac:dyDescent="0.25">
      <c r="C3820" s="95">
        <v>38365</v>
      </c>
      <c r="D3820" s="98">
        <v>1.8823000000000001</v>
      </c>
      <c r="E3820">
        <v>45.21</v>
      </c>
      <c r="F3820">
        <v>1.3217000000000001</v>
      </c>
      <c r="G3820">
        <v>93</v>
      </c>
      <c r="H3820">
        <v>76.2</v>
      </c>
      <c r="I3820">
        <v>200</v>
      </c>
      <c r="J3820">
        <v>307.5</v>
      </c>
      <c r="K3820">
        <v>105.5</v>
      </c>
      <c r="M3820">
        <v>14.06</v>
      </c>
    </row>
    <row r="3821" spans="3:13" x14ac:dyDescent="0.25">
      <c r="C3821" s="95">
        <v>38364</v>
      </c>
      <c r="D3821" s="98">
        <v>1.8912</v>
      </c>
      <c r="E3821">
        <v>43.68</v>
      </c>
      <c r="F3821">
        <v>1.3263</v>
      </c>
      <c r="G3821">
        <v>93</v>
      </c>
      <c r="H3821">
        <v>75.8</v>
      </c>
      <c r="I3821">
        <v>200.5</v>
      </c>
      <c r="J3821">
        <v>307.25</v>
      </c>
      <c r="K3821">
        <v>106</v>
      </c>
      <c r="M3821">
        <v>13.98</v>
      </c>
    </row>
    <row r="3822" spans="3:13" x14ac:dyDescent="0.25">
      <c r="C3822" s="95">
        <v>38363</v>
      </c>
      <c r="D3822" s="98">
        <v>1.8781000000000001</v>
      </c>
      <c r="E3822">
        <v>43.12</v>
      </c>
      <c r="F3822">
        <v>1.3111999999999999</v>
      </c>
      <c r="G3822">
        <v>93</v>
      </c>
      <c r="H3822">
        <v>77.05</v>
      </c>
      <c r="I3822">
        <v>206.75</v>
      </c>
      <c r="J3822">
        <v>306.5</v>
      </c>
      <c r="K3822">
        <v>106.5</v>
      </c>
      <c r="M3822">
        <v>13.95</v>
      </c>
    </row>
    <row r="3823" spans="3:13" x14ac:dyDescent="0.25">
      <c r="C3823" s="95">
        <v>38362</v>
      </c>
      <c r="D3823" s="98">
        <v>1.8758999999999999</v>
      </c>
      <c r="E3823">
        <v>42.92</v>
      </c>
      <c r="F3823">
        <v>1.3083</v>
      </c>
      <c r="G3823">
        <v>92</v>
      </c>
      <c r="H3823">
        <v>75.05</v>
      </c>
      <c r="I3823">
        <v>206.75</v>
      </c>
      <c r="J3823">
        <v>307.75</v>
      </c>
      <c r="K3823">
        <v>104.5</v>
      </c>
      <c r="M3823">
        <v>13.9</v>
      </c>
    </row>
    <row r="3824" spans="3:13" x14ac:dyDescent="0.25">
      <c r="C3824" s="95">
        <v>38359</v>
      </c>
      <c r="D3824" s="98">
        <v>1.8694</v>
      </c>
      <c r="E3824">
        <v>43.18</v>
      </c>
      <c r="F3824">
        <v>1.3052999999999999</v>
      </c>
      <c r="G3824">
        <v>90.75</v>
      </c>
      <c r="H3824">
        <v>74.95</v>
      </c>
      <c r="I3824">
        <v>206.75</v>
      </c>
      <c r="J3824">
        <v>309.75</v>
      </c>
      <c r="K3824">
        <v>104.75</v>
      </c>
      <c r="M3824">
        <v>13.85</v>
      </c>
    </row>
    <row r="3825" spans="3:13" x14ac:dyDescent="0.25">
      <c r="C3825" s="95">
        <v>38358</v>
      </c>
      <c r="D3825" s="98">
        <v>1.8749</v>
      </c>
      <c r="E3825">
        <v>42.85</v>
      </c>
      <c r="F3825">
        <v>1.3167</v>
      </c>
      <c r="G3825">
        <v>92</v>
      </c>
      <c r="H3825">
        <v>75.8</v>
      </c>
      <c r="I3825">
        <v>208.75</v>
      </c>
      <c r="J3825">
        <v>308.25</v>
      </c>
      <c r="K3825">
        <v>104.5</v>
      </c>
      <c r="M3825">
        <v>13.72</v>
      </c>
    </row>
    <row r="3826" spans="3:13" x14ac:dyDescent="0.25">
      <c r="C3826" s="95">
        <v>38357</v>
      </c>
      <c r="D3826" s="98">
        <v>1.8825000000000001</v>
      </c>
      <c r="E3826">
        <v>40.51</v>
      </c>
      <c r="F3826">
        <v>1.3259000000000001</v>
      </c>
      <c r="G3826">
        <v>92.25</v>
      </c>
      <c r="H3826">
        <v>75.75</v>
      </c>
      <c r="I3826">
        <v>201.5</v>
      </c>
      <c r="J3826">
        <v>299.75</v>
      </c>
      <c r="K3826">
        <v>104.5</v>
      </c>
      <c r="M3826">
        <v>13.75</v>
      </c>
    </row>
    <row r="3827" spans="3:13" x14ac:dyDescent="0.25">
      <c r="C3827" s="95">
        <v>38356</v>
      </c>
      <c r="D3827" s="98">
        <v>1.8818999999999999</v>
      </c>
      <c r="E3827">
        <v>41.04</v>
      </c>
      <c r="F3827">
        <v>1.327</v>
      </c>
      <c r="G3827">
        <v>92.25</v>
      </c>
      <c r="H3827">
        <v>76.5</v>
      </c>
      <c r="I3827">
        <v>201</v>
      </c>
      <c r="J3827">
        <v>296</v>
      </c>
      <c r="K3827">
        <v>104.75</v>
      </c>
      <c r="M3827">
        <v>13.65</v>
      </c>
    </row>
    <row r="3828" spans="3:13" x14ac:dyDescent="0.25">
      <c r="C3828" s="95">
        <v>38355</v>
      </c>
      <c r="D3828" s="98">
        <v>1.9040999999999999</v>
      </c>
      <c r="E3828">
        <v>40.46</v>
      </c>
      <c r="F3828">
        <v>1.3461000000000001</v>
      </c>
      <c r="G3828">
        <v>89.85</v>
      </c>
      <c r="H3828">
        <v>76.7</v>
      </c>
      <c r="I3828">
        <v>201.75</v>
      </c>
      <c r="J3828">
        <v>302.25</v>
      </c>
      <c r="K3828">
        <v>105.5</v>
      </c>
      <c r="M3828">
        <v>13.63</v>
      </c>
    </row>
    <row r="3829" spans="3:13" x14ac:dyDescent="0.25">
      <c r="C3829" s="95">
        <v>38352</v>
      </c>
      <c r="D3829" s="98">
        <v>1.9184000000000001</v>
      </c>
      <c r="E3829">
        <v>40.46</v>
      </c>
      <c r="F3829">
        <v>1.3557999999999999</v>
      </c>
      <c r="G3829">
        <v>89.85</v>
      </c>
      <c r="H3829">
        <v>76.400000000000006</v>
      </c>
      <c r="I3829">
        <v>204.75</v>
      </c>
      <c r="J3829">
        <v>307.5</v>
      </c>
      <c r="K3829">
        <v>106</v>
      </c>
      <c r="M3829">
        <v>13.67</v>
      </c>
    </row>
    <row r="3830" spans="3:13" x14ac:dyDescent="0.25">
      <c r="C3830" s="95">
        <v>38351</v>
      </c>
      <c r="D3830" s="98">
        <v>1.9262999999999999</v>
      </c>
      <c r="E3830">
        <v>40.369999999999997</v>
      </c>
      <c r="F3830">
        <v>1.3634999999999999</v>
      </c>
      <c r="G3830">
        <v>89.85</v>
      </c>
      <c r="H3830">
        <v>76.400000000000006</v>
      </c>
      <c r="I3830">
        <v>204.75</v>
      </c>
      <c r="J3830">
        <v>307.5</v>
      </c>
      <c r="K3830">
        <v>106.5</v>
      </c>
      <c r="M3830">
        <v>13.67</v>
      </c>
    </row>
    <row r="3831" spans="3:13" x14ac:dyDescent="0.25">
      <c r="C3831" s="95">
        <v>38350</v>
      </c>
      <c r="D3831" s="98">
        <v>1.9172</v>
      </c>
      <c r="E3831">
        <v>39.17</v>
      </c>
      <c r="F3831">
        <v>1.3603000000000001</v>
      </c>
      <c r="G3831">
        <v>90.075000000000003</v>
      </c>
      <c r="H3831">
        <v>75.349999999999994</v>
      </c>
      <c r="I3831">
        <v>203.25</v>
      </c>
      <c r="J3831">
        <v>303.5</v>
      </c>
      <c r="K3831">
        <v>106.5</v>
      </c>
      <c r="M3831">
        <v>16.190000000000001</v>
      </c>
    </row>
    <row r="3832" spans="3:13" x14ac:dyDescent="0.25">
      <c r="C3832" s="95">
        <v>38349</v>
      </c>
      <c r="D3832" s="98">
        <v>1.9274</v>
      </c>
      <c r="E3832">
        <v>40.07</v>
      </c>
      <c r="F3832">
        <v>1.3608</v>
      </c>
      <c r="G3832">
        <v>92</v>
      </c>
      <c r="H3832">
        <v>73.75</v>
      </c>
      <c r="I3832">
        <v>207</v>
      </c>
      <c r="J3832">
        <v>305</v>
      </c>
      <c r="K3832">
        <v>106.75</v>
      </c>
      <c r="M3832">
        <v>16.2</v>
      </c>
    </row>
    <row r="3833" spans="3:13" x14ac:dyDescent="0.25">
      <c r="C3833" s="95">
        <v>38348</v>
      </c>
      <c r="D3833" s="98">
        <v>1.9363999999999999</v>
      </c>
      <c r="E3833">
        <v>40.07</v>
      </c>
      <c r="F3833">
        <v>1.3613999999999999</v>
      </c>
      <c r="G3833">
        <v>92.525000000000006</v>
      </c>
      <c r="H3833">
        <v>74.775000000000006</v>
      </c>
      <c r="I3833">
        <v>207.5</v>
      </c>
      <c r="J3833">
        <v>305</v>
      </c>
      <c r="K3833">
        <v>106.75</v>
      </c>
      <c r="M3833">
        <v>16.21</v>
      </c>
    </row>
    <row r="3834" spans="3:13" x14ac:dyDescent="0.25">
      <c r="C3834" s="95">
        <v>38345</v>
      </c>
      <c r="D3834" s="98">
        <v>1.9239999999999999</v>
      </c>
      <c r="E3834">
        <v>40.07</v>
      </c>
      <c r="F3834">
        <v>1.3528</v>
      </c>
      <c r="G3834">
        <v>92.35</v>
      </c>
      <c r="H3834">
        <v>73.8</v>
      </c>
      <c r="I3834">
        <v>207</v>
      </c>
      <c r="J3834">
        <v>309.5</v>
      </c>
      <c r="K3834">
        <v>106.5</v>
      </c>
      <c r="M3834">
        <v>16.48</v>
      </c>
    </row>
    <row r="3835" spans="3:13" x14ac:dyDescent="0.25">
      <c r="C3835" s="95">
        <v>38344</v>
      </c>
      <c r="D3835" s="98">
        <v>1.9238</v>
      </c>
      <c r="E3835">
        <v>40.71</v>
      </c>
      <c r="F3835">
        <v>1.3508</v>
      </c>
      <c r="G3835">
        <v>92.35</v>
      </c>
      <c r="H3835">
        <v>73.8</v>
      </c>
      <c r="I3835">
        <v>207</v>
      </c>
      <c r="J3835">
        <v>309.5</v>
      </c>
      <c r="K3835">
        <v>106.5</v>
      </c>
      <c r="M3835">
        <v>16.48</v>
      </c>
    </row>
    <row r="3836" spans="3:13" x14ac:dyDescent="0.25">
      <c r="C3836" s="95">
        <v>38343</v>
      </c>
      <c r="D3836" s="98">
        <v>1.9136</v>
      </c>
      <c r="E3836">
        <v>40.64</v>
      </c>
      <c r="F3836">
        <v>1.3385</v>
      </c>
      <c r="G3836">
        <v>91.075000000000003</v>
      </c>
      <c r="H3836">
        <v>73.099999999999994</v>
      </c>
      <c r="I3836">
        <v>205.5</v>
      </c>
      <c r="J3836">
        <v>307</v>
      </c>
      <c r="K3836">
        <v>106.5</v>
      </c>
      <c r="M3836">
        <v>16.48</v>
      </c>
    </row>
    <row r="3837" spans="3:13" x14ac:dyDescent="0.25">
      <c r="C3837" s="95">
        <v>38342</v>
      </c>
      <c r="D3837" s="98">
        <v>1.9281999999999999</v>
      </c>
      <c r="E3837">
        <v>42.37</v>
      </c>
      <c r="F3837">
        <v>1.3369</v>
      </c>
      <c r="G3837">
        <v>89.7</v>
      </c>
      <c r="H3837">
        <v>73.099999999999994</v>
      </c>
      <c r="I3837">
        <v>205.75</v>
      </c>
      <c r="J3837">
        <v>305.5</v>
      </c>
      <c r="K3837">
        <v>106.5</v>
      </c>
      <c r="M3837">
        <v>16.5</v>
      </c>
    </row>
    <row r="3838" spans="3:13" x14ac:dyDescent="0.25">
      <c r="C3838" s="95">
        <v>38341</v>
      </c>
      <c r="D3838" s="98">
        <v>1.9456</v>
      </c>
      <c r="E3838">
        <v>42.45</v>
      </c>
      <c r="F3838">
        <v>1.3391</v>
      </c>
      <c r="G3838">
        <v>88.575000000000003</v>
      </c>
      <c r="H3838">
        <v>73.099999999999994</v>
      </c>
      <c r="I3838">
        <v>206.5</v>
      </c>
      <c r="J3838">
        <v>306</v>
      </c>
      <c r="K3838">
        <v>106.25</v>
      </c>
      <c r="M3838">
        <v>16.45</v>
      </c>
    </row>
    <row r="3839" spans="3:13" x14ac:dyDescent="0.25">
      <c r="C3839" s="95">
        <v>38338</v>
      </c>
      <c r="D3839" s="98">
        <v>1.9418</v>
      </c>
      <c r="E3839">
        <v>43.39</v>
      </c>
      <c r="F3839">
        <v>1.3307</v>
      </c>
      <c r="G3839">
        <v>88.35</v>
      </c>
      <c r="H3839">
        <v>73.849999999999994</v>
      </c>
      <c r="I3839">
        <v>204.5</v>
      </c>
      <c r="J3839">
        <v>304.25</v>
      </c>
      <c r="K3839">
        <v>106.25</v>
      </c>
      <c r="M3839">
        <v>16.489999999999998</v>
      </c>
    </row>
    <row r="3840" spans="3:13" x14ac:dyDescent="0.25">
      <c r="C3840" s="95">
        <v>38337</v>
      </c>
      <c r="D3840" s="98">
        <v>1.9309000000000001</v>
      </c>
      <c r="E3840">
        <v>41.45</v>
      </c>
      <c r="F3840">
        <v>1.3242</v>
      </c>
      <c r="G3840">
        <v>86.6</v>
      </c>
      <c r="H3840">
        <v>73.325000000000003</v>
      </c>
      <c r="I3840">
        <v>203.5</v>
      </c>
      <c r="J3840">
        <v>297.5</v>
      </c>
      <c r="K3840">
        <v>106.5</v>
      </c>
      <c r="M3840">
        <v>16.52</v>
      </c>
    </row>
    <row r="3841" spans="3:13" x14ac:dyDescent="0.25">
      <c r="C3841" s="95">
        <v>38336</v>
      </c>
      <c r="D3841" s="98">
        <v>1.9416</v>
      </c>
      <c r="E3841">
        <v>42.22</v>
      </c>
      <c r="F3841">
        <v>1.3382000000000001</v>
      </c>
      <c r="G3841">
        <v>86</v>
      </c>
      <c r="H3841">
        <v>72.45</v>
      </c>
      <c r="I3841">
        <v>205</v>
      </c>
      <c r="J3841">
        <v>302.5</v>
      </c>
      <c r="K3841">
        <v>106.5</v>
      </c>
      <c r="M3841">
        <v>16.53</v>
      </c>
    </row>
    <row r="3842" spans="3:13" x14ac:dyDescent="0.25">
      <c r="C3842" s="95">
        <v>38335</v>
      </c>
      <c r="D3842" s="98">
        <v>1.9281999999999999</v>
      </c>
      <c r="E3842">
        <v>39.25</v>
      </c>
      <c r="F3842">
        <v>1.3302</v>
      </c>
      <c r="G3842">
        <v>85.174999999999997</v>
      </c>
      <c r="H3842">
        <v>74.400000000000006</v>
      </c>
      <c r="I3842">
        <v>195</v>
      </c>
      <c r="J3842">
        <v>285</v>
      </c>
      <c r="K3842">
        <v>106.75</v>
      </c>
      <c r="M3842">
        <v>16.399999999999999</v>
      </c>
    </row>
    <row r="3843" spans="3:13" x14ac:dyDescent="0.25">
      <c r="C3843" s="95">
        <v>38334</v>
      </c>
      <c r="D3843" s="98">
        <v>1.9253</v>
      </c>
      <c r="E3843">
        <v>37.840000000000003</v>
      </c>
      <c r="F3843">
        <v>1.331</v>
      </c>
      <c r="G3843">
        <v>86.2</v>
      </c>
      <c r="H3843">
        <v>74.474999999999994</v>
      </c>
      <c r="I3843">
        <v>197.25</v>
      </c>
      <c r="J3843">
        <v>286.75</v>
      </c>
      <c r="K3843">
        <v>107</v>
      </c>
      <c r="M3843">
        <v>16.399999999999999</v>
      </c>
    </row>
    <row r="3844" spans="3:13" x14ac:dyDescent="0.25">
      <c r="C3844" s="95">
        <v>38331</v>
      </c>
      <c r="D3844" s="98">
        <v>1.9151</v>
      </c>
      <c r="E3844">
        <v>37.380000000000003</v>
      </c>
      <c r="F3844">
        <v>1.3224</v>
      </c>
      <c r="G3844">
        <v>85.5</v>
      </c>
      <c r="H3844">
        <v>74.75</v>
      </c>
      <c r="I3844">
        <v>193.5</v>
      </c>
      <c r="J3844">
        <v>284</v>
      </c>
      <c r="K3844">
        <v>107</v>
      </c>
      <c r="M3844">
        <v>16.55</v>
      </c>
    </row>
    <row r="3845" spans="3:13" x14ac:dyDescent="0.25">
      <c r="C3845" s="95">
        <v>38330</v>
      </c>
      <c r="D3845" s="98">
        <v>1.9269000000000001</v>
      </c>
      <c r="E3845">
        <v>39.67</v>
      </c>
      <c r="F3845">
        <v>1.3317000000000001</v>
      </c>
      <c r="G3845">
        <v>85.4</v>
      </c>
      <c r="H3845">
        <v>74.125</v>
      </c>
      <c r="I3845">
        <v>194.75</v>
      </c>
      <c r="J3845">
        <v>290</v>
      </c>
      <c r="K3845">
        <v>107</v>
      </c>
      <c r="M3845">
        <v>16.5</v>
      </c>
    </row>
    <row r="3846" spans="3:13" x14ac:dyDescent="0.25">
      <c r="C3846" s="95">
        <v>38329</v>
      </c>
      <c r="D3846" s="98">
        <v>1.9334</v>
      </c>
      <c r="E3846">
        <v>38.69</v>
      </c>
      <c r="F3846">
        <v>1.3334999999999999</v>
      </c>
      <c r="G3846">
        <v>87.05</v>
      </c>
      <c r="H3846">
        <v>75.650000000000006</v>
      </c>
      <c r="I3846">
        <v>195.5</v>
      </c>
      <c r="J3846">
        <v>287.25</v>
      </c>
      <c r="K3846">
        <v>106.25</v>
      </c>
      <c r="M3846">
        <v>16.55</v>
      </c>
    </row>
    <row r="3847" spans="3:13" x14ac:dyDescent="0.25">
      <c r="C3847" s="95">
        <v>38328</v>
      </c>
      <c r="D3847" s="98">
        <v>1.9453</v>
      </c>
      <c r="E3847">
        <v>38.270000000000003</v>
      </c>
      <c r="F3847">
        <v>1.3425</v>
      </c>
      <c r="G3847">
        <v>86.4</v>
      </c>
      <c r="H3847">
        <v>75.95</v>
      </c>
      <c r="I3847">
        <v>193.75</v>
      </c>
      <c r="J3847">
        <v>287</v>
      </c>
      <c r="K3847">
        <v>106.5</v>
      </c>
      <c r="M3847">
        <v>16.5</v>
      </c>
    </row>
    <row r="3848" spans="3:13" x14ac:dyDescent="0.25">
      <c r="C3848" s="95">
        <v>38327</v>
      </c>
      <c r="D3848" s="98">
        <v>1.9387000000000001</v>
      </c>
      <c r="E3848">
        <v>39.65</v>
      </c>
      <c r="F3848">
        <v>1.3399000000000001</v>
      </c>
      <c r="G3848">
        <v>87.474999999999994</v>
      </c>
      <c r="H3848">
        <v>76.5</v>
      </c>
      <c r="I3848">
        <v>197.75</v>
      </c>
      <c r="J3848">
        <v>293</v>
      </c>
      <c r="K3848">
        <v>107</v>
      </c>
      <c r="M3848">
        <v>16.95</v>
      </c>
    </row>
    <row r="3849" spans="3:13" x14ac:dyDescent="0.25">
      <c r="C3849" s="95">
        <v>38324</v>
      </c>
      <c r="D3849" s="98">
        <v>1.9433</v>
      </c>
      <c r="E3849">
        <v>39.36</v>
      </c>
      <c r="F3849">
        <v>1.3452999999999999</v>
      </c>
      <c r="G3849">
        <v>87.3</v>
      </c>
      <c r="H3849">
        <v>78.5</v>
      </c>
      <c r="I3849">
        <v>196.25</v>
      </c>
      <c r="J3849">
        <v>291</v>
      </c>
      <c r="K3849">
        <v>107.25</v>
      </c>
      <c r="M3849">
        <v>17.2</v>
      </c>
    </row>
    <row r="3850" spans="3:13" x14ac:dyDescent="0.25">
      <c r="C3850" s="95">
        <v>38323</v>
      </c>
      <c r="D3850" s="98">
        <v>1.9244000000000001</v>
      </c>
      <c r="E3850">
        <v>40.15</v>
      </c>
      <c r="F3850">
        <v>1.327</v>
      </c>
      <c r="G3850">
        <v>88.125</v>
      </c>
      <c r="H3850">
        <v>78.924999999999997</v>
      </c>
      <c r="I3850">
        <v>192.5</v>
      </c>
      <c r="J3850">
        <v>283.5</v>
      </c>
      <c r="K3850">
        <v>107.25</v>
      </c>
      <c r="M3850">
        <v>17.149999999999999</v>
      </c>
    </row>
    <row r="3851" spans="3:13" x14ac:dyDescent="0.25">
      <c r="C3851" s="95">
        <v>38322</v>
      </c>
      <c r="D3851" s="98">
        <v>1.9326000000000001</v>
      </c>
      <c r="E3851">
        <v>42.31</v>
      </c>
      <c r="F3851">
        <v>1.3327</v>
      </c>
      <c r="G3851">
        <v>89.174999999999997</v>
      </c>
      <c r="H3851">
        <v>78.95</v>
      </c>
      <c r="I3851">
        <v>191.5</v>
      </c>
      <c r="J3851">
        <v>286</v>
      </c>
      <c r="K3851">
        <v>107.5</v>
      </c>
      <c r="M3851">
        <v>14.97</v>
      </c>
    </row>
    <row r="3852" spans="3:13" x14ac:dyDescent="0.25">
      <c r="C3852" s="95">
        <v>38321</v>
      </c>
      <c r="D3852" s="98">
        <v>1.9107000000000001</v>
      </c>
      <c r="E3852">
        <v>45.51</v>
      </c>
      <c r="F3852">
        <v>1.3290999999999999</v>
      </c>
      <c r="G3852">
        <v>85</v>
      </c>
      <c r="H3852">
        <v>79.075000000000003</v>
      </c>
      <c r="I3852">
        <v>192.5</v>
      </c>
      <c r="J3852">
        <v>289.75</v>
      </c>
      <c r="K3852">
        <v>107.5</v>
      </c>
      <c r="M3852">
        <v>14.97</v>
      </c>
    </row>
    <row r="3853" spans="3:13" x14ac:dyDescent="0.25">
      <c r="C3853" s="95">
        <v>38320</v>
      </c>
      <c r="D3853" s="98">
        <v>1.8929</v>
      </c>
      <c r="E3853">
        <v>45.75</v>
      </c>
      <c r="F3853">
        <v>1.3270999999999999</v>
      </c>
      <c r="G3853">
        <v>85</v>
      </c>
      <c r="H3853">
        <v>77.349999999999994</v>
      </c>
      <c r="I3853">
        <v>193.25</v>
      </c>
      <c r="J3853">
        <v>287</v>
      </c>
      <c r="K3853">
        <v>108</v>
      </c>
      <c r="M3853">
        <v>14.97</v>
      </c>
    </row>
    <row r="3854" spans="3:13" x14ac:dyDescent="0.25">
      <c r="C3854" s="95">
        <v>38317</v>
      </c>
      <c r="D3854" s="98">
        <v>1.8942000000000001</v>
      </c>
      <c r="E3854">
        <v>44.57</v>
      </c>
      <c r="F3854">
        <v>1.3289</v>
      </c>
      <c r="G3854">
        <v>85</v>
      </c>
      <c r="H3854">
        <v>76.875</v>
      </c>
      <c r="I3854">
        <v>197</v>
      </c>
      <c r="J3854">
        <v>291.25</v>
      </c>
      <c r="K3854">
        <v>108.75</v>
      </c>
      <c r="M3854">
        <v>14.92</v>
      </c>
    </row>
    <row r="3855" spans="3:13" x14ac:dyDescent="0.25">
      <c r="C3855" s="95">
        <v>38316</v>
      </c>
      <c r="D3855" s="98">
        <v>1.8889</v>
      </c>
      <c r="E3855">
        <v>44.66</v>
      </c>
      <c r="F3855">
        <v>1.3244</v>
      </c>
      <c r="G3855">
        <v>85</v>
      </c>
      <c r="H3855">
        <v>76.55</v>
      </c>
      <c r="I3855">
        <v>197.75</v>
      </c>
      <c r="J3855">
        <v>299.25</v>
      </c>
      <c r="K3855">
        <v>109</v>
      </c>
      <c r="M3855">
        <v>14.92</v>
      </c>
    </row>
    <row r="3856" spans="3:13" x14ac:dyDescent="0.25">
      <c r="C3856" s="95">
        <v>38315</v>
      </c>
      <c r="D3856" s="98">
        <v>1.8796999999999999</v>
      </c>
      <c r="E3856">
        <v>44.82</v>
      </c>
      <c r="F3856">
        <v>1.3173999999999999</v>
      </c>
      <c r="G3856">
        <v>85</v>
      </c>
      <c r="H3856">
        <v>76.55</v>
      </c>
      <c r="I3856">
        <v>197.75</v>
      </c>
      <c r="J3856">
        <v>299.25</v>
      </c>
      <c r="K3856">
        <v>109.25</v>
      </c>
      <c r="M3856">
        <v>14.92</v>
      </c>
    </row>
    <row r="3857" spans="3:13" x14ac:dyDescent="0.25">
      <c r="C3857" s="95">
        <v>38314</v>
      </c>
      <c r="D3857" s="98">
        <v>1.8673</v>
      </c>
      <c r="E3857">
        <v>44.45</v>
      </c>
      <c r="F3857">
        <v>1.3080000000000001</v>
      </c>
      <c r="G3857">
        <v>85</v>
      </c>
      <c r="H3857">
        <v>76.099999999999994</v>
      </c>
      <c r="I3857">
        <v>198</v>
      </c>
      <c r="J3857">
        <v>300.5</v>
      </c>
      <c r="K3857">
        <v>109.75</v>
      </c>
      <c r="M3857">
        <v>14.91</v>
      </c>
    </row>
    <row r="3858" spans="3:13" x14ac:dyDescent="0.25">
      <c r="C3858" s="95">
        <v>38313</v>
      </c>
      <c r="D3858" s="98">
        <v>1.8597999999999999</v>
      </c>
      <c r="E3858">
        <v>44.38</v>
      </c>
      <c r="F3858">
        <v>1.3042</v>
      </c>
      <c r="G3858">
        <v>84</v>
      </c>
      <c r="H3858">
        <v>74.8</v>
      </c>
      <c r="I3858">
        <v>197.5</v>
      </c>
      <c r="J3858">
        <v>302</v>
      </c>
      <c r="K3858">
        <v>110</v>
      </c>
      <c r="M3858">
        <v>14.92</v>
      </c>
    </row>
    <row r="3859" spans="3:13" x14ac:dyDescent="0.25">
      <c r="C3859" s="95">
        <v>38310</v>
      </c>
      <c r="D3859" s="98">
        <v>1.8571</v>
      </c>
      <c r="E3859">
        <v>44.89</v>
      </c>
      <c r="F3859">
        <v>1.3017000000000001</v>
      </c>
      <c r="G3859">
        <v>84</v>
      </c>
      <c r="H3859">
        <v>74.825000000000003</v>
      </c>
      <c r="I3859">
        <v>199.25</v>
      </c>
      <c r="J3859">
        <v>309.75</v>
      </c>
      <c r="K3859">
        <v>110.25</v>
      </c>
      <c r="M3859">
        <v>14.92</v>
      </c>
    </row>
    <row r="3860" spans="3:13" x14ac:dyDescent="0.25">
      <c r="C3860" s="95">
        <v>38309</v>
      </c>
      <c r="D3860" s="98">
        <v>1.8494999999999999</v>
      </c>
      <c r="E3860">
        <v>42.72</v>
      </c>
      <c r="F3860">
        <v>1.2954000000000001</v>
      </c>
      <c r="G3860">
        <v>84</v>
      </c>
      <c r="H3860">
        <v>74.400000000000006</v>
      </c>
      <c r="I3860">
        <v>204</v>
      </c>
      <c r="J3860">
        <v>316.25</v>
      </c>
      <c r="K3860">
        <v>110.25</v>
      </c>
      <c r="M3860">
        <v>14.92</v>
      </c>
    </row>
    <row r="3861" spans="3:13" x14ac:dyDescent="0.25">
      <c r="C3861" s="95">
        <v>38308</v>
      </c>
      <c r="D3861" s="98">
        <v>1.86</v>
      </c>
      <c r="E3861">
        <v>42.76</v>
      </c>
      <c r="F3861">
        <v>1.3036000000000001</v>
      </c>
      <c r="G3861">
        <v>84</v>
      </c>
      <c r="H3861">
        <v>74.825000000000003</v>
      </c>
      <c r="I3861">
        <v>205.75</v>
      </c>
      <c r="J3861">
        <v>318.5</v>
      </c>
      <c r="K3861">
        <v>110</v>
      </c>
      <c r="M3861">
        <v>14.95</v>
      </c>
    </row>
    <row r="3862" spans="3:13" x14ac:dyDescent="0.25">
      <c r="C3862" s="95">
        <v>38307</v>
      </c>
      <c r="D3862" s="98">
        <v>1.8525</v>
      </c>
      <c r="E3862">
        <v>42.29</v>
      </c>
      <c r="F3862">
        <v>1.2956000000000001</v>
      </c>
      <c r="G3862">
        <v>84</v>
      </c>
      <c r="H3862">
        <v>74.375</v>
      </c>
      <c r="I3862">
        <v>203</v>
      </c>
      <c r="J3862">
        <v>310.75</v>
      </c>
      <c r="K3862">
        <v>110.25</v>
      </c>
      <c r="M3862">
        <v>14.91</v>
      </c>
    </row>
    <row r="3863" spans="3:13" x14ac:dyDescent="0.25">
      <c r="C3863" s="95">
        <v>38306</v>
      </c>
      <c r="D3863" s="98">
        <v>1.8465</v>
      </c>
      <c r="E3863">
        <v>40.340000000000003</v>
      </c>
      <c r="F3863">
        <v>1.2945</v>
      </c>
      <c r="G3863">
        <v>84</v>
      </c>
      <c r="H3863">
        <v>74.775000000000006</v>
      </c>
      <c r="I3863">
        <v>202.5</v>
      </c>
      <c r="J3863">
        <v>306.25</v>
      </c>
      <c r="K3863">
        <v>110.25</v>
      </c>
      <c r="M3863">
        <v>14.84</v>
      </c>
    </row>
    <row r="3864" spans="3:13" x14ac:dyDescent="0.25">
      <c r="C3864" s="95">
        <v>38303</v>
      </c>
      <c r="D3864" s="98">
        <v>1.8565</v>
      </c>
      <c r="E3864">
        <v>42.31</v>
      </c>
      <c r="F3864">
        <v>1.2974000000000001</v>
      </c>
      <c r="G3864">
        <v>84</v>
      </c>
      <c r="H3864">
        <v>75.474999999999994</v>
      </c>
      <c r="I3864">
        <v>200</v>
      </c>
      <c r="J3864">
        <v>302.75</v>
      </c>
      <c r="K3864">
        <v>110.5</v>
      </c>
      <c r="M3864">
        <v>14.75</v>
      </c>
    </row>
    <row r="3865" spans="3:13" x14ac:dyDescent="0.25">
      <c r="C3865" s="95">
        <v>38302</v>
      </c>
      <c r="D3865" s="98">
        <v>1.8418000000000001</v>
      </c>
      <c r="E3865">
        <v>43.02</v>
      </c>
      <c r="F3865">
        <v>1.2903</v>
      </c>
      <c r="G3865">
        <v>84</v>
      </c>
      <c r="H3865">
        <v>74.474999999999994</v>
      </c>
      <c r="I3865">
        <v>197.25</v>
      </c>
      <c r="J3865">
        <v>302.75</v>
      </c>
      <c r="K3865">
        <v>110</v>
      </c>
      <c r="M3865">
        <v>14.71</v>
      </c>
    </row>
    <row r="3866" spans="3:13" x14ac:dyDescent="0.25">
      <c r="C3866" s="95">
        <v>38301</v>
      </c>
      <c r="D3866" s="98">
        <v>1.8455999999999999</v>
      </c>
      <c r="E3866">
        <v>44.75</v>
      </c>
      <c r="F3866">
        <v>1.2887999999999999</v>
      </c>
      <c r="G3866">
        <v>84</v>
      </c>
      <c r="H3866">
        <v>73.900000000000006</v>
      </c>
      <c r="I3866">
        <v>198.25</v>
      </c>
      <c r="J3866">
        <v>303.5</v>
      </c>
      <c r="K3866">
        <v>109.5</v>
      </c>
      <c r="M3866">
        <v>14.68</v>
      </c>
    </row>
    <row r="3867" spans="3:13" x14ac:dyDescent="0.25">
      <c r="C3867" s="95">
        <v>38300</v>
      </c>
      <c r="D3867" s="98">
        <v>1.8568</v>
      </c>
      <c r="E3867">
        <v>43.71</v>
      </c>
      <c r="F3867">
        <v>1.2892999999999999</v>
      </c>
      <c r="G3867">
        <v>84</v>
      </c>
      <c r="H3867">
        <v>71.900000000000006</v>
      </c>
      <c r="I3867">
        <v>198</v>
      </c>
      <c r="J3867">
        <v>304.5</v>
      </c>
      <c r="K3867">
        <v>109.5</v>
      </c>
      <c r="M3867">
        <v>14.57</v>
      </c>
    </row>
    <row r="3868" spans="3:13" x14ac:dyDescent="0.25">
      <c r="C3868" s="95">
        <v>38299</v>
      </c>
      <c r="D3868" s="98">
        <v>1.8555999999999999</v>
      </c>
      <c r="E3868">
        <v>45.92</v>
      </c>
      <c r="F3868">
        <v>1.2918000000000001</v>
      </c>
      <c r="G3868">
        <v>85.75</v>
      </c>
      <c r="H3868">
        <v>72.099999999999994</v>
      </c>
      <c r="I3868">
        <v>198</v>
      </c>
      <c r="J3868">
        <v>308.75</v>
      </c>
      <c r="K3868">
        <v>109.5</v>
      </c>
      <c r="M3868">
        <v>14.5</v>
      </c>
    </row>
    <row r="3869" spans="3:13" x14ac:dyDescent="0.25">
      <c r="C3869" s="95">
        <v>38296</v>
      </c>
      <c r="D3869" s="98">
        <v>1.8555999999999999</v>
      </c>
      <c r="E3869">
        <v>46.42</v>
      </c>
      <c r="F3869">
        <v>1.2965</v>
      </c>
      <c r="G3869">
        <v>85.75</v>
      </c>
      <c r="H3869">
        <v>72.25</v>
      </c>
      <c r="I3869">
        <v>199.5</v>
      </c>
      <c r="J3869">
        <v>306.5</v>
      </c>
      <c r="K3869">
        <v>109</v>
      </c>
      <c r="M3869">
        <v>14.4</v>
      </c>
    </row>
    <row r="3870" spans="3:13" x14ac:dyDescent="0.25">
      <c r="C3870" s="95">
        <v>38295</v>
      </c>
      <c r="D3870" s="98">
        <v>1.8439000000000001</v>
      </c>
      <c r="E3870">
        <v>46.01</v>
      </c>
      <c r="F3870">
        <v>1.2867999999999999</v>
      </c>
      <c r="G3870">
        <v>85.75</v>
      </c>
      <c r="H3870">
        <v>73.849999999999994</v>
      </c>
      <c r="I3870">
        <v>197.5</v>
      </c>
      <c r="J3870">
        <v>303</v>
      </c>
      <c r="K3870">
        <v>109</v>
      </c>
      <c r="M3870">
        <v>14.34</v>
      </c>
    </row>
    <row r="3871" spans="3:13" x14ac:dyDescent="0.25">
      <c r="C3871" s="95">
        <v>38294</v>
      </c>
      <c r="D3871" s="98">
        <v>1.8482000000000001</v>
      </c>
      <c r="E3871">
        <v>47.56</v>
      </c>
      <c r="F3871">
        <v>1.2819</v>
      </c>
      <c r="G3871">
        <v>85.75</v>
      </c>
      <c r="H3871">
        <v>71.849999999999994</v>
      </c>
      <c r="I3871">
        <v>199</v>
      </c>
      <c r="J3871">
        <v>300.25</v>
      </c>
      <c r="K3871">
        <v>108.5</v>
      </c>
      <c r="M3871">
        <v>14.19</v>
      </c>
    </row>
    <row r="3872" spans="3:13" x14ac:dyDescent="0.25">
      <c r="C3872" s="95">
        <v>38293</v>
      </c>
      <c r="D3872" s="98">
        <v>1.8393999999999999</v>
      </c>
      <c r="E3872">
        <v>46.55</v>
      </c>
      <c r="F3872">
        <v>1.2725</v>
      </c>
      <c r="G3872">
        <v>85.75</v>
      </c>
      <c r="H3872">
        <v>69.849999999999994</v>
      </c>
      <c r="I3872">
        <v>199.75</v>
      </c>
      <c r="J3872">
        <v>302.25</v>
      </c>
      <c r="K3872">
        <v>108.5</v>
      </c>
      <c r="M3872">
        <v>14.2</v>
      </c>
    </row>
    <row r="3873" spans="3:13" x14ac:dyDescent="0.25">
      <c r="C3873" s="95">
        <v>38292</v>
      </c>
      <c r="D3873" s="98">
        <v>1.8337000000000001</v>
      </c>
      <c r="E3873">
        <v>47.06</v>
      </c>
      <c r="F3873">
        <v>1.2748999999999999</v>
      </c>
      <c r="G3873">
        <v>86</v>
      </c>
      <c r="H3873">
        <v>69.174999999999997</v>
      </c>
      <c r="I3873">
        <v>200</v>
      </c>
      <c r="J3873">
        <v>306.25</v>
      </c>
      <c r="K3873">
        <v>108</v>
      </c>
      <c r="M3873">
        <v>14.19</v>
      </c>
    </row>
    <row r="3874" spans="3:13" x14ac:dyDescent="0.25">
      <c r="C3874" s="95">
        <v>38289</v>
      </c>
      <c r="D3874" s="98">
        <v>1.8376999999999999</v>
      </c>
      <c r="E3874">
        <v>48.98</v>
      </c>
      <c r="F3874">
        <v>1.278</v>
      </c>
      <c r="G3874">
        <v>87.85</v>
      </c>
      <c r="H3874">
        <v>67.45</v>
      </c>
      <c r="I3874">
        <v>202.5</v>
      </c>
      <c r="J3874">
        <v>316.5</v>
      </c>
      <c r="K3874">
        <v>108.5</v>
      </c>
      <c r="M3874">
        <v>14.19</v>
      </c>
    </row>
    <row r="3875" spans="3:13" x14ac:dyDescent="0.25">
      <c r="C3875" s="95">
        <v>38288</v>
      </c>
      <c r="D3875" s="98">
        <v>1.8295999999999999</v>
      </c>
      <c r="E3875">
        <v>48.37</v>
      </c>
      <c r="F3875">
        <v>1.2744</v>
      </c>
      <c r="G3875">
        <v>86.775000000000006</v>
      </c>
      <c r="H3875">
        <v>66.349999999999994</v>
      </c>
      <c r="I3875">
        <v>206.25</v>
      </c>
      <c r="J3875">
        <v>322.25</v>
      </c>
      <c r="K3875">
        <v>108.5</v>
      </c>
      <c r="M3875">
        <v>14.2</v>
      </c>
    </row>
    <row r="3876" spans="3:13" x14ac:dyDescent="0.25">
      <c r="C3876" s="95">
        <v>38287</v>
      </c>
      <c r="D3876" s="98">
        <v>1.8273999999999999</v>
      </c>
      <c r="E3876">
        <v>49.45</v>
      </c>
      <c r="F3876">
        <v>1.2706</v>
      </c>
      <c r="G3876">
        <v>87.35</v>
      </c>
      <c r="H3876">
        <v>65.849999999999994</v>
      </c>
      <c r="I3876">
        <v>206.25</v>
      </c>
      <c r="J3876">
        <v>319.25</v>
      </c>
      <c r="K3876">
        <v>107.75</v>
      </c>
      <c r="M3876">
        <v>14.18</v>
      </c>
    </row>
    <row r="3877" spans="3:13" x14ac:dyDescent="0.25">
      <c r="C3877" s="95">
        <v>38286</v>
      </c>
      <c r="D3877" s="98">
        <v>1.8337000000000001</v>
      </c>
      <c r="E3877">
        <v>51.56</v>
      </c>
      <c r="F3877">
        <v>1.2753000000000001</v>
      </c>
      <c r="G3877">
        <v>87.625</v>
      </c>
      <c r="H3877">
        <v>66.224999999999994</v>
      </c>
      <c r="I3877">
        <v>206.75</v>
      </c>
      <c r="J3877">
        <v>315.5</v>
      </c>
      <c r="K3877">
        <v>107.5</v>
      </c>
      <c r="M3877">
        <v>14.18</v>
      </c>
    </row>
    <row r="3878" spans="3:13" x14ac:dyDescent="0.25">
      <c r="C3878" s="95">
        <v>38285</v>
      </c>
      <c r="D3878" s="98">
        <v>1.8419000000000001</v>
      </c>
      <c r="E3878">
        <v>50.78</v>
      </c>
      <c r="F3878">
        <v>1.2802</v>
      </c>
      <c r="G3878">
        <v>87.375</v>
      </c>
      <c r="H3878">
        <v>65.5</v>
      </c>
      <c r="I3878">
        <v>205.25</v>
      </c>
      <c r="J3878">
        <v>316</v>
      </c>
      <c r="K3878">
        <v>107</v>
      </c>
      <c r="M3878">
        <v>14.19</v>
      </c>
    </row>
    <row r="3879" spans="3:13" x14ac:dyDescent="0.25">
      <c r="C3879" s="95">
        <v>38282</v>
      </c>
      <c r="D3879" s="98">
        <v>1.8262</v>
      </c>
      <c r="E3879">
        <v>51.22</v>
      </c>
      <c r="F3879">
        <v>1.2684</v>
      </c>
      <c r="G3879">
        <v>87.75</v>
      </c>
      <c r="H3879">
        <v>66.2</v>
      </c>
      <c r="I3879">
        <v>201.75</v>
      </c>
      <c r="J3879">
        <v>308.5</v>
      </c>
      <c r="K3879">
        <v>107</v>
      </c>
      <c r="M3879">
        <v>14.19</v>
      </c>
    </row>
    <row r="3880" spans="3:13" x14ac:dyDescent="0.25">
      <c r="C3880" s="95">
        <v>38281</v>
      </c>
      <c r="D3880" s="98">
        <v>1.8271999999999999</v>
      </c>
      <c r="E3880">
        <v>50.72</v>
      </c>
      <c r="F3880">
        <v>1.2615000000000001</v>
      </c>
      <c r="G3880">
        <v>86.7</v>
      </c>
      <c r="H3880">
        <v>67.150000000000006</v>
      </c>
      <c r="I3880">
        <v>204.25</v>
      </c>
      <c r="J3880">
        <v>311.75</v>
      </c>
      <c r="K3880">
        <v>107.5</v>
      </c>
      <c r="M3880">
        <v>14.19</v>
      </c>
    </row>
    <row r="3881" spans="3:13" x14ac:dyDescent="0.25">
      <c r="C3881" s="95">
        <v>38280</v>
      </c>
      <c r="D3881" s="98">
        <v>1.8159000000000001</v>
      </c>
      <c r="E3881">
        <v>50.52</v>
      </c>
      <c r="F3881">
        <v>1.2583</v>
      </c>
      <c r="G3881">
        <v>86.5</v>
      </c>
      <c r="H3881">
        <v>65.900000000000006</v>
      </c>
      <c r="I3881">
        <v>206</v>
      </c>
      <c r="J3881">
        <v>313.5</v>
      </c>
      <c r="K3881">
        <v>108</v>
      </c>
      <c r="M3881">
        <v>14.19</v>
      </c>
    </row>
    <row r="3882" spans="3:13" x14ac:dyDescent="0.25">
      <c r="C3882" s="95">
        <v>38279</v>
      </c>
      <c r="D3882" s="98">
        <v>1.8042</v>
      </c>
      <c r="E3882">
        <v>48.77</v>
      </c>
      <c r="F3882">
        <v>1.2515000000000001</v>
      </c>
      <c r="G3882">
        <v>87.85</v>
      </c>
      <c r="H3882">
        <v>66.5</v>
      </c>
      <c r="I3882">
        <v>207</v>
      </c>
      <c r="J3882">
        <v>319.25</v>
      </c>
      <c r="K3882">
        <v>108.25</v>
      </c>
      <c r="M3882">
        <v>14.18</v>
      </c>
    </row>
    <row r="3883" spans="3:13" x14ac:dyDescent="0.25">
      <c r="C3883" s="95">
        <v>38278</v>
      </c>
      <c r="D3883">
        <v>1.7982</v>
      </c>
      <c r="E3883">
        <v>48.91</v>
      </c>
      <c r="F3883">
        <v>1.2493000000000001</v>
      </c>
      <c r="G3883">
        <v>87.625</v>
      </c>
      <c r="H3883">
        <v>65.099999999999994</v>
      </c>
      <c r="I3883">
        <v>204</v>
      </c>
      <c r="J3883">
        <v>314.75</v>
      </c>
      <c r="K3883">
        <v>108.75</v>
      </c>
      <c r="M3883">
        <v>14.18</v>
      </c>
    </row>
    <row r="3884" spans="3:13" x14ac:dyDescent="0.25">
      <c r="C3884" s="95">
        <v>38275</v>
      </c>
      <c r="D3884">
        <v>1.804</v>
      </c>
      <c r="E3884">
        <v>49.93</v>
      </c>
      <c r="F3884">
        <v>1.2462</v>
      </c>
      <c r="G3884">
        <v>86.924999999999997</v>
      </c>
      <c r="H3884">
        <v>66.849999999999994</v>
      </c>
      <c r="I3884">
        <v>206.75</v>
      </c>
      <c r="J3884">
        <v>319.25</v>
      </c>
      <c r="K3884">
        <v>108.75</v>
      </c>
      <c r="M3884">
        <v>14.14</v>
      </c>
    </row>
    <row r="3885" spans="3:13" x14ac:dyDescent="0.25">
      <c r="C3885" s="95">
        <v>38274</v>
      </c>
      <c r="D3885">
        <v>1.7968</v>
      </c>
      <c r="E3885">
        <v>50.84</v>
      </c>
      <c r="F3885">
        <v>1.2378</v>
      </c>
      <c r="G3885">
        <v>86.25</v>
      </c>
      <c r="H3885">
        <v>71.95</v>
      </c>
      <c r="I3885">
        <v>204.25</v>
      </c>
      <c r="J3885">
        <v>314</v>
      </c>
      <c r="K3885">
        <v>108.75</v>
      </c>
      <c r="M3885">
        <v>14.11</v>
      </c>
    </row>
    <row r="3886" spans="3:13" x14ac:dyDescent="0.25">
      <c r="C3886" s="95">
        <v>38273</v>
      </c>
      <c r="D3886">
        <v>1.7932999999999999</v>
      </c>
      <c r="E3886">
        <v>50.05</v>
      </c>
      <c r="F3886">
        <v>1.2343</v>
      </c>
      <c r="G3886">
        <v>86.05</v>
      </c>
      <c r="H3886">
        <v>71.95</v>
      </c>
      <c r="I3886">
        <v>205.25</v>
      </c>
      <c r="J3886">
        <v>312</v>
      </c>
      <c r="K3886">
        <v>109</v>
      </c>
      <c r="M3886">
        <v>14.1</v>
      </c>
    </row>
    <row r="3887" spans="3:13" x14ac:dyDescent="0.25">
      <c r="C3887" s="95">
        <v>38272</v>
      </c>
      <c r="D3887">
        <v>1.7908999999999999</v>
      </c>
      <c r="E3887">
        <v>49.6</v>
      </c>
      <c r="F3887">
        <v>1.2318</v>
      </c>
      <c r="G3887">
        <v>86.775000000000006</v>
      </c>
      <c r="H3887">
        <v>71.7</v>
      </c>
      <c r="I3887">
        <v>202.5</v>
      </c>
      <c r="J3887">
        <v>311</v>
      </c>
      <c r="K3887">
        <v>109</v>
      </c>
      <c r="M3887">
        <v>14</v>
      </c>
    </row>
    <row r="3888" spans="3:13" x14ac:dyDescent="0.25">
      <c r="C3888" s="95">
        <v>38271</v>
      </c>
      <c r="D3888">
        <v>1.7975000000000001</v>
      </c>
      <c r="E3888">
        <v>50.66</v>
      </c>
      <c r="F3888">
        <v>1.2381</v>
      </c>
      <c r="G3888">
        <v>86.4</v>
      </c>
      <c r="H3888">
        <v>72.099999999999994</v>
      </c>
      <c r="I3888">
        <v>204.75</v>
      </c>
      <c r="J3888">
        <v>303</v>
      </c>
      <c r="K3888">
        <v>109.25</v>
      </c>
      <c r="M3888">
        <v>13.92</v>
      </c>
    </row>
    <row r="3889" spans="3:13" x14ac:dyDescent="0.25">
      <c r="C3889" s="95">
        <v>38268</v>
      </c>
      <c r="D3889">
        <v>1.7945</v>
      </c>
      <c r="E3889">
        <v>49.71</v>
      </c>
      <c r="F3889">
        <v>1.2403</v>
      </c>
      <c r="G3889">
        <v>86.224999999999994</v>
      </c>
      <c r="H3889">
        <v>73.400000000000006</v>
      </c>
      <c r="I3889">
        <v>204.5</v>
      </c>
      <c r="J3889">
        <v>303.25</v>
      </c>
      <c r="K3889">
        <v>109.5</v>
      </c>
      <c r="M3889">
        <v>13.86</v>
      </c>
    </row>
    <row r="3890" spans="3:13" x14ac:dyDescent="0.25">
      <c r="C3890" s="95">
        <v>38267</v>
      </c>
      <c r="D3890">
        <v>1.7822</v>
      </c>
      <c r="E3890">
        <v>48.9</v>
      </c>
      <c r="F3890">
        <v>1.2282</v>
      </c>
      <c r="G3890">
        <v>85.45</v>
      </c>
      <c r="H3890">
        <v>73.125</v>
      </c>
      <c r="I3890">
        <v>206</v>
      </c>
      <c r="J3890">
        <v>302.75</v>
      </c>
      <c r="K3890">
        <v>109.25</v>
      </c>
      <c r="M3890">
        <v>13.77</v>
      </c>
    </row>
    <row r="3891" spans="3:13" x14ac:dyDescent="0.25">
      <c r="C3891" s="95">
        <v>38266</v>
      </c>
      <c r="D3891">
        <v>1.7802</v>
      </c>
      <c r="E3891">
        <v>47.99</v>
      </c>
      <c r="F3891">
        <v>1.2284999999999999</v>
      </c>
      <c r="G3891">
        <v>86.224999999999994</v>
      </c>
      <c r="H3891">
        <v>73.900000000000006</v>
      </c>
      <c r="I3891">
        <v>207.25</v>
      </c>
      <c r="J3891">
        <v>302</v>
      </c>
      <c r="K3891">
        <v>109</v>
      </c>
      <c r="M3891">
        <v>13.95</v>
      </c>
    </row>
    <row r="3892" spans="3:13" x14ac:dyDescent="0.25">
      <c r="C3892" s="95">
        <v>38265</v>
      </c>
      <c r="D3892">
        <v>1.7819</v>
      </c>
      <c r="E3892">
        <v>47.13</v>
      </c>
      <c r="F3892">
        <v>1.2309000000000001</v>
      </c>
      <c r="G3892">
        <v>86.174999999999997</v>
      </c>
      <c r="H3892">
        <v>72.625</v>
      </c>
      <c r="I3892">
        <v>204.5</v>
      </c>
      <c r="J3892">
        <v>306.25</v>
      </c>
      <c r="K3892">
        <v>109</v>
      </c>
      <c r="M3892">
        <v>14.13</v>
      </c>
    </row>
    <row r="3893" spans="3:13" x14ac:dyDescent="0.25">
      <c r="C3893" s="95">
        <v>38264</v>
      </c>
      <c r="D3893">
        <v>1.7843</v>
      </c>
      <c r="E3893">
        <v>46.19</v>
      </c>
      <c r="F3893">
        <v>1.2287999999999999</v>
      </c>
      <c r="G3893">
        <v>85.825000000000003</v>
      </c>
      <c r="H3893">
        <v>73.875</v>
      </c>
      <c r="I3893">
        <v>202.75</v>
      </c>
      <c r="J3893">
        <v>302.5</v>
      </c>
      <c r="K3893">
        <v>108.75</v>
      </c>
      <c r="M3893">
        <v>13.95</v>
      </c>
    </row>
    <row r="3894" spans="3:13" x14ac:dyDescent="0.25">
      <c r="C3894" s="95">
        <v>38261</v>
      </c>
      <c r="D3894">
        <v>1.7988999999999999</v>
      </c>
      <c r="E3894">
        <v>46.62</v>
      </c>
      <c r="F3894">
        <v>1.2411000000000001</v>
      </c>
      <c r="G3894">
        <v>85.875</v>
      </c>
      <c r="H3894">
        <v>74.75</v>
      </c>
      <c r="I3894">
        <v>206</v>
      </c>
      <c r="J3894">
        <v>303.75</v>
      </c>
      <c r="K3894">
        <v>108.75</v>
      </c>
      <c r="M3894">
        <v>13.95</v>
      </c>
    </row>
    <row r="3895" spans="3:13" x14ac:dyDescent="0.25">
      <c r="C3895" s="95">
        <v>38260</v>
      </c>
      <c r="D3895">
        <v>1.8115000000000001</v>
      </c>
      <c r="E3895">
        <v>46.38</v>
      </c>
      <c r="F3895">
        <v>1.2431000000000001</v>
      </c>
      <c r="G3895">
        <v>84.5</v>
      </c>
      <c r="H3895">
        <v>75</v>
      </c>
      <c r="I3895">
        <v>205.5</v>
      </c>
      <c r="J3895">
        <v>306.75</v>
      </c>
      <c r="K3895">
        <v>108.5</v>
      </c>
      <c r="M3895">
        <v>14.71</v>
      </c>
    </row>
    <row r="3896" spans="3:13" x14ac:dyDescent="0.25">
      <c r="C3896" s="95">
        <v>38259</v>
      </c>
      <c r="D3896">
        <v>1.7995000000000001</v>
      </c>
      <c r="E3896">
        <v>46.08</v>
      </c>
      <c r="F3896">
        <v>1.2329000000000001</v>
      </c>
      <c r="G3896">
        <v>84.5</v>
      </c>
      <c r="H3896">
        <v>74.5</v>
      </c>
      <c r="I3896">
        <v>207.25</v>
      </c>
      <c r="J3896">
        <v>319.75</v>
      </c>
      <c r="K3896">
        <v>109</v>
      </c>
      <c r="M3896">
        <v>14.7</v>
      </c>
    </row>
    <row r="3897" spans="3:13" x14ac:dyDescent="0.25">
      <c r="C3897" s="95">
        <v>38258</v>
      </c>
      <c r="D3897">
        <v>1.8131999999999999</v>
      </c>
      <c r="E3897">
        <v>46.45</v>
      </c>
      <c r="F3897">
        <v>1.2323</v>
      </c>
      <c r="G3897">
        <v>84.5</v>
      </c>
      <c r="H3897">
        <v>74.2</v>
      </c>
      <c r="I3897">
        <v>208.5</v>
      </c>
      <c r="J3897">
        <v>315.75</v>
      </c>
      <c r="K3897">
        <v>109.25</v>
      </c>
      <c r="M3897">
        <v>14.72</v>
      </c>
    </row>
    <row r="3898" spans="3:13" x14ac:dyDescent="0.25">
      <c r="C3898" s="95">
        <v>38257</v>
      </c>
      <c r="D3898">
        <v>1.8093999999999999</v>
      </c>
      <c r="E3898">
        <v>45.93</v>
      </c>
      <c r="F3898">
        <v>1.2301</v>
      </c>
      <c r="G3898">
        <v>84.5</v>
      </c>
      <c r="H3898">
        <v>75.55</v>
      </c>
      <c r="I3898">
        <v>207.75</v>
      </c>
      <c r="J3898">
        <v>320.5</v>
      </c>
      <c r="K3898">
        <v>109.75</v>
      </c>
      <c r="M3898">
        <v>14.72</v>
      </c>
    </row>
    <row r="3899" spans="3:13" x14ac:dyDescent="0.25">
      <c r="C3899" s="95">
        <v>38254</v>
      </c>
      <c r="D3899">
        <v>1.8044</v>
      </c>
      <c r="E3899">
        <v>45.33</v>
      </c>
      <c r="F3899">
        <v>1.2273000000000001</v>
      </c>
      <c r="G3899">
        <v>84.5</v>
      </c>
      <c r="H3899">
        <v>76.424999999999997</v>
      </c>
      <c r="I3899">
        <v>205.25</v>
      </c>
      <c r="J3899">
        <v>321.75</v>
      </c>
      <c r="K3899">
        <v>109.75</v>
      </c>
      <c r="M3899">
        <v>14.72</v>
      </c>
    </row>
    <row r="3900" spans="3:13" x14ac:dyDescent="0.25">
      <c r="C3900" s="95">
        <v>38253</v>
      </c>
      <c r="D3900">
        <v>1.7966</v>
      </c>
      <c r="E3900">
        <v>45.13</v>
      </c>
      <c r="F3900">
        <v>1.2264999999999999</v>
      </c>
      <c r="G3900">
        <v>84.5</v>
      </c>
      <c r="H3900">
        <v>76.150000000000006</v>
      </c>
      <c r="I3900">
        <v>207.75</v>
      </c>
      <c r="J3900">
        <v>325.25</v>
      </c>
      <c r="K3900">
        <v>110.25</v>
      </c>
      <c r="M3900">
        <v>14.66</v>
      </c>
    </row>
    <row r="3901" spans="3:13" x14ac:dyDescent="0.25">
      <c r="C3901" s="95">
        <v>38252</v>
      </c>
      <c r="D3901">
        <v>1.7935000000000001</v>
      </c>
      <c r="E3901">
        <v>44.93</v>
      </c>
      <c r="F3901">
        <v>1.2264999999999999</v>
      </c>
      <c r="G3901">
        <v>84.5</v>
      </c>
      <c r="H3901">
        <v>74.150000000000006</v>
      </c>
      <c r="I3901">
        <v>210.25</v>
      </c>
      <c r="J3901">
        <v>325.75</v>
      </c>
      <c r="K3901">
        <v>110</v>
      </c>
      <c r="M3901">
        <v>14.65</v>
      </c>
    </row>
    <row r="3902" spans="3:13" x14ac:dyDescent="0.25">
      <c r="C3902" s="95">
        <v>38251</v>
      </c>
      <c r="D3902">
        <v>1.7967</v>
      </c>
      <c r="E3902">
        <v>43.39</v>
      </c>
      <c r="F3902">
        <v>1.2327999999999999</v>
      </c>
      <c r="G3902">
        <v>84.5</v>
      </c>
      <c r="H3902">
        <v>74.45</v>
      </c>
      <c r="I3902">
        <v>212.75</v>
      </c>
      <c r="J3902">
        <v>334.75</v>
      </c>
      <c r="K3902">
        <v>110</v>
      </c>
      <c r="M3902">
        <v>14.67</v>
      </c>
    </row>
    <row r="3903" spans="3:13" x14ac:dyDescent="0.25">
      <c r="C3903" s="95">
        <v>38250</v>
      </c>
      <c r="D3903">
        <v>1.7867999999999999</v>
      </c>
      <c r="E3903">
        <v>42.91</v>
      </c>
      <c r="F3903">
        <v>1.2175</v>
      </c>
      <c r="G3903">
        <v>84.5</v>
      </c>
      <c r="H3903">
        <v>73.8</v>
      </c>
      <c r="I3903">
        <v>212.75</v>
      </c>
      <c r="J3903">
        <v>328.75</v>
      </c>
      <c r="K3903">
        <v>110.5</v>
      </c>
      <c r="M3903">
        <v>14.67</v>
      </c>
    </row>
    <row r="3904" spans="3:13" x14ac:dyDescent="0.25">
      <c r="C3904" s="95">
        <v>38247</v>
      </c>
      <c r="D3904">
        <v>1.7922</v>
      </c>
      <c r="E3904">
        <v>42.45</v>
      </c>
      <c r="F3904">
        <v>1.2194</v>
      </c>
      <c r="G3904">
        <v>84.5</v>
      </c>
      <c r="H3904">
        <v>72</v>
      </c>
      <c r="I3904">
        <v>215.25</v>
      </c>
      <c r="J3904">
        <v>333.25</v>
      </c>
      <c r="K3904">
        <v>110.5</v>
      </c>
      <c r="M3904">
        <v>14.65</v>
      </c>
    </row>
    <row r="3905" spans="3:13" x14ac:dyDescent="0.25">
      <c r="C3905" s="95">
        <v>38246</v>
      </c>
      <c r="D3905">
        <v>1.7926</v>
      </c>
      <c r="E3905">
        <v>40.75</v>
      </c>
      <c r="F3905">
        <v>1.2183999999999999</v>
      </c>
      <c r="G3905">
        <v>84.5</v>
      </c>
      <c r="H3905">
        <v>70</v>
      </c>
      <c r="I3905">
        <v>216.25</v>
      </c>
      <c r="J3905">
        <v>338.25</v>
      </c>
      <c r="K3905">
        <v>110.75</v>
      </c>
      <c r="M3905">
        <v>14.63</v>
      </c>
    </row>
    <row r="3906" spans="3:13" x14ac:dyDescent="0.25">
      <c r="C3906" s="95">
        <v>38245</v>
      </c>
      <c r="D3906">
        <v>1.7766</v>
      </c>
      <c r="E3906">
        <v>41.85</v>
      </c>
      <c r="F3906">
        <v>1.2148000000000001</v>
      </c>
      <c r="G3906">
        <v>84.5</v>
      </c>
      <c r="H3906">
        <v>68.650000000000006</v>
      </c>
      <c r="I3906">
        <v>218.5</v>
      </c>
      <c r="J3906">
        <v>337.25</v>
      </c>
      <c r="K3906">
        <v>111</v>
      </c>
      <c r="M3906">
        <v>14.63</v>
      </c>
    </row>
    <row r="3907" spans="3:13" x14ac:dyDescent="0.25">
      <c r="C3907" s="95">
        <v>38244</v>
      </c>
      <c r="D3907">
        <v>1.7955000000000001</v>
      </c>
      <c r="E3907">
        <v>41.73</v>
      </c>
      <c r="F3907">
        <v>1.2245999999999999</v>
      </c>
      <c r="G3907">
        <v>84</v>
      </c>
      <c r="H3907">
        <v>67.7</v>
      </c>
      <c r="I3907">
        <v>206.5</v>
      </c>
      <c r="J3907">
        <v>327.25</v>
      </c>
      <c r="K3907">
        <v>110.75</v>
      </c>
      <c r="M3907">
        <v>14.61</v>
      </c>
    </row>
    <row r="3908" spans="3:13" x14ac:dyDescent="0.25">
      <c r="C3908" s="95">
        <v>38243</v>
      </c>
      <c r="D3908">
        <v>1.7967</v>
      </c>
      <c r="E3908">
        <v>41.06</v>
      </c>
      <c r="F3908">
        <v>1.2255</v>
      </c>
      <c r="G3908">
        <v>83</v>
      </c>
      <c r="H3908">
        <v>67.075000000000003</v>
      </c>
      <c r="I3908">
        <v>210.25</v>
      </c>
      <c r="J3908">
        <v>328.5</v>
      </c>
      <c r="K3908">
        <v>110.5</v>
      </c>
      <c r="M3908">
        <v>14.62</v>
      </c>
    </row>
    <row r="3909" spans="3:13" x14ac:dyDescent="0.25">
      <c r="C3909" s="95">
        <v>38240</v>
      </c>
      <c r="D3909">
        <v>1.7977000000000001</v>
      </c>
      <c r="E3909">
        <v>40.200000000000003</v>
      </c>
      <c r="F3909">
        <v>1.2259</v>
      </c>
      <c r="G3909">
        <v>82</v>
      </c>
      <c r="H3909">
        <v>66.05</v>
      </c>
      <c r="I3909">
        <v>210.75</v>
      </c>
      <c r="J3909">
        <v>323</v>
      </c>
      <c r="K3909">
        <v>109</v>
      </c>
      <c r="M3909">
        <v>14.62</v>
      </c>
    </row>
    <row r="3910" spans="3:13" x14ac:dyDescent="0.25">
      <c r="C3910" s="95">
        <v>38239</v>
      </c>
      <c r="D3910">
        <v>1.788</v>
      </c>
      <c r="E3910">
        <v>42.22</v>
      </c>
      <c r="F3910">
        <v>1.2225999999999999</v>
      </c>
      <c r="G3910">
        <v>82</v>
      </c>
      <c r="H3910">
        <v>65.599999999999994</v>
      </c>
      <c r="I3910">
        <v>217.5</v>
      </c>
      <c r="J3910">
        <v>311.5</v>
      </c>
      <c r="K3910">
        <v>109</v>
      </c>
      <c r="M3910">
        <v>14.58</v>
      </c>
    </row>
    <row r="3911" spans="3:13" x14ac:dyDescent="0.25">
      <c r="C3911" s="95">
        <v>38238</v>
      </c>
      <c r="D3911">
        <v>1.786</v>
      </c>
      <c r="E3911">
        <v>40.39</v>
      </c>
      <c r="F3911">
        <v>1.2181</v>
      </c>
      <c r="G3911">
        <v>82.5</v>
      </c>
      <c r="H3911">
        <v>64.55</v>
      </c>
      <c r="I3911">
        <v>217</v>
      </c>
      <c r="J3911">
        <v>309.25</v>
      </c>
      <c r="K3911">
        <v>109.25</v>
      </c>
      <c r="M3911">
        <v>14.5</v>
      </c>
    </row>
    <row r="3912" spans="3:13" x14ac:dyDescent="0.25">
      <c r="C3912" s="95">
        <v>38237</v>
      </c>
      <c r="D3912">
        <v>1.7736000000000001</v>
      </c>
      <c r="E3912">
        <v>40.76</v>
      </c>
      <c r="F3912">
        <v>1.2103999999999999</v>
      </c>
      <c r="G3912">
        <v>82.7</v>
      </c>
      <c r="H3912">
        <v>65.125</v>
      </c>
      <c r="I3912">
        <v>219.25</v>
      </c>
      <c r="J3912">
        <v>305.75</v>
      </c>
      <c r="K3912">
        <v>110</v>
      </c>
      <c r="M3912">
        <v>14.56</v>
      </c>
    </row>
    <row r="3913" spans="3:13" x14ac:dyDescent="0.25">
      <c r="C3913" s="95">
        <v>38236</v>
      </c>
      <c r="D3913">
        <v>1.7796000000000001</v>
      </c>
      <c r="E3913">
        <v>40.619999999999997</v>
      </c>
      <c r="F3913">
        <v>1.2056</v>
      </c>
      <c r="G3913">
        <v>82.7</v>
      </c>
      <c r="H3913">
        <v>65.400000000000006</v>
      </c>
      <c r="I3913">
        <v>223.5</v>
      </c>
      <c r="J3913">
        <v>308</v>
      </c>
      <c r="K3913">
        <v>111.5</v>
      </c>
      <c r="M3913">
        <v>14.5</v>
      </c>
    </row>
    <row r="3914" spans="3:13" x14ac:dyDescent="0.25">
      <c r="C3914" s="95">
        <v>38233</v>
      </c>
      <c r="D3914">
        <v>1.7754000000000001</v>
      </c>
      <c r="E3914">
        <v>41.23</v>
      </c>
      <c r="F3914">
        <v>1.2047000000000001</v>
      </c>
      <c r="G3914">
        <v>82.7</v>
      </c>
      <c r="H3914">
        <v>65.400000000000006</v>
      </c>
      <c r="I3914">
        <v>223.5</v>
      </c>
      <c r="J3914">
        <v>308</v>
      </c>
      <c r="K3914">
        <v>111.5</v>
      </c>
      <c r="M3914">
        <v>14.5</v>
      </c>
    </row>
    <row r="3915" spans="3:13" x14ac:dyDescent="0.25">
      <c r="C3915" s="95">
        <v>38232</v>
      </c>
      <c r="D3915">
        <v>1.7888999999999999</v>
      </c>
      <c r="E3915">
        <v>41.57</v>
      </c>
      <c r="F3915">
        <v>1.2174</v>
      </c>
      <c r="G3915">
        <v>84.5</v>
      </c>
      <c r="H3915">
        <v>65.325000000000003</v>
      </c>
      <c r="I3915">
        <v>227.75</v>
      </c>
      <c r="J3915">
        <v>311.25</v>
      </c>
      <c r="K3915">
        <v>111.5</v>
      </c>
      <c r="M3915">
        <v>14.03</v>
      </c>
    </row>
    <row r="3916" spans="3:13" x14ac:dyDescent="0.25">
      <c r="C3916" s="95">
        <v>38231</v>
      </c>
      <c r="D3916">
        <v>1.7931999999999999</v>
      </c>
      <c r="E3916">
        <v>41.47</v>
      </c>
      <c r="F3916">
        <v>1.2195</v>
      </c>
      <c r="G3916">
        <v>84.5</v>
      </c>
      <c r="H3916">
        <v>66.8</v>
      </c>
      <c r="I3916">
        <v>233.5</v>
      </c>
      <c r="J3916">
        <v>317.5</v>
      </c>
      <c r="K3916">
        <v>111.5</v>
      </c>
      <c r="M3916">
        <v>14</v>
      </c>
    </row>
    <row r="3917" spans="3:13" x14ac:dyDescent="0.25">
      <c r="C3917" s="95">
        <v>38230</v>
      </c>
      <c r="D3917">
        <v>1.8022</v>
      </c>
      <c r="E3917">
        <v>39.61</v>
      </c>
      <c r="F3917">
        <v>1.2184999999999999</v>
      </c>
      <c r="G3917">
        <v>84.224999999999994</v>
      </c>
      <c r="H3917">
        <v>65.974999999999994</v>
      </c>
      <c r="I3917">
        <v>227.75</v>
      </c>
      <c r="J3917">
        <v>309.75</v>
      </c>
      <c r="K3917">
        <v>111.75</v>
      </c>
      <c r="M3917">
        <v>14</v>
      </c>
    </row>
    <row r="3918" spans="3:13" x14ac:dyDescent="0.25">
      <c r="C3918" s="95">
        <v>38229</v>
      </c>
      <c r="D3918">
        <v>1.796</v>
      </c>
      <c r="E3918">
        <v>40.64</v>
      </c>
      <c r="F3918">
        <v>1.2055</v>
      </c>
      <c r="G3918">
        <v>84.125</v>
      </c>
      <c r="H3918">
        <v>65.025000000000006</v>
      </c>
      <c r="I3918">
        <v>224.5</v>
      </c>
      <c r="J3918">
        <v>303.25</v>
      </c>
      <c r="K3918">
        <v>111.5</v>
      </c>
      <c r="M3918">
        <v>14</v>
      </c>
    </row>
    <row r="3919" spans="3:13" x14ac:dyDescent="0.25">
      <c r="C3919" s="95">
        <v>38226</v>
      </c>
      <c r="D3919">
        <v>1.7909999999999999</v>
      </c>
      <c r="E3919">
        <v>40.64</v>
      </c>
      <c r="F3919">
        <v>1.2002999999999999</v>
      </c>
      <c r="G3919">
        <v>82.875</v>
      </c>
      <c r="H3919">
        <v>63.725000000000001</v>
      </c>
      <c r="I3919">
        <v>220.25</v>
      </c>
      <c r="J3919">
        <v>301.5</v>
      </c>
      <c r="K3919">
        <v>111.5</v>
      </c>
      <c r="M3919">
        <v>14</v>
      </c>
    </row>
    <row r="3920" spans="3:13" x14ac:dyDescent="0.25">
      <c r="C3920" s="95">
        <v>38225</v>
      </c>
      <c r="D3920">
        <v>1.7972999999999999</v>
      </c>
      <c r="E3920">
        <v>40.33</v>
      </c>
      <c r="F3920">
        <v>1.2103999999999999</v>
      </c>
      <c r="G3920">
        <v>82.825000000000003</v>
      </c>
      <c r="H3920">
        <v>62.975000000000001</v>
      </c>
      <c r="I3920">
        <v>225.25</v>
      </c>
      <c r="J3920">
        <v>305.75</v>
      </c>
      <c r="K3920">
        <v>111</v>
      </c>
      <c r="M3920">
        <v>14.05</v>
      </c>
    </row>
    <row r="3921" spans="3:13" x14ac:dyDescent="0.25">
      <c r="C3921" s="95">
        <v>38224</v>
      </c>
      <c r="D3921">
        <v>1.7958000000000001</v>
      </c>
      <c r="E3921">
        <v>40.68</v>
      </c>
      <c r="F3921">
        <v>1.2081</v>
      </c>
      <c r="G3921">
        <v>83.125</v>
      </c>
      <c r="H3921">
        <v>63.325000000000003</v>
      </c>
      <c r="I3921">
        <v>228</v>
      </c>
      <c r="J3921">
        <v>306</v>
      </c>
      <c r="K3921">
        <v>110.5</v>
      </c>
      <c r="M3921">
        <v>14.1</v>
      </c>
    </row>
    <row r="3922" spans="3:13" x14ac:dyDescent="0.25">
      <c r="C3922" s="95">
        <v>38223</v>
      </c>
      <c r="D3922">
        <v>1.7926</v>
      </c>
      <c r="E3922">
        <v>42.32</v>
      </c>
      <c r="F3922">
        <v>1.2081</v>
      </c>
      <c r="G3922">
        <v>83.6</v>
      </c>
      <c r="H3922">
        <v>63.274999999999999</v>
      </c>
      <c r="I3922">
        <v>232.25</v>
      </c>
      <c r="J3922">
        <v>311.5</v>
      </c>
      <c r="K3922">
        <v>110.5</v>
      </c>
      <c r="M3922">
        <v>14.1</v>
      </c>
    </row>
    <row r="3923" spans="3:13" x14ac:dyDescent="0.25">
      <c r="C3923" s="95">
        <v>38222</v>
      </c>
      <c r="D3923">
        <v>1.8069</v>
      </c>
      <c r="E3923">
        <v>43.03</v>
      </c>
      <c r="F3923">
        <v>1.2131000000000001</v>
      </c>
      <c r="G3923">
        <v>84.8</v>
      </c>
      <c r="H3923">
        <v>64.7</v>
      </c>
      <c r="I3923">
        <v>234.25</v>
      </c>
      <c r="J3923">
        <v>321</v>
      </c>
      <c r="K3923">
        <v>110.5</v>
      </c>
      <c r="M3923">
        <v>14.1</v>
      </c>
    </row>
    <row r="3924" spans="3:13" x14ac:dyDescent="0.25">
      <c r="C3924" s="95">
        <v>38219</v>
      </c>
      <c r="D3924">
        <v>1.8196000000000001</v>
      </c>
      <c r="E3924">
        <v>43.54</v>
      </c>
      <c r="F3924">
        <v>1.2309000000000001</v>
      </c>
      <c r="G3924">
        <v>85.025000000000006</v>
      </c>
      <c r="H3924">
        <v>65.775000000000006</v>
      </c>
      <c r="I3924">
        <v>231.25</v>
      </c>
      <c r="J3924">
        <v>312</v>
      </c>
      <c r="K3924">
        <v>110</v>
      </c>
      <c r="M3924">
        <v>14.1</v>
      </c>
    </row>
    <row r="3925" spans="3:13" x14ac:dyDescent="0.25">
      <c r="C3925" s="95">
        <v>38218</v>
      </c>
      <c r="D3925">
        <v>1.8309</v>
      </c>
      <c r="E3925">
        <v>44.33</v>
      </c>
      <c r="F3925">
        <v>1.2363999999999999</v>
      </c>
      <c r="G3925">
        <v>85.4</v>
      </c>
      <c r="H3925">
        <v>65.325000000000003</v>
      </c>
      <c r="I3925">
        <v>229.25</v>
      </c>
      <c r="J3925">
        <v>309.5</v>
      </c>
      <c r="K3925">
        <v>110</v>
      </c>
      <c r="M3925">
        <v>14.1</v>
      </c>
    </row>
    <row r="3926" spans="3:13" x14ac:dyDescent="0.25">
      <c r="C3926" s="95">
        <v>38217</v>
      </c>
      <c r="D3926">
        <v>1.8223</v>
      </c>
      <c r="E3926">
        <v>43.03</v>
      </c>
      <c r="F3926">
        <v>1.2337</v>
      </c>
      <c r="G3926">
        <v>87.174999999999997</v>
      </c>
      <c r="H3926">
        <v>64.8</v>
      </c>
      <c r="I3926">
        <v>225.5</v>
      </c>
      <c r="J3926">
        <v>301.75</v>
      </c>
      <c r="K3926">
        <v>110.5</v>
      </c>
      <c r="M3926">
        <v>14.1</v>
      </c>
    </row>
    <row r="3927" spans="3:13" x14ac:dyDescent="0.25">
      <c r="C3927" s="95">
        <v>38216</v>
      </c>
      <c r="D3927">
        <v>1.8280000000000001</v>
      </c>
      <c r="E3927">
        <v>42.99</v>
      </c>
      <c r="F3927">
        <v>1.2351000000000001</v>
      </c>
      <c r="G3927">
        <v>87.224999999999994</v>
      </c>
      <c r="H3927">
        <v>65.2</v>
      </c>
      <c r="I3927">
        <v>228.5</v>
      </c>
      <c r="J3927">
        <v>308.75</v>
      </c>
      <c r="K3927">
        <v>109</v>
      </c>
      <c r="M3927">
        <v>14.04</v>
      </c>
    </row>
    <row r="3928" spans="3:13" x14ac:dyDescent="0.25">
      <c r="C3928" s="95">
        <v>38215</v>
      </c>
      <c r="D3928">
        <v>1.8396999999999999</v>
      </c>
      <c r="E3928">
        <v>43.67</v>
      </c>
      <c r="F3928">
        <v>1.2359</v>
      </c>
      <c r="G3928">
        <v>87.325000000000003</v>
      </c>
      <c r="H3928">
        <v>66.325000000000003</v>
      </c>
      <c r="I3928">
        <v>222.25</v>
      </c>
      <c r="J3928">
        <v>302.75</v>
      </c>
      <c r="K3928">
        <v>108</v>
      </c>
      <c r="M3928">
        <v>14.02</v>
      </c>
    </row>
    <row r="3929" spans="3:13" x14ac:dyDescent="0.25">
      <c r="C3929" s="95">
        <v>38212</v>
      </c>
      <c r="D3929">
        <v>1.8459000000000001</v>
      </c>
      <c r="E3929">
        <v>43.88</v>
      </c>
      <c r="F3929">
        <v>1.2374000000000001</v>
      </c>
      <c r="G3929">
        <v>87.55</v>
      </c>
      <c r="H3929">
        <v>78.2</v>
      </c>
      <c r="I3929">
        <v>217.75</v>
      </c>
      <c r="J3929">
        <v>299.5</v>
      </c>
      <c r="K3929">
        <v>108.5</v>
      </c>
      <c r="M3929">
        <v>14.04</v>
      </c>
    </row>
    <row r="3930" spans="3:13" x14ac:dyDescent="0.25">
      <c r="C3930" s="95">
        <v>38211</v>
      </c>
      <c r="D3930">
        <v>1.8222</v>
      </c>
      <c r="E3930">
        <v>42.29</v>
      </c>
      <c r="F3930">
        <v>1.2248000000000001</v>
      </c>
      <c r="G3930">
        <v>85.1</v>
      </c>
      <c r="H3930">
        <v>78.05</v>
      </c>
      <c r="I3930">
        <v>218</v>
      </c>
      <c r="J3930">
        <v>299.5</v>
      </c>
      <c r="K3930">
        <v>109</v>
      </c>
      <c r="M3930">
        <v>13.98</v>
      </c>
    </row>
    <row r="3931" spans="3:13" x14ac:dyDescent="0.25">
      <c r="C3931" s="95">
        <v>38210</v>
      </c>
      <c r="D3931">
        <v>1.8309</v>
      </c>
      <c r="E3931">
        <v>41.57</v>
      </c>
      <c r="F3931">
        <v>1.2225999999999999</v>
      </c>
      <c r="G3931">
        <v>84.474999999999994</v>
      </c>
      <c r="H3931">
        <v>77.775000000000006</v>
      </c>
      <c r="I3931">
        <v>220.75</v>
      </c>
      <c r="J3931">
        <v>304.75</v>
      </c>
      <c r="K3931">
        <v>108.75</v>
      </c>
      <c r="M3931">
        <v>13.98</v>
      </c>
    </row>
    <row r="3932" spans="3:13" x14ac:dyDescent="0.25">
      <c r="C3932" s="95">
        <v>38209</v>
      </c>
      <c r="D3932">
        <v>1.8263</v>
      </c>
      <c r="E3932">
        <v>41.28</v>
      </c>
      <c r="F3932">
        <v>1.2222999999999999</v>
      </c>
      <c r="G3932">
        <v>85.375</v>
      </c>
      <c r="H3932">
        <v>78.849999999999994</v>
      </c>
      <c r="I3932">
        <v>224.5</v>
      </c>
      <c r="J3932">
        <v>312</v>
      </c>
      <c r="K3932">
        <v>109.5</v>
      </c>
      <c r="M3932">
        <v>13.98</v>
      </c>
    </row>
    <row r="3933" spans="3:13" x14ac:dyDescent="0.25">
      <c r="C3933" s="95">
        <v>38208</v>
      </c>
      <c r="D3933">
        <v>1.841</v>
      </c>
      <c r="E3933">
        <v>41.56</v>
      </c>
      <c r="F3933">
        <v>1.2269000000000001</v>
      </c>
      <c r="G3933">
        <v>85.825000000000003</v>
      </c>
      <c r="H3933">
        <v>79.2</v>
      </c>
      <c r="I3933">
        <v>227</v>
      </c>
      <c r="J3933">
        <v>316</v>
      </c>
      <c r="K3933">
        <v>110.75</v>
      </c>
      <c r="M3933">
        <v>13.98</v>
      </c>
    </row>
    <row r="3934" spans="3:13" x14ac:dyDescent="0.25">
      <c r="C3934" s="95">
        <v>38205</v>
      </c>
      <c r="D3934">
        <v>1.8402000000000001</v>
      </c>
      <c r="E3934">
        <v>40.630000000000003</v>
      </c>
      <c r="F3934">
        <v>1.2273000000000001</v>
      </c>
      <c r="G3934">
        <v>84.55</v>
      </c>
      <c r="H3934">
        <v>79.25</v>
      </c>
      <c r="I3934">
        <v>225.75</v>
      </c>
      <c r="J3934">
        <v>315.75</v>
      </c>
      <c r="K3934">
        <v>110.5</v>
      </c>
      <c r="M3934">
        <v>14</v>
      </c>
    </row>
    <row r="3935" spans="3:13" x14ac:dyDescent="0.25">
      <c r="C3935" s="95">
        <v>38204</v>
      </c>
      <c r="D3935">
        <v>1.8231999999999999</v>
      </c>
      <c r="E3935">
        <v>41.12</v>
      </c>
      <c r="F3935">
        <v>1.2057</v>
      </c>
      <c r="G3935">
        <v>84.55</v>
      </c>
      <c r="H3935">
        <v>78.625</v>
      </c>
      <c r="I3935">
        <v>224</v>
      </c>
      <c r="J3935">
        <v>321.5</v>
      </c>
      <c r="K3935">
        <v>112</v>
      </c>
      <c r="M3935">
        <v>14.09</v>
      </c>
    </row>
    <row r="3936" spans="3:13" x14ac:dyDescent="0.25">
      <c r="C3936" s="95">
        <v>38203</v>
      </c>
      <c r="D3936">
        <v>1.8248</v>
      </c>
      <c r="E3936">
        <v>39.700000000000003</v>
      </c>
      <c r="F3936">
        <v>1.2050000000000001</v>
      </c>
      <c r="G3936">
        <v>84.825000000000003</v>
      </c>
      <c r="H3936">
        <v>78.55</v>
      </c>
      <c r="I3936">
        <v>221.25</v>
      </c>
      <c r="J3936">
        <v>318.5</v>
      </c>
      <c r="K3936">
        <v>112.75</v>
      </c>
      <c r="M3936">
        <v>14.14</v>
      </c>
    </row>
    <row r="3937" spans="3:13" x14ac:dyDescent="0.25">
      <c r="C3937" s="95">
        <v>38202</v>
      </c>
      <c r="D3937">
        <v>1.825</v>
      </c>
      <c r="E3937">
        <v>40.64</v>
      </c>
      <c r="F3937">
        <v>1.2050000000000001</v>
      </c>
      <c r="G3937">
        <v>83.075000000000003</v>
      </c>
      <c r="H3937">
        <v>77.375</v>
      </c>
      <c r="I3937">
        <v>219.25</v>
      </c>
      <c r="J3937">
        <v>317</v>
      </c>
      <c r="K3937">
        <v>111</v>
      </c>
      <c r="M3937">
        <v>14.21</v>
      </c>
    </row>
    <row r="3938" spans="3:13" x14ac:dyDescent="0.25">
      <c r="C3938" s="95">
        <v>38201</v>
      </c>
      <c r="D3938">
        <v>1.8251999999999999</v>
      </c>
      <c r="E3938">
        <v>39.97</v>
      </c>
      <c r="F3938">
        <v>1.202</v>
      </c>
      <c r="G3938">
        <v>85.25</v>
      </c>
      <c r="H3938">
        <v>78.5</v>
      </c>
      <c r="I3938">
        <v>218.25</v>
      </c>
      <c r="J3938">
        <v>317</v>
      </c>
      <c r="K3938">
        <v>110.5</v>
      </c>
      <c r="M3938">
        <v>14.27</v>
      </c>
    </row>
    <row r="3939" spans="3:13" x14ac:dyDescent="0.25">
      <c r="C3939" s="95">
        <v>38198</v>
      </c>
      <c r="D3939">
        <v>1.8198000000000001</v>
      </c>
      <c r="E3939">
        <v>40.03</v>
      </c>
      <c r="F3939">
        <v>1.2017</v>
      </c>
      <c r="G3939">
        <v>86</v>
      </c>
      <c r="H3939">
        <v>77.75</v>
      </c>
      <c r="I3939">
        <v>217.25</v>
      </c>
      <c r="J3939">
        <v>312.25</v>
      </c>
      <c r="K3939">
        <v>110.25</v>
      </c>
      <c r="M3939">
        <v>14.25</v>
      </c>
    </row>
    <row r="3940" spans="3:13" x14ac:dyDescent="0.25">
      <c r="C3940" s="95">
        <v>38197</v>
      </c>
      <c r="D3940">
        <v>1.8160000000000001</v>
      </c>
      <c r="E3940">
        <v>39.25</v>
      </c>
      <c r="F3940">
        <v>1.2035</v>
      </c>
      <c r="G3940">
        <v>86</v>
      </c>
      <c r="H3940">
        <v>78.174999999999997</v>
      </c>
      <c r="I3940">
        <v>218.5</v>
      </c>
      <c r="J3940">
        <v>312.75</v>
      </c>
      <c r="K3940">
        <v>110</v>
      </c>
      <c r="M3940">
        <v>14.37</v>
      </c>
    </row>
    <row r="3941" spans="3:13" x14ac:dyDescent="0.25">
      <c r="C3941" s="95">
        <v>38196</v>
      </c>
      <c r="D3941">
        <v>1.8248</v>
      </c>
      <c r="E3941">
        <v>39.53</v>
      </c>
      <c r="F3941">
        <v>1.2053</v>
      </c>
      <c r="G3941">
        <v>86</v>
      </c>
      <c r="H3941">
        <v>76.924999999999997</v>
      </c>
      <c r="I3941">
        <v>218.5</v>
      </c>
      <c r="J3941">
        <v>314.75</v>
      </c>
      <c r="K3941">
        <v>109.5</v>
      </c>
      <c r="M3941">
        <v>14.84</v>
      </c>
    </row>
    <row r="3942" spans="3:13" x14ac:dyDescent="0.25">
      <c r="C3942" s="95">
        <v>38195</v>
      </c>
      <c r="D3942">
        <v>1.8213999999999999</v>
      </c>
      <c r="E3942">
        <v>38.54</v>
      </c>
      <c r="F3942">
        <v>1.2053</v>
      </c>
      <c r="G3942">
        <v>85</v>
      </c>
      <c r="H3942">
        <v>76.8</v>
      </c>
      <c r="I3942">
        <v>222.25</v>
      </c>
      <c r="J3942">
        <v>321.25</v>
      </c>
      <c r="K3942">
        <v>109.25</v>
      </c>
      <c r="M3942">
        <v>14.84</v>
      </c>
    </row>
    <row r="3943" spans="3:13" x14ac:dyDescent="0.25">
      <c r="C3943" s="95">
        <v>38194</v>
      </c>
      <c r="D3943">
        <v>1.8411</v>
      </c>
      <c r="E3943">
        <v>38.11</v>
      </c>
      <c r="F3943">
        <v>1.2144999999999999</v>
      </c>
      <c r="G3943">
        <v>85</v>
      </c>
      <c r="H3943">
        <v>76.525000000000006</v>
      </c>
      <c r="I3943">
        <v>223.25</v>
      </c>
      <c r="J3943">
        <v>323.75</v>
      </c>
      <c r="K3943">
        <v>109.75</v>
      </c>
      <c r="M3943">
        <v>14.84</v>
      </c>
    </row>
    <row r="3944" spans="3:13" x14ac:dyDescent="0.25">
      <c r="C3944" s="95">
        <v>38191</v>
      </c>
      <c r="D3944">
        <v>1.8324</v>
      </c>
      <c r="E3944">
        <v>38.270000000000003</v>
      </c>
      <c r="F3944">
        <v>1.2092000000000001</v>
      </c>
      <c r="G3944">
        <v>85</v>
      </c>
      <c r="H3944">
        <v>75.575000000000003</v>
      </c>
      <c r="I3944">
        <v>223.75</v>
      </c>
      <c r="J3944">
        <v>328.75</v>
      </c>
      <c r="K3944">
        <v>110.75</v>
      </c>
      <c r="M3944">
        <v>14.83</v>
      </c>
    </row>
    <row r="3945" spans="3:13" x14ac:dyDescent="0.25">
      <c r="C3945" s="95">
        <v>38190</v>
      </c>
      <c r="D3945">
        <v>1.8441000000000001</v>
      </c>
      <c r="E3945">
        <v>38.01</v>
      </c>
      <c r="F3945">
        <v>1.2249000000000001</v>
      </c>
      <c r="G3945">
        <v>85</v>
      </c>
      <c r="H3945">
        <v>74.125</v>
      </c>
      <c r="I3945">
        <v>219.25</v>
      </c>
      <c r="J3945">
        <v>322.75</v>
      </c>
      <c r="K3945">
        <v>110.5</v>
      </c>
      <c r="M3945">
        <v>14.69</v>
      </c>
    </row>
    <row r="3946" spans="3:13" x14ac:dyDescent="0.25">
      <c r="C3946" s="95">
        <v>38189</v>
      </c>
      <c r="D3946">
        <v>1.8419000000000001</v>
      </c>
      <c r="E3946">
        <v>37.159999999999997</v>
      </c>
      <c r="F3946">
        <v>1.2266999999999999</v>
      </c>
      <c r="G3946">
        <v>82</v>
      </c>
      <c r="H3946">
        <v>74</v>
      </c>
      <c r="I3946">
        <v>226.25</v>
      </c>
      <c r="J3946">
        <v>324</v>
      </c>
      <c r="K3946">
        <v>110.5</v>
      </c>
      <c r="M3946">
        <v>14.69</v>
      </c>
    </row>
    <row r="3947" spans="3:13" x14ac:dyDescent="0.25">
      <c r="C3947" s="95">
        <v>38188</v>
      </c>
      <c r="D3947">
        <v>1.8516999999999999</v>
      </c>
      <c r="E3947">
        <v>37.01</v>
      </c>
      <c r="F3947">
        <v>1.2326999999999999</v>
      </c>
      <c r="G3947">
        <v>82</v>
      </c>
      <c r="H3947">
        <v>74.424999999999997</v>
      </c>
      <c r="I3947">
        <v>234</v>
      </c>
      <c r="J3947">
        <v>331.25</v>
      </c>
      <c r="K3947">
        <v>110.5</v>
      </c>
      <c r="M3947">
        <v>14.67</v>
      </c>
    </row>
    <row r="3948" spans="3:13" x14ac:dyDescent="0.25">
      <c r="C3948" s="95">
        <v>38187</v>
      </c>
      <c r="D3948">
        <v>1.8677999999999999</v>
      </c>
      <c r="E3948">
        <v>37.9</v>
      </c>
      <c r="F3948">
        <v>1.2441</v>
      </c>
      <c r="G3948">
        <v>82</v>
      </c>
      <c r="H3948">
        <v>74.224999999999994</v>
      </c>
      <c r="I3948">
        <v>237</v>
      </c>
      <c r="J3948">
        <v>335.5</v>
      </c>
      <c r="K3948">
        <v>110.5</v>
      </c>
      <c r="M3948">
        <v>14.67</v>
      </c>
    </row>
    <row r="3949" spans="3:13" x14ac:dyDescent="0.25">
      <c r="C3949" s="95">
        <v>38184</v>
      </c>
      <c r="D3949">
        <v>1.8723000000000001</v>
      </c>
      <c r="E3949">
        <v>38</v>
      </c>
      <c r="F3949">
        <v>1.2451000000000001</v>
      </c>
      <c r="G3949">
        <v>82</v>
      </c>
      <c r="H3949">
        <v>73.150000000000006</v>
      </c>
      <c r="I3949">
        <v>239</v>
      </c>
      <c r="J3949">
        <v>333.25</v>
      </c>
      <c r="K3949">
        <v>112.5</v>
      </c>
      <c r="M3949">
        <v>14.69</v>
      </c>
    </row>
    <row r="3950" spans="3:13" x14ac:dyDescent="0.25">
      <c r="C3950" s="95">
        <v>38183</v>
      </c>
      <c r="D3950">
        <v>1.8532999999999999</v>
      </c>
      <c r="E3950">
        <v>38.11</v>
      </c>
      <c r="F3950">
        <v>1.2355</v>
      </c>
      <c r="G3950">
        <v>82</v>
      </c>
      <c r="H3950">
        <v>79.55</v>
      </c>
      <c r="I3950">
        <v>242.5</v>
      </c>
      <c r="J3950">
        <v>333.25</v>
      </c>
      <c r="K3950">
        <v>113</v>
      </c>
      <c r="M3950">
        <v>14.85</v>
      </c>
    </row>
    <row r="3951" spans="3:13" x14ac:dyDescent="0.25">
      <c r="C3951" s="95">
        <v>38182</v>
      </c>
      <c r="D3951">
        <v>1.8563000000000001</v>
      </c>
      <c r="E3951">
        <v>38.54</v>
      </c>
      <c r="F3951">
        <v>1.2381</v>
      </c>
      <c r="G3951">
        <v>84.5</v>
      </c>
      <c r="H3951">
        <v>79.424999999999997</v>
      </c>
      <c r="I3951">
        <v>242</v>
      </c>
      <c r="J3951">
        <v>337</v>
      </c>
      <c r="K3951">
        <v>113</v>
      </c>
      <c r="M3951">
        <v>14.87</v>
      </c>
    </row>
    <row r="3952" spans="3:13" x14ac:dyDescent="0.25">
      <c r="C3952" s="95">
        <v>38181</v>
      </c>
      <c r="D3952">
        <v>1.8567</v>
      </c>
      <c r="E3952">
        <v>36.69</v>
      </c>
      <c r="F3952">
        <v>1.2330000000000001</v>
      </c>
      <c r="G3952">
        <v>86.35</v>
      </c>
      <c r="H3952">
        <v>78.95</v>
      </c>
      <c r="I3952">
        <v>241.75</v>
      </c>
      <c r="J3952">
        <v>333</v>
      </c>
      <c r="K3952">
        <v>113</v>
      </c>
      <c r="M3952">
        <v>14.8</v>
      </c>
    </row>
    <row r="3953" spans="3:13" x14ac:dyDescent="0.25">
      <c r="C3953" s="95">
        <v>38180</v>
      </c>
      <c r="D3953">
        <v>1.8615999999999999</v>
      </c>
      <c r="E3953">
        <v>36.630000000000003</v>
      </c>
      <c r="F3953">
        <v>1.2410000000000001</v>
      </c>
      <c r="G3953">
        <v>86.9</v>
      </c>
      <c r="H3953">
        <v>79.45</v>
      </c>
      <c r="I3953">
        <v>244.5</v>
      </c>
      <c r="J3953">
        <v>339</v>
      </c>
      <c r="K3953">
        <v>120</v>
      </c>
      <c r="M3953">
        <v>14.78</v>
      </c>
    </row>
    <row r="3954" spans="3:13" x14ac:dyDescent="0.25">
      <c r="C3954" s="95">
        <v>38177</v>
      </c>
      <c r="D3954">
        <v>1.8593</v>
      </c>
      <c r="E3954">
        <v>37.049999999999997</v>
      </c>
      <c r="F3954">
        <v>1.2414000000000001</v>
      </c>
      <c r="G3954">
        <v>87</v>
      </c>
      <c r="H3954">
        <v>79.575000000000003</v>
      </c>
      <c r="I3954">
        <v>242.25</v>
      </c>
      <c r="J3954">
        <v>330</v>
      </c>
      <c r="K3954">
        <v>118</v>
      </c>
      <c r="M3954">
        <v>14.78</v>
      </c>
    </row>
    <row r="3955" spans="3:13" x14ac:dyDescent="0.25">
      <c r="C3955" s="95">
        <v>38176</v>
      </c>
      <c r="D3955">
        <v>1.8496999999999999</v>
      </c>
      <c r="E3955">
        <v>37.770000000000003</v>
      </c>
      <c r="F3955">
        <v>1.2386999999999999</v>
      </c>
      <c r="G3955">
        <v>87.5</v>
      </c>
      <c r="H3955">
        <v>78.7</v>
      </c>
      <c r="I3955">
        <v>244.5</v>
      </c>
      <c r="J3955">
        <v>334</v>
      </c>
      <c r="K3955">
        <v>118</v>
      </c>
      <c r="M3955">
        <v>14.82</v>
      </c>
    </row>
    <row r="3956" spans="3:13" x14ac:dyDescent="0.25">
      <c r="C3956" s="95">
        <v>38175</v>
      </c>
      <c r="D3956">
        <v>1.8564000000000001</v>
      </c>
      <c r="E3956">
        <v>36.61</v>
      </c>
      <c r="F3956">
        <v>1.2372000000000001</v>
      </c>
      <c r="G3956">
        <v>87.5</v>
      </c>
      <c r="H3956">
        <v>78.325000000000003</v>
      </c>
      <c r="I3956">
        <v>249.5</v>
      </c>
      <c r="J3956">
        <v>341</v>
      </c>
      <c r="K3956">
        <v>118</v>
      </c>
      <c r="M3956">
        <v>14.82</v>
      </c>
    </row>
    <row r="3957" spans="3:13" x14ac:dyDescent="0.25">
      <c r="C3957" s="95">
        <v>38174</v>
      </c>
      <c r="D3957">
        <v>1.8408</v>
      </c>
      <c r="E3957">
        <v>37.18</v>
      </c>
      <c r="F3957">
        <v>1.2284999999999999</v>
      </c>
      <c r="G3957">
        <v>88.1</v>
      </c>
      <c r="H3957">
        <v>79.375</v>
      </c>
      <c r="I3957">
        <v>249.5</v>
      </c>
      <c r="J3957">
        <v>338.5</v>
      </c>
      <c r="K3957">
        <v>118</v>
      </c>
      <c r="M3957">
        <v>14.82</v>
      </c>
    </row>
    <row r="3958" spans="3:13" x14ac:dyDescent="0.25">
      <c r="C3958" s="95">
        <v>38173</v>
      </c>
      <c r="D3958">
        <v>1.8297000000000001</v>
      </c>
      <c r="E3958">
        <v>36.299999999999997</v>
      </c>
      <c r="F3958">
        <v>1.2285999999999999</v>
      </c>
      <c r="G3958">
        <v>87.1</v>
      </c>
      <c r="H3958">
        <v>79.125</v>
      </c>
      <c r="I3958">
        <v>255.25</v>
      </c>
      <c r="J3958">
        <v>335</v>
      </c>
      <c r="K3958">
        <v>118</v>
      </c>
      <c r="M3958">
        <v>14.9</v>
      </c>
    </row>
    <row r="3959" spans="3:13" x14ac:dyDescent="0.25">
      <c r="C3959" s="95">
        <v>38172</v>
      </c>
      <c r="D3959">
        <v>1.8306</v>
      </c>
      <c r="E3959">
        <v>35.92</v>
      </c>
      <c r="F3959">
        <v>1.2321</v>
      </c>
      <c r="G3959">
        <v>87.1</v>
      </c>
      <c r="H3959">
        <v>79.125</v>
      </c>
      <c r="I3959">
        <v>255.25</v>
      </c>
      <c r="J3959">
        <v>335</v>
      </c>
      <c r="K3959">
        <v>120</v>
      </c>
      <c r="M3959">
        <v>14.9</v>
      </c>
    </row>
    <row r="3960" spans="3:13" x14ac:dyDescent="0.25">
      <c r="C3960" s="95">
        <v>38170</v>
      </c>
      <c r="D3960">
        <v>1.8306</v>
      </c>
      <c r="E3960">
        <v>35.92</v>
      </c>
      <c r="F3960">
        <v>1.2321</v>
      </c>
      <c r="G3960">
        <v>87.1</v>
      </c>
      <c r="H3960">
        <v>79.125</v>
      </c>
      <c r="I3960">
        <v>255.25</v>
      </c>
      <c r="J3960">
        <v>335</v>
      </c>
      <c r="K3960">
        <v>120</v>
      </c>
      <c r="M3960">
        <v>14.9</v>
      </c>
    </row>
    <row r="3961" spans="3:13" x14ac:dyDescent="0.25">
      <c r="C3961" s="95">
        <v>38169</v>
      </c>
      <c r="D3961">
        <v>1.8196000000000001</v>
      </c>
      <c r="E3961">
        <v>36.07</v>
      </c>
      <c r="F3961">
        <v>1.216</v>
      </c>
      <c r="G3961">
        <v>87.1</v>
      </c>
      <c r="H3961">
        <v>78.75</v>
      </c>
      <c r="I3961">
        <v>257.5</v>
      </c>
      <c r="J3961">
        <v>330.5</v>
      </c>
      <c r="K3961">
        <v>120</v>
      </c>
      <c r="M3961">
        <v>14.89</v>
      </c>
    </row>
    <row r="3962" spans="3:13" x14ac:dyDescent="0.25">
      <c r="C3962" s="95">
        <v>38168</v>
      </c>
      <c r="D3962">
        <v>1.8190999999999999</v>
      </c>
      <c r="E3962">
        <v>34.5</v>
      </c>
      <c r="F3962">
        <v>1.2184999999999999</v>
      </c>
      <c r="G3962">
        <v>87.25</v>
      </c>
      <c r="H3962">
        <v>78.95</v>
      </c>
      <c r="I3962">
        <v>257.5</v>
      </c>
      <c r="J3962">
        <v>338</v>
      </c>
      <c r="K3962">
        <v>121</v>
      </c>
      <c r="M3962">
        <v>17.690000000000001</v>
      </c>
    </row>
    <row r="3963" spans="3:13" x14ac:dyDescent="0.25">
      <c r="C3963" s="95">
        <v>38167</v>
      </c>
      <c r="D3963">
        <v>1.8071999999999999</v>
      </c>
      <c r="E3963">
        <v>33.11</v>
      </c>
      <c r="F3963">
        <v>1.2077</v>
      </c>
      <c r="G3963">
        <v>88.8</v>
      </c>
      <c r="H3963">
        <v>77.5</v>
      </c>
      <c r="I3963">
        <v>268</v>
      </c>
      <c r="J3963">
        <v>337.5</v>
      </c>
      <c r="K3963">
        <v>125</v>
      </c>
      <c r="M3963">
        <v>17.690000000000001</v>
      </c>
    </row>
    <row r="3964" spans="3:13" x14ac:dyDescent="0.25">
      <c r="C3964" s="95">
        <v>38166</v>
      </c>
      <c r="D3964">
        <v>1.8297000000000001</v>
      </c>
      <c r="E3964">
        <v>33.700000000000003</v>
      </c>
      <c r="F3964">
        <v>1.2183999999999999</v>
      </c>
      <c r="G3964">
        <v>87.1</v>
      </c>
      <c r="H3964">
        <v>77.05</v>
      </c>
      <c r="I3964">
        <v>271.25</v>
      </c>
      <c r="J3964">
        <v>338.5</v>
      </c>
      <c r="K3964">
        <v>130</v>
      </c>
      <c r="M3964">
        <v>17.7</v>
      </c>
    </row>
    <row r="3965" spans="3:13" x14ac:dyDescent="0.25">
      <c r="C3965" s="95">
        <v>38163</v>
      </c>
      <c r="D3965">
        <v>1.8264</v>
      </c>
      <c r="E3965">
        <v>34.97</v>
      </c>
      <c r="F3965">
        <v>1.2172000000000001</v>
      </c>
      <c r="G3965">
        <v>89.6</v>
      </c>
      <c r="H3965">
        <v>76.95</v>
      </c>
      <c r="I3965">
        <v>276.25</v>
      </c>
      <c r="J3965">
        <v>341.25</v>
      </c>
      <c r="K3965">
        <v>130</v>
      </c>
      <c r="M3965">
        <v>17.690000000000001</v>
      </c>
    </row>
    <row r="3966" spans="3:13" x14ac:dyDescent="0.25">
      <c r="C3966" s="95">
        <v>38162</v>
      </c>
      <c r="D3966">
        <v>1.8260000000000001</v>
      </c>
      <c r="E3966">
        <v>35.299999999999997</v>
      </c>
      <c r="F3966">
        <v>1.2173</v>
      </c>
      <c r="G3966">
        <v>90</v>
      </c>
      <c r="H3966">
        <v>76.599999999999994</v>
      </c>
      <c r="I3966">
        <v>273.25</v>
      </c>
      <c r="J3966">
        <v>339.5</v>
      </c>
      <c r="K3966">
        <v>130</v>
      </c>
      <c r="M3966">
        <v>17.68</v>
      </c>
    </row>
    <row r="3967" spans="3:13" x14ac:dyDescent="0.25">
      <c r="C3967" s="95">
        <v>38161</v>
      </c>
      <c r="D3967">
        <v>1.8156000000000001</v>
      </c>
      <c r="E3967">
        <v>35.03</v>
      </c>
      <c r="F3967">
        <v>1.2089000000000001</v>
      </c>
      <c r="G3967">
        <v>88.575000000000003</v>
      </c>
      <c r="H3967">
        <v>78.125</v>
      </c>
      <c r="I3967">
        <v>274.5</v>
      </c>
      <c r="J3967">
        <v>345.25</v>
      </c>
      <c r="K3967">
        <v>130</v>
      </c>
      <c r="M3967">
        <v>17.7</v>
      </c>
    </row>
    <row r="3968" spans="3:13" x14ac:dyDescent="0.25">
      <c r="C3968" s="95">
        <v>38160</v>
      </c>
      <c r="D3968">
        <v>1.821</v>
      </c>
      <c r="E3968">
        <v>35.61</v>
      </c>
      <c r="F3968">
        <v>1.2110000000000001</v>
      </c>
      <c r="G3968">
        <v>86.65</v>
      </c>
      <c r="H3968">
        <v>77.025000000000006</v>
      </c>
      <c r="I3968">
        <v>267.75</v>
      </c>
      <c r="J3968">
        <v>343.75</v>
      </c>
      <c r="K3968">
        <v>125</v>
      </c>
      <c r="M3968">
        <v>17.63</v>
      </c>
    </row>
    <row r="3969" spans="3:13" x14ac:dyDescent="0.25">
      <c r="C3969" s="95">
        <v>38159</v>
      </c>
      <c r="D3969">
        <v>1.8317000000000001</v>
      </c>
      <c r="E3969">
        <v>35.130000000000003</v>
      </c>
      <c r="F3969">
        <v>1.2112000000000001</v>
      </c>
      <c r="G3969">
        <v>87</v>
      </c>
      <c r="H3969">
        <v>77.900000000000006</v>
      </c>
      <c r="I3969">
        <v>274.5</v>
      </c>
      <c r="J3969">
        <v>354.25</v>
      </c>
      <c r="K3969">
        <v>123</v>
      </c>
      <c r="M3969">
        <v>17.63</v>
      </c>
    </row>
    <row r="3970" spans="3:13" x14ac:dyDescent="0.25">
      <c r="C3970" s="95">
        <v>38156</v>
      </c>
      <c r="D3970">
        <v>1.8375999999999999</v>
      </c>
      <c r="E3970">
        <v>36.21</v>
      </c>
      <c r="F3970">
        <v>1.2139</v>
      </c>
      <c r="G3970">
        <v>86.55</v>
      </c>
      <c r="H3970">
        <v>77.849999999999994</v>
      </c>
      <c r="I3970">
        <v>274.5</v>
      </c>
      <c r="J3970">
        <v>352.75</v>
      </c>
      <c r="K3970">
        <v>123</v>
      </c>
      <c r="M3970">
        <v>17.649999999999999</v>
      </c>
    </row>
    <row r="3971" spans="3:13" x14ac:dyDescent="0.25">
      <c r="C3971" s="95">
        <v>38155</v>
      </c>
      <c r="D3971">
        <v>1.8341000000000001</v>
      </c>
      <c r="E3971">
        <v>36.21</v>
      </c>
      <c r="F3971">
        <v>1.204</v>
      </c>
      <c r="G3971">
        <v>85.7</v>
      </c>
      <c r="H3971">
        <v>77.099999999999994</v>
      </c>
      <c r="I3971">
        <v>277.75</v>
      </c>
      <c r="J3971">
        <v>352.5</v>
      </c>
      <c r="K3971">
        <v>123</v>
      </c>
      <c r="M3971">
        <v>17.57</v>
      </c>
    </row>
    <row r="3972" spans="3:13" x14ac:dyDescent="0.25">
      <c r="C3972" s="95">
        <v>38154</v>
      </c>
      <c r="D3972">
        <v>1.8270999999999999</v>
      </c>
      <c r="E3972">
        <v>35.200000000000003</v>
      </c>
      <c r="F3972">
        <v>1.2009000000000001</v>
      </c>
      <c r="G3972">
        <v>85</v>
      </c>
      <c r="H3972">
        <v>76.325000000000003</v>
      </c>
      <c r="I3972">
        <v>281.5</v>
      </c>
      <c r="J3972">
        <v>352</v>
      </c>
      <c r="K3972">
        <v>123</v>
      </c>
      <c r="M3972">
        <v>17.53</v>
      </c>
    </row>
    <row r="3973" spans="3:13" x14ac:dyDescent="0.25">
      <c r="C3973" s="95">
        <v>38153</v>
      </c>
      <c r="D3973">
        <v>1.8321000000000001</v>
      </c>
      <c r="E3973">
        <v>35.29</v>
      </c>
      <c r="F3973">
        <v>1.2159</v>
      </c>
      <c r="G3973">
        <v>84.75</v>
      </c>
      <c r="H3973">
        <v>75.875</v>
      </c>
      <c r="I3973">
        <v>280.25</v>
      </c>
      <c r="J3973">
        <v>351</v>
      </c>
      <c r="K3973">
        <v>123</v>
      </c>
      <c r="M3973">
        <v>17.54</v>
      </c>
    </row>
    <row r="3974" spans="3:13" x14ac:dyDescent="0.25">
      <c r="C3974" s="95">
        <v>38152</v>
      </c>
      <c r="D3974">
        <v>1.8150999999999999</v>
      </c>
      <c r="E3974">
        <v>35.49</v>
      </c>
      <c r="F3974">
        <v>1.2052</v>
      </c>
      <c r="G3974">
        <v>85.325000000000003</v>
      </c>
      <c r="H3974">
        <v>79.174999999999997</v>
      </c>
      <c r="I3974">
        <v>288.25</v>
      </c>
      <c r="J3974">
        <v>356.5</v>
      </c>
      <c r="K3974">
        <v>123</v>
      </c>
      <c r="M3974">
        <v>17.54</v>
      </c>
    </row>
    <row r="3975" spans="3:13" x14ac:dyDescent="0.25">
      <c r="C3975" s="95">
        <v>38149</v>
      </c>
      <c r="D3975">
        <v>1.8170999999999999</v>
      </c>
      <c r="E3975">
        <v>35.44</v>
      </c>
      <c r="F3975">
        <v>1.2005999999999999</v>
      </c>
      <c r="G3975">
        <v>86.75</v>
      </c>
      <c r="H3975">
        <v>78.400000000000006</v>
      </c>
      <c r="I3975">
        <v>285.75</v>
      </c>
      <c r="J3975">
        <v>350.5</v>
      </c>
      <c r="K3975">
        <v>123</v>
      </c>
      <c r="M3975">
        <v>17.57</v>
      </c>
    </row>
    <row r="3976" spans="3:13" x14ac:dyDescent="0.25">
      <c r="C3976" s="95">
        <v>38148</v>
      </c>
      <c r="D3976">
        <v>1.8413999999999999</v>
      </c>
      <c r="E3976">
        <v>35.74</v>
      </c>
      <c r="F3976">
        <v>1.2105999999999999</v>
      </c>
      <c r="G3976">
        <v>86.75</v>
      </c>
      <c r="H3976">
        <v>78.400000000000006</v>
      </c>
      <c r="I3976">
        <v>285.75</v>
      </c>
      <c r="J3976">
        <v>350.5</v>
      </c>
      <c r="K3976">
        <v>123</v>
      </c>
      <c r="M3976">
        <v>17.57</v>
      </c>
    </row>
    <row r="3977" spans="3:13" x14ac:dyDescent="0.25">
      <c r="C3977" s="95">
        <v>38147</v>
      </c>
      <c r="D3977">
        <v>1.8291999999999999</v>
      </c>
      <c r="E3977">
        <v>35.29</v>
      </c>
      <c r="F3977">
        <v>1.2039</v>
      </c>
      <c r="G3977">
        <v>89.474999999999994</v>
      </c>
      <c r="H3977">
        <v>78.150000000000006</v>
      </c>
      <c r="I3977">
        <v>297.5</v>
      </c>
      <c r="J3977">
        <v>360</v>
      </c>
      <c r="K3977">
        <v>125</v>
      </c>
      <c r="M3977">
        <v>17.55</v>
      </c>
    </row>
    <row r="3978" spans="3:13" x14ac:dyDescent="0.25">
      <c r="C3978" s="95">
        <v>38146</v>
      </c>
      <c r="D3978">
        <v>1.8357000000000001</v>
      </c>
      <c r="E3978">
        <v>35.049999999999997</v>
      </c>
      <c r="F3978">
        <v>1.226</v>
      </c>
      <c r="G3978">
        <v>89.65</v>
      </c>
      <c r="H3978">
        <v>78.7</v>
      </c>
      <c r="I3978">
        <v>297</v>
      </c>
      <c r="J3978">
        <v>363</v>
      </c>
      <c r="K3978">
        <v>125</v>
      </c>
      <c r="M3978">
        <v>17.39</v>
      </c>
    </row>
    <row r="3979" spans="3:13" x14ac:dyDescent="0.25">
      <c r="C3979" s="95">
        <v>38145</v>
      </c>
      <c r="D3979">
        <v>1.8395999999999999</v>
      </c>
      <c r="E3979">
        <v>35.96</v>
      </c>
      <c r="F3979">
        <v>1.2316</v>
      </c>
      <c r="G3979">
        <v>91.2</v>
      </c>
      <c r="H3979">
        <v>79.3</v>
      </c>
      <c r="I3979">
        <v>300.25</v>
      </c>
      <c r="J3979">
        <v>363</v>
      </c>
      <c r="K3979">
        <v>125</v>
      </c>
      <c r="M3979">
        <v>17.27</v>
      </c>
    </row>
    <row r="3980" spans="3:13" x14ac:dyDescent="0.25">
      <c r="C3980" s="95">
        <v>38142</v>
      </c>
      <c r="D3980">
        <v>1.8388</v>
      </c>
      <c r="E3980">
        <v>35.67</v>
      </c>
      <c r="F3980">
        <v>1.2263999999999999</v>
      </c>
      <c r="G3980">
        <v>90.5</v>
      </c>
      <c r="H3980">
        <v>79</v>
      </c>
      <c r="I3980">
        <v>308.25</v>
      </c>
      <c r="J3980">
        <v>370</v>
      </c>
      <c r="K3980">
        <v>126</v>
      </c>
      <c r="M3980">
        <v>17.2</v>
      </c>
    </row>
    <row r="3981" spans="3:13" x14ac:dyDescent="0.25">
      <c r="C3981" s="95">
        <v>38141</v>
      </c>
      <c r="D3981">
        <v>1.8399000000000001</v>
      </c>
      <c r="E3981">
        <v>36.4</v>
      </c>
      <c r="F3981">
        <v>1.2216</v>
      </c>
      <c r="G3981">
        <v>89.674999999999997</v>
      </c>
      <c r="H3981">
        <v>78.375</v>
      </c>
      <c r="I3981">
        <v>310.75</v>
      </c>
      <c r="J3981">
        <v>367.25</v>
      </c>
      <c r="K3981">
        <v>124</v>
      </c>
      <c r="M3981">
        <v>17.059999999999999</v>
      </c>
    </row>
    <row r="3982" spans="3:13" x14ac:dyDescent="0.25">
      <c r="C3982" s="95">
        <v>38140</v>
      </c>
      <c r="D3982">
        <v>1.8335999999999999</v>
      </c>
      <c r="E3982">
        <v>36.86</v>
      </c>
      <c r="F3982">
        <v>1.2208000000000001</v>
      </c>
      <c r="G3982">
        <v>89.2</v>
      </c>
      <c r="H3982">
        <v>76.375</v>
      </c>
      <c r="I3982">
        <v>321.75</v>
      </c>
      <c r="J3982">
        <v>375</v>
      </c>
      <c r="K3982">
        <v>125</v>
      </c>
      <c r="M3982">
        <v>20.58</v>
      </c>
    </row>
    <row r="3983" spans="3:13" x14ac:dyDescent="0.25">
      <c r="C3983" s="95">
        <v>38139</v>
      </c>
      <c r="D3983">
        <v>1.8399000000000001</v>
      </c>
      <c r="E3983">
        <v>39.08</v>
      </c>
      <c r="F3983">
        <v>1.2245999999999999</v>
      </c>
      <c r="G3983">
        <v>86.65</v>
      </c>
      <c r="H3983">
        <v>76.55</v>
      </c>
      <c r="I3983">
        <v>324</v>
      </c>
      <c r="J3983">
        <v>388.25</v>
      </c>
      <c r="K3983">
        <v>125</v>
      </c>
      <c r="M3983">
        <v>20.56</v>
      </c>
    </row>
    <row r="3984" spans="3:13" x14ac:dyDescent="0.25">
      <c r="C3984" s="95">
        <v>38138</v>
      </c>
      <c r="D3984">
        <v>1.8317000000000001</v>
      </c>
      <c r="E3984">
        <v>36.58</v>
      </c>
      <c r="F3984">
        <v>1.2183999999999999</v>
      </c>
      <c r="G3984">
        <v>89.25</v>
      </c>
      <c r="H3984">
        <v>75.825000000000003</v>
      </c>
      <c r="I3984">
        <v>304</v>
      </c>
      <c r="J3984">
        <v>362</v>
      </c>
      <c r="K3984">
        <v>125</v>
      </c>
      <c r="M3984">
        <v>20.55</v>
      </c>
    </row>
    <row r="3985" spans="3:13" x14ac:dyDescent="0.25">
      <c r="C3985" s="95">
        <v>38135</v>
      </c>
      <c r="D3985">
        <v>1.8322000000000001</v>
      </c>
      <c r="E3985">
        <v>36.58</v>
      </c>
      <c r="F3985">
        <v>1.2212000000000001</v>
      </c>
      <c r="G3985">
        <v>89.25</v>
      </c>
      <c r="H3985">
        <v>75.825000000000003</v>
      </c>
      <c r="I3985">
        <v>304</v>
      </c>
      <c r="J3985">
        <v>362</v>
      </c>
      <c r="K3985">
        <v>125</v>
      </c>
      <c r="M3985">
        <v>20.55</v>
      </c>
    </row>
    <row r="3986" spans="3:13" x14ac:dyDescent="0.25">
      <c r="C3986" s="95">
        <v>38134</v>
      </c>
      <c r="D3986">
        <v>1.8381000000000001</v>
      </c>
      <c r="E3986">
        <v>36.25</v>
      </c>
      <c r="F3986">
        <v>1.2266999999999999</v>
      </c>
      <c r="G3986">
        <v>88.25</v>
      </c>
      <c r="H3986">
        <v>74.474999999999994</v>
      </c>
      <c r="I3986">
        <v>298.75</v>
      </c>
      <c r="J3986">
        <v>369.25</v>
      </c>
      <c r="K3986">
        <v>125</v>
      </c>
      <c r="M3986">
        <v>20.55</v>
      </c>
    </row>
    <row r="3987" spans="3:13" x14ac:dyDescent="0.25">
      <c r="C3987" s="95">
        <v>38133</v>
      </c>
      <c r="D3987">
        <v>1.8142</v>
      </c>
      <c r="E3987">
        <v>37.08</v>
      </c>
      <c r="F3987">
        <v>1.2112000000000001</v>
      </c>
      <c r="G3987">
        <v>86</v>
      </c>
      <c r="H3987">
        <v>74.275000000000006</v>
      </c>
      <c r="I3987">
        <v>300.75</v>
      </c>
      <c r="J3987">
        <v>381.5</v>
      </c>
      <c r="K3987">
        <v>126</v>
      </c>
      <c r="M3987">
        <v>20.54</v>
      </c>
    </row>
    <row r="3988" spans="3:13" x14ac:dyDescent="0.25">
      <c r="C3988" s="95">
        <v>38132</v>
      </c>
      <c r="D3988">
        <v>1.8110999999999999</v>
      </c>
      <c r="E3988">
        <v>37.44</v>
      </c>
      <c r="F3988">
        <v>1.2094</v>
      </c>
      <c r="G3988">
        <v>86</v>
      </c>
      <c r="H3988">
        <v>74.924999999999997</v>
      </c>
      <c r="I3988">
        <v>303.75</v>
      </c>
      <c r="J3988">
        <v>378</v>
      </c>
      <c r="K3988">
        <v>126</v>
      </c>
      <c r="M3988">
        <v>20.55</v>
      </c>
    </row>
    <row r="3989" spans="3:13" x14ac:dyDescent="0.25">
      <c r="C3989" s="95">
        <v>38131</v>
      </c>
      <c r="D3989">
        <v>1.7890999999999999</v>
      </c>
      <c r="E3989">
        <v>38.17</v>
      </c>
      <c r="F3989">
        <v>1.2</v>
      </c>
      <c r="G3989">
        <v>86</v>
      </c>
      <c r="H3989">
        <v>75.75</v>
      </c>
      <c r="I3989">
        <v>296</v>
      </c>
      <c r="J3989">
        <v>378.5</v>
      </c>
      <c r="K3989">
        <v>127</v>
      </c>
      <c r="M3989">
        <v>20.55</v>
      </c>
    </row>
    <row r="3990" spans="3:13" x14ac:dyDescent="0.25">
      <c r="C3990" s="95">
        <v>38128</v>
      </c>
      <c r="D3990">
        <v>1.7885</v>
      </c>
      <c r="E3990">
        <v>36.51</v>
      </c>
      <c r="F3990">
        <v>1.1995</v>
      </c>
      <c r="G3990">
        <v>86</v>
      </c>
      <c r="H3990">
        <v>75.45</v>
      </c>
      <c r="I3990">
        <v>290</v>
      </c>
      <c r="J3990">
        <v>368.25</v>
      </c>
      <c r="K3990">
        <v>127</v>
      </c>
      <c r="M3990">
        <v>20.48</v>
      </c>
    </row>
    <row r="3991" spans="3:13" x14ac:dyDescent="0.25">
      <c r="C3991" s="95">
        <v>38127</v>
      </c>
      <c r="D3991">
        <v>1.7773000000000001</v>
      </c>
      <c r="E3991">
        <v>37.26</v>
      </c>
      <c r="F3991">
        <v>1.196</v>
      </c>
      <c r="G3991">
        <v>86</v>
      </c>
      <c r="H3991">
        <v>74.150000000000006</v>
      </c>
      <c r="I3991">
        <v>292.25</v>
      </c>
      <c r="J3991">
        <v>370.25</v>
      </c>
      <c r="K3991">
        <v>128</v>
      </c>
      <c r="M3991">
        <v>20.6</v>
      </c>
    </row>
    <row r="3992" spans="3:13" x14ac:dyDescent="0.25">
      <c r="C3992" s="95">
        <v>38126</v>
      </c>
      <c r="D3992">
        <v>1.784</v>
      </c>
      <c r="E3992">
        <v>37.9</v>
      </c>
      <c r="F3992">
        <v>1.2011000000000001</v>
      </c>
      <c r="G3992">
        <v>86</v>
      </c>
      <c r="H3992">
        <v>75.05</v>
      </c>
      <c r="I3992">
        <v>298.5</v>
      </c>
      <c r="J3992">
        <v>377</v>
      </c>
      <c r="K3992">
        <v>128</v>
      </c>
      <c r="M3992">
        <v>20.59</v>
      </c>
    </row>
    <row r="3993" spans="3:13" x14ac:dyDescent="0.25">
      <c r="C3993" s="95">
        <v>38125</v>
      </c>
      <c r="D3993">
        <v>1.7675000000000001</v>
      </c>
      <c r="E3993">
        <v>36.950000000000003</v>
      </c>
      <c r="F3993">
        <v>1.1954</v>
      </c>
      <c r="G3993">
        <v>86</v>
      </c>
      <c r="H3993">
        <v>75.325000000000003</v>
      </c>
      <c r="I3993">
        <v>292</v>
      </c>
      <c r="J3993">
        <v>370.5</v>
      </c>
      <c r="K3993">
        <v>128</v>
      </c>
      <c r="M3993">
        <v>20.59</v>
      </c>
    </row>
    <row r="3994" spans="3:13" x14ac:dyDescent="0.25">
      <c r="C3994" s="95">
        <v>38124</v>
      </c>
      <c r="D3994">
        <v>1.7685</v>
      </c>
      <c r="E3994">
        <v>37.909999999999997</v>
      </c>
      <c r="F3994">
        <v>1.2019</v>
      </c>
      <c r="G3994">
        <v>86</v>
      </c>
      <c r="H3994">
        <v>74.5</v>
      </c>
      <c r="I3994">
        <v>295.25</v>
      </c>
      <c r="J3994">
        <v>367.75</v>
      </c>
      <c r="K3994">
        <v>128</v>
      </c>
      <c r="M3994">
        <v>20.49</v>
      </c>
    </row>
    <row r="3995" spans="3:13" x14ac:dyDescent="0.25">
      <c r="C3995" s="95">
        <v>38121</v>
      </c>
      <c r="D3995">
        <v>1.7579</v>
      </c>
      <c r="E3995">
        <v>38.76</v>
      </c>
      <c r="F3995">
        <v>1.1879999999999999</v>
      </c>
      <c r="G3995">
        <v>86</v>
      </c>
      <c r="H3995">
        <v>82.2</v>
      </c>
      <c r="I3995">
        <v>286.5</v>
      </c>
      <c r="J3995">
        <v>354</v>
      </c>
      <c r="K3995">
        <v>130</v>
      </c>
      <c r="M3995">
        <v>20.399999999999999</v>
      </c>
    </row>
    <row r="3996" spans="3:13" x14ac:dyDescent="0.25">
      <c r="C3996" s="95">
        <v>38120</v>
      </c>
      <c r="D3996">
        <v>1.7624</v>
      </c>
      <c r="E3996">
        <v>38.49</v>
      </c>
      <c r="F3996">
        <v>1.1818</v>
      </c>
      <c r="G3996">
        <v>86</v>
      </c>
      <c r="H3996">
        <v>82.25</v>
      </c>
      <c r="I3996">
        <v>289.75</v>
      </c>
      <c r="J3996">
        <v>362.25</v>
      </c>
      <c r="K3996">
        <v>139</v>
      </c>
      <c r="M3996">
        <v>20.22</v>
      </c>
    </row>
    <row r="3997" spans="3:13" x14ac:dyDescent="0.25">
      <c r="C3997" s="95">
        <v>38119</v>
      </c>
      <c r="D3997">
        <v>1.7730999999999999</v>
      </c>
      <c r="E3997">
        <v>37.950000000000003</v>
      </c>
      <c r="F3997">
        <v>1.1897</v>
      </c>
      <c r="G3997">
        <v>87.9</v>
      </c>
      <c r="H3997">
        <v>82.25</v>
      </c>
      <c r="I3997">
        <v>294.5</v>
      </c>
      <c r="J3997">
        <v>362</v>
      </c>
      <c r="K3997">
        <v>139</v>
      </c>
      <c r="M3997">
        <v>20.39</v>
      </c>
    </row>
    <row r="3998" spans="3:13" x14ac:dyDescent="0.25">
      <c r="C3998" s="95">
        <v>38118</v>
      </c>
      <c r="D3998">
        <v>1.7572000000000001</v>
      </c>
      <c r="E3998">
        <v>37.36</v>
      </c>
      <c r="F3998">
        <v>1.1874</v>
      </c>
      <c r="G3998">
        <v>87.9</v>
      </c>
      <c r="H3998">
        <v>81.375</v>
      </c>
      <c r="I3998">
        <v>296</v>
      </c>
      <c r="J3998">
        <v>370</v>
      </c>
      <c r="K3998">
        <v>139</v>
      </c>
      <c r="M3998">
        <v>20.39</v>
      </c>
    </row>
    <row r="3999" spans="3:13" x14ac:dyDescent="0.25">
      <c r="C3999" s="95">
        <v>38117</v>
      </c>
      <c r="D3999">
        <v>1.7765</v>
      </c>
      <c r="E3999">
        <v>35.97</v>
      </c>
      <c r="F3999">
        <v>1.1835</v>
      </c>
      <c r="G3999">
        <v>88</v>
      </c>
      <c r="H3999">
        <v>79.375</v>
      </c>
      <c r="I3999">
        <v>295.5</v>
      </c>
      <c r="J3999">
        <v>378.5</v>
      </c>
      <c r="K3999">
        <v>150</v>
      </c>
      <c r="M3999">
        <v>20.45</v>
      </c>
    </row>
    <row r="4000" spans="3:13" x14ac:dyDescent="0.25">
      <c r="C4000" s="95">
        <v>38114</v>
      </c>
      <c r="D4000">
        <v>1.7868999999999999</v>
      </c>
      <c r="E4000">
        <v>37</v>
      </c>
      <c r="F4000">
        <v>1.1881999999999999</v>
      </c>
      <c r="G4000">
        <v>87.15</v>
      </c>
      <c r="H4000">
        <v>78.075000000000003</v>
      </c>
      <c r="I4000">
        <v>307</v>
      </c>
      <c r="J4000">
        <v>393.5</v>
      </c>
      <c r="K4000">
        <v>147</v>
      </c>
      <c r="M4000">
        <v>20.34</v>
      </c>
    </row>
    <row r="4001" spans="3:13" x14ac:dyDescent="0.25">
      <c r="C4001" s="95">
        <v>38113</v>
      </c>
      <c r="D4001">
        <v>1.7957000000000001</v>
      </c>
      <c r="E4001">
        <v>36.53</v>
      </c>
      <c r="F4001">
        <v>1.2075</v>
      </c>
      <c r="G4001">
        <v>87.15</v>
      </c>
      <c r="H4001">
        <v>76.349999999999994</v>
      </c>
      <c r="I4001">
        <v>305.75</v>
      </c>
      <c r="J4001">
        <v>394.5</v>
      </c>
      <c r="K4001">
        <v>149.25</v>
      </c>
      <c r="M4001">
        <v>20.2</v>
      </c>
    </row>
    <row r="4002" spans="3:13" x14ac:dyDescent="0.25">
      <c r="C4002" s="95">
        <v>38112</v>
      </c>
      <c r="D4002">
        <v>1.7906</v>
      </c>
      <c r="E4002">
        <v>36.72</v>
      </c>
      <c r="F4002">
        <v>1.2159</v>
      </c>
      <c r="G4002">
        <v>87.15</v>
      </c>
      <c r="H4002">
        <v>75.45</v>
      </c>
      <c r="I4002">
        <v>314.25</v>
      </c>
      <c r="J4002">
        <v>399</v>
      </c>
      <c r="K4002">
        <v>153</v>
      </c>
      <c r="M4002">
        <v>20.079999999999998</v>
      </c>
    </row>
    <row r="4003" spans="3:13" x14ac:dyDescent="0.25">
      <c r="C4003" s="95">
        <v>38111</v>
      </c>
      <c r="D4003">
        <v>1.7981</v>
      </c>
      <c r="E4003">
        <v>35.93</v>
      </c>
      <c r="F4003">
        <v>1.2109000000000001</v>
      </c>
      <c r="G4003">
        <v>87.2</v>
      </c>
      <c r="H4003">
        <v>74.575000000000003</v>
      </c>
      <c r="I4003">
        <v>317.75</v>
      </c>
      <c r="J4003">
        <v>403.5</v>
      </c>
      <c r="K4003">
        <v>154.5</v>
      </c>
      <c r="M4003">
        <v>20.23</v>
      </c>
    </row>
    <row r="4004" spans="3:13" x14ac:dyDescent="0.25">
      <c r="C4004" s="95">
        <v>38110</v>
      </c>
      <c r="D4004">
        <v>1.7704</v>
      </c>
      <c r="E4004">
        <v>34.479999999999997</v>
      </c>
      <c r="F4004">
        <v>1.1929000000000001</v>
      </c>
      <c r="G4004">
        <v>85.3</v>
      </c>
      <c r="H4004">
        <v>75.224999999999994</v>
      </c>
      <c r="I4004">
        <v>318</v>
      </c>
      <c r="J4004">
        <v>387.25</v>
      </c>
      <c r="K4004">
        <v>154.75</v>
      </c>
      <c r="M4004">
        <v>19.96</v>
      </c>
    </row>
    <row r="4005" spans="3:13" x14ac:dyDescent="0.25">
      <c r="C4005" s="95">
        <v>38107</v>
      </c>
      <c r="D4005">
        <v>1.7786</v>
      </c>
      <c r="E4005">
        <v>34.479999999999997</v>
      </c>
      <c r="F4005">
        <v>1.1979</v>
      </c>
      <c r="G4005">
        <v>88.3</v>
      </c>
      <c r="H4005">
        <v>74.400000000000006</v>
      </c>
      <c r="I4005">
        <v>316.5</v>
      </c>
      <c r="J4005">
        <v>381.5</v>
      </c>
      <c r="K4005">
        <v>155</v>
      </c>
      <c r="M4005">
        <v>19.79</v>
      </c>
    </row>
    <row r="4006" spans="3:13" x14ac:dyDescent="0.25">
      <c r="C4006" s="95">
        <v>38106</v>
      </c>
      <c r="D4006">
        <v>1.7737000000000001</v>
      </c>
      <c r="E4006">
        <v>34.380000000000003</v>
      </c>
      <c r="F4006">
        <v>1.1963999999999999</v>
      </c>
      <c r="G4006">
        <v>87.65</v>
      </c>
      <c r="H4006">
        <v>73.424999999999997</v>
      </c>
      <c r="I4006">
        <v>314</v>
      </c>
      <c r="J4006">
        <v>380</v>
      </c>
      <c r="K4006">
        <v>155</v>
      </c>
      <c r="M4006">
        <v>19.61</v>
      </c>
    </row>
    <row r="4007" spans="3:13" x14ac:dyDescent="0.25">
      <c r="C4007" s="95">
        <v>38105</v>
      </c>
      <c r="D4007">
        <v>1.7716000000000001</v>
      </c>
      <c r="E4007">
        <v>34.31</v>
      </c>
      <c r="F4007">
        <v>1.1838</v>
      </c>
      <c r="G4007">
        <v>86.825000000000003</v>
      </c>
      <c r="H4007">
        <v>73.075000000000003</v>
      </c>
      <c r="I4007">
        <v>308.25</v>
      </c>
      <c r="J4007">
        <v>372.5</v>
      </c>
      <c r="K4007">
        <v>155.25</v>
      </c>
      <c r="M4007">
        <v>19.59</v>
      </c>
    </row>
    <row r="4008" spans="3:13" x14ac:dyDescent="0.25">
      <c r="C4008" s="95">
        <v>38104</v>
      </c>
      <c r="D4008">
        <v>1.792</v>
      </c>
      <c r="E4008">
        <v>34.28</v>
      </c>
      <c r="F4008">
        <v>1.1928000000000001</v>
      </c>
      <c r="G4008">
        <v>84.174999999999997</v>
      </c>
      <c r="H4008">
        <v>71.400000000000006</v>
      </c>
      <c r="I4008">
        <v>309.25</v>
      </c>
      <c r="J4008">
        <v>378.25</v>
      </c>
      <c r="K4008">
        <v>155</v>
      </c>
      <c r="M4008">
        <v>19.59</v>
      </c>
    </row>
    <row r="4009" spans="3:13" x14ac:dyDescent="0.25">
      <c r="C4009" s="95">
        <v>38103</v>
      </c>
      <c r="D4009">
        <v>1.7865</v>
      </c>
      <c r="E4009">
        <v>33.58</v>
      </c>
      <c r="F4009">
        <v>1.1855</v>
      </c>
      <c r="G4009">
        <v>83.424999999999997</v>
      </c>
      <c r="H4009">
        <v>72.075000000000003</v>
      </c>
      <c r="I4009">
        <v>301.25</v>
      </c>
      <c r="J4009">
        <v>374</v>
      </c>
      <c r="K4009">
        <v>155</v>
      </c>
      <c r="M4009">
        <v>19.57</v>
      </c>
    </row>
    <row r="4010" spans="3:13" x14ac:dyDescent="0.25">
      <c r="C4010" s="95">
        <v>38100</v>
      </c>
      <c r="D4010">
        <v>1.7706</v>
      </c>
      <c r="E4010">
        <v>33.090000000000003</v>
      </c>
      <c r="F4010">
        <v>1.1841999999999999</v>
      </c>
      <c r="G4010">
        <v>82.825000000000003</v>
      </c>
      <c r="H4010">
        <v>71.3</v>
      </c>
      <c r="I4010">
        <v>303.5</v>
      </c>
      <c r="J4010">
        <v>373</v>
      </c>
      <c r="K4010">
        <v>153.5</v>
      </c>
      <c r="M4010">
        <v>19.61</v>
      </c>
    </row>
    <row r="4011" spans="3:13" x14ac:dyDescent="0.25">
      <c r="C4011" s="95">
        <v>38099</v>
      </c>
      <c r="D4011">
        <v>1.776</v>
      </c>
      <c r="E4011">
        <v>33.39</v>
      </c>
      <c r="F4011">
        <v>1.1909000000000001</v>
      </c>
      <c r="G4011">
        <v>82</v>
      </c>
      <c r="H4011">
        <v>70.724999999999994</v>
      </c>
      <c r="I4011">
        <v>304</v>
      </c>
      <c r="J4011">
        <v>379</v>
      </c>
      <c r="K4011">
        <v>151</v>
      </c>
      <c r="M4011">
        <v>19.649999999999999</v>
      </c>
    </row>
    <row r="4012" spans="3:13" x14ac:dyDescent="0.25">
      <c r="C4012" s="95">
        <v>38098</v>
      </c>
      <c r="D4012">
        <v>1.7742</v>
      </c>
      <c r="E4012">
        <v>32.46</v>
      </c>
      <c r="F4012">
        <v>1.1840999999999999</v>
      </c>
      <c r="G4012">
        <v>82.35</v>
      </c>
      <c r="H4012">
        <v>69.424999999999997</v>
      </c>
      <c r="I4012">
        <v>304</v>
      </c>
      <c r="J4012">
        <v>385</v>
      </c>
      <c r="K4012">
        <v>151</v>
      </c>
      <c r="M4012">
        <v>19.64</v>
      </c>
    </row>
    <row r="4013" spans="3:13" x14ac:dyDescent="0.25">
      <c r="C4013" s="95">
        <v>38097</v>
      </c>
      <c r="D4013">
        <v>1.7847999999999999</v>
      </c>
      <c r="E4013">
        <v>33.11</v>
      </c>
      <c r="F4013">
        <v>1.1857</v>
      </c>
      <c r="G4013">
        <v>83.174999999999997</v>
      </c>
      <c r="H4013">
        <v>68.650000000000006</v>
      </c>
      <c r="I4013">
        <v>309.25</v>
      </c>
      <c r="J4013">
        <v>397</v>
      </c>
      <c r="K4013">
        <v>149.5</v>
      </c>
      <c r="M4013">
        <v>19.63</v>
      </c>
    </row>
    <row r="4014" spans="3:13" x14ac:dyDescent="0.25">
      <c r="C4014" s="95">
        <v>38096</v>
      </c>
      <c r="D4014">
        <v>1.8070999999999999</v>
      </c>
      <c r="E4014">
        <v>33.46</v>
      </c>
      <c r="F4014">
        <v>1.2007000000000001</v>
      </c>
      <c r="G4014">
        <v>82.2</v>
      </c>
      <c r="H4014">
        <v>68.900000000000006</v>
      </c>
      <c r="I4014">
        <v>311.25</v>
      </c>
      <c r="J4014">
        <v>394</v>
      </c>
      <c r="K4014">
        <v>147.5</v>
      </c>
      <c r="M4014">
        <v>19.61</v>
      </c>
    </row>
    <row r="4015" spans="3:13" x14ac:dyDescent="0.25">
      <c r="C4015" s="95">
        <v>38093</v>
      </c>
      <c r="D4015">
        <v>1.7966</v>
      </c>
      <c r="E4015">
        <v>33.64</v>
      </c>
      <c r="F4015">
        <v>1.1996</v>
      </c>
      <c r="G4015">
        <v>81.8</v>
      </c>
      <c r="H4015">
        <v>68.424999999999997</v>
      </c>
      <c r="I4015">
        <v>314.5</v>
      </c>
      <c r="J4015">
        <v>388.5</v>
      </c>
      <c r="K4015">
        <v>147.75</v>
      </c>
      <c r="M4015">
        <v>19.64</v>
      </c>
    </row>
    <row r="4016" spans="3:13" x14ac:dyDescent="0.25">
      <c r="C4016" s="95">
        <v>38092</v>
      </c>
      <c r="D4016">
        <v>1.7934000000000001</v>
      </c>
      <c r="E4016">
        <v>33.119999999999997</v>
      </c>
      <c r="F4016">
        <v>1.198</v>
      </c>
      <c r="G4016">
        <v>82.674999999999997</v>
      </c>
      <c r="H4016">
        <v>64.275000000000006</v>
      </c>
      <c r="I4016">
        <v>307.5</v>
      </c>
      <c r="J4016">
        <v>383</v>
      </c>
      <c r="K4016">
        <v>148.75</v>
      </c>
      <c r="M4016">
        <v>19.559999999999999</v>
      </c>
    </row>
    <row r="4017" spans="3:13" x14ac:dyDescent="0.25">
      <c r="C4017" s="95">
        <v>38091</v>
      </c>
      <c r="D4017">
        <v>1.7915000000000001</v>
      </c>
      <c r="E4017">
        <v>33.450000000000003</v>
      </c>
      <c r="F4017">
        <v>1.196</v>
      </c>
      <c r="G4017">
        <v>85.1</v>
      </c>
      <c r="H4017">
        <v>64.575000000000003</v>
      </c>
      <c r="I4017">
        <v>316.5</v>
      </c>
      <c r="J4017">
        <v>401.25</v>
      </c>
      <c r="K4017">
        <v>150</v>
      </c>
      <c r="M4017">
        <v>19.559999999999999</v>
      </c>
    </row>
    <row r="4018" spans="3:13" x14ac:dyDescent="0.25">
      <c r="C4018" s="95">
        <v>38090</v>
      </c>
      <c r="D4018">
        <v>1.8187</v>
      </c>
      <c r="E4018">
        <v>33.19</v>
      </c>
      <c r="F4018">
        <v>1.1942999999999999</v>
      </c>
      <c r="G4018">
        <v>84.6</v>
      </c>
      <c r="H4018">
        <v>64.325000000000003</v>
      </c>
      <c r="I4018">
        <v>311.75</v>
      </c>
      <c r="J4018">
        <v>393</v>
      </c>
      <c r="K4018">
        <v>151.25</v>
      </c>
      <c r="M4018">
        <v>19.53</v>
      </c>
    </row>
    <row r="4019" spans="3:13" x14ac:dyDescent="0.25">
      <c r="C4019" s="95">
        <v>38089</v>
      </c>
      <c r="D4019">
        <v>1.8395999999999999</v>
      </c>
      <c r="E4019">
        <v>33.340000000000003</v>
      </c>
      <c r="F4019">
        <v>1.2079</v>
      </c>
      <c r="G4019">
        <v>84.224999999999994</v>
      </c>
      <c r="H4019">
        <v>64.325000000000003</v>
      </c>
      <c r="I4019">
        <v>322.25</v>
      </c>
      <c r="J4019">
        <v>407.5</v>
      </c>
      <c r="K4019">
        <v>152.25</v>
      </c>
      <c r="M4019">
        <v>19.54</v>
      </c>
    </row>
    <row r="4020" spans="3:13" x14ac:dyDescent="0.25">
      <c r="C4020" s="95">
        <v>38086</v>
      </c>
      <c r="D4020">
        <v>1.8306</v>
      </c>
      <c r="E4020">
        <v>33.340000000000003</v>
      </c>
      <c r="F4020">
        <v>1.2083999999999999</v>
      </c>
      <c r="G4020">
        <v>81.924999999999997</v>
      </c>
      <c r="H4020">
        <v>63.075000000000003</v>
      </c>
      <c r="I4020">
        <v>330.5</v>
      </c>
      <c r="J4020">
        <v>414.5</v>
      </c>
      <c r="K4020">
        <v>152.25</v>
      </c>
      <c r="M4020">
        <v>19.36</v>
      </c>
    </row>
    <row r="4021" spans="3:13" x14ac:dyDescent="0.25">
      <c r="C4021" s="95">
        <v>38085</v>
      </c>
      <c r="D4021">
        <v>1.8332999999999999</v>
      </c>
      <c r="E4021">
        <v>33.340000000000003</v>
      </c>
      <c r="F4021">
        <v>1.2079</v>
      </c>
      <c r="G4021">
        <v>81.924999999999997</v>
      </c>
      <c r="H4021">
        <v>63.075000000000003</v>
      </c>
      <c r="I4021">
        <v>330.5</v>
      </c>
      <c r="J4021">
        <v>414.5</v>
      </c>
      <c r="K4021">
        <v>152.25</v>
      </c>
      <c r="M4021">
        <v>19.36</v>
      </c>
    </row>
    <row r="4022" spans="3:13" x14ac:dyDescent="0.25">
      <c r="C4022" s="95">
        <v>38084</v>
      </c>
      <c r="D4022">
        <v>1.8404</v>
      </c>
      <c r="E4022">
        <v>32.450000000000003</v>
      </c>
      <c r="F4022">
        <v>1.2171000000000001</v>
      </c>
      <c r="G4022">
        <v>81.474999999999994</v>
      </c>
      <c r="H4022">
        <v>62.325000000000003</v>
      </c>
      <c r="I4022">
        <v>330</v>
      </c>
      <c r="J4022">
        <v>415</v>
      </c>
      <c r="K4022">
        <v>152.5</v>
      </c>
      <c r="M4022">
        <v>19.39</v>
      </c>
    </row>
    <row r="4023" spans="3:13" x14ac:dyDescent="0.25">
      <c r="C4023" s="95">
        <v>38083</v>
      </c>
      <c r="D4023">
        <v>1.8421000000000001</v>
      </c>
      <c r="E4023">
        <v>31.35</v>
      </c>
      <c r="F4023">
        <v>1.2111000000000001</v>
      </c>
      <c r="G4023">
        <v>81.400000000000006</v>
      </c>
      <c r="H4023">
        <v>63.5</v>
      </c>
      <c r="I4023">
        <v>326.75</v>
      </c>
      <c r="J4023">
        <v>416.5</v>
      </c>
      <c r="K4023">
        <v>153.25</v>
      </c>
      <c r="M4023">
        <v>19.260000000000002</v>
      </c>
    </row>
    <row r="4024" spans="3:13" x14ac:dyDescent="0.25">
      <c r="C4024" s="95">
        <v>38082</v>
      </c>
      <c r="D4024">
        <v>1.82</v>
      </c>
      <c r="E4024">
        <v>30.69</v>
      </c>
      <c r="F4024">
        <v>1.2012</v>
      </c>
      <c r="G4024">
        <v>80.825000000000003</v>
      </c>
      <c r="H4024">
        <v>63.4</v>
      </c>
      <c r="I4024">
        <v>329.5</v>
      </c>
      <c r="J4024">
        <v>414</v>
      </c>
      <c r="K4024">
        <v>154</v>
      </c>
      <c r="M4024">
        <v>19.04</v>
      </c>
    </row>
    <row r="4025" spans="3:13" x14ac:dyDescent="0.25">
      <c r="C4025" s="95">
        <v>38079</v>
      </c>
      <c r="D4025">
        <v>1.8313999999999999</v>
      </c>
      <c r="E4025">
        <v>30.21</v>
      </c>
      <c r="F4025">
        <v>1.2136</v>
      </c>
      <c r="G4025">
        <v>79.95</v>
      </c>
      <c r="H4025">
        <v>64.174999999999997</v>
      </c>
      <c r="I4025">
        <v>330.5</v>
      </c>
      <c r="J4025">
        <v>416.25</v>
      </c>
      <c r="K4025">
        <v>153</v>
      </c>
      <c r="M4025">
        <v>19.04</v>
      </c>
    </row>
    <row r="4026" spans="3:13" x14ac:dyDescent="0.25">
      <c r="C4026" s="95">
        <v>38078</v>
      </c>
      <c r="D4026">
        <v>1.8569</v>
      </c>
      <c r="E4026">
        <v>31.55</v>
      </c>
      <c r="F4026">
        <v>1.2359</v>
      </c>
      <c r="G4026">
        <v>79.099999999999994</v>
      </c>
      <c r="H4026">
        <v>65.3</v>
      </c>
      <c r="I4026">
        <v>325.75</v>
      </c>
      <c r="J4026">
        <v>410.5</v>
      </c>
      <c r="K4026">
        <v>155</v>
      </c>
      <c r="M4026">
        <v>14.4</v>
      </c>
    </row>
    <row r="4027" spans="3:13" x14ac:dyDescent="0.25">
      <c r="C4027" s="95">
        <v>38077</v>
      </c>
      <c r="D4027">
        <v>1.8455999999999999</v>
      </c>
      <c r="E4027">
        <v>31.51</v>
      </c>
      <c r="F4027">
        <v>1.2313000000000001</v>
      </c>
      <c r="G4027">
        <v>84</v>
      </c>
      <c r="H4027">
        <v>66.650000000000006</v>
      </c>
      <c r="I4027">
        <v>320</v>
      </c>
      <c r="J4027">
        <v>408</v>
      </c>
      <c r="K4027">
        <v>155.5</v>
      </c>
      <c r="M4027">
        <v>14.4</v>
      </c>
    </row>
    <row r="4028" spans="3:13" x14ac:dyDescent="0.25">
      <c r="C4028" s="95">
        <v>38076</v>
      </c>
      <c r="D4028">
        <v>1.8259000000000001</v>
      </c>
      <c r="E4028">
        <v>32.450000000000003</v>
      </c>
      <c r="F4028">
        <v>1.2165999999999999</v>
      </c>
      <c r="G4028">
        <v>83</v>
      </c>
      <c r="H4028">
        <v>67.8</v>
      </c>
      <c r="I4028">
        <v>312.25</v>
      </c>
      <c r="J4028">
        <v>415.25</v>
      </c>
      <c r="K4028">
        <v>155</v>
      </c>
      <c r="M4028">
        <v>14.4</v>
      </c>
    </row>
    <row r="4029" spans="3:13" x14ac:dyDescent="0.25">
      <c r="C4029" s="95">
        <v>38075</v>
      </c>
      <c r="D4029">
        <v>1.8188</v>
      </c>
      <c r="E4029">
        <v>31.74</v>
      </c>
      <c r="F4029">
        <v>1.2156</v>
      </c>
      <c r="G4029">
        <v>82.05</v>
      </c>
      <c r="H4029">
        <v>68.125</v>
      </c>
      <c r="I4029">
        <v>305</v>
      </c>
      <c r="J4029">
        <v>405.75</v>
      </c>
      <c r="K4029">
        <v>155</v>
      </c>
      <c r="M4029">
        <v>14.4</v>
      </c>
    </row>
    <row r="4030" spans="3:13" x14ac:dyDescent="0.25">
      <c r="C4030" s="95">
        <v>38072</v>
      </c>
      <c r="D4030">
        <v>1.8153999999999999</v>
      </c>
      <c r="E4030">
        <v>31.99</v>
      </c>
      <c r="F4030">
        <v>1.2131000000000001</v>
      </c>
      <c r="G4030">
        <v>81</v>
      </c>
      <c r="H4030">
        <v>66.400000000000006</v>
      </c>
      <c r="I4030">
        <v>305.5</v>
      </c>
      <c r="J4030">
        <v>405.25</v>
      </c>
      <c r="K4030">
        <v>155.25</v>
      </c>
      <c r="M4030">
        <v>14.3</v>
      </c>
    </row>
    <row r="4031" spans="3:13" x14ac:dyDescent="0.25">
      <c r="C4031" s="95">
        <v>38071</v>
      </c>
      <c r="D4031">
        <v>1.8069999999999999</v>
      </c>
      <c r="E4031">
        <v>31.83</v>
      </c>
      <c r="F4031">
        <v>1.2126999999999999</v>
      </c>
      <c r="G4031">
        <v>81</v>
      </c>
      <c r="H4031">
        <v>66.674999999999997</v>
      </c>
      <c r="I4031">
        <v>306.75</v>
      </c>
      <c r="J4031">
        <v>408</v>
      </c>
      <c r="K4031">
        <v>156.5</v>
      </c>
      <c r="M4031">
        <v>14.32</v>
      </c>
    </row>
    <row r="4032" spans="3:13" x14ac:dyDescent="0.25">
      <c r="C4032" s="95">
        <v>38070</v>
      </c>
      <c r="D4032">
        <v>1.8237000000000001</v>
      </c>
      <c r="E4032">
        <v>33.01</v>
      </c>
      <c r="F4032">
        <v>1.2126999999999999</v>
      </c>
      <c r="G4032">
        <v>81.7</v>
      </c>
      <c r="H4032">
        <v>65.825000000000003</v>
      </c>
      <c r="I4032">
        <v>309.5</v>
      </c>
      <c r="J4032">
        <v>412</v>
      </c>
      <c r="K4032">
        <v>156.25</v>
      </c>
      <c r="M4032">
        <v>14.32</v>
      </c>
    </row>
    <row r="4033" spans="3:13" x14ac:dyDescent="0.25">
      <c r="C4033" s="95">
        <v>38069</v>
      </c>
      <c r="D4033">
        <v>1.8494999999999999</v>
      </c>
      <c r="E4033">
        <v>33.31</v>
      </c>
      <c r="F4033">
        <v>1.2326999999999999</v>
      </c>
      <c r="G4033">
        <v>82</v>
      </c>
      <c r="H4033">
        <v>66.150000000000006</v>
      </c>
      <c r="I4033">
        <v>315.75</v>
      </c>
      <c r="J4033">
        <v>413</v>
      </c>
      <c r="K4033">
        <v>155</v>
      </c>
      <c r="M4033">
        <v>14.29</v>
      </c>
    </row>
    <row r="4034" spans="3:13" x14ac:dyDescent="0.25">
      <c r="C4034" s="95">
        <v>38068</v>
      </c>
      <c r="D4034">
        <v>1.8462000000000001</v>
      </c>
      <c r="E4034">
        <v>32.799999999999997</v>
      </c>
      <c r="F4034">
        <v>1.2333000000000001</v>
      </c>
      <c r="G4034">
        <v>83.1</v>
      </c>
      <c r="H4034">
        <v>66.174999999999997</v>
      </c>
      <c r="I4034">
        <v>318.5</v>
      </c>
      <c r="J4034">
        <v>422.75</v>
      </c>
      <c r="K4034">
        <v>154.5</v>
      </c>
      <c r="M4034">
        <v>14.45</v>
      </c>
    </row>
    <row r="4035" spans="3:13" x14ac:dyDescent="0.25">
      <c r="C4035" s="95">
        <v>38065</v>
      </c>
      <c r="D4035">
        <v>1.8324</v>
      </c>
      <c r="E4035">
        <v>33.26</v>
      </c>
      <c r="F4035">
        <v>1.2271000000000001</v>
      </c>
      <c r="G4035">
        <v>84.6</v>
      </c>
      <c r="H4035">
        <v>66.325000000000003</v>
      </c>
      <c r="I4035">
        <v>312</v>
      </c>
      <c r="J4035">
        <v>392.75</v>
      </c>
      <c r="K4035">
        <v>153.5</v>
      </c>
      <c r="M4035">
        <v>14.1</v>
      </c>
    </row>
    <row r="4036" spans="3:13" x14ac:dyDescent="0.25">
      <c r="C4036" s="95">
        <v>38064</v>
      </c>
      <c r="D4036">
        <v>1.8329</v>
      </c>
      <c r="E4036">
        <v>33.130000000000003</v>
      </c>
      <c r="F4036">
        <v>1.2388999999999999</v>
      </c>
      <c r="G4036">
        <v>86.2</v>
      </c>
      <c r="H4036">
        <v>65.75</v>
      </c>
      <c r="I4036">
        <v>312</v>
      </c>
      <c r="J4036">
        <v>398</v>
      </c>
      <c r="K4036">
        <v>153.75</v>
      </c>
      <c r="M4036">
        <v>13.95</v>
      </c>
    </row>
    <row r="4037" spans="3:13" x14ac:dyDescent="0.25">
      <c r="C4037" s="95">
        <v>38063</v>
      </c>
      <c r="D4037">
        <v>1.8161</v>
      </c>
      <c r="E4037">
        <v>33.53</v>
      </c>
      <c r="F4037">
        <v>1.2234</v>
      </c>
      <c r="G4037">
        <v>86.95</v>
      </c>
      <c r="H4037">
        <v>64.075000000000003</v>
      </c>
      <c r="I4037">
        <v>308.25</v>
      </c>
      <c r="J4037">
        <v>391.5</v>
      </c>
      <c r="K4037">
        <v>153</v>
      </c>
      <c r="M4037">
        <v>13.95</v>
      </c>
    </row>
    <row r="4038" spans="3:13" x14ac:dyDescent="0.25">
      <c r="C4038" s="95">
        <v>38062</v>
      </c>
      <c r="D4038">
        <v>1.8115000000000001</v>
      </c>
      <c r="E4038">
        <v>33.450000000000003</v>
      </c>
      <c r="F4038">
        <v>1.2262999999999999</v>
      </c>
      <c r="G4038">
        <v>86.7</v>
      </c>
      <c r="H4038">
        <v>65.3</v>
      </c>
      <c r="I4038">
        <v>305.25</v>
      </c>
      <c r="J4038">
        <v>372</v>
      </c>
      <c r="K4038">
        <v>151.5</v>
      </c>
      <c r="M4038">
        <v>13.9</v>
      </c>
    </row>
    <row r="4039" spans="3:13" x14ac:dyDescent="0.25">
      <c r="C4039" s="95">
        <v>38061</v>
      </c>
      <c r="D4039">
        <v>1.8057000000000001</v>
      </c>
      <c r="E4039">
        <v>33.799999999999997</v>
      </c>
      <c r="F4039">
        <v>1.2266999999999999</v>
      </c>
      <c r="G4039">
        <v>85.1</v>
      </c>
      <c r="H4039">
        <v>64.125</v>
      </c>
      <c r="I4039">
        <v>307.5</v>
      </c>
      <c r="J4039">
        <v>373</v>
      </c>
      <c r="K4039">
        <v>151.5</v>
      </c>
      <c r="M4039">
        <v>13.88</v>
      </c>
    </row>
    <row r="4040" spans="3:13" x14ac:dyDescent="0.25">
      <c r="C4040" s="95">
        <v>38058</v>
      </c>
      <c r="D4040">
        <v>1.8032999999999999</v>
      </c>
      <c r="E4040">
        <v>32.24</v>
      </c>
      <c r="F4040">
        <v>1.2215</v>
      </c>
      <c r="G4040">
        <v>85.15</v>
      </c>
      <c r="H4040">
        <v>64.325000000000003</v>
      </c>
      <c r="I4040">
        <v>295.5</v>
      </c>
      <c r="J4040">
        <v>357</v>
      </c>
      <c r="K4040">
        <v>149.5</v>
      </c>
      <c r="M4040">
        <v>13.83</v>
      </c>
    </row>
    <row r="4041" spans="3:13" x14ac:dyDescent="0.25">
      <c r="C4041" s="95">
        <v>38057</v>
      </c>
      <c r="D4041">
        <v>1.8123</v>
      </c>
      <c r="E4041">
        <v>32.83</v>
      </c>
      <c r="F4041">
        <v>1.2356</v>
      </c>
      <c r="G4041">
        <v>85.45</v>
      </c>
      <c r="H4041">
        <v>63.725000000000001</v>
      </c>
      <c r="I4041">
        <v>293</v>
      </c>
      <c r="J4041">
        <v>355</v>
      </c>
      <c r="K4041">
        <v>147.5</v>
      </c>
      <c r="M4041">
        <v>13.77</v>
      </c>
    </row>
    <row r="4042" spans="3:13" x14ac:dyDescent="0.25">
      <c r="C4042" s="95">
        <v>38056</v>
      </c>
      <c r="D4042">
        <v>1.8047</v>
      </c>
      <c r="E4042">
        <v>31.99</v>
      </c>
      <c r="F4042">
        <v>1.2239</v>
      </c>
      <c r="G4042">
        <v>85.5</v>
      </c>
      <c r="H4042">
        <v>62.65</v>
      </c>
      <c r="I4042">
        <v>291.75</v>
      </c>
      <c r="J4042">
        <v>359</v>
      </c>
      <c r="K4042">
        <v>146</v>
      </c>
      <c r="M4042">
        <v>13.71</v>
      </c>
    </row>
    <row r="4043" spans="3:13" x14ac:dyDescent="0.25">
      <c r="C4043" s="95">
        <v>38055</v>
      </c>
      <c r="D4043">
        <v>1.8250999999999999</v>
      </c>
      <c r="E4043">
        <v>32.229999999999997</v>
      </c>
      <c r="F4043">
        <v>1.2317</v>
      </c>
      <c r="G4043">
        <v>82.5</v>
      </c>
      <c r="H4043">
        <v>62.3</v>
      </c>
      <c r="I4043">
        <v>295</v>
      </c>
      <c r="J4043">
        <v>363</v>
      </c>
      <c r="K4043">
        <v>144.5</v>
      </c>
      <c r="M4043">
        <v>13.66</v>
      </c>
    </row>
    <row r="4044" spans="3:13" x14ac:dyDescent="0.25">
      <c r="C4044" s="95">
        <v>38054</v>
      </c>
      <c r="D4044">
        <v>1.8495999999999999</v>
      </c>
      <c r="E4044">
        <v>32.770000000000003</v>
      </c>
      <c r="F4044">
        <v>1.2403</v>
      </c>
      <c r="G4044">
        <v>81.5</v>
      </c>
      <c r="H4044">
        <v>61.2</v>
      </c>
      <c r="I4044">
        <v>286.5</v>
      </c>
      <c r="J4044">
        <v>360.25</v>
      </c>
      <c r="K4044">
        <v>145</v>
      </c>
      <c r="M4044">
        <v>13.64</v>
      </c>
    </row>
    <row r="4045" spans="3:13" x14ac:dyDescent="0.25">
      <c r="C4045" s="95">
        <v>38051</v>
      </c>
      <c r="D4045">
        <v>1.8460000000000001</v>
      </c>
      <c r="E4045">
        <v>33.35</v>
      </c>
      <c r="F4045">
        <v>1.2375</v>
      </c>
      <c r="G4045">
        <v>81.45</v>
      </c>
      <c r="H4045">
        <v>61.924999999999997</v>
      </c>
      <c r="I4045">
        <v>290.5</v>
      </c>
      <c r="J4045">
        <v>366.5</v>
      </c>
      <c r="K4045">
        <v>147</v>
      </c>
      <c r="M4045">
        <v>13.64</v>
      </c>
    </row>
    <row r="4046" spans="3:13" x14ac:dyDescent="0.25">
      <c r="C4046" s="95">
        <v>38050</v>
      </c>
      <c r="D4046">
        <v>1.8236000000000001</v>
      </c>
      <c r="E4046">
        <v>32.89</v>
      </c>
      <c r="F4046">
        <v>1.2195</v>
      </c>
      <c r="G4046">
        <v>81.900000000000006</v>
      </c>
      <c r="H4046">
        <v>60.475000000000001</v>
      </c>
      <c r="I4046">
        <v>290.75</v>
      </c>
      <c r="J4046">
        <v>370.75</v>
      </c>
      <c r="K4046">
        <v>149.25</v>
      </c>
      <c r="M4046">
        <v>13.57</v>
      </c>
    </row>
    <row r="4047" spans="3:13" x14ac:dyDescent="0.25">
      <c r="C4047" s="95">
        <v>38049</v>
      </c>
      <c r="D4047">
        <v>1.8305</v>
      </c>
      <c r="E4047">
        <v>32.229999999999997</v>
      </c>
      <c r="F4047">
        <v>1.2204999999999999</v>
      </c>
      <c r="G4047">
        <v>81</v>
      </c>
      <c r="H4047">
        <v>60.9</v>
      </c>
      <c r="I4047">
        <v>290.5</v>
      </c>
      <c r="J4047">
        <v>369.5</v>
      </c>
      <c r="K4047">
        <v>149.5</v>
      </c>
      <c r="M4047">
        <v>13.56</v>
      </c>
    </row>
    <row r="4048" spans="3:13" x14ac:dyDescent="0.25">
      <c r="C4048" s="95">
        <v>38048</v>
      </c>
      <c r="D4048">
        <v>1.8403</v>
      </c>
      <c r="E4048">
        <v>33.15</v>
      </c>
      <c r="F4048">
        <v>1.2221</v>
      </c>
      <c r="G4048">
        <v>79.5</v>
      </c>
      <c r="H4048">
        <v>62.825000000000003</v>
      </c>
      <c r="I4048">
        <v>289.5</v>
      </c>
      <c r="J4048">
        <v>374</v>
      </c>
      <c r="K4048">
        <v>148.75</v>
      </c>
      <c r="M4048">
        <v>13.55</v>
      </c>
    </row>
    <row r="4049" spans="3:13" x14ac:dyDescent="0.25">
      <c r="C4049" s="95">
        <v>38047</v>
      </c>
      <c r="D4049">
        <v>1.8673999999999999</v>
      </c>
      <c r="E4049">
        <v>33.340000000000003</v>
      </c>
      <c r="F4049">
        <v>1.2442</v>
      </c>
      <c r="G4049">
        <v>79.7</v>
      </c>
      <c r="H4049">
        <v>62.3</v>
      </c>
      <c r="I4049">
        <v>296</v>
      </c>
      <c r="J4049">
        <v>375</v>
      </c>
      <c r="K4049">
        <v>151</v>
      </c>
      <c r="M4049">
        <v>13.48</v>
      </c>
    </row>
    <row r="4050" spans="3:13" x14ac:dyDescent="0.25">
      <c r="C4050" s="95">
        <v>38044</v>
      </c>
      <c r="D4050">
        <v>1.8676999999999999</v>
      </c>
      <c r="E4050">
        <v>32.229999999999997</v>
      </c>
      <c r="F4050">
        <v>1.2487999999999999</v>
      </c>
      <c r="G4050">
        <v>81.5</v>
      </c>
      <c r="H4050">
        <v>62.024999999999999</v>
      </c>
      <c r="I4050">
        <v>296.25</v>
      </c>
      <c r="J4050">
        <v>380.75</v>
      </c>
      <c r="K4050">
        <v>153</v>
      </c>
      <c r="M4050">
        <v>11.85</v>
      </c>
    </row>
    <row r="4051" spans="3:13" x14ac:dyDescent="0.25">
      <c r="C4051" s="95">
        <v>38043</v>
      </c>
      <c r="D4051">
        <v>1.8614999999999999</v>
      </c>
      <c r="E4051">
        <v>31.57</v>
      </c>
      <c r="F4051">
        <v>1.2433000000000001</v>
      </c>
      <c r="G4051">
        <v>81.650000000000006</v>
      </c>
      <c r="H4051">
        <v>61.65</v>
      </c>
      <c r="I4051">
        <v>296</v>
      </c>
      <c r="J4051">
        <v>387.5</v>
      </c>
      <c r="K4051">
        <v>153.5</v>
      </c>
      <c r="M4051">
        <v>11.86</v>
      </c>
    </row>
    <row r="4052" spans="3:13" x14ac:dyDescent="0.25">
      <c r="C4052" s="95">
        <v>38042</v>
      </c>
      <c r="D4052">
        <v>1.8705000000000001</v>
      </c>
      <c r="E4052">
        <v>31.57</v>
      </c>
      <c r="F4052">
        <v>1.2493000000000001</v>
      </c>
      <c r="G4052">
        <v>81.474999999999994</v>
      </c>
      <c r="H4052">
        <v>60.125</v>
      </c>
      <c r="I4052">
        <v>291.75</v>
      </c>
      <c r="J4052">
        <v>387.25</v>
      </c>
      <c r="K4052">
        <v>153.75</v>
      </c>
      <c r="M4052">
        <v>11.86</v>
      </c>
    </row>
    <row r="4053" spans="3:13" x14ac:dyDescent="0.25">
      <c r="C4053" s="95">
        <v>38041</v>
      </c>
      <c r="D4053">
        <v>1.8905000000000001</v>
      </c>
      <c r="E4053">
        <v>30.81</v>
      </c>
      <c r="F4053">
        <v>1.2684</v>
      </c>
      <c r="G4053">
        <v>80.224999999999994</v>
      </c>
      <c r="H4053">
        <v>60.975000000000001</v>
      </c>
      <c r="I4053">
        <v>290.75</v>
      </c>
      <c r="J4053">
        <v>392.5</v>
      </c>
      <c r="K4053">
        <v>154</v>
      </c>
      <c r="M4053">
        <v>11.86</v>
      </c>
    </row>
    <row r="4054" spans="3:13" x14ac:dyDescent="0.25">
      <c r="C4054" s="95">
        <v>38040</v>
      </c>
      <c r="D4054">
        <v>1.8667</v>
      </c>
      <c r="E4054">
        <v>30.81</v>
      </c>
      <c r="F4054">
        <v>1.2552000000000001</v>
      </c>
      <c r="G4054">
        <v>78.575000000000003</v>
      </c>
      <c r="H4054">
        <v>61.024999999999999</v>
      </c>
      <c r="I4054">
        <v>287.25</v>
      </c>
      <c r="J4054">
        <v>391</v>
      </c>
      <c r="K4054">
        <v>150.5</v>
      </c>
      <c r="M4054">
        <v>11.85</v>
      </c>
    </row>
    <row r="4055" spans="3:13" x14ac:dyDescent="0.25">
      <c r="C4055" s="95">
        <v>38037</v>
      </c>
      <c r="D4055">
        <v>1.8596999999999999</v>
      </c>
      <c r="E4055">
        <v>30.69</v>
      </c>
      <c r="F4055">
        <v>1.2531000000000001</v>
      </c>
      <c r="G4055">
        <v>77.849999999999994</v>
      </c>
      <c r="H4055">
        <v>60.1</v>
      </c>
      <c r="I4055">
        <v>284.75</v>
      </c>
      <c r="J4055">
        <v>371.5</v>
      </c>
      <c r="K4055">
        <v>147</v>
      </c>
      <c r="M4055">
        <v>11.82</v>
      </c>
    </row>
    <row r="4056" spans="3:13" x14ac:dyDescent="0.25">
      <c r="C4056" s="95">
        <v>38036</v>
      </c>
      <c r="D4056">
        <v>1.8933</v>
      </c>
      <c r="E4056">
        <v>30.82</v>
      </c>
      <c r="F4056">
        <v>1.2709999999999999</v>
      </c>
      <c r="G4056">
        <v>77.650000000000006</v>
      </c>
      <c r="H4056">
        <v>59.7</v>
      </c>
      <c r="I4056">
        <v>284.75</v>
      </c>
      <c r="J4056">
        <v>372.75</v>
      </c>
      <c r="K4056">
        <v>144.5</v>
      </c>
      <c r="M4056">
        <v>11.84</v>
      </c>
    </row>
    <row r="4057" spans="3:13" x14ac:dyDescent="0.25">
      <c r="C4057" s="95">
        <v>38035</v>
      </c>
      <c r="D4057">
        <v>1.8859999999999999</v>
      </c>
      <c r="E4057">
        <v>30.99</v>
      </c>
      <c r="F4057">
        <v>1.2675000000000001</v>
      </c>
      <c r="G4057">
        <v>77.150000000000006</v>
      </c>
      <c r="H4057">
        <v>58.524999999999999</v>
      </c>
      <c r="I4057">
        <v>279.75</v>
      </c>
      <c r="J4057">
        <v>364.5</v>
      </c>
      <c r="K4057">
        <v>143.5</v>
      </c>
      <c r="M4057">
        <v>11.82</v>
      </c>
    </row>
    <row r="4058" spans="3:13" x14ac:dyDescent="0.25">
      <c r="C4058" s="95">
        <v>38034</v>
      </c>
      <c r="D4058">
        <v>1.9044000000000001</v>
      </c>
      <c r="E4058">
        <v>30.69</v>
      </c>
      <c r="F4058">
        <v>1.2836000000000001</v>
      </c>
      <c r="G4058">
        <v>76.474999999999994</v>
      </c>
      <c r="H4058">
        <v>58.6</v>
      </c>
      <c r="I4058">
        <v>284</v>
      </c>
      <c r="J4058">
        <v>375.25</v>
      </c>
      <c r="K4058">
        <v>146</v>
      </c>
      <c r="M4058">
        <v>11.8</v>
      </c>
    </row>
    <row r="4059" spans="3:13" x14ac:dyDescent="0.25">
      <c r="C4059" s="95">
        <v>38033</v>
      </c>
      <c r="D4059">
        <v>1.8904000000000001</v>
      </c>
      <c r="E4059">
        <v>30.32</v>
      </c>
      <c r="F4059">
        <v>1.2774000000000001</v>
      </c>
      <c r="G4059">
        <v>76.125</v>
      </c>
      <c r="H4059">
        <v>64.174999999999997</v>
      </c>
      <c r="I4059">
        <v>282.5</v>
      </c>
      <c r="J4059">
        <v>380.25</v>
      </c>
      <c r="K4059">
        <v>144.5</v>
      </c>
      <c r="M4059">
        <v>11.78</v>
      </c>
    </row>
    <row r="4060" spans="3:13" x14ac:dyDescent="0.25">
      <c r="C4060" s="95">
        <v>38030</v>
      </c>
      <c r="D4060">
        <v>1.8854</v>
      </c>
      <c r="E4060">
        <v>30.57</v>
      </c>
      <c r="F4060">
        <v>1.2737000000000001</v>
      </c>
      <c r="G4060">
        <v>76.125</v>
      </c>
      <c r="H4060">
        <v>64.174999999999997</v>
      </c>
      <c r="I4060">
        <v>282.5</v>
      </c>
      <c r="J4060">
        <v>380.25</v>
      </c>
      <c r="K4060">
        <v>146</v>
      </c>
      <c r="M4060">
        <v>11.78</v>
      </c>
    </row>
    <row r="4061" spans="3:13" x14ac:dyDescent="0.25">
      <c r="C4061" s="95">
        <v>38029</v>
      </c>
      <c r="D4061">
        <v>1.8918999999999999</v>
      </c>
      <c r="E4061">
        <v>30.07</v>
      </c>
      <c r="F4061">
        <v>1.2801</v>
      </c>
      <c r="G4061">
        <v>76.05</v>
      </c>
      <c r="H4061">
        <v>63.75</v>
      </c>
      <c r="I4061">
        <v>281.25</v>
      </c>
      <c r="J4061">
        <v>386.75</v>
      </c>
      <c r="K4061">
        <v>149</v>
      </c>
      <c r="M4061">
        <v>11.78</v>
      </c>
    </row>
    <row r="4062" spans="3:13" x14ac:dyDescent="0.25">
      <c r="C4062" s="95">
        <v>38028</v>
      </c>
      <c r="D4062">
        <v>1.8915999999999999</v>
      </c>
      <c r="E4062">
        <v>29.87</v>
      </c>
      <c r="F4062">
        <v>1.2828999999999999</v>
      </c>
      <c r="G4062">
        <v>75.099999999999994</v>
      </c>
      <c r="H4062">
        <v>63.375</v>
      </c>
      <c r="I4062">
        <v>284.25</v>
      </c>
      <c r="J4062">
        <v>388.5</v>
      </c>
      <c r="K4062">
        <v>151.25</v>
      </c>
      <c r="M4062">
        <v>11.79</v>
      </c>
    </row>
    <row r="4063" spans="3:13" x14ac:dyDescent="0.25">
      <c r="C4063" s="95">
        <v>38027</v>
      </c>
      <c r="D4063">
        <v>1.8706</v>
      </c>
      <c r="E4063">
        <v>30.04</v>
      </c>
      <c r="F4063">
        <v>1.2693000000000001</v>
      </c>
      <c r="G4063">
        <v>73.599999999999994</v>
      </c>
      <c r="H4063">
        <v>61.875</v>
      </c>
      <c r="I4063">
        <v>280</v>
      </c>
      <c r="J4063">
        <v>384.5</v>
      </c>
      <c r="K4063">
        <v>151.5</v>
      </c>
      <c r="M4063">
        <v>11.77</v>
      </c>
    </row>
    <row r="4064" spans="3:13" x14ac:dyDescent="0.25">
      <c r="C4064" s="95">
        <v>38026</v>
      </c>
      <c r="D4064">
        <v>1.8582000000000001</v>
      </c>
      <c r="E4064">
        <v>29.11</v>
      </c>
      <c r="F4064">
        <v>1.2687999999999999</v>
      </c>
      <c r="G4064">
        <v>75</v>
      </c>
      <c r="H4064">
        <v>62.424999999999997</v>
      </c>
      <c r="I4064">
        <v>284.25</v>
      </c>
      <c r="J4064">
        <v>382.25</v>
      </c>
      <c r="K4064">
        <v>151.75</v>
      </c>
      <c r="M4064">
        <v>11.75</v>
      </c>
    </row>
    <row r="4065" spans="3:13" x14ac:dyDescent="0.25">
      <c r="C4065" s="95">
        <v>38023</v>
      </c>
      <c r="D4065">
        <v>1.8466</v>
      </c>
      <c r="E4065">
        <v>28.83</v>
      </c>
      <c r="F4065">
        <v>1.2702</v>
      </c>
      <c r="G4065">
        <v>75.45</v>
      </c>
      <c r="H4065">
        <v>62.024999999999999</v>
      </c>
      <c r="I4065">
        <v>279</v>
      </c>
      <c r="J4065">
        <v>378.5</v>
      </c>
      <c r="K4065">
        <v>152.75</v>
      </c>
      <c r="M4065">
        <v>11.77</v>
      </c>
    </row>
    <row r="4066" spans="3:13" x14ac:dyDescent="0.25">
      <c r="C4066" s="95">
        <v>38022</v>
      </c>
      <c r="D4066">
        <v>1.8325</v>
      </c>
      <c r="E4066">
        <v>29.27</v>
      </c>
      <c r="F4066">
        <v>1.2538</v>
      </c>
      <c r="G4066">
        <v>75.575000000000003</v>
      </c>
      <c r="H4066">
        <v>61.325000000000003</v>
      </c>
      <c r="I4066">
        <v>275.25</v>
      </c>
      <c r="J4066">
        <v>381</v>
      </c>
      <c r="K4066">
        <v>152</v>
      </c>
      <c r="M4066">
        <v>11.77</v>
      </c>
    </row>
    <row r="4067" spans="3:13" x14ac:dyDescent="0.25">
      <c r="C4067" s="95">
        <v>38021</v>
      </c>
      <c r="D4067">
        <v>1.8313999999999999</v>
      </c>
      <c r="E4067">
        <v>28.88</v>
      </c>
      <c r="F4067">
        <v>1.2531000000000001</v>
      </c>
      <c r="G4067">
        <v>74.825000000000003</v>
      </c>
      <c r="H4067">
        <v>59.424999999999997</v>
      </c>
      <c r="I4067">
        <v>270.25</v>
      </c>
      <c r="J4067">
        <v>376</v>
      </c>
      <c r="K4067">
        <v>153</v>
      </c>
      <c r="M4067">
        <v>11.75</v>
      </c>
    </row>
    <row r="4068" spans="3:13" x14ac:dyDescent="0.25">
      <c r="C4068" s="95">
        <v>38020</v>
      </c>
      <c r="D4068">
        <v>1.8379000000000001</v>
      </c>
      <c r="E4068">
        <v>29.5</v>
      </c>
      <c r="F4068">
        <v>1.2529999999999999</v>
      </c>
      <c r="G4068">
        <v>76.325000000000003</v>
      </c>
      <c r="H4068">
        <v>58.924999999999997</v>
      </c>
      <c r="I4068">
        <v>273</v>
      </c>
      <c r="J4068">
        <v>380.5</v>
      </c>
      <c r="K4068">
        <v>153.75</v>
      </c>
      <c r="M4068">
        <v>11.7</v>
      </c>
    </row>
    <row r="4069" spans="3:13" x14ac:dyDescent="0.25">
      <c r="C4069" s="95">
        <v>38019</v>
      </c>
      <c r="D4069">
        <v>1.8194999999999999</v>
      </c>
      <c r="E4069">
        <v>30.23</v>
      </c>
      <c r="F4069">
        <v>1.2426999999999999</v>
      </c>
      <c r="G4069">
        <v>76.525000000000006</v>
      </c>
      <c r="H4069">
        <v>59.024999999999999</v>
      </c>
      <c r="I4069">
        <v>271.25</v>
      </c>
      <c r="J4069">
        <v>385</v>
      </c>
      <c r="K4069">
        <v>156</v>
      </c>
      <c r="M4069">
        <v>11.63</v>
      </c>
    </row>
    <row r="4070" spans="3:13" x14ac:dyDescent="0.25">
      <c r="C4070" s="95">
        <v>38016</v>
      </c>
      <c r="D4070">
        <v>1.8232999999999999</v>
      </c>
      <c r="E4070">
        <v>29.18</v>
      </c>
      <c r="F4070">
        <v>1.2465999999999999</v>
      </c>
      <c r="G4070">
        <v>76.7</v>
      </c>
      <c r="H4070">
        <v>57.35</v>
      </c>
      <c r="I4070">
        <v>276.25</v>
      </c>
      <c r="J4070">
        <v>389</v>
      </c>
      <c r="K4070">
        <v>157</v>
      </c>
      <c r="M4070">
        <v>11.67</v>
      </c>
    </row>
    <row r="4071" spans="3:13" x14ac:dyDescent="0.25">
      <c r="C4071" s="95">
        <v>38015</v>
      </c>
      <c r="D4071">
        <v>1.8160000000000001</v>
      </c>
      <c r="E4071">
        <v>29.13</v>
      </c>
      <c r="F4071">
        <v>1.2412000000000001</v>
      </c>
      <c r="G4071">
        <v>76.025000000000006</v>
      </c>
      <c r="H4071">
        <v>56.075000000000003</v>
      </c>
      <c r="I4071">
        <v>270</v>
      </c>
      <c r="J4071">
        <v>380.25</v>
      </c>
      <c r="K4071">
        <v>155</v>
      </c>
      <c r="M4071">
        <v>11.67</v>
      </c>
    </row>
    <row r="4072" spans="3:13" x14ac:dyDescent="0.25">
      <c r="C4072" s="95">
        <v>38014</v>
      </c>
      <c r="D4072">
        <v>1.8214999999999999</v>
      </c>
      <c r="E4072">
        <v>29.77</v>
      </c>
      <c r="F4072">
        <v>1.2479</v>
      </c>
      <c r="G4072">
        <v>77.525000000000006</v>
      </c>
      <c r="H4072">
        <v>56.424999999999997</v>
      </c>
      <c r="I4072">
        <v>270.75</v>
      </c>
      <c r="J4072">
        <v>374.75</v>
      </c>
      <c r="K4072">
        <v>155</v>
      </c>
      <c r="M4072">
        <v>11.7</v>
      </c>
    </row>
    <row r="4073" spans="3:13" x14ac:dyDescent="0.25">
      <c r="C4073" s="95">
        <v>38013</v>
      </c>
      <c r="D4073">
        <v>1.8272999999999999</v>
      </c>
      <c r="E4073">
        <v>30.23</v>
      </c>
      <c r="F4073">
        <v>1.2639</v>
      </c>
      <c r="G4073">
        <v>79</v>
      </c>
      <c r="H4073">
        <v>55.924999999999997</v>
      </c>
      <c r="I4073">
        <v>276.25</v>
      </c>
      <c r="J4073">
        <v>380</v>
      </c>
      <c r="K4073">
        <v>155.25</v>
      </c>
      <c r="M4073">
        <v>11.65</v>
      </c>
    </row>
    <row r="4074" spans="3:13" x14ac:dyDescent="0.25">
      <c r="C4074" s="95">
        <v>38012</v>
      </c>
      <c r="D4074">
        <v>1.8144</v>
      </c>
      <c r="E4074">
        <v>30.45</v>
      </c>
      <c r="F4074">
        <v>1.2473000000000001</v>
      </c>
      <c r="G4074">
        <v>78.674999999999997</v>
      </c>
      <c r="H4074">
        <v>55.825000000000003</v>
      </c>
      <c r="I4074">
        <v>281.25</v>
      </c>
      <c r="J4074">
        <v>381.25</v>
      </c>
      <c r="K4074">
        <v>156.5</v>
      </c>
      <c r="M4074">
        <v>11.69</v>
      </c>
    </row>
    <row r="4075" spans="3:13" x14ac:dyDescent="0.25">
      <c r="C4075" s="95">
        <v>38009</v>
      </c>
      <c r="D4075">
        <v>1.8258000000000001</v>
      </c>
      <c r="E4075">
        <v>30.96</v>
      </c>
      <c r="F4075">
        <v>1.2585</v>
      </c>
      <c r="G4075">
        <v>80.174999999999997</v>
      </c>
      <c r="H4075">
        <v>54.85</v>
      </c>
      <c r="I4075">
        <v>277</v>
      </c>
      <c r="J4075">
        <v>381.5</v>
      </c>
      <c r="K4075">
        <v>155.75</v>
      </c>
      <c r="M4075">
        <v>11.57</v>
      </c>
    </row>
    <row r="4076" spans="3:13" x14ac:dyDescent="0.25">
      <c r="C4076" s="95">
        <v>38008</v>
      </c>
      <c r="D4076">
        <v>1.8447</v>
      </c>
      <c r="E4076">
        <v>31.11</v>
      </c>
      <c r="F4076">
        <v>1.2709999999999999</v>
      </c>
      <c r="G4076">
        <v>81.625</v>
      </c>
      <c r="H4076">
        <v>54.975000000000001</v>
      </c>
      <c r="I4076">
        <v>276</v>
      </c>
      <c r="J4076">
        <v>387</v>
      </c>
      <c r="K4076">
        <v>155.75</v>
      </c>
      <c r="M4076">
        <v>11.65</v>
      </c>
    </row>
    <row r="4077" spans="3:13" x14ac:dyDescent="0.25">
      <c r="C4077" s="95">
        <v>38007</v>
      </c>
      <c r="D4077">
        <v>1.8307</v>
      </c>
      <c r="E4077">
        <v>30.86</v>
      </c>
      <c r="F4077">
        <v>1.2626999999999999</v>
      </c>
      <c r="G4077">
        <v>81.7</v>
      </c>
      <c r="H4077">
        <v>55.774999999999999</v>
      </c>
      <c r="I4077">
        <v>277.25</v>
      </c>
      <c r="J4077">
        <v>392</v>
      </c>
      <c r="K4077">
        <v>157</v>
      </c>
      <c r="M4077">
        <v>11.66</v>
      </c>
    </row>
    <row r="4078" spans="3:13" x14ac:dyDescent="0.25">
      <c r="C4078" s="95">
        <v>38006</v>
      </c>
      <c r="D4078">
        <v>1.8199000000000001</v>
      </c>
      <c r="E4078">
        <v>31.23</v>
      </c>
      <c r="F4078">
        <v>1.2577</v>
      </c>
      <c r="G4078">
        <v>80.2</v>
      </c>
      <c r="H4078">
        <v>55.274999999999999</v>
      </c>
      <c r="I4078">
        <v>275.25</v>
      </c>
      <c r="J4078">
        <v>395.5</v>
      </c>
      <c r="K4078">
        <v>157.75</v>
      </c>
      <c r="M4078">
        <v>11.61</v>
      </c>
    </row>
    <row r="4079" spans="3:13" x14ac:dyDescent="0.25">
      <c r="C4079" s="95">
        <v>38005</v>
      </c>
      <c r="D4079">
        <v>1.7830999999999999</v>
      </c>
      <c r="E4079">
        <v>30.57</v>
      </c>
      <c r="F4079">
        <v>1.2356</v>
      </c>
      <c r="G4079">
        <v>78.7</v>
      </c>
      <c r="H4079">
        <v>54.75</v>
      </c>
      <c r="I4079">
        <v>272.5</v>
      </c>
      <c r="J4079">
        <v>398</v>
      </c>
      <c r="K4079">
        <v>158.5</v>
      </c>
      <c r="M4079">
        <v>11.55</v>
      </c>
    </row>
    <row r="4080" spans="3:13" x14ac:dyDescent="0.25">
      <c r="C4080" s="95">
        <v>38002</v>
      </c>
      <c r="D4080">
        <v>1.7978000000000001</v>
      </c>
      <c r="E4080">
        <v>30.47</v>
      </c>
      <c r="F4080">
        <v>1.2385999999999999</v>
      </c>
      <c r="G4080">
        <v>78.7</v>
      </c>
      <c r="H4080">
        <v>54.75</v>
      </c>
      <c r="I4080">
        <v>272.5</v>
      </c>
      <c r="J4080">
        <v>398</v>
      </c>
      <c r="K4080">
        <v>156.5</v>
      </c>
      <c r="M4080">
        <v>11.55</v>
      </c>
    </row>
    <row r="4081" spans="3:13" x14ac:dyDescent="0.25">
      <c r="C4081" s="95">
        <v>38001</v>
      </c>
      <c r="D4081">
        <v>1.8217000000000001</v>
      </c>
      <c r="E4081">
        <v>31.56</v>
      </c>
      <c r="F4081">
        <v>1.2576000000000001</v>
      </c>
      <c r="G4081">
        <v>77.849999999999994</v>
      </c>
      <c r="H4081">
        <v>53.8</v>
      </c>
      <c r="I4081">
        <v>268.75</v>
      </c>
      <c r="J4081">
        <v>386.25</v>
      </c>
      <c r="K4081">
        <v>155.5</v>
      </c>
      <c r="M4081">
        <v>11.54</v>
      </c>
    </row>
    <row r="4082" spans="3:13" x14ac:dyDescent="0.25">
      <c r="C4082" s="95">
        <v>38000</v>
      </c>
      <c r="D4082">
        <v>1.8313999999999999</v>
      </c>
      <c r="E4082">
        <v>31.03</v>
      </c>
      <c r="F4082">
        <v>1.2641</v>
      </c>
      <c r="G4082">
        <v>76.349999999999994</v>
      </c>
      <c r="H4082">
        <v>53.2</v>
      </c>
      <c r="I4082">
        <v>268.75</v>
      </c>
      <c r="J4082">
        <v>395.25</v>
      </c>
      <c r="K4082">
        <v>154.5</v>
      </c>
      <c r="M4082">
        <v>11.52</v>
      </c>
    </row>
    <row r="4083" spans="3:13" x14ac:dyDescent="0.25">
      <c r="C4083" s="95">
        <v>37999</v>
      </c>
      <c r="D4083">
        <v>1.8460000000000001</v>
      </c>
      <c r="E4083">
        <v>31.37</v>
      </c>
      <c r="F4083">
        <v>1.2764</v>
      </c>
      <c r="G4083">
        <v>74.849999999999994</v>
      </c>
      <c r="H4083">
        <v>52.424999999999997</v>
      </c>
      <c r="I4083">
        <v>268.5</v>
      </c>
      <c r="J4083">
        <v>392</v>
      </c>
      <c r="K4083">
        <v>157.25</v>
      </c>
      <c r="M4083">
        <v>11.52</v>
      </c>
    </row>
    <row r="4084" spans="3:13" x14ac:dyDescent="0.25">
      <c r="C4084" s="95">
        <v>37998</v>
      </c>
      <c r="D4084">
        <v>1.8465</v>
      </c>
      <c r="E4084">
        <v>31.76</v>
      </c>
      <c r="F4084">
        <v>1.2742</v>
      </c>
      <c r="G4084">
        <v>74.7</v>
      </c>
      <c r="H4084">
        <v>51.774999999999999</v>
      </c>
      <c r="I4084">
        <v>265.5</v>
      </c>
      <c r="J4084">
        <v>399.25</v>
      </c>
      <c r="K4084">
        <v>150</v>
      </c>
      <c r="M4084">
        <v>11.52</v>
      </c>
    </row>
    <row r="4085" spans="3:13" x14ac:dyDescent="0.25">
      <c r="C4085" s="95">
        <v>37995</v>
      </c>
      <c r="D4085">
        <v>1.8488</v>
      </c>
      <c r="E4085">
        <v>31.37</v>
      </c>
      <c r="F4085">
        <v>1.2827999999999999</v>
      </c>
      <c r="G4085">
        <v>75.924999999999997</v>
      </c>
      <c r="H4085">
        <v>53.75</v>
      </c>
      <c r="I4085">
        <v>251</v>
      </c>
      <c r="J4085">
        <v>385.5</v>
      </c>
      <c r="K4085">
        <v>150</v>
      </c>
      <c r="M4085">
        <v>11.5</v>
      </c>
    </row>
    <row r="4086" spans="3:13" x14ac:dyDescent="0.25">
      <c r="C4086" s="95">
        <v>37994</v>
      </c>
      <c r="D4086">
        <v>1.8328</v>
      </c>
      <c r="E4086">
        <v>31.08</v>
      </c>
      <c r="F4086">
        <v>1.276</v>
      </c>
      <c r="G4086">
        <v>75.2</v>
      </c>
      <c r="H4086">
        <v>53.975000000000001</v>
      </c>
      <c r="I4086">
        <v>251.75</v>
      </c>
      <c r="J4086">
        <v>394</v>
      </c>
      <c r="K4086">
        <v>153</v>
      </c>
      <c r="M4086">
        <v>11.53</v>
      </c>
    </row>
    <row r="4087" spans="3:13" x14ac:dyDescent="0.25">
      <c r="C4087" s="95">
        <v>37993</v>
      </c>
      <c r="D4087">
        <v>1.8181</v>
      </c>
      <c r="E4087">
        <v>30.76</v>
      </c>
      <c r="F4087">
        <v>1.2636000000000001</v>
      </c>
      <c r="G4087">
        <v>75.400000000000006</v>
      </c>
      <c r="H4087">
        <v>54.924999999999997</v>
      </c>
      <c r="I4087">
        <v>250</v>
      </c>
      <c r="J4087">
        <v>395.5</v>
      </c>
      <c r="K4087">
        <v>154</v>
      </c>
      <c r="M4087">
        <v>11.55</v>
      </c>
    </row>
    <row r="4088" spans="3:13" x14ac:dyDescent="0.25">
      <c r="C4088" s="95">
        <v>37992</v>
      </c>
      <c r="D4088">
        <v>1.8217000000000001</v>
      </c>
      <c r="E4088">
        <v>30.82</v>
      </c>
      <c r="F4088">
        <v>1.2728999999999999</v>
      </c>
      <c r="G4088">
        <v>73.900000000000006</v>
      </c>
      <c r="H4088">
        <v>54.65</v>
      </c>
      <c r="I4088">
        <v>251.5</v>
      </c>
      <c r="J4088">
        <v>394.5</v>
      </c>
      <c r="K4088">
        <v>155.75</v>
      </c>
      <c r="M4088">
        <v>11.56</v>
      </c>
    </row>
    <row r="4089" spans="3:13" x14ac:dyDescent="0.25">
      <c r="C4089" s="95">
        <v>37991</v>
      </c>
      <c r="D4089">
        <v>1.8061</v>
      </c>
      <c r="E4089">
        <v>30.89</v>
      </c>
      <c r="F4089">
        <v>1.266</v>
      </c>
      <c r="G4089">
        <v>75.3</v>
      </c>
      <c r="H4089">
        <v>55.95</v>
      </c>
      <c r="I4089">
        <v>253</v>
      </c>
      <c r="J4089">
        <v>398.5</v>
      </c>
      <c r="K4089">
        <v>157</v>
      </c>
      <c r="M4089">
        <v>11.5</v>
      </c>
    </row>
    <row r="4090" spans="3:13" x14ac:dyDescent="0.25">
      <c r="C4090" s="95">
        <v>37988</v>
      </c>
      <c r="D4090">
        <v>1.7921</v>
      </c>
      <c r="E4090">
        <v>29.32</v>
      </c>
      <c r="F4090">
        <v>1.2585</v>
      </c>
      <c r="G4090">
        <v>73.8</v>
      </c>
      <c r="H4090">
        <v>55.424999999999997</v>
      </c>
      <c r="I4090">
        <v>253.25</v>
      </c>
      <c r="J4090">
        <v>405.75</v>
      </c>
      <c r="K4090">
        <v>156.25</v>
      </c>
      <c r="M4090">
        <v>11.45</v>
      </c>
    </row>
    <row r="4091" spans="3:13" x14ac:dyDescent="0.25">
      <c r="C4091" s="95">
        <v>37987</v>
      </c>
      <c r="D4091">
        <v>1.7819</v>
      </c>
      <c r="E4091">
        <v>30.17</v>
      </c>
      <c r="F4091">
        <v>1.2534000000000001</v>
      </c>
      <c r="G4091">
        <v>77.2</v>
      </c>
      <c r="H4091">
        <v>53.424999999999997</v>
      </c>
      <c r="I4091">
        <v>246</v>
      </c>
      <c r="J4091">
        <v>377</v>
      </c>
      <c r="K4091">
        <v>153.5</v>
      </c>
      <c r="M4091">
        <v>11.45</v>
      </c>
    </row>
    <row r="4092" spans="3:13" x14ac:dyDescent="0.25">
      <c r="C4092" s="95">
        <v>37986</v>
      </c>
      <c r="D4092">
        <v>1.7853000000000001</v>
      </c>
      <c r="E4092">
        <v>30.17</v>
      </c>
      <c r="F4092">
        <v>1.2585999999999999</v>
      </c>
      <c r="G4092">
        <v>77.2</v>
      </c>
      <c r="H4092">
        <v>53.424999999999997</v>
      </c>
      <c r="I4092">
        <v>246</v>
      </c>
      <c r="J4092">
        <v>377</v>
      </c>
      <c r="K4092">
        <v>153.5</v>
      </c>
      <c r="M4092">
        <v>11.45</v>
      </c>
    </row>
    <row r="4093" spans="3:13" x14ac:dyDescent="0.25">
      <c r="C4093" s="95">
        <v>37985</v>
      </c>
      <c r="D4093">
        <v>1.7776000000000001</v>
      </c>
      <c r="E4093">
        <v>29.74</v>
      </c>
      <c r="F4093">
        <v>1.2547999999999999</v>
      </c>
      <c r="G4093">
        <v>77.95</v>
      </c>
      <c r="H4093">
        <v>53.8</v>
      </c>
      <c r="I4093">
        <v>242.5</v>
      </c>
      <c r="J4093">
        <v>365.25</v>
      </c>
      <c r="K4093">
        <v>149.75</v>
      </c>
      <c r="M4093">
        <v>11.42</v>
      </c>
    </row>
    <row r="4094" spans="3:13" x14ac:dyDescent="0.25">
      <c r="C4094" s="95">
        <v>37984</v>
      </c>
      <c r="D4094">
        <v>1.7724</v>
      </c>
      <c r="E4094">
        <v>29.31</v>
      </c>
      <c r="F4094">
        <v>1.2482</v>
      </c>
      <c r="G4094">
        <v>82.85</v>
      </c>
      <c r="H4094">
        <v>53.924999999999997</v>
      </c>
      <c r="I4094">
        <v>242.75</v>
      </c>
      <c r="J4094">
        <v>364</v>
      </c>
      <c r="K4094">
        <v>149.25</v>
      </c>
      <c r="M4094">
        <v>11.4</v>
      </c>
    </row>
    <row r="4095" spans="3:13" x14ac:dyDescent="0.25">
      <c r="C4095" s="95">
        <v>37981</v>
      </c>
      <c r="D4095">
        <v>1.7709999999999999</v>
      </c>
      <c r="E4095">
        <v>29.06</v>
      </c>
      <c r="F4095">
        <v>1.2425999999999999</v>
      </c>
      <c r="G4095">
        <v>87.85</v>
      </c>
      <c r="H4095">
        <v>53.2</v>
      </c>
      <c r="I4095">
        <v>239.75</v>
      </c>
      <c r="J4095">
        <v>366</v>
      </c>
      <c r="K4095">
        <v>148.75</v>
      </c>
      <c r="M4095">
        <v>11.23</v>
      </c>
    </row>
    <row r="4096" spans="3:13" x14ac:dyDescent="0.25">
      <c r="C4096" s="95">
        <v>37980</v>
      </c>
      <c r="D4096">
        <v>1.7716000000000001</v>
      </c>
      <c r="E4096">
        <v>29.06</v>
      </c>
      <c r="F4096">
        <v>1.2447999999999999</v>
      </c>
      <c r="G4096">
        <v>90.85</v>
      </c>
      <c r="H4096">
        <v>51.2</v>
      </c>
      <c r="I4096">
        <v>235.75</v>
      </c>
      <c r="J4096">
        <v>363</v>
      </c>
      <c r="K4096">
        <v>148.75</v>
      </c>
      <c r="M4096">
        <v>11.23</v>
      </c>
    </row>
    <row r="4097" spans="3:13" x14ac:dyDescent="0.25">
      <c r="C4097" s="95">
        <v>37979</v>
      </c>
      <c r="D4097">
        <v>1.7747999999999999</v>
      </c>
      <c r="E4097">
        <v>29.06</v>
      </c>
      <c r="F4097">
        <v>1.2451000000000001</v>
      </c>
      <c r="G4097">
        <v>90.85</v>
      </c>
      <c r="H4097">
        <v>51.2</v>
      </c>
      <c r="I4097">
        <v>235.75</v>
      </c>
      <c r="J4097">
        <v>363</v>
      </c>
      <c r="K4097">
        <v>148.75</v>
      </c>
      <c r="M4097">
        <v>11.23</v>
      </c>
    </row>
    <row r="4098" spans="3:13" x14ac:dyDescent="0.25">
      <c r="C4098" s="95">
        <v>37978</v>
      </c>
      <c r="D4098">
        <v>1.7627999999999999</v>
      </c>
      <c r="E4098">
        <v>29.04</v>
      </c>
      <c r="F4098">
        <v>1.2384999999999999</v>
      </c>
      <c r="G4098">
        <v>92.35</v>
      </c>
      <c r="H4098">
        <v>53.075000000000003</v>
      </c>
      <c r="I4098">
        <v>243.75</v>
      </c>
      <c r="J4098">
        <v>370.5</v>
      </c>
      <c r="K4098">
        <v>152.25</v>
      </c>
      <c r="M4098">
        <v>11.48</v>
      </c>
    </row>
    <row r="4099" spans="3:13" x14ac:dyDescent="0.25">
      <c r="C4099" s="95">
        <v>37977</v>
      </c>
      <c r="D4099">
        <v>1.7625999999999999</v>
      </c>
      <c r="E4099">
        <v>28.99</v>
      </c>
      <c r="F4099">
        <v>1.2387999999999999</v>
      </c>
      <c r="G4099">
        <v>91.674999999999997</v>
      </c>
      <c r="H4099">
        <v>53.75</v>
      </c>
      <c r="I4099">
        <v>246.25</v>
      </c>
      <c r="J4099">
        <v>385.5</v>
      </c>
      <c r="K4099">
        <v>154.5</v>
      </c>
      <c r="M4099">
        <v>11.55</v>
      </c>
    </row>
    <row r="4100" spans="3:13" x14ac:dyDescent="0.25">
      <c r="C4100" s="95">
        <v>37974</v>
      </c>
      <c r="D4100">
        <v>1.7655000000000001</v>
      </c>
      <c r="E4100">
        <v>30.05</v>
      </c>
      <c r="F4100">
        <v>1.2373000000000001</v>
      </c>
      <c r="G4100">
        <v>90.724999999999994</v>
      </c>
      <c r="H4100">
        <v>53.3</v>
      </c>
      <c r="I4100">
        <v>249.25</v>
      </c>
      <c r="J4100">
        <v>394.25</v>
      </c>
      <c r="K4100">
        <v>154.75</v>
      </c>
      <c r="M4100">
        <v>11.64</v>
      </c>
    </row>
    <row r="4101" spans="3:13" x14ac:dyDescent="0.25">
      <c r="C4101" s="95">
        <v>37973</v>
      </c>
      <c r="D4101">
        <v>1.7730999999999999</v>
      </c>
      <c r="E4101">
        <v>30.8</v>
      </c>
      <c r="F4101">
        <v>1.2433000000000001</v>
      </c>
      <c r="G4101">
        <v>91.174999999999997</v>
      </c>
      <c r="H4101">
        <v>51.45</v>
      </c>
      <c r="I4101">
        <v>249.5</v>
      </c>
      <c r="J4101">
        <v>393.25</v>
      </c>
      <c r="K4101">
        <v>154</v>
      </c>
      <c r="M4101">
        <v>11.53</v>
      </c>
    </row>
    <row r="4102" spans="3:13" x14ac:dyDescent="0.25">
      <c r="C4102" s="95">
        <v>37972</v>
      </c>
      <c r="D4102">
        <v>1.7657</v>
      </c>
      <c r="E4102">
        <v>30.59</v>
      </c>
      <c r="F4102">
        <v>1.2401</v>
      </c>
      <c r="G4102">
        <v>92.674999999999997</v>
      </c>
      <c r="H4102">
        <v>52.325000000000003</v>
      </c>
      <c r="I4102">
        <v>251.5</v>
      </c>
      <c r="J4102">
        <v>386</v>
      </c>
      <c r="K4102">
        <v>154.75</v>
      </c>
      <c r="M4102">
        <v>11.45</v>
      </c>
    </row>
    <row r="4103" spans="3:13" x14ac:dyDescent="0.25">
      <c r="C4103" s="95">
        <v>37971</v>
      </c>
      <c r="D4103">
        <v>1.7534000000000001</v>
      </c>
      <c r="E4103">
        <v>30.38</v>
      </c>
      <c r="F4103">
        <v>1.232</v>
      </c>
      <c r="G4103">
        <v>92.85</v>
      </c>
      <c r="H4103">
        <v>51.75</v>
      </c>
      <c r="I4103">
        <v>252</v>
      </c>
      <c r="J4103">
        <v>389.5</v>
      </c>
      <c r="K4103">
        <v>155</v>
      </c>
      <c r="M4103">
        <v>11.43</v>
      </c>
    </row>
    <row r="4104" spans="3:13" x14ac:dyDescent="0.25">
      <c r="C4104" s="95">
        <v>37970</v>
      </c>
      <c r="D4104">
        <v>1.7453000000000001</v>
      </c>
      <c r="E4104">
        <v>30.32</v>
      </c>
      <c r="F4104">
        <v>1.23</v>
      </c>
      <c r="G4104">
        <v>94.075000000000003</v>
      </c>
      <c r="H4104">
        <v>52.8</v>
      </c>
      <c r="I4104">
        <v>253.5</v>
      </c>
      <c r="J4104">
        <v>386.5</v>
      </c>
      <c r="K4104">
        <v>156</v>
      </c>
      <c r="M4104">
        <v>11.38</v>
      </c>
    </row>
    <row r="4105" spans="3:13" x14ac:dyDescent="0.25">
      <c r="C4105" s="95">
        <v>37967</v>
      </c>
      <c r="D4105">
        <v>1.7464</v>
      </c>
      <c r="E4105">
        <v>30.37</v>
      </c>
      <c r="F4105">
        <v>1.2285999999999999</v>
      </c>
      <c r="G4105">
        <v>93.25</v>
      </c>
      <c r="H4105">
        <v>49.85</v>
      </c>
      <c r="I4105">
        <v>254.75</v>
      </c>
      <c r="J4105">
        <v>380.5</v>
      </c>
      <c r="K4105">
        <v>155</v>
      </c>
      <c r="M4105">
        <v>11.38</v>
      </c>
    </row>
    <row r="4106" spans="3:13" x14ac:dyDescent="0.25">
      <c r="C4106" s="95">
        <v>37966</v>
      </c>
      <c r="D4106">
        <v>1.7439</v>
      </c>
      <c r="E4106">
        <v>29.57</v>
      </c>
      <c r="F4106">
        <v>1.2206999999999999</v>
      </c>
      <c r="G4106">
        <v>93.575000000000003</v>
      </c>
      <c r="H4106">
        <v>49.95</v>
      </c>
      <c r="I4106">
        <v>252</v>
      </c>
      <c r="J4106">
        <v>378</v>
      </c>
      <c r="K4106">
        <v>156.5</v>
      </c>
      <c r="M4106">
        <v>11.38</v>
      </c>
    </row>
    <row r="4107" spans="3:13" x14ac:dyDescent="0.25">
      <c r="C4107" s="95">
        <v>37965</v>
      </c>
      <c r="D4107">
        <v>1.7427999999999999</v>
      </c>
      <c r="E4107">
        <v>29.66</v>
      </c>
      <c r="F4107">
        <v>1.2221</v>
      </c>
      <c r="G4107">
        <v>94.025000000000006</v>
      </c>
      <c r="H4107">
        <v>49.725000000000001</v>
      </c>
      <c r="I4107">
        <v>249.75</v>
      </c>
      <c r="J4107">
        <v>386.5</v>
      </c>
      <c r="K4107">
        <v>158.5</v>
      </c>
      <c r="M4107">
        <v>11.39</v>
      </c>
    </row>
    <row r="4108" spans="3:13" x14ac:dyDescent="0.25">
      <c r="C4108" s="95">
        <v>37964</v>
      </c>
      <c r="D4108">
        <v>1.7471000000000001</v>
      </c>
      <c r="E4108">
        <v>29.63</v>
      </c>
      <c r="F4108">
        <v>1.2262</v>
      </c>
      <c r="G4108">
        <v>95.525000000000006</v>
      </c>
      <c r="H4108">
        <v>49.2</v>
      </c>
      <c r="I4108">
        <v>249.75</v>
      </c>
      <c r="J4108">
        <v>395</v>
      </c>
      <c r="K4108">
        <v>159.5</v>
      </c>
      <c r="M4108">
        <v>11.38</v>
      </c>
    </row>
    <row r="4109" spans="3:13" x14ac:dyDescent="0.25">
      <c r="C4109" s="95">
        <v>37963</v>
      </c>
      <c r="D4109">
        <v>1.7332000000000001</v>
      </c>
      <c r="E4109">
        <v>29.98</v>
      </c>
      <c r="F4109">
        <v>1.2219</v>
      </c>
      <c r="G4109">
        <v>97.025000000000006</v>
      </c>
      <c r="H4109">
        <v>49.674999999999997</v>
      </c>
      <c r="I4109">
        <v>246.75</v>
      </c>
      <c r="J4109">
        <v>396.5</v>
      </c>
      <c r="K4109">
        <v>160</v>
      </c>
      <c r="M4109">
        <v>11.41</v>
      </c>
    </row>
    <row r="4110" spans="3:13" x14ac:dyDescent="0.25">
      <c r="C4110" s="95">
        <v>37960</v>
      </c>
      <c r="D4110">
        <v>1.7283999999999999</v>
      </c>
      <c r="E4110">
        <v>28.74</v>
      </c>
      <c r="F4110">
        <v>1.2161</v>
      </c>
      <c r="G4110">
        <v>96.575000000000003</v>
      </c>
      <c r="H4110">
        <v>49.05</v>
      </c>
      <c r="I4110">
        <v>246.5</v>
      </c>
      <c r="J4110">
        <v>391</v>
      </c>
      <c r="K4110">
        <v>161</v>
      </c>
      <c r="M4110">
        <v>11.47</v>
      </c>
    </row>
    <row r="4111" spans="3:13" x14ac:dyDescent="0.25">
      <c r="C4111" s="95">
        <v>37959</v>
      </c>
      <c r="D4111">
        <v>1.7225999999999999</v>
      </c>
      <c r="E4111">
        <v>29.23</v>
      </c>
      <c r="F4111">
        <v>1.2087000000000001</v>
      </c>
      <c r="G4111">
        <v>97.05</v>
      </c>
      <c r="H4111">
        <v>49.125</v>
      </c>
      <c r="I4111">
        <v>246.75</v>
      </c>
      <c r="J4111">
        <v>399.5</v>
      </c>
      <c r="K4111">
        <v>161.5</v>
      </c>
      <c r="M4111">
        <v>11.53</v>
      </c>
    </row>
    <row r="4112" spans="3:13" x14ac:dyDescent="0.25">
      <c r="C4112" s="95">
        <v>37958</v>
      </c>
      <c r="D4112">
        <v>1.7271000000000001</v>
      </c>
      <c r="E4112">
        <v>29.14</v>
      </c>
      <c r="F4112">
        <v>1.2101999999999999</v>
      </c>
      <c r="G4112">
        <v>98.15</v>
      </c>
      <c r="H4112">
        <v>49.475000000000001</v>
      </c>
      <c r="I4112">
        <v>249.25</v>
      </c>
      <c r="J4112">
        <v>402</v>
      </c>
      <c r="K4112">
        <v>160.5</v>
      </c>
      <c r="M4112">
        <v>11.4</v>
      </c>
    </row>
    <row r="4113" spans="3:13" x14ac:dyDescent="0.25">
      <c r="C4113" s="95">
        <v>37957</v>
      </c>
      <c r="D4113">
        <v>1.7299</v>
      </c>
      <c r="E4113">
        <v>28.94</v>
      </c>
      <c r="F4113">
        <v>1.2084999999999999</v>
      </c>
      <c r="G4113">
        <v>99.575000000000003</v>
      </c>
      <c r="H4113">
        <v>50.1</v>
      </c>
      <c r="I4113">
        <v>245.75</v>
      </c>
      <c r="J4113">
        <v>395.75</v>
      </c>
      <c r="K4113">
        <v>160</v>
      </c>
      <c r="M4113">
        <v>11.4</v>
      </c>
    </row>
    <row r="4114" spans="3:13" x14ac:dyDescent="0.25">
      <c r="C4114" s="95">
        <v>37956</v>
      </c>
      <c r="D4114">
        <v>1.7179</v>
      </c>
      <c r="E4114">
        <v>28.25</v>
      </c>
      <c r="F4114">
        <v>1.196</v>
      </c>
      <c r="G4114">
        <v>99.025000000000006</v>
      </c>
      <c r="H4114">
        <v>51.024999999999999</v>
      </c>
      <c r="I4114">
        <v>246.5</v>
      </c>
      <c r="J4114">
        <v>395.75</v>
      </c>
      <c r="K4114">
        <v>161.75</v>
      </c>
      <c r="M4114">
        <v>11.3</v>
      </c>
    </row>
    <row r="4115" spans="3:13" x14ac:dyDescent="0.25">
      <c r="C4115" s="95">
        <v>37953</v>
      </c>
      <c r="D4115">
        <v>1.7221</v>
      </c>
      <c r="E4115">
        <v>28.45</v>
      </c>
      <c r="F4115">
        <v>1.1992</v>
      </c>
      <c r="G4115">
        <v>102</v>
      </c>
      <c r="H4115">
        <v>49.95</v>
      </c>
      <c r="I4115">
        <v>245</v>
      </c>
      <c r="J4115">
        <v>394.25</v>
      </c>
      <c r="K4115">
        <v>162</v>
      </c>
      <c r="M4115">
        <v>11.43</v>
      </c>
    </row>
    <row r="4116" spans="3:13" x14ac:dyDescent="0.25">
      <c r="C4116" s="95">
        <v>37952</v>
      </c>
      <c r="D4116">
        <v>1.7136</v>
      </c>
      <c r="E4116">
        <v>28.7</v>
      </c>
      <c r="F4116">
        <v>1.1902999999999999</v>
      </c>
      <c r="G4116">
        <v>101.3</v>
      </c>
      <c r="H4116">
        <v>48.45</v>
      </c>
      <c r="I4116">
        <v>242.5</v>
      </c>
      <c r="J4116">
        <v>386.5</v>
      </c>
      <c r="K4116">
        <v>158.5</v>
      </c>
      <c r="M4116">
        <v>13.49</v>
      </c>
    </row>
    <row r="4117" spans="3:13" x14ac:dyDescent="0.25">
      <c r="C4117" s="95">
        <v>37951</v>
      </c>
      <c r="D4117">
        <v>1.7124999999999999</v>
      </c>
      <c r="E4117">
        <v>28.47</v>
      </c>
      <c r="F4117">
        <v>1.1939</v>
      </c>
      <c r="G4117">
        <v>101.3</v>
      </c>
      <c r="H4117">
        <v>48.45</v>
      </c>
      <c r="I4117">
        <v>242.5</v>
      </c>
      <c r="J4117">
        <v>386.5</v>
      </c>
      <c r="K4117">
        <v>159.5</v>
      </c>
      <c r="M4117">
        <v>13.49</v>
      </c>
    </row>
    <row r="4118" spans="3:13" x14ac:dyDescent="0.25">
      <c r="C4118" s="95">
        <v>37950</v>
      </c>
      <c r="D4118">
        <v>1.6978</v>
      </c>
      <c r="E4118">
        <v>27.94</v>
      </c>
      <c r="F4118">
        <v>1.1783999999999999</v>
      </c>
      <c r="G4118">
        <v>100.9</v>
      </c>
      <c r="H4118">
        <v>49.174999999999997</v>
      </c>
      <c r="I4118">
        <v>239.5</v>
      </c>
      <c r="J4118">
        <v>388.25</v>
      </c>
      <c r="K4118">
        <v>160.25</v>
      </c>
      <c r="M4118">
        <v>13.48</v>
      </c>
    </row>
    <row r="4119" spans="3:13" x14ac:dyDescent="0.25">
      <c r="C4119" s="95">
        <v>37949</v>
      </c>
      <c r="D4119">
        <v>1.6958</v>
      </c>
      <c r="E4119">
        <v>27.86</v>
      </c>
      <c r="F4119">
        <v>1.1767000000000001</v>
      </c>
      <c r="G4119">
        <v>100.55</v>
      </c>
      <c r="H4119">
        <v>49.625</v>
      </c>
      <c r="I4119">
        <v>234.75</v>
      </c>
      <c r="J4119">
        <v>379.5</v>
      </c>
      <c r="K4119">
        <v>160.75</v>
      </c>
      <c r="M4119">
        <v>13.46</v>
      </c>
    </row>
    <row r="4120" spans="3:13" x14ac:dyDescent="0.25">
      <c r="C4120" s="95">
        <v>37946</v>
      </c>
      <c r="D4120">
        <v>1.7029000000000001</v>
      </c>
      <c r="E4120">
        <v>29.36</v>
      </c>
      <c r="F4120">
        <v>1.1911</v>
      </c>
      <c r="G4120">
        <v>99.95</v>
      </c>
      <c r="H4120">
        <v>49.85</v>
      </c>
      <c r="I4120">
        <v>236</v>
      </c>
      <c r="J4120">
        <v>383.25</v>
      </c>
      <c r="K4120">
        <v>160.5</v>
      </c>
      <c r="M4120">
        <v>13.47</v>
      </c>
    </row>
    <row r="4121" spans="3:13" x14ac:dyDescent="0.25">
      <c r="C4121" s="95">
        <v>37945</v>
      </c>
      <c r="D4121">
        <v>1.704</v>
      </c>
      <c r="E4121">
        <v>29.56</v>
      </c>
      <c r="F4121">
        <v>1.1910000000000001</v>
      </c>
      <c r="G4121">
        <v>99.424999999999997</v>
      </c>
      <c r="H4121">
        <v>49.274999999999999</v>
      </c>
      <c r="I4121">
        <v>235.25</v>
      </c>
      <c r="J4121">
        <v>373.5</v>
      </c>
      <c r="K4121">
        <v>159.5</v>
      </c>
      <c r="M4121">
        <v>13.43</v>
      </c>
    </row>
    <row r="4122" spans="3:13" x14ac:dyDescent="0.25">
      <c r="C4122" s="95">
        <v>37944</v>
      </c>
      <c r="D4122">
        <v>1.6980999999999999</v>
      </c>
      <c r="E4122">
        <v>29.78</v>
      </c>
      <c r="F4122">
        <v>1.1881999999999999</v>
      </c>
      <c r="G4122">
        <v>98.2</v>
      </c>
      <c r="H4122">
        <v>48.7</v>
      </c>
      <c r="I4122">
        <v>231.25</v>
      </c>
      <c r="J4122">
        <v>363.5</v>
      </c>
      <c r="K4122">
        <v>157</v>
      </c>
      <c r="M4122">
        <v>13.42</v>
      </c>
    </row>
    <row r="4123" spans="3:13" x14ac:dyDescent="0.25">
      <c r="C4123" s="95">
        <v>37943</v>
      </c>
      <c r="D4123">
        <v>1.7025999999999999</v>
      </c>
      <c r="E4123">
        <v>30.47</v>
      </c>
      <c r="F4123">
        <v>1.1959</v>
      </c>
      <c r="G4123">
        <v>99.7</v>
      </c>
      <c r="H4123">
        <v>50.7</v>
      </c>
      <c r="I4123">
        <v>235.75</v>
      </c>
      <c r="J4123">
        <v>388.25</v>
      </c>
      <c r="K4123">
        <v>159</v>
      </c>
      <c r="M4123">
        <v>13.41</v>
      </c>
    </row>
    <row r="4124" spans="3:13" x14ac:dyDescent="0.25">
      <c r="C4124" s="95">
        <v>37942</v>
      </c>
      <c r="D4124">
        <v>1.6914</v>
      </c>
      <c r="E4124">
        <v>29.05</v>
      </c>
      <c r="F4124">
        <v>1.1746000000000001</v>
      </c>
      <c r="G4124">
        <v>98.2</v>
      </c>
      <c r="H4124">
        <v>50.274999999999999</v>
      </c>
      <c r="I4124">
        <v>238.25</v>
      </c>
      <c r="J4124">
        <v>399.75</v>
      </c>
      <c r="K4124">
        <v>162</v>
      </c>
      <c r="M4124">
        <v>13.41</v>
      </c>
    </row>
    <row r="4125" spans="3:13" x14ac:dyDescent="0.25">
      <c r="C4125" s="95">
        <v>37939</v>
      </c>
      <c r="D4125">
        <v>1.6873</v>
      </c>
      <c r="E4125">
        <v>29.56</v>
      </c>
      <c r="F4125">
        <v>1.1778999999999999</v>
      </c>
      <c r="G4125">
        <v>98.8</v>
      </c>
      <c r="H4125">
        <v>50.35</v>
      </c>
      <c r="I4125">
        <v>240.5</v>
      </c>
      <c r="J4125">
        <v>405.5</v>
      </c>
      <c r="K4125">
        <v>163.5</v>
      </c>
      <c r="M4125">
        <v>13.4</v>
      </c>
    </row>
    <row r="4126" spans="3:13" x14ac:dyDescent="0.25">
      <c r="C4126" s="95">
        <v>37938</v>
      </c>
      <c r="D4126">
        <v>1.6859</v>
      </c>
      <c r="E4126">
        <v>29.21</v>
      </c>
      <c r="F4126">
        <v>1.1726000000000001</v>
      </c>
      <c r="G4126">
        <v>100.3</v>
      </c>
      <c r="H4126">
        <v>50.05</v>
      </c>
      <c r="I4126">
        <v>240.75</v>
      </c>
      <c r="J4126">
        <v>405.75</v>
      </c>
      <c r="K4126">
        <v>163</v>
      </c>
      <c r="M4126">
        <v>13.36</v>
      </c>
    </row>
    <row r="4127" spans="3:13" x14ac:dyDescent="0.25">
      <c r="C4127" s="95">
        <v>37937</v>
      </c>
      <c r="D4127">
        <v>1.6732</v>
      </c>
      <c r="E4127">
        <v>29.2</v>
      </c>
      <c r="F4127">
        <v>1.1634</v>
      </c>
      <c r="G4127">
        <v>101.2</v>
      </c>
      <c r="H4127">
        <v>50.4</v>
      </c>
      <c r="I4127">
        <v>240.25</v>
      </c>
      <c r="J4127">
        <v>403.5</v>
      </c>
      <c r="K4127">
        <v>165.25</v>
      </c>
      <c r="M4127">
        <v>13.36</v>
      </c>
    </row>
    <row r="4128" spans="3:13" x14ac:dyDescent="0.25">
      <c r="C4128" s="95">
        <v>37936</v>
      </c>
      <c r="D4128">
        <v>1.6647000000000001</v>
      </c>
      <c r="E4128">
        <v>29.09</v>
      </c>
      <c r="F4128">
        <v>1.1507000000000001</v>
      </c>
      <c r="G4128">
        <v>102.7</v>
      </c>
      <c r="H4128">
        <v>50.75</v>
      </c>
      <c r="I4128">
        <v>232.5</v>
      </c>
      <c r="J4128">
        <v>389</v>
      </c>
      <c r="K4128">
        <v>162.75</v>
      </c>
      <c r="M4128">
        <v>13.37</v>
      </c>
    </row>
    <row r="4129" spans="3:13" x14ac:dyDescent="0.25">
      <c r="C4129" s="95">
        <v>37935</v>
      </c>
      <c r="D4129">
        <v>1.6712</v>
      </c>
      <c r="E4129">
        <v>28.99</v>
      </c>
      <c r="F4129">
        <v>1.1482000000000001</v>
      </c>
      <c r="G4129">
        <v>103</v>
      </c>
      <c r="H4129">
        <v>52.674999999999997</v>
      </c>
      <c r="I4129">
        <v>232.75</v>
      </c>
      <c r="J4129">
        <v>383</v>
      </c>
      <c r="K4129">
        <v>156</v>
      </c>
      <c r="M4129">
        <v>13.28</v>
      </c>
    </row>
    <row r="4130" spans="3:13" x14ac:dyDescent="0.25">
      <c r="C4130" s="95">
        <v>37932</v>
      </c>
      <c r="D4130">
        <v>1.6740999999999999</v>
      </c>
      <c r="E4130">
        <v>28.91</v>
      </c>
      <c r="F4130">
        <v>1.1533</v>
      </c>
      <c r="G4130">
        <v>101.5</v>
      </c>
      <c r="H4130">
        <v>53.375</v>
      </c>
      <c r="I4130">
        <v>235.25</v>
      </c>
      <c r="J4130">
        <v>378</v>
      </c>
      <c r="K4130">
        <v>155</v>
      </c>
      <c r="M4130">
        <v>13.26</v>
      </c>
    </row>
    <row r="4131" spans="3:13" x14ac:dyDescent="0.25">
      <c r="C4131" s="95">
        <v>37931</v>
      </c>
      <c r="D4131">
        <v>1.6684000000000001</v>
      </c>
      <c r="E4131">
        <v>28.41</v>
      </c>
      <c r="F4131">
        <v>1.141</v>
      </c>
      <c r="G4131">
        <v>99.9</v>
      </c>
      <c r="H4131">
        <v>53.174999999999997</v>
      </c>
      <c r="I4131">
        <v>234.25</v>
      </c>
      <c r="J4131">
        <v>375.5</v>
      </c>
      <c r="K4131">
        <v>153</v>
      </c>
      <c r="M4131">
        <v>13.22</v>
      </c>
    </row>
    <row r="4132" spans="3:13" x14ac:dyDescent="0.25">
      <c r="C4132" s="95">
        <v>37930</v>
      </c>
      <c r="D4132">
        <v>1.6736</v>
      </c>
      <c r="E4132">
        <v>28.6</v>
      </c>
      <c r="F4132">
        <v>1.1438999999999999</v>
      </c>
      <c r="G4132">
        <v>98.4</v>
      </c>
      <c r="H4132">
        <v>52.924999999999997</v>
      </c>
      <c r="I4132">
        <v>236.75</v>
      </c>
      <c r="J4132">
        <v>378</v>
      </c>
      <c r="K4132">
        <v>148.75</v>
      </c>
      <c r="M4132">
        <v>12.91</v>
      </c>
    </row>
    <row r="4133" spans="3:13" x14ac:dyDescent="0.25">
      <c r="C4133" s="95">
        <v>37929</v>
      </c>
      <c r="D4133">
        <v>1.6806000000000001</v>
      </c>
      <c r="E4133">
        <v>27.16</v>
      </c>
      <c r="F4133">
        <v>1.1501999999999999</v>
      </c>
      <c r="G4133">
        <v>97.174999999999997</v>
      </c>
      <c r="H4133">
        <v>53.225000000000001</v>
      </c>
      <c r="I4133">
        <v>232.25</v>
      </c>
      <c r="J4133">
        <v>363.5</v>
      </c>
      <c r="K4133">
        <v>149</v>
      </c>
      <c r="M4133">
        <v>13.18</v>
      </c>
    </row>
    <row r="4134" spans="3:13" x14ac:dyDescent="0.25">
      <c r="C4134" s="95">
        <v>37928</v>
      </c>
      <c r="D4134">
        <v>1.6761999999999999</v>
      </c>
      <c r="E4134">
        <v>27.36</v>
      </c>
      <c r="F4134">
        <v>1.1462000000000001</v>
      </c>
      <c r="G4134">
        <v>97.174999999999997</v>
      </c>
      <c r="H4134">
        <v>52.65</v>
      </c>
      <c r="I4134">
        <v>240</v>
      </c>
      <c r="J4134">
        <v>365</v>
      </c>
      <c r="K4134">
        <v>149</v>
      </c>
      <c r="M4134">
        <v>13.16</v>
      </c>
    </row>
    <row r="4135" spans="3:13" x14ac:dyDescent="0.25">
      <c r="C4135" s="95">
        <v>37925</v>
      </c>
      <c r="D4135">
        <v>1.6954</v>
      </c>
      <c r="E4135">
        <v>27.7</v>
      </c>
      <c r="F4135">
        <v>1.1581999999999999</v>
      </c>
      <c r="G4135">
        <v>101.75</v>
      </c>
      <c r="H4135">
        <v>53.325000000000003</v>
      </c>
      <c r="I4135">
        <v>247.25</v>
      </c>
      <c r="J4135">
        <v>369.5</v>
      </c>
      <c r="K4135">
        <v>149</v>
      </c>
      <c r="M4135">
        <v>13.16</v>
      </c>
    </row>
    <row r="4136" spans="3:13" x14ac:dyDescent="0.25">
      <c r="C4136" s="95">
        <v>37924</v>
      </c>
      <c r="D4136">
        <v>1.6957</v>
      </c>
      <c r="E4136">
        <v>27.1</v>
      </c>
      <c r="F4136">
        <v>1.1627000000000001</v>
      </c>
      <c r="G4136">
        <v>101.8</v>
      </c>
      <c r="H4136">
        <v>52.55</v>
      </c>
      <c r="I4136">
        <v>247.75</v>
      </c>
      <c r="J4136">
        <v>369</v>
      </c>
      <c r="K4136">
        <v>148</v>
      </c>
      <c r="M4136">
        <v>14.38</v>
      </c>
    </row>
    <row r="4137" spans="3:13" x14ac:dyDescent="0.25">
      <c r="C4137" s="95">
        <v>37923</v>
      </c>
      <c r="D4137">
        <v>1.6981999999999999</v>
      </c>
      <c r="E4137">
        <v>27.44</v>
      </c>
      <c r="F4137">
        <v>1.1661999999999999</v>
      </c>
      <c r="G4137">
        <v>101.675</v>
      </c>
      <c r="H4137">
        <v>52.65</v>
      </c>
      <c r="I4137">
        <v>248.25</v>
      </c>
      <c r="J4137">
        <v>375.75</v>
      </c>
      <c r="K4137">
        <v>146</v>
      </c>
      <c r="M4137">
        <v>14.35</v>
      </c>
    </row>
    <row r="4138" spans="3:13" x14ac:dyDescent="0.25">
      <c r="C4138" s="95">
        <v>37922</v>
      </c>
      <c r="D4138">
        <v>1.6963999999999999</v>
      </c>
      <c r="E4138">
        <v>28.04</v>
      </c>
      <c r="F4138">
        <v>1.1664000000000001</v>
      </c>
      <c r="G4138">
        <v>100.2</v>
      </c>
      <c r="H4138">
        <v>51.475000000000001</v>
      </c>
      <c r="I4138">
        <v>240.25</v>
      </c>
      <c r="J4138">
        <v>377.25</v>
      </c>
      <c r="K4138">
        <v>143</v>
      </c>
      <c r="M4138">
        <v>14.34</v>
      </c>
    </row>
    <row r="4139" spans="3:13" x14ac:dyDescent="0.25">
      <c r="C4139" s="95">
        <v>37921</v>
      </c>
      <c r="D4139">
        <v>1.6954</v>
      </c>
      <c r="E4139">
        <v>28.39</v>
      </c>
      <c r="F4139">
        <v>1.1745000000000001</v>
      </c>
      <c r="G4139">
        <v>101.7</v>
      </c>
      <c r="H4139">
        <v>52.575000000000003</v>
      </c>
      <c r="I4139">
        <v>235.25</v>
      </c>
      <c r="J4139">
        <v>367.25</v>
      </c>
      <c r="K4139">
        <v>143</v>
      </c>
      <c r="M4139">
        <v>14.34</v>
      </c>
    </row>
    <row r="4140" spans="3:13" x14ac:dyDescent="0.25">
      <c r="C4140" s="95">
        <v>37918</v>
      </c>
      <c r="D4140">
        <v>1.6949000000000001</v>
      </c>
      <c r="E4140">
        <v>28.58</v>
      </c>
      <c r="F4140">
        <v>1.1779999999999999</v>
      </c>
      <c r="G4140">
        <v>99.15</v>
      </c>
      <c r="H4140">
        <v>52.45</v>
      </c>
      <c r="I4140">
        <v>235</v>
      </c>
      <c r="J4140">
        <v>369.25</v>
      </c>
      <c r="K4140">
        <v>141.75</v>
      </c>
      <c r="M4140">
        <v>14.35</v>
      </c>
    </row>
    <row r="4141" spans="3:13" x14ac:dyDescent="0.25">
      <c r="C4141" s="95">
        <v>37917</v>
      </c>
      <c r="D4141">
        <v>1.6961999999999999</v>
      </c>
      <c r="E4141">
        <v>28.63</v>
      </c>
      <c r="F4141">
        <v>1.1819</v>
      </c>
      <c r="G4141">
        <v>97.65</v>
      </c>
      <c r="H4141">
        <v>52.75</v>
      </c>
      <c r="I4141">
        <v>235</v>
      </c>
      <c r="J4141">
        <v>369.5</v>
      </c>
      <c r="K4141">
        <v>140.5</v>
      </c>
      <c r="M4141">
        <v>14.35</v>
      </c>
    </row>
    <row r="4142" spans="3:13" x14ac:dyDescent="0.25">
      <c r="C4142" s="95">
        <v>37916</v>
      </c>
      <c r="D4142">
        <v>1.6912</v>
      </c>
      <c r="E4142">
        <v>28.28</v>
      </c>
      <c r="F4142">
        <v>1.1803999999999999</v>
      </c>
      <c r="G4142">
        <v>96.15</v>
      </c>
      <c r="H4142">
        <v>53.674999999999997</v>
      </c>
      <c r="I4142">
        <v>220.25</v>
      </c>
      <c r="J4142">
        <v>354.5</v>
      </c>
      <c r="K4142">
        <v>136</v>
      </c>
      <c r="M4142">
        <v>14.35</v>
      </c>
    </row>
    <row r="4143" spans="3:13" x14ac:dyDescent="0.25">
      <c r="C4143" s="95">
        <v>37915</v>
      </c>
      <c r="D4143">
        <v>1.6747000000000001</v>
      </c>
      <c r="E4143">
        <v>28.63</v>
      </c>
      <c r="F4143">
        <v>1.1669</v>
      </c>
      <c r="G4143">
        <v>97.65</v>
      </c>
      <c r="H4143">
        <v>55.674999999999997</v>
      </c>
      <c r="I4143">
        <v>215.75</v>
      </c>
      <c r="J4143">
        <v>340.5</v>
      </c>
      <c r="K4143">
        <v>134.5</v>
      </c>
      <c r="M4143">
        <v>14.35</v>
      </c>
    </row>
    <row r="4144" spans="3:13" x14ac:dyDescent="0.25">
      <c r="C4144" s="95">
        <v>37914</v>
      </c>
      <c r="D4144">
        <v>1.6701999999999999</v>
      </c>
      <c r="E4144">
        <v>28.62</v>
      </c>
      <c r="F4144">
        <v>1.1628000000000001</v>
      </c>
      <c r="G4144">
        <v>97.85</v>
      </c>
      <c r="H4144">
        <v>57.674999999999997</v>
      </c>
      <c r="I4144">
        <v>213.75</v>
      </c>
      <c r="J4144">
        <v>333.75</v>
      </c>
      <c r="K4144">
        <v>133.5</v>
      </c>
      <c r="M4144">
        <v>14.35</v>
      </c>
    </row>
    <row r="4145" spans="3:13" x14ac:dyDescent="0.25">
      <c r="C4145" s="95">
        <v>37911</v>
      </c>
      <c r="D4145">
        <v>1.6783999999999999</v>
      </c>
      <c r="E4145">
        <v>29.03</v>
      </c>
      <c r="F4145">
        <v>1.1680999999999999</v>
      </c>
      <c r="G4145">
        <v>99.35</v>
      </c>
      <c r="H4145">
        <v>59.575000000000003</v>
      </c>
      <c r="I4145">
        <v>214.25</v>
      </c>
      <c r="J4145">
        <v>328.25</v>
      </c>
      <c r="K4145">
        <v>133.75</v>
      </c>
      <c r="M4145">
        <v>14.35</v>
      </c>
    </row>
    <row r="4146" spans="3:13" x14ac:dyDescent="0.25">
      <c r="C4146" s="95">
        <v>37910</v>
      </c>
      <c r="D4146">
        <v>1.6733</v>
      </c>
      <c r="E4146">
        <v>31.11</v>
      </c>
      <c r="F4146">
        <v>1.1593</v>
      </c>
      <c r="G4146">
        <v>99.924999999999997</v>
      </c>
      <c r="H4146">
        <v>59.024999999999999</v>
      </c>
      <c r="I4146">
        <v>214.75</v>
      </c>
      <c r="J4146">
        <v>336.25</v>
      </c>
      <c r="K4146">
        <v>133.25</v>
      </c>
      <c r="M4146">
        <v>14.33</v>
      </c>
    </row>
    <row r="4147" spans="3:13" x14ac:dyDescent="0.25">
      <c r="C4147" s="95">
        <v>37909</v>
      </c>
      <c r="D4147">
        <v>1.6669</v>
      </c>
      <c r="E4147">
        <v>30.87</v>
      </c>
      <c r="F4147">
        <v>1.1628000000000001</v>
      </c>
      <c r="G4147">
        <v>102.925</v>
      </c>
      <c r="H4147">
        <v>61.024999999999999</v>
      </c>
      <c r="I4147">
        <v>216.5</v>
      </c>
      <c r="J4147">
        <v>334.5</v>
      </c>
      <c r="K4147">
        <v>133.75</v>
      </c>
      <c r="M4147">
        <v>14.3</v>
      </c>
    </row>
    <row r="4148" spans="3:13" x14ac:dyDescent="0.25">
      <c r="C4148" s="95">
        <v>37908</v>
      </c>
      <c r="D4148">
        <v>1.6718999999999999</v>
      </c>
      <c r="E4148">
        <v>30.69</v>
      </c>
      <c r="F4148">
        <v>1.1736</v>
      </c>
      <c r="G4148">
        <v>100.325</v>
      </c>
      <c r="H4148">
        <v>53.95</v>
      </c>
      <c r="I4148">
        <v>218.5</v>
      </c>
      <c r="J4148">
        <v>325.5</v>
      </c>
      <c r="K4148">
        <v>133.25</v>
      </c>
      <c r="M4148">
        <v>14.25</v>
      </c>
    </row>
    <row r="4149" spans="3:13" x14ac:dyDescent="0.25">
      <c r="C4149" s="95">
        <v>37907</v>
      </c>
      <c r="D4149">
        <v>1.6661999999999999</v>
      </c>
      <c r="E4149">
        <v>30.67</v>
      </c>
      <c r="F4149">
        <v>1.1706000000000001</v>
      </c>
      <c r="G4149">
        <v>98.825000000000003</v>
      </c>
      <c r="H4149">
        <v>54.15</v>
      </c>
      <c r="I4149">
        <v>217.5</v>
      </c>
      <c r="J4149">
        <v>334</v>
      </c>
      <c r="K4149">
        <v>133.25</v>
      </c>
      <c r="M4149">
        <v>14.25</v>
      </c>
    </row>
    <row r="4150" spans="3:13" x14ac:dyDescent="0.25">
      <c r="C4150" s="95">
        <v>37904</v>
      </c>
      <c r="D4150">
        <v>1.6646000000000001</v>
      </c>
      <c r="E4150">
        <v>30.9</v>
      </c>
      <c r="F4150">
        <v>1.1796</v>
      </c>
      <c r="G4150">
        <v>97.325000000000003</v>
      </c>
      <c r="H4150">
        <v>54.75</v>
      </c>
      <c r="I4150">
        <v>216.25</v>
      </c>
      <c r="J4150">
        <v>326.75</v>
      </c>
      <c r="K4150">
        <v>133</v>
      </c>
      <c r="M4150">
        <v>14.23</v>
      </c>
    </row>
    <row r="4151" spans="3:13" x14ac:dyDescent="0.25">
      <c r="C4151" s="95">
        <v>37903</v>
      </c>
      <c r="D4151">
        <v>1.6660999999999999</v>
      </c>
      <c r="E4151">
        <v>30.14</v>
      </c>
      <c r="F4151">
        <v>1.1741999999999999</v>
      </c>
      <c r="G4151">
        <v>95.825000000000003</v>
      </c>
      <c r="H4151">
        <v>55.024999999999999</v>
      </c>
      <c r="I4151">
        <v>221.75</v>
      </c>
      <c r="J4151">
        <v>327.25</v>
      </c>
      <c r="K4151">
        <v>133.5</v>
      </c>
      <c r="M4151">
        <v>14.2</v>
      </c>
    </row>
    <row r="4152" spans="3:13" x14ac:dyDescent="0.25">
      <c r="C4152" s="95">
        <v>37902</v>
      </c>
      <c r="D4152">
        <v>1.6621999999999999</v>
      </c>
      <c r="E4152">
        <v>28.73</v>
      </c>
      <c r="F4152">
        <v>1.1809000000000001</v>
      </c>
      <c r="G4152">
        <v>94.325000000000003</v>
      </c>
      <c r="H4152">
        <v>55.25</v>
      </c>
      <c r="I4152">
        <v>221.5</v>
      </c>
      <c r="J4152">
        <v>327.75</v>
      </c>
      <c r="K4152">
        <v>132.75</v>
      </c>
      <c r="M4152">
        <v>14.21</v>
      </c>
    </row>
    <row r="4153" spans="3:13" x14ac:dyDescent="0.25">
      <c r="C4153" s="95">
        <v>37901</v>
      </c>
      <c r="D4153">
        <v>1.6632</v>
      </c>
      <c r="E4153">
        <v>29.03</v>
      </c>
      <c r="F4153">
        <v>1.1766000000000001</v>
      </c>
      <c r="G4153">
        <v>92.825000000000003</v>
      </c>
      <c r="H4153">
        <v>54.774999999999999</v>
      </c>
      <c r="I4153">
        <v>223.5</v>
      </c>
      <c r="J4153">
        <v>332.5</v>
      </c>
      <c r="K4153">
        <v>132.5</v>
      </c>
      <c r="M4153">
        <v>14.22</v>
      </c>
    </row>
    <row r="4154" spans="3:13" x14ac:dyDescent="0.25">
      <c r="C4154" s="95">
        <v>37900</v>
      </c>
      <c r="D4154">
        <v>1.6691</v>
      </c>
      <c r="E4154">
        <v>28.89</v>
      </c>
      <c r="F4154">
        <v>1.1708000000000001</v>
      </c>
      <c r="G4154">
        <v>91.325000000000003</v>
      </c>
      <c r="H4154">
        <v>54.85</v>
      </c>
      <c r="I4154">
        <v>221.25</v>
      </c>
      <c r="J4154">
        <v>341</v>
      </c>
      <c r="K4154">
        <v>135.75</v>
      </c>
      <c r="M4154">
        <v>14.12</v>
      </c>
    </row>
    <row r="4155" spans="3:13" x14ac:dyDescent="0.25">
      <c r="C4155" s="95">
        <v>37897</v>
      </c>
      <c r="D4155">
        <v>1.6636</v>
      </c>
      <c r="E4155">
        <v>28.71</v>
      </c>
      <c r="F4155">
        <v>1.1577</v>
      </c>
      <c r="G4155">
        <v>89.825000000000003</v>
      </c>
      <c r="H4155">
        <v>54.65</v>
      </c>
      <c r="I4155">
        <v>223</v>
      </c>
      <c r="J4155">
        <v>352.25</v>
      </c>
      <c r="K4155">
        <v>135.75</v>
      </c>
      <c r="M4155">
        <v>14.04</v>
      </c>
    </row>
    <row r="4156" spans="3:13" x14ac:dyDescent="0.25">
      <c r="C4156" s="95">
        <v>37896</v>
      </c>
      <c r="D4156">
        <v>1.6697</v>
      </c>
      <c r="E4156">
        <v>28.27</v>
      </c>
      <c r="F4156">
        <v>1.169</v>
      </c>
      <c r="G4156">
        <v>89.5</v>
      </c>
      <c r="H4156">
        <v>55.075000000000003</v>
      </c>
      <c r="I4156">
        <v>220.25</v>
      </c>
      <c r="J4156">
        <v>359</v>
      </c>
      <c r="K4156">
        <v>136</v>
      </c>
      <c r="M4156">
        <v>14.12</v>
      </c>
    </row>
    <row r="4157" spans="3:13" x14ac:dyDescent="0.25">
      <c r="C4157" s="95">
        <v>37895</v>
      </c>
      <c r="D4157">
        <v>1.6689000000000001</v>
      </c>
      <c r="E4157">
        <v>27.88</v>
      </c>
      <c r="F4157">
        <v>1.1713</v>
      </c>
      <c r="G4157">
        <v>88.9</v>
      </c>
      <c r="H4157">
        <v>55.774999999999999</v>
      </c>
      <c r="I4157">
        <v>220.25</v>
      </c>
      <c r="J4157">
        <v>364.25</v>
      </c>
      <c r="K4157">
        <v>137</v>
      </c>
      <c r="M4157">
        <v>14.27</v>
      </c>
    </row>
    <row r="4158" spans="3:13" x14ac:dyDescent="0.25">
      <c r="C4158" s="95">
        <v>37894</v>
      </c>
      <c r="D4158">
        <v>1.6609</v>
      </c>
      <c r="E4158">
        <v>27.61</v>
      </c>
      <c r="F4158">
        <v>1.1657999999999999</v>
      </c>
      <c r="G4158">
        <v>90</v>
      </c>
      <c r="H4158">
        <v>55.524999999999999</v>
      </c>
      <c r="I4158">
        <v>220.25</v>
      </c>
      <c r="J4158">
        <v>360.25</v>
      </c>
      <c r="K4158">
        <v>137</v>
      </c>
      <c r="M4158">
        <v>14.27</v>
      </c>
    </row>
    <row r="4159" spans="3:13" x14ac:dyDescent="0.25">
      <c r="C4159" s="95">
        <v>37893</v>
      </c>
      <c r="D4159">
        <v>1.6658999999999999</v>
      </c>
      <c r="E4159">
        <v>26.83</v>
      </c>
      <c r="F4159">
        <v>1.159</v>
      </c>
      <c r="G4159">
        <v>91.5</v>
      </c>
      <c r="H4159">
        <v>55.475000000000001</v>
      </c>
      <c r="I4159">
        <v>226</v>
      </c>
      <c r="J4159">
        <v>355.25</v>
      </c>
      <c r="K4159">
        <v>137.25</v>
      </c>
      <c r="M4159">
        <v>14.26</v>
      </c>
    </row>
    <row r="4160" spans="3:13" x14ac:dyDescent="0.25">
      <c r="C4160" s="95">
        <v>37890</v>
      </c>
      <c r="D4160">
        <v>1.6585000000000001</v>
      </c>
      <c r="E4160">
        <v>26.64</v>
      </c>
      <c r="F4160">
        <v>1.1471</v>
      </c>
      <c r="G4160">
        <v>91.5</v>
      </c>
      <c r="H4160">
        <v>56.424999999999997</v>
      </c>
      <c r="I4160">
        <v>226.25</v>
      </c>
      <c r="J4160">
        <v>359.5</v>
      </c>
      <c r="K4160">
        <v>137</v>
      </c>
      <c r="M4160">
        <v>14.25</v>
      </c>
    </row>
    <row r="4161" spans="3:13" x14ac:dyDescent="0.25">
      <c r="C4161" s="95">
        <v>37889</v>
      </c>
      <c r="D4161">
        <v>1.6585000000000001</v>
      </c>
      <c r="E4161">
        <v>26.81</v>
      </c>
      <c r="F4161">
        <v>1.1485000000000001</v>
      </c>
      <c r="G4161">
        <v>91.8</v>
      </c>
      <c r="H4161">
        <v>57.924999999999997</v>
      </c>
      <c r="I4161">
        <v>226.25</v>
      </c>
      <c r="J4161">
        <v>360.5</v>
      </c>
      <c r="K4161">
        <v>136.5</v>
      </c>
      <c r="M4161">
        <v>14.25</v>
      </c>
    </row>
    <row r="4162" spans="3:13" x14ac:dyDescent="0.25">
      <c r="C4162" s="95">
        <v>37888</v>
      </c>
      <c r="D4162">
        <v>1.6580999999999999</v>
      </c>
      <c r="E4162">
        <v>26.67</v>
      </c>
      <c r="F4162">
        <v>1.1492</v>
      </c>
      <c r="G4162">
        <v>91.2</v>
      </c>
      <c r="H4162">
        <v>57.65</v>
      </c>
      <c r="I4162">
        <v>224.25</v>
      </c>
      <c r="J4162">
        <v>353</v>
      </c>
      <c r="K4162">
        <v>135.5</v>
      </c>
      <c r="M4162">
        <v>14.25</v>
      </c>
    </row>
    <row r="4163" spans="3:13" x14ac:dyDescent="0.25">
      <c r="C4163" s="95">
        <v>37887</v>
      </c>
      <c r="D4163">
        <v>1.6505000000000001</v>
      </c>
      <c r="E4163">
        <v>25.52</v>
      </c>
      <c r="F4163">
        <v>1.1443000000000001</v>
      </c>
      <c r="G4163">
        <v>91.3</v>
      </c>
      <c r="H4163">
        <v>59.3</v>
      </c>
      <c r="I4163">
        <v>223.75</v>
      </c>
      <c r="J4163">
        <v>344.75</v>
      </c>
      <c r="K4163">
        <v>133.25</v>
      </c>
      <c r="M4163">
        <v>14.25</v>
      </c>
    </row>
    <row r="4164" spans="3:13" x14ac:dyDescent="0.25">
      <c r="C4164" s="95">
        <v>37886</v>
      </c>
      <c r="D4164">
        <v>1.6495</v>
      </c>
      <c r="E4164">
        <v>25.53</v>
      </c>
      <c r="F4164">
        <v>1.1465000000000001</v>
      </c>
      <c r="G4164">
        <v>90.4</v>
      </c>
      <c r="H4164">
        <v>60.35</v>
      </c>
      <c r="I4164">
        <v>227.75</v>
      </c>
      <c r="J4164">
        <v>345.5</v>
      </c>
      <c r="K4164">
        <v>132.25</v>
      </c>
      <c r="M4164">
        <v>14.22</v>
      </c>
    </row>
    <row r="4165" spans="3:13" x14ac:dyDescent="0.25">
      <c r="C4165" s="95">
        <v>37883</v>
      </c>
      <c r="D4165">
        <v>1.6357999999999999</v>
      </c>
      <c r="E4165">
        <v>25.32</v>
      </c>
      <c r="F4165">
        <v>1.1378999999999999</v>
      </c>
      <c r="G4165">
        <v>90.5</v>
      </c>
      <c r="H4165">
        <v>60.575000000000003</v>
      </c>
      <c r="I4165">
        <v>226</v>
      </c>
      <c r="J4165">
        <v>347.25</v>
      </c>
      <c r="K4165">
        <v>132.25</v>
      </c>
      <c r="M4165">
        <v>14.25</v>
      </c>
    </row>
    <row r="4166" spans="3:13" x14ac:dyDescent="0.25">
      <c r="C4166" s="95">
        <v>37882</v>
      </c>
      <c r="D4166">
        <v>1.6172</v>
      </c>
      <c r="E4166">
        <v>25.59</v>
      </c>
      <c r="F4166">
        <v>1.1245000000000001</v>
      </c>
      <c r="G4166">
        <v>90.85</v>
      </c>
      <c r="H4166">
        <v>60.3</v>
      </c>
      <c r="I4166">
        <v>223.75</v>
      </c>
      <c r="J4166">
        <v>340.75</v>
      </c>
      <c r="K4166">
        <v>132.5</v>
      </c>
      <c r="M4166">
        <v>14.25</v>
      </c>
    </row>
    <row r="4167" spans="3:13" x14ac:dyDescent="0.25">
      <c r="C4167" s="95">
        <v>37881</v>
      </c>
      <c r="D4167">
        <v>1.6099000000000001</v>
      </c>
      <c r="E4167">
        <v>25.67</v>
      </c>
      <c r="F4167">
        <v>1.1284000000000001</v>
      </c>
      <c r="G4167">
        <v>90.4</v>
      </c>
      <c r="H4167">
        <v>59.15</v>
      </c>
      <c r="I4167">
        <v>223.75</v>
      </c>
      <c r="J4167">
        <v>349.5</v>
      </c>
      <c r="K4167">
        <v>132.5</v>
      </c>
      <c r="M4167">
        <v>14.24</v>
      </c>
    </row>
    <row r="4168" spans="3:13" x14ac:dyDescent="0.25">
      <c r="C4168" s="95">
        <v>37880</v>
      </c>
      <c r="D4168">
        <v>1.5880000000000001</v>
      </c>
      <c r="E4168">
        <v>25.99</v>
      </c>
      <c r="F4168">
        <v>1.1176999999999999</v>
      </c>
      <c r="G4168">
        <v>89.25</v>
      </c>
      <c r="H4168">
        <v>58.15</v>
      </c>
      <c r="I4168">
        <v>224.25</v>
      </c>
      <c r="J4168">
        <v>353.5</v>
      </c>
      <c r="K4168">
        <v>132.25</v>
      </c>
      <c r="M4168">
        <v>14.24</v>
      </c>
    </row>
    <row r="4169" spans="3:13" x14ac:dyDescent="0.25">
      <c r="C4169" s="95">
        <v>37879</v>
      </c>
      <c r="D4169">
        <v>1.6005</v>
      </c>
      <c r="E4169">
        <v>26.7</v>
      </c>
      <c r="F4169">
        <v>1.1285000000000001</v>
      </c>
      <c r="G4169">
        <v>89.25</v>
      </c>
      <c r="H4169">
        <v>58.7</v>
      </c>
      <c r="I4169">
        <v>227</v>
      </c>
      <c r="J4169">
        <v>356.25</v>
      </c>
      <c r="K4169">
        <v>130.75</v>
      </c>
      <c r="M4169">
        <v>14.22</v>
      </c>
    </row>
    <row r="4170" spans="3:13" x14ac:dyDescent="0.25">
      <c r="C4170" s="95">
        <v>37876</v>
      </c>
      <c r="D4170">
        <v>1.6027</v>
      </c>
      <c r="E4170">
        <v>26.77</v>
      </c>
      <c r="F4170">
        <v>1.1288</v>
      </c>
      <c r="G4170">
        <v>89.7</v>
      </c>
      <c r="H4170">
        <v>58.4</v>
      </c>
      <c r="I4170">
        <v>227</v>
      </c>
      <c r="J4170">
        <v>338.5</v>
      </c>
      <c r="K4170">
        <v>132</v>
      </c>
      <c r="M4170">
        <v>14.21</v>
      </c>
    </row>
    <row r="4171" spans="3:13" x14ac:dyDescent="0.25">
      <c r="C4171" s="95">
        <v>37875</v>
      </c>
      <c r="D4171">
        <v>1.5944</v>
      </c>
      <c r="E4171">
        <v>27.02</v>
      </c>
      <c r="F4171">
        <v>1.1206</v>
      </c>
      <c r="G4171">
        <v>90.65</v>
      </c>
      <c r="H4171">
        <v>60.375</v>
      </c>
      <c r="I4171">
        <v>227.5</v>
      </c>
      <c r="J4171">
        <v>340</v>
      </c>
      <c r="K4171">
        <v>133</v>
      </c>
      <c r="M4171">
        <v>14.2</v>
      </c>
    </row>
    <row r="4172" spans="3:13" x14ac:dyDescent="0.25">
      <c r="C4172" s="95">
        <v>37874</v>
      </c>
      <c r="D4172">
        <v>1.5919000000000001</v>
      </c>
      <c r="E4172">
        <v>27.52</v>
      </c>
      <c r="F4172">
        <v>1.1209</v>
      </c>
      <c r="G4172">
        <v>89.5</v>
      </c>
      <c r="H4172">
        <v>59.225000000000001</v>
      </c>
      <c r="I4172">
        <v>235</v>
      </c>
      <c r="J4172">
        <v>345</v>
      </c>
      <c r="K4172">
        <v>131</v>
      </c>
      <c r="M4172">
        <v>14.15</v>
      </c>
    </row>
    <row r="4173" spans="3:13" x14ac:dyDescent="0.25">
      <c r="C4173" s="95">
        <v>37873</v>
      </c>
      <c r="D4173">
        <v>1.5911999999999999</v>
      </c>
      <c r="E4173">
        <v>27.37</v>
      </c>
      <c r="F4173">
        <v>1.1225000000000001</v>
      </c>
      <c r="G4173">
        <v>89.25</v>
      </c>
      <c r="H4173">
        <v>58.55</v>
      </c>
      <c r="I4173">
        <v>234.25</v>
      </c>
      <c r="J4173">
        <v>347</v>
      </c>
      <c r="K4173">
        <v>131</v>
      </c>
      <c r="M4173">
        <v>14.09</v>
      </c>
    </row>
    <row r="4174" spans="3:13" x14ac:dyDescent="0.25">
      <c r="C4174" s="95">
        <v>37872</v>
      </c>
      <c r="D4174">
        <v>1.5827</v>
      </c>
      <c r="E4174">
        <v>27.17</v>
      </c>
      <c r="F4174">
        <v>1.1067</v>
      </c>
      <c r="G4174">
        <v>87.85</v>
      </c>
      <c r="H4174">
        <v>58.825000000000003</v>
      </c>
      <c r="I4174">
        <v>233</v>
      </c>
      <c r="J4174">
        <v>348.5</v>
      </c>
      <c r="K4174">
        <v>132.5</v>
      </c>
      <c r="M4174">
        <v>14.2</v>
      </c>
    </row>
    <row r="4175" spans="3:13" x14ac:dyDescent="0.25">
      <c r="C4175" s="95">
        <v>37869</v>
      </c>
      <c r="D4175">
        <v>1.5884</v>
      </c>
      <c r="E4175">
        <v>27.21</v>
      </c>
      <c r="F4175">
        <v>1.1105</v>
      </c>
      <c r="G4175">
        <v>86.474999999999994</v>
      </c>
      <c r="H4175">
        <v>57.8</v>
      </c>
      <c r="I4175">
        <v>237.75</v>
      </c>
      <c r="J4175">
        <v>345</v>
      </c>
      <c r="K4175">
        <v>132</v>
      </c>
      <c r="M4175">
        <v>14.18</v>
      </c>
    </row>
    <row r="4176" spans="3:13" x14ac:dyDescent="0.25">
      <c r="C4176" s="95">
        <v>37868</v>
      </c>
      <c r="D4176">
        <v>1.5820000000000001</v>
      </c>
      <c r="E4176">
        <v>27.31</v>
      </c>
      <c r="F4176">
        <v>1.0943000000000001</v>
      </c>
      <c r="G4176">
        <v>86.3</v>
      </c>
      <c r="H4176">
        <v>56.075000000000003</v>
      </c>
      <c r="I4176">
        <v>242.5</v>
      </c>
      <c r="J4176">
        <v>354</v>
      </c>
      <c r="K4176">
        <v>133.5</v>
      </c>
      <c r="M4176">
        <v>14.2</v>
      </c>
    </row>
    <row r="4177" spans="3:13" x14ac:dyDescent="0.25">
      <c r="C4177" s="95">
        <v>37867</v>
      </c>
      <c r="D4177">
        <v>1.5713999999999999</v>
      </c>
      <c r="E4177">
        <v>27.74</v>
      </c>
      <c r="F4177">
        <v>1.0843</v>
      </c>
      <c r="G4177">
        <v>86.3</v>
      </c>
      <c r="H4177">
        <v>55.774999999999999</v>
      </c>
      <c r="I4177">
        <v>237.75</v>
      </c>
      <c r="J4177">
        <v>358.5</v>
      </c>
      <c r="K4177">
        <v>132</v>
      </c>
      <c r="M4177">
        <v>13.8</v>
      </c>
    </row>
    <row r="4178" spans="3:13" x14ac:dyDescent="0.25">
      <c r="C4178" s="95">
        <v>37866</v>
      </c>
      <c r="D4178">
        <v>1.5669999999999999</v>
      </c>
      <c r="E4178">
        <v>27.52</v>
      </c>
      <c r="F4178">
        <v>1.0808</v>
      </c>
      <c r="G4178">
        <v>84.8</v>
      </c>
      <c r="H4178">
        <v>55.174999999999997</v>
      </c>
      <c r="I4178">
        <v>232.5</v>
      </c>
      <c r="J4178">
        <v>363.25</v>
      </c>
      <c r="K4178">
        <v>132</v>
      </c>
      <c r="M4178">
        <v>13.8</v>
      </c>
    </row>
    <row r="4179" spans="3:13" x14ac:dyDescent="0.25">
      <c r="C4179" s="95">
        <v>37865</v>
      </c>
      <c r="D4179">
        <v>1.5706</v>
      </c>
      <c r="E4179">
        <v>29.25</v>
      </c>
      <c r="F4179">
        <v>1.0965</v>
      </c>
      <c r="G4179">
        <v>84.35</v>
      </c>
      <c r="H4179">
        <v>54.774999999999999</v>
      </c>
      <c r="I4179">
        <v>233.25</v>
      </c>
      <c r="J4179">
        <v>367.5</v>
      </c>
      <c r="K4179">
        <v>134.25</v>
      </c>
      <c r="M4179">
        <v>13.8</v>
      </c>
    </row>
    <row r="4180" spans="3:13" x14ac:dyDescent="0.25">
      <c r="C4180" s="95">
        <v>37862</v>
      </c>
      <c r="D4180">
        <v>1.5771999999999999</v>
      </c>
      <c r="E4180">
        <v>29.49</v>
      </c>
      <c r="F4180">
        <v>1.0976999999999999</v>
      </c>
      <c r="G4180">
        <v>84.35</v>
      </c>
      <c r="H4180">
        <v>54.774999999999999</v>
      </c>
      <c r="I4180">
        <v>233.25</v>
      </c>
      <c r="J4180">
        <v>367.5</v>
      </c>
      <c r="K4180">
        <v>133</v>
      </c>
      <c r="M4180">
        <v>13.8</v>
      </c>
    </row>
    <row r="4181" spans="3:13" x14ac:dyDescent="0.25">
      <c r="C4181" s="95">
        <v>37861</v>
      </c>
      <c r="D4181">
        <v>1.5780000000000001</v>
      </c>
      <c r="E4181">
        <v>29.44</v>
      </c>
      <c r="F4181">
        <v>1.0884</v>
      </c>
      <c r="G4181">
        <v>84.05</v>
      </c>
      <c r="H4181">
        <v>54.2</v>
      </c>
      <c r="I4181">
        <v>230</v>
      </c>
      <c r="J4181">
        <v>358.75</v>
      </c>
      <c r="K4181">
        <v>131.25</v>
      </c>
      <c r="M4181">
        <v>13.77</v>
      </c>
    </row>
    <row r="4182" spans="3:13" x14ac:dyDescent="0.25">
      <c r="C4182" s="95">
        <v>37860</v>
      </c>
      <c r="D4182">
        <v>1.5719000000000001</v>
      </c>
      <c r="E4182">
        <v>29.18</v>
      </c>
      <c r="F4182">
        <v>1.0878000000000001</v>
      </c>
      <c r="G4182">
        <v>84.05</v>
      </c>
      <c r="H4182">
        <v>54.35</v>
      </c>
      <c r="I4182">
        <v>229</v>
      </c>
      <c r="J4182">
        <v>360.75</v>
      </c>
      <c r="K4182">
        <v>130</v>
      </c>
      <c r="M4182">
        <v>13.77</v>
      </c>
    </row>
    <row r="4183" spans="3:13" x14ac:dyDescent="0.25">
      <c r="C4183" s="95">
        <v>37859</v>
      </c>
      <c r="D4183">
        <v>1.5688</v>
      </c>
      <c r="E4183">
        <v>29.77</v>
      </c>
      <c r="F4183">
        <v>1.0852999999999999</v>
      </c>
      <c r="G4183">
        <v>82.55</v>
      </c>
      <c r="H4183">
        <v>53.75</v>
      </c>
      <c r="I4183">
        <v>227.75</v>
      </c>
      <c r="J4183">
        <v>361</v>
      </c>
      <c r="K4183">
        <v>129.5</v>
      </c>
      <c r="M4183">
        <v>13.77</v>
      </c>
    </row>
    <row r="4184" spans="3:13" x14ac:dyDescent="0.25">
      <c r="C4184" s="95">
        <v>37858</v>
      </c>
      <c r="D4184">
        <v>1.569</v>
      </c>
      <c r="E4184">
        <v>29.7</v>
      </c>
      <c r="F4184">
        <v>1.0861000000000001</v>
      </c>
      <c r="G4184">
        <v>82.075000000000003</v>
      </c>
      <c r="H4184">
        <v>53.85</v>
      </c>
      <c r="I4184">
        <v>227.25</v>
      </c>
      <c r="J4184">
        <v>358.25</v>
      </c>
      <c r="K4184">
        <v>127.5</v>
      </c>
      <c r="M4184">
        <v>13.78</v>
      </c>
    </row>
    <row r="4185" spans="3:13" x14ac:dyDescent="0.25">
      <c r="C4185" s="95">
        <v>37855</v>
      </c>
      <c r="D4185">
        <v>1.5745</v>
      </c>
      <c r="E4185">
        <v>29.7</v>
      </c>
      <c r="F4185">
        <v>1.0884</v>
      </c>
      <c r="G4185">
        <v>83.224999999999994</v>
      </c>
      <c r="H4185">
        <v>53.35</v>
      </c>
      <c r="I4185">
        <v>226.75</v>
      </c>
      <c r="J4185">
        <v>362.75</v>
      </c>
      <c r="K4185">
        <v>127</v>
      </c>
      <c r="M4185">
        <v>13.77</v>
      </c>
    </row>
    <row r="4186" spans="3:13" x14ac:dyDescent="0.25">
      <c r="C4186" s="95">
        <v>37854</v>
      </c>
      <c r="D4186">
        <v>1.5783</v>
      </c>
      <c r="E4186">
        <v>29.71</v>
      </c>
      <c r="F4186">
        <v>1.0922000000000001</v>
      </c>
      <c r="G4186">
        <v>81.724999999999994</v>
      </c>
      <c r="H4186">
        <v>52.924999999999997</v>
      </c>
      <c r="I4186">
        <v>224.5</v>
      </c>
      <c r="J4186">
        <v>363</v>
      </c>
      <c r="K4186">
        <v>122.5</v>
      </c>
      <c r="M4186">
        <v>13.8</v>
      </c>
    </row>
    <row r="4187" spans="3:13" x14ac:dyDescent="0.25">
      <c r="C4187" s="95">
        <v>37853</v>
      </c>
      <c r="D4187">
        <v>1.5928</v>
      </c>
      <c r="E4187">
        <v>28.84</v>
      </c>
      <c r="F4187">
        <v>1.1114999999999999</v>
      </c>
      <c r="G4187">
        <v>80.224999999999994</v>
      </c>
      <c r="H4187">
        <v>53.75</v>
      </c>
      <c r="I4187">
        <v>226.75</v>
      </c>
      <c r="J4187">
        <v>366</v>
      </c>
      <c r="K4187">
        <v>122.5</v>
      </c>
      <c r="M4187">
        <v>13.8</v>
      </c>
    </row>
    <row r="4188" spans="3:13" x14ac:dyDescent="0.25">
      <c r="C4188" s="95">
        <v>37852</v>
      </c>
      <c r="D4188">
        <v>1.5879000000000001</v>
      </c>
      <c r="E4188">
        <v>28.47</v>
      </c>
      <c r="F4188">
        <v>1.1142000000000001</v>
      </c>
      <c r="G4188">
        <v>78.724999999999994</v>
      </c>
      <c r="H4188">
        <v>53.424999999999997</v>
      </c>
      <c r="I4188">
        <v>223</v>
      </c>
      <c r="J4188">
        <v>369.25</v>
      </c>
      <c r="K4188">
        <v>122.5</v>
      </c>
      <c r="M4188">
        <v>13.8</v>
      </c>
    </row>
    <row r="4189" spans="3:13" x14ac:dyDescent="0.25">
      <c r="C4189" s="95">
        <v>37851</v>
      </c>
      <c r="D4189">
        <v>1.5911</v>
      </c>
      <c r="E4189">
        <v>28.66</v>
      </c>
      <c r="F4189">
        <v>1.1146</v>
      </c>
      <c r="G4189">
        <v>78.45</v>
      </c>
      <c r="H4189">
        <v>52.575000000000003</v>
      </c>
      <c r="I4189">
        <v>228.75</v>
      </c>
      <c r="J4189">
        <v>383.5</v>
      </c>
      <c r="K4189">
        <v>122.5</v>
      </c>
      <c r="M4189">
        <v>13.8</v>
      </c>
    </row>
    <row r="4190" spans="3:13" x14ac:dyDescent="0.25">
      <c r="C4190" s="95">
        <v>37848</v>
      </c>
      <c r="D4190">
        <v>1.5968</v>
      </c>
      <c r="E4190">
        <v>28.81</v>
      </c>
      <c r="F4190">
        <v>1.1256999999999999</v>
      </c>
      <c r="G4190">
        <v>77.674999999999997</v>
      </c>
      <c r="H4190">
        <v>51.65</v>
      </c>
      <c r="I4190">
        <v>220.25</v>
      </c>
      <c r="J4190">
        <v>378.5</v>
      </c>
      <c r="K4190">
        <v>122.5</v>
      </c>
      <c r="M4190">
        <v>13.82</v>
      </c>
    </row>
    <row r="4191" spans="3:13" x14ac:dyDescent="0.25">
      <c r="C4191" s="95">
        <v>37847</v>
      </c>
      <c r="D4191">
        <v>1.5998000000000001</v>
      </c>
      <c r="E4191">
        <v>28.83</v>
      </c>
      <c r="F4191">
        <v>1.1281000000000001</v>
      </c>
      <c r="G4191">
        <v>77.724999999999994</v>
      </c>
      <c r="H4191">
        <v>60.125</v>
      </c>
      <c r="I4191">
        <v>220</v>
      </c>
      <c r="J4191">
        <v>368.25</v>
      </c>
      <c r="K4191">
        <v>122.5</v>
      </c>
      <c r="M4191">
        <v>13.82</v>
      </c>
    </row>
    <row r="4192" spans="3:13" x14ac:dyDescent="0.25">
      <c r="C4192" s="95">
        <v>37846</v>
      </c>
      <c r="D4192">
        <v>1.6075999999999999</v>
      </c>
      <c r="E4192">
        <v>29.01</v>
      </c>
      <c r="F4192">
        <v>1.1317999999999999</v>
      </c>
      <c r="G4192">
        <v>77.875</v>
      </c>
      <c r="H4192">
        <v>59.8</v>
      </c>
      <c r="I4192">
        <v>220</v>
      </c>
      <c r="J4192">
        <v>365</v>
      </c>
      <c r="K4192">
        <v>122.5</v>
      </c>
      <c r="M4192">
        <v>13.89</v>
      </c>
    </row>
    <row r="4193" spans="3:13" x14ac:dyDescent="0.25">
      <c r="C4193" s="95">
        <v>37845</v>
      </c>
      <c r="D4193">
        <v>1.6024</v>
      </c>
      <c r="E4193">
        <v>29.87</v>
      </c>
      <c r="F4193">
        <v>1.1276999999999999</v>
      </c>
      <c r="G4193">
        <v>77.724999999999994</v>
      </c>
      <c r="H4193">
        <v>59.475000000000001</v>
      </c>
      <c r="I4193">
        <v>219.75</v>
      </c>
      <c r="J4193">
        <v>361.75</v>
      </c>
      <c r="K4193">
        <v>122.5</v>
      </c>
      <c r="M4193">
        <v>13.84</v>
      </c>
    </row>
    <row r="4194" spans="3:13" x14ac:dyDescent="0.25">
      <c r="C4194" s="95">
        <v>37844</v>
      </c>
      <c r="D4194">
        <v>1.6073</v>
      </c>
      <c r="E4194">
        <v>29.91</v>
      </c>
      <c r="F4194">
        <v>1.1361000000000001</v>
      </c>
      <c r="G4194">
        <v>77</v>
      </c>
      <c r="H4194">
        <v>60.125</v>
      </c>
      <c r="I4194">
        <v>209.5</v>
      </c>
      <c r="J4194">
        <v>358.5</v>
      </c>
      <c r="K4194">
        <v>122.5</v>
      </c>
      <c r="M4194">
        <v>13.84</v>
      </c>
    </row>
    <row r="4195" spans="3:13" x14ac:dyDescent="0.25">
      <c r="C4195" s="95">
        <v>37841</v>
      </c>
      <c r="D4195">
        <v>1.6026</v>
      </c>
      <c r="E4195">
        <v>29.99</v>
      </c>
      <c r="F4195">
        <v>1.1306</v>
      </c>
      <c r="G4195">
        <v>77.424999999999997</v>
      </c>
      <c r="H4195">
        <v>60.924999999999997</v>
      </c>
      <c r="I4195">
        <v>212.75</v>
      </c>
      <c r="J4195">
        <v>357.5</v>
      </c>
      <c r="K4195">
        <v>122.5</v>
      </c>
      <c r="M4195">
        <v>13.8</v>
      </c>
    </row>
    <row r="4196" spans="3:13" x14ac:dyDescent="0.25">
      <c r="C4196" s="95">
        <v>37840</v>
      </c>
      <c r="D4196">
        <v>1.6181000000000001</v>
      </c>
      <c r="E4196">
        <v>30.25</v>
      </c>
      <c r="F4196">
        <v>1.1378999999999999</v>
      </c>
      <c r="G4196">
        <v>76.875</v>
      </c>
      <c r="H4196">
        <v>60.125</v>
      </c>
      <c r="I4196">
        <v>212.25</v>
      </c>
      <c r="J4196">
        <v>357.25</v>
      </c>
      <c r="K4196">
        <v>122.5</v>
      </c>
      <c r="M4196">
        <v>13.85</v>
      </c>
    </row>
    <row r="4197" spans="3:13" x14ac:dyDescent="0.25">
      <c r="C4197" s="95">
        <v>37839</v>
      </c>
      <c r="D4197">
        <v>1.609</v>
      </c>
      <c r="E4197">
        <v>29.48</v>
      </c>
      <c r="F4197">
        <v>1.1332</v>
      </c>
      <c r="G4197">
        <v>77.974999999999994</v>
      </c>
      <c r="H4197">
        <v>59.674999999999997</v>
      </c>
      <c r="I4197">
        <v>211.5</v>
      </c>
      <c r="J4197">
        <v>358.5</v>
      </c>
      <c r="K4197">
        <v>122.5</v>
      </c>
      <c r="M4197">
        <v>13.89</v>
      </c>
    </row>
    <row r="4198" spans="3:13" x14ac:dyDescent="0.25">
      <c r="C4198" s="95">
        <v>37838</v>
      </c>
      <c r="D4198">
        <v>1.6152</v>
      </c>
      <c r="E4198">
        <v>29.93</v>
      </c>
      <c r="F4198">
        <v>1.1394</v>
      </c>
      <c r="G4198">
        <v>78</v>
      </c>
      <c r="H4198">
        <v>57.674999999999997</v>
      </c>
      <c r="I4198">
        <v>209.5</v>
      </c>
      <c r="J4198">
        <v>349.75</v>
      </c>
      <c r="K4198">
        <v>122.5</v>
      </c>
      <c r="M4198">
        <v>13.84</v>
      </c>
    </row>
    <row r="4199" spans="3:13" x14ac:dyDescent="0.25">
      <c r="C4199" s="95">
        <v>37837</v>
      </c>
      <c r="D4199">
        <v>1.611</v>
      </c>
      <c r="E4199">
        <v>29.53</v>
      </c>
      <c r="F4199">
        <v>1.1353</v>
      </c>
      <c r="G4199">
        <v>78.775000000000006</v>
      </c>
      <c r="H4199">
        <v>57.85</v>
      </c>
      <c r="I4199">
        <v>209.5</v>
      </c>
      <c r="J4199">
        <v>354</v>
      </c>
      <c r="K4199">
        <v>122.5</v>
      </c>
      <c r="M4199">
        <v>13.89</v>
      </c>
    </row>
    <row r="4200" spans="3:13" x14ac:dyDescent="0.25">
      <c r="C4200" s="95">
        <v>37834</v>
      </c>
      <c r="D4200">
        <v>1.6107</v>
      </c>
      <c r="E4200">
        <v>29.99</v>
      </c>
      <c r="F4200">
        <v>1.1272</v>
      </c>
      <c r="G4200">
        <v>79.224999999999994</v>
      </c>
      <c r="H4200">
        <v>56.174999999999997</v>
      </c>
      <c r="I4200">
        <v>206.75</v>
      </c>
      <c r="J4200">
        <v>351</v>
      </c>
      <c r="K4200">
        <v>121</v>
      </c>
      <c r="M4200">
        <v>11.78</v>
      </c>
    </row>
    <row r="4201" spans="3:13" x14ac:dyDescent="0.25">
      <c r="C4201" s="95">
        <v>37833</v>
      </c>
      <c r="D4201">
        <v>1.6101000000000001</v>
      </c>
      <c r="E4201">
        <v>28.37</v>
      </c>
      <c r="F4201">
        <v>1.1228</v>
      </c>
      <c r="G4201">
        <v>78.849999999999994</v>
      </c>
      <c r="H4201">
        <v>57.3</v>
      </c>
      <c r="I4201">
        <v>206</v>
      </c>
      <c r="J4201">
        <v>348.5</v>
      </c>
      <c r="K4201">
        <v>121</v>
      </c>
      <c r="M4201">
        <v>11.75</v>
      </c>
    </row>
    <row r="4202" spans="3:13" x14ac:dyDescent="0.25">
      <c r="C4202" s="95">
        <v>37832</v>
      </c>
      <c r="D4202">
        <v>1.6162000000000001</v>
      </c>
      <c r="E4202">
        <v>28.5</v>
      </c>
      <c r="F4202">
        <v>1.1358999999999999</v>
      </c>
      <c r="G4202">
        <v>79.775000000000006</v>
      </c>
      <c r="H4202">
        <v>58.7</v>
      </c>
      <c r="I4202">
        <v>207.75</v>
      </c>
      <c r="J4202">
        <v>339.25</v>
      </c>
      <c r="K4202">
        <v>121</v>
      </c>
      <c r="M4202">
        <v>11.75</v>
      </c>
    </row>
    <row r="4203" spans="3:13" x14ac:dyDescent="0.25">
      <c r="C4203" s="95">
        <v>37831</v>
      </c>
      <c r="D4203">
        <v>1.6238999999999999</v>
      </c>
      <c r="E4203">
        <v>28.1</v>
      </c>
      <c r="F4203">
        <v>1.1431</v>
      </c>
      <c r="G4203">
        <v>79.525000000000006</v>
      </c>
      <c r="H4203">
        <v>58.05</v>
      </c>
      <c r="I4203">
        <v>210</v>
      </c>
      <c r="J4203">
        <v>347.25</v>
      </c>
      <c r="K4203">
        <v>121</v>
      </c>
      <c r="M4203">
        <v>11.75</v>
      </c>
    </row>
    <row r="4204" spans="3:13" x14ac:dyDescent="0.25">
      <c r="C4204" s="95">
        <v>37830</v>
      </c>
      <c r="D4204">
        <v>1.6247</v>
      </c>
      <c r="E4204">
        <v>28.03</v>
      </c>
      <c r="F4204">
        <v>1.1486000000000001</v>
      </c>
      <c r="G4204">
        <v>79.95</v>
      </c>
      <c r="H4204">
        <v>58.4</v>
      </c>
      <c r="I4204">
        <v>209.75</v>
      </c>
      <c r="J4204">
        <v>349.5</v>
      </c>
      <c r="K4204">
        <v>115</v>
      </c>
      <c r="M4204">
        <v>11.75</v>
      </c>
    </row>
    <row r="4205" spans="3:13" x14ac:dyDescent="0.25">
      <c r="C4205" s="95">
        <v>37827</v>
      </c>
      <c r="D4205">
        <v>1.6194999999999999</v>
      </c>
      <c r="E4205">
        <v>28.18</v>
      </c>
      <c r="F4205">
        <v>1.1509</v>
      </c>
      <c r="G4205">
        <v>79.349999999999994</v>
      </c>
      <c r="H4205">
        <v>59.55</v>
      </c>
      <c r="I4205">
        <v>206.5</v>
      </c>
      <c r="J4205">
        <v>342.5</v>
      </c>
      <c r="K4205">
        <v>115</v>
      </c>
      <c r="M4205">
        <v>11.73</v>
      </c>
    </row>
    <row r="4206" spans="3:13" x14ac:dyDescent="0.25">
      <c r="C4206" s="95">
        <v>37826</v>
      </c>
      <c r="D4206">
        <v>1.6160000000000001</v>
      </c>
      <c r="E4206">
        <v>28.16</v>
      </c>
      <c r="F4206">
        <v>1.1473</v>
      </c>
      <c r="G4206">
        <v>78.3</v>
      </c>
      <c r="H4206">
        <v>58.25</v>
      </c>
      <c r="I4206">
        <v>205.5</v>
      </c>
      <c r="J4206">
        <v>343.5</v>
      </c>
      <c r="K4206">
        <v>115</v>
      </c>
      <c r="M4206">
        <v>11.77</v>
      </c>
    </row>
    <row r="4207" spans="3:13" x14ac:dyDescent="0.25">
      <c r="C4207" s="95">
        <v>37825</v>
      </c>
      <c r="D4207">
        <v>1.6067</v>
      </c>
      <c r="E4207">
        <v>27.78</v>
      </c>
      <c r="F4207">
        <v>1.1487000000000001</v>
      </c>
      <c r="G4207">
        <v>76.8</v>
      </c>
      <c r="H4207">
        <v>58</v>
      </c>
      <c r="I4207">
        <v>205.5</v>
      </c>
      <c r="J4207">
        <v>346.25</v>
      </c>
      <c r="K4207">
        <v>115</v>
      </c>
      <c r="M4207">
        <v>11.8</v>
      </c>
    </row>
    <row r="4208" spans="3:13" x14ac:dyDescent="0.25">
      <c r="C4208" s="95">
        <v>37824</v>
      </c>
      <c r="D4208">
        <v>1.5960000000000001</v>
      </c>
      <c r="E4208">
        <v>27.49</v>
      </c>
      <c r="F4208">
        <v>1.1326000000000001</v>
      </c>
      <c r="G4208">
        <v>75.3</v>
      </c>
      <c r="H4208">
        <v>60</v>
      </c>
      <c r="I4208">
        <v>208.5</v>
      </c>
      <c r="J4208">
        <v>333.25</v>
      </c>
      <c r="K4208">
        <v>115</v>
      </c>
      <c r="M4208">
        <v>11.78</v>
      </c>
    </row>
    <row r="4209" spans="3:13" x14ac:dyDescent="0.25">
      <c r="C4209" s="95">
        <v>37823</v>
      </c>
      <c r="D4209">
        <v>1.6001000000000001</v>
      </c>
      <c r="E4209">
        <v>28.69</v>
      </c>
      <c r="F4209">
        <v>1.1337999999999999</v>
      </c>
      <c r="G4209">
        <v>74.8</v>
      </c>
      <c r="H4209">
        <v>61.174999999999997</v>
      </c>
      <c r="I4209">
        <v>208.25</v>
      </c>
      <c r="J4209">
        <v>334.5</v>
      </c>
      <c r="K4209">
        <v>115</v>
      </c>
      <c r="M4209">
        <v>11.78</v>
      </c>
    </row>
    <row r="4210" spans="3:13" x14ac:dyDescent="0.25">
      <c r="C4210" s="95">
        <v>37820</v>
      </c>
      <c r="D4210">
        <v>1.5911</v>
      </c>
      <c r="E4210">
        <v>28.93</v>
      </c>
      <c r="F4210">
        <v>1.1267</v>
      </c>
      <c r="G4210">
        <v>74.474999999999994</v>
      </c>
      <c r="H4210">
        <v>61.875</v>
      </c>
      <c r="I4210">
        <v>206</v>
      </c>
      <c r="J4210">
        <v>335.5</v>
      </c>
      <c r="K4210">
        <v>115</v>
      </c>
      <c r="M4210">
        <v>11.75</v>
      </c>
    </row>
    <row r="4211" spans="3:13" x14ac:dyDescent="0.25">
      <c r="C4211" s="95">
        <v>37819</v>
      </c>
      <c r="D4211">
        <v>1.5960000000000001</v>
      </c>
      <c r="E4211">
        <v>28.62</v>
      </c>
      <c r="F4211">
        <v>1.1206</v>
      </c>
      <c r="G4211">
        <v>74.05</v>
      </c>
      <c r="H4211">
        <v>62.325000000000003</v>
      </c>
      <c r="I4211">
        <v>207.25</v>
      </c>
      <c r="J4211">
        <v>327.5</v>
      </c>
      <c r="K4211">
        <v>115</v>
      </c>
      <c r="M4211">
        <v>11.75</v>
      </c>
    </row>
    <row r="4212" spans="3:13" x14ac:dyDescent="0.25">
      <c r="C4212" s="95">
        <v>37818</v>
      </c>
      <c r="D4212">
        <v>1.5960000000000001</v>
      </c>
      <c r="E4212">
        <v>28.72</v>
      </c>
      <c r="F4212">
        <v>1.1217999999999999</v>
      </c>
      <c r="G4212">
        <v>73.7</v>
      </c>
      <c r="H4212">
        <v>62.7</v>
      </c>
      <c r="I4212">
        <v>208</v>
      </c>
      <c r="J4212">
        <v>320.75</v>
      </c>
      <c r="K4212">
        <v>115</v>
      </c>
      <c r="M4212">
        <v>11.75</v>
      </c>
    </row>
    <row r="4213" spans="3:13" x14ac:dyDescent="0.25">
      <c r="C4213" s="95">
        <v>37817</v>
      </c>
      <c r="D4213">
        <v>1.5909</v>
      </c>
      <c r="E4213">
        <v>29.17</v>
      </c>
      <c r="F4213">
        <v>1.1173999999999999</v>
      </c>
      <c r="G4213">
        <v>72.2</v>
      </c>
      <c r="H4213">
        <v>62.2</v>
      </c>
      <c r="I4213">
        <v>208.5</v>
      </c>
      <c r="J4213">
        <v>315.25</v>
      </c>
      <c r="K4213">
        <v>115</v>
      </c>
      <c r="M4213">
        <v>11.8</v>
      </c>
    </row>
    <row r="4214" spans="3:13" x14ac:dyDescent="0.25">
      <c r="C4214" s="95">
        <v>37816</v>
      </c>
      <c r="D4214">
        <v>1.6133</v>
      </c>
      <c r="E4214">
        <v>28.96</v>
      </c>
      <c r="F4214">
        <v>1.1278999999999999</v>
      </c>
      <c r="G4214">
        <v>72</v>
      </c>
      <c r="H4214">
        <v>62.375</v>
      </c>
      <c r="I4214">
        <v>223</v>
      </c>
      <c r="J4214">
        <v>315.5</v>
      </c>
      <c r="K4214">
        <v>114</v>
      </c>
      <c r="M4214">
        <v>11.9</v>
      </c>
    </row>
    <row r="4215" spans="3:13" x14ac:dyDescent="0.25">
      <c r="C4215" s="95">
        <v>37813</v>
      </c>
      <c r="D4215">
        <v>1.6306</v>
      </c>
      <c r="E4215">
        <v>29.19</v>
      </c>
      <c r="F4215">
        <v>1.1285000000000001</v>
      </c>
      <c r="G4215">
        <v>72.25</v>
      </c>
      <c r="H4215">
        <v>62.825000000000003</v>
      </c>
      <c r="I4215">
        <v>224</v>
      </c>
      <c r="J4215">
        <v>314.5</v>
      </c>
      <c r="K4215">
        <v>114</v>
      </c>
      <c r="M4215">
        <v>11.85</v>
      </c>
    </row>
    <row r="4216" spans="3:13" x14ac:dyDescent="0.25">
      <c r="C4216" s="95">
        <v>37812</v>
      </c>
      <c r="D4216">
        <v>1.6341000000000001</v>
      </c>
      <c r="E4216">
        <v>28.88</v>
      </c>
      <c r="F4216">
        <v>1.1375</v>
      </c>
      <c r="G4216">
        <v>72.325000000000003</v>
      </c>
      <c r="H4216">
        <v>62.825000000000003</v>
      </c>
      <c r="I4216">
        <v>224</v>
      </c>
      <c r="J4216">
        <v>309.75</v>
      </c>
      <c r="K4216">
        <v>114</v>
      </c>
      <c r="M4216">
        <v>11.7</v>
      </c>
    </row>
    <row r="4217" spans="3:13" x14ac:dyDescent="0.25">
      <c r="C4217" s="95">
        <v>37811</v>
      </c>
      <c r="D4217">
        <v>1.6371</v>
      </c>
      <c r="E4217">
        <v>28.71</v>
      </c>
      <c r="F4217">
        <v>1.1347</v>
      </c>
      <c r="G4217">
        <v>72.55</v>
      </c>
      <c r="H4217">
        <v>63.8</v>
      </c>
      <c r="I4217">
        <v>227.25</v>
      </c>
      <c r="J4217">
        <v>310</v>
      </c>
      <c r="K4217">
        <v>114</v>
      </c>
      <c r="M4217">
        <v>11.77</v>
      </c>
    </row>
    <row r="4218" spans="3:13" x14ac:dyDescent="0.25">
      <c r="C4218" s="95">
        <v>37810</v>
      </c>
      <c r="D4218">
        <v>1.6351</v>
      </c>
      <c r="E4218">
        <v>27.97</v>
      </c>
      <c r="F4218">
        <v>1.1318999999999999</v>
      </c>
      <c r="G4218">
        <v>73.95</v>
      </c>
      <c r="H4218">
        <v>64.95</v>
      </c>
      <c r="I4218">
        <v>230</v>
      </c>
      <c r="J4218">
        <v>300</v>
      </c>
      <c r="K4218">
        <v>114</v>
      </c>
      <c r="M4218">
        <v>11.92</v>
      </c>
    </row>
    <row r="4219" spans="3:13" x14ac:dyDescent="0.25">
      <c r="C4219" s="95">
        <v>37809</v>
      </c>
      <c r="D4219">
        <v>1.6484000000000001</v>
      </c>
      <c r="E4219">
        <v>27.82</v>
      </c>
      <c r="F4219">
        <v>1.1314</v>
      </c>
      <c r="G4219">
        <v>73.75</v>
      </c>
      <c r="H4219">
        <v>65.849999999999994</v>
      </c>
      <c r="I4219">
        <v>227</v>
      </c>
      <c r="J4219">
        <v>298.25</v>
      </c>
      <c r="K4219">
        <v>114</v>
      </c>
      <c r="M4219">
        <v>12.05</v>
      </c>
    </row>
    <row r="4220" spans="3:13" x14ac:dyDescent="0.25">
      <c r="C4220" s="95">
        <v>37806</v>
      </c>
      <c r="D4220">
        <v>1.6673</v>
      </c>
      <c r="E4220">
        <v>27.63</v>
      </c>
      <c r="F4220">
        <v>1.149</v>
      </c>
      <c r="G4220">
        <v>72.5</v>
      </c>
      <c r="H4220">
        <v>65.349999999999994</v>
      </c>
      <c r="I4220">
        <v>228.75</v>
      </c>
      <c r="J4220">
        <v>303.25</v>
      </c>
      <c r="K4220">
        <v>114</v>
      </c>
      <c r="M4220">
        <v>12.13</v>
      </c>
    </row>
    <row r="4221" spans="3:13" x14ac:dyDescent="0.25">
      <c r="C4221" s="95">
        <v>37805</v>
      </c>
      <c r="D4221">
        <v>1.6680999999999999</v>
      </c>
      <c r="E4221">
        <v>28.2</v>
      </c>
      <c r="F4221">
        <v>1.1495</v>
      </c>
      <c r="G4221">
        <v>72.5</v>
      </c>
      <c r="H4221">
        <v>65.349999999999994</v>
      </c>
      <c r="I4221">
        <v>228.75</v>
      </c>
      <c r="J4221">
        <v>303.25</v>
      </c>
      <c r="K4221">
        <v>114</v>
      </c>
      <c r="M4221">
        <v>12.13</v>
      </c>
    </row>
    <row r="4222" spans="3:13" x14ac:dyDescent="0.25">
      <c r="C4222" s="95">
        <v>37804</v>
      </c>
      <c r="D4222">
        <v>1.6658999999999999</v>
      </c>
      <c r="E4222">
        <v>27.97</v>
      </c>
      <c r="F4222">
        <v>1.1536</v>
      </c>
      <c r="G4222">
        <v>72.775000000000006</v>
      </c>
      <c r="H4222">
        <v>64.150000000000006</v>
      </c>
      <c r="I4222">
        <v>228.75</v>
      </c>
      <c r="J4222">
        <v>306.5</v>
      </c>
      <c r="K4222">
        <v>114</v>
      </c>
      <c r="M4222">
        <v>9.73</v>
      </c>
    </row>
    <row r="4223" spans="3:13" x14ac:dyDescent="0.25">
      <c r="C4223" s="95">
        <v>37803</v>
      </c>
      <c r="D4223">
        <v>1.6625000000000001</v>
      </c>
      <c r="E4223">
        <v>28.31</v>
      </c>
      <c r="F4223">
        <v>1.1560999999999999</v>
      </c>
      <c r="G4223">
        <v>72.2</v>
      </c>
      <c r="H4223">
        <v>64.075000000000003</v>
      </c>
      <c r="I4223">
        <v>229.5</v>
      </c>
      <c r="J4223">
        <v>306.25</v>
      </c>
      <c r="K4223">
        <v>114</v>
      </c>
      <c r="M4223">
        <v>9.73</v>
      </c>
    </row>
    <row r="4224" spans="3:13" x14ac:dyDescent="0.25">
      <c r="C4224" s="95">
        <v>37802</v>
      </c>
      <c r="D4224">
        <v>1.6541999999999999</v>
      </c>
      <c r="E4224">
        <v>28.33</v>
      </c>
      <c r="F4224">
        <v>1.1509</v>
      </c>
      <c r="G4224">
        <v>73.224999999999994</v>
      </c>
      <c r="H4224">
        <v>64.05</v>
      </c>
      <c r="I4224">
        <v>228.5</v>
      </c>
      <c r="J4224">
        <v>301.75</v>
      </c>
      <c r="K4224">
        <v>114</v>
      </c>
      <c r="M4224">
        <v>9.75</v>
      </c>
    </row>
    <row r="4225" spans="3:13" x14ac:dyDescent="0.25">
      <c r="C4225" s="95">
        <v>37799</v>
      </c>
      <c r="D4225">
        <v>1.6492</v>
      </c>
      <c r="E4225">
        <v>27.3</v>
      </c>
      <c r="F4225">
        <v>1.1434</v>
      </c>
      <c r="G4225">
        <v>73.474999999999994</v>
      </c>
      <c r="H4225">
        <v>64.674999999999997</v>
      </c>
      <c r="I4225">
        <v>233.5</v>
      </c>
      <c r="J4225">
        <v>295.25</v>
      </c>
      <c r="K4225">
        <v>114</v>
      </c>
      <c r="M4225">
        <v>9.73</v>
      </c>
    </row>
    <row r="4226" spans="3:13" x14ac:dyDescent="0.25">
      <c r="C4226" s="95">
        <v>37798</v>
      </c>
      <c r="D4226">
        <v>1.6601999999999999</v>
      </c>
      <c r="E4226">
        <v>27.04</v>
      </c>
      <c r="F4226">
        <v>1.1422000000000001</v>
      </c>
      <c r="G4226">
        <v>73.900000000000006</v>
      </c>
      <c r="H4226">
        <v>64.375</v>
      </c>
      <c r="I4226">
        <v>233</v>
      </c>
      <c r="J4226">
        <v>298.5</v>
      </c>
      <c r="K4226">
        <v>112.5</v>
      </c>
      <c r="M4226">
        <v>9.73</v>
      </c>
    </row>
    <row r="4227" spans="3:13" x14ac:dyDescent="0.25">
      <c r="C4227" s="95">
        <v>37797</v>
      </c>
      <c r="D4227">
        <v>1.6725000000000001</v>
      </c>
      <c r="E4227">
        <v>27.65</v>
      </c>
      <c r="F4227">
        <v>1.153</v>
      </c>
      <c r="G4227">
        <v>73.5</v>
      </c>
      <c r="H4227">
        <v>64.724999999999994</v>
      </c>
      <c r="I4227">
        <v>238.75</v>
      </c>
      <c r="J4227">
        <v>301</v>
      </c>
      <c r="K4227">
        <v>113</v>
      </c>
      <c r="M4227">
        <v>9.73</v>
      </c>
    </row>
    <row r="4228" spans="3:13" x14ac:dyDescent="0.25">
      <c r="C4228" s="95">
        <v>37796</v>
      </c>
      <c r="D4228">
        <v>1.6628000000000001</v>
      </c>
      <c r="E4228">
        <v>26.62</v>
      </c>
      <c r="F4228">
        <v>1.1509</v>
      </c>
      <c r="G4228">
        <v>72.5</v>
      </c>
      <c r="H4228">
        <v>65.075000000000003</v>
      </c>
      <c r="I4228">
        <v>239.25</v>
      </c>
      <c r="J4228">
        <v>302.25</v>
      </c>
      <c r="K4228">
        <v>113</v>
      </c>
      <c r="M4228">
        <v>9.73</v>
      </c>
    </row>
    <row r="4229" spans="3:13" x14ac:dyDescent="0.25">
      <c r="C4229" s="95">
        <v>37795</v>
      </c>
      <c r="D4229">
        <v>1.6676</v>
      </c>
      <c r="E4229">
        <v>26.93</v>
      </c>
      <c r="F4229">
        <v>1.1557999999999999</v>
      </c>
      <c r="G4229">
        <v>72.400000000000006</v>
      </c>
      <c r="H4229">
        <v>64.825000000000003</v>
      </c>
      <c r="I4229">
        <v>239.5</v>
      </c>
      <c r="J4229">
        <v>307</v>
      </c>
      <c r="K4229">
        <v>113</v>
      </c>
      <c r="M4229">
        <v>9.73</v>
      </c>
    </row>
    <row r="4230" spans="3:13" x14ac:dyDescent="0.25">
      <c r="C4230" s="95">
        <v>37792</v>
      </c>
      <c r="D4230">
        <v>1.6638999999999999</v>
      </c>
      <c r="E4230">
        <v>27.02</v>
      </c>
      <c r="F4230">
        <v>1.1608000000000001</v>
      </c>
      <c r="G4230">
        <v>72.3</v>
      </c>
      <c r="H4230">
        <v>66.3</v>
      </c>
      <c r="I4230">
        <v>242.75</v>
      </c>
      <c r="J4230">
        <v>311.75</v>
      </c>
      <c r="K4230">
        <v>111.25</v>
      </c>
      <c r="M4230">
        <v>9.74</v>
      </c>
    </row>
    <row r="4231" spans="3:13" x14ac:dyDescent="0.25">
      <c r="C4231" s="95">
        <v>37791</v>
      </c>
      <c r="D4231">
        <v>1.6791</v>
      </c>
      <c r="E4231">
        <v>26.29</v>
      </c>
      <c r="F4231">
        <v>1.1718999999999999</v>
      </c>
      <c r="G4231">
        <v>71.674999999999997</v>
      </c>
      <c r="H4231">
        <v>66.525000000000006</v>
      </c>
      <c r="I4231">
        <v>244.5</v>
      </c>
      <c r="J4231">
        <v>315.75</v>
      </c>
      <c r="K4231">
        <v>111</v>
      </c>
      <c r="M4231">
        <v>9.73</v>
      </c>
    </row>
    <row r="4232" spans="3:13" x14ac:dyDescent="0.25">
      <c r="C4232" s="95">
        <v>37790</v>
      </c>
      <c r="D4232">
        <v>1.6778999999999999</v>
      </c>
      <c r="E4232">
        <v>26.26</v>
      </c>
      <c r="F4232">
        <v>1.1691</v>
      </c>
      <c r="G4232">
        <v>72.325000000000003</v>
      </c>
      <c r="H4232">
        <v>67.375</v>
      </c>
      <c r="I4232">
        <v>244.25</v>
      </c>
      <c r="J4232">
        <v>316.5</v>
      </c>
      <c r="K4232">
        <v>111</v>
      </c>
      <c r="M4232">
        <v>9.7100000000000009</v>
      </c>
    </row>
    <row r="4233" spans="3:13" x14ac:dyDescent="0.25">
      <c r="C4233" s="95">
        <v>37789</v>
      </c>
      <c r="D4233">
        <v>1.6852</v>
      </c>
      <c r="E4233">
        <v>26.67</v>
      </c>
      <c r="F4233">
        <v>1.1782999999999999</v>
      </c>
      <c r="G4233">
        <v>72.775000000000006</v>
      </c>
      <c r="H4233">
        <v>66.325000000000003</v>
      </c>
      <c r="I4233">
        <v>242</v>
      </c>
      <c r="J4233">
        <v>316.75</v>
      </c>
      <c r="K4233">
        <v>111</v>
      </c>
      <c r="M4233">
        <v>9.69</v>
      </c>
    </row>
    <row r="4234" spans="3:13" x14ac:dyDescent="0.25">
      <c r="C4234" s="95">
        <v>37788</v>
      </c>
      <c r="D4234">
        <v>1.6768000000000001</v>
      </c>
      <c r="E4234">
        <v>26.65</v>
      </c>
      <c r="F4234">
        <v>1.1822999999999999</v>
      </c>
      <c r="G4234">
        <v>72.775000000000006</v>
      </c>
      <c r="H4234">
        <v>66.724999999999994</v>
      </c>
      <c r="I4234">
        <v>240.5</v>
      </c>
      <c r="J4234">
        <v>316</v>
      </c>
      <c r="K4234">
        <v>111</v>
      </c>
      <c r="M4234">
        <v>9.6999999999999993</v>
      </c>
    </row>
    <row r="4235" spans="3:13" x14ac:dyDescent="0.25">
      <c r="C4235" s="95">
        <v>37785</v>
      </c>
      <c r="D4235">
        <v>1.6718999999999999</v>
      </c>
      <c r="E4235">
        <v>27.46</v>
      </c>
      <c r="F4235">
        <v>1.1859999999999999</v>
      </c>
      <c r="G4235">
        <v>73.424999999999997</v>
      </c>
      <c r="H4235">
        <v>66.974999999999994</v>
      </c>
      <c r="I4235">
        <v>241.75</v>
      </c>
      <c r="J4235">
        <v>317.75</v>
      </c>
      <c r="K4235">
        <v>111</v>
      </c>
      <c r="M4235">
        <v>9.67</v>
      </c>
    </row>
    <row r="4236" spans="3:13" x14ac:dyDescent="0.25">
      <c r="C4236" s="95">
        <v>37784</v>
      </c>
      <c r="D4236">
        <v>1.6687000000000001</v>
      </c>
      <c r="E4236">
        <v>27.83</v>
      </c>
      <c r="F4236">
        <v>1.1765000000000001</v>
      </c>
      <c r="G4236">
        <v>73.400000000000006</v>
      </c>
      <c r="H4236">
        <v>66.325000000000003</v>
      </c>
      <c r="I4236">
        <v>247</v>
      </c>
      <c r="J4236">
        <v>337</v>
      </c>
      <c r="K4236">
        <v>111</v>
      </c>
      <c r="M4236">
        <v>9.75</v>
      </c>
    </row>
    <row r="4237" spans="3:13" x14ac:dyDescent="0.25">
      <c r="C4237" s="95">
        <v>37783</v>
      </c>
      <c r="D4237">
        <v>1.6657</v>
      </c>
      <c r="E4237">
        <v>28.39</v>
      </c>
      <c r="F4237">
        <v>1.1751</v>
      </c>
      <c r="G4237">
        <v>74.125</v>
      </c>
      <c r="H4237">
        <v>66.075000000000003</v>
      </c>
      <c r="I4237">
        <v>244</v>
      </c>
      <c r="J4237">
        <v>330.5</v>
      </c>
      <c r="K4237">
        <v>111</v>
      </c>
      <c r="M4237">
        <v>9.75</v>
      </c>
    </row>
    <row r="4238" spans="3:13" x14ac:dyDescent="0.25">
      <c r="C4238" s="95">
        <v>37782</v>
      </c>
      <c r="D4238">
        <v>1.6514</v>
      </c>
      <c r="E4238">
        <v>28.08</v>
      </c>
      <c r="F4238">
        <v>1.1671</v>
      </c>
      <c r="G4238">
        <v>75.224999999999994</v>
      </c>
      <c r="H4238">
        <v>67.474999999999994</v>
      </c>
      <c r="I4238">
        <v>239.25</v>
      </c>
      <c r="J4238">
        <v>333.75</v>
      </c>
      <c r="K4238">
        <v>111</v>
      </c>
      <c r="M4238">
        <v>9.75</v>
      </c>
    </row>
    <row r="4239" spans="3:13" x14ac:dyDescent="0.25">
      <c r="C4239" s="95">
        <v>37781</v>
      </c>
      <c r="D4239">
        <v>1.645</v>
      </c>
      <c r="E4239">
        <v>27.85</v>
      </c>
      <c r="F4239">
        <v>1.1711</v>
      </c>
      <c r="G4239">
        <v>74.55</v>
      </c>
      <c r="H4239">
        <v>67.224999999999994</v>
      </c>
      <c r="I4239">
        <v>236.25</v>
      </c>
      <c r="J4239">
        <v>327.25</v>
      </c>
      <c r="K4239">
        <v>111</v>
      </c>
      <c r="M4239">
        <v>9.77</v>
      </c>
    </row>
    <row r="4240" spans="3:13" x14ac:dyDescent="0.25">
      <c r="C4240" s="95">
        <v>37778</v>
      </c>
      <c r="D4240">
        <v>1.6620999999999999</v>
      </c>
      <c r="E4240">
        <v>27.78</v>
      </c>
      <c r="F4240">
        <v>1.1697</v>
      </c>
      <c r="G4240">
        <v>74.525000000000006</v>
      </c>
      <c r="H4240">
        <v>66.174999999999997</v>
      </c>
      <c r="I4240">
        <v>238.75</v>
      </c>
      <c r="J4240">
        <v>320.5</v>
      </c>
      <c r="K4240">
        <v>111</v>
      </c>
      <c r="M4240">
        <v>9.77</v>
      </c>
    </row>
    <row r="4241" spans="3:13" x14ac:dyDescent="0.25">
      <c r="C4241" s="95">
        <v>37777</v>
      </c>
      <c r="D4241">
        <v>1.6600999999999999</v>
      </c>
      <c r="E4241">
        <v>27.44</v>
      </c>
      <c r="F4241">
        <v>1.1839999999999999</v>
      </c>
      <c r="G4241">
        <v>74.900000000000006</v>
      </c>
      <c r="H4241">
        <v>65.424999999999997</v>
      </c>
      <c r="I4241">
        <v>235.75</v>
      </c>
      <c r="J4241">
        <v>320.5</v>
      </c>
      <c r="K4241">
        <v>110.5</v>
      </c>
      <c r="M4241">
        <v>9.82</v>
      </c>
    </row>
    <row r="4242" spans="3:13" x14ac:dyDescent="0.25">
      <c r="C4242" s="95">
        <v>37776</v>
      </c>
      <c r="D4242">
        <v>1.6301000000000001</v>
      </c>
      <c r="E4242">
        <v>26.81</v>
      </c>
      <c r="F4242">
        <v>1.1640999999999999</v>
      </c>
      <c r="G4242">
        <v>75.95</v>
      </c>
      <c r="H4242">
        <v>65.924999999999997</v>
      </c>
      <c r="I4242">
        <v>237.5</v>
      </c>
      <c r="J4242">
        <v>313.5</v>
      </c>
      <c r="K4242">
        <v>110.5</v>
      </c>
      <c r="M4242">
        <v>9.8000000000000007</v>
      </c>
    </row>
    <row r="4243" spans="3:13" x14ac:dyDescent="0.25">
      <c r="C4243" s="95">
        <v>37775</v>
      </c>
      <c r="D4243">
        <v>1.6285000000000001</v>
      </c>
      <c r="E4243">
        <v>27.28</v>
      </c>
      <c r="F4243">
        <v>1.1726000000000001</v>
      </c>
      <c r="G4243">
        <v>76.05</v>
      </c>
      <c r="H4243">
        <v>65.2</v>
      </c>
      <c r="I4243">
        <v>240</v>
      </c>
      <c r="J4243">
        <v>319.5</v>
      </c>
      <c r="K4243">
        <v>110.5</v>
      </c>
      <c r="M4243">
        <v>9.81</v>
      </c>
    </row>
    <row r="4244" spans="3:13" x14ac:dyDescent="0.25">
      <c r="C4244" s="95">
        <v>37774</v>
      </c>
      <c r="D4244">
        <v>1.6371</v>
      </c>
      <c r="E4244">
        <v>27.38</v>
      </c>
      <c r="F4244">
        <v>1.1761999999999999</v>
      </c>
      <c r="G4244">
        <v>76.825000000000003</v>
      </c>
      <c r="H4244">
        <v>65.375</v>
      </c>
      <c r="I4244">
        <v>241.5</v>
      </c>
      <c r="J4244">
        <v>318.75</v>
      </c>
      <c r="K4244">
        <v>110</v>
      </c>
      <c r="M4244">
        <v>9.81</v>
      </c>
    </row>
    <row r="4245" spans="3:13" x14ac:dyDescent="0.25">
      <c r="C4245" s="95">
        <v>37771</v>
      </c>
      <c r="D4245">
        <v>1.6361000000000001</v>
      </c>
      <c r="E4245">
        <v>26.32</v>
      </c>
      <c r="F4245">
        <v>1.1783999999999999</v>
      </c>
      <c r="G4245">
        <v>82</v>
      </c>
      <c r="H4245">
        <v>64.849999999999994</v>
      </c>
      <c r="I4245">
        <v>244.25</v>
      </c>
      <c r="J4245">
        <v>324.25</v>
      </c>
      <c r="K4245">
        <v>110</v>
      </c>
      <c r="M4245">
        <v>9.7100000000000009</v>
      </c>
    </row>
    <row r="4246" spans="3:13" x14ac:dyDescent="0.25">
      <c r="C4246" s="95">
        <v>37770</v>
      </c>
      <c r="D4246">
        <v>1.6538999999999999</v>
      </c>
      <c r="E4246">
        <v>26.03</v>
      </c>
      <c r="F4246">
        <v>1.1898</v>
      </c>
      <c r="G4246">
        <v>81</v>
      </c>
      <c r="H4246">
        <v>64.224999999999994</v>
      </c>
      <c r="I4246">
        <v>245</v>
      </c>
      <c r="J4246">
        <v>324</v>
      </c>
      <c r="K4246">
        <v>110</v>
      </c>
      <c r="M4246">
        <v>9.67</v>
      </c>
    </row>
    <row r="4247" spans="3:13" x14ac:dyDescent="0.25">
      <c r="C4247" s="95">
        <v>37769</v>
      </c>
      <c r="D4247">
        <v>1.6397999999999999</v>
      </c>
      <c r="E4247">
        <v>25.59</v>
      </c>
      <c r="F4247">
        <v>1.1761999999999999</v>
      </c>
      <c r="G4247">
        <v>79.95</v>
      </c>
      <c r="H4247">
        <v>64.075000000000003</v>
      </c>
      <c r="I4247">
        <v>241.25</v>
      </c>
      <c r="J4247">
        <v>319</v>
      </c>
      <c r="K4247">
        <v>110</v>
      </c>
      <c r="M4247">
        <v>9.67</v>
      </c>
    </row>
    <row r="4248" spans="3:13" x14ac:dyDescent="0.25">
      <c r="C4248" s="95">
        <v>37768</v>
      </c>
      <c r="D4248">
        <v>1.6380999999999999</v>
      </c>
      <c r="E4248">
        <v>26.34</v>
      </c>
      <c r="F4248">
        <v>1.181</v>
      </c>
      <c r="G4248">
        <v>78.45</v>
      </c>
      <c r="H4248">
        <v>63.075000000000003</v>
      </c>
      <c r="I4248">
        <v>242</v>
      </c>
      <c r="J4248">
        <v>327.5</v>
      </c>
      <c r="K4248">
        <v>110</v>
      </c>
      <c r="M4248">
        <v>9.65</v>
      </c>
    </row>
    <row r="4249" spans="3:13" x14ac:dyDescent="0.25">
      <c r="C4249" s="95">
        <v>37767</v>
      </c>
      <c r="D4249">
        <v>1.6374</v>
      </c>
      <c r="E4249">
        <v>26.24</v>
      </c>
      <c r="F4249">
        <v>1.1871</v>
      </c>
      <c r="G4249">
        <v>77.099999999999994</v>
      </c>
      <c r="H4249">
        <v>63.424999999999997</v>
      </c>
      <c r="I4249">
        <v>243.75</v>
      </c>
      <c r="J4249">
        <v>322.75</v>
      </c>
      <c r="K4249">
        <v>110</v>
      </c>
      <c r="M4249">
        <v>9.67</v>
      </c>
    </row>
    <row r="4250" spans="3:13" x14ac:dyDescent="0.25">
      <c r="C4250" s="95">
        <v>37764</v>
      </c>
      <c r="D4250">
        <v>1.6354</v>
      </c>
      <c r="E4250">
        <v>26.24</v>
      </c>
      <c r="F4250">
        <v>1.1835</v>
      </c>
      <c r="G4250">
        <v>77.099999999999994</v>
      </c>
      <c r="H4250">
        <v>63.424999999999997</v>
      </c>
      <c r="I4250">
        <v>243.75</v>
      </c>
      <c r="J4250">
        <v>322.75</v>
      </c>
      <c r="K4250">
        <v>110</v>
      </c>
      <c r="M4250">
        <v>9.67</v>
      </c>
    </row>
    <row r="4251" spans="3:13" x14ac:dyDescent="0.25">
      <c r="C4251" s="95">
        <v>37763</v>
      </c>
      <c r="D4251">
        <v>1.6337999999999999</v>
      </c>
      <c r="E4251">
        <v>25.97</v>
      </c>
      <c r="F4251">
        <v>1.1694</v>
      </c>
      <c r="G4251">
        <v>76.3</v>
      </c>
      <c r="H4251">
        <v>64.400000000000006</v>
      </c>
      <c r="I4251">
        <v>243.75</v>
      </c>
      <c r="J4251">
        <v>325.5</v>
      </c>
      <c r="K4251">
        <v>110</v>
      </c>
      <c r="M4251">
        <v>9.6199999999999992</v>
      </c>
    </row>
    <row r="4252" spans="3:13" x14ac:dyDescent="0.25">
      <c r="C4252" s="95">
        <v>37762</v>
      </c>
      <c r="D4252">
        <v>1.6334</v>
      </c>
      <c r="E4252">
        <v>26.21</v>
      </c>
      <c r="F4252">
        <v>1.1633</v>
      </c>
      <c r="G4252">
        <v>75.8</v>
      </c>
      <c r="H4252">
        <v>65.125</v>
      </c>
      <c r="I4252">
        <v>245.5</v>
      </c>
      <c r="J4252">
        <v>332.25</v>
      </c>
      <c r="K4252">
        <v>110</v>
      </c>
      <c r="M4252">
        <v>9.67</v>
      </c>
    </row>
    <row r="4253" spans="3:13" x14ac:dyDescent="0.25">
      <c r="C4253" s="95">
        <v>37761</v>
      </c>
      <c r="D4253">
        <v>1.6406000000000001</v>
      </c>
      <c r="E4253">
        <v>25.65</v>
      </c>
      <c r="F4253">
        <v>1.1714</v>
      </c>
      <c r="G4253">
        <v>75.55</v>
      </c>
      <c r="H4253">
        <v>66.2</v>
      </c>
      <c r="I4253">
        <v>246.75</v>
      </c>
      <c r="J4253">
        <v>335</v>
      </c>
      <c r="K4253">
        <v>110</v>
      </c>
      <c r="M4253">
        <v>9.68</v>
      </c>
    </row>
    <row r="4254" spans="3:13" x14ac:dyDescent="0.25">
      <c r="C4254" s="95">
        <v>37760</v>
      </c>
      <c r="D4254">
        <v>1.6326000000000001</v>
      </c>
      <c r="E4254">
        <v>25.61</v>
      </c>
      <c r="F4254">
        <v>1.1652</v>
      </c>
      <c r="G4254">
        <v>77.05</v>
      </c>
      <c r="H4254">
        <v>67.05</v>
      </c>
      <c r="I4254">
        <v>246.75</v>
      </c>
      <c r="J4254">
        <v>328.5</v>
      </c>
      <c r="K4254">
        <v>110</v>
      </c>
      <c r="M4254">
        <v>9.68</v>
      </c>
    </row>
    <row r="4255" spans="3:13" x14ac:dyDescent="0.25">
      <c r="C4255" s="95">
        <v>37757</v>
      </c>
      <c r="D4255">
        <v>1.6214</v>
      </c>
      <c r="E4255">
        <v>26.1</v>
      </c>
      <c r="F4255">
        <v>1.1589</v>
      </c>
      <c r="G4255">
        <v>77.099999999999994</v>
      </c>
      <c r="H4255">
        <v>66.875</v>
      </c>
      <c r="I4255">
        <v>254.25</v>
      </c>
      <c r="J4255">
        <v>338.5</v>
      </c>
      <c r="K4255">
        <v>110</v>
      </c>
      <c r="M4255">
        <v>9.68</v>
      </c>
    </row>
    <row r="4256" spans="3:13" x14ac:dyDescent="0.25">
      <c r="C4256" s="95">
        <v>37756</v>
      </c>
      <c r="D4256">
        <v>1.6214999999999999</v>
      </c>
      <c r="E4256">
        <v>26.73</v>
      </c>
      <c r="F4256">
        <v>1.1380999999999999</v>
      </c>
      <c r="G4256">
        <v>76.849999999999994</v>
      </c>
      <c r="H4256">
        <v>65.025000000000006</v>
      </c>
      <c r="I4256">
        <v>255.75</v>
      </c>
      <c r="J4256">
        <v>338.75</v>
      </c>
      <c r="K4256">
        <v>110</v>
      </c>
      <c r="M4256">
        <v>9.7100000000000009</v>
      </c>
    </row>
    <row r="4257" spans="3:13" x14ac:dyDescent="0.25">
      <c r="C4257" s="95">
        <v>37755</v>
      </c>
      <c r="D4257">
        <v>1.6176999999999999</v>
      </c>
      <c r="E4257">
        <v>26.75</v>
      </c>
      <c r="F4257">
        <v>1.1483000000000001</v>
      </c>
      <c r="G4257">
        <v>76.875</v>
      </c>
      <c r="H4257">
        <v>60.375</v>
      </c>
      <c r="I4257">
        <v>256</v>
      </c>
      <c r="J4257">
        <v>322</v>
      </c>
      <c r="K4257">
        <v>110</v>
      </c>
      <c r="M4257">
        <v>9.7200000000000006</v>
      </c>
    </row>
    <row r="4258" spans="3:13" x14ac:dyDescent="0.25">
      <c r="C4258" s="95">
        <v>37754</v>
      </c>
      <c r="D4258">
        <v>1.6086</v>
      </c>
      <c r="E4258">
        <v>25.9</v>
      </c>
      <c r="F4258">
        <v>1.1519999999999999</v>
      </c>
      <c r="G4258">
        <v>77</v>
      </c>
      <c r="H4258">
        <v>59.95</v>
      </c>
      <c r="I4258">
        <v>252.75</v>
      </c>
      <c r="J4258">
        <v>326</v>
      </c>
      <c r="K4258">
        <v>110</v>
      </c>
      <c r="M4258">
        <v>9.75</v>
      </c>
    </row>
    <row r="4259" spans="3:13" x14ac:dyDescent="0.25">
      <c r="C4259" s="95">
        <v>37753</v>
      </c>
      <c r="D4259">
        <v>1.6103000000000001</v>
      </c>
      <c r="E4259">
        <v>24.89</v>
      </c>
      <c r="F4259">
        <v>1.1559999999999999</v>
      </c>
      <c r="G4259">
        <v>76.349999999999994</v>
      </c>
      <c r="H4259">
        <v>59.7</v>
      </c>
      <c r="I4259">
        <v>252.75</v>
      </c>
      <c r="J4259">
        <v>326</v>
      </c>
      <c r="K4259">
        <v>110</v>
      </c>
      <c r="M4259">
        <v>9.77</v>
      </c>
    </row>
    <row r="4260" spans="3:13" x14ac:dyDescent="0.25">
      <c r="C4260" s="95">
        <v>37750</v>
      </c>
      <c r="D4260">
        <v>1.605</v>
      </c>
      <c r="E4260">
        <v>25.1</v>
      </c>
      <c r="F4260">
        <v>1.1484000000000001</v>
      </c>
      <c r="G4260">
        <v>76.5</v>
      </c>
      <c r="H4260">
        <v>59.7</v>
      </c>
      <c r="I4260">
        <v>254.75</v>
      </c>
      <c r="J4260">
        <v>317</v>
      </c>
      <c r="K4260">
        <v>110</v>
      </c>
      <c r="M4260">
        <v>9.82</v>
      </c>
    </row>
    <row r="4261" spans="3:13" x14ac:dyDescent="0.25">
      <c r="C4261" s="95">
        <v>37749</v>
      </c>
      <c r="D4261">
        <v>1.6015999999999999</v>
      </c>
      <c r="E4261">
        <v>24.65</v>
      </c>
      <c r="F4261">
        <v>1.1476999999999999</v>
      </c>
      <c r="G4261">
        <v>76.2</v>
      </c>
      <c r="H4261">
        <v>58.7</v>
      </c>
      <c r="I4261">
        <v>245.75</v>
      </c>
      <c r="J4261">
        <v>293.5</v>
      </c>
      <c r="K4261">
        <v>110</v>
      </c>
      <c r="M4261">
        <v>9.84</v>
      </c>
    </row>
    <row r="4262" spans="3:13" x14ac:dyDescent="0.25">
      <c r="C4262" s="95">
        <v>37748</v>
      </c>
      <c r="D4262">
        <v>1.5963000000000001</v>
      </c>
      <c r="E4262">
        <v>24.11</v>
      </c>
      <c r="F4262">
        <v>1.1354</v>
      </c>
      <c r="G4262">
        <v>76.3</v>
      </c>
      <c r="H4262">
        <v>58.075000000000003</v>
      </c>
      <c r="I4262">
        <v>245.75</v>
      </c>
      <c r="J4262">
        <v>296</v>
      </c>
      <c r="K4262">
        <v>111</v>
      </c>
      <c r="M4262">
        <v>9.84</v>
      </c>
    </row>
    <row r="4263" spans="3:13" x14ac:dyDescent="0.25">
      <c r="C4263" s="95">
        <v>37747</v>
      </c>
      <c r="D4263">
        <v>1.6154999999999999</v>
      </c>
      <c r="E4263">
        <v>23.57</v>
      </c>
      <c r="F4263">
        <v>1.1437999999999999</v>
      </c>
      <c r="G4263">
        <v>76.474999999999994</v>
      </c>
      <c r="H4263">
        <v>58.9</v>
      </c>
      <c r="I4263">
        <v>240.5</v>
      </c>
      <c r="J4263">
        <v>287</v>
      </c>
      <c r="K4263">
        <v>112</v>
      </c>
      <c r="M4263">
        <v>9.84</v>
      </c>
    </row>
    <row r="4264" spans="3:13" x14ac:dyDescent="0.25">
      <c r="C4264" s="95">
        <v>37746</v>
      </c>
      <c r="D4264">
        <v>1.6064000000000001</v>
      </c>
      <c r="E4264">
        <v>23.52</v>
      </c>
      <c r="F4264">
        <v>1.1289</v>
      </c>
      <c r="G4264">
        <v>75.8</v>
      </c>
      <c r="H4264">
        <v>58.7</v>
      </c>
      <c r="I4264">
        <v>239</v>
      </c>
      <c r="J4264">
        <v>282.25</v>
      </c>
      <c r="K4264">
        <v>113</v>
      </c>
      <c r="M4264">
        <v>9.86</v>
      </c>
    </row>
    <row r="4265" spans="3:13" x14ac:dyDescent="0.25">
      <c r="C4265" s="95">
        <v>37743</v>
      </c>
      <c r="D4265">
        <v>1.6033999999999999</v>
      </c>
      <c r="E4265">
        <v>23.52</v>
      </c>
      <c r="F4265">
        <v>1.1228</v>
      </c>
      <c r="G4265">
        <v>75.95</v>
      </c>
      <c r="H4265">
        <v>58.45</v>
      </c>
      <c r="I4265">
        <v>234.75</v>
      </c>
      <c r="J4265">
        <v>277.5</v>
      </c>
      <c r="K4265">
        <v>113.5</v>
      </c>
      <c r="M4265">
        <v>9.8699999999999992</v>
      </c>
    </row>
    <row r="4266" spans="3:13" x14ac:dyDescent="0.25">
      <c r="C4266" s="95">
        <v>37742</v>
      </c>
      <c r="D4266">
        <v>1.611</v>
      </c>
      <c r="E4266">
        <v>23.82</v>
      </c>
      <c r="F4266">
        <v>1.1231</v>
      </c>
      <c r="G4266">
        <v>75.2</v>
      </c>
      <c r="H4266">
        <v>57.875</v>
      </c>
      <c r="I4266">
        <v>233.25</v>
      </c>
      <c r="J4266">
        <v>275.5</v>
      </c>
      <c r="K4266">
        <v>113</v>
      </c>
      <c r="M4266">
        <v>9.41</v>
      </c>
    </row>
    <row r="4267" spans="3:13" x14ac:dyDescent="0.25">
      <c r="C4267" s="95">
        <v>37741</v>
      </c>
      <c r="D4267">
        <v>1.5984</v>
      </c>
      <c r="E4267">
        <v>23.68</v>
      </c>
      <c r="F4267">
        <v>1.1181000000000001</v>
      </c>
      <c r="G4267">
        <v>79.05</v>
      </c>
      <c r="H4267">
        <v>57.95</v>
      </c>
      <c r="I4267">
        <v>232.75</v>
      </c>
      <c r="J4267">
        <v>279.5</v>
      </c>
      <c r="K4267">
        <v>113</v>
      </c>
      <c r="M4267">
        <v>9.41</v>
      </c>
    </row>
    <row r="4268" spans="3:13" x14ac:dyDescent="0.25">
      <c r="C4268" s="95">
        <v>37740</v>
      </c>
      <c r="D4268">
        <v>1.5944</v>
      </c>
      <c r="E4268">
        <v>23.26</v>
      </c>
      <c r="F4268">
        <v>1.1073</v>
      </c>
      <c r="G4268">
        <v>78.674999999999997</v>
      </c>
      <c r="H4268">
        <v>58.225000000000001</v>
      </c>
      <c r="I4268">
        <v>231.75</v>
      </c>
      <c r="J4268">
        <v>280</v>
      </c>
      <c r="K4268">
        <v>112.5</v>
      </c>
      <c r="M4268">
        <v>9.41</v>
      </c>
    </row>
    <row r="4269" spans="3:13" x14ac:dyDescent="0.25">
      <c r="C4269" s="95">
        <v>37739</v>
      </c>
      <c r="D4269">
        <v>1.5882000000000001</v>
      </c>
      <c r="E4269">
        <v>23.5</v>
      </c>
      <c r="F4269">
        <v>1.0983000000000001</v>
      </c>
      <c r="G4269">
        <v>78.125</v>
      </c>
      <c r="H4269">
        <v>58.45</v>
      </c>
      <c r="I4269">
        <v>231.75</v>
      </c>
      <c r="J4269">
        <v>285.25</v>
      </c>
      <c r="K4269">
        <v>112.5</v>
      </c>
      <c r="M4269">
        <v>9.4</v>
      </c>
    </row>
    <row r="4270" spans="3:13" x14ac:dyDescent="0.25">
      <c r="C4270" s="95">
        <v>37736</v>
      </c>
      <c r="D4270">
        <v>1.5911</v>
      </c>
      <c r="E4270">
        <v>24.09</v>
      </c>
      <c r="F4270">
        <v>1.1031</v>
      </c>
      <c r="G4270">
        <v>77.8</v>
      </c>
      <c r="H4270">
        <v>57.774999999999999</v>
      </c>
      <c r="I4270">
        <v>234.75</v>
      </c>
      <c r="J4270">
        <v>292.5</v>
      </c>
      <c r="K4270">
        <v>112.75</v>
      </c>
      <c r="M4270">
        <v>9.4</v>
      </c>
    </row>
    <row r="4271" spans="3:13" x14ac:dyDescent="0.25">
      <c r="C4271" s="95">
        <v>37735</v>
      </c>
      <c r="D4271">
        <v>1.5931</v>
      </c>
      <c r="E4271">
        <v>24.33</v>
      </c>
      <c r="F4271">
        <v>1.103</v>
      </c>
      <c r="G4271">
        <v>77.400000000000006</v>
      </c>
      <c r="H4271">
        <v>56.674999999999997</v>
      </c>
      <c r="I4271">
        <v>237.25</v>
      </c>
      <c r="J4271">
        <v>292.75</v>
      </c>
      <c r="K4271">
        <v>113</v>
      </c>
      <c r="M4271">
        <v>9.36</v>
      </c>
    </row>
    <row r="4272" spans="3:13" x14ac:dyDescent="0.25">
      <c r="C4272" s="95">
        <v>37734</v>
      </c>
      <c r="D4272">
        <v>1.5863</v>
      </c>
      <c r="E4272">
        <v>24.26</v>
      </c>
      <c r="F4272">
        <v>1.0961000000000001</v>
      </c>
      <c r="G4272">
        <v>77.474999999999994</v>
      </c>
      <c r="H4272">
        <v>56.475000000000001</v>
      </c>
      <c r="I4272">
        <v>238.75</v>
      </c>
      <c r="J4272">
        <v>294.25</v>
      </c>
      <c r="K4272">
        <v>113</v>
      </c>
      <c r="M4272">
        <v>9.35</v>
      </c>
    </row>
    <row r="4273" spans="3:13" x14ac:dyDescent="0.25">
      <c r="C4273" s="95">
        <v>37733</v>
      </c>
      <c r="D4273">
        <v>1.5773999999999999</v>
      </c>
      <c r="E4273">
        <v>25.46</v>
      </c>
      <c r="F4273">
        <v>1.0969</v>
      </c>
      <c r="G4273">
        <v>77.174999999999997</v>
      </c>
      <c r="H4273">
        <v>55.8</v>
      </c>
      <c r="I4273">
        <v>238.75</v>
      </c>
      <c r="J4273">
        <v>288.25</v>
      </c>
      <c r="K4273">
        <v>112.5</v>
      </c>
      <c r="M4273">
        <v>9.35</v>
      </c>
    </row>
    <row r="4274" spans="3:13" x14ac:dyDescent="0.25">
      <c r="C4274" s="95">
        <v>37732</v>
      </c>
      <c r="D4274">
        <v>1.5619000000000001</v>
      </c>
      <c r="E4274">
        <v>25.88</v>
      </c>
      <c r="F4274">
        <v>1.0871</v>
      </c>
      <c r="G4274">
        <v>77.125</v>
      </c>
      <c r="H4274">
        <v>56.45</v>
      </c>
      <c r="I4274">
        <v>238.75</v>
      </c>
      <c r="J4274">
        <v>290.25</v>
      </c>
      <c r="K4274">
        <v>112.75</v>
      </c>
      <c r="M4274">
        <v>9.35</v>
      </c>
    </row>
    <row r="4275" spans="3:13" x14ac:dyDescent="0.25">
      <c r="C4275" s="95">
        <v>37729</v>
      </c>
      <c r="D4275">
        <v>1.5703</v>
      </c>
      <c r="E4275">
        <v>25.88</v>
      </c>
      <c r="F4275">
        <v>1.0871</v>
      </c>
      <c r="G4275">
        <v>76.75</v>
      </c>
      <c r="H4275">
        <v>56.075000000000003</v>
      </c>
      <c r="I4275">
        <v>240.75</v>
      </c>
      <c r="J4275">
        <v>286</v>
      </c>
      <c r="K4275">
        <v>112.75</v>
      </c>
      <c r="M4275">
        <v>9.42</v>
      </c>
    </row>
    <row r="4276" spans="3:13" x14ac:dyDescent="0.25">
      <c r="C4276" s="95">
        <v>37728</v>
      </c>
      <c r="D4276">
        <v>1.5705</v>
      </c>
      <c r="E4276">
        <v>25.88</v>
      </c>
      <c r="F4276">
        <v>1.0871</v>
      </c>
      <c r="G4276">
        <v>76.75</v>
      </c>
      <c r="H4276">
        <v>56.075000000000003</v>
      </c>
      <c r="I4276">
        <v>240.75</v>
      </c>
      <c r="J4276">
        <v>286</v>
      </c>
      <c r="K4276">
        <v>112.75</v>
      </c>
      <c r="M4276">
        <v>9.42</v>
      </c>
    </row>
    <row r="4277" spans="3:13" x14ac:dyDescent="0.25">
      <c r="C4277" s="95">
        <v>37727</v>
      </c>
      <c r="D4277">
        <v>1.5803</v>
      </c>
      <c r="E4277">
        <v>25.02</v>
      </c>
      <c r="F4277">
        <v>1.0909</v>
      </c>
      <c r="G4277">
        <v>77.099999999999994</v>
      </c>
      <c r="H4277">
        <v>55.325000000000003</v>
      </c>
      <c r="I4277">
        <v>239.25</v>
      </c>
      <c r="J4277">
        <v>281.75</v>
      </c>
      <c r="K4277">
        <v>113</v>
      </c>
      <c r="M4277">
        <v>9.42</v>
      </c>
    </row>
    <row r="4278" spans="3:13" x14ac:dyDescent="0.25">
      <c r="C4278" s="95">
        <v>37726</v>
      </c>
      <c r="D4278">
        <v>1.57</v>
      </c>
      <c r="E4278">
        <v>25.2</v>
      </c>
      <c r="F4278">
        <v>1.0793999999999999</v>
      </c>
      <c r="G4278">
        <v>78.400000000000006</v>
      </c>
      <c r="H4278">
        <v>55.3</v>
      </c>
      <c r="I4278">
        <v>241.75</v>
      </c>
      <c r="J4278">
        <v>286</v>
      </c>
      <c r="K4278">
        <v>112.5</v>
      </c>
      <c r="M4278">
        <v>9.41</v>
      </c>
    </row>
    <row r="4279" spans="3:13" x14ac:dyDescent="0.25">
      <c r="C4279" s="95">
        <v>37725</v>
      </c>
      <c r="D4279">
        <v>1.5738000000000001</v>
      </c>
      <c r="E4279">
        <v>24.99</v>
      </c>
      <c r="F4279">
        <v>1.077</v>
      </c>
      <c r="G4279">
        <v>78.125</v>
      </c>
      <c r="H4279">
        <v>49.9</v>
      </c>
      <c r="I4279">
        <v>239.25</v>
      </c>
      <c r="J4279">
        <v>280.75</v>
      </c>
      <c r="K4279">
        <v>111.75</v>
      </c>
      <c r="M4279">
        <v>9.41</v>
      </c>
    </row>
    <row r="4280" spans="3:13" x14ac:dyDescent="0.25">
      <c r="C4280" s="95">
        <v>37722</v>
      </c>
      <c r="D4280">
        <v>1.5718000000000001</v>
      </c>
      <c r="E4280">
        <v>24.75</v>
      </c>
      <c r="F4280">
        <v>1.0745</v>
      </c>
      <c r="G4280">
        <v>78.224999999999994</v>
      </c>
      <c r="H4280">
        <v>49.924999999999997</v>
      </c>
      <c r="I4280">
        <v>239.25</v>
      </c>
      <c r="J4280">
        <v>284.25</v>
      </c>
      <c r="K4280">
        <v>112</v>
      </c>
      <c r="M4280">
        <v>9.42</v>
      </c>
    </row>
    <row r="4281" spans="3:13" x14ac:dyDescent="0.25">
      <c r="C4281" s="95">
        <v>37721</v>
      </c>
      <c r="D4281">
        <v>1.5724</v>
      </c>
      <c r="E4281">
        <v>24.47</v>
      </c>
      <c r="F4281">
        <v>1.0786</v>
      </c>
      <c r="G4281">
        <v>77.7</v>
      </c>
      <c r="H4281">
        <v>49.35</v>
      </c>
      <c r="I4281">
        <v>238.75</v>
      </c>
      <c r="J4281">
        <v>285.5</v>
      </c>
      <c r="K4281">
        <v>112.25</v>
      </c>
      <c r="M4281">
        <v>9.4700000000000006</v>
      </c>
    </row>
    <row r="4282" spans="3:13" x14ac:dyDescent="0.25">
      <c r="C4282" s="95">
        <v>37720</v>
      </c>
      <c r="D4282">
        <v>1.5627</v>
      </c>
      <c r="E4282">
        <v>25.25</v>
      </c>
      <c r="F4282">
        <v>1.0770999999999999</v>
      </c>
      <c r="G4282">
        <v>78.075000000000003</v>
      </c>
      <c r="H4282">
        <v>49.9</v>
      </c>
      <c r="I4282">
        <v>242</v>
      </c>
      <c r="J4282">
        <v>287</v>
      </c>
      <c r="K4282">
        <v>112</v>
      </c>
      <c r="M4282">
        <v>9.4499999999999993</v>
      </c>
    </row>
    <row r="4283" spans="3:13" x14ac:dyDescent="0.25">
      <c r="C4283" s="95">
        <v>37719</v>
      </c>
      <c r="D4283">
        <v>1.554</v>
      </c>
      <c r="E4283">
        <v>24.6</v>
      </c>
      <c r="F4283">
        <v>1.071</v>
      </c>
      <c r="G4283">
        <v>77.775000000000006</v>
      </c>
      <c r="H4283">
        <v>50.225000000000001</v>
      </c>
      <c r="I4283">
        <v>242.75</v>
      </c>
      <c r="J4283">
        <v>283.5</v>
      </c>
      <c r="K4283">
        <v>111.25</v>
      </c>
      <c r="M4283">
        <v>9.5</v>
      </c>
    </row>
    <row r="4284" spans="3:13" x14ac:dyDescent="0.25">
      <c r="C4284" s="95">
        <v>37718</v>
      </c>
      <c r="D4284">
        <v>1.554</v>
      </c>
      <c r="E4284">
        <v>24.58</v>
      </c>
      <c r="F4284">
        <v>1.0690999999999999</v>
      </c>
      <c r="G4284">
        <v>77.474999999999994</v>
      </c>
      <c r="H4284">
        <v>50.725000000000001</v>
      </c>
      <c r="I4284">
        <v>243.25</v>
      </c>
      <c r="J4284">
        <v>290.25</v>
      </c>
      <c r="K4284">
        <v>112</v>
      </c>
      <c r="M4284">
        <v>9.5</v>
      </c>
    </row>
    <row r="4285" spans="3:13" x14ac:dyDescent="0.25">
      <c r="C4285" s="95">
        <v>37715</v>
      </c>
      <c r="D4285">
        <v>1.5607</v>
      </c>
      <c r="E4285">
        <v>24.68</v>
      </c>
      <c r="F4285">
        <v>1.0729</v>
      </c>
      <c r="G4285">
        <v>76.875</v>
      </c>
      <c r="H4285">
        <v>50.524999999999999</v>
      </c>
      <c r="I4285">
        <v>239</v>
      </c>
      <c r="J4285">
        <v>285</v>
      </c>
      <c r="K4285">
        <v>111.5</v>
      </c>
      <c r="M4285">
        <v>9.4600000000000009</v>
      </c>
    </row>
    <row r="4286" spans="3:13" x14ac:dyDescent="0.25">
      <c r="C4286" s="95">
        <v>37714</v>
      </c>
      <c r="D4286">
        <v>1.5717000000000001</v>
      </c>
      <c r="E4286">
        <v>25.5</v>
      </c>
      <c r="F4286">
        <v>1.0755999999999999</v>
      </c>
      <c r="G4286">
        <v>76.875</v>
      </c>
      <c r="H4286">
        <v>49.85</v>
      </c>
      <c r="I4286">
        <v>238.75</v>
      </c>
      <c r="J4286">
        <v>281.5</v>
      </c>
      <c r="K4286">
        <v>110.25</v>
      </c>
      <c r="M4286">
        <v>9.1</v>
      </c>
    </row>
    <row r="4287" spans="3:13" x14ac:dyDescent="0.25">
      <c r="C4287" s="95">
        <v>37713</v>
      </c>
      <c r="D4287">
        <v>1.5671999999999999</v>
      </c>
      <c r="E4287">
        <v>25.21</v>
      </c>
      <c r="F4287">
        <v>1.0765</v>
      </c>
      <c r="G4287">
        <v>77.125</v>
      </c>
      <c r="H4287">
        <v>49.625</v>
      </c>
      <c r="I4287">
        <v>240.25</v>
      </c>
      <c r="J4287">
        <v>287.5</v>
      </c>
      <c r="K4287">
        <v>111</v>
      </c>
      <c r="M4287">
        <v>9.1</v>
      </c>
    </row>
    <row r="4288" spans="3:13" x14ac:dyDescent="0.25">
      <c r="C4288" s="95">
        <v>37712</v>
      </c>
      <c r="D4288">
        <v>1.5778000000000001</v>
      </c>
      <c r="E4288">
        <v>26.36</v>
      </c>
      <c r="F4288">
        <v>1.0909</v>
      </c>
      <c r="G4288">
        <v>76.224999999999994</v>
      </c>
      <c r="H4288">
        <v>48.55</v>
      </c>
      <c r="I4288">
        <v>239.5</v>
      </c>
      <c r="J4288">
        <v>283</v>
      </c>
      <c r="K4288">
        <v>110.75</v>
      </c>
      <c r="M4288">
        <v>9.1</v>
      </c>
    </row>
    <row r="4289" spans="3:13" x14ac:dyDescent="0.25">
      <c r="C4289" s="95">
        <v>37711</v>
      </c>
      <c r="D4289">
        <v>1.5828</v>
      </c>
      <c r="E4289">
        <v>27.18</v>
      </c>
      <c r="F4289">
        <v>1.0921000000000001</v>
      </c>
      <c r="G4289">
        <v>75.8</v>
      </c>
      <c r="H4289">
        <v>50.325000000000003</v>
      </c>
      <c r="I4289">
        <v>236.5</v>
      </c>
      <c r="J4289">
        <v>286.75</v>
      </c>
      <c r="K4289">
        <v>110.75</v>
      </c>
      <c r="M4289">
        <v>9.1</v>
      </c>
    </row>
    <row r="4290" spans="3:13" x14ac:dyDescent="0.25">
      <c r="C4290" s="95">
        <v>37708</v>
      </c>
      <c r="D4290">
        <v>1.573</v>
      </c>
      <c r="E4290">
        <v>26.35</v>
      </c>
      <c r="F4290">
        <v>1.0779000000000001</v>
      </c>
      <c r="G4290">
        <v>75.599999999999994</v>
      </c>
      <c r="H4290">
        <v>49.7</v>
      </c>
      <c r="I4290">
        <v>227.75</v>
      </c>
      <c r="J4290">
        <v>279.25</v>
      </c>
      <c r="K4290">
        <v>110.75</v>
      </c>
      <c r="M4290">
        <v>9.1</v>
      </c>
    </row>
    <row r="4291" spans="3:13" x14ac:dyDescent="0.25">
      <c r="C4291" s="95">
        <v>37707</v>
      </c>
      <c r="D4291">
        <v>1.5643</v>
      </c>
      <c r="E4291">
        <v>26.82</v>
      </c>
      <c r="F4291">
        <v>1.069</v>
      </c>
      <c r="G4291">
        <v>75.45</v>
      </c>
      <c r="H4291">
        <v>49.975000000000001</v>
      </c>
      <c r="I4291">
        <v>228.75</v>
      </c>
      <c r="J4291">
        <v>283.5</v>
      </c>
      <c r="K4291">
        <v>111</v>
      </c>
      <c r="M4291">
        <v>9.1</v>
      </c>
    </row>
    <row r="4292" spans="3:13" x14ac:dyDescent="0.25">
      <c r="C4292" s="95">
        <v>37706</v>
      </c>
      <c r="D4292">
        <v>1.5743</v>
      </c>
      <c r="E4292">
        <v>25.29</v>
      </c>
      <c r="F4292">
        <v>1.0684</v>
      </c>
      <c r="G4292">
        <v>75.525000000000006</v>
      </c>
      <c r="H4292">
        <v>49.524999999999999</v>
      </c>
      <c r="I4292">
        <v>228</v>
      </c>
      <c r="J4292">
        <v>284.25</v>
      </c>
      <c r="K4292">
        <v>111.5</v>
      </c>
      <c r="M4292">
        <v>9.1</v>
      </c>
    </row>
    <row r="4293" spans="3:13" x14ac:dyDescent="0.25">
      <c r="C4293" s="95">
        <v>37705</v>
      </c>
      <c r="D4293">
        <v>1.5725</v>
      </c>
      <c r="E4293">
        <v>24.81</v>
      </c>
      <c r="F4293">
        <v>1.0649</v>
      </c>
      <c r="G4293">
        <v>75.525000000000006</v>
      </c>
      <c r="H4293">
        <v>51.424999999999997</v>
      </c>
      <c r="I4293">
        <v>228.25</v>
      </c>
      <c r="J4293">
        <v>281</v>
      </c>
      <c r="K4293">
        <v>110.75</v>
      </c>
      <c r="M4293">
        <v>9.1</v>
      </c>
    </row>
    <row r="4294" spans="3:13" x14ac:dyDescent="0.25">
      <c r="C4294" s="95">
        <v>37704</v>
      </c>
      <c r="D4294">
        <v>1.5732999999999999</v>
      </c>
      <c r="E4294">
        <v>26.09</v>
      </c>
      <c r="F4294">
        <v>1.0636000000000001</v>
      </c>
      <c r="G4294">
        <v>75.474999999999994</v>
      </c>
      <c r="H4294">
        <v>51.625</v>
      </c>
      <c r="I4294">
        <v>229</v>
      </c>
      <c r="J4294">
        <v>281</v>
      </c>
      <c r="K4294">
        <v>110.75</v>
      </c>
      <c r="M4294">
        <v>9.1</v>
      </c>
    </row>
    <row r="4295" spans="3:13" x14ac:dyDescent="0.25">
      <c r="C4295" s="95">
        <v>37701</v>
      </c>
      <c r="D4295">
        <v>1.5627</v>
      </c>
      <c r="E4295">
        <v>24.35</v>
      </c>
      <c r="F4295">
        <v>1.0530999999999999</v>
      </c>
      <c r="G4295">
        <v>75.349999999999994</v>
      </c>
      <c r="H4295">
        <v>52.55</v>
      </c>
      <c r="I4295">
        <v>231.5</v>
      </c>
      <c r="J4295">
        <v>286</v>
      </c>
      <c r="K4295">
        <v>110.5</v>
      </c>
      <c r="M4295">
        <v>9.1</v>
      </c>
    </row>
    <row r="4296" spans="3:13" x14ac:dyDescent="0.25">
      <c r="C4296" s="95">
        <v>37700</v>
      </c>
      <c r="D4296">
        <v>1.5661</v>
      </c>
      <c r="E4296">
        <v>25.5</v>
      </c>
      <c r="F4296">
        <v>1.0621</v>
      </c>
      <c r="G4296">
        <v>74.849999999999994</v>
      </c>
      <c r="H4296">
        <v>52.875</v>
      </c>
      <c r="I4296">
        <v>233.75</v>
      </c>
      <c r="J4296">
        <v>294.75</v>
      </c>
      <c r="K4296">
        <v>110.75</v>
      </c>
      <c r="M4296">
        <v>9.1</v>
      </c>
    </row>
    <row r="4297" spans="3:13" x14ac:dyDescent="0.25">
      <c r="C4297" s="95">
        <v>37699</v>
      </c>
      <c r="D4297">
        <v>1.5629</v>
      </c>
      <c r="E4297">
        <v>26.75</v>
      </c>
      <c r="F4297">
        <v>1.0556000000000001</v>
      </c>
      <c r="G4297">
        <v>74.674999999999997</v>
      </c>
      <c r="H4297">
        <v>53.1</v>
      </c>
      <c r="I4297">
        <v>231.5</v>
      </c>
      <c r="J4297">
        <v>294.75</v>
      </c>
      <c r="K4297">
        <v>109.75</v>
      </c>
      <c r="M4297">
        <v>9.1</v>
      </c>
    </row>
    <row r="4298" spans="3:13" x14ac:dyDescent="0.25">
      <c r="C4298" s="95">
        <v>37698</v>
      </c>
      <c r="D4298">
        <v>1.5661</v>
      </c>
      <c r="E4298">
        <v>27.25</v>
      </c>
      <c r="F4298">
        <v>1.0630999999999999</v>
      </c>
      <c r="G4298">
        <v>73.8</v>
      </c>
      <c r="H4298">
        <v>51.55</v>
      </c>
      <c r="I4298">
        <v>229.75</v>
      </c>
      <c r="J4298">
        <v>296</v>
      </c>
      <c r="K4298">
        <v>108.5</v>
      </c>
      <c r="M4298">
        <v>9.1</v>
      </c>
    </row>
    <row r="4299" spans="3:13" x14ac:dyDescent="0.25">
      <c r="C4299" s="95">
        <v>37697</v>
      </c>
      <c r="D4299">
        <v>1.5692999999999999</v>
      </c>
      <c r="E4299">
        <v>29.48</v>
      </c>
      <c r="F4299">
        <v>1.0626</v>
      </c>
      <c r="G4299">
        <v>73.349999999999994</v>
      </c>
      <c r="H4299">
        <v>51.2</v>
      </c>
      <c r="I4299">
        <v>229.75</v>
      </c>
      <c r="J4299">
        <v>292.75</v>
      </c>
      <c r="K4299">
        <v>107.75</v>
      </c>
      <c r="M4299">
        <v>9.11</v>
      </c>
    </row>
    <row r="4300" spans="3:13" x14ac:dyDescent="0.25">
      <c r="C4300" s="95">
        <v>37694</v>
      </c>
      <c r="D4300">
        <v>1.5831999999999999</v>
      </c>
      <c r="E4300">
        <v>31.38</v>
      </c>
      <c r="F4300">
        <v>1.0739000000000001</v>
      </c>
      <c r="G4300">
        <v>74.5</v>
      </c>
      <c r="H4300">
        <v>52.924999999999997</v>
      </c>
      <c r="I4300">
        <v>230</v>
      </c>
      <c r="J4300">
        <v>311</v>
      </c>
      <c r="K4300">
        <v>107.75</v>
      </c>
      <c r="M4300">
        <v>9.11</v>
      </c>
    </row>
    <row r="4301" spans="3:13" x14ac:dyDescent="0.25">
      <c r="C4301" s="95">
        <v>37693</v>
      </c>
      <c r="D4301">
        <v>1.6004</v>
      </c>
      <c r="E4301">
        <v>32.43</v>
      </c>
      <c r="F4301">
        <v>1.0792999999999999</v>
      </c>
      <c r="G4301">
        <v>74.25</v>
      </c>
      <c r="H4301">
        <v>52.65</v>
      </c>
      <c r="I4301">
        <v>235.25</v>
      </c>
      <c r="J4301">
        <v>310.5</v>
      </c>
      <c r="K4301">
        <v>108.25</v>
      </c>
      <c r="M4301">
        <v>9.11</v>
      </c>
    </row>
    <row r="4302" spans="3:13" x14ac:dyDescent="0.25">
      <c r="C4302" s="95">
        <v>37692</v>
      </c>
      <c r="D4302">
        <v>1.6131</v>
      </c>
      <c r="E4302">
        <v>33.909999999999997</v>
      </c>
      <c r="F4302">
        <v>1.1004</v>
      </c>
      <c r="G4302">
        <v>73.150000000000006</v>
      </c>
      <c r="H4302">
        <v>52.65</v>
      </c>
      <c r="I4302">
        <v>237.5</v>
      </c>
      <c r="J4302">
        <v>306.5</v>
      </c>
      <c r="K4302">
        <v>108.25</v>
      </c>
      <c r="M4302">
        <v>9.1300000000000008</v>
      </c>
    </row>
    <row r="4303" spans="3:13" x14ac:dyDescent="0.25">
      <c r="C4303" s="95">
        <v>37691</v>
      </c>
      <c r="D4303">
        <v>1.6069</v>
      </c>
      <c r="E4303">
        <v>33.29</v>
      </c>
      <c r="F4303">
        <v>1.1041000000000001</v>
      </c>
      <c r="G4303">
        <v>72.775000000000006</v>
      </c>
      <c r="H4303">
        <v>52.325000000000003</v>
      </c>
      <c r="I4303">
        <v>236</v>
      </c>
      <c r="J4303">
        <v>310</v>
      </c>
      <c r="K4303">
        <v>108.75</v>
      </c>
      <c r="M4303">
        <v>9.1300000000000008</v>
      </c>
    </row>
    <row r="4304" spans="3:13" x14ac:dyDescent="0.25">
      <c r="C4304" s="95">
        <v>37690</v>
      </c>
      <c r="D4304">
        <v>1.6016999999999999</v>
      </c>
      <c r="E4304">
        <v>33.69</v>
      </c>
      <c r="F4304">
        <v>1.1052999999999999</v>
      </c>
      <c r="G4304">
        <v>74.224999999999994</v>
      </c>
      <c r="H4304">
        <v>51.625</v>
      </c>
      <c r="I4304">
        <v>237.25</v>
      </c>
      <c r="J4304">
        <v>311.75</v>
      </c>
      <c r="K4304">
        <v>107.5</v>
      </c>
      <c r="M4304">
        <v>9.1300000000000008</v>
      </c>
    </row>
    <row r="4305" spans="3:13" x14ac:dyDescent="0.25">
      <c r="C4305" s="95">
        <v>37687</v>
      </c>
      <c r="D4305">
        <v>1.6024</v>
      </c>
      <c r="E4305">
        <v>34.1</v>
      </c>
      <c r="F4305">
        <v>1.1006</v>
      </c>
      <c r="G4305">
        <v>74.674999999999997</v>
      </c>
      <c r="H4305">
        <v>51.924999999999997</v>
      </c>
      <c r="I4305">
        <v>239.75</v>
      </c>
      <c r="J4305">
        <v>313</v>
      </c>
      <c r="K4305">
        <v>107.5</v>
      </c>
      <c r="M4305">
        <v>9.1</v>
      </c>
    </row>
    <row r="4306" spans="3:13" x14ac:dyDescent="0.25">
      <c r="C4306" s="95">
        <v>37686</v>
      </c>
      <c r="D4306">
        <v>1.6032</v>
      </c>
      <c r="E4306">
        <v>33.53</v>
      </c>
      <c r="F4306">
        <v>1.0967</v>
      </c>
      <c r="G4306">
        <v>74.599999999999994</v>
      </c>
      <c r="H4306">
        <v>51.875</v>
      </c>
      <c r="I4306">
        <v>239.75</v>
      </c>
      <c r="J4306">
        <v>321</v>
      </c>
      <c r="K4306">
        <v>107.5</v>
      </c>
      <c r="M4306">
        <v>9.1</v>
      </c>
    </row>
    <row r="4307" spans="3:13" x14ac:dyDescent="0.25">
      <c r="C4307" s="95">
        <v>37685</v>
      </c>
      <c r="D4307">
        <v>1.6004</v>
      </c>
      <c r="E4307">
        <v>33</v>
      </c>
      <c r="F4307">
        <v>1.0955999999999999</v>
      </c>
      <c r="G4307">
        <v>74.7</v>
      </c>
      <c r="H4307">
        <v>52.625</v>
      </c>
      <c r="I4307">
        <v>236.75</v>
      </c>
      <c r="J4307">
        <v>321.5</v>
      </c>
      <c r="K4307">
        <v>107.75</v>
      </c>
      <c r="M4307">
        <v>9.1199999999999992</v>
      </c>
    </row>
    <row r="4308" spans="3:13" x14ac:dyDescent="0.25">
      <c r="C4308" s="95">
        <v>37684</v>
      </c>
      <c r="D4308">
        <v>1.5812999999999999</v>
      </c>
      <c r="E4308">
        <v>33.090000000000003</v>
      </c>
      <c r="F4308">
        <v>1.0889</v>
      </c>
      <c r="G4308">
        <v>75.05</v>
      </c>
      <c r="H4308">
        <v>53.15</v>
      </c>
      <c r="I4308">
        <v>236</v>
      </c>
      <c r="J4308">
        <v>326.5</v>
      </c>
      <c r="K4308">
        <v>107.25</v>
      </c>
      <c r="M4308">
        <v>9.1199999999999992</v>
      </c>
    </row>
    <row r="4309" spans="3:13" x14ac:dyDescent="0.25">
      <c r="C4309" s="95">
        <v>37683</v>
      </c>
      <c r="D4309">
        <v>1.5785</v>
      </c>
      <c r="E4309">
        <v>32.479999999999997</v>
      </c>
      <c r="F4309">
        <v>1.0895999999999999</v>
      </c>
      <c r="G4309">
        <v>74.95</v>
      </c>
      <c r="H4309">
        <v>54.375</v>
      </c>
      <c r="I4309">
        <v>233.5</v>
      </c>
      <c r="J4309">
        <v>318.25</v>
      </c>
      <c r="K4309">
        <v>107.5</v>
      </c>
      <c r="M4309">
        <v>9.15</v>
      </c>
    </row>
    <row r="4310" spans="3:13" x14ac:dyDescent="0.25">
      <c r="C4310" s="95">
        <v>37680</v>
      </c>
      <c r="D4310">
        <v>1.5734999999999999</v>
      </c>
      <c r="E4310">
        <v>32.79</v>
      </c>
      <c r="F4310">
        <v>1.0795999999999999</v>
      </c>
      <c r="G4310">
        <v>79.125</v>
      </c>
      <c r="H4310">
        <v>54.55</v>
      </c>
      <c r="I4310">
        <v>231.75</v>
      </c>
      <c r="J4310">
        <v>312.5</v>
      </c>
      <c r="K4310">
        <v>108</v>
      </c>
      <c r="M4310">
        <v>9.66</v>
      </c>
    </row>
    <row r="4311" spans="3:13" x14ac:dyDescent="0.25">
      <c r="C4311" s="95">
        <v>37679</v>
      </c>
      <c r="D4311">
        <v>1.5795999999999999</v>
      </c>
      <c r="E4311">
        <v>33.04</v>
      </c>
      <c r="F4311">
        <v>1.0748</v>
      </c>
      <c r="G4311">
        <v>80.625</v>
      </c>
      <c r="H4311">
        <v>53.274999999999999</v>
      </c>
      <c r="I4311">
        <v>230.25</v>
      </c>
      <c r="J4311">
        <v>309</v>
      </c>
      <c r="K4311">
        <v>108.5</v>
      </c>
      <c r="M4311">
        <v>9.66</v>
      </c>
    </row>
    <row r="4312" spans="3:13" x14ac:dyDescent="0.25">
      <c r="C4312" s="95">
        <v>37678</v>
      </c>
      <c r="D4312">
        <v>1.5818000000000001</v>
      </c>
      <c r="E4312">
        <v>33.07</v>
      </c>
      <c r="F4312">
        <v>1.0782</v>
      </c>
      <c r="G4312">
        <v>81.599999999999994</v>
      </c>
      <c r="H4312">
        <v>53.95</v>
      </c>
      <c r="I4312">
        <v>231.75</v>
      </c>
      <c r="J4312">
        <v>319.75</v>
      </c>
      <c r="K4312">
        <v>109.5</v>
      </c>
      <c r="M4312">
        <v>9.65</v>
      </c>
    </row>
    <row r="4313" spans="3:13" x14ac:dyDescent="0.25">
      <c r="C4313" s="95">
        <v>37677</v>
      </c>
      <c r="D4313">
        <v>1.5734999999999999</v>
      </c>
      <c r="E4313">
        <v>32.32</v>
      </c>
      <c r="F4313">
        <v>1.0757000000000001</v>
      </c>
      <c r="G4313">
        <v>81.2</v>
      </c>
      <c r="H4313">
        <v>53.3</v>
      </c>
      <c r="I4313">
        <v>232</v>
      </c>
      <c r="J4313">
        <v>320.5</v>
      </c>
      <c r="K4313">
        <v>110.5</v>
      </c>
      <c r="M4313">
        <v>9.65</v>
      </c>
    </row>
    <row r="4314" spans="3:13" x14ac:dyDescent="0.25">
      <c r="C4314" s="95">
        <v>37676</v>
      </c>
      <c r="D4314">
        <v>1.5872999999999999</v>
      </c>
      <c r="E4314">
        <v>33.15</v>
      </c>
      <c r="F4314">
        <v>1.0795999999999999</v>
      </c>
      <c r="G4314">
        <v>81.650000000000006</v>
      </c>
      <c r="H4314">
        <v>54.225000000000001</v>
      </c>
      <c r="I4314">
        <v>230.75</v>
      </c>
      <c r="J4314">
        <v>321.5</v>
      </c>
      <c r="K4314">
        <v>110.25</v>
      </c>
      <c r="M4314">
        <v>9.65</v>
      </c>
    </row>
    <row r="4315" spans="3:13" x14ac:dyDescent="0.25">
      <c r="C4315" s="95">
        <v>37673</v>
      </c>
      <c r="D4315">
        <v>1.5791999999999999</v>
      </c>
      <c r="E4315">
        <v>32.270000000000003</v>
      </c>
      <c r="F4315">
        <v>1.0765</v>
      </c>
      <c r="G4315">
        <v>81.125</v>
      </c>
      <c r="H4315">
        <v>53.924999999999997</v>
      </c>
      <c r="I4315">
        <v>231.75</v>
      </c>
      <c r="J4315">
        <v>328.5</v>
      </c>
      <c r="K4315">
        <v>110.25</v>
      </c>
      <c r="M4315">
        <v>9.65</v>
      </c>
    </row>
    <row r="4316" spans="3:13" x14ac:dyDescent="0.25">
      <c r="C4316" s="95">
        <v>37672</v>
      </c>
      <c r="D4316">
        <v>1.5931999999999999</v>
      </c>
      <c r="E4316">
        <v>31.56</v>
      </c>
      <c r="F4316">
        <v>1.0813999999999999</v>
      </c>
      <c r="G4316">
        <v>80.674999999999997</v>
      </c>
      <c r="H4316">
        <v>52.95</v>
      </c>
      <c r="I4316">
        <v>235.5</v>
      </c>
      <c r="J4316">
        <v>332</v>
      </c>
      <c r="K4316">
        <v>109.5</v>
      </c>
      <c r="M4316">
        <v>9.69</v>
      </c>
    </row>
    <row r="4317" spans="3:13" x14ac:dyDescent="0.25">
      <c r="C4317" s="95">
        <v>37671</v>
      </c>
      <c r="D4317">
        <v>1.5969</v>
      </c>
      <c r="E4317">
        <v>32.33</v>
      </c>
      <c r="F4317">
        <v>1.0742</v>
      </c>
      <c r="G4317">
        <v>79.849999999999994</v>
      </c>
      <c r="H4317">
        <v>53.15</v>
      </c>
      <c r="I4317">
        <v>235.25</v>
      </c>
      <c r="J4317">
        <v>327.75</v>
      </c>
      <c r="K4317">
        <v>108.75</v>
      </c>
      <c r="M4317">
        <v>9.69</v>
      </c>
    </row>
    <row r="4318" spans="3:13" x14ac:dyDescent="0.25">
      <c r="C4318" s="95">
        <v>37670</v>
      </c>
      <c r="D4318">
        <v>1.5902000000000001</v>
      </c>
      <c r="E4318">
        <v>32.54</v>
      </c>
      <c r="F4318">
        <v>1.0688</v>
      </c>
      <c r="G4318">
        <v>79.174999999999997</v>
      </c>
      <c r="H4318">
        <v>52.85</v>
      </c>
      <c r="I4318">
        <v>238.25</v>
      </c>
      <c r="J4318">
        <v>335.5</v>
      </c>
      <c r="K4318">
        <v>108.75</v>
      </c>
      <c r="M4318">
        <v>9.69</v>
      </c>
    </row>
    <row r="4319" spans="3:13" x14ac:dyDescent="0.25">
      <c r="C4319" s="95">
        <v>37669</v>
      </c>
      <c r="D4319">
        <v>1.5988</v>
      </c>
      <c r="E4319">
        <v>31.92</v>
      </c>
      <c r="F4319">
        <v>1.073</v>
      </c>
      <c r="G4319">
        <v>79.275000000000006</v>
      </c>
      <c r="H4319">
        <v>48.674999999999997</v>
      </c>
      <c r="I4319">
        <v>240.25</v>
      </c>
      <c r="J4319">
        <v>334.25</v>
      </c>
      <c r="K4319">
        <v>110</v>
      </c>
      <c r="M4319">
        <v>9.69</v>
      </c>
    </row>
    <row r="4320" spans="3:13" x14ac:dyDescent="0.25">
      <c r="C4320" s="95">
        <v>37666</v>
      </c>
      <c r="D4320">
        <v>1.6141000000000001</v>
      </c>
      <c r="E4320">
        <v>32.5</v>
      </c>
      <c r="F4320">
        <v>1.0789</v>
      </c>
      <c r="G4320">
        <v>79.275000000000006</v>
      </c>
      <c r="H4320">
        <v>48.674999999999997</v>
      </c>
      <c r="I4320">
        <v>240.25</v>
      </c>
      <c r="J4320">
        <v>334.25</v>
      </c>
      <c r="K4320">
        <v>110.25</v>
      </c>
      <c r="M4320">
        <v>9.69</v>
      </c>
    </row>
    <row r="4321" spans="3:13" x14ac:dyDescent="0.25">
      <c r="C4321" s="95">
        <v>37665</v>
      </c>
      <c r="D4321">
        <v>1.619</v>
      </c>
      <c r="E4321">
        <v>33.06</v>
      </c>
      <c r="F4321">
        <v>1.0824</v>
      </c>
      <c r="G4321">
        <v>78.45</v>
      </c>
      <c r="H4321">
        <v>49.05</v>
      </c>
      <c r="I4321">
        <v>239.75</v>
      </c>
      <c r="J4321">
        <v>326.5</v>
      </c>
      <c r="K4321">
        <v>110.5</v>
      </c>
      <c r="M4321">
        <v>9.7100000000000009</v>
      </c>
    </row>
    <row r="4322" spans="3:13" x14ac:dyDescent="0.25">
      <c r="C4322" s="95">
        <v>37664</v>
      </c>
      <c r="D4322">
        <v>1.6167</v>
      </c>
      <c r="E4322">
        <v>32.450000000000003</v>
      </c>
      <c r="F4322">
        <v>1.0720000000000001</v>
      </c>
      <c r="G4322">
        <v>79.424999999999997</v>
      </c>
      <c r="H4322">
        <v>48.774999999999999</v>
      </c>
      <c r="I4322">
        <v>239.25</v>
      </c>
      <c r="J4322">
        <v>325.5</v>
      </c>
      <c r="K4322">
        <v>110.5</v>
      </c>
      <c r="M4322">
        <v>9.69</v>
      </c>
    </row>
    <row r="4323" spans="3:13" x14ac:dyDescent="0.25">
      <c r="C4323" s="95">
        <v>37663</v>
      </c>
      <c r="D4323">
        <v>1.6183000000000001</v>
      </c>
      <c r="E4323">
        <v>32.369999999999997</v>
      </c>
      <c r="F4323">
        <v>1.0732999999999999</v>
      </c>
      <c r="G4323">
        <v>80.924999999999997</v>
      </c>
      <c r="H4323">
        <v>49.024999999999999</v>
      </c>
      <c r="I4323">
        <v>241.5</v>
      </c>
      <c r="J4323">
        <v>330</v>
      </c>
      <c r="K4323">
        <v>111.25</v>
      </c>
      <c r="M4323">
        <v>9.69</v>
      </c>
    </row>
    <row r="4324" spans="3:13" x14ac:dyDescent="0.25">
      <c r="C4324" s="95">
        <v>37662</v>
      </c>
      <c r="D4324">
        <v>1.6259999999999999</v>
      </c>
      <c r="E4324">
        <v>31.7</v>
      </c>
      <c r="F4324">
        <v>1.0734999999999999</v>
      </c>
      <c r="G4324">
        <v>81.025000000000006</v>
      </c>
      <c r="H4324">
        <v>49.35</v>
      </c>
      <c r="I4324">
        <v>241.5</v>
      </c>
      <c r="J4324">
        <v>334.75</v>
      </c>
      <c r="K4324">
        <v>111</v>
      </c>
      <c r="M4324">
        <v>9.69</v>
      </c>
    </row>
    <row r="4325" spans="3:13" x14ac:dyDescent="0.25">
      <c r="C4325" s="95">
        <v>37659</v>
      </c>
      <c r="D4325">
        <v>1.6311</v>
      </c>
      <c r="E4325">
        <v>32.340000000000003</v>
      </c>
      <c r="F4325">
        <v>1.0822000000000001</v>
      </c>
      <c r="G4325">
        <v>80.474999999999994</v>
      </c>
      <c r="H4325">
        <v>48.45</v>
      </c>
      <c r="I4325">
        <v>239.75</v>
      </c>
      <c r="J4325">
        <v>331</v>
      </c>
      <c r="K4325">
        <v>111.25</v>
      </c>
      <c r="M4325">
        <v>9.6999999999999993</v>
      </c>
    </row>
    <row r="4326" spans="3:13" x14ac:dyDescent="0.25">
      <c r="C4326" s="95">
        <v>37658</v>
      </c>
      <c r="D4326">
        <v>1.6377999999999999</v>
      </c>
      <c r="E4326">
        <v>31.44</v>
      </c>
      <c r="F4326">
        <v>1.0822000000000001</v>
      </c>
      <c r="G4326">
        <v>80.650000000000006</v>
      </c>
      <c r="H4326">
        <v>48.3</v>
      </c>
      <c r="I4326">
        <v>239</v>
      </c>
      <c r="J4326">
        <v>327</v>
      </c>
      <c r="K4326">
        <v>111.75</v>
      </c>
      <c r="M4326">
        <v>9.6999999999999993</v>
      </c>
    </row>
    <row r="4327" spans="3:13" x14ac:dyDescent="0.25">
      <c r="C4327" s="95">
        <v>37657</v>
      </c>
      <c r="D4327">
        <v>1.6407</v>
      </c>
      <c r="E4327">
        <v>31.36</v>
      </c>
      <c r="F4327">
        <v>1.0785</v>
      </c>
      <c r="G4327">
        <v>81.650000000000006</v>
      </c>
      <c r="H4327">
        <v>48.674999999999997</v>
      </c>
      <c r="I4327">
        <v>236.75</v>
      </c>
      <c r="J4327">
        <v>324</v>
      </c>
      <c r="K4327">
        <v>111.25</v>
      </c>
      <c r="M4327">
        <v>9.6999999999999993</v>
      </c>
    </row>
    <row r="4328" spans="3:13" x14ac:dyDescent="0.25">
      <c r="C4328" s="95">
        <v>37656</v>
      </c>
      <c r="D4328">
        <v>1.6492</v>
      </c>
      <c r="E4328">
        <v>31.09</v>
      </c>
      <c r="F4328">
        <v>1.0879000000000001</v>
      </c>
      <c r="G4328">
        <v>82.05</v>
      </c>
      <c r="H4328">
        <v>49.125</v>
      </c>
      <c r="I4328">
        <v>237.75</v>
      </c>
      <c r="J4328">
        <v>324</v>
      </c>
      <c r="K4328">
        <v>111</v>
      </c>
      <c r="M4328">
        <v>9.6999999999999993</v>
      </c>
    </row>
    <row r="4329" spans="3:13" x14ac:dyDescent="0.25">
      <c r="C4329" s="95">
        <v>37655</v>
      </c>
      <c r="D4329">
        <v>1.643</v>
      </c>
      <c r="E4329">
        <v>30.25</v>
      </c>
      <c r="F4329">
        <v>1.0777000000000001</v>
      </c>
      <c r="G4329">
        <v>82.7</v>
      </c>
      <c r="H4329">
        <v>49.8</v>
      </c>
      <c r="I4329">
        <v>236.75</v>
      </c>
      <c r="J4329">
        <v>323.5</v>
      </c>
      <c r="K4329">
        <v>110.75</v>
      </c>
      <c r="M4329">
        <v>9.6999999999999993</v>
      </c>
    </row>
    <row r="4330" spans="3:13" x14ac:dyDescent="0.25">
      <c r="C4330" s="95">
        <v>37652</v>
      </c>
      <c r="D4330">
        <v>1.6474</v>
      </c>
      <c r="E4330">
        <v>31.1</v>
      </c>
      <c r="F4330">
        <v>1.0767</v>
      </c>
      <c r="G4330">
        <v>82.6</v>
      </c>
      <c r="H4330">
        <v>50.924999999999997</v>
      </c>
      <c r="I4330">
        <v>238.25</v>
      </c>
      <c r="J4330">
        <v>320.5</v>
      </c>
      <c r="K4330">
        <v>110.75</v>
      </c>
      <c r="M4330">
        <v>9.7799999999999994</v>
      </c>
    </row>
    <row r="4331" spans="3:13" x14ac:dyDescent="0.25">
      <c r="C4331" s="95">
        <v>37651</v>
      </c>
      <c r="D4331">
        <v>1.6545000000000001</v>
      </c>
      <c r="E4331">
        <v>31.21</v>
      </c>
      <c r="F4331">
        <v>1.0820000000000001</v>
      </c>
      <c r="G4331">
        <v>82.075000000000003</v>
      </c>
      <c r="H4331">
        <v>50.25</v>
      </c>
      <c r="I4331">
        <v>237</v>
      </c>
      <c r="J4331">
        <v>315</v>
      </c>
      <c r="K4331">
        <v>111.25</v>
      </c>
      <c r="M4331">
        <v>9.77</v>
      </c>
    </row>
    <row r="4332" spans="3:13" x14ac:dyDescent="0.25">
      <c r="C4332" s="95">
        <v>37650</v>
      </c>
      <c r="D4332">
        <v>1.6466000000000001</v>
      </c>
      <c r="E4332">
        <v>31.02</v>
      </c>
      <c r="F4332">
        <v>1.0832999999999999</v>
      </c>
      <c r="G4332">
        <v>81.25</v>
      </c>
      <c r="H4332">
        <v>50.6</v>
      </c>
      <c r="I4332">
        <v>235.5</v>
      </c>
      <c r="J4332">
        <v>313</v>
      </c>
      <c r="K4332">
        <v>110.75</v>
      </c>
      <c r="M4332">
        <v>9.76</v>
      </c>
    </row>
    <row r="4333" spans="3:13" x14ac:dyDescent="0.25">
      <c r="C4333" s="95">
        <v>37649</v>
      </c>
      <c r="D4333">
        <v>1.6405000000000001</v>
      </c>
      <c r="E4333">
        <v>30.27</v>
      </c>
      <c r="F4333">
        <v>1.0820000000000001</v>
      </c>
      <c r="G4333">
        <v>79.75</v>
      </c>
      <c r="H4333">
        <v>49.15</v>
      </c>
      <c r="I4333">
        <v>238.5</v>
      </c>
      <c r="J4333">
        <v>317</v>
      </c>
      <c r="K4333">
        <v>110.75</v>
      </c>
      <c r="M4333">
        <v>9.76</v>
      </c>
    </row>
    <row r="4334" spans="3:13" x14ac:dyDescent="0.25">
      <c r="C4334" s="95">
        <v>37648</v>
      </c>
      <c r="D4334">
        <v>1.6364000000000001</v>
      </c>
      <c r="E4334">
        <v>29.86</v>
      </c>
      <c r="F4334">
        <v>1.0853999999999999</v>
      </c>
      <c r="G4334">
        <v>79.3</v>
      </c>
      <c r="H4334">
        <v>49.774999999999999</v>
      </c>
      <c r="I4334">
        <v>235</v>
      </c>
      <c r="J4334">
        <v>310.5</v>
      </c>
      <c r="K4334">
        <v>110.25</v>
      </c>
      <c r="M4334">
        <v>9.76</v>
      </c>
    </row>
    <row r="4335" spans="3:13" x14ac:dyDescent="0.25">
      <c r="C4335" s="95">
        <v>37645</v>
      </c>
      <c r="D4335">
        <v>1.6326000000000001</v>
      </c>
      <c r="E4335">
        <v>30.49</v>
      </c>
      <c r="F4335">
        <v>1.0820000000000001</v>
      </c>
      <c r="G4335">
        <v>79.400000000000006</v>
      </c>
      <c r="H4335">
        <v>50.875</v>
      </c>
      <c r="I4335">
        <v>235.5</v>
      </c>
      <c r="J4335">
        <v>318.5</v>
      </c>
      <c r="K4335">
        <v>110</v>
      </c>
      <c r="M4335">
        <v>9.76</v>
      </c>
    </row>
    <row r="4336" spans="3:13" x14ac:dyDescent="0.25">
      <c r="C4336" s="95">
        <v>37644</v>
      </c>
      <c r="D4336">
        <v>1.6231</v>
      </c>
      <c r="E4336">
        <v>29.72</v>
      </c>
      <c r="F4336">
        <v>1.0755999999999999</v>
      </c>
      <c r="G4336">
        <v>79.775000000000006</v>
      </c>
      <c r="H4336">
        <v>50.225000000000001</v>
      </c>
      <c r="I4336">
        <v>235.5</v>
      </c>
      <c r="J4336">
        <v>311.75</v>
      </c>
      <c r="K4336">
        <v>110</v>
      </c>
      <c r="M4336">
        <v>9.76</v>
      </c>
    </row>
    <row r="4337" spans="3:13" x14ac:dyDescent="0.25">
      <c r="C4337" s="95">
        <v>37643</v>
      </c>
      <c r="D4337">
        <v>1.6181000000000001</v>
      </c>
      <c r="E4337">
        <v>30.34</v>
      </c>
      <c r="F4337">
        <v>1.0727</v>
      </c>
      <c r="G4337">
        <v>80.45</v>
      </c>
      <c r="H4337">
        <v>50.475000000000001</v>
      </c>
      <c r="I4337">
        <v>234.75</v>
      </c>
      <c r="J4337">
        <v>314.5</v>
      </c>
      <c r="K4337">
        <v>109.5</v>
      </c>
      <c r="M4337">
        <v>9.76</v>
      </c>
    </row>
    <row r="4338" spans="3:13" x14ac:dyDescent="0.25">
      <c r="C4338" s="95">
        <v>37642</v>
      </c>
      <c r="D4338">
        <v>1.6173</v>
      </c>
      <c r="E4338">
        <v>30.74</v>
      </c>
      <c r="F4338">
        <v>1.0723</v>
      </c>
      <c r="G4338">
        <v>79.674999999999997</v>
      </c>
      <c r="H4338">
        <v>49.65</v>
      </c>
      <c r="I4338">
        <v>233.75</v>
      </c>
      <c r="J4338">
        <v>319.25</v>
      </c>
      <c r="K4338">
        <v>110.25</v>
      </c>
      <c r="M4338">
        <v>9.76</v>
      </c>
    </row>
    <row r="4339" spans="3:13" x14ac:dyDescent="0.25">
      <c r="C4339" s="95">
        <v>37641</v>
      </c>
      <c r="D4339">
        <v>1.6074999999999999</v>
      </c>
      <c r="E4339">
        <v>30.65</v>
      </c>
      <c r="F4339">
        <v>1.0678000000000001</v>
      </c>
      <c r="G4339">
        <v>79.674999999999997</v>
      </c>
      <c r="H4339">
        <v>50.625</v>
      </c>
      <c r="I4339">
        <v>232.5</v>
      </c>
      <c r="J4339">
        <v>316.75</v>
      </c>
      <c r="K4339">
        <v>110</v>
      </c>
      <c r="M4339">
        <v>9.77</v>
      </c>
    </row>
    <row r="4340" spans="3:13" x14ac:dyDescent="0.25">
      <c r="C4340" s="95">
        <v>37638</v>
      </c>
      <c r="D4340">
        <v>1.6137999999999999</v>
      </c>
      <c r="E4340">
        <v>30.54</v>
      </c>
      <c r="F4340">
        <v>1.0667</v>
      </c>
      <c r="G4340">
        <v>79.674999999999997</v>
      </c>
      <c r="H4340">
        <v>50.625</v>
      </c>
      <c r="I4340">
        <v>232.5</v>
      </c>
      <c r="J4340">
        <v>316.75</v>
      </c>
      <c r="K4340">
        <v>110.5</v>
      </c>
      <c r="M4340">
        <v>9.77</v>
      </c>
    </row>
    <row r="4341" spans="3:13" x14ac:dyDescent="0.25">
      <c r="C4341" s="95">
        <v>37637</v>
      </c>
      <c r="D4341">
        <v>1.6107</v>
      </c>
      <c r="E4341">
        <v>31.66</v>
      </c>
      <c r="F4341">
        <v>1.0617000000000001</v>
      </c>
      <c r="G4341">
        <v>79.674999999999997</v>
      </c>
      <c r="H4341">
        <v>51.825000000000003</v>
      </c>
      <c r="I4341">
        <v>230.75</v>
      </c>
      <c r="J4341">
        <v>311</v>
      </c>
      <c r="K4341">
        <v>110.5</v>
      </c>
      <c r="M4341">
        <v>9.76</v>
      </c>
    </row>
    <row r="4342" spans="3:13" x14ac:dyDescent="0.25">
      <c r="C4342" s="95">
        <v>37636</v>
      </c>
      <c r="D4342">
        <v>1.6046</v>
      </c>
      <c r="E4342">
        <v>31.22</v>
      </c>
      <c r="F4342">
        <v>1.0548</v>
      </c>
      <c r="G4342">
        <v>79.349999999999994</v>
      </c>
      <c r="H4342">
        <v>51.125</v>
      </c>
      <c r="I4342">
        <v>231.25</v>
      </c>
      <c r="J4342">
        <v>312.75</v>
      </c>
      <c r="K4342">
        <v>110.75</v>
      </c>
      <c r="M4342">
        <v>9.75</v>
      </c>
    </row>
    <row r="4343" spans="3:13" x14ac:dyDescent="0.25">
      <c r="C4343" s="95">
        <v>37635</v>
      </c>
      <c r="D4343">
        <v>1.6049</v>
      </c>
      <c r="E4343">
        <v>30.61</v>
      </c>
      <c r="F4343">
        <v>1.0549999999999999</v>
      </c>
      <c r="G4343">
        <v>80.8</v>
      </c>
      <c r="H4343">
        <v>52.825000000000003</v>
      </c>
      <c r="I4343">
        <v>231.25</v>
      </c>
      <c r="J4343">
        <v>314.25</v>
      </c>
      <c r="K4343">
        <v>111.75</v>
      </c>
      <c r="M4343">
        <v>9.76</v>
      </c>
    </row>
    <row r="4344" spans="3:13" x14ac:dyDescent="0.25">
      <c r="C4344" s="95">
        <v>37634</v>
      </c>
      <c r="D4344">
        <v>1.5999000000000001</v>
      </c>
      <c r="E4344">
        <v>30.2</v>
      </c>
      <c r="F4344">
        <v>1.0539000000000001</v>
      </c>
      <c r="G4344">
        <v>81</v>
      </c>
      <c r="H4344">
        <v>52.475000000000001</v>
      </c>
      <c r="I4344">
        <v>230.5</v>
      </c>
      <c r="J4344">
        <v>311.25</v>
      </c>
      <c r="K4344">
        <v>113</v>
      </c>
      <c r="M4344">
        <v>9.76</v>
      </c>
    </row>
    <row r="4345" spans="3:13" x14ac:dyDescent="0.25">
      <c r="C4345" s="95">
        <v>37631</v>
      </c>
      <c r="D4345">
        <v>1.6075999999999999</v>
      </c>
      <c r="E4345">
        <v>29.67</v>
      </c>
      <c r="F4345">
        <v>1.0573999999999999</v>
      </c>
      <c r="G4345">
        <v>81.474999999999994</v>
      </c>
      <c r="H4345">
        <v>52.75</v>
      </c>
      <c r="I4345">
        <v>234.75</v>
      </c>
      <c r="J4345">
        <v>319.25</v>
      </c>
      <c r="K4345">
        <v>111</v>
      </c>
      <c r="M4345">
        <v>9.76</v>
      </c>
    </row>
    <row r="4346" spans="3:13" x14ac:dyDescent="0.25">
      <c r="C4346" s="95">
        <v>37630</v>
      </c>
      <c r="D4346">
        <v>1.6059000000000001</v>
      </c>
      <c r="E4346">
        <v>29.64</v>
      </c>
      <c r="F4346">
        <v>1.0484</v>
      </c>
      <c r="G4346">
        <v>81.775000000000006</v>
      </c>
      <c r="H4346">
        <v>53.225000000000001</v>
      </c>
      <c r="I4346">
        <v>243.5</v>
      </c>
      <c r="J4346">
        <v>329</v>
      </c>
      <c r="K4346">
        <v>111</v>
      </c>
      <c r="M4346">
        <v>9.77</v>
      </c>
    </row>
    <row r="4347" spans="3:13" x14ac:dyDescent="0.25">
      <c r="C4347" s="95">
        <v>37629</v>
      </c>
      <c r="D4347">
        <v>1.6127</v>
      </c>
      <c r="E4347">
        <v>28.79</v>
      </c>
      <c r="F4347">
        <v>1.0495000000000001</v>
      </c>
      <c r="G4347">
        <v>81.099999999999994</v>
      </c>
      <c r="H4347">
        <v>52.125</v>
      </c>
      <c r="I4347">
        <v>245.25</v>
      </c>
      <c r="J4347">
        <v>337</v>
      </c>
      <c r="K4347">
        <v>111</v>
      </c>
      <c r="M4347">
        <v>9.82</v>
      </c>
    </row>
    <row r="4348" spans="3:13" x14ac:dyDescent="0.25">
      <c r="C4348" s="95">
        <v>37628</v>
      </c>
      <c r="D4348">
        <v>1.6043000000000001</v>
      </c>
      <c r="E4348">
        <v>29.33</v>
      </c>
      <c r="F4348">
        <v>1.0414000000000001</v>
      </c>
      <c r="G4348">
        <v>81.424999999999997</v>
      </c>
      <c r="H4348">
        <v>51.75</v>
      </c>
      <c r="I4348">
        <v>240</v>
      </c>
      <c r="J4348">
        <v>327.75</v>
      </c>
      <c r="K4348">
        <v>111.25</v>
      </c>
      <c r="M4348">
        <v>9.85</v>
      </c>
    </row>
    <row r="4349" spans="3:13" x14ac:dyDescent="0.25">
      <c r="C4349" s="95">
        <v>37627</v>
      </c>
      <c r="D4349">
        <v>1.6080000000000001</v>
      </c>
      <c r="E4349">
        <v>30.2</v>
      </c>
      <c r="F4349">
        <v>1.0467</v>
      </c>
      <c r="G4349">
        <v>80.775000000000006</v>
      </c>
      <c r="H4349">
        <v>51.774999999999999</v>
      </c>
      <c r="I4349">
        <v>235.75</v>
      </c>
      <c r="J4349">
        <v>331.5</v>
      </c>
      <c r="K4349">
        <v>111.75</v>
      </c>
      <c r="M4349">
        <v>9.8000000000000007</v>
      </c>
    </row>
    <row r="4350" spans="3:13" x14ac:dyDescent="0.25">
      <c r="C4350" s="95">
        <v>37624</v>
      </c>
      <c r="D4350">
        <v>1.6091</v>
      </c>
      <c r="E4350">
        <v>30.77</v>
      </c>
      <c r="F4350">
        <v>1.0421</v>
      </c>
      <c r="G4350">
        <v>80.849999999999994</v>
      </c>
      <c r="H4350">
        <v>53.075000000000003</v>
      </c>
      <c r="I4350">
        <v>236</v>
      </c>
      <c r="J4350">
        <v>330.5</v>
      </c>
      <c r="K4350">
        <v>112</v>
      </c>
      <c r="M4350">
        <v>9.8000000000000007</v>
      </c>
    </row>
    <row r="4351" spans="3:13" x14ac:dyDescent="0.25">
      <c r="C4351" s="95">
        <v>37623</v>
      </c>
      <c r="D4351">
        <v>1.5939000000000001</v>
      </c>
      <c r="E4351">
        <v>29.43</v>
      </c>
      <c r="F4351">
        <v>1.036</v>
      </c>
      <c r="G4351">
        <v>79.599999999999994</v>
      </c>
      <c r="H4351">
        <v>51.825000000000003</v>
      </c>
      <c r="I4351">
        <v>237</v>
      </c>
      <c r="J4351">
        <v>328.75</v>
      </c>
      <c r="K4351">
        <v>112</v>
      </c>
      <c r="M4351">
        <v>9.6999999999999993</v>
      </c>
    </row>
    <row r="4352" spans="3:13" x14ac:dyDescent="0.25">
      <c r="C4352" s="95">
        <v>37622</v>
      </c>
      <c r="D4352">
        <v>1.6101000000000001</v>
      </c>
      <c r="E4352">
        <v>28.66</v>
      </c>
      <c r="F4352">
        <v>1.0488999999999999</v>
      </c>
      <c r="G4352">
        <v>75.349999999999994</v>
      </c>
      <c r="H4352">
        <v>51.6</v>
      </c>
      <c r="I4352">
        <v>235.75</v>
      </c>
      <c r="J4352">
        <v>325</v>
      </c>
      <c r="K4352">
        <v>112</v>
      </c>
      <c r="M4352">
        <v>9.6999999999999993</v>
      </c>
    </row>
    <row r="4353" spans="3:13" x14ac:dyDescent="0.25">
      <c r="C4353" s="95">
        <v>37621</v>
      </c>
      <c r="D4353">
        <v>1.611</v>
      </c>
      <c r="E4353">
        <v>28.66</v>
      </c>
      <c r="F4353">
        <v>1.0496000000000001</v>
      </c>
      <c r="G4353">
        <v>75.349999999999994</v>
      </c>
      <c r="H4353">
        <v>51.6</v>
      </c>
      <c r="I4353">
        <v>235.75</v>
      </c>
      <c r="J4353">
        <v>325</v>
      </c>
      <c r="K4353">
        <v>112</v>
      </c>
      <c r="M4353">
        <v>9.6999999999999993</v>
      </c>
    </row>
    <row r="4354" spans="3:13" x14ac:dyDescent="0.25">
      <c r="C4354" s="95">
        <v>37620</v>
      </c>
      <c r="D4354">
        <v>1.6044</v>
      </c>
      <c r="E4354">
        <v>29.66</v>
      </c>
      <c r="F4354">
        <v>1.0487</v>
      </c>
      <c r="G4354">
        <v>75.55</v>
      </c>
      <c r="H4354">
        <v>53.55</v>
      </c>
      <c r="I4354">
        <v>235.75</v>
      </c>
      <c r="J4354">
        <v>329</v>
      </c>
      <c r="K4354">
        <v>112.25</v>
      </c>
      <c r="M4354">
        <v>9.6999999999999993</v>
      </c>
    </row>
    <row r="4355" spans="3:13" x14ac:dyDescent="0.25">
      <c r="C4355" s="95">
        <v>37617</v>
      </c>
      <c r="D4355">
        <v>1.6034999999999999</v>
      </c>
      <c r="E4355">
        <v>30.16</v>
      </c>
      <c r="F4355">
        <v>1.0436000000000001</v>
      </c>
      <c r="G4355">
        <v>75.05</v>
      </c>
      <c r="H4355">
        <v>53.5</v>
      </c>
      <c r="I4355">
        <v>239.75</v>
      </c>
      <c r="J4355">
        <v>333</v>
      </c>
      <c r="K4355">
        <v>112.5</v>
      </c>
      <c r="M4355">
        <v>9.7200000000000006</v>
      </c>
    </row>
    <row r="4356" spans="3:13" x14ac:dyDescent="0.25">
      <c r="C4356" s="95">
        <v>37616</v>
      </c>
      <c r="D4356">
        <v>1.5995999999999999</v>
      </c>
      <c r="E4356">
        <v>29.61</v>
      </c>
      <c r="F4356">
        <v>1.0378000000000001</v>
      </c>
      <c r="G4356">
        <v>75.099999999999994</v>
      </c>
      <c r="H4356">
        <v>53.975000000000001</v>
      </c>
      <c r="I4356">
        <v>242.75</v>
      </c>
      <c r="J4356">
        <v>338.25</v>
      </c>
      <c r="K4356">
        <v>112.75</v>
      </c>
      <c r="M4356">
        <v>9.75</v>
      </c>
    </row>
    <row r="4357" spans="3:13" x14ac:dyDescent="0.25">
      <c r="C4357" s="95">
        <v>37615</v>
      </c>
      <c r="D4357">
        <v>1.5954999999999999</v>
      </c>
      <c r="E4357">
        <v>29.61</v>
      </c>
      <c r="F4357">
        <v>1.0321</v>
      </c>
      <c r="G4357">
        <v>75.2</v>
      </c>
      <c r="H4357">
        <v>53.15</v>
      </c>
      <c r="I4357">
        <v>242.75</v>
      </c>
      <c r="J4357">
        <v>345.75</v>
      </c>
      <c r="K4357">
        <v>112.75</v>
      </c>
      <c r="M4357">
        <v>9.76</v>
      </c>
    </row>
    <row r="4358" spans="3:13" x14ac:dyDescent="0.25">
      <c r="C4358" s="95">
        <v>37614</v>
      </c>
      <c r="D4358">
        <v>1.5946</v>
      </c>
      <c r="E4358">
        <v>29.61</v>
      </c>
      <c r="F4358">
        <v>1.0298</v>
      </c>
      <c r="G4358">
        <v>75.2</v>
      </c>
      <c r="H4358">
        <v>53.15</v>
      </c>
      <c r="I4358">
        <v>242.75</v>
      </c>
      <c r="J4358">
        <v>345.75</v>
      </c>
      <c r="K4358">
        <v>112.75</v>
      </c>
      <c r="M4358">
        <v>9.76</v>
      </c>
    </row>
    <row r="4359" spans="3:13" x14ac:dyDescent="0.25">
      <c r="C4359" s="95">
        <v>37613</v>
      </c>
      <c r="D4359">
        <v>1.5932999999999999</v>
      </c>
      <c r="E4359">
        <v>29.72</v>
      </c>
      <c r="F4359">
        <v>1.0263</v>
      </c>
      <c r="G4359">
        <v>75.2</v>
      </c>
      <c r="H4359">
        <v>53.15</v>
      </c>
      <c r="I4359">
        <v>242.75</v>
      </c>
      <c r="J4359">
        <v>345.75</v>
      </c>
      <c r="K4359">
        <v>112.75</v>
      </c>
      <c r="M4359">
        <v>9.76</v>
      </c>
    </row>
    <row r="4360" spans="3:13" x14ac:dyDescent="0.25">
      <c r="C4360" s="95">
        <v>37610</v>
      </c>
      <c r="D4360">
        <v>1.6022000000000001</v>
      </c>
      <c r="E4360">
        <v>28.34</v>
      </c>
      <c r="F4360">
        <v>1.0266999999999999</v>
      </c>
      <c r="G4360">
        <v>75.099999999999994</v>
      </c>
      <c r="H4360">
        <v>51.8</v>
      </c>
      <c r="I4360">
        <v>239.25</v>
      </c>
      <c r="J4360">
        <v>342.75</v>
      </c>
      <c r="K4360">
        <v>112.75</v>
      </c>
      <c r="M4360">
        <v>9.76</v>
      </c>
    </row>
    <row r="4361" spans="3:13" x14ac:dyDescent="0.25">
      <c r="C4361" s="95">
        <v>37609</v>
      </c>
      <c r="D4361">
        <v>1.6037999999999999</v>
      </c>
      <c r="E4361">
        <v>28.22</v>
      </c>
      <c r="F4361">
        <v>1.0270999999999999</v>
      </c>
      <c r="G4361">
        <v>74.099999999999994</v>
      </c>
      <c r="H4361">
        <v>51.9</v>
      </c>
      <c r="I4361">
        <v>239.75</v>
      </c>
      <c r="J4361">
        <v>350.25</v>
      </c>
      <c r="K4361">
        <v>112.25</v>
      </c>
      <c r="M4361">
        <v>9.76</v>
      </c>
    </row>
    <row r="4362" spans="3:13" x14ac:dyDescent="0.25">
      <c r="C4362" s="95">
        <v>37608</v>
      </c>
      <c r="D4362">
        <v>1.6019000000000001</v>
      </c>
      <c r="E4362">
        <v>28.49</v>
      </c>
      <c r="F4362">
        <v>1.0265</v>
      </c>
      <c r="G4362">
        <v>73.724999999999994</v>
      </c>
      <c r="H4362">
        <v>51.225000000000001</v>
      </c>
      <c r="I4362">
        <v>240</v>
      </c>
      <c r="J4362">
        <v>356</v>
      </c>
      <c r="K4362">
        <v>111.75</v>
      </c>
      <c r="M4362">
        <v>9.76</v>
      </c>
    </row>
    <row r="4363" spans="3:13" x14ac:dyDescent="0.25">
      <c r="C4363" s="95">
        <v>37607</v>
      </c>
      <c r="D4363">
        <v>1.5988</v>
      </c>
      <c r="E4363">
        <v>27.92</v>
      </c>
      <c r="F4363">
        <v>1.0285</v>
      </c>
      <c r="G4363">
        <v>73.599999999999994</v>
      </c>
      <c r="H4363">
        <v>52.325000000000003</v>
      </c>
      <c r="I4363">
        <v>238.25</v>
      </c>
      <c r="J4363">
        <v>361.5</v>
      </c>
      <c r="K4363">
        <v>112</v>
      </c>
      <c r="M4363">
        <v>9.76</v>
      </c>
    </row>
    <row r="4364" spans="3:13" x14ac:dyDescent="0.25">
      <c r="C4364" s="95">
        <v>37606</v>
      </c>
      <c r="D4364">
        <v>1.5911999999999999</v>
      </c>
      <c r="E4364">
        <v>28.38</v>
      </c>
      <c r="F4364">
        <v>1.0221</v>
      </c>
      <c r="G4364">
        <v>73.8</v>
      </c>
      <c r="H4364">
        <v>51.825000000000003</v>
      </c>
      <c r="I4364">
        <v>238.75</v>
      </c>
      <c r="J4364">
        <v>355</v>
      </c>
      <c r="K4364">
        <v>112</v>
      </c>
      <c r="M4364">
        <v>9.76</v>
      </c>
    </row>
    <row r="4365" spans="3:13" x14ac:dyDescent="0.25">
      <c r="C4365" s="95">
        <v>37603</v>
      </c>
      <c r="D4365">
        <v>1.5891</v>
      </c>
      <c r="E4365">
        <v>27.21</v>
      </c>
      <c r="F4365">
        <v>1.0232000000000001</v>
      </c>
      <c r="G4365">
        <v>73.025000000000006</v>
      </c>
      <c r="H4365">
        <v>43.85</v>
      </c>
      <c r="I4365">
        <v>235.5</v>
      </c>
      <c r="J4365">
        <v>344.5</v>
      </c>
      <c r="K4365">
        <v>112.25</v>
      </c>
      <c r="M4365">
        <v>9.7899999999999991</v>
      </c>
    </row>
    <row r="4366" spans="3:13" x14ac:dyDescent="0.25">
      <c r="C4366" s="95">
        <v>37602</v>
      </c>
      <c r="D4366">
        <v>1.5815999999999999</v>
      </c>
      <c r="E4366">
        <v>26.87</v>
      </c>
      <c r="F4366">
        <v>1.0184</v>
      </c>
      <c r="G4366">
        <v>72.924999999999997</v>
      </c>
      <c r="H4366">
        <v>43.45</v>
      </c>
      <c r="I4366">
        <v>236</v>
      </c>
      <c r="J4366">
        <v>345.5</v>
      </c>
      <c r="K4366">
        <v>112</v>
      </c>
      <c r="M4366">
        <v>9.7799999999999994</v>
      </c>
    </row>
    <row r="4367" spans="3:13" x14ac:dyDescent="0.25">
      <c r="C4367" s="95">
        <v>37601</v>
      </c>
      <c r="D4367">
        <v>1.5767</v>
      </c>
      <c r="E4367">
        <v>26.25</v>
      </c>
      <c r="F4367">
        <v>1.0081</v>
      </c>
      <c r="G4367">
        <v>73.825000000000003</v>
      </c>
      <c r="H4367">
        <v>43.25</v>
      </c>
      <c r="I4367">
        <v>237.75</v>
      </c>
      <c r="J4367">
        <v>347.5</v>
      </c>
      <c r="K4367">
        <v>110.5</v>
      </c>
      <c r="M4367">
        <v>9.8000000000000007</v>
      </c>
    </row>
    <row r="4368" spans="3:13" x14ac:dyDescent="0.25">
      <c r="C4368" s="95">
        <v>37600</v>
      </c>
      <c r="D4368">
        <v>1.5706</v>
      </c>
      <c r="E4368">
        <v>26.42</v>
      </c>
      <c r="F4368">
        <v>1.0083</v>
      </c>
      <c r="G4368">
        <v>74.775000000000006</v>
      </c>
      <c r="H4368">
        <v>42.475000000000001</v>
      </c>
      <c r="I4368">
        <v>234.5</v>
      </c>
      <c r="J4368">
        <v>339.5</v>
      </c>
      <c r="K4368">
        <v>111.25</v>
      </c>
      <c r="M4368">
        <v>9.83</v>
      </c>
    </row>
    <row r="4369" spans="3:13" x14ac:dyDescent="0.25">
      <c r="C4369" s="95">
        <v>37599</v>
      </c>
      <c r="D4369">
        <v>1.5791999999999999</v>
      </c>
      <c r="E4369">
        <v>25.76</v>
      </c>
      <c r="F4369">
        <v>1.0105</v>
      </c>
      <c r="G4369">
        <v>74.724999999999994</v>
      </c>
      <c r="H4369">
        <v>43.674999999999997</v>
      </c>
      <c r="I4369">
        <v>232</v>
      </c>
      <c r="J4369">
        <v>348</v>
      </c>
      <c r="K4369">
        <v>110.75</v>
      </c>
      <c r="M4369">
        <v>9.8800000000000008</v>
      </c>
    </row>
    <row r="4370" spans="3:13" x14ac:dyDescent="0.25">
      <c r="C4370" s="95">
        <v>37596</v>
      </c>
      <c r="D4370">
        <v>1.5762</v>
      </c>
      <c r="E4370">
        <v>25.46</v>
      </c>
      <c r="F4370">
        <v>1.0096000000000001</v>
      </c>
      <c r="G4370">
        <v>74.849999999999994</v>
      </c>
      <c r="H4370">
        <v>45.674999999999997</v>
      </c>
      <c r="I4370">
        <v>233.25</v>
      </c>
      <c r="J4370">
        <v>349.25</v>
      </c>
      <c r="K4370">
        <v>110.75</v>
      </c>
      <c r="M4370">
        <v>9.8800000000000008</v>
      </c>
    </row>
    <row r="4371" spans="3:13" x14ac:dyDescent="0.25">
      <c r="C4371" s="95">
        <v>37595</v>
      </c>
      <c r="D4371">
        <v>1.5713999999999999</v>
      </c>
      <c r="E4371">
        <v>25.8</v>
      </c>
      <c r="F4371">
        <v>1.0004999999999999</v>
      </c>
      <c r="G4371">
        <v>75.625</v>
      </c>
      <c r="H4371">
        <v>46.424999999999997</v>
      </c>
      <c r="I4371">
        <v>234</v>
      </c>
      <c r="J4371">
        <v>347</v>
      </c>
      <c r="K4371">
        <v>110.75</v>
      </c>
      <c r="M4371">
        <v>9.9700000000000006</v>
      </c>
    </row>
    <row r="4372" spans="3:13" x14ac:dyDescent="0.25">
      <c r="C4372" s="95">
        <v>37594</v>
      </c>
      <c r="D4372">
        <v>1.5701000000000001</v>
      </c>
      <c r="E4372">
        <v>25.18</v>
      </c>
      <c r="F4372">
        <v>1.0003</v>
      </c>
      <c r="G4372">
        <v>75.625</v>
      </c>
      <c r="H4372">
        <v>46.375</v>
      </c>
      <c r="I4372">
        <v>237.75</v>
      </c>
      <c r="J4372">
        <v>356.75</v>
      </c>
      <c r="K4372">
        <v>110.5</v>
      </c>
      <c r="M4372">
        <v>10</v>
      </c>
    </row>
    <row r="4373" spans="3:13" x14ac:dyDescent="0.25">
      <c r="C4373" s="95">
        <v>37593</v>
      </c>
      <c r="D4373">
        <v>1.5694999999999999</v>
      </c>
      <c r="E4373">
        <v>25.85</v>
      </c>
      <c r="F4373">
        <v>0.99619999999999997</v>
      </c>
      <c r="G4373">
        <v>74.775000000000006</v>
      </c>
      <c r="H4373">
        <v>45.7</v>
      </c>
      <c r="I4373">
        <v>237.75</v>
      </c>
      <c r="J4373">
        <v>356.5</v>
      </c>
      <c r="K4373">
        <v>111.5</v>
      </c>
      <c r="M4373">
        <v>10</v>
      </c>
    </row>
    <row r="4374" spans="3:13" x14ac:dyDescent="0.25">
      <c r="C4374" s="95">
        <v>37592</v>
      </c>
      <c r="D4374">
        <v>1.5579000000000001</v>
      </c>
      <c r="E4374">
        <v>25.62</v>
      </c>
      <c r="F4374">
        <v>0.99660000000000004</v>
      </c>
      <c r="G4374">
        <v>74.974999999999994</v>
      </c>
      <c r="H4374">
        <v>45.55</v>
      </c>
      <c r="I4374">
        <v>240.25</v>
      </c>
      <c r="J4374">
        <v>372</v>
      </c>
      <c r="K4374">
        <v>113</v>
      </c>
      <c r="M4374">
        <v>10.02</v>
      </c>
    </row>
    <row r="4375" spans="3:13" x14ac:dyDescent="0.25">
      <c r="C4375" s="95">
        <v>37589</v>
      </c>
      <c r="D4375">
        <v>1.5566</v>
      </c>
      <c r="E4375">
        <v>25.16</v>
      </c>
      <c r="F4375">
        <v>0.99429999999999996</v>
      </c>
      <c r="G4375">
        <v>74.775000000000006</v>
      </c>
      <c r="H4375">
        <v>46.55</v>
      </c>
      <c r="I4375">
        <v>240.25</v>
      </c>
      <c r="J4375">
        <v>373</v>
      </c>
      <c r="K4375">
        <v>113</v>
      </c>
      <c r="M4375">
        <v>9.8000000000000007</v>
      </c>
    </row>
    <row r="4376" spans="3:13" x14ac:dyDescent="0.25">
      <c r="C4376" s="95">
        <v>37588</v>
      </c>
      <c r="D4376">
        <v>1.5510999999999999</v>
      </c>
      <c r="E4376">
        <v>25.01</v>
      </c>
      <c r="F4376">
        <v>0.99409999999999998</v>
      </c>
      <c r="G4376">
        <v>74.974999999999994</v>
      </c>
      <c r="H4376">
        <v>46.75</v>
      </c>
      <c r="I4376">
        <v>240.75</v>
      </c>
      <c r="J4376">
        <v>380.5</v>
      </c>
      <c r="K4376">
        <v>114</v>
      </c>
      <c r="M4376">
        <v>9.8000000000000007</v>
      </c>
    </row>
    <row r="4377" spans="3:13" x14ac:dyDescent="0.25">
      <c r="C4377" s="95">
        <v>37587</v>
      </c>
      <c r="D4377">
        <v>1.5469999999999999</v>
      </c>
      <c r="E4377">
        <v>25.25</v>
      </c>
      <c r="F4377">
        <v>0.99019999999999997</v>
      </c>
      <c r="G4377">
        <v>74.974999999999994</v>
      </c>
      <c r="H4377">
        <v>46.75</v>
      </c>
      <c r="I4377">
        <v>240.75</v>
      </c>
      <c r="J4377">
        <v>380.5</v>
      </c>
      <c r="K4377">
        <v>114.25</v>
      </c>
      <c r="M4377">
        <v>9.8000000000000007</v>
      </c>
    </row>
    <row r="4378" spans="3:13" x14ac:dyDescent="0.25">
      <c r="C4378" s="95">
        <v>37586</v>
      </c>
      <c r="D4378">
        <v>1.552</v>
      </c>
      <c r="E4378">
        <v>24.85</v>
      </c>
      <c r="F4378">
        <v>0.99339999999999995</v>
      </c>
      <c r="G4378">
        <v>74.25</v>
      </c>
      <c r="H4378">
        <v>45.8</v>
      </c>
      <c r="I4378">
        <v>242.25</v>
      </c>
      <c r="J4378">
        <v>374.5</v>
      </c>
      <c r="K4378">
        <v>114.25</v>
      </c>
      <c r="M4378">
        <v>9.8000000000000007</v>
      </c>
    </row>
    <row r="4379" spans="3:13" x14ac:dyDescent="0.25">
      <c r="C4379" s="95">
        <v>37585</v>
      </c>
      <c r="D4379">
        <v>1.5641</v>
      </c>
      <c r="E4379">
        <v>24.67</v>
      </c>
      <c r="F4379">
        <v>0.99139999999999995</v>
      </c>
      <c r="G4379">
        <v>74.05</v>
      </c>
      <c r="H4379">
        <v>45.2</v>
      </c>
      <c r="I4379">
        <v>243.25</v>
      </c>
      <c r="J4379">
        <v>382.25</v>
      </c>
      <c r="K4379">
        <v>114.5</v>
      </c>
      <c r="M4379">
        <v>9.8000000000000007</v>
      </c>
    </row>
    <row r="4380" spans="3:13" x14ac:dyDescent="0.25">
      <c r="C4380" s="95">
        <v>37582</v>
      </c>
      <c r="D4380">
        <v>1.5799000000000001</v>
      </c>
      <c r="E4380">
        <v>25.21</v>
      </c>
      <c r="F4380">
        <v>0.99650000000000005</v>
      </c>
      <c r="G4380">
        <v>74.150000000000006</v>
      </c>
      <c r="H4380">
        <v>45.15</v>
      </c>
      <c r="I4380">
        <v>247.75</v>
      </c>
      <c r="J4380">
        <v>373.75</v>
      </c>
      <c r="K4380">
        <v>114.5</v>
      </c>
      <c r="M4380">
        <v>9.8000000000000007</v>
      </c>
    </row>
    <row r="4381" spans="3:13" x14ac:dyDescent="0.25">
      <c r="C4381" s="95">
        <v>37581</v>
      </c>
      <c r="D4381">
        <v>1.5819000000000001</v>
      </c>
      <c r="E4381">
        <v>24.83</v>
      </c>
      <c r="F4381">
        <v>1.0019</v>
      </c>
      <c r="G4381">
        <v>74.224999999999994</v>
      </c>
      <c r="H4381">
        <v>44.9</v>
      </c>
      <c r="I4381">
        <v>246.5</v>
      </c>
      <c r="J4381">
        <v>374.25</v>
      </c>
      <c r="K4381">
        <v>114.25</v>
      </c>
      <c r="M4381">
        <v>9.8000000000000007</v>
      </c>
    </row>
    <row r="4382" spans="3:13" x14ac:dyDescent="0.25">
      <c r="C4382" s="95">
        <v>37580</v>
      </c>
      <c r="D4382">
        <v>1.5708</v>
      </c>
      <c r="E4382">
        <v>24.53</v>
      </c>
      <c r="F4382">
        <v>1.0011000000000001</v>
      </c>
      <c r="G4382">
        <v>74.224999999999994</v>
      </c>
      <c r="H4382">
        <v>46.024999999999999</v>
      </c>
      <c r="I4382">
        <v>248</v>
      </c>
      <c r="J4382">
        <v>374.5</v>
      </c>
      <c r="K4382">
        <v>113.5</v>
      </c>
      <c r="M4382">
        <v>9.8000000000000007</v>
      </c>
    </row>
    <row r="4383" spans="3:13" x14ac:dyDescent="0.25">
      <c r="C4383" s="95">
        <v>37579</v>
      </c>
      <c r="D4383">
        <v>1.5805</v>
      </c>
      <c r="E4383">
        <v>24.08</v>
      </c>
      <c r="F4383">
        <v>1.0029999999999999</v>
      </c>
      <c r="G4383">
        <v>73.424999999999997</v>
      </c>
      <c r="H4383">
        <v>45.625</v>
      </c>
      <c r="I4383">
        <v>247.5</v>
      </c>
      <c r="J4383">
        <v>385</v>
      </c>
      <c r="K4383">
        <v>113.5</v>
      </c>
      <c r="M4383">
        <v>9.82</v>
      </c>
    </row>
    <row r="4384" spans="3:13" x14ac:dyDescent="0.25">
      <c r="C4384" s="95">
        <v>37578</v>
      </c>
      <c r="D4384">
        <v>1.5812999999999999</v>
      </c>
      <c r="E4384">
        <v>24.28</v>
      </c>
      <c r="F4384">
        <v>1.0083</v>
      </c>
      <c r="G4384">
        <v>73.424999999999997</v>
      </c>
      <c r="H4384">
        <v>44.274999999999999</v>
      </c>
      <c r="I4384">
        <v>243.75</v>
      </c>
      <c r="J4384">
        <v>382.25</v>
      </c>
      <c r="K4384">
        <v>113.5</v>
      </c>
      <c r="M4384">
        <v>9.85</v>
      </c>
    </row>
    <row r="4385" spans="3:13" x14ac:dyDescent="0.25">
      <c r="C4385" s="95">
        <v>37575</v>
      </c>
      <c r="D4385">
        <v>1.5799000000000001</v>
      </c>
      <c r="E4385">
        <v>23.35</v>
      </c>
      <c r="F4385">
        <v>1.0091000000000001</v>
      </c>
      <c r="G4385">
        <v>72.974999999999994</v>
      </c>
      <c r="H4385">
        <v>45.75</v>
      </c>
      <c r="I4385">
        <v>242</v>
      </c>
      <c r="J4385">
        <v>389.75</v>
      </c>
      <c r="K4385">
        <v>113.5</v>
      </c>
      <c r="M4385">
        <v>9.8000000000000007</v>
      </c>
    </row>
    <row r="4386" spans="3:13" x14ac:dyDescent="0.25">
      <c r="C4386" s="95">
        <v>37574</v>
      </c>
      <c r="D4386">
        <v>1.5790999999999999</v>
      </c>
      <c r="E4386">
        <v>22.81</v>
      </c>
      <c r="F4386">
        <v>1.0042</v>
      </c>
      <c r="G4386">
        <v>73.224999999999994</v>
      </c>
      <c r="H4386">
        <v>44.6</v>
      </c>
      <c r="I4386">
        <v>244</v>
      </c>
      <c r="J4386">
        <v>391.25</v>
      </c>
      <c r="K4386">
        <v>113.5</v>
      </c>
      <c r="M4386">
        <v>9.67</v>
      </c>
    </row>
    <row r="4387" spans="3:13" x14ac:dyDescent="0.25">
      <c r="C4387" s="95">
        <v>37573</v>
      </c>
      <c r="D4387">
        <v>1.5860000000000001</v>
      </c>
      <c r="E4387">
        <v>22.7</v>
      </c>
      <c r="F4387">
        <v>1.0077</v>
      </c>
      <c r="G4387">
        <v>73.099999999999994</v>
      </c>
      <c r="H4387">
        <v>45.15</v>
      </c>
      <c r="I4387">
        <v>240.5</v>
      </c>
      <c r="J4387">
        <v>381</v>
      </c>
      <c r="K4387">
        <v>113</v>
      </c>
      <c r="M4387">
        <v>9.69</v>
      </c>
    </row>
    <row r="4388" spans="3:13" x14ac:dyDescent="0.25">
      <c r="C4388" s="95">
        <v>37572</v>
      </c>
      <c r="D4388">
        <v>1.5894999999999999</v>
      </c>
      <c r="E4388">
        <v>23.72</v>
      </c>
      <c r="F4388">
        <v>1.0121</v>
      </c>
      <c r="G4388">
        <v>72.924999999999997</v>
      </c>
      <c r="H4388">
        <v>45.1</v>
      </c>
      <c r="I4388">
        <v>238.25</v>
      </c>
      <c r="J4388">
        <v>374.5</v>
      </c>
      <c r="K4388">
        <v>114.75</v>
      </c>
      <c r="M4388">
        <v>9.6999999999999993</v>
      </c>
    </row>
    <row r="4389" spans="3:13" x14ac:dyDescent="0.25">
      <c r="C4389" s="95">
        <v>37571</v>
      </c>
      <c r="D4389">
        <v>1.587</v>
      </c>
      <c r="E4389">
        <v>23.79</v>
      </c>
      <c r="F4389">
        <v>1.0104</v>
      </c>
      <c r="G4389">
        <v>72.625</v>
      </c>
      <c r="H4389">
        <v>46.825000000000003</v>
      </c>
      <c r="I4389">
        <v>235.75</v>
      </c>
      <c r="J4389">
        <v>383.5</v>
      </c>
      <c r="K4389">
        <v>113.25</v>
      </c>
      <c r="M4389">
        <v>9.75</v>
      </c>
    </row>
    <row r="4390" spans="3:13" x14ac:dyDescent="0.25">
      <c r="C4390" s="95">
        <v>37568</v>
      </c>
      <c r="D4390">
        <v>1.5911999999999999</v>
      </c>
      <c r="E4390">
        <v>23.58</v>
      </c>
      <c r="F4390">
        <v>1.0126999999999999</v>
      </c>
      <c r="G4390">
        <v>72.650000000000006</v>
      </c>
      <c r="H4390">
        <v>45.9</v>
      </c>
      <c r="I4390">
        <v>235.75</v>
      </c>
      <c r="J4390">
        <v>382.5</v>
      </c>
      <c r="K4390">
        <v>114.25</v>
      </c>
      <c r="M4390">
        <v>9.73</v>
      </c>
    </row>
    <row r="4391" spans="3:13" x14ac:dyDescent="0.25">
      <c r="C4391" s="95">
        <v>37567</v>
      </c>
      <c r="D4391">
        <v>1.5795999999999999</v>
      </c>
      <c r="E4391">
        <v>23.48</v>
      </c>
      <c r="F4391">
        <v>1.0089999999999999</v>
      </c>
      <c r="G4391">
        <v>73.125</v>
      </c>
      <c r="H4391">
        <v>45.924999999999997</v>
      </c>
      <c r="I4391">
        <v>241</v>
      </c>
      <c r="J4391">
        <v>397</v>
      </c>
      <c r="K4391">
        <v>115.75</v>
      </c>
      <c r="M4391">
        <v>9.73</v>
      </c>
    </row>
    <row r="4392" spans="3:13" x14ac:dyDescent="0.25">
      <c r="C4392" s="95">
        <v>37566</v>
      </c>
      <c r="D4392">
        <v>1.5631999999999999</v>
      </c>
      <c r="E4392">
        <v>23.7</v>
      </c>
      <c r="F4392">
        <v>1.0024</v>
      </c>
      <c r="G4392">
        <v>72.849999999999994</v>
      </c>
      <c r="H4392">
        <v>45</v>
      </c>
      <c r="I4392">
        <v>243</v>
      </c>
      <c r="J4392">
        <v>394.5</v>
      </c>
      <c r="K4392">
        <v>117.25</v>
      </c>
      <c r="M4392">
        <v>9.73</v>
      </c>
    </row>
    <row r="4393" spans="3:13" x14ac:dyDescent="0.25">
      <c r="C4393" s="95">
        <v>37565</v>
      </c>
      <c r="D4393">
        <v>1.5625</v>
      </c>
      <c r="E4393">
        <v>24.12</v>
      </c>
      <c r="F4393">
        <v>0.99960000000000004</v>
      </c>
      <c r="G4393">
        <v>72.55</v>
      </c>
      <c r="H4393">
        <v>44.825000000000003</v>
      </c>
      <c r="I4393">
        <v>242</v>
      </c>
      <c r="J4393">
        <v>400.75</v>
      </c>
      <c r="K4393">
        <v>117.75</v>
      </c>
      <c r="M4393">
        <v>9.7200000000000006</v>
      </c>
    </row>
    <row r="4394" spans="3:13" x14ac:dyDescent="0.25">
      <c r="C4394" s="95">
        <v>37564</v>
      </c>
      <c r="D4394">
        <v>1.5573999999999999</v>
      </c>
      <c r="E4394">
        <v>25.02</v>
      </c>
      <c r="F4394">
        <v>0.99780000000000002</v>
      </c>
      <c r="G4394">
        <v>72.575000000000003</v>
      </c>
      <c r="H4394">
        <v>43.05</v>
      </c>
      <c r="I4394">
        <v>244.25</v>
      </c>
      <c r="J4394">
        <v>408.25</v>
      </c>
      <c r="K4394">
        <v>118</v>
      </c>
      <c r="M4394">
        <v>9.7100000000000009</v>
      </c>
    </row>
    <row r="4395" spans="3:13" x14ac:dyDescent="0.25">
      <c r="C4395" s="95">
        <v>37561</v>
      </c>
      <c r="D4395">
        <v>1.5634999999999999</v>
      </c>
      <c r="E4395">
        <v>25.41</v>
      </c>
      <c r="F4395">
        <v>0.99660000000000004</v>
      </c>
      <c r="G4395">
        <v>73.05</v>
      </c>
      <c r="H4395">
        <v>43.174999999999997</v>
      </c>
      <c r="I4395">
        <v>247.5</v>
      </c>
      <c r="J4395">
        <v>413.5</v>
      </c>
      <c r="K4395">
        <v>117.5</v>
      </c>
      <c r="M4395">
        <v>10.72</v>
      </c>
    </row>
    <row r="4396" spans="3:13" x14ac:dyDescent="0.25">
      <c r="C4396" s="95">
        <v>37560</v>
      </c>
      <c r="D4396">
        <v>1.5645</v>
      </c>
      <c r="E4396">
        <v>25.72</v>
      </c>
      <c r="F4396">
        <v>0.99050000000000005</v>
      </c>
      <c r="G4396">
        <v>68.400000000000006</v>
      </c>
      <c r="H4396">
        <v>43.125</v>
      </c>
      <c r="I4396">
        <v>247.5</v>
      </c>
      <c r="J4396">
        <v>402.25</v>
      </c>
      <c r="K4396">
        <v>117.5</v>
      </c>
      <c r="M4396">
        <v>10.7</v>
      </c>
    </row>
    <row r="4397" spans="3:13" x14ac:dyDescent="0.25">
      <c r="C4397" s="95">
        <v>37559</v>
      </c>
      <c r="D4397">
        <v>1.5573999999999999</v>
      </c>
      <c r="E4397">
        <v>25.3</v>
      </c>
      <c r="F4397">
        <v>0.98360000000000003</v>
      </c>
      <c r="G4397">
        <v>69.375</v>
      </c>
      <c r="H4397">
        <v>42.1</v>
      </c>
      <c r="I4397">
        <v>246</v>
      </c>
      <c r="J4397">
        <v>406.75</v>
      </c>
      <c r="K4397">
        <v>117.5</v>
      </c>
      <c r="M4397">
        <v>10.7</v>
      </c>
    </row>
    <row r="4398" spans="3:13" x14ac:dyDescent="0.25">
      <c r="C4398" s="95">
        <v>37558</v>
      </c>
      <c r="D4398">
        <v>1.5565</v>
      </c>
      <c r="E4398">
        <v>25.31</v>
      </c>
      <c r="F4398">
        <v>0.98319999999999996</v>
      </c>
      <c r="G4398">
        <v>68.7</v>
      </c>
      <c r="H4398">
        <v>40.1</v>
      </c>
      <c r="I4398">
        <v>249</v>
      </c>
      <c r="J4398">
        <v>415.75</v>
      </c>
      <c r="K4398">
        <v>117</v>
      </c>
      <c r="M4398">
        <v>10.65</v>
      </c>
    </row>
    <row r="4399" spans="3:13" x14ac:dyDescent="0.25">
      <c r="C4399" s="95">
        <v>37557</v>
      </c>
      <c r="D4399">
        <v>1.5597000000000001</v>
      </c>
      <c r="E4399">
        <v>25.68</v>
      </c>
      <c r="F4399">
        <v>0.98460000000000003</v>
      </c>
      <c r="G4399">
        <v>69.150000000000006</v>
      </c>
      <c r="H4399">
        <v>41.25</v>
      </c>
      <c r="I4399">
        <v>247.5</v>
      </c>
      <c r="J4399">
        <v>415.5</v>
      </c>
      <c r="K4399">
        <v>116.5</v>
      </c>
      <c r="M4399">
        <v>10.65</v>
      </c>
    </row>
    <row r="4400" spans="3:13" x14ac:dyDescent="0.25">
      <c r="C4400" s="95">
        <v>37554</v>
      </c>
      <c r="D4400">
        <v>1.5505</v>
      </c>
      <c r="E4400">
        <v>25.46</v>
      </c>
      <c r="F4400">
        <v>0.97570000000000001</v>
      </c>
      <c r="G4400">
        <v>69.099999999999994</v>
      </c>
      <c r="H4400">
        <v>40.6</v>
      </c>
      <c r="I4400">
        <v>250.25</v>
      </c>
      <c r="J4400">
        <v>410.5</v>
      </c>
      <c r="K4400">
        <v>116.5</v>
      </c>
      <c r="M4400">
        <v>10.65</v>
      </c>
    </row>
    <row r="4401" spans="3:13" x14ac:dyDescent="0.25">
      <c r="C4401" s="95">
        <v>37553</v>
      </c>
      <c r="D4401">
        <v>1.5543</v>
      </c>
      <c r="E4401">
        <v>26.46</v>
      </c>
      <c r="F4401">
        <v>0.9778</v>
      </c>
      <c r="G4401">
        <v>68.775000000000006</v>
      </c>
      <c r="H4401">
        <v>40.274999999999999</v>
      </c>
      <c r="I4401">
        <v>250.25</v>
      </c>
      <c r="J4401">
        <v>411.75</v>
      </c>
      <c r="K4401">
        <v>116.5</v>
      </c>
      <c r="M4401">
        <v>10.65</v>
      </c>
    </row>
    <row r="4402" spans="3:13" x14ac:dyDescent="0.25">
      <c r="C4402" s="95">
        <v>37552</v>
      </c>
      <c r="D4402">
        <v>1.5475000000000001</v>
      </c>
      <c r="E4402">
        <v>26.51</v>
      </c>
      <c r="F4402">
        <v>0.97540000000000004</v>
      </c>
      <c r="G4402">
        <v>69.224999999999994</v>
      </c>
      <c r="H4402">
        <v>41.95</v>
      </c>
      <c r="I4402">
        <v>250.25</v>
      </c>
      <c r="J4402">
        <v>396.5</v>
      </c>
      <c r="K4402">
        <v>116.5</v>
      </c>
      <c r="M4402">
        <v>10.65</v>
      </c>
    </row>
    <row r="4403" spans="3:13" x14ac:dyDescent="0.25">
      <c r="C4403" s="95">
        <v>37551</v>
      </c>
      <c r="D4403">
        <v>1.5455000000000001</v>
      </c>
      <c r="E4403">
        <v>26.43</v>
      </c>
      <c r="F4403">
        <v>0.97770000000000001</v>
      </c>
      <c r="G4403">
        <v>69.150000000000006</v>
      </c>
      <c r="H4403">
        <v>40.25</v>
      </c>
      <c r="I4403">
        <v>251.5</v>
      </c>
      <c r="J4403">
        <v>403.75</v>
      </c>
      <c r="K4403">
        <v>116.5</v>
      </c>
      <c r="M4403">
        <v>10.65</v>
      </c>
    </row>
    <row r="4404" spans="3:13" x14ac:dyDescent="0.25">
      <c r="C4404" s="95">
        <v>37550</v>
      </c>
      <c r="D4404">
        <v>1.542</v>
      </c>
      <c r="E4404">
        <v>26.59</v>
      </c>
      <c r="F4404">
        <v>0.97319999999999995</v>
      </c>
      <c r="G4404">
        <v>68.599999999999994</v>
      </c>
      <c r="H4404">
        <v>40.15</v>
      </c>
      <c r="I4404">
        <v>254.25</v>
      </c>
      <c r="J4404">
        <v>408.75</v>
      </c>
      <c r="K4404">
        <v>117</v>
      </c>
      <c r="M4404">
        <v>10.65</v>
      </c>
    </row>
    <row r="4405" spans="3:13" x14ac:dyDescent="0.25">
      <c r="C4405" s="95">
        <v>37547</v>
      </c>
      <c r="D4405">
        <v>1.5454000000000001</v>
      </c>
      <c r="E4405">
        <v>27.84</v>
      </c>
      <c r="F4405">
        <v>0.9718</v>
      </c>
      <c r="G4405">
        <v>68</v>
      </c>
      <c r="H4405">
        <v>41.125</v>
      </c>
      <c r="I4405">
        <v>254.25</v>
      </c>
      <c r="J4405">
        <v>413</v>
      </c>
      <c r="K4405">
        <v>117</v>
      </c>
      <c r="M4405">
        <v>10.65</v>
      </c>
    </row>
    <row r="4406" spans="3:13" x14ac:dyDescent="0.25">
      <c r="C4406" s="95">
        <v>37546</v>
      </c>
      <c r="D4406">
        <v>1.5498000000000001</v>
      </c>
      <c r="E4406">
        <v>27.97</v>
      </c>
      <c r="F4406">
        <v>0.97040000000000004</v>
      </c>
      <c r="G4406">
        <v>68.45</v>
      </c>
      <c r="H4406">
        <v>41.65</v>
      </c>
      <c r="I4406">
        <v>255.5</v>
      </c>
      <c r="J4406">
        <v>406</v>
      </c>
      <c r="K4406">
        <v>116.5</v>
      </c>
      <c r="M4406">
        <v>10.65</v>
      </c>
    </row>
    <row r="4407" spans="3:13" x14ac:dyDescent="0.25">
      <c r="C4407" s="95">
        <v>37545</v>
      </c>
      <c r="D4407">
        <v>1.5529999999999999</v>
      </c>
      <c r="E4407">
        <v>28.58</v>
      </c>
      <c r="F4407">
        <v>0.98070000000000002</v>
      </c>
      <c r="G4407">
        <v>68.849999999999994</v>
      </c>
      <c r="H4407">
        <v>42.174999999999997</v>
      </c>
      <c r="I4407">
        <v>253.25</v>
      </c>
      <c r="J4407">
        <v>408.25</v>
      </c>
      <c r="K4407">
        <v>116.25</v>
      </c>
      <c r="M4407">
        <v>10.66</v>
      </c>
    </row>
    <row r="4408" spans="3:13" x14ac:dyDescent="0.25">
      <c r="C4408" s="95">
        <v>37544</v>
      </c>
      <c r="D4408">
        <v>1.5528999999999999</v>
      </c>
      <c r="E4408">
        <v>28.5</v>
      </c>
      <c r="F4408">
        <v>0.98160000000000003</v>
      </c>
      <c r="G4408">
        <v>68.825000000000003</v>
      </c>
      <c r="H4408">
        <v>42.65</v>
      </c>
      <c r="I4408">
        <v>254</v>
      </c>
      <c r="J4408">
        <v>393.25</v>
      </c>
      <c r="K4408">
        <v>115.75</v>
      </c>
      <c r="M4408">
        <v>10.66</v>
      </c>
    </row>
    <row r="4409" spans="3:13" x14ac:dyDescent="0.25">
      <c r="C4409" s="95">
        <v>37543</v>
      </c>
      <c r="D4409">
        <v>1.5578000000000001</v>
      </c>
      <c r="E4409">
        <v>28.5</v>
      </c>
      <c r="F4409">
        <v>0.98709999999999998</v>
      </c>
      <c r="G4409">
        <v>68.150000000000006</v>
      </c>
      <c r="H4409">
        <v>45.024999999999999</v>
      </c>
      <c r="I4409">
        <v>245.5</v>
      </c>
      <c r="J4409">
        <v>363.25</v>
      </c>
      <c r="K4409">
        <v>117</v>
      </c>
      <c r="M4409">
        <v>10.65</v>
      </c>
    </row>
    <row r="4410" spans="3:13" x14ac:dyDescent="0.25">
      <c r="C4410" s="95">
        <v>37540</v>
      </c>
      <c r="D4410">
        <v>1.5611999999999999</v>
      </c>
      <c r="E4410">
        <v>27.99</v>
      </c>
      <c r="F4410">
        <v>0.98709999999999998</v>
      </c>
      <c r="G4410">
        <v>68.474999999999994</v>
      </c>
      <c r="H4410">
        <v>44.9</v>
      </c>
      <c r="I4410">
        <v>246.75</v>
      </c>
      <c r="J4410">
        <v>365.5</v>
      </c>
      <c r="K4410">
        <v>117</v>
      </c>
      <c r="M4410">
        <v>10.65</v>
      </c>
    </row>
    <row r="4411" spans="3:13" x14ac:dyDescent="0.25">
      <c r="C4411" s="95">
        <v>37539</v>
      </c>
      <c r="D4411">
        <v>1.5638000000000001</v>
      </c>
      <c r="E4411">
        <v>27.74</v>
      </c>
      <c r="F4411">
        <v>0.98599999999999999</v>
      </c>
      <c r="G4411">
        <v>68.125</v>
      </c>
      <c r="H4411">
        <v>45</v>
      </c>
      <c r="I4411">
        <v>251.5</v>
      </c>
      <c r="J4411">
        <v>365.75</v>
      </c>
      <c r="K4411">
        <v>117</v>
      </c>
      <c r="M4411">
        <v>10.61</v>
      </c>
    </row>
    <row r="4412" spans="3:13" x14ac:dyDescent="0.25">
      <c r="C4412" s="95">
        <v>37538</v>
      </c>
      <c r="D4412">
        <v>1.5645</v>
      </c>
      <c r="E4412">
        <v>28.13</v>
      </c>
      <c r="F4412">
        <v>0.98939999999999995</v>
      </c>
      <c r="G4412">
        <v>67.099999999999994</v>
      </c>
      <c r="H4412">
        <v>44.274999999999999</v>
      </c>
      <c r="I4412">
        <v>256</v>
      </c>
      <c r="J4412">
        <v>372.25</v>
      </c>
      <c r="K4412">
        <v>118</v>
      </c>
      <c r="M4412">
        <v>10.65</v>
      </c>
    </row>
    <row r="4413" spans="3:13" x14ac:dyDescent="0.25">
      <c r="C4413" s="95">
        <v>37537</v>
      </c>
      <c r="D4413">
        <v>1.5528999999999999</v>
      </c>
      <c r="E4413">
        <v>28.09</v>
      </c>
      <c r="F4413">
        <v>0.97840000000000005</v>
      </c>
      <c r="G4413">
        <v>67.424999999999997</v>
      </c>
      <c r="H4413">
        <v>43</v>
      </c>
      <c r="I4413">
        <v>257.5</v>
      </c>
      <c r="J4413">
        <v>381.75</v>
      </c>
      <c r="K4413">
        <v>118.5</v>
      </c>
      <c r="M4413">
        <v>10.62</v>
      </c>
    </row>
    <row r="4414" spans="3:13" x14ac:dyDescent="0.25">
      <c r="C4414" s="95">
        <v>37536</v>
      </c>
      <c r="D4414">
        <v>1.5657000000000001</v>
      </c>
      <c r="E4414">
        <v>28.23</v>
      </c>
      <c r="F4414">
        <v>0.9829</v>
      </c>
      <c r="G4414">
        <v>66.525000000000006</v>
      </c>
      <c r="H4414">
        <v>41.45</v>
      </c>
      <c r="I4414">
        <v>260</v>
      </c>
      <c r="J4414">
        <v>381.75</v>
      </c>
      <c r="K4414">
        <v>118</v>
      </c>
      <c r="M4414">
        <v>10.6</v>
      </c>
    </row>
    <row r="4415" spans="3:13" x14ac:dyDescent="0.25">
      <c r="C4415" s="95">
        <v>37533</v>
      </c>
      <c r="D4415">
        <v>1.5650999999999999</v>
      </c>
      <c r="E4415">
        <v>28.12</v>
      </c>
      <c r="F4415">
        <v>0.97889999999999999</v>
      </c>
      <c r="G4415">
        <v>66.825000000000003</v>
      </c>
      <c r="H4415">
        <v>42.7</v>
      </c>
      <c r="I4415">
        <v>257.75</v>
      </c>
      <c r="J4415">
        <v>376.25</v>
      </c>
      <c r="K4415">
        <v>118</v>
      </c>
      <c r="M4415">
        <v>10.67</v>
      </c>
    </row>
    <row r="4416" spans="3:13" x14ac:dyDescent="0.25">
      <c r="C4416" s="95">
        <v>37532</v>
      </c>
      <c r="D4416">
        <v>1.5704</v>
      </c>
      <c r="E4416">
        <v>28.26</v>
      </c>
      <c r="F4416">
        <v>0.98819999999999997</v>
      </c>
      <c r="G4416">
        <v>67.224999999999994</v>
      </c>
      <c r="H4416">
        <v>42.725000000000001</v>
      </c>
      <c r="I4416">
        <v>254.5</v>
      </c>
      <c r="J4416">
        <v>374.75</v>
      </c>
      <c r="K4416">
        <v>117.75</v>
      </c>
      <c r="M4416">
        <v>10.55</v>
      </c>
    </row>
    <row r="4417" spans="3:13" x14ac:dyDescent="0.25">
      <c r="C4417" s="95">
        <v>37531</v>
      </c>
      <c r="D4417">
        <v>1.5693999999999999</v>
      </c>
      <c r="E4417">
        <v>28.82</v>
      </c>
      <c r="F4417">
        <v>0.98650000000000004</v>
      </c>
      <c r="G4417">
        <v>67</v>
      </c>
      <c r="H4417">
        <v>42.3</v>
      </c>
      <c r="I4417">
        <v>257</v>
      </c>
      <c r="J4417">
        <v>383.5</v>
      </c>
      <c r="K4417">
        <v>118.75</v>
      </c>
      <c r="M4417">
        <v>10.5</v>
      </c>
    </row>
    <row r="4418" spans="3:13" x14ac:dyDescent="0.25">
      <c r="C4418" s="95">
        <v>37530</v>
      </c>
      <c r="D4418">
        <v>1.5660000000000001</v>
      </c>
      <c r="E4418">
        <v>29.01</v>
      </c>
      <c r="F4418">
        <v>0.98260000000000003</v>
      </c>
      <c r="G4418">
        <v>67.325000000000003</v>
      </c>
      <c r="H4418">
        <v>40.375</v>
      </c>
      <c r="I4418">
        <v>255.75</v>
      </c>
      <c r="J4418">
        <v>396.5</v>
      </c>
      <c r="K4418">
        <v>120.25</v>
      </c>
      <c r="M4418">
        <v>10.49</v>
      </c>
    </row>
    <row r="4419" spans="3:13" x14ac:dyDescent="0.25">
      <c r="C4419" s="95">
        <v>37529</v>
      </c>
      <c r="D4419">
        <v>1.5683</v>
      </c>
      <c r="E4419">
        <v>28.75</v>
      </c>
      <c r="F4419">
        <v>0.98650000000000004</v>
      </c>
      <c r="G4419">
        <v>67.400000000000006</v>
      </c>
      <c r="H4419">
        <v>40.200000000000003</v>
      </c>
      <c r="I4419">
        <v>251.5</v>
      </c>
      <c r="J4419">
        <v>396.5</v>
      </c>
      <c r="K4419">
        <v>121.25</v>
      </c>
      <c r="M4419">
        <v>9.84</v>
      </c>
    </row>
    <row r="4420" spans="3:13" x14ac:dyDescent="0.25">
      <c r="C4420" s="95">
        <v>37526</v>
      </c>
      <c r="D4420">
        <v>1.5605</v>
      </c>
      <c r="E4420">
        <v>28.88</v>
      </c>
      <c r="F4420">
        <v>0.98070000000000002</v>
      </c>
      <c r="G4420">
        <v>67.375</v>
      </c>
      <c r="H4420">
        <v>39.075000000000003</v>
      </c>
      <c r="I4420">
        <v>258.75</v>
      </c>
      <c r="J4420">
        <v>402.5</v>
      </c>
      <c r="K4420">
        <v>121.5</v>
      </c>
      <c r="M4420">
        <v>9.84</v>
      </c>
    </row>
    <row r="4421" spans="3:13" x14ac:dyDescent="0.25">
      <c r="C4421" s="95">
        <v>37525</v>
      </c>
      <c r="D4421">
        <v>1.5578000000000001</v>
      </c>
      <c r="E4421">
        <v>28.89</v>
      </c>
      <c r="F4421">
        <v>0.97660000000000002</v>
      </c>
      <c r="G4421">
        <v>68.275000000000006</v>
      </c>
      <c r="H4421">
        <v>39.225000000000001</v>
      </c>
      <c r="I4421">
        <v>260.5</v>
      </c>
      <c r="J4421">
        <v>402.25</v>
      </c>
      <c r="K4421">
        <v>121.5</v>
      </c>
      <c r="M4421">
        <v>9.84</v>
      </c>
    </row>
    <row r="4422" spans="3:13" x14ac:dyDescent="0.25">
      <c r="C4422" s="95">
        <v>37524</v>
      </c>
      <c r="D4422">
        <v>1.5567</v>
      </c>
      <c r="E4422">
        <v>29.06</v>
      </c>
      <c r="F4422">
        <v>0.97619999999999996</v>
      </c>
      <c r="G4422">
        <v>69.400000000000006</v>
      </c>
      <c r="H4422">
        <v>38.225000000000001</v>
      </c>
      <c r="I4422">
        <v>258.5</v>
      </c>
      <c r="J4422">
        <v>391</v>
      </c>
      <c r="K4422">
        <v>121</v>
      </c>
      <c r="M4422">
        <v>9.84</v>
      </c>
    </row>
    <row r="4423" spans="3:13" x14ac:dyDescent="0.25">
      <c r="C4423" s="95">
        <v>37523</v>
      </c>
      <c r="D4423">
        <v>1.5585</v>
      </c>
      <c r="E4423">
        <v>29.11</v>
      </c>
      <c r="F4423">
        <v>0.98160000000000003</v>
      </c>
      <c r="G4423">
        <v>69.3</v>
      </c>
      <c r="H4423">
        <v>37.200000000000003</v>
      </c>
      <c r="I4423">
        <v>259.5</v>
      </c>
      <c r="J4423">
        <v>403.5</v>
      </c>
      <c r="K4423">
        <v>121.75</v>
      </c>
      <c r="M4423">
        <v>9.84</v>
      </c>
    </row>
    <row r="4424" spans="3:13" x14ac:dyDescent="0.25">
      <c r="C4424" s="95">
        <v>37522</v>
      </c>
      <c r="D4424">
        <v>1.55</v>
      </c>
      <c r="E4424">
        <v>29.13</v>
      </c>
      <c r="F4424">
        <v>0.9778</v>
      </c>
      <c r="G4424">
        <v>69.275000000000006</v>
      </c>
      <c r="H4424">
        <v>35.700000000000003</v>
      </c>
      <c r="I4424">
        <v>254.25</v>
      </c>
      <c r="J4424">
        <v>389.5</v>
      </c>
      <c r="K4424">
        <v>121.25</v>
      </c>
      <c r="M4424">
        <v>9.85</v>
      </c>
    </row>
    <row r="4425" spans="3:13" x14ac:dyDescent="0.25">
      <c r="C4425" s="95">
        <v>37519</v>
      </c>
      <c r="D4425">
        <v>1.5542</v>
      </c>
      <c r="E4425">
        <v>28.43</v>
      </c>
      <c r="F4425">
        <v>0.98209999999999997</v>
      </c>
      <c r="G4425">
        <v>69.7</v>
      </c>
      <c r="H4425">
        <v>37.024999999999999</v>
      </c>
      <c r="I4425">
        <v>260.75</v>
      </c>
      <c r="J4425">
        <v>400</v>
      </c>
      <c r="K4425">
        <v>120.5</v>
      </c>
      <c r="M4425">
        <v>9.85</v>
      </c>
    </row>
    <row r="4426" spans="3:13" x14ac:dyDescent="0.25">
      <c r="C4426" s="95">
        <v>37518</v>
      </c>
      <c r="D4426">
        <v>1.5566</v>
      </c>
      <c r="E4426">
        <v>28.38</v>
      </c>
      <c r="F4426">
        <v>0.98680000000000001</v>
      </c>
      <c r="G4426">
        <v>69.775000000000006</v>
      </c>
      <c r="H4426">
        <v>37.25</v>
      </c>
      <c r="I4426">
        <v>266.75</v>
      </c>
      <c r="J4426">
        <v>395.5</v>
      </c>
      <c r="K4426">
        <v>121.75</v>
      </c>
      <c r="M4426">
        <v>9.8699999999999992</v>
      </c>
    </row>
    <row r="4427" spans="3:13" x14ac:dyDescent="0.25">
      <c r="C4427" s="95">
        <v>37517</v>
      </c>
      <c r="D4427">
        <v>1.5502</v>
      </c>
      <c r="E4427">
        <v>28.32</v>
      </c>
      <c r="F4427">
        <v>0.9778</v>
      </c>
      <c r="G4427">
        <v>69.724999999999994</v>
      </c>
      <c r="H4427">
        <v>36.5</v>
      </c>
      <c r="I4427">
        <v>272.5</v>
      </c>
      <c r="J4427">
        <v>413</v>
      </c>
      <c r="K4427">
        <v>122.25</v>
      </c>
      <c r="M4427">
        <v>9.8699999999999992</v>
      </c>
    </row>
    <row r="4428" spans="3:13" x14ac:dyDescent="0.25">
      <c r="C4428" s="95">
        <v>37516</v>
      </c>
      <c r="D4428">
        <v>1.5415000000000001</v>
      </c>
      <c r="E4428">
        <v>27.97</v>
      </c>
      <c r="F4428">
        <v>0.97430000000000005</v>
      </c>
      <c r="G4428">
        <v>69.825000000000003</v>
      </c>
      <c r="H4428">
        <v>36.049999999999997</v>
      </c>
      <c r="I4428">
        <v>276.5</v>
      </c>
      <c r="J4428">
        <v>405.25</v>
      </c>
      <c r="K4428">
        <v>120.75</v>
      </c>
      <c r="M4428">
        <v>9.89</v>
      </c>
    </row>
    <row r="4429" spans="3:13" x14ac:dyDescent="0.25">
      <c r="C4429" s="95">
        <v>37515</v>
      </c>
      <c r="D4429">
        <v>1.5404</v>
      </c>
      <c r="E4429">
        <v>28.52</v>
      </c>
      <c r="F4429">
        <v>0.96850000000000003</v>
      </c>
      <c r="G4429">
        <v>69.775000000000006</v>
      </c>
      <c r="H4429">
        <v>35.725000000000001</v>
      </c>
      <c r="I4429">
        <v>278</v>
      </c>
      <c r="J4429">
        <v>400.75</v>
      </c>
      <c r="K4429">
        <v>120.75</v>
      </c>
      <c r="M4429">
        <v>9.85</v>
      </c>
    </row>
    <row r="4430" spans="3:13" x14ac:dyDescent="0.25">
      <c r="C4430" s="95">
        <v>37512</v>
      </c>
      <c r="D4430">
        <v>1.5506</v>
      </c>
      <c r="E4430">
        <v>28.31</v>
      </c>
      <c r="F4430">
        <v>0.9708</v>
      </c>
      <c r="G4430">
        <v>70.25</v>
      </c>
      <c r="H4430">
        <v>35.524999999999999</v>
      </c>
      <c r="I4430">
        <v>266.5</v>
      </c>
      <c r="J4430">
        <v>395</v>
      </c>
      <c r="K4430">
        <v>119.75</v>
      </c>
      <c r="M4430">
        <v>9.81</v>
      </c>
    </row>
    <row r="4431" spans="3:13" x14ac:dyDescent="0.25">
      <c r="C4431" s="95">
        <v>37511</v>
      </c>
      <c r="D4431">
        <v>1.5608</v>
      </c>
      <c r="E4431">
        <v>27.73</v>
      </c>
      <c r="F4431">
        <v>0.98089999999999999</v>
      </c>
      <c r="G4431">
        <v>69.7</v>
      </c>
      <c r="H4431">
        <v>35.25</v>
      </c>
      <c r="I4431">
        <v>274.25</v>
      </c>
      <c r="J4431">
        <v>409</v>
      </c>
      <c r="K4431">
        <v>121.25</v>
      </c>
      <c r="M4431">
        <v>9.8800000000000008</v>
      </c>
    </row>
    <row r="4432" spans="3:13" x14ac:dyDescent="0.25">
      <c r="C4432" s="95">
        <v>37510</v>
      </c>
      <c r="D4432">
        <v>1.5537000000000001</v>
      </c>
      <c r="E4432">
        <v>28.39</v>
      </c>
      <c r="F4432">
        <v>0.9758</v>
      </c>
      <c r="G4432">
        <v>69.150000000000006</v>
      </c>
      <c r="H4432">
        <v>35.075000000000003</v>
      </c>
      <c r="I4432">
        <v>281</v>
      </c>
      <c r="J4432">
        <v>416</v>
      </c>
      <c r="K4432">
        <v>121</v>
      </c>
      <c r="M4432">
        <v>9.8800000000000008</v>
      </c>
    </row>
    <row r="4433" spans="3:13" x14ac:dyDescent="0.25">
      <c r="C4433" s="95">
        <v>37509</v>
      </c>
      <c r="D4433">
        <v>1.5548</v>
      </c>
      <c r="E4433">
        <v>28.58</v>
      </c>
      <c r="F4433">
        <v>0.97499999999999998</v>
      </c>
      <c r="G4433">
        <v>68.55</v>
      </c>
      <c r="H4433">
        <v>34.549999999999997</v>
      </c>
      <c r="I4433">
        <v>275.25</v>
      </c>
      <c r="J4433">
        <v>414</v>
      </c>
      <c r="K4433">
        <v>122</v>
      </c>
      <c r="M4433">
        <v>9.8800000000000008</v>
      </c>
    </row>
    <row r="4434" spans="3:13" x14ac:dyDescent="0.25">
      <c r="C4434" s="95">
        <v>37508</v>
      </c>
      <c r="D4434">
        <v>1.5568</v>
      </c>
      <c r="E4434">
        <v>28.49</v>
      </c>
      <c r="F4434">
        <v>0.97919999999999996</v>
      </c>
      <c r="G4434">
        <v>67.974999999999994</v>
      </c>
      <c r="H4434">
        <v>32.549999999999997</v>
      </c>
      <c r="I4434">
        <v>278.75</v>
      </c>
      <c r="J4434">
        <v>415</v>
      </c>
      <c r="K4434">
        <v>120</v>
      </c>
      <c r="M4434">
        <v>9.86</v>
      </c>
    </row>
    <row r="4435" spans="3:13" x14ac:dyDescent="0.25">
      <c r="C4435" s="95">
        <v>37505</v>
      </c>
      <c r="D4435">
        <v>1.5596000000000001</v>
      </c>
      <c r="E4435">
        <v>28.29</v>
      </c>
      <c r="F4435">
        <v>0.98060000000000003</v>
      </c>
      <c r="G4435">
        <v>68.150000000000006</v>
      </c>
      <c r="H4435">
        <v>33.700000000000003</v>
      </c>
      <c r="I4435">
        <v>273</v>
      </c>
      <c r="J4435">
        <v>403.5</v>
      </c>
      <c r="K4435">
        <v>115</v>
      </c>
      <c r="M4435">
        <v>9.85</v>
      </c>
    </row>
    <row r="4436" spans="3:13" x14ac:dyDescent="0.25">
      <c r="C4436" s="95">
        <v>37504</v>
      </c>
      <c r="D4436">
        <v>1.5659000000000001</v>
      </c>
      <c r="E4436">
        <v>27.66</v>
      </c>
      <c r="F4436">
        <v>0.99060000000000004</v>
      </c>
      <c r="G4436">
        <v>68.05</v>
      </c>
      <c r="H4436">
        <v>32.700000000000003</v>
      </c>
      <c r="I4436">
        <v>272</v>
      </c>
      <c r="J4436">
        <v>386.5</v>
      </c>
      <c r="K4436">
        <v>114</v>
      </c>
      <c r="M4436">
        <v>9.91</v>
      </c>
    </row>
    <row r="4437" spans="3:13" x14ac:dyDescent="0.25">
      <c r="C4437" s="95">
        <v>37503</v>
      </c>
      <c r="D4437">
        <v>1.5640000000000001</v>
      </c>
      <c r="E4437">
        <v>27.1</v>
      </c>
      <c r="F4437">
        <v>0.99139999999999995</v>
      </c>
      <c r="G4437">
        <v>67.05</v>
      </c>
      <c r="H4437">
        <v>31.824999999999999</v>
      </c>
      <c r="I4437">
        <v>270.5</v>
      </c>
      <c r="J4437">
        <v>379</v>
      </c>
      <c r="K4437">
        <v>115</v>
      </c>
      <c r="M4437">
        <v>9.94</v>
      </c>
    </row>
    <row r="4438" spans="3:13" x14ac:dyDescent="0.25">
      <c r="C4438" s="95">
        <v>37502</v>
      </c>
      <c r="D4438">
        <v>1.5652999999999999</v>
      </c>
      <c r="E4438">
        <v>26.57</v>
      </c>
      <c r="F4438">
        <v>0.99719999999999998</v>
      </c>
      <c r="G4438">
        <v>66.974999999999994</v>
      </c>
      <c r="H4438">
        <v>30.05</v>
      </c>
      <c r="I4438">
        <v>265.75</v>
      </c>
      <c r="J4438">
        <v>367</v>
      </c>
      <c r="K4438">
        <v>114.5</v>
      </c>
      <c r="M4438">
        <v>9.9</v>
      </c>
    </row>
    <row r="4439" spans="3:13" x14ac:dyDescent="0.25">
      <c r="C4439" s="95">
        <v>37501</v>
      </c>
      <c r="D4439">
        <v>1.5479000000000001</v>
      </c>
      <c r="E4439">
        <v>27.54</v>
      </c>
      <c r="F4439">
        <v>0.98419999999999996</v>
      </c>
      <c r="G4439">
        <v>64.724999999999994</v>
      </c>
      <c r="H4439">
        <v>30.875</v>
      </c>
      <c r="I4439">
        <v>259.5</v>
      </c>
      <c r="J4439">
        <v>362.25</v>
      </c>
      <c r="K4439">
        <v>114.75</v>
      </c>
      <c r="M4439">
        <v>9.5399999999999991</v>
      </c>
    </row>
    <row r="4440" spans="3:13" x14ac:dyDescent="0.25">
      <c r="C4440" s="95">
        <v>37498</v>
      </c>
      <c r="D4440">
        <v>1.5494000000000001</v>
      </c>
      <c r="E4440">
        <v>27.47</v>
      </c>
      <c r="F4440">
        <v>0.98180000000000001</v>
      </c>
      <c r="G4440">
        <v>64.724999999999994</v>
      </c>
      <c r="H4440">
        <v>30.875</v>
      </c>
      <c r="I4440">
        <v>259.5</v>
      </c>
      <c r="J4440">
        <v>362.25</v>
      </c>
      <c r="K4440">
        <v>114.75</v>
      </c>
      <c r="M4440">
        <v>9.5399999999999991</v>
      </c>
    </row>
    <row r="4441" spans="3:13" x14ac:dyDescent="0.25">
      <c r="C4441" s="95">
        <v>37497</v>
      </c>
      <c r="D4441">
        <v>1.5485</v>
      </c>
      <c r="E4441">
        <v>27.52</v>
      </c>
      <c r="F4441">
        <v>0.98429999999999995</v>
      </c>
      <c r="G4441">
        <v>65.174999999999997</v>
      </c>
      <c r="H4441">
        <v>30.65</v>
      </c>
      <c r="I4441">
        <v>256.5</v>
      </c>
      <c r="J4441">
        <v>355.25</v>
      </c>
      <c r="K4441">
        <v>114.5</v>
      </c>
      <c r="M4441">
        <v>9.57</v>
      </c>
    </row>
    <row r="4442" spans="3:13" x14ac:dyDescent="0.25">
      <c r="C4442" s="95">
        <v>37496</v>
      </c>
      <c r="D4442">
        <v>1.5327</v>
      </c>
      <c r="E4442">
        <v>26.95</v>
      </c>
      <c r="F4442">
        <v>0.97829999999999995</v>
      </c>
      <c r="G4442">
        <v>65</v>
      </c>
      <c r="H4442">
        <v>30.225000000000001</v>
      </c>
      <c r="I4442">
        <v>259.5</v>
      </c>
      <c r="J4442">
        <v>355.25</v>
      </c>
      <c r="K4442">
        <v>115.25</v>
      </c>
      <c r="M4442">
        <v>9.57</v>
      </c>
    </row>
    <row r="4443" spans="3:13" x14ac:dyDescent="0.25">
      <c r="C4443" s="95">
        <v>37495</v>
      </c>
      <c r="D4443">
        <v>1.5339</v>
      </c>
      <c r="E4443">
        <v>27.22</v>
      </c>
      <c r="F4443">
        <v>0.98260000000000003</v>
      </c>
      <c r="G4443">
        <v>64.5</v>
      </c>
      <c r="H4443">
        <v>32.225000000000001</v>
      </c>
      <c r="I4443">
        <v>261.25</v>
      </c>
      <c r="J4443">
        <v>352.5</v>
      </c>
      <c r="K4443">
        <v>115</v>
      </c>
      <c r="M4443">
        <v>9.5500000000000007</v>
      </c>
    </row>
    <row r="4444" spans="3:13" x14ac:dyDescent="0.25">
      <c r="C4444" s="95">
        <v>37494</v>
      </c>
      <c r="D4444">
        <v>1.5215000000000001</v>
      </c>
      <c r="E4444">
        <v>26.99</v>
      </c>
      <c r="F4444">
        <v>0.97150000000000003</v>
      </c>
      <c r="G4444">
        <v>64.75</v>
      </c>
      <c r="H4444">
        <v>32.625</v>
      </c>
      <c r="I4444">
        <v>263.25</v>
      </c>
      <c r="J4444">
        <v>353.5</v>
      </c>
      <c r="K4444">
        <v>114</v>
      </c>
      <c r="M4444">
        <v>9.5500000000000007</v>
      </c>
    </row>
    <row r="4445" spans="3:13" x14ac:dyDescent="0.25">
      <c r="C4445" s="95">
        <v>37491</v>
      </c>
      <c r="D4445">
        <v>1.5201</v>
      </c>
      <c r="E4445">
        <v>26.99</v>
      </c>
      <c r="F4445">
        <v>0.97199999999999998</v>
      </c>
      <c r="G4445">
        <v>65.05</v>
      </c>
      <c r="H4445">
        <v>34.549999999999997</v>
      </c>
      <c r="I4445">
        <v>262.5</v>
      </c>
      <c r="J4445">
        <v>347.75</v>
      </c>
      <c r="K4445">
        <v>114</v>
      </c>
      <c r="M4445">
        <v>9.5500000000000007</v>
      </c>
    </row>
    <row r="4446" spans="3:13" x14ac:dyDescent="0.25">
      <c r="C4446" s="95">
        <v>37490</v>
      </c>
      <c r="D4446">
        <v>1.5215000000000001</v>
      </c>
      <c r="E4446">
        <v>27.02</v>
      </c>
      <c r="F4446">
        <v>0.96909999999999996</v>
      </c>
      <c r="G4446">
        <v>65.849999999999994</v>
      </c>
      <c r="H4446">
        <v>35</v>
      </c>
      <c r="I4446">
        <v>260.5</v>
      </c>
      <c r="J4446">
        <v>340.25</v>
      </c>
      <c r="K4446">
        <v>114</v>
      </c>
      <c r="M4446">
        <v>9.57</v>
      </c>
    </row>
    <row r="4447" spans="3:13" x14ac:dyDescent="0.25">
      <c r="C4447" s="95">
        <v>37489</v>
      </c>
      <c r="D4447">
        <v>1.5319</v>
      </c>
      <c r="E4447">
        <v>27.41</v>
      </c>
      <c r="F4447">
        <v>0.98070000000000002</v>
      </c>
      <c r="G4447">
        <v>65.45</v>
      </c>
      <c r="H4447">
        <v>34.875</v>
      </c>
      <c r="I4447">
        <v>261.25</v>
      </c>
      <c r="J4447">
        <v>338.25</v>
      </c>
      <c r="K4447">
        <v>114</v>
      </c>
      <c r="M4447">
        <v>9.57</v>
      </c>
    </row>
    <row r="4448" spans="3:13" x14ac:dyDescent="0.25">
      <c r="C4448" s="95">
        <v>37488</v>
      </c>
      <c r="D4448">
        <v>1.5283</v>
      </c>
      <c r="E4448">
        <v>27.1</v>
      </c>
      <c r="F4448">
        <v>0.97799999999999998</v>
      </c>
      <c r="G4448">
        <v>65.599999999999994</v>
      </c>
      <c r="H4448">
        <v>34.6</v>
      </c>
      <c r="I4448">
        <v>259.5</v>
      </c>
      <c r="J4448">
        <v>338.75</v>
      </c>
      <c r="K4448">
        <v>114</v>
      </c>
      <c r="M4448">
        <v>9.5500000000000007</v>
      </c>
    </row>
    <row r="4449" spans="3:13" x14ac:dyDescent="0.25">
      <c r="C4449" s="95">
        <v>37487</v>
      </c>
      <c r="D4449">
        <v>1.5266999999999999</v>
      </c>
      <c r="E4449">
        <v>27.26</v>
      </c>
      <c r="F4449">
        <v>0.97640000000000005</v>
      </c>
      <c r="G4449">
        <v>66</v>
      </c>
      <c r="H4449">
        <v>36.6</v>
      </c>
      <c r="I4449">
        <v>266</v>
      </c>
      <c r="J4449">
        <v>349.25</v>
      </c>
      <c r="K4449">
        <v>114</v>
      </c>
      <c r="M4449">
        <v>9.5500000000000007</v>
      </c>
    </row>
    <row r="4450" spans="3:13" x14ac:dyDescent="0.25">
      <c r="C4450" s="95">
        <v>37484</v>
      </c>
      <c r="D4450">
        <v>1.5385</v>
      </c>
      <c r="E4450">
        <v>27</v>
      </c>
      <c r="F4450">
        <v>0.9839</v>
      </c>
      <c r="G4450">
        <v>65.974999999999994</v>
      </c>
      <c r="H4450">
        <v>36.575000000000003</v>
      </c>
      <c r="I4450">
        <v>270.75</v>
      </c>
      <c r="J4450">
        <v>347.75</v>
      </c>
      <c r="K4450">
        <v>114</v>
      </c>
      <c r="M4450">
        <v>9.5</v>
      </c>
    </row>
    <row r="4451" spans="3:13" x14ac:dyDescent="0.25">
      <c r="C4451" s="95">
        <v>37483</v>
      </c>
      <c r="D4451">
        <v>1.5354000000000001</v>
      </c>
      <c r="E4451">
        <v>26.8</v>
      </c>
      <c r="F4451">
        <v>0.98140000000000005</v>
      </c>
      <c r="G4451">
        <v>65.849999999999994</v>
      </c>
      <c r="H4451">
        <v>36.774999999999999</v>
      </c>
      <c r="I4451">
        <v>272.25</v>
      </c>
      <c r="J4451">
        <v>350.5</v>
      </c>
      <c r="K4451">
        <v>114</v>
      </c>
      <c r="M4451">
        <v>9.5</v>
      </c>
    </row>
    <row r="4452" spans="3:13" x14ac:dyDescent="0.25">
      <c r="C4452" s="95">
        <v>37482</v>
      </c>
      <c r="D4452">
        <v>1.5355000000000001</v>
      </c>
      <c r="E4452">
        <v>26.38</v>
      </c>
      <c r="F4452">
        <v>0.9788</v>
      </c>
      <c r="G4452">
        <v>65.575000000000003</v>
      </c>
      <c r="H4452">
        <v>48.25</v>
      </c>
      <c r="I4452">
        <v>273</v>
      </c>
      <c r="J4452">
        <v>357</v>
      </c>
      <c r="K4452">
        <v>114</v>
      </c>
      <c r="M4452">
        <v>9.5</v>
      </c>
    </row>
    <row r="4453" spans="3:13" x14ac:dyDescent="0.25">
      <c r="C4453" s="95">
        <v>37481</v>
      </c>
      <c r="D4453">
        <v>1.5374000000000001</v>
      </c>
      <c r="E4453">
        <v>26.15</v>
      </c>
      <c r="F4453">
        <v>0.9839</v>
      </c>
      <c r="G4453">
        <v>65.3</v>
      </c>
      <c r="H4453">
        <v>48.325000000000003</v>
      </c>
      <c r="I4453">
        <v>267.75</v>
      </c>
      <c r="J4453">
        <v>356.75</v>
      </c>
      <c r="K4453">
        <v>111</v>
      </c>
      <c r="M4453">
        <v>9.5</v>
      </c>
    </row>
    <row r="4454" spans="3:13" x14ac:dyDescent="0.25">
      <c r="C4454" s="95">
        <v>37480</v>
      </c>
      <c r="D4454">
        <v>1.5318000000000001</v>
      </c>
      <c r="E4454">
        <v>26.04</v>
      </c>
      <c r="F4454">
        <v>0.9788</v>
      </c>
      <c r="G4454">
        <v>64.525000000000006</v>
      </c>
      <c r="H4454">
        <v>48.274999999999999</v>
      </c>
      <c r="I4454">
        <v>260.75</v>
      </c>
      <c r="J4454">
        <v>351.75</v>
      </c>
      <c r="K4454">
        <v>111</v>
      </c>
      <c r="M4454">
        <v>9.5</v>
      </c>
    </row>
    <row r="4455" spans="3:13" x14ac:dyDescent="0.25">
      <c r="C4455" s="95">
        <v>37477</v>
      </c>
      <c r="D4455">
        <v>1.524</v>
      </c>
      <c r="E4455">
        <v>25.34</v>
      </c>
      <c r="F4455">
        <v>0.96940000000000004</v>
      </c>
      <c r="G4455">
        <v>65.224999999999994</v>
      </c>
      <c r="H4455">
        <v>48.875</v>
      </c>
      <c r="I4455">
        <v>250.25</v>
      </c>
      <c r="J4455">
        <v>344.5</v>
      </c>
      <c r="K4455">
        <v>111</v>
      </c>
      <c r="M4455">
        <v>9.5</v>
      </c>
    </row>
    <row r="4456" spans="3:13" x14ac:dyDescent="0.25">
      <c r="C4456" s="95">
        <v>37476</v>
      </c>
      <c r="D4456">
        <v>1.5310999999999999</v>
      </c>
      <c r="E4456">
        <v>25.11</v>
      </c>
      <c r="F4456">
        <v>0.96709999999999996</v>
      </c>
      <c r="G4456">
        <v>64.174999999999997</v>
      </c>
      <c r="H4456">
        <v>48.625</v>
      </c>
      <c r="I4456">
        <v>246.25</v>
      </c>
      <c r="J4456">
        <v>338.5</v>
      </c>
      <c r="K4456">
        <v>111</v>
      </c>
      <c r="M4456">
        <v>9.52</v>
      </c>
    </row>
    <row r="4457" spans="3:13" x14ac:dyDescent="0.25">
      <c r="C4457" s="95">
        <v>37475</v>
      </c>
      <c r="D4457">
        <v>1.5381</v>
      </c>
      <c r="E4457">
        <v>24.95</v>
      </c>
      <c r="F4457">
        <v>0.97450000000000003</v>
      </c>
      <c r="G4457">
        <v>64.625</v>
      </c>
      <c r="H4457">
        <v>47.85</v>
      </c>
      <c r="I4457">
        <v>249</v>
      </c>
      <c r="J4457">
        <v>346.25</v>
      </c>
      <c r="K4457">
        <v>111</v>
      </c>
      <c r="M4457">
        <v>9.5</v>
      </c>
    </row>
    <row r="4458" spans="3:13" x14ac:dyDescent="0.25">
      <c r="C4458" s="95">
        <v>37474</v>
      </c>
      <c r="D4458">
        <v>1.5375000000000001</v>
      </c>
      <c r="E4458">
        <v>25.53</v>
      </c>
      <c r="F4458">
        <v>0.96579999999999999</v>
      </c>
      <c r="G4458">
        <v>64.75</v>
      </c>
      <c r="H4458">
        <v>48.65</v>
      </c>
      <c r="I4458">
        <v>251.25</v>
      </c>
      <c r="J4458">
        <v>341.75</v>
      </c>
      <c r="K4458">
        <v>111</v>
      </c>
      <c r="M4458">
        <v>9.61</v>
      </c>
    </row>
    <row r="4459" spans="3:13" x14ac:dyDescent="0.25">
      <c r="C4459" s="95">
        <v>37473</v>
      </c>
      <c r="D4459">
        <v>1.5604</v>
      </c>
      <c r="E4459">
        <v>24.89</v>
      </c>
      <c r="F4459">
        <v>0.98</v>
      </c>
      <c r="G4459">
        <v>64.325000000000003</v>
      </c>
      <c r="H4459">
        <v>48.5</v>
      </c>
      <c r="I4459">
        <v>253.5</v>
      </c>
      <c r="J4459">
        <v>338</v>
      </c>
      <c r="K4459">
        <v>111</v>
      </c>
      <c r="M4459">
        <v>9.6199999999999992</v>
      </c>
    </row>
    <row r="4460" spans="3:13" x14ac:dyDescent="0.25">
      <c r="C4460" s="95">
        <v>37470</v>
      </c>
      <c r="D4460">
        <v>1.5692999999999999</v>
      </c>
      <c r="E4460">
        <v>25.31</v>
      </c>
      <c r="F4460">
        <v>0.98660000000000003</v>
      </c>
      <c r="G4460">
        <v>64.7</v>
      </c>
      <c r="H4460">
        <v>49.774999999999999</v>
      </c>
      <c r="I4460">
        <v>252.75</v>
      </c>
      <c r="J4460">
        <v>337</v>
      </c>
      <c r="K4460">
        <v>111</v>
      </c>
      <c r="M4460">
        <v>9.6199999999999992</v>
      </c>
    </row>
    <row r="4461" spans="3:13" x14ac:dyDescent="0.25">
      <c r="C4461" s="95">
        <v>37469</v>
      </c>
      <c r="D4461">
        <v>1.5609</v>
      </c>
      <c r="E4461">
        <v>25.01</v>
      </c>
      <c r="F4461">
        <v>0.98380000000000001</v>
      </c>
      <c r="G4461">
        <v>64.45</v>
      </c>
      <c r="H4461">
        <v>50.15</v>
      </c>
      <c r="I4461">
        <v>249.25</v>
      </c>
      <c r="J4461">
        <v>334.75</v>
      </c>
      <c r="K4461">
        <v>111</v>
      </c>
      <c r="M4461">
        <v>9.6199999999999992</v>
      </c>
    </row>
    <row r="4462" spans="3:13" x14ac:dyDescent="0.25">
      <c r="C4462" s="95">
        <v>37468</v>
      </c>
      <c r="D4462">
        <v>1.5634999999999999</v>
      </c>
      <c r="E4462">
        <v>25.44</v>
      </c>
      <c r="F4462">
        <v>0.97709999999999997</v>
      </c>
      <c r="G4462">
        <v>65</v>
      </c>
      <c r="H4462">
        <v>51.774999999999999</v>
      </c>
      <c r="I4462">
        <v>247.25</v>
      </c>
      <c r="J4462">
        <v>334</v>
      </c>
      <c r="K4462">
        <v>109</v>
      </c>
      <c r="M4462">
        <v>9.35</v>
      </c>
    </row>
    <row r="4463" spans="3:13" x14ac:dyDescent="0.25">
      <c r="C4463" s="95">
        <v>37467</v>
      </c>
      <c r="D4463">
        <v>1.5726</v>
      </c>
      <c r="E4463">
        <v>25.68</v>
      </c>
      <c r="F4463">
        <v>0.98199999999999998</v>
      </c>
      <c r="G4463">
        <v>64.900000000000006</v>
      </c>
      <c r="H4463">
        <v>51.55</v>
      </c>
      <c r="I4463">
        <v>236</v>
      </c>
      <c r="J4463">
        <v>326</v>
      </c>
      <c r="K4463">
        <v>108</v>
      </c>
      <c r="M4463">
        <v>9.35</v>
      </c>
    </row>
    <row r="4464" spans="3:13" x14ac:dyDescent="0.25">
      <c r="C4464" s="95">
        <v>37466</v>
      </c>
      <c r="D4464">
        <v>1.5629</v>
      </c>
      <c r="E4464">
        <v>25</v>
      </c>
      <c r="F4464">
        <v>0.98119999999999996</v>
      </c>
      <c r="G4464">
        <v>64.924999999999997</v>
      </c>
      <c r="H4464">
        <v>50.85</v>
      </c>
      <c r="I4464">
        <v>231</v>
      </c>
      <c r="J4464">
        <v>326.5</v>
      </c>
      <c r="K4464">
        <v>107.5</v>
      </c>
      <c r="M4464">
        <v>9.35</v>
      </c>
    </row>
    <row r="4465" spans="3:13" x14ac:dyDescent="0.25">
      <c r="C4465" s="95">
        <v>37463</v>
      </c>
      <c r="D4465">
        <v>1.5653999999999999</v>
      </c>
      <c r="E4465">
        <v>25.03</v>
      </c>
      <c r="F4465">
        <v>0.98540000000000005</v>
      </c>
      <c r="G4465">
        <v>64.900000000000006</v>
      </c>
      <c r="H4465">
        <v>50.8</v>
      </c>
      <c r="I4465">
        <v>243</v>
      </c>
      <c r="J4465">
        <v>335</v>
      </c>
      <c r="K4465">
        <v>108</v>
      </c>
      <c r="M4465">
        <v>9.35</v>
      </c>
    </row>
    <row r="4466" spans="3:13" x14ac:dyDescent="0.25">
      <c r="C4466" s="95">
        <v>37462</v>
      </c>
      <c r="D4466">
        <v>1.5845</v>
      </c>
      <c r="E4466">
        <v>25.26</v>
      </c>
      <c r="F4466">
        <v>1.0052000000000001</v>
      </c>
      <c r="G4466">
        <v>64.95</v>
      </c>
      <c r="H4466">
        <v>50.7</v>
      </c>
      <c r="I4466">
        <v>244.25</v>
      </c>
      <c r="J4466">
        <v>335</v>
      </c>
      <c r="K4466">
        <v>108</v>
      </c>
      <c r="M4466">
        <v>9.35</v>
      </c>
    </row>
    <row r="4467" spans="3:13" x14ac:dyDescent="0.25">
      <c r="C4467" s="95">
        <v>37461</v>
      </c>
      <c r="D4467">
        <v>1.5726</v>
      </c>
      <c r="E4467">
        <v>25.33</v>
      </c>
      <c r="F4467">
        <v>0.99509999999999998</v>
      </c>
      <c r="G4467">
        <v>64.224999999999994</v>
      </c>
      <c r="H4467">
        <v>49.85</v>
      </c>
      <c r="I4467">
        <v>249.25</v>
      </c>
      <c r="J4467">
        <v>336</v>
      </c>
      <c r="K4467">
        <v>108</v>
      </c>
      <c r="M4467">
        <v>9.36</v>
      </c>
    </row>
    <row r="4468" spans="3:13" x14ac:dyDescent="0.25">
      <c r="C4468" s="95">
        <v>37460</v>
      </c>
      <c r="D4468">
        <v>1.5624</v>
      </c>
      <c r="E4468">
        <v>25.04</v>
      </c>
      <c r="F4468">
        <v>0.98960000000000004</v>
      </c>
      <c r="G4468">
        <v>64.900000000000006</v>
      </c>
      <c r="H4468">
        <v>50.274999999999999</v>
      </c>
      <c r="I4468">
        <v>241.5</v>
      </c>
      <c r="J4468">
        <v>332.75</v>
      </c>
      <c r="K4468">
        <v>108</v>
      </c>
      <c r="M4468">
        <v>9.36</v>
      </c>
    </row>
    <row r="4469" spans="3:13" x14ac:dyDescent="0.25">
      <c r="C4469" s="95">
        <v>37459</v>
      </c>
      <c r="D4469">
        <v>1.5794999999999999</v>
      </c>
      <c r="E4469">
        <v>25.42</v>
      </c>
      <c r="F4469">
        <v>1.0079</v>
      </c>
      <c r="G4469">
        <v>65.8</v>
      </c>
      <c r="H4469">
        <v>49.825000000000003</v>
      </c>
      <c r="I4469">
        <v>246</v>
      </c>
      <c r="J4469">
        <v>339.75</v>
      </c>
      <c r="K4469">
        <v>108</v>
      </c>
      <c r="M4469">
        <v>9.35</v>
      </c>
    </row>
    <row r="4470" spans="3:13" x14ac:dyDescent="0.25">
      <c r="C4470" s="95">
        <v>37456</v>
      </c>
      <c r="D4470">
        <v>1.5765</v>
      </c>
      <c r="E4470">
        <v>26.43</v>
      </c>
      <c r="F4470">
        <v>1.0113000000000001</v>
      </c>
      <c r="G4470">
        <v>65.7</v>
      </c>
      <c r="H4470">
        <v>50.674999999999997</v>
      </c>
      <c r="I4470">
        <v>234.75</v>
      </c>
      <c r="J4470">
        <v>330.75</v>
      </c>
      <c r="K4470">
        <v>108</v>
      </c>
      <c r="M4470">
        <v>9.35</v>
      </c>
    </row>
    <row r="4471" spans="3:13" x14ac:dyDescent="0.25">
      <c r="C4471" s="95">
        <v>37455</v>
      </c>
      <c r="D4471">
        <v>1.5730999999999999</v>
      </c>
      <c r="E4471">
        <v>26.28</v>
      </c>
      <c r="F4471">
        <v>1.0116000000000001</v>
      </c>
      <c r="G4471">
        <v>65.875</v>
      </c>
      <c r="H4471">
        <v>51.3</v>
      </c>
      <c r="I4471">
        <v>232.75</v>
      </c>
      <c r="J4471">
        <v>333.25</v>
      </c>
      <c r="K4471">
        <v>108</v>
      </c>
      <c r="M4471">
        <v>9.35</v>
      </c>
    </row>
    <row r="4472" spans="3:13" x14ac:dyDescent="0.25">
      <c r="C4472" s="95">
        <v>37454</v>
      </c>
      <c r="D4472">
        <v>1.5703</v>
      </c>
      <c r="E4472">
        <v>26.44</v>
      </c>
      <c r="F4472">
        <v>1.0071000000000001</v>
      </c>
      <c r="G4472">
        <v>65.724999999999994</v>
      </c>
      <c r="H4472">
        <v>49.8</v>
      </c>
      <c r="I4472">
        <v>231.5</v>
      </c>
      <c r="J4472">
        <v>335</v>
      </c>
      <c r="K4472">
        <v>107</v>
      </c>
      <c r="M4472">
        <v>9.35</v>
      </c>
    </row>
    <row r="4473" spans="3:13" x14ac:dyDescent="0.25">
      <c r="C4473" s="95">
        <v>37453</v>
      </c>
      <c r="D4473">
        <v>1.5750999999999999</v>
      </c>
      <c r="E4473">
        <v>26.28</v>
      </c>
      <c r="F4473">
        <v>1.0115000000000001</v>
      </c>
      <c r="G4473">
        <v>65.349999999999994</v>
      </c>
      <c r="H4473">
        <v>50.85</v>
      </c>
      <c r="I4473">
        <v>234.75</v>
      </c>
      <c r="J4473">
        <v>334</v>
      </c>
      <c r="K4473">
        <v>106</v>
      </c>
      <c r="M4473">
        <v>9.35</v>
      </c>
    </row>
    <row r="4474" spans="3:13" x14ac:dyDescent="0.25">
      <c r="C4474" s="95">
        <v>37452</v>
      </c>
      <c r="D4474">
        <v>1.5689</v>
      </c>
      <c r="E4474">
        <v>26.06</v>
      </c>
      <c r="F4474">
        <v>1.0024999999999999</v>
      </c>
      <c r="G4474">
        <v>65.849999999999994</v>
      </c>
      <c r="H4474">
        <v>54.3</v>
      </c>
      <c r="I4474">
        <v>227.25</v>
      </c>
      <c r="J4474">
        <v>323.75</v>
      </c>
      <c r="K4474">
        <v>106</v>
      </c>
      <c r="M4474">
        <v>9.35</v>
      </c>
    </row>
    <row r="4475" spans="3:13" x14ac:dyDescent="0.25">
      <c r="C4475" s="95">
        <v>37449</v>
      </c>
      <c r="D4475">
        <v>1.5530999999999999</v>
      </c>
      <c r="E4475">
        <v>26.32</v>
      </c>
      <c r="F4475">
        <v>0.9909</v>
      </c>
      <c r="G4475">
        <v>65.400000000000006</v>
      </c>
      <c r="H4475">
        <v>54.024999999999999</v>
      </c>
      <c r="I4475">
        <v>214.25</v>
      </c>
      <c r="J4475">
        <v>315.25</v>
      </c>
      <c r="K4475">
        <v>106</v>
      </c>
      <c r="M4475">
        <v>9.35</v>
      </c>
    </row>
    <row r="4476" spans="3:13" x14ac:dyDescent="0.25">
      <c r="C4476" s="95">
        <v>37448</v>
      </c>
      <c r="D4476">
        <v>1.5539000000000001</v>
      </c>
      <c r="E4476">
        <v>25.96</v>
      </c>
      <c r="F4476">
        <v>0.98799999999999999</v>
      </c>
      <c r="G4476">
        <v>65.275000000000006</v>
      </c>
      <c r="H4476">
        <v>53.95</v>
      </c>
      <c r="I4476">
        <v>216</v>
      </c>
      <c r="J4476">
        <v>326</v>
      </c>
      <c r="K4476">
        <v>106</v>
      </c>
      <c r="M4476">
        <v>9.35</v>
      </c>
    </row>
    <row r="4477" spans="3:13" x14ac:dyDescent="0.25">
      <c r="C4477" s="95">
        <v>37447</v>
      </c>
      <c r="D4477">
        <v>1.548</v>
      </c>
      <c r="E4477">
        <v>25.93</v>
      </c>
      <c r="F4477">
        <v>0.9889</v>
      </c>
      <c r="G4477">
        <v>63.85</v>
      </c>
      <c r="H4477">
        <v>53.875</v>
      </c>
      <c r="I4477">
        <v>222</v>
      </c>
      <c r="J4477">
        <v>319.5</v>
      </c>
      <c r="K4477">
        <v>101</v>
      </c>
      <c r="M4477">
        <v>9.35</v>
      </c>
    </row>
    <row r="4478" spans="3:13" x14ac:dyDescent="0.25">
      <c r="C4478" s="95">
        <v>37446</v>
      </c>
      <c r="D4478">
        <v>1.5481</v>
      </c>
      <c r="E4478">
        <v>25.17</v>
      </c>
      <c r="F4478">
        <v>0.99260000000000004</v>
      </c>
      <c r="G4478">
        <v>63.825000000000003</v>
      </c>
      <c r="H4478">
        <v>53.924999999999997</v>
      </c>
      <c r="I4478">
        <v>226.25</v>
      </c>
      <c r="J4478">
        <v>313</v>
      </c>
      <c r="K4478">
        <v>101</v>
      </c>
      <c r="M4478">
        <v>9.35</v>
      </c>
    </row>
    <row r="4479" spans="3:13" x14ac:dyDescent="0.25">
      <c r="C4479" s="95">
        <v>37445</v>
      </c>
      <c r="D4479">
        <v>1.5441</v>
      </c>
      <c r="E4479">
        <v>25.08</v>
      </c>
      <c r="F4479">
        <v>0.99119999999999997</v>
      </c>
      <c r="G4479">
        <v>64.174999999999997</v>
      </c>
      <c r="H4479">
        <v>54.9</v>
      </c>
      <c r="I4479">
        <v>223.25</v>
      </c>
      <c r="J4479">
        <v>314.5</v>
      </c>
      <c r="K4479">
        <v>102</v>
      </c>
      <c r="M4479">
        <v>9.3000000000000007</v>
      </c>
    </row>
    <row r="4480" spans="3:13" x14ac:dyDescent="0.25">
      <c r="C4480" s="95">
        <v>37442</v>
      </c>
      <c r="D4480">
        <v>1.522</v>
      </c>
      <c r="E4480">
        <v>25.73</v>
      </c>
      <c r="F4480">
        <v>0.9718</v>
      </c>
      <c r="G4480">
        <v>64.674999999999997</v>
      </c>
      <c r="H4480">
        <v>54.975000000000001</v>
      </c>
      <c r="I4480">
        <v>229.5</v>
      </c>
      <c r="J4480">
        <v>318.5</v>
      </c>
      <c r="K4480">
        <v>102</v>
      </c>
      <c r="M4480">
        <v>9.25</v>
      </c>
    </row>
    <row r="4481" spans="3:13" x14ac:dyDescent="0.25">
      <c r="C4481" s="95">
        <v>37441</v>
      </c>
      <c r="D4481">
        <v>1.5259</v>
      </c>
      <c r="E4481">
        <v>25.55</v>
      </c>
      <c r="F4481">
        <v>0.97889999999999999</v>
      </c>
      <c r="G4481">
        <v>64.474999999999994</v>
      </c>
      <c r="H4481">
        <v>52.975000000000001</v>
      </c>
      <c r="I4481">
        <v>224.5</v>
      </c>
      <c r="J4481">
        <v>316</v>
      </c>
      <c r="K4481">
        <v>102</v>
      </c>
      <c r="M4481">
        <v>9.3000000000000007</v>
      </c>
    </row>
    <row r="4482" spans="3:13" x14ac:dyDescent="0.25">
      <c r="C4482" s="95">
        <v>37440</v>
      </c>
      <c r="D4482">
        <v>1.5267999999999999</v>
      </c>
      <c r="E4482">
        <v>25.84</v>
      </c>
      <c r="F4482">
        <v>0.98029999999999995</v>
      </c>
      <c r="G4482">
        <v>64.474999999999994</v>
      </c>
      <c r="H4482">
        <v>52.975000000000001</v>
      </c>
      <c r="I4482">
        <v>224.5</v>
      </c>
      <c r="J4482">
        <v>316</v>
      </c>
      <c r="K4482">
        <v>101</v>
      </c>
      <c r="M4482">
        <v>9.3000000000000007</v>
      </c>
    </row>
    <row r="4483" spans="3:13" x14ac:dyDescent="0.25">
      <c r="C4483" s="95">
        <v>37439</v>
      </c>
      <c r="D4483">
        <v>1.5355000000000001</v>
      </c>
      <c r="E4483">
        <v>25.75</v>
      </c>
      <c r="F4483">
        <v>0.98599999999999999</v>
      </c>
      <c r="G4483">
        <v>64.974999999999994</v>
      </c>
      <c r="H4483">
        <v>52.3</v>
      </c>
      <c r="I4483">
        <v>227.75</v>
      </c>
      <c r="J4483">
        <v>316</v>
      </c>
      <c r="K4483">
        <v>100</v>
      </c>
      <c r="M4483">
        <v>9.43</v>
      </c>
    </row>
    <row r="4484" spans="3:13" x14ac:dyDescent="0.25">
      <c r="C4484" s="95">
        <v>37438</v>
      </c>
      <c r="D4484">
        <v>1.5325</v>
      </c>
      <c r="E4484">
        <v>25.64</v>
      </c>
      <c r="F4484">
        <v>0.99160000000000004</v>
      </c>
      <c r="G4484">
        <v>64.775000000000006</v>
      </c>
      <c r="H4484">
        <v>51.95</v>
      </c>
      <c r="I4484">
        <v>232.75</v>
      </c>
      <c r="J4484">
        <v>315.5</v>
      </c>
      <c r="K4484">
        <v>100</v>
      </c>
      <c r="M4484">
        <v>9.57</v>
      </c>
    </row>
    <row r="4485" spans="3:13" x14ac:dyDescent="0.25">
      <c r="C4485" s="95">
        <v>37435</v>
      </c>
      <c r="D4485">
        <v>1.5333000000000001</v>
      </c>
      <c r="E4485">
        <v>25.58</v>
      </c>
      <c r="F4485">
        <v>0.99150000000000005</v>
      </c>
      <c r="G4485">
        <v>63.4</v>
      </c>
      <c r="H4485">
        <v>50.524999999999999</v>
      </c>
      <c r="I4485">
        <v>225.5</v>
      </c>
      <c r="J4485">
        <v>307</v>
      </c>
      <c r="K4485">
        <v>103</v>
      </c>
      <c r="M4485">
        <v>9.5299999999999994</v>
      </c>
    </row>
    <row r="4486" spans="3:13" x14ac:dyDescent="0.25">
      <c r="C4486" s="95">
        <v>37434</v>
      </c>
      <c r="D4486">
        <v>1.5287999999999999</v>
      </c>
      <c r="E4486">
        <v>25.45</v>
      </c>
      <c r="F4486">
        <v>0.98750000000000004</v>
      </c>
      <c r="G4486">
        <v>63.924999999999997</v>
      </c>
      <c r="H4486">
        <v>50.625</v>
      </c>
      <c r="I4486">
        <v>226</v>
      </c>
      <c r="J4486">
        <v>306.5</v>
      </c>
      <c r="K4486">
        <v>102</v>
      </c>
      <c r="M4486">
        <v>9.5399999999999991</v>
      </c>
    </row>
    <row r="4487" spans="3:13" x14ac:dyDescent="0.25">
      <c r="C4487" s="95">
        <v>37433</v>
      </c>
      <c r="D4487">
        <v>1.5259</v>
      </c>
      <c r="E4487">
        <v>25.24</v>
      </c>
      <c r="F4487">
        <v>0.98129999999999995</v>
      </c>
      <c r="G4487">
        <v>64.2</v>
      </c>
      <c r="H4487">
        <v>50.774999999999999</v>
      </c>
      <c r="I4487">
        <v>221.5</v>
      </c>
      <c r="J4487">
        <v>293</v>
      </c>
      <c r="K4487">
        <v>102</v>
      </c>
      <c r="M4487">
        <v>9.8000000000000007</v>
      </c>
    </row>
    <row r="4488" spans="3:13" x14ac:dyDescent="0.25">
      <c r="C4488" s="95">
        <v>37432</v>
      </c>
      <c r="D4488">
        <v>1.5083</v>
      </c>
      <c r="E4488">
        <v>25.2</v>
      </c>
      <c r="F4488">
        <v>0.97950000000000004</v>
      </c>
      <c r="G4488">
        <v>64.099999999999994</v>
      </c>
      <c r="H4488">
        <v>50.875</v>
      </c>
      <c r="I4488">
        <v>219.75</v>
      </c>
      <c r="J4488">
        <v>291</v>
      </c>
      <c r="K4488">
        <v>103.75</v>
      </c>
      <c r="M4488">
        <v>9.93</v>
      </c>
    </row>
    <row r="4489" spans="3:13" x14ac:dyDescent="0.25">
      <c r="C4489" s="95">
        <v>37431</v>
      </c>
      <c r="D4489">
        <v>1.5009999999999999</v>
      </c>
      <c r="E4489">
        <v>25.27</v>
      </c>
      <c r="F4489">
        <v>0.97009999999999996</v>
      </c>
      <c r="G4489">
        <v>63.5</v>
      </c>
      <c r="H4489">
        <v>51.725000000000001</v>
      </c>
      <c r="I4489">
        <v>218</v>
      </c>
      <c r="J4489">
        <v>291.75</v>
      </c>
      <c r="K4489">
        <v>104</v>
      </c>
      <c r="M4489">
        <v>9.93</v>
      </c>
    </row>
    <row r="4490" spans="3:13" x14ac:dyDescent="0.25">
      <c r="C4490" s="95">
        <v>37428</v>
      </c>
      <c r="D4490">
        <v>1.4970000000000001</v>
      </c>
      <c r="E4490">
        <v>24.75</v>
      </c>
      <c r="F4490">
        <v>0.97050000000000003</v>
      </c>
      <c r="G4490">
        <v>63.725000000000001</v>
      </c>
      <c r="H4490">
        <v>51.475000000000001</v>
      </c>
      <c r="I4490">
        <v>210.25</v>
      </c>
      <c r="J4490">
        <v>287.25</v>
      </c>
      <c r="K4490">
        <v>104</v>
      </c>
      <c r="M4490">
        <v>9.89</v>
      </c>
    </row>
    <row r="4491" spans="3:13" x14ac:dyDescent="0.25">
      <c r="C4491" s="95">
        <v>37427</v>
      </c>
      <c r="D4491">
        <v>1.4982</v>
      </c>
      <c r="E4491">
        <v>25.07</v>
      </c>
      <c r="F4491">
        <v>0.9647</v>
      </c>
      <c r="G4491">
        <v>64.075000000000003</v>
      </c>
      <c r="H4491">
        <v>51.575000000000003</v>
      </c>
      <c r="I4491">
        <v>210</v>
      </c>
      <c r="J4491">
        <v>291.25</v>
      </c>
      <c r="K4491">
        <v>104</v>
      </c>
      <c r="M4491">
        <v>9.99</v>
      </c>
    </row>
    <row r="4492" spans="3:13" x14ac:dyDescent="0.25">
      <c r="C4492" s="95">
        <v>37426</v>
      </c>
      <c r="D4492">
        <v>1.4914000000000001</v>
      </c>
      <c r="E4492">
        <v>24.55</v>
      </c>
      <c r="F4492">
        <v>0.95740000000000003</v>
      </c>
      <c r="G4492">
        <v>64.125</v>
      </c>
      <c r="H4492">
        <v>50.35</v>
      </c>
      <c r="I4492">
        <v>208.75</v>
      </c>
      <c r="J4492">
        <v>291.5</v>
      </c>
      <c r="K4492">
        <v>104</v>
      </c>
      <c r="M4492">
        <v>10.1</v>
      </c>
    </row>
    <row r="4493" spans="3:13" x14ac:dyDescent="0.25">
      <c r="C4493" s="95">
        <v>37425</v>
      </c>
      <c r="D4493">
        <v>1.4907999999999999</v>
      </c>
      <c r="E4493">
        <v>24.79</v>
      </c>
      <c r="F4493">
        <v>0.95199999999999996</v>
      </c>
      <c r="G4493">
        <v>64.174999999999997</v>
      </c>
      <c r="H4493">
        <v>50.7</v>
      </c>
      <c r="I4493">
        <v>206.75</v>
      </c>
      <c r="J4493">
        <v>289.25</v>
      </c>
      <c r="K4493">
        <v>104</v>
      </c>
      <c r="M4493">
        <v>10.199999999999999</v>
      </c>
    </row>
    <row r="4494" spans="3:13" x14ac:dyDescent="0.25">
      <c r="C4494" s="95">
        <v>37424</v>
      </c>
      <c r="D4494">
        <v>1.4794</v>
      </c>
      <c r="E4494">
        <v>25.24</v>
      </c>
      <c r="F4494">
        <v>0.94420000000000004</v>
      </c>
      <c r="G4494">
        <v>63.75</v>
      </c>
      <c r="H4494">
        <v>49.85</v>
      </c>
      <c r="I4494">
        <v>208</v>
      </c>
      <c r="J4494">
        <v>289.25</v>
      </c>
      <c r="K4494">
        <v>104</v>
      </c>
      <c r="M4494">
        <v>10.3</v>
      </c>
    </row>
    <row r="4495" spans="3:13" x14ac:dyDescent="0.25">
      <c r="C4495" s="95">
        <v>37421</v>
      </c>
      <c r="D4495">
        <v>1.4766999999999999</v>
      </c>
      <c r="E4495">
        <v>24.99</v>
      </c>
      <c r="F4495">
        <v>0.9456</v>
      </c>
      <c r="G4495">
        <v>62.85</v>
      </c>
      <c r="H4495">
        <v>48.6</v>
      </c>
      <c r="I4495">
        <v>209.25</v>
      </c>
      <c r="J4495">
        <v>294.25</v>
      </c>
      <c r="K4495">
        <v>104</v>
      </c>
      <c r="M4495">
        <v>10.3</v>
      </c>
    </row>
    <row r="4496" spans="3:13" x14ac:dyDescent="0.25">
      <c r="C4496" s="95">
        <v>37420</v>
      </c>
      <c r="D4496">
        <v>1.472</v>
      </c>
      <c r="E4496">
        <v>24.06</v>
      </c>
      <c r="F4496">
        <v>0.94269999999999998</v>
      </c>
      <c r="G4496">
        <v>62.8</v>
      </c>
      <c r="H4496">
        <v>48.375</v>
      </c>
      <c r="I4496">
        <v>211.75</v>
      </c>
      <c r="J4496">
        <v>295.5</v>
      </c>
      <c r="K4496">
        <v>104</v>
      </c>
      <c r="M4496">
        <v>10.43</v>
      </c>
    </row>
    <row r="4497" spans="3:13" x14ac:dyDescent="0.25">
      <c r="C4497" s="95">
        <v>37419</v>
      </c>
      <c r="D4497">
        <v>1.4705999999999999</v>
      </c>
      <c r="E4497">
        <v>23.51</v>
      </c>
      <c r="F4497">
        <v>0.94299999999999995</v>
      </c>
      <c r="G4497">
        <v>62.575000000000003</v>
      </c>
      <c r="H4497">
        <v>48.25</v>
      </c>
      <c r="I4497">
        <v>206.75</v>
      </c>
      <c r="J4497">
        <v>283.5</v>
      </c>
      <c r="K4497">
        <v>103</v>
      </c>
      <c r="M4497">
        <v>10.35</v>
      </c>
    </row>
    <row r="4498" spans="3:13" x14ac:dyDescent="0.25">
      <c r="C4498" s="95">
        <v>37418</v>
      </c>
      <c r="D4498">
        <v>1.4712000000000001</v>
      </c>
      <c r="E4498">
        <v>23.3</v>
      </c>
      <c r="F4498">
        <v>0.94799999999999995</v>
      </c>
      <c r="G4498">
        <v>61.924999999999997</v>
      </c>
      <c r="H4498">
        <v>48.725000000000001</v>
      </c>
      <c r="I4498">
        <v>204.25</v>
      </c>
      <c r="J4498">
        <v>279.5</v>
      </c>
      <c r="K4498">
        <v>103</v>
      </c>
      <c r="M4498">
        <v>10.7</v>
      </c>
    </row>
    <row r="4499" spans="3:13" x14ac:dyDescent="0.25">
      <c r="C4499" s="95">
        <v>37417</v>
      </c>
      <c r="D4499">
        <v>1.4602999999999999</v>
      </c>
      <c r="E4499">
        <v>23.66</v>
      </c>
      <c r="F4499">
        <v>0.94369999999999998</v>
      </c>
      <c r="G4499">
        <v>61.125</v>
      </c>
      <c r="H4499">
        <v>48.85</v>
      </c>
      <c r="I4499">
        <v>206.75</v>
      </c>
      <c r="J4499">
        <v>278.25</v>
      </c>
      <c r="K4499">
        <v>104</v>
      </c>
      <c r="M4499">
        <v>10.67</v>
      </c>
    </row>
    <row r="4500" spans="3:13" x14ac:dyDescent="0.25">
      <c r="C4500" s="95">
        <v>37414</v>
      </c>
      <c r="D4500">
        <v>1.4594</v>
      </c>
      <c r="E4500">
        <v>23.99</v>
      </c>
      <c r="F4500">
        <v>0.94330000000000003</v>
      </c>
      <c r="G4500">
        <v>60.9</v>
      </c>
      <c r="H4500">
        <v>49.875</v>
      </c>
      <c r="I4500">
        <v>206.75</v>
      </c>
      <c r="J4500">
        <v>275</v>
      </c>
      <c r="K4500">
        <v>103</v>
      </c>
      <c r="M4500">
        <v>10.77</v>
      </c>
    </row>
    <row r="4501" spans="3:13" x14ac:dyDescent="0.25">
      <c r="C4501" s="95">
        <v>37413</v>
      </c>
      <c r="D4501">
        <v>1.4604999999999999</v>
      </c>
      <c r="E4501">
        <v>24.22</v>
      </c>
      <c r="F4501">
        <v>0.94699999999999995</v>
      </c>
      <c r="G4501">
        <v>61.424999999999997</v>
      </c>
      <c r="H4501">
        <v>48.8</v>
      </c>
      <c r="I4501">
        <v>209</v>
      </c>
      <c r="J4501">
        <v>280.5</v>
      </c>
      <c r="K4501">
        <v>103</v>
      </c>
      <c r="M4501">
        <v>10.9</v>
      </c>
    </row>
    <row r="4502" spans="3:13" x14ac:dyDescent="0.25">
      <c r="C4502" s="95">
        <v>37412</v>
      </c>
      <c r="D4502">
        <v>1.4589000000000001</v>
      </c>
      <c r="E4502">
        <v>24.18</v>
      </c>
      <c r="F4502">
        <v>0.93889999999999996</v>
      </c>
      <c r="G4502">
        <v>61.024999999999999</v>
      </c>
      <c r="H4502">
        <v>46.95</v>
      </c>
      <c r="I4502">
        <v>210.25</v>
      </c>
      <c r="J4502">
        <v>283.25</v>
      </c>
      <c r="K4502">
        <v>103</v>
      </c>
      <c r="M4502">
        <v>10.9</v>
      </c>
    </row>
    <row r="4503" spans="3:13" x14ac:dyDescent="0.25">
      <c r="C4503" s="95">
        <v>37411</v>
      </c>
      <c r="D4503">
        <v>1.4582999999999999</v>
      </c>
      <c r="E4503">
        <v>24.45</v>
      </c>
      <c r="F4503">
        <v>0.93920000000000003</v>
      </c>
      <c r="G4503">
        <v>61.825000000000003</v>
      </c>
      <c r="H4503">
        <v>46.475000000000001</v>
      </c>
      <c r="I4503">
        <v>210.5</v>
      </c>
      <c r="J4503">
        <v>282</v>
      </c>
      <c r="K4503">
        <v>105</v>
      </c>
      <c r="M4503">
        <v>10.99</v>
      </c>
    </row>
    <row r="4504" spans="3:13" x14ac:dyDescent="0.25">
      <c r="C4504" s="95">
        <v>37410</v>
      </c>
      <c r="D4504">
        <v>1.4632000000000001</v>
      </c>
      <c r="E4504">
        <v>24.45</v>
      </c>
      <c r="F4504">
        <v>0.94079999999999997</v>
      </c>
      <c r="G4504">
        <v>61.975000000000001</v>
      </c>
      <c r="H4504">
        <v>47.475000000000001</v>
      </c>
      <c r="I4504">
        <v>209.5</v>
      </c>
      <c r="J4504">
        <v>286.75</v>
      </c>
      <c r="K4504">
        <v>105</v>
      </c>
      <c r="M4504">
        <v>11</v>
      </c>
    </row>
    <row r="4505" spans="3:13" x14ac:dyDescent="0.25">
      <c r="C4505" s="95">
        <v>37407</v>
      </c>
      <c r="D4505">
        <v>1.4538</v>
      </c>
      <c r="E4505">
        <v>24.45</v>
      </c>
      <c r="F4505">
        <v>0.93340000000000001</v>
      </c>
      <c r="G4505">
        <v>60.475000000000001</v>
      </c>
      <c r="H4505">
        <v>46.75</v>
      </c>
      <c r="I4505">
        <v>214</v>
      </c>
      <c r="J4505">
        <v>282.25</v>
      </c>
      <c r="K4505">
        <v>103.5</v>
      </c>
      <c r="M4505">
        <v>10.81</v>
      </c>
    </row>
    <row r="4506" spans="3:13" x14ac:dyDescent="0.25">
      <c r="C4506" s="95">
        <v>37406</v>
      </c>
      <c r="D4506">
        <v>1.4653</v>
      </c>
      <c r="E4506">
        <v>24.05</v>
      </c>
      <c r="F4506">
        <v>0.93669999999999998</v>
      </c>
      <c r="G4506">
        <v>60.774999999999999</v>
      </c>
      <c r="H4506">
        <v>46.15</v>
      </c>
      <c r="I4506">
        <v>212.5</v>
      </c>
      <c r="J4506">
        <v>276.5</v>
      </c>
      <c r="K4506">
        <v>103.5</v>
      </c>
      <c r="M4506">
        <v>10.81</v>
      </c>
    </row>
    <row r="4507" spans="3:13" x14ac:dyDescent="0.25">
      <c r="C4507" s="95">
        <v>37405</v>
      </c>
      <c r="D4507">
        <v>1.4623999999999999</v>
      </c>
      <c r="E4507">
        <v>25.12</v>
      </c>
      <c r="F4507">
        <v>0.93430000000000002</v>
      </c>
      <c r="G4507">
        <v>62.274999999999999</v>
      </c>
      <c r="H4507">
        <v>46.424999999999997</v>
      </c>
      <c r="I4507">
        <v>211.5</v>
      </c>
      <c r="J4507">
        <v>276.25</v>
      </c>
      <c r="K4507">
        <v>103.5</v>
      </c>
      <c r="M4507">
        <v>10.81</v>
      </c>
    </row>
    <row r="4508" spans="3:13" x14ac:dyDescent="0.25">
      <c r="C4508" s="95">
        <v>37404</v>
      </c>
      <c r="D4508">
        <v>1.4585999999999999</v>
      </c>
      <c r="E4508">
        <v>24.76</v>
      </c>
      <c r="F4508">
        <v>0.92769999999999997</v>
      </c>
      <c r="G4508">
        <v>62.825000000000003</v>
      </c>
      <c r="H4508">
        <v>46.375</v>
      </c>
      <c r="I4508">
        <v>207.5</v>
      </c>
      <c r="J4508">
        <v>272</v>
      </c>
      <c r="K4508">
        <v>103.5</v>
      </c>
      <c r="M4508">
        <v>10.81</v>
      </c>
    </row>
    <row r="4509" spans="3:13" x14ac:dyDescent="0.25">
      <c r="C4509" s="95">
        <v>37403</v>
      </c>
      <c r="D4509">
        <v>1.4571000000000001</v>
      </c>
      <c r="E4509">
        <v>24.94</v>
      </c>
      <c r="F4509">
        <v>0.9204</v>
      </c>
      <c r="G4509">
        <v>62.075000000000003</v>
      </c>
      <c r="H4509">
        <v>48.375</v>
      </c>
      <c r="I4509">
        <v>205</v>
      </c>
      <c r="J4509">
        <v>269.25</v>
      </c>
      <c r="K4509">
        <v>103.5</v>
      </c>
      <c r="M4509">
        <v>10.81</v>
      </c>
    </row>
    <row r="4510" spans="3:13" x14ac:dyDescent="0.25">
      <c r="C4510" s="95">
        <v>37400</v>
      </c>
      <c r="D4510">
        <v>1.4576</v>
      </c>
      <c r="E4510">
        <v>25.18</v>
      </c>
      <c r="F4510">
        <v>0.91979999999999995</v>
      </c>
      <c r="G4510">
        <v>62.075000000000003</v>
      </c>
      <c r="H4510">
        <v>48.375</v>
      </c>
      <c r="I4510">
        <v>205</v>
      </c>
      <c r="J4510">
        <v>269.25</v>
      </c>
      <c r="K4510">
        <v>103</v>
      </c>
      <c r="M4510">
        <v>10.81</v>
      </c>
    </row>
    <row r="4511" spans="3:13" x14ac:dyDescent="0.25">
      <c r="C4511" s="95">
        <v>37399</v>
      </c>
      <c r="D4511">
        <v>1.4549000000000001</v>
      </c>
      <c r="E4511">
        <v>25.39</v>
      </c>
      <c r="F4511">
        <v>0.92059999999999997</v>
      </c>
      <c r="G4511">
        <v>61.325000000000003</v>
      </c>
      <c r="H4511">
        <v>48.524999999999999</v>
      </c>
      <c r="I4511">
        <v>207.75</v>
      </c>
      <c r="J4511">
        <v>271.5</v>
      </c>
      <c r="K4511">
        <v>104.5</v>
      </c>
      <c r="M4511">
        <v>10.81</v>
      </c>
    </row>
    <row r="4512" spans="3:13" x14ac:dyDescent="0.25">
      <c r="C4512" s="95">
        <v>37398</v>
      </c>
      <c r="D4512">
        <v>1.4587000000000001</v>
      </c>
      <c r="E4512">
        <v>25.5</v>
      </c>
      <c r="F4512">
        <v>0.92559999999999998</v>
      </c>
      <c r="G4512">
        <v>60.125</v>
      </c>
      <c r="H4512">
        <v>47.875</v>
      </c>
      <c r="I4512">
        <v>207.5</v>
      </c>
      <c r="J4512">
        <v>269</v>
      </c>
      <c r="K4512">
        <v>104.5</v>
      </c>
      <c r="M4512">
        <v>10.81</v>
      </c>
    </row>
    <row r="4513" spans="3:13" x14ac:dyDescent="0.25">
      <c r="C4513" s="95">
        <v>37397</v>
      </c>
      <c r="D4513">
        <v>1.4597</v>
      </c>
      <c r="E4513">
        <v>25.6</v>
      </c>
      <c r="F4513">
        <v>0.92</v>
      </c>
      <c r="G4513">
        <v>59.4</v>
      </c>
      <c r="H4513">
        <v>49.174999999999997</v>
      </c>
      <c r="I4513">
        <v>210.75</v>
      </c>
      <c r="J4513">
        <v>273</v>
      </c>
      <c r="K4513">
        <v>104.5</v>
      </c>
      <c r="M4513">
        <v>10.81</v>
      </c>
    </row>
    <row r="4514" spans="3:13" x14ac:dyDescent="0.25">
      <c r="C4514" s="95">
        <v>37396</v>
      </c>
      <c r="D4514">
        <v>1.458</v>
      </c>
      <c r="E4514">
        <v>26.38</v>
      </c>
      <c r="F4514">
        <v>0.92110000000000003</v>
      </c>
      <c r="G4514">
        <v>60.274999999999999</v>
      </c>
      <c r="H4514">
        <v>51.174999999999997</v>
      </c>
      <c r="I4514">
        <v>211.5</v>
      </c>
      <c r="J4514">
        <v>276.75</v>
      </c>
      <c r="K4514">
        <v>104.5</v>
      </c>
      <c r="M4514">
        <v>10.82</v>
      </c>
    </row>
    <row r="4515" spans="3:13" x14ac:dyDescent="0.25">
      <c r="C4515" s="95">
        <v>37393</v>
      </c>
      <c r="D4515">
        <v>1.4573</v>
      </c>
      <c r="E4515">
        <v>26.36</v>
      </c>
      <c r="F4515">
        <v>0.92030000000000001</v>
      </c>
      <c r="G4515">
        <v>61.75</v>
      </c>
      <c r="H4515">
        <v>53.174999999999997</v>
      </c>
      <c r="I4515">
        <v>209</v>
      </c>
      <c r="J4515">
        <v>273.75</v>
      </c>
      <c r="K4515">
        <v>104.5</v>
      </c>
      <c r="M4515">
        <v>10.8</v>
      </c>
    </row>
    <row r="4516" spans="3:13" x14ac:dyDescent="0.25">
      <c r="C4516" s="95">
        <v>37392</v>
      </c>
      <c r="D4516">
        <v>1.456</v>
      </c>
      <c r="E4516">
        <v>26.22</v>
      </c>
      <c r="F4516">
        <v>0.91120000000000001</v>
      </c>
      <c r="G4516">
        <v>62.725000000000001</v>
      </c>
      <c r="H4516">
        <v>52.825000000000003</v>
      </c>
      <c r="I4516">
        <v>213.25</v>
      </c>
      <c r="J4516">
        <v>276.5</v>
      </c>
      <c r="K4516">
        <v>103</v>
      </c>
      <c r="M4516">
        <v>10.8</v>
      </c>
    </row>
    <row r="4517" spans="3:13" x14ac:dyDescent="0.25">
      <c r="C4517" s="95">
        <v>37391</v>
      </c>
      <c r="D4517">
        <v>1.4605999999999999</v>
      </c>
      <c r="E4517">
        <v>26.17</v>
      </c>
      <c r="F4517">
        <v>0.9123</v>
      </c>
      <c r="G4517">
        <v>63.075000000000003</v>
      </c>
      <c r="H4517">
        <v>53.774999999999999</v>
      </c>
      <c r="I4517">
        <v>216.25</v>
      </c>
      <c r="J4517">
        <v>283.5</v>
      </c>
      <c r="K4517">
        <v>106</v>
      </c>
      <c r="M4517">
        <v>10.8</v>
      </c>
    </row>
    <row r="4518" spans="3:13" x14ac:dyDescent="0.25">
      <c r="C4518" s="95">
        <v>37390</v>
      </c>
      <c r="D4518">
        <v>1.4500999999999999</v>
      </c>
      <c r="E4518">
        <v>27.31</v>
      </c>
      <c r="F4518">
        <v>0.90239999999999998</v>
      </c>
      <c r="G4518">
        <v>62.7</v>
      </c>
      <c r="H4518">
        <v>46.4</v>
      </c>
      <c r="I4518">
        <v>209</v>
      </c>
      <c r="J4518">
        <v>273</v>
      </c>
      <c r="K4518">
        <v>106</v>
      </c>
      <c r="M4518">
        <v>10.8</v>
      </c>
    </row>
    <row r="4519" spans="3:13" x14ac:dyDescent="0.25">
      <c r="C4519" s="95">
        <v>37389</v>
      </c>
      <c r="D4519">
        <v>1.4565999999999999</v>
      </c>
      <c r="E4519">
        <v>26.58</v>
      </c>
      <c r="F4519">
        <v>0.9113</v>
      </c>
      <c r="G4519">
        <v>63.125</v>
      </c>
      <c r="H4519">
        <v>46.3</v>
      </c>
      <c r="I4519">
        <v>209.75</v>
      </c>
      <c r="J4519">
        <v>273.5</v>
      </c>
      <c r="K4519">
        <v>107</v>
      </c>
      <c r="M4519">
        <v>10.8</v>
      </c>
    </row>
    <row r="4520" spans="3:13" x14ac:dyDescent="0.25">
      <c r="C4520" s="95">
        <v>37386</v>
      </c>
      <c r="D4520">
        <v>1.4636</v>
      </c>
      <c r="E4520">
        <v>26.38</v>
      </c>
      <c r="F4520">
        <v>0.91369999999999996</v>
      </c>
      <c r="G4520">
        <v>63.05</v>
      </c>
      <c r="H4520">
        <v>45.95</v>
      </c>
      <c r="I4520">
        <v>201.25</v>
      </c>
      <c r="J4520">
        <v>265</v>
      </c>
      <c r="K4520">
        <v>105</v>
      </c>
      <c r="M4520">
        <v>10.8</v>
      </c>
    </row>
    <row r="4521" spans="3:13" x14ac:dyDescent="0.25">
      <c r="C4521" s="95">
        <v>37385</v>
      </c>
      <c r="D4521">
        <v>1.4595</v>
      </c>
      <c r="E4521">
        <v>25.94</v>
      </c>
      <c r="F4521">
        <v>0.9093</v>
      </c>
      <c r="G4521">
        <v>62.725000000000001</v>
      </c>
      <c r="H4521">
        <v>45.8</v>
      </c>
      <c r="I4521">
        <v>200.25</v>
      </c>
      <c r="J4521">
        <v>266.75</v>
      </c>
      <c r="K4521">
        <v>106.5</v>
      </c>
      <c r="M4521">
        <v>10.8</v>
      </c>
    </row>
    <row r="4522" spans="3:13" x14ac:dyDescent="0.25">
      <c r="C4522" s="95">
        <v>37384</v>
      </c>
      <c r="D4522">
        <v>1.4560999999999999</v>
      </c>
      <c r="E4522">
        <v>26.03</v>
      </c>
      <c r="F4522">
        <v>0.90449999999999997</v>
      </c>
      <c r="G4522">
        <v>63.65</v>
      </c>
      <c r="H4522">
        <v>45.4</v>
      </c>
      <c r="I4522">
        <v>198.5</v>
      </c>
      <c r="J4522">
        <v>264</v>
      </c>
      <c r="K4522">
        <v>106.5</v>
      </c>
      <c r="M4522">
        <v>10.86</v>
      </c>
    </row>
    <row r="4523" spans="3:13" x14ac:dyDescent="0.25">
      <c r="C4523" s="95">
        <v>37383</v>
      </c>
      <c r="D4523">
        <v>1.4673</v>
      </c>
      <c r="E4523">
        <v>25.41</v>
      </c>
      <c r="F4523">
        <v>0.91490000000000005</v>
      </c>
      <c r="G4523">
        <v>64.174999999999997</v>
      </c>
      <c r="H4523">
        <v>46.75</v>
      </c>
      <c r="I4523">
        <v>199</v>
      </c>
      <c r="J4523">
        <v>267</v>
      </c>
      <c r="K4523">
        <v>106.75</v>
      </c>
      <c r="M4523">
        <v>10.94</v>
      </c>
    </row>
    <row r="4524" spans="3:13" x14ac:dyDescent="0.25">
      <c r="C4524" s="95">
        <v>37382</v>
      </c>
      <c r="D4524">
        <v>1.4683999999999999</v>
      </c>
      <c r="E4524">
        <v>25.75</v>
      </c>
      <c r="F4524">
        <v>0.91820000000000002</v>
      </c>
      <c r="G4524">
        <v>63.625</v>
      </c>
      <c r="H4524">
        <v>46.825000000000003</v>
      </c>
      <c r="I4524">
        <v>194</v>
      </c>
      <c r="J4524">
        <v>263</v>
      </c>
      <c r="K4524">
        <v>108</v>
      </c>
      <c r="M4524">
        <v>11</v>
      </c>
    </row>
    <row r="4525" spans="3:13" x14ac:dyDescent="0.25">
      <c r="C4525" s="95">
        <v>37379</v>
      </c>
      <c r="D4525">
        <v>1.4685999999999999</v>
      </c>
      <c r="E4525">
        <v>25.75</v>
      </c>
      <c r="F4525">
        <v>0.91710000000000003</v>
      </c>
      <c r="G4525">
        <v>62.125</v>
      </c>
      <c r="H4525">
        <v>46.975000000000001</v>
      </c>
      <c r="I4525">
        <v>194.75</v>
      </c>
      <c r="J4525">
        <v>260.25</v>
      </c>
      <c r="K4525">
        <v>108.5</v>
      </c>
      <c r="M4525">
        <v>11.02</v>
      </c>
    </row>
    <row r="4526" spans="3:13" x14ac:dyDescent="0.25">
      <c r="C4526" s="95">
        <v>37378</v>
      </c>
      <c r="D4526">
        <v>1.4624999999999999</v>
      </c>
      <c r="E4526">
        <v>25.43</v>
      </c>
      <c r="F4526">
        <v>0.90300000000000002</v>
      </c>
      <c r="G4526">
        <v>62.25</v>
      </c>
      <c r="H4526">
        <v>46.05</v>
      </c>
      <c r="I4526">
        <v>194.5</v>
      </c>
      <c r="J4526">
        <v>258.5</v>
      </c>
      <c r="K4526">
        <v>110.25</v>
      </c>
      <c r="M4526">
        <v>11.02</v>
      </c>
    </row>
    <row r="4527" spans="3:13" x14ac:dyDescent="0.25">
      <c r="C4527" s="95">
        <v>37377</v>
      </c>
      <c r="D4527">
        <v>1.4648000000000001</v>
      </c>
      <c r="E4527">
        <v>25.87</v>
      </c>
      <c r="F4527">
        <v>0.90620000000000001</v>
      </c>
      <c r="G4527">
        <v>63.225000000000001</v>
      </c>
      <c r="H4527">
        <v>44.8</v>
      </c>
      <c r="I4527">
        <v>196.5</v>
      </c>
      <c r="J4527">
        <v>266.25</v>
      </c>
      <c r="K4527">
        <v>110.75</v>
      </c>
      <c r="M4527">
        <v>10.84</v>
      </c>
    </row>
    <row r="4528" spans="3:13" x14ac:dyDescent="0.25">
      <c r="C4528" s="95">
        <v>37376</v>
      </c>
      <c r="D4528">
        <v>1.4570000000000001</v>
      </c>
      <c r="E4528">
        <v>26.47</v>
      </c>
      <c r="F4528">
        <v>0.9</v>
      </c>
      <c r="G4528">
        <v>66.7</v>
      </c>
      <c r="H4528">
        <v>45.6</v>
      </c>
      <c r="I4528">
        <v>193.5</v>
      </c>
      <c r="J4528">
        <v>261.75</v>
      </c>
      <c r="K4528">
        <v>110.75</v>
      </c>
      <c r="M4528">
        <v>10.84</v>
      </c>
    </row>
    <row r="4529" spans="3:13" x14ac:dyDescent="0.25">
      <c r="C4529" s="95">
        <v>37375</v>
      </c>
      <c r="D4529">
        <v>1.4587000000000001</v>
      </c>
      <c r="E4529">
        <v>26.68</v>
      </c>
      <c r="F4529">
        <v>0.90380000000000005</v>
      </c>
      <c r="G4529">
        <v>65.25</v>
      </c>
      <c r="H4529">
        <v>45.725000000000001</v>
      </c>
      <c r="I4529">
        <v>192.5</v>
      </c>
      <c r="J4529">
        <v>256</v>
      </c>
      <c r="K4529">
        <v>110.75</v>
      </c>
      <c r="M4529">
        <v>10.85</v>
      </c>
    </row>
    <row r="4530" spans="3:13" x14ac:dyDescent="0.25">
      <c r="C4530" s="95">
        <v>37372</v>
      </c>
      <c r="D4530">
        <v>1.4582999999999999</v>
      </c>
      <c r="E4530">
        <v>26.19</v>
      </c>
      <c r="F4530">
        <v>0.90149999999999997</v>
      </c>
      <c r="G4530">
        <v>65.3</v>
      </c>
      <c r="H4530">
        <v>47.725000000000001</v>
      </c>
      <c r="I4530">
        <v>196.25</v>
      </c>
      <c r="J4530">
        <v>257.75</v>
      </c>
      <c r="K4530">
        <v>110.5</v>
      </c>
      <c r="M4530">
        <v>10.85</v>
      </c>
    </row>
    <row r="4531" spans="3:13" x14ac:dyDescent="0.25">
      <c r="C4531" s="95">
        <v>37371</v>
      </c>
      <c r="D4531">
        <v>1.4550000000000001</v>
      </c>
      <c r="E4531">
        <v>25.93</v>
      </c>
      <c r="F4531">
        <v>0.89759999999999995</v>
      </c>
      <c r="G4531">
        <v>63.8</v>
      </c>
      <c r="H4531">
        <v>49.725000000000001</v>
      </c>
      <c r="I4531">
        <v>197</v>
      </c>
      <c r="J4531">
        <v>261</v>
      </c>
      <c r="K4531">
        <v>110.75</v>
      </c>
      <c r="M4531">
        <v>10.86</v>
      </c>
    </row>
    <row r="4532" spans="3:13" x14ac:dyDescent="0.25">
      <c r="C4532" s="95">
        <v>37370</v>
      </c>
      <c r="D4532">
        <v>1.4492</v>
      </c>
      <c r="E4532">
        <v>25.76</v>
      </c>
      <c r="F4532">
        <v>0.89259999999999995</v>
      </c>
      <c r="G4532">
        <v>63.4</v>
      </c>
      <c r="H4532">
        <v>50.524999999999999</v>
      </c>
      <c r="I4532">
        <v>197.75</v>
      </c>
      <c r="J4532">
        <v>263.5</v>
      </c>
      <c r="K4532">
        <v>110.5</v>
      </c>
      <c r="M4532">
        <v>10.85</v>
      </c>
    </row>
    <row r="4533" spans="3:13" x14ac:dyDescent="0.25">
      <c r="C4533" s="95">
        <v>37369</v>
      </c>
      <c r="D4533">
        <v>1.4467000000000001</v>
      </c>
      <c r="E4533">
        <v>26</v>
      </c>
      <c r="F4533">
        <v>0.88849999999999996</v>
      </c>
      <c r="G4533">
        <v>64.05</v>
      </c>
      <c r="H4533">
        <v>51.2</v>
      </c>
      <c r="I4533">
        <v>198.75</v>
      </c>
      <c r="J4533">
        <v>264.5</v>
      </c>
      <c r="K4533">
        <v>110.25</v>
      </c>
      <c r="M4533">
        <v>10.85</v>
      </c>
    </row>
    <row r="4534" spans="3:13" x14ac:dyDescent="0.25">
      <c r="C4534" s="95">
        <v>37368</v>
      </c>
      <c r="D4534">
        <v>1.4505999999999999</v>
      </c>
      <c r="E4534">
        <v>25.89</v>
      </c>
      <c r="F4534">
        <v>0.8891</v>
      </c>
      <c r="G4534">
        <v>64.275000000000006</v>
      </c>
      <c r="H4534">
        <v>53.2</v>
      </c>
      <c r="I4534">
        <v>198.75</v>
      </c>
      <c r="J4534">
        <v>264.75</v>
      </c>
      <c r="K4534">
        <v>110.25</v>
      </c>
      <c r="M4534">
        <v>10.85</v>
      </c>
    </row>
    <row r="4535" spans="3:13" x14ac:dyDescent="0.25">
      <c r="C4535" s="95">
        <v>37365</v>
      </c>
      <c r="D4535">
        <v>1.4470000000000001</v>
      </c>
      <c r="E4535">
        <v>25.85</v>
      </c>
      <c r="F4535">
        <v>0.89200000000000002</v>
      </c>
      <c r="G4535">
        <v>64.099999999999994</v>
      </c>
      <c r="H4535">
        <v>53.75</v>
      </c>
      <c r="I4535">
        <v>197.25</v>
      </c>
      <c r="J4535">
        <v>267</v>
      </c>
      <c r="K4535">
        <v>110</v>
      </c>
      <c r="M4535">
        <v>10.85</v>
      </c>
    </row>
    <row r="4536" spans="3:13" x14ac:dyDescent="0.25">
      <c r="C4536" s="95">
        <v>37364</v>
      </c>
      <c r="D4536">
        <v>1.4474</v>
      </c>
      <c r="E4536">
        <v>25.77</v>
      </c>
      <c r="F4536">
        <v>0.89100000000000001</v>
      </c>
      <c r="G4536">
        <v>65.5</v>
      </c>
      <c r="H4536">
        <v>51.95</v>
      </c>
      <c r="I4536">
        <v>198.25</v>
      </c>
      <c r="J4536">
        <v>268.25</v>
      </c>
      <c r="K4536">
        <v>110.25</v>
      </c>
      <c r="M4536">
        <v>10.88</v>
      </c>
    </row>
    <row r="4537" spans="3:13" x14ac:dyDescent="0.25">
      <c r="C4537" s="95">
        <v>37363</v>
      </c>
      <c r="D4537">
        <v>1.4455</v>
      </c>
      <c r="E4537">
        <v>25.38</v>
      </c>
      <c r="F4537">
        <v>0.89029999999999998</v>
      </c>
      <c r="G4537">
        <v>66.075000000000003</v>
      </c>
      <c r="H4537">
        <v>50.35</v>
      </c>
      <c r="I4537">
        <v>199.75</v>
      </c>
      <c r="J4537">
        <v>275.75</v>
      </c>
      <c r="K4537">
        <v>110</v>
      </c>
      <c r="M4537">
        <v>10.9</v>
      </c>
    </row>
    <row r="4538" spans="3:13" x14ac:dyDescent="0.25">
      <c r="C4538" s="95">
        <v>37362</v>
      </c>
      <c r="D4538">
        <v>1.4400999999999999</v>
      </c>
      <c r="E4538">
        <v>24.58</v>
      </c>
      <c r="F4538">
        <v>0.88239999999999996</v>
      </c>
      <c r="G4538">
        <v>65.474999999999994</v>
      </c>
      <c r="H4538">
        <v>48.35</v>
      </c>
      <c r="I4538">
        <v>197.75</v>
      </c>
      <c r="J4538">
        <v>275</v>
      </c>
      <c r="K4538">
        <v>109.5</v>
      </c>
      <c r="M4538">
        <v>10.92</v>
      </c>
    </row>
    <row r="4539" spans="3:13" x14ac:dyDescent="0.25">
      <c r="C4539" s="95">
        <v>37361</v>
      </c>
      <c r="D4539">
        <v>1.4371</v>
      </c>
      <c r="E4539">
        <v>24.7</v>
      </c>
      <c r="F4539">
        <v>0.87909999999999999</v>
      </c>
      <c r="G4539">
        <v>65.224999999999994</v>
      </c>
      <c r="H4539">
        <v>48.225000000000001</v>
      </c>
      <c r="I4539">
        <v>196</v>
      </c>
      <c r="J4539">
        <v>271.75</v>
      </c>
      <c r="K4539">
        <v>109.5</v>
      </c>
      <c r="M4539">
        <v>10.92</v>
      </c>
    </row>
    <row r="4540" spans="3:13" x14ac:dyDescent="0.25">
      <c r="C4540" s="95">
        <v>37358</v>
      </c>
      <c r="D4540">
        <v>1.4371</v>
      </c>
      <c r="E4540">
        <v>24.29</v>
      </c>
      <c r="F4540">
        <v>0.87980000000000003</v>
      </c>
      <c r="G4540">
        <v>65.875</v>
      </c>
      <c r="H4540">
        <v>41.95</v>
      </c>
      <c r="I4540">
        <v>197.75</v>
      </c>
      <c r="J4540">
        <v>272.5</v>
      </c>
      <c r="K4540">
        <v>110</v>
      </c>
      <c r="M4540">
        <v>10.92</v>
      </c>
    </row>
    <row r="4541" spans="3:13" x14ac:dyDescent="0.25">
      <c r="C4541" s="95">
        <v>37357</v>
      </c>
      <c r="D4541">
        <v>1.4383999999999999</v>
      </c>
      <c r="E4541">
        <v>25.04</v>
      </c>
      <c r="F4541">
        <v>0.88229999999999997</v>
      </c>
      <c r="G4541">
        <v>67</v>
      </c>
      <c r="H4541">
        <v>41.774999999999999</v>
      </c>
      <c r="I4541">
        <v>198.75</v>
      </c>
      <c r="J4541">
        <v>271.25</v>
      </c>
      <c r="K4541">
        <v>110</v>
      </c>
      <c r="M4541">
        <v>10.92</v>
      </c>
    </row>
    <row r="4542" spans="3:13" x14ac:dyDescent="0.25">
      <c r="C4542" s="95">
        <v>37356</v>
      </c>
      <c r="D4542">
        <v>1.4358</v>
      </c>
      <c r="E4542">
        <v>26.01</v>
      </c>
      <c r="F4542">
        <v>0.88</v>
      </c>
      <c r="G4542">
        <v>67.424999999999997</v>
      </c>
      <c r="H4542">
        <v>41.45</v>
      </c>
      <c r="I4542">
        <v>199.75</v>
      </c>
      <c r="J4542">
        <v>272.5</v>
      </c>
      <c r="K4542">
        <v>110.25</v>
      </c>
      <c r="M4542">
        <v>10.91</v>
      </c>
    </row>
    <row r="4543" spans="3:13" x14ac:dyDescent="0.25">
      <c r="C4543" s="95">
        <v>37355</v>
      </c>
      <c r="D4543">
        <v>1.4368000000000001</v>
      </c>
      <c r="E4543">
        <v>26.08</v>
      </c>
      <c r="F4543">
        <v>0.88090000000000002</v>
      </c>
      <c r="G4543">
        <v>68.924999999999997</v>
      </c>
      <c r="H4543">
        <v>42.524999999999999</v>
      </c>
      <c r="I4543">
        <v>201.25</v>
      </c>
      <c r="J4543">
        <v>270.25</v>
      </c>
      <c r="K4543">
        <v>110.75</v>
      </c>
      <c r="M4543">
        <v>10.9</v>
      </c>
    </row>
    <row r="4544" spans="3:13" x14ac:dyDescent="0.25">
      <c r="C4544" s="95">
        <v>37354</v>
      </c>
      <c r="D4544">
        <v>1.4306000000000001</v>
      </c>
      <c r="E4544">
        <v>27.02</v>
      </c>
      <c r="F4544">
        <v>0.87439999999999996</v>
      </c>
      <c r="G4544">
        <v>67.674999999999997</v>
      </c>
      <c r="H4544">
        <v>43.975000000000001</v>
      </c>
      <c r="I4544">
        <v>201.5</v>
      </c>
      <c r="J4544">
        <v>273</v>
      </c>
      <c r="K4544">
        <v>110.75</v>
      </c>
      <c r="M4544">
        <v>10.92</v>
      </c>
    </row>
    <row r="4545" spans="3:13" x14ac:dyDescent="0.25">
      <c r="C4545" s="95">
        <v>37351</v>
      </c>
      <c r="D4545">
        <v>1.4325000000000001</v>
      </c>
      <c r="E4545">
        <v>25.99</v>
      </c>
      <c r="F4545">
        <v>0.87870000000000004</v>
      </c>
      <c r="G4545">
        <v>68.674999999999997</v>
      </c>
      <c r="H4545">
        <v>45.975000000000001</v>
      </c>
      <c r="I4545">
        <v>200.5</v>
      </c>
      <c r="J4545">
        <v>277.25</v>
      </c>
      <c r="K4545">
        <v>111.25</v>
      </c>
      <c r="M4545">
        <v>10.92</v>
      </c>
    </row>
    <row r="4546" spans="3:13" x14ac:dyDescent="0.25">
      <c r="C4546" s="95">
        <v>37350</v>
      </c>
      <c r="D4546">
        <v>1.4333</v>
      </c>
      <c r="E4546">
        <v>27.31</v>
      </c>
      <c r="F4546">
        <v>0.87739999999999996</v>
      </c>
      <c r="G4546">
        <v>70.125</v>
      </c>
      <c r="H4546">
        <v>46.95</v>
      </c>
      <c r="I4546">
        <v>201.5</v>
      </c>
      <c r="J4546">
        <v>280.5</v>
      </c>
      <c r="K4546">
        <v>111.5</v>
      </c>
      <c r="M4546">
        <v>10.92</v>
      </c>
    </row>
    <row r="4547" spans="3:13" x14ac:dyDescent="0.25">
      <c r="C4547" s="95">
        <v>37349</v>
      </c>
      <c r="D4547">
        <v>1.4359</v>
      </c>
      <c r="E4547">
        <v>27.27</v>
      </c>
      <c r="F4547">
        <v>0.88029999999999997</v>
      </c>
      <c r="G4547">
        <v>71.625</v>
      </c>
      <c r="H4547">
        <v>47.7</v>
      </c>
      <c r="I4547">
        <v>201.25</v>
      </c>
      <c r="J4547">
        <v>283.5</v>
      </c>
      <c r="K4547">
        <v>111</v>
      </c>
      <c r="M4547">
        <v>10.66</v>
      </c>
    </row>
    <row r="4548" spans="3:13" x14ac:dyDescent="0.25">
      <c r="C4548" s="95">
        <v>37348</v>
      </c>
      <c r="D4548">
        <v>1.4353</v>
      </c>
      <c r="E4548">
        <v>27.66</v>
      </c>
      <c r="F4548">
        <v>0.879</v>
      </c>
      <c r="G4548">
        <v>71.924999999999997</v>
      </c>
      <c r="H4548">
        <v>49.575000000000003</v>
      </c>
      <c r="I4548">
        <v>203.75</v>
      </c>
      <c r="J4548">
        <v>283.25</v>
      </c>
      <c r="K4548">
        <v>110.5</v>
      </c>
      <c r="M4548">
        <v>10.66</v>
      </c>
    </row>
    <row r="4549" spans="3:13" x14ac:dyDescent="0.25">
      <c r="C4549" s="95">
        <v>37347</v>
      </c>
      <c r="D4549">
        <v>1.44</v>
      </c>
      <c r="E4549">
        <v>25.92</v>
      </c>
      <c r="F4549">
        <v>0.88009999999999999</v>
      </c>
      <c r="G4549">
        <v>71.924999999999997</v>
      </c>
      <c r="H4549">
        <v>51.05</v>
      </c>
      <c r="I4549">
        <v>203.5</v>
      </c>
      <c r="J4549">
        <v>285.25</v>
      </c>
      <c r="K4549">
        <v>109.75</v>
      </c>
      <c r="M4549">
        <v>10.66</v>
      </c>
    </row>
    <row r="4550" spans="3:13" x14ac:dyDescent="0.25">
      <c r="C4550" s="95">
        <v>37344</v>
      </c>
      <c r="D4550">
        <v>1.4254</v>
      </c>
      <c r="E4550">
        <v>25.92</v>
      </c>
      <c r="F4550">
        <v>0.87150000000000005</v>
      </c>
      <c r="G4550">
        <v>70.424999999999997</v>
      </c>
      <c r="H4550">
        <v>51.875</v>
      </c>
      <c r="I4550">
        <v>202.5</v>
      </c>
      <c r="J4550">
        <v>285</v>
      </c>
      <c r="K4550">
        <v>109.75</v>
      </c>
      <c r="M4550">
        <v>10.67</v>
      </c>
    </row>
    <row r="4551" spans="3:13" x14ac:dyDescent="0.25">
      <c r="C4551" s="95">
        <v>37343</v>
      </c>
      <c r="D4551">
        <v>1.4245000000000001</v>
      </c>
      <c r="E4551">
        <v>25.92</v>
      </c>
      <c r="F4551">
        <v>0.87019999999999997</v>
      </c>
      <c r="G4551">
        <v>70.424999999999997</v>
      </c>
      <c r="H4551">
        <v>51.875</v>
      </c>
      <c r="I4551">
        <v>202.5</v>
      </c>
      <c r="J4551">
        <v>285</v>
      </c>
      <c r="K4551">
        <v>109.75</v>
      </c>
      <c r="M4551">
        <v>10.67</v>
      </c>
    </row>
    <row r="4552" spans="3:13" x14ac:dyDescent="0.25">
      <c r="C4552" s="95">
        <v>37342</v>
      </c>
      <c r="D4552">
        <v>1.4240999999999999</v>
      </c>
      <c r="E4552">
        <v>25.44</v>
      </c>
      <c r="F4552">
        <v>0.87270000000000003</v>
      </c>
      <c r="G4552">
        <v>69.900000000000006</v>
      </c>
      <c r="H4552">
        <v>52.55</v>
      </c>
      <c r="I4552">
        <v>206.25</v>
      </c>
      <c r="J4552">
        <v>294.25</v>
      </c>
      <c r="K4552">
        <v>109.5</v>
      </c>
      <c r="M4552">
        <v>10.69</v>
      </c>
    </row>
    <row r="4553" spans="3:13" x14ac:dyDescent="0.25">
      <c r="C4553" s="95">
        <v>37341</v>
      </c>
      <c r="D4553">
        <v>1.4267000000000001</v>
      </c>
      <c r="E4553">
        <v>25.31</v>
      </c>
      <c r="F4553">
        <v>0.87670000000000003</v>
      </c>
      <c r="G4553">
        <v>70.375</v>
      </c>
      <c r="H4553">
        <v>52.9</v>
      </c>
      <c r="I4553">
        <v>204.5</v>
      </c>
      <c r="J4553">
        <v>287.25</v>
      </c>
      <c r="K4553">
        <v>109.5</v>
      </c>
      <c r="M4553">
        <v>10.66</v>
      </c>
    </row>
    <row r="4554" spans="3:13" x14ac:dyDescent="0.25">
      <c r="C4554" s="95">
        <v>37340</v>
      </c>
      <c r="D4554">
        <v>1.4254</v>
      </c>
      <c r="E4554">
        <v>25.13</v>
      </c>
      <c r="F4554">
        <v>0.87749999999999995</v>
      </c>
      <c r="G4554">
        <v>69.7</v>
      </c>
      <c r="H4554">
        <v>53.274999999999999</v>
      </c>
      <c r="I4554">
        <v>203.75</v>
      </c>
      <c r="J4554">
        <v>283.75</v>
      </c>
      <c r="K4554">
        <v>109.25</v>
      </c>
      <c r="M4554">
        <v>10.64</v>
      </c>
    </row>
    <row r="4555" spans="3:13" x14ac:dyDescent="0.25">
      <c r="C4555" s="95">
        <v>37337</v>
      </c>
      <c r="D4555">
        <v>1.4252</v>
      </c>
      <c r="E4555">
        <v>25.36</v>
      </c>
      <c r="F4555">
        <v>0.87690000000000001</v>
      </c>
      <c r="G4555">
        <v>69.775000000000006</v>
      </c>
      <c r="H4555">
        <v>52.95</v>
      </c>
      <c r="I4555">
        <v>204.75</v>
      </c>
      <c r="J4555">
        <v>281.75</v>
      </c>
      <c r="K4555">
        <v>110.75</v>
      </c>
      <c r="M4555">
        <v>10.62</v>
      </c>
    </row>
    <row r="4556" spans="3:13" x14ac:dyDescent="0.25">
      <c r="C4556" s="95">
        <v>37336</v>
      </c>
      <c r="D4556">
        <v>1.4258</v>
      </c>
      <c r="E4556">
        <v>25.42</v>
      </c>
      <c r="F4556">
        <v>0.88180000000000003</v>
      </c>
      <c r="G4556">
        <v>70.525000000000006</v>
      </c>
      <c r="H4556">
        <v>53.475000000000001</v>
      </c>
      <c r="I4556">
        <v>205.5</v>
      </c>
      <c r="J4556">
        <v>282</v>
      </c>
      <c r="K4556">
        <v>111</v>
      </c>
      <c r="M4556">
        <v>10.6</v>
      </c>
    </row>
    <row r="4557" spans="3:13" x14ac:dyDescent="0.25">
      <c r="C4557" s="95">
        <v>37335</v>
      </c>
      <c r="D4557">
        <v>1.429</v>
      </c>
      <c r="E4557">
        <v>24.66</v>
      </c>
      <c r="F4557">
        <v>0.8851</v>
      </c>
      <c r="G4557">
        <v>70.95</v>
      </c>
      <c r="H4557">
        <v>52.8</v>
      </c>
      <c r="I4557">
        <v>205.75</v>
      </c>
      <c r="J4557">
        <v>277.25</v>
      </c>
      <c r="K4557">
        <v>111.5</v>
      </c>
      <c r="M4557">
        <v>10.6</v>
      </c>
    </row>
    <row r="4558" spans="3:13" x14ac:dyDescent="0.25">
      <c r="C4558" s="95">
        <v>37334</v>
      </c>
      <c r="D4558">
        <v>1.4240999999999999</v>
      </c>
      <c r="E4558">
        <v>24.91</v>
      </c>
      <c r="F4558">
        <v>0.88239999999999996</v>
      </c>
      <c r="G4558">
        <v>71.224999999999994</v>
      </c>
      <c r="H4558">
        <v>52.55</v>
      </c>
      <c r="I4558">
        <v>206.5</v>
      </c>
      <c r="J4558">
        <v>281.5</v>
      </c>
      <c r="K4558">
        <v>112</v>
      </c>
      <c r="M4558">
        <v>10.6</v>
      </c>
    </row>
    <row r="4559" spans="3:13" x14ac:dyDescent="0.25">
      <c r="C4559" s="95">
        <v>37333</v>
      </c>
      <c r="D4559">
        <v>1.4263999999999999</v>
      </c>
      <c r="E4559">
        <v>25.07</v>
      </c>
      <c r="F4559">
        <v>0.88239999999999996</v>
      </c>
      <c r="G4559">
        <v>72.150000000000006</v>
      </c>
      <c r="H4559">
        <v>53.85</v>
      </c>
      <c r="I4559">
        <v>206.25</v>
      </c>
      <c r="J4559">
        <v>277.75</v>
      </c>
      <c r="K4559">
        <v>113.25</v>
      </c>
      <c r="M4559">
        <v>10.6</v>
      </c>
    </row>
    <row r="4560" spans="3:13" x14ac:dyDescent="0.25">
      <c r="C4560" s="95">
        <v>37330</v>
      </c>
      <c r="D4560">
        <v>1.4242999999999999</v>
      </c>
      <c r="E4560">
        <v>24.55</v>
      </c>
      <c r="F4560">
        <v>0.88219999999999998</v>
      </c>
      <c r="G4560">
        <v>72.349999999999994</v>
      </c>
      <c r="H4560">
        <v>54.75</v>
      </c>
      <c r="I4560">
        <v>205.75</v>
      </c>
      <c r="J4560">
        <v>282.25</v>
      </c>
      <c r="K4560">
        <v>113.25</v>
      </c>
      <c r="M4560">
        <v>10.6</v>
      </c>
    </row>
    <row r="4561" spans="3:13" x14ac:dyDescent="0.25">
      <c r="C4561" s="95">
        <v>37329</v>
      </c>
      <c r="D4561">
        <v>1.4206000000000001</v>
      </c>
      <c r="E4561">
        <v>24.06</v>
      </c>
      <c r="F4561">
        <v>0.88280000000000003</v>
      </c>
      <c r="G4561">
        <v>73.2</v>
      </c>
      <c r="H4561">
        <v>56.05</v>
      </c>
      <c r="I4561">
        <v>203</v>
      </c>
      <c r="J4561">
        <v>272</v>
      </c>
      <c r="K4561">
        <v>113</v>
      </c>
      <c r="M4561">
        <v>10.64</v>
      </c>
    </row>
    <row r="4562" spans="3:13" x14ac:dyDescent="0.25">
      <c r="C4562" s="95">
        <v>37328</v>
      </c>
      <c r="D4562">
        <v>1.4157999999999999</v>
      </c>
      <c r="E4562">
        <v>23.89</v>
      </c>
      <c r="F4562">
        <v>0.87609999999999999</v>
      </c>
      <c r="G4562">
        <v>74.5</v>
      </c>
      <c r="H4562">
        <v>57.274999999999999</v>
      </c>
      <c r="I4562">
        <v>202.5</v>
      </c>
      <c r="J4562">
        <v>270</v>
      </c>
      <c r="K4562">
        <v>113.5</v>
      </c>
      <c r="M4562">
        <v>10.66</v>
      </c>
    </row>
    <row r="4563" spans="3:13" x14ac:dyDescent="0.25">
      <c r="C4563" s="95">
        <v>37327</v>
      </c>
      <c r="D4563">
        <v>1.4148000000000001</v>
      </c>
      <c r="E4563">
        <v>23.7</v>
      </c>
      <c r="F4563">
        <v>0.87549999999999994</v>
      </c>
      <c r="G4563">
        <v>75.625</v>
      </c>
      <c r="H4563">
        <v>57.225000000000001</v>
      </c>
      <c r="I4563">
        <v>204.75</v>
      </c>
      <c r="J4563">
        <v>268</v>
      </c>
      <c r="K4563">
        <v>111.5</v>
      </c>
      <c r="M4563">
        <v>10.65</v>
      </c>
    </row>
    <row r="4564" spans="3:13" x14ac:dyDescent="0.25">
      <c r="C4564" s="95">
        <v>37326</v>
      </c>
      <c r="D4564">
        <v>1.4201999999999999</v>
      </c>
      <c r="E4564">
        <v>23.89</v>
      </c>
      <c r="F4564">
        <v>0.875</v>
      </c>
      <c r="G4564">
        <v>75.724999999999994</v>
      </c>
      <c r="H4564">
        <v>57.6</v>
      </c>
      <c r="I4564">
        <v>204</v>
      </c>
      <c r="J4564">
        <v>267.25</v>
      </c>
      <c r="K4564">
        <v>110.5</v>
      </c>
      <c r="M4564">
        <v>10.63</v>
      </c>
    </row>
    <row r="4565" spans="3:13" x14ac:dyDescent="0.25">
      <c r="C4565" s="95">
        <v>37323</v>
      </c>
      <c r="D4565">
        <v>1.4208000000000001</v>
      </c>
      <c r="E4565">
        <v>23.33</v>
      </c>
      <c r="F4565">
        <v>0.87370000000000003</v>
      </c>
      <c r="G4565">
        <v>75.875</v>
      </c>
      <c r="H4565">
        <v>58.125</v>
      </c>
      <c r="I4565">
        <v>202</v>
      </c>
      <c r="J4565">
        <v>271</v>
      </c>
      <c r="K4565">
        <v>109.5</v>
      </c>
      <c r="M4565">
        <v>10.63</v>
      </c>
    </row>
    <row r="4566" spans="3:13" x14ac:dyDescent="0.25">
      <c r="C4566" s="95">
        <v>37322</v>
      </c>
      <c r="D4566">
        <v>1.4280999999999999</v>
      </c>
      <c r="E4566">
        <v>23.3</v>
      </c>
      <c r="F4566">
        <v>0.88219999999999998</v>
      </c>
      <c r="G4566">
        <v>75.424999999999997</v>
      </c>
      <c r="H4566">
        <v>58.325000000000003</v>
      </c>
      <c r="I4566">
        <v>200.75</v>
      </c>
      <c r="J4566">
        <v>272.5</v>
      </c>
      <c r="K4566">
        <v>109.5</v>
      </c>
      <c r="M4566">
        <v>10.63</v>
      </c>
    </row>
    <row r="4567" spans="3:13" x14ac:dyDescent="0.25">
      <c r="C4567" s="95">
        <v>37321</v>
      </c>
      <c r="D4567">
        <v>1.4232</v>
      </c>
      <c r="E4567">
        <v>22.72</v>
      </c>
      <c r="F4567">
        <v>0.87639999999999996</v>
      </c>
      <c r="G4567">
        <v>75.174999999999997</v>
      </c>
      <c r="H4567">
        <v>57.975000000000001</v>
      </c>
      <c r="I4567">
        <v>201.5</v>
      </c>
      <c r="J4567">
        <v>274.5</v>
      </c>
      <c r="K4567">
        <v>109</v>
      </c>
      <c r="M4567">
        <v>10.56</v>
      </c>
    </row>
    <row r="4568" spans="3:13" x14ac:dyDescent="0.25">
      <c r="C4568" s="95">
        <v>37320</v>
      </c>
      <c r="D4568">
        <v>1.4246000000000001</v>
      </c>
      <c r="E4568">
        <v>22.79</v>
      </c>
      <c r="F4568">
        <v>0.87239999999999995</v>
      </c>
      <c r="G4568">
        <v>74.2</v>
      </c>
      <c r="H4568">
        <v>58.85</v>
      </c>
      <c r="I4568">
        <v>202.5</v>
      </c>
      <c r="J4568">
        <v>274.25</v>
      </c>
      <c r="K4568">
        <v>110.75</v>
      </c>
      <c r="M4568">
        <v>10.55</v>
      </c>
    </row>
    <row r="4569" spans="3:13" x14ac:dyDescent="0.25">
      <c r="C4569" s="95">
        <v>37319</v>
      </c>
      <c r="D4569">
        <v>1.4222999999999999</v>
      </c>
      <c r="E4569">
        <v>21.94</v>
      </c>
      <c r="F4569">
        <v>0.86939999999999995</v>
      </c>
      <c r="G4569">
        <v>74.674999999999997</v>
      </c>
      <c r="H4569">
        <v>59.674999999999997</v>
      </c>
      <c r="I4569">
        <v>199.25</v>
      </c>
      <c r="J4569">
        <v>270.75</v>
      </c>
      <c r="K4569">
        <v>112.75</v>
      </c>
      <c r="M4569">
        <v>10.58</v>
      </c>
    </row>
    <row r="4570" spans="3:13" x14ac:dyDescent="0.25">
      <c r="C4570" s="95">
        <v>37316</v>
      </c>
      <c r="D4570">
        <v>1.4177999999999999</v>
      </c>
      <c r="E4570">
        <v>21.89</v>
      </c>
      <c r="F4570">
        <v>0.86470000000000002</v>
      </c>
      <c r="G4570">
        <v>74.674999999999997</v>
      </c>
      <c r="H4570">
        <v>59.875</v>
      </c>
      <c r="I4570">
        <v>200.5</v>
      </c>
      <c r="J4570">
        <v>270</v>
      </c>
      <c r="K4570">
        <v>112.5</v>
      </c>
      <c r="M4570">
        <v>10.55</v>
      </c>
    </row>
    <row r="4571" spans="3:13" x14ac:dyDescent="0.25">
      <c r="C4571" s="95">
        <v>37315</v>
      </c>
      <c r="D4571">
        <v>1.4155</v>
      </c>
      <c r="E4571">
        <v>21.33</v>
      </c>
      <c r="F4571">
        <v>0.86839999999999995</v>
      </c>
      <c r="G4571">
        <v>70.375</v>
      </c>
      <c r="H4571">
        <v>60.35</v>
      </c>
      <c r="I4571">
        <v>200.5</v>
      </c>
      <c r="J4571">
        <v>267.25</v>
      </c>
      <c r="K4571">
        <v>112.75</v>
      </c>
      <c r="M4571">
        <v>11.7</v>
      </c>
    </row>
    <row r="4572" spans="3:13" x14ac:dyDescent="0.25">
      <c r="C4572" s="95">
        <v>37314</v>
      </c>
      <c r="D4572">
        <v>1.4205000000000001</v>
      </c>
      <c r="E4572">
        <v>20.85</v>
      </c>
      <c r="F4572">
        <v>0.86539999999999995</v>
      </c>
      <c r="G4572">
        <v>70.849999999999994</v>
      </c>
      <c r="H4572">
        <v>59.725000000000001</v>
      </c>
      <c r="I4572">
        <v>199.75</v>
      </c>
      <c r="J4572">
        <v>271.5</v>
      </c>
      <c r="K4572">
        <v>113.5</v>
      </c>
      <c r="M4572">
        <v>11.63</v>
      </c>
    </row>
    <row r="4573" spans="3:13" x14ac:dyDescent="0.25">
      <c r="C4573" s="95">
        <v>37313</v>
      </c>
      <c r="D4573">
        <v>1.4159999999999999</v>
      </c>
      <c r="E4573">
        <v>20.86</v>
      </c>
      <c r="F4573">
        <v>0.86339999999999995</v>
      </c>
      <c r="G4573">
        <v>70.424999999999997</v>
      </c>
      <c r="H4573">
        <v>58.65</v>
      </c>
      <c r="I4573">
        <v>198.75</v>
      </c>
      <c r="J4573">
        <v>275.75</v>
      </c>
      <c r="K4573">
        <v>115.25</v>
      </c>
      <c r="M4573">
        <v>11.62</v>
      </c>
    </row>
    <row r="4574" spans="3:13" x14ac:dyDescent="0.25">
      <c r="C4574" s="95">
        <v>37312</v>
      </c>
      <c r="D4574">
        <v>1.4247000000000001</v>
      </c>
      <c r="E4574">
        <v>19.98</v>
      </c>
      <c r="F4574">
        <v>0.86890000000000001</v>
      </c>
      <c r="G4574">
        <v>71.25</v>
      </c>
      <c r="H4574">
        <v>58.774999999999999</v>
      </c>
      <c r="I4574">
        <v>202</v>
      </c>
      <c r="J4574">
        <v>278.25</v>
      </c>
      <c r="K4574">
        <v>115.5</v>
      </c>
      <c r="M4574">
        <v>11.61</v>
      </c>
    </row>
    <row r="4575" spans="3:13" x14ac:dyDescent="0.25">
      <c r="C4575" s="95">
        <v>37309</v>
      </c>
      <c r="D4575">
        <v>1.4321999999999999</v>
      </c>
      <c r="E4575">
        <v>20.37</v>
      </c>
      <c r="F4575">
        <v>0.87539999999999996</v>
      </c>
      <c r="G4575">
        <v>72.125</v>
      </c>
      <c r="H4575">
        <v>59.4</v>
      </c>
      <c r="I4575">
        <v>205.25</v>
      </c>
      <c r="J4575">
        <v>280.25</v>
      </c>
      <c r="K4575">
        <v>116.25</v>
      </c>
      <c r="M4575">
        <v>11.64</v>
      </c>
    </row>
    <row r="4576" spans="3:13" x14ac:dyDescent="0.25">
      <c r="C4576" s="95">
        <v>37308</v>
      </c>
      <c r="D4576">
        <v>1.4255</v>
      </c>
      <c r="E4576">
        <v>20.37</v>
      </c>
      <c r="F4576">
        <v>0.86960000000000004</v>
      </c>
      <c r="G4576">
        <v>72.7</v>
      </c>
      <c r="H4576">
        <v>59.2</v>
      </c>
      <c r="I4576">
        <v>206.75</v>
      </c>
      <c r="J4576">
        <v>278.75</v>
      </c>
      <c r="K4576">
        <v>116.5</v>
      </c>
      <c r="M4576">
        <v>11.62</v>
      </c>
    </row>
    <row r="4577" spans="3:13" x14ac:dyDescent="0.25">
      <c r="C4577" s="95">
        <v>37307</v>
      </c>
      <c r="D4577">
        <v>1.4268000000000001</v>
      </c>
      <c r="E4577">
        <v>19.86</v>
      </c>
      <c r="F4577">
        <v>0.86909999999999998</v>
      </c>
      <c r="G4577">
        <v>73.474999999999994</v>
      </c>
      <c r="H4577">
        <v>60.075000000000003</v>
      </c>
      <c r="I4577">
        <v>206.75</v>
      </c>
      <c r="J4577">
        <v>280</v>
      </c>
      <c r="K4577">
        <v>117.5</v>
      </c>
      <c r="M4577">
        <v>11.63</v>
      </c>
    </row>
    <row r="4578" spans="3:13" x14ac:dyDescent="0.25">
      <c r="C4578" s="95">
        <v>37306</v>
      </c>
      <c r="D4578">
        <v>1.431</v>
      </c>
      <c r="E4578">
        <v>20.52</v>
      </c>
      <c r="F4578">
        <v>0.87639999999999996</v>
      </c>
      <c r="G4578">
        <v>73.125</v>
      </c>
      <c r="H4578">
        <v>59.674999999999997</v>
      </c>
      <c r="I4578">
        <v>205.75</v>
      </c>
      <c r="J4578">
        <v>277.75</v>
      </c>
      <c r="K4578">
        <v>118.75</v>
      </c>
      <c r="M4578">
        <v>11.65</v>
      </c>
    </row>
    <row r="4579" spans="3:13" x14ac:dyDescent="0.25">
      <c r="C4579" s="95">
        <v>37305</v>
      </c>
      <c r="D4579">
        <v>1.4279999999999999</v>
      </c>
      <c r="E4579">
        <v>20.329999999999998</v>
      </c>
      <c r="F4579">
        <v>0.87070000000000003</v>
      </c>
      <c r="G4579">
        <v>73.7</v>
      </c>
      <c r="H4579">
        <v>59.125</v>
      </c>
      <c r="I4579">
        <v>205</v>
      </c>
      <c r="J4579">
        <v>275.25</v>
      </c>
      <c r="K4579">
        <v>118.5</v>
      </c>
      <c r="M4579">
        <v>11.68</v>
      </c>
    </row>
    <row r="4580" spans="3:13" x14ac:dyDescent="0.25">
      <c r="C4580" s="95">
        <v>37302</v>
      </c>
      <c r="D4580">
        <v>1.4312</v>
      </c>
      <c r="E4580">
        <v>20.87</v>
      </c>
      <c r="F4580">
        <v>0.87319999999999998</v>
      </c>
      <c r="G4580">
        <v>73.7</v>
      </c>
      <c r="H4580">
        <v>59.125</v>
      </c>
      <c r="I4580">
        <v>205</v>
      </c>
      <c r="J4580">
        <v>275.25</v>
      </c>
      <c r="K4580">
        <v>118.75</v>
      </c>
      <c r="M4580">
        <v>11.68</v>
      </c>
    </row>
    <row r="4581" spans="3:13" x14ac:dyDescent="0.25">
      <c r="C4581" s="95">
        <v>37301</v>
      </c>
      <c r="D4581">
        <v>1.4306000000000001</v>
      </c>
      <c r="E4581">
        <v>20.82</v>
      </c>
      <c r="F4581">
        <v>0.87350000000000005</v>
      </c>
      <c r="G4581">
        <v>74.125</v>
      </c>
      <c r="H4581">
        <v>54.075000000000003</v>
      </c>
      <c r="I4581">
        <v>206.75</v>
      </c>
      <c r="J4581">
        <v>280.75</v>
      </c>
      <c r="K4581">
        <v>119.25</v>
      </c>
      <c r="M4581">
        <v>11.72</v>
      </c>
    </row>
    <row r="4582" spans="3:13" x14ac:dyDescent="0.25">
      <c r="C4582" s="95">
        <v>37300</v>
      </c>
      <c r="D4582">
        <v>1.4276</v>
      </c>
      <c r="E4582">
        <v>20.7</v>
      </c>
      <c r="F4582">
        <v>0.87080000000000002</v>
      </c>
      <c r="G4582">
        <v>73.674999999999997</v>
      </c>
      <c r="H4582">
        <v>54.125</v>
      </c>
      <c r="I4582">
        <v>208.75</v>
      </c>
      <c r="J4582">
        <v>282.25</v>
      </c>
      <c r="K4582">
        <v>119.5</v>
      </c>
      <c r="M4582">
        <v>11.7</v>
      </c>
    </row>
    <row r="4583" spans="3:13" x14ac:dyDescent="0.25">
      <c r="C4583" s="95">
        <v>37299</v>
      </c>
      <c r="D4583">
        <v>1.4341999999999999</v>
      </c>
      <c r="E4583">
        <v>20.46</v>
      </c>
      <c r="F4583">
        <v>0.87629999999999997</v>
      </c>
      <c r="G4583">
        <v>73.825000000000003</v>
      </c>
      <c r="H4583">
        <v>53.6</v>
      </c>
      <c r="I4583">
        <v>205.75</v>
      </c>
      <c r="J4583">
        <v>280.75</v>
      </c>
      <c r="K4583">
        <v>119.5</v>
      </c>
      <c r="M4583">
        <v>11.7</v>
      </c>
    </row>
    <row r="4584" spans="3:13" x14ac:dyDescent="0.25">
      <c r="C4584" s="95">
        <v>37298</v>
      </c>
      <c r="D4584">
        <v>1.4217</v>
      </c>
      <c r="E4584">
        <v>21.44</v>
      </c>
      <c r="F4584">
        <v>0.87619999999999998</v>
      </c>
      <c r="G4584">
        <v>74.05</v>
      </c>
      <c r="H4584">
        <v>54.225000000000001</v>
      </c>
      <c r="I4584">
        <v>205.25</v>
      </c>
      <c r="J4584">
        <v>281</v>
      </c>
      <c r="K4584">
        <v>119.5</v>
      </c>
      <c r="M4584">
        <v>11.72</v>
      </c>
    </row>
    <row r="4585" spans="3:13" x14ac:dyDescent="0.25">
      <c r="C4585" s="95">
        <v>37295</v>
      </c>
      <c r="D4585">
        <v>1.415</v>
      </c>
      <c r="E4585">
        <v>19.72</v>
      </c>
      <c r="F4585">
        <v>0.87319999999999998</v>
      </c>
      <c r="G4585">
        <v>74.025000000000006</v>
      </c>
      <c r="H4585">
        <v>55.6</v>
      </c>
      <c r="I4585">
        <v>204.75</v>
      </c>
      <c r="J4585">
        <v>281.75</v>
      </c>
      <c r="K4585">
        <v>119.5</v>
      </c>
      <c r="M4585">
        <v>11.72</v>
      </c>
    </row>
    <row r="4586" spans="3:13" x14ac:dyDescent="0.25">
      <c r="C4586" s="95">
        <v>37294</v>
      </c>
      <c r="D4586">
        <v>1.4140999999999999</v>
      </c>
      <c r="E4586">
        <v>19.21</v>
      </c>
      <c r="F4586">
        <v>0.87070000000000003</v>
      </c>
      <c r="G4586">
        <v>74.400000000000006</v>
      </c>
      <c r="H4586">
        <v>55.2</v>
      </c>
      <c r="I4586">
        <v>204.5</v>
      </c>
      <c r="J4586">
        <v>281</v>
      </c>
      <c r="K4586">
        <v>118.75</v>
      </c>
      <c r="M4586">
        <v>11.72</v>
      </c>
    </row>
    <row r="4587" spans="3:13" x14ac:dyDescent="0.25">
      <c r="C4587" s="95">
        <v>37293</v>
      </c>
      <c r="D4587">
        <v>1.4123000000000001</v>
      </c>
      <c r="E4587">
        <v>19.309999999999999</v>
      </c>
      <c r="F4587">
        <v>0.86739999999999995</v>
      </c>
      <c r="G4587">
        <v>74.599999999999994</v>
      </c>
      <c r="H4587">
        <v>55.65</v>
      </c>
      <c r="I4587">
        <v>204.25</v>
      </c>
      <c r="J4587">
        <v>280.25</v>
      </c>
      <c r="K4587">
        <v>118.25</v>
      </c>
      <c r="M4587">
        <v>11.72</v>
      </c>
    </row>
    <row r="4588" spans="3:13" x14ac:dyDescent="0.25">
      <c r="C4588" s="95">
        <v>37292</v>
      </c>
      <c r="D4588">
        <v>1.415</v>
      </c>
      <c r="E4588">
        <v>19.559999999999999</v>
      </c>
      <c r="F4588">
        <v>0.86750000000000005</v>
      </c>
      <c r="G4588">
        <v>73.825000000000003</v>
      </c>
      <c r="H4588">
        <v>57</v>
      </c>
      <c r="I4588">
        <v>206.25</v>
      </c>
      <c r="J4588">
        <v>283</v>
      </c>
      <c r="K4588">
        <v>119.25</v>
      </c>
      <c r="M4588">
        <v>11.7</v>
      </c>
    </row>
    <row r="4589" spans="3:13" x14ac:dyDescent="0.25">
      <c r="C4589" s="95">
        <v>37291</v>
      </c>
      <c r="D4589">
        <v>1.423</v>
      </c>
      <c r="E4589">
        <v>19.809999999999999</v>
      </c>
      <c r="F4589">
        <v>0.87039999999999995</v>
      </c>
      <c r="G4589">
        <v>73.900000000000006</v>
      </c>
      <c r="H4589">
        <v>56.225000000000001</v>
      </c>
      <c r="I4589">
        <v>206</v>
      </c>
      <c r="J4589">
        <v>280.75</v>
      </c>
      <c r="K4589">
        <v>119.5</v>
      </c>
      <c r="M4589">
        <v>11.8</v>
      </c>
    </row>
    <row r="4590" spans="3:13" x14ac:dyDescent="0.25">
      <c r="C4590" s="95">
        <v>37288</v>
      </c>
      <c r="D4590">
        <v>1.4174</v>
      </c>
      <c r="E4590">
        <v>19.98</v>
      </c>
      <c r="F4590">
        <v>0.8619</v>
      </c>
      <c r="G4590">
        <v>73.125</v>
      </c>
      <c r="H4590">
        <v>56.725000000000001</v>
      </c>
      <c r="I4590">
        <v>204.5</v>
      </c>
      <c r="J4590">
        <v>287</v>
      </c>
      <c r="K4590">
        <v>120</v>
      </c>
      <c r="M4590">
        <v>11.95</v>
      </c>
    </row>
    <row r="4591" spans="3:13" x14ac:dyDescent="0.25">
      <c r="C4591" s="95">
        <v>37287</v>
      </c>
      <c r="D4591">
        <v>1.4104000000000001</v>
      </c>
      <c r="E4591">
        <v>19.18</v>
      </c>
      <c r="F4591">
        <v>0.85819999999999996</v>
      </c>
      <c r="G4591">
        <v>73.75</v>
      </c>
      <c r="H4591">
        <v>56.25</v>
      </c>
      <c r="I4591">
        <v>206</v>
      </c>
      <c r="J4591">
        <v>286</v>
      </c>
      <c r="K4591">
        <v>120.5</v>
      </c>
      <c r="M4591">
        <v>11.86</v>
      </c>
    </row>
    <row r="4592" spans="3:13" x14ac:dyDescent="0.25">
      <c r="C4592" s="95">
        <v>37286</v>
      </c>
      <c r="D4592">
        <v>1.4141999999999999</v>
      </c>
      <c r="E4592">
        <v>18.79</v>
      </c>
      <c r="F4592">
        <v>0.86140000000000005</v>
      </c>
      <c r="G4592">
        <v>73.924999999999997</v>
      </c>
      <c r="H4592">
        <v>56.225000000000001</v>
      </c>
      <c r="I4592">
        <v>206</v>
      </c>
      <c r="J4592">
        <v>285.25</v>
      </c>
      <c r="K4592">
        <v>121</v>
      </c>
      <c r="M4592">
        <v>11.85</v>
      </c>
    </row>
    <row r="4593" spans="3:13" x14ac:dyDescent="0.25">
      <c r="C4593" s="95">
        <v>37285</v>
      </c>
      <c r="D4593">
        <v>1.4135</v>
      </c>
      <c r="E4593">
        <v>19.239999999999998</v>
      </c>
      <c r="F4593">
        <v>0.86509999999999998</v>
      </c>
      <c r="G4593">
        <v>73.674999999999997</v>
      </c>
      <c r="H4593">
        <v>56.05</v>
      </c>
      <c r="I4593">
        <v>206.25</v>
      </c>
      <c r="J4593">
        <v>289.5</v>
      </c>
      <c r="K4593">
        <v>121.75</v>
      </c>
      <c r="M4593">
        <v>11.85</v>
      </c>
    </row>
    <row r="4594" spans="3:13" x14ac:dyDescent="0.25">
      <c r="C4594" s="95">
        <v>37284</v>
      </c>
      <c r="D4594">
        <v>1.41</v>
      </c>
      <c r="E4594">
        <v>19.649999999999999</v>
      </c>
      <c r="F4594">
        <v>0.86240000000000006</v>
      </c>
      <c r="G4594">
        <v>72.674999999999997</v>
      </c>
      <c r="H4594">
        <v>56.35</v>
      </c>
      <c r="I4594">
        <v>207.5</v>
      </c>
      <c r="J4594">
        <v>291.25</v>
      </c>
      <c r="K4594">
        <v>121.25</v>
      </c>
      <c r="M4594">
        <v>11.86</v>
      </c>
    </row>
    <row r="4595" spans="3:13" x14ac:dyDescent="0.25">
      <c r="C4595" s="95">
        <v>37281</v>
      </c>
      <c r="D4595">
        <v>1.4093</v>
      </c>
      <c r="E4595">
        <v>19.37</v>
      </c>
      <c r="F4595">
        <v>0.8659</v>
      </c>
      <c r="G4595">
        <v>72.424999999999997</v>
      </c>
      <c r="H4595">
        <v>56.9</v>
      </c>
      <c r="I4595">
        <v>209</v>
      </c>
      <c r="J4595">
        <v>299</v>
      </c>
      <c r="K4595">
        <v>122</v>
      </c>
      <c r="M4595">
        <v>11.87</v>
      </c>
    </row>
    <row r="4596" spans="3:13" x14ac:dyDescent="0.25">
      <c r="C4596" s="95">
        <v>37280</v>
      </c>
      <c r="D4596">
        <v>1.4229000000000001</v>
      </c>
      <c r="E4596">
        <v>19.13</v>
      </c>
      <c r="F4596">
        <v>0.87719999999999998</v>
      </c>
      <c r="G4596">
        <v>71.75</v>
      </c>
      <c r="H4596">
        <v>56.424999999999997</v>
      </c>
      <c r="I4596">
        <v>209.5</v>
      </c>
      <c r="J4596">
        <v>298.5</v>
      </c>
      <c r="K4596">
        <v>122</v>
      </c>
      <c r="M4596">
        <v>11.88</v>
      </c>
    </row>
    <row r="4597" spans="3:13" x14ac:dyDescent="0.25">
      <c r="C4597" s="95">
        <v>37279</v>
      </c>
      <c r="D4597">
        <v>1.4240999999999999</v>
      </c>
      <c r="E4597">
        <v>19.190000000000001</v>
      </c>
      <c r="F4597">
        <v>0.87770000000000004</v>
      </c>
      <c r="G4597">
        <v>71.3</v>
      </c>
      <c r="H4597">
        <v>55.274999999999999</v>
      </c>
      <c r="I4597">
        <v>208.75</v>
      </c>
      <c r="J4597">
        <v>297</v>
      </c>
      <c r="K4597">
        <v>123.5</v>
      </c>
      <c r="M4597">
        <v>11.88</v>
      </c>
    </row>
    <row r="4598" spans="3:13" x14ac:dyDescent="0.25">
      <c r="C4598" s="95">
        <v>37278</v>
      </c>
      <c r="D4598">
        <v>1.4291</v>
      </c>
      <c r="E4598">
        <v>18.75</v>
      </c>
      <c r="F4598">
        <v>0.88590000000000002</v>
      </c>
      <c r="G4598">
        <v>71.174999999999997</v>
      </c>
      <c r="H4598">
        <v>55</v>
      </c>
      <c r="I4598">
        <v>209.75</v>
      </c>
      <c r="J4598">
        <v>295.25</v>
      </c>
      <c r="K4598">
        <v>123.75</v>
      </c>
      <c r="M4598">
        <v>11.86</v>
      </c>
    </row>
    <row r="4599" spans="3:13" x14ac:dyDescent="0.25">
      <c r="C4599" s="95">
        <v>37277</v>
      </c>
      <c r="D4599">
        <v>1.4351</v>
      </c>
      <c r="E4599">
        <v>18.57</v>
      </c>
      <c r="F4599">
        <v>0.88349999999999995</v>
      </c>
      <c r="G4599">
        <v>71.55</v>
      </c>
      <c r="H4599">
        <v>56.3</v>
      </c>
      <c r="I4599">
        <v>211.75</v>
      </c>
      <c r="J4599">
        <v>298</v>
      </c>
      <c r="K4599">
        <v>123.5</v>
      </c>
      <c r="M4599">
        <v>11.89</v>
      </c>
    </row>
    <row r="4600" spans="3:13" x14ac:dyDescent="0.25">
      <c r="C4600" s="95">
        <v>37274</v>
      </c>
      <c r="D4600">
        <v>1.4371</v>
      </c>
      <c r="E4600">
        <v>18.45</v>
      </c>
      <c r="F4600">
        <v>0.8841</v>
      </c>
      <c r="G4600">
        <v>71.55</v>
      </c>
      <c r="H4600">
        <v>56.3</v>
      </c>
      <c r="I4600">
        <v>211.75</v>
      </c>
      <c r="J4600">
        <v>298</v>
      </c>
      <c r="K4600">
        <v>124</v>
      </c>
      <c r="M4600">
        <v>11.89</v>
      </c>
    </row>
    <row r="4601" spans="3:13" x14ac:dyDescent="0.25">
      <c r="C4601" s="95">
        <v>37273</v>
      </c>
      <c r="D4601">
        <v>1.4350000000000001</v>
      </c>
      <c r="E4601">
        <v>18.41</v>
      </c>
      <c r="F4601">
        <v>0.88039999999999996</v>
      </c>
      <c r="G4601">
        <v>71.075000000000003</v>
      </c>
      <c r="H4601">
        <v>56.325000000000003</v>
      </c>
      <c r="I4601">
        <v>213.5</v>
      </c>
      <c r="J4601">
        <v>300.75</v>
      </c>
      <c r="K4601">
        <v>124</v>
      </c>
      <c r="M4601">
        <v>11.83</v>
      </c>
    </row>
    <row r="4602" spans="3:13" x14ac:dyDescent="0.25">
      <c r="C4602" s="95">
        <v>37272</v>
      </c>
      <c r="D4602">
        <v>1.4374</v>
      </c>
      <c r="E4602">
        <v>19.36</v>
      </c>
      <c r="F4602">
        <v>0.88270000000000004</v>
      </c>
      <c r="G4602">
        <v>71.125</v>
      </c>
      <c r="H4602">
        <v>56.225000000000001</v>
      </c>
      <c r="I4602">
        <v>214.75</v>
      </c>
      <c r="J4602">
        <v>303.5</v>
      </c>
      <c r="K4602">
        <v>125.25</v>
      </c>
      <c r="M4602">
        <v>11.84</v>
      </c>
    </row>
    <row r="4603" spans="3:13" x14ac:dyDescent="0.25">
      <c r="C4603" s="95">
        <v>37271</v>
      </c>
      <c r="D4603">
        <v>1.4395</v>
      </c>
      <c r="E4603">
        <v>19.7</v>
      </c>
      <c r="F4603">
        <v>0.88319999999999999</v>
      </c>
      <c r="G4603">
        <v>71.650000000000006</v>
      </c>
      <c r="H4603">
        <v>56.225000000000001</v>
      </c>
      <c r="I4603">
        <v>212.75</v>
      </c>
      <c r="J4603">
        <v>302</v>
      </c>
      <c r="K4603">
        <v>125.25</v>
      </c>
      <c r="M4603">
        <v>11.83</v>
      </c>
    </row>
    <row r="4604" spans="3:13" x14ac:dyDescent="0.25">
      <c r="C4604" s="95">
        <v>37270</v>
      </c>
      <c r="D4604">
        <v>1.4497</v>
      </c>
      <c r="E4604">
        <v>19.78</v>
      </c>
      <c r="F4604">
        <v>0.89419999999999999</v>
      </c>
      <c r="G4604">
        <v>70.674999999999997</v>
      </c>
      <c r="H4604">
        <v>55.25</v>
      </c>
      <c r="I4604">
        <v>205.5</v>
      </c>
      <c r="J4604">
        <v>306.75</v>
      </c>
      <c r="K4604">
        <v>125.75</v>
      </c>
      <c r="M4604">
        <v>11.83</v>
      </c>
    </row>
    <row r="4605" spans="3:13" x14ac:dyDescent="0.25">
      <c r="C4605" s="95">
        <v>37267</v>
      </c>
      <c r="D4605">
        <v>1.4488000000000001</v>
      </c>
      <c r="E4605">
        <v>20.86</v>
      </c>
      <c r="F4605">
        <v>0.89239999999999997</v>
      </c>
      <c r="G4605">
        <v>69.875</v>
      </c>
      <c r="H4605">
        <v>55.9</v>
      </c>
      <c r="I4605">
        <v>205.5</v>
      </c>
      <c r="J4605">
        <v>308.25</v>
      </c>
      <c r="K4605">
        <v>125.5</v>
      </c>
      <c r="M4605">
        <v>11.84</v>
      </c>
    </row>
    <row r="4606" spans="3:13" x14ac:dyDescent="0.25">
      <c r="C4606" s="95">
        <v>37266</v>
      </c>
      <c r="D4606">
        <v>1.4398</v>
      </c>
      <c r="E4606">
        <v>21.29</v>
      </c>
      <c r="F4606">
        <v>0.89119999999999999</v>
      </c>
      <c r="G4606">
        <v>70.375</v>
      </c>
      <c r="H4606">
        <v>55.9</v>
      </c>
      <c r="I4606">
        <v>201.5</v>
      </c>
      <c r="J4606">
        <v>303.5</v>
      </c>
      <c r="K4606">
        <v>124</v>
      </c>
      <c r="M4606">
        <v>11.86</v>
      </c>
    </row>
    <row r="4607" spans="3:13" x14ac:dyDescent="0.25">
      <c r="C4607" s="95">
        <v>37265</v>
      </c>
      <c r="D4607">
        <v>1.4371</v>
      </c>
      <c r="E4607">
        <v>20.89</v>
      </c>
      <c r="F4607">
        <v>0.89119999999999999</v>
      </c>
      <c r="G4607">
        <v>70.75</v>
      </c>
      <c r="H4607">
        <v>54.475000000000001</v>
      </c>
      <c r="I4607">
        <v>202.5</v>
      </c>
      <c r="J4607">
        <v>302.75</v>
      </c>
      <c r="K4607">
        <v>125.5</v>
      </c>
      <c r="M4607">
        <v>11.85</v>
      </c>
    </row>
    <row r="4608" spans="3:13" x14ac:dyDescent="0.25">
      <c r="C4608" s="95">
        <v>37264</v>
      </c>
      <c r="D4608">
        <v>1.4390000000000001</v>
      </c>
      <c r="E4608">
        <v>22.02</v>
      </c>
      <c r="F4608">
        <v>0.89290000000000003</v>
      </c>
      <c r="G4608">
        <v>70.125</v>
      </c>
      <c r="H4608">
        <v>54.674999999999997</v>
      </c>
      <c r="I4608">
        <v>204</v>
      </c>
      <c r="J4608">
        <v>305</v>
      </c>
      <c r="K4608">
        <v>126</v>
      </c>
      <c r="M4608">
        <v>11.79</v>
      </c>
    </row>
    <row r="4609" spans="3:13" x14ac:dyDescent="0.25">
      <c r="C4609" s="95">
        <v>37263</v>
      </c>
      <c r="D4609">
        <v>1.4393</v>
      </c>
      <c r="E4609">
        <v>22.03</v>
      </c>
      <c r="F4609">
        <v>0.89329999999999998</v>
      </c>
      <c r="G4609">
        <v>70.424999999999997</v>
      </c>
      <c r="H4609">
        <v>55.3</v>
      </c>
      <c r="I4609">
        <v>203.5</v>
      </c>
      <c r="J4609">
        <v>304.75</v>
      </c>
      <c r="K4609">
        <v>126</v>
      </c>
      <c r="M4609">
        <v>11.65</v>
      </c>
    </row>
    <row r="4610" spans="3:13" x14ac:dyDescent="0.25">
      <c r="C4610" s="95">
        <v>37260</v>
      </c>
      <c r="D4610">
        <v>1.4456</v>
      </c>
      <c r="E4610">
        <v>22.18</v>
      </c>
      <c r="F4610">
        <v>0.89470000000000005</v>
      </c>
      <c r="G4610">
        <v>70.075000000000003</v>
      </c>
      <c r="H4610">
        <v>55.3</v>
      </c>
      <c r="I4610">
        <v>202.5</v>
      </c>
      <c r="J4610">
        <v>307</v>
      </c>
      <c r="K4610">
        <v>126.25</v>
      </c>
      <c r="M4610">
        <v>11.56</v>
      </c>
    </row>
    <row r="4611" spans="3:13" x14ac:dyDescent="0.25">
      <c r="C4611" s="95">
        <v>37259</v>
      </c>
      <c r="D4611">
        <v>1.4380999999999999</v>
      </c>
      <c r="E4611">
        <v>20.66</v>
      </c>
      <c r="F4611">
        <v>0.8992</v>
      </c>
      <c r="G4611">
        <v>70.575000000000003</v>
      </c>
      <c r="H4611">
        <v>55.6</v>
      </c>
      <c r="I4611">
        <v>202</v>
      </c>
      <c r="J4611">
        <v>300</v>
      </c>
      <c r="K4611">
        <v>125</v>
      </c>
      <c r="M4611">
        <v>11.45</v>
      </c>
    </row>
    <row r="4612" spans="3:13" x14ac:dyDescent="0.25">
      <c r="C4612" s="95">
        <v>37258</v>
      </c>
      <c r="D4612">
        <v>1.4458</v>
      </c>
      <c r="E4612">
        <v>21</v>
      </c>
      <c r="F4612">
        <v>0.9032</v>
      </c>
      <c r="G4612">
        <v>70.525000000000006</v>
      </c>
      <c r="H4612">
        <v>56.575000000000003</v>
      </c>
      <c r="I4612">
        <v>199.5</v>
      </c>
      <c r="J4612">
        <v>292</v>
      </c>
      <c r="K4612">
        <v>124.75</v>
      </c>
      <c r="M4612">
        <v>11.82</v>
      </c>
    </row>
    <row r="4613" spans="3:13" x14ac:dyDescent="0.25">
      <c r="C4613" s="95">
        <v>37257</v>
      </c>
      <c r="D4613">
        <v>1.4540999999999999</v>
      </c>
      <c r="E4613">
        <v>19.899999999999999</v>
      </c>
      <c r="F4613">
        <v>0.89039999999999997</v>
      </c>
      <c r="G4613">
        <v>68.174999999999997</v>
      </c>
      <c r="H4613">
        <v>57.05</v>
      </c>
      <c r="I4613">
        <v>199.75</v>
      </c>
      <c r="J4613">
        <v>289</v>
      </c>
      <c r="K4613">
        <v>125</v>
      </c>
      <c r="M4613">
        <v>11.81</v>
      </c>
    </row>
    <row r="4614" spans="3:13" x14ac:dyDescent="0.25">
      <c r="C4614" s="95">
        <v>37256</v>
      </c>
      <c r="D4614">
        <v>1.4540999999999999</v>
      </c>
      <c r="E4614">
        <v>19.899999999999999</v>
      </c>
      <c r="F4614">
        <v>0.89039999999999997</v>
      </c>
      <c r="G4614">
        <v>68.174999999999997</v>
      </c>
      <c r="H4614">
        <v>57.05</v>
      </c>
      <c r="I4614">
        <v>199.75</v>
      </c>
      <c r="J4614">
        <v>289</v>
      </c>
      <c r="K4614">
        <v>125</v>
      </c>
      <c r="M4614">
        <v>11.81</v>
      </c>
    </row>
    <row r="4615" spans="3:13" x14ac:dyDescent="0.25">
      <c r="C4615" s="95">
        <v>37253</v>
      </c>
      <c r="D4615">
        <v>1.4498</v>
      </c>
      <c r="E4615">
        <v>20.3</v>
      </c>
      <c r="F4615">
        <v>0.88339999999999996</v>
      </c>
      <c r="G4615">
        <v>67.3</v>
      </c>
      <c r="H4615">
        <v>56.3</v>
      </c>
      <c r="I4615">
        <v>200.75</v>
      </c>
      <c r="J4615">
        <v>290.25</v>
      </c>
      <c r="K4615">
        <v>125</v>
      </c>
      <c r="M4615">
        <v>11.81</v>
      </c>
    </row>
    <row r="4616" spans="3:13" x14ac:dyDescent="0.25">
      <c r="C4616" s="95">
        <v>37252</v>
      </c>
      <c r="D4616">
        <v>1.4524999999999999</v>
      </c>
      <c r="E4616">
        <v>20.34</v>
      </c>
      <c r="F4616">
        <v>0.88280000000000003</v>
      </c>
      <c r="G4616">
        <v>66.05</v>
      </c>
      <c r="H4616">
        <v>56.125</v>
      </c>
      <c r="I4616">
        <v>200.5</v>
      </c>
      <c r="J4616">
        <v>291</v>
      </c>
      <c r="K4616">
        <v>125</v>
      </c>
      <c r="M4616">
        <v>11.75</v>
      </c>
    </row>
    <row r="4617" spans="3:13" x14ac:dyDescent="0.25">
      <c r="C4617" s="95">
        <v>37251</v>
      </c>
      <c r="D4617">
        <v>1.4531000000000001</v>
      </c>
      <c r="E4617">
        <v>19.34</v>
      </c>
      <c r="F4617">
        <v>0.87990000000000002</v>
      </c>
      <c r="G4617">
        <v>66.325000000000003</v>
      </c>
      <c r="H4617">
        <v>55.475000000000001</v>
      </c>
      <c r="I4617">
        <v>199.75</v>
      </c>
      <c r="J4617">
        <v>284.5</v>
      </c>
      <c r="K4617">
        <v>124.75</v>
      </c>
      <c r="M4617">
        <v>11.76</v>
      </c>
    </row>
    <row r="4618" spans="3:13" x14ac:dyDescent="0.25">
      <c r="C4618" s="95">
        <v>37250</v>
      </c>
      <c r="D4618">
        <v>1.4440999999999999</v>
      </c>
      <c r="E4618">
        <v>19.34</v>
      </c>
      <c r="F4618">
        <v>0.87649999999999995</v>
      </c>
      <c r="G4618">
        <v>65.8</v>
      </c>
      <c r="H4618">
        <v>54.65</v>
      </c>
      <c r="I4618">
        <v>203.5</v>
      </c>
      <c r="J4618">
        <v>288.75</v>
      </c>
      <c r="K4618">
        <v>124.75</v>
      </c>
      <c r="M4618">
        <v>11.78</v>
      </c>
    </row>
    <row r="4619" spans="3:13" x14ac:dyDescent="0.25">
      <c r="C4619" s="95">
        <v>37249</v>
      </c>
      <c r="D4619">
        <v>1.4420999999999999</v>
      </c>
      <c r="E4619">
        <v>19.34</v>
      </c>
      <c r="F4619">
        <v>0.87749999999999995</v>
      </c>
      <c r="G4619">
        <v>65.8</v>
      </c>
      <c r="H4619">
        <v>54.65</v>
      </c>
      <c r="I4619">
        <v>203.5</v>
      </c>
      <c r="J4619">
        <v>288.75</v>
      </c>
      <c r="K4619">
        <v>124.75</v>
      </c>
      <c r="M4619">
        <v>11.78</v>
      </c>
    </row>
    <row r="4620" spans="3:13" x14ac:dyDescent="0.25">
      <c r="C4620" s="95">
        <v>37246</v>
      </c>
      <c r="D4620">
        <v>1.4377</v>
      </c>
      <c r="E4620">
        <v>19.36</v>
      </c>
      <c r="F4620">
        <v>0.88780000000000003</v>
      </c>
      <c r="G4620">
        <v>65.8</v>
      </c>
      <c r="H4620">
        <v>54.65</v>
      </c>
      <c r="I4620">
        <v>203.5</v>
      </c>
      <c r="J4620">
        <v>288.75</v>
      </c>
      <c r="K4620">
        <v>124.5</v>
      </c>
      <c r="M4620">
        <v>11.78</v>
      </c>
    </row>
    <row r="4621" spans="3:13" x14ac:dyDescent="0.25">
      <c r="C4621" s="95">
        <v>37245</v>
      </c>
      <c r="D4621">
        <v>1.4494</v>
      </c>
      <c r="E4621">
        <v>19.13</v>
      </c>
      <c r="F4621">
        <v>0.90049999999999997</v>
      </c>
      <c r="G4621">
        <v>64.325000000000003</v>
      </c>
      <c r="H4621">
        <v>53.05</v>
      </c>
      <c r="I4621">
        <v>204.75</v>
      </c>
      <c r="J4621">
        <v>287.5</v>
      </c>
      <c r="K4621">
        <v>124.25</v>
      </c>
      <c r="M4621">
        <v>11.78</v>
      </c>
    </row>
    <row r="4622" spans="3:13" x14ac:dyDescent="0.25">
      <c r="C4622" s="95">
        <v>37244</v>
      </c>
      <c r="D4622">
        <v>1.4501999999999999</v>
      </c>
      <c r="E4622">
        <v>19.47</v>
      </c>
      <c r="F4622">
        <v>0.90039999999999998</v>
      </c>
      <c r="G4622">
        <v>65.05</v>
      </c>
      <c r="H4622">
        <v>52.65</v>
      </c>
      <c r="I4622">
        <v>206.75</v>
      </c>
      <c r="J4622">
        <v>293</v>
      </c>
      <c r="K4622">
        <v>124.5</v>
      </c>
      <c r="M4622">
        <v>11.79</v>
      </c>
    </row>
    <row r="4623" spans="3:13" x14ac:dyDescent="0.25">
      <c r="C4623" s="95">
        <v>37243</v>
      </c>
      <c r="D4623">
        <v>1.4568000000000001</v>
      </c>
      <c r="E4623">
        <v>19.18</v>
      </c>
      <c r="F4623">
        <v>0.90290000000000004</v>
      </c>
      <c r="G4623">
        <v>64.974999999999994</v>
      </c>
      <c r="H4623">
        <v>53.325000000000003</v>
      </c>
      <c r="I4623">
        <v>206.5</v>
      </c>
      <c r="J4623">
        <v>285.75</v>
      </c>
      <c r="K4623">
        <v>123.75</v>
      </c>
      <c r="M4623">
        <v>11.79</v>
      </c>
    </row>
    <row r="4624" spans="3:13" x14ac:dyDescent="0.25">
      <c r="C4624" s="95">
        <v>37242</v>
      </c>
      <c r="D4624">
        <v>1.4581</v>
      </c>
      <c r="E4624">
        <v>19.059999999999999</v>
      </c>
      <c r="F4624">
        <v>0.90159999999999996</v>
      </c>
      <c r="G4624">
        <v>63.475000000000001</v>
      </c>
      <c r="H4624">
        <v>53.524999999999999</v>
      </c>
      <c r="I4624">
        <v>208</v>
      </c>
      <c r="J4624">
        <v>286.25</v>
      </c>
      <c r="K4624">
        <v>123.75</v>
      </c>
      <c r="M4624">
        <v>11.75</v>
      </c>
    </row>
    <row r="4625" spans="3:13" x14ac:dyDescent="0.25">
      <c r="C4625" s="95">
        <v>37239</v>
      </c>
      <c r="D4625">
        <v>1.4529000000000001</v>
      </c>
      <c r="E4625">
        <v>18.38</v>
      </c>
      <c r="F4625">
        <v>0.90239999999999998</v>
      </c>
      <c r="G4625">
        <v>63.524999999999999</v>
      </c>
      <c r="H4625">
        <v>45.674999999999997</v>
      </c>
      <c r="I4625">
        <v>207.5</v>
      </c>
      <c r="J4625">
        <v>275</v>
      </c>
      <c r="K4625">
        <v>124</v>
      </c>
      <c r="M4625">
        <v>11.75</v>
      </c>
    </row>
    <row r="4626" spans="3:13" x14ac:dyDescent="0.25">
      <c r="C4626" s="95">
        <v>37238</v>
      </c>
      <c r="D4626">
        <v>1.4402999999999999</v>
      </c>
      <c r="E4626">
        <v>17.8</v>
      </c>
      <c r="F4626">
        <v>0.89229999999999998</v>
      </c>
      <c r="G4626">
        <v>63.7</v>
      </c>
      <c r="H4626">
        <v>45.7</v>
      </c>
      <c r="I4626">
        <v>207.25</v>
      </c>
      <c r="J4626">
        <v>274</v>
      </c>
      <c r="K4626">
        <v>124.5</v>
      </c>
      <c r="M4626">
        <v>11.68</v>
      </c>
    </row>
    <row r="4627" spans="3:13" x14ac:dyDescent="0.25">
      <c r="C4627" s="95">
        <v>37237</v>
      </c>
      <c r="D4627">
        <v>1.4460999999999999</v>
      </c>
      <c r="E4627">
        <v>18.2</v>
      </c>
      <c r="F4627">
        <v>0.89770000000000005</v>
      </c>
      <c r="G4627">
        <v>64.55</v>
      </c>
      <c r="H4627">
        <v>45.125</v>
      </c>
      <c r="I4627">
        <v>206.75</v>
      </c>
      <c r="J4627">
        <v>277</v>
      </c>
      <c r="K4627">
        <v>125</v>
      </c>
      <c r="M4627">
        <v>11.6</v>
      </c>
    </row>
    <row r="4628" spans="3:13" x14ac:dyDescent="0.25">
      <c r="C4628" s="95">
        <v>37236</v>
      </c>
      <c r="D4628">
        <v>1.4391</v>
      </c>
      <c r="E4628">
        <v>17.91</v>
      </c>
      <c r="F4628">
        <v>0.89259999999999995</v>
      </c>
      <c r="G4628">
        <v>65.125</v>
      </c>
      <c r="H4628">
        <v>45.15</v>
      </c>
      <c r="I4628">
        <v>209.5</v>
      </c>
      <c r="J4628">
        <v>277.75</v>
      </c>
      <c r="K4628">
        <v>125.25</v>
      </c>
      <c r="M4628">
        <v>11.6</v>
      </c>
    </row>
    <row r="4629" spans="3:13" x14ac:dyDescent="0.25">
      <c r="C4629" s="95">
        <v>37235</v>
      </c>
      <c r="D4629">
        <v>1.4351</v>
      </c>
      <c r="E4629">
        <v>18.170000000000002</v>
      </c>
      <c r="F4629">
        <v>0.89059999999999995</v>
      </c>
      <c r="G4629">
        <v>65.125</v>
      </c>
      <c r="H4629">
        <v>46.125</v>
      </c>
      <c r="I4629">
        <v>209</v>
      </c>
      <c r="J4629">
        <v>273.75</v>
      </c>
      <c r="K4629">
        <v>125.25</v>
      </c>
      <c r="M4629">
        <v>11.63</v>
      </c>
    </row>
    <row r="4630" spans="3:13" x14ac:dyDescent="0.25">
      <c r="C4630" s="95">
        <v>37232</v>
      </c>
      <c r="D4630">
        <v>1.4331</v>
      </c>
      <c r="E4630">
        <v>19.03</v>
      </c>
      <c r="F4630">
        <v>0.88919999999999999</v>
      </c>
      <c r="G4630">
        <v>65.95</v>
      </c>
      <c r="H4630">
        <v>48.024999999999999</v>
      </c>
      <c r="I4630">
        <v>208.25</v>
      </c>
      <c r="J4630">
        <v>275.5</v>
      </c>
      <c r="K4630">
        <v>124.75</v>
      </c>
      <c r="M4630">
        <v>11.7</v>
      </c>
    </row>
    <row r="4631" spans="3:13" x14ac:dyDescent="0.25">
      <c r="C4631" s="95">
        <v>37231</v>
      </c>
      <c r="D4631">
        <v>1.4276</v>
      </c>
      <c r="E4631">
        <v>18.39</v>
      </c>
      <c r="F4631">
        <v>0.89470000000000005</v>
      </c>
      <c r="G4631">
        <v>66.75</v>
      </c>
      <c r="H4631">
        <v>47.774999999999999</v>
      </c>
      <c r="I4631">
        <v>205.5</v>
      </c>
      <c r="J4631">
        <v>273</v>
      </c>
      <c r="K4631">
        <v>125</v>
      </c>
      <c r="M4631">
        <v>11.6</v>
      </c>
    </row>
    <row r="4632" spans="3:13" x14ac:dyDescent="0.25">
      <c r="C4632" s="95">
        <v>37230</v>
      </c>
      <c r="D4632">
        <v>1.4160999999999999</v>
      </c>
      <c r="E4632">
        <v>19.22</v>
      </c>
      <c r="F4632">
        <v>0.8881</v>
      </c>
      <c r="G4632">
        <v>67.174999999999997</v>
      </c>
      <c r="H4632">
        <v>47.024999999999999</v>
      </c>
      <c r="I4632">
        <v>209.75</v>
      </c>
      <c r="J4632">
        <v>277.25</v>
      </c>
      <c r="K4632">
        <v>125.5</v>
      </c>
      <c r="M4632">
        <v>11.6</v>
      </c>
    </row>
    <row r="4633" spans="3:13" x14ac:dyDescent="0.25">
      <c r="C4633" s="95">
        <v>37229</v>
      </c>
      <c r="D4633">
        <v>1.4214</v>
      </c>
      <c r="E4633">
        <v>19.29</v>
      </c>
      <c r="F4633">
        <v>0.88980000000000004</v>
      </c>
      <c r="G4633">
        <v>67.05</v>
      </c>
      <c r="H4633">
        <v>48.3</v>
      </c>
      <c r="I4633">
        <v>212</v>
      </c>
      <c r="J4633">
        <v>275.25</v>
      </c>
      <c r="K4633">
        <v>126</v>
      </c>
      <c r="M4633">
        <v>11.74</v>
      </c>
    </row>
    <row r="4634" spans="3:13" x14ac:dyDescent="0.25">
      <c r="C4634" s="95">
        <v>37228</v>
      </c>
      <c r="D4634">
        <v>1.4245000000000001</v>
      </c>
      <c r="E4634">
        <v>19.71</v>
      </c>
      <c r="F4634">
        <v>0.89129999999999998</v>
      </c>
      <c r="G4634">
        <v>67.2</v>
      </c>
      <c r="H4634">
        <v>49.125</v>
      </c>
      <c r="I4634">
        <v>209.75</v>
      </c>
      <c r="J4634">
        <v>279.75</v>
      </c>
      <c r="K4634">
        <v>126.5</v>
      </c>
      <c r="M4634">
        <v>11.72</v>
      </c>
    </row>
    <row r="4635" spans="3:13" x14ac:dyDescent="0.25">
      <c r="C4635" s="95">
        <v>37225</v>
      </c>
      <c r="D4635">
        <v>1.4238</v>
      </c>
      <c r="E4635">
        <v>19.14</v>
      </c>
      <c r="F4635">
        <v>0.8962</v>
      </c>
      <c r="G4635">
        <v>67.224999999999994</v>
      </c>
      <c r="H4635">
        <v>50.325000000000003</v>
      </c>
      <c r="I4635">
        <v>208.5</v>
      </c>
      <c r="J4635">
        <v>281.5</v>
      </c>
      <c r="K4635">
        <v>126.5</v>
      </c>
      <c r="M4635">
        <v>11.34</v>
      </c>
    </row>
    <row r="4636" spans="3:13" x14ac:dyDescent="0.25">
      <c r="C4636" s="95">
        <v>37224</v>
      </c>
      <c r="D4636">
        <v>1.4263999999999999</v>
      </c>
      <c r="E4636">
        <v>18.41</v>
      </c>
      <c r="F4636">
        <v>0.88729999999999998</v>
      </c>
      <c r="G4636">
        <v>67.875</v>
      </c>
      <c r="H4636">
        <v>49.524999999999999</v>
      </c>
      <c r="I4636">
        <v>199.75</v>
      </c>
      <c r="J4636">
        <v>273.25</v>
      </c>
      <c r="K4636">
        <v>125.5</v>
      </c>
      <c r="M4636">
        <v>11.34</v>
      </c>
    </row>
    <row r="4637" spans="3:13" x14ac:dyDescent="0.25">
      <c r="C4637" s="95">
        <v>37223</v>
      </c>
      <c r="D4637">
        <v>1.4255</v>
      </c>
      <c r="E4637">
        <v>18.690000000000001</v>
      </c>
      <c r="F4637">
        <v>0.88749999999999996</v>
      </c>
      <c r="G4637">
        <v>67.674999999999997</v>
      </c>
      <c r="H4637">
        <v>50.375</v>
      </c>
      <c r="I4637">
        <v>198.75</v>
      </c>
      <c r="J4637">
        <v>274.5</v>
      </c>
      <c r="K4637">
        <v>127.5</v>
      </c>
      <c r="M4637">
        <v>11.34</v>
      </c>
    </row>
    <row r="4638" spans="3:13" x14ac:dyDescent="0.25">
      <c r="C4638" s="95">
        <v>37222</v>
      </c>
      <c r="D4638">
        <v>1.4151</v>
      </c>
      <c r="E4638">
        <v>19.02</v>
      </c>
      <c r="F4638">
        <v>0.88319999999999999</v>
      </c>
      <c r="G4638">
        <v>67.724999999999994</v>
      </c>
      <c r="H4638">
        <v>50.1</v>
      </c>
      <c r="I4638">
        <v>203.75</v>
      </c>
      <c r="J4638">
        <v>279.5</v>
      </c>
      <c r="K4638">
        <v>127.5</v>
      </c>
      <c r="M4638">
        <v>11.33</v>
      </c>
    </row>
    <row r="4639" spans="3:13" x14ac:dyDescent="0.25">
      <c r="C4639" s="95">
        <v>37221</v>
      </c>
      <c r="D4639">
        <v>1.4112</v>
      </c>
      <c r="E4639">
        <v>18.36</v>
      </c>
      <c r="F4639">
        <v>0.88029999999999997</v>
      </c>
      <c r="G4639">
        <v>67.424999999999997</v>
      </c>
      <c r="H4639">
        <v>50.45</v>
      </c>
      <c r="I4639">
        <v>203.75</v>
      </c>
      <c r="J4639">
        <v>277</v>
      </c>
      <c r="K4639">
        <v>127.75</v>
      </c>
      <c r="M4639">
        <v>11.34</v>
      </c>
    </row>
    <row r="4640" spans="3:13" x14ac:dyDescent="0.25">
      <c r="C4640" s="95">
        <v>37218</v>
      </c>
      <c r="D4640">
        <v>1.41</v>
      </c>
      <c r="E4640">
        <v>19.28</v>
      </c>
      <c r="F4640">
        <v>0.87790000000000001</v>
      </c>
      <c r="G4640">
        <v>67.724999999999994</v>
      </c>
      <c r="H4640">
        <v>50.625</v>
      </c>
      <c r="I4640">
        <v>208.25</v>
      </c>
      <c r="J4640">
        <v>289</v>
      </c>
      <c r="K4640">
        <v>128.75</v>
      </c>
      <c r="M4640">
        <v>11.37</v>
      </c>
    </row>
    <row r="4641" spans="3:13" x14ac:dyDescent="0.25">
      <c r="C4641" s="95">
        <v>37217</v>
      </c>
      <c r="D4641">
        <v>1.4115</v>
      </c>
      <c r="E4641">
        <v>19.899999999999999</v>
      </c>
      <c r="F4641">
        <v>0.87739999999999996</v>
      </c>
      <c r="G4641">
        <v>66.95</v>
      </c>
      <c r="H4641">
        <v>49.575000000000003</v>
      </c>
      <c r="I4641">
        <v>208.75</v>
      </c>
      <c r="J4641">
        <v>287</v>
      </c>
      <c r="K4641">
        <v>128.25</v>
      </c>
      <c r="M4641">
        <v>11.3</v>
      </c>
    </row>
    <row r="4642" spans="3:13" x14ac:dyDescent="0.25">
      <c r="C4642" s="95">
        <v>37216</v>
      </c>
      <c r="D4642">
        <v>1.4165000000000001</v>
      </c>
      <c r="E4642">
        <v>18.73</v>
      </c>
      <c r="F4642">
        <v>0.87890000000000001</v>
      </c>
      <c r="G4642">
        <v>66.95</v>
      </c>
      <c r="H4642">
        <v>49.575000000000003</v>
      </c>
      <c r="I4642">
        <v>208.75</v>
      </c>
      <c r="J4642">
        <v>287</v>
      </c>
      <c r="K4642">
        <v>128.25</v>
      </c>
      <c r="M4642">
        <v>11.3</v>
      </c>
    </row>
    <row r="4643" spans="3:13" x14ac:dyDescent="0.25">
      <c r="C4643" s="95">
        <v>37215</v>
      </c>
      <c r="D4643">
        <v>1.4192</v>
      </c>
      <c r="E4643">
        <v>18.75</v>
      </c>
      <c r="F4643">
        <v>0.88270000000000004</v>
      </c>
      <c r="G4643">
        <v>66.650000000000006</v>
      </c>
      <c r="H4643">
        <v>49.15</v>
      </c>
      <c r="I4643">
        <v>208.75</v>
      </c>
      <c r="J4643">
        <v>286.75</v>
      </c>
      <c r="K4643">
        <v>127.75</v>
      </c>
      <c r="M4643">
        <v>11.3</v>
      </c>
    </row>
    <row r="4644" spans="3:13" x14ac:dyDescent="0.25">
      <c r="C4644" s="95">
        <v>37214</v>
      </c>
      <c r="D4644">
        <v>1.4120999999999999</v>
      </c>
      <c r="E4644">
        <v>18.010000000000002</v>
      </c>
      <c r="F4644">
        <v>0.87839999999999996</v>
      </c>
      <c r="G4644">
        <v>66.275000000000006</v>
      </c>
      <c r="H4644">
        <v>49.2</v>
      </c>
      <c r="I4644">
        <v>209.25</v>
      </c>
      <c r="J4644">
        <v>289.25</v>
      </c>
      <c r="K4644">
        <v>127</v>
      </c>
      <c r="M4644">
        <v>11.28</v>
      </c>
    </row>
    <row r="4645" spans="3:13" x14ac:dyDescent="0.25">
      <c r="C4645" s="95">
        <v>37211</v>
      </c>
      <c r="D4645">
        <v>1.4267000000000001</v>
      </c>
      <c r="E4645">
        <v>17.75</v>
      </c>
      <c r="F4645">
        <v>0.88400000000000001</v>
      </c>
      <c r="G4645">
        <v>64.95</v>
      </c>
      <c r="H4645">
        <v>48.05</v>
      </c>
      <c r="I4645">
        <v>207.25</v>
      </c>
      <c r="J4645">
        <v>289.25</v>
      </c>
      <c r="K4645">
        <v>126</v>
      </c>
      <c r="M4645">
        <v>11.27</v>
      </c>
    </row>
    <row r="4646" spans="3:13" x14ac:dyDescent="0.25">
      <c r="C4646" s="95">
        <v>37210</v>
      </c>
      <c r="D4646">
        <v>1.4320999999999999</v>
      </c>
      <c r="E4646">
        <v>17.68</v>
      </c>
      <c r="F4646">
        <v>0.88190000000000002</v>
      </c>
      <c r="G4646">
        <v>64.55</v>
      </c>
      <c r="H4646">
        <v>49.475000000000001</v>
      </c>
      <c r="I4646">
        <v>206</v>
      </c>
      <c r="J4646">
        <v>280.25</v>
      </c>
      <c r="K4646">
        <v>125.25</v>
      </c>
      <c r="M4646">
        <v>11.25</v>
      </c>
    </row>
    <row r="4647" spans="3:13" x14ac:dyDescent="0.25">
      <c r="C4647" s="95">
        <v>37209</v>
      </c>
      <c r="D4647">
        <v>1.4414</v>
      </c>
      <c r="E4647">
        <v>18.75</v>
      </c>
      <c r="F4647">
        <v>0.88290000000000002</v>
      </c>
      <c r="G4647">
        <v>63.2</v>
      </c>
      <c r="H4647">
        <v>48.674999999999997</v>
      </c>
      <c r="I4647">
        <v>204</v>
      </c>
      <c r="J4647">
        <v>280.75</v>
      </c>
      <c r="K4647">
        <v>125.25</v>
      </c>
      <c r="M4647">
        <v>11.25</v>
      </c>
    </row>
    <row r="4648" spans="3:13" x14ac:dyDescent="0.25">
      <c r="C4648" s="95">
        <v>37208</v>
      </c>
      <c r="D4648">
        <v>1.4411</v>
      </c>
      <c r="E4648">
        <v>20.81</v>
      </c>
      <c r="F4648">
        <v>0.88070000000000004</v>
      </c>
      <c r="G4648">
        <v>62.774999999999999</v>
      </c>
      <c r="H4648">
        <v>48.4</v>
      </c>
      <c r="I4648">
        <v>204</v>
      </c>
      <c r="J4648">
        <v>278</v>
      </c>
      <c r="K4648">
        <v>125.25</v>
      </c>
      <c r="M4648">
        <v>11.25</v>
      </c>
    </row>
    <row r="4649" spans="3:13" x14ac:dyDescent="0.25">
      <c r="C4649" s="95">
        <v>37207</v>
      </c>
      <c r="D4649">
        <v>1.454</v>
      </c>
      <c r="E4649">
        <v>20.39</v>
      </c>
      <c r="F4649">
        <v>0.89419999999999999</v>
      </c>
      <c r="G4649">
        <v>61.75</v>
      </c>
      <c r="H4649">
        <v>47.875</v>
      </c>
      <c r="I4649">
        <v>205</v>
      </c>
      <c r="J4649">
        <v>283</v>
      </c>
      <c r="K4649">
        <v>124</v>
      </c>
      <c r="M4649">
        <v>11.25</v>
      </c>
    </row>
    <row r="4650" spans="3:13" x14ac:dyDescent="0.25">
      <c r="C4650" s="95">
        <v>37204</v>
      </c>
      <c r="D4650">
        <v>1.4560999999999999</v>
      </c>
      <c r="E4650">
        <v>21.38</v>
      </c>
      <c r="F4650">
        <v>0.89400000000000002</v>
      </c>
      <c r="G4650">
        <v>63.25</v>
      </c>
      <c r="H4650">
        <v>49.325000000000003</v>
      </c>
      <c r="I4650">
        <v>204.5</v>
      </c>
      <c r="J4650">
        <v>286</v>
      </c>
      <c r="K4650">
        <v>125</v>
      </c>
      <c r="M4650">
        <v>11.25</v>
      </c>
    </row>
    <row r="4651" spans="3:13" x14ac:dyDescent="0.25">
      <c r="C4651" s="95">
        <v>37203</v>
      </c>
      <c r="D4651">
        <v>1.4537</v>
      </c>
      <c r="E4651">
        <v>20.28</v>
      </c>
      <c r="F4651">
        <v>0.89259999999999995</v>
      </c>
      <c r="G4651">
        <v>64.75</v>
      </c>
      <c r="H4651">
        <v>51.325000000000003</v>
      </c>
      <c r="I4651">
        <v>200</v>
      </c>
      <c r="J4651">
        <v>283.75</v>
      </c>
      <c r="K4651">
        <v>125</v>
      </c>
      <c r="M4651">
        <v>11.2</v>
      </c>
    </row>
    <row r="4652" spans="3:13" x14ac:dyDescent="0.25">
      <c r="C4652" s="95">
        <v>37202</v>
      </c>
      <c r="D4652">
        <v>1.464</v>
      </c>
      <c r="E4652">
        <v>19.329999999999998</v>
      </c>
      <c r="F4652">
        <v>0.89829999999999999</v>
      </c>
      <c r="G4652">
        <v>65.650000000000006</v>
      </c>
      <c r="H4652">
        <v>50.8</v>
      </c>
      <c r="I4652">
        <v>198.75</v>
      </c>
      <c r="J4652">
        <v>287</v>
      </c>
      <c r="K4652">
        <v>125</v>
      </c>
      <c r="M4652">
        <v>11.2</v>
      </c>
    </row>
    <row r="4653" spans="3:13" x14ac:dyDescent="0.25">
      <c r="C4653" s="95">
        <v>37201</v>
      </c>
      <c r="D4653">
        <v>1.4569000000000001</v>
      </c>
      <c r="E4653">
        <v>19.07</v>
      </c>
      <c r="F4653">
        <v>0.89480000000000004</v>
      </c>
      <c r="G4653">
        <v>65.174999999999997</v>
      </c>
      <c r="H4653">
        <v>51.024999999999999</v>
      </c>
      <c r="I4653">
        <v>198.5</v>
      </c>
      <c r="J4653">
        <v>285.5</v>
      </c>
      <c r="K4653">
        <v>125</v>
      </c>
      <c r="M4653">
        <v>11.15</v>
      </c>
    </row>
    <row r="4654" spans="3:13" x14ac:dyDescent="0.25">
      <c r="C4654" s="95">
        <v>37200</v>
      </c>
      <c r="D4654">
        <v>1.4582999999999999</v>
      </c>
      <c r="E4654">
        <v>19.440000000000001</v>
      </c>
      <c r="F4654">
        <v>0.89790000000000003</v>
      </c>
      <c r="G4654">
        <v>66.424999999999997</v>
      </c>
      <c r="H4654">
        <v>52.825000000000003</v>
      </c>
      <c r="I4654">
        <v>198.5</v>
      </c>
      <c r="J4654">
        <v>284.25</v>
      </c>
      <c r="K4654">
        <v>125</v>
      </c>
      <c r="M4654">
        <v>11.15</v>
      </c>
    </row>
    <row r="4655" spans="3:13" x14ac:dyDescent="0.25">
      <c r="C4655" s="95">
        <v>37197</v>
      </c>
      <c r="D4655">
        <v>1.4618</v>
      </c>
      <c r="E4655">
        <v>19.77</v>
      </c>
      <c r="F4655">
        <v>0.90210000000000001</v>
      </c>
      <c r="G4655">
        <v>67.400000000000006</v>
      </c>
      <c r="H4655">
        <v>52.875</v>
      </c>
      <c r="I4655">
        <v>198.25</v>
      </c>
      <c r="J4655">
        <v>285.5</v>
      </c>
      <c r="K4655">
        <v>125.5</v>
      </c>
      <c r="M4655">
        <v>11.15</v>
      </c>
    </row>
    <row r="4656" spans="3:13" x14ac:dyDescent="0.25">
      <c r="C4656" s="95">
        <v>37196</v>
      </c>
      <c r="D4656">
        <v>1.4630000000000001</v>
      </c>
      <c r="E4656">
        <v>19.62</v>
      </c>
      <c r="F4656">
        <v>0.90249999999999997</v>
      </c>
      <c r="G4656">
        <v>68.150000000000006</v>
      </c>
      <c r="H4656">
        <v>52.1</v>
      </c>
      <c r="I4656">
        <v>199.75</v>
      </c>
      <c r="J4656">
        <v>288.75</v>
      </c>
      <c r="K4656">
        <v>125.25</v>
      </c>
      <c r="M4656">
        <v>11</v>
      </c>
    </row>
    <row r="4657" spans="3:13" x14ac:dyDescent="0.25">
      <c r="C4657" s="95">
        <v>37195</v>
      </c>
      <c r="D4657">
        <v>1.4540999999999999</v>
      </c>
      <c r="E4657">
        <v>20.37</v>
      </c>
      <c r="F4657">
        <v>0.89949999999999997</v>
      </c>
      <c r="G4657">
        <v>66.224999999999994</v>
      </c>
      <c r="H4657">
        <v>51.65</v>
      </c>
      <c r="I4657">
        <v>200.75</v>
      </c>
      <c r="J4657">
        <v>293.25</v>
      </c>
      <c r="K4657">
        <v>125.25</v>
      </c>
      <c r="M4657">
        <v>14.57</v>
      </c>
    </row>
    <row r="4658" spans="3:13" x14ac:dyDescent="0.25">
      <c r="C4658" s="95">
        <v>37194</v>
      </c>
      <c r="D4658">
        <v>1.4509000000000001</v>
      </c>
      <c r="E4658">
        <v>20.91</v>
      </c>
      <c r="F4658">
        <v>0.90439999999999998</v>
      </c>
      <c r="G4658">
        <v>65.924999999999997</v>
      </c>
      <c r="H4658">
        <v>49.65</v>
      </c>
      <c r="I4658">
        <v>201</v>
      </c>
      <c r="J4658">
        <v>295.5</v>
      </c>
      <c r="K4658">
        <v>124.75</v>
      </c>
      <c r="M4658">
        <v>14.55</v>
      </c>
    </row>
    <row r="4659" spans="3:13" x14ac:dyDescent="0.25">
      <c r="C4659" s="95">
        <v>37193</v>
      </c>
      <c r="D4659">
        <v>1.4535</v>
      </c>
      <c r="E4659">
        <v>21.1</v>
      </c>
      <c r="F4659">
        <v>0.90449999999999997</v>
      </c>
      <c r="G4659">
        <v>65.875</v>
      </c>
      <c r="H4659">
        <v>49.65</v>
      </c>
      <c r="I4659">
        <v>198.5</v>
      </c>
      <c r="J4659">
        <v>291.25</v>
      </c>
      <c r="K4659">
        <v>124.5</v>
      </c>
      <c r="M4659">
        <v>14.55</v>
      </c>
    </row>
    <row r="4660" spans="3:13" x14ac:dyDescent="0.25">
      <c r="C4660" s="95">
        <v>37190</v>
      </c>
      <c r="D4660">
        <v>1.4362999999999999</v>
      </c>
      <c r="E4660">
        <v>21.02</v>
      </c>
      <c r="F4660">
        <v>0.89300000000000002</v>
      </c>
      <c r="G4660">
        <v>65.674999999999997</v>
      </c>
      <c r="H4660">
        <v>47.85</v>
      </c>
      <c r="I4660">
        <v>200.75</v>
      </c>
      <c r="J4660">
        <v>295</v>
      </c>
      <c r="K4660">
        <v>124.25</v>
      </c>
      <c r="M4660">
        <v>14.55</v>
      </c>
    </row>
    <row r="4661" spans="3:13" x14ac:dyDescent="0.25">
      <c r="C4661" s="95">
        <v>37189</v>
      </c>
      <c r="D4661">
        <v>1.4265000000000001</v>
      </c>
      <c r="E4661">
        <v>21.01</v>
      </c>
      <c r="F4661">
        <v>0.89219999999999999</v>
      </c>
      <c r="G4661">
        <v>65.05</v>
      </c>
      <c r="H4661">
        <v>47.575000000000003</v>
      </c>
      <c r="I4661">
        <v>202</v>
      </c>
      <c r="J4661">
        <v>289</v>
      </c>
      <c r="K4661">
        <v>122.75</v>
      </c>
      <c r="M4661">
        <v>14.47</v>
      </c>
    </row>
    <row r="4662" spans="3:13" x14ac:dyDescent="0.25">
      <c r="C4662" s="95">
        <v>37188</v>
      </c>
      <c r="D4662">
        <v>1.4287000000000001</v>
      </c>
      <c r="E4662">
        <v>21.26</v>
      </c>
      <c r="F4662">
        <v>0.89380000000000004</v>
      </c>
      <c r="G4662">
        <v>65.400000000000006</v>
      </c>
      <c r="H4662">
        <v>47.7</v>
      </c>
      <c r="I4662">
        <v>201.5</v>
      </c>
      <c r="J4662">
        <v>283.75</v>
      </c>
      <c r="K4662">
        <v>123</v>
      </c>
      <c r="M4662">
        <v>14.46</v>
      </c>
    </row>
    <row r="4663" spans="3:13" x14ac:dyDescent="0.25">
      <c r="C4663" s="95">
        <v>37187</v>
      </c>
      <c r="D4663">
        <v>1.4255</v>
      </c>
      <c r="E4663">
        <v>20.94</v>
      </c>
      <c r="F4663">
        <v>0.89</v>
      </c>
      <c r="G4663">
        <v>65.924999999999997</v>
      </c>
      <c r="H4663">
        <v>49.325000000000003</v>
      </c>
      <c r="I4663">
        <v>199.25</v>
      </c>
      <c r="J4663">
        <v>285.5</v>
      </c>
      <c r="K4663">
        <v>122</v>
      </c>
      <c r="M4663">
        <v>14.4</v>
      </c>
    </row>
    <row r="4664" spans="3:13" x14ac:dyDescent="0.25">
      <c r="C4664" s="95">
        <v>37186</v>
      </c>
      <c r="D4664">
        <v>1.4253</v>
      </c>
      <c r="E4664">
        <v>21.05</v>
      </c>
      <c r="F4664">
        <v>0.89200000000000002</v>
      </c>
      <c r="G4664">
        <v>66.2</v>
      </c>
      <c r="H4664">
        <v>49.625</v>
      </c>
      <c r="I4664">
        <v>199</v>
      </c>
      <c r="J4664">
        <v>282</v>
      </c>
      <c r="K4664">
        <v>121.5</v>
      </c>
      <c r="M4664">
        <v>14.4</v>
      </c>
    </row>
    <row r="4665" spans="3:13" x14ac:dyDescent="0.25">
      <c r="C4665" s="95">
        <v>37183</v>
      </c>
      <c r="D4665">
        <v>1.4329000000000001</v>
      </c>
      <c r="E4665">
        <v>21.35</v>
      </c>
      <c r="F4665">
        <v>0.89890000000000003</v>
      </c>
      <c r="G4665">
        <v>66.575000000000003</v>
      </c>
      <c r="H4665">
        <v>50.05</v>
      </c>
      <c r="I4665">
        <v>200.25</v>
      </c>
      <c r="J4665">
        <v>287</v>
      </c>
      <c r="K4665">
        <v>121.75</v>
      </c>
      <c r="M4665">
        <v>14.45</v>
      </c>
    </row>
    <row r="4666" spans="3:13" x14ac:dyDescent="0.25">
      <c r="C4666" s="95">
        <v>37182</v>
      </c>
      <c r="D4666">
        <v>1.4434</v>
      </c>
      <c r="E4666">
        <v>20.62</v>
      </c>
      <c r="F4666">
        <v>0.90269999999999995</v>
      </c>
      <c r="G4666">
        <v>66.75</v>
      </c>
      <c r="H4666">
        <v>50.475000000000001</v>
      </c>
      <c r="I4666">
        <v>200.5</v>
      </c>
      <c r="J4666">
        <v>283</v>
      </c>
      <c r="K4666">
        <v>121.5</v>
      </c>
      <c r="M4666">
        <v>14.26</v>
      </c>
    </row>
    <row r="4667" spans="3:13" x14ac:dyDescent="0.25">
      <c r="C4667" s="95">
        <v>37181</v>
      </c>
      <c r="D4667">
        <v>1.4474</v>
      </c>
      <c r="E4667">
        <v>20.99</v>
      </c>
      <c r="F4667">
        <v>0.90349999999999997</v>
      </c>
      <c r="G4667">
        <v>66.849999999999994</v>
      </c>
      <c r="H4667">
        <v>50.375</v>
      </c>
      <c r="I4667">
        <v>202.75</v>
      </c>
      <c r="J4667">
        <v>284.75</v>
      </c>
      <c r="K4667">
        <v>119.5</v>
      </c>
      <c r="M4667">
        <v>14.35</v>
      </c>
    </row>
    <row r="4668" spans="3:13" x14ac:dyDescent="0.25">
      <c r="C4668" s="95">
        <v>37180</v>
      </c>
      <c r="D4668">
        <v>1.4486000000000001</v>
      </c>
      <c r="E4668">
        <v>21.7</v>
      </c>
      <c r="F4668">
        <v>0.90800000000000003</v>
      </c>
      <c r="G4668">
        <v>67.174999999999997</v>
      </c>
      <c r="H4668">
        <v>50.225000000000001</v>
      </c>
      <c r="I4668">
        <v>201.75</v>
      </c>
      <c r="J4668">
        <v>277.75</v>
      </c>
      <c r="K4668">
        <v>119</v>
      </c>
      <c r="M4668">
        <v>14.35</v>
      </c>
    </row>
    <row r="4669" spans="3:13" x14ac:dyDescent="0.25">
      <c r="C4669" s="95">
        <v>37179</v>
      </c>
      <c r="D4669">
        <v>1.4490000000000001</v>
      </c>
      <c r="E4669">
        <v>21.68</v>
      </c>
      <c r="F4669">
        <v>0.90920000000000001</v>
      </c>
      <c r="G4669">
        <v>65.7</v>
      </c>
      <c r="H4669">
        <v>49.25</v>
      </c>
      <c r="I4669">
        <v>200.75</v>
      </c>
      <c r="J4669">
        <v>273.5</v>
      </c>
      <c r="K4669">
        <v>118.5</v>
      </c>
      <c r="M4669">
        <v>14.25</v>
      </c>
    </row>
    <row r="4670" spans="3:13" x14ac:dyDescent="0.25">
      <c r="C4670" s="95">
        <v>37176</v>
      </c>
      <c r="D4670">
        <v>1.4525999999999999</v>
      </c>
      <c r="E4670">
        <v>21.73</v>
      </c>
      <c r="F4670">
        <v>0.9113</v>
      </c>
      <c r="G4670">
        <v>67.05</v>
      </c>
      <c r="H4670">
        <v>56.774999999999999</v>
      </c>
      <c r="I4670">
        <v>203.5</v>
      </c>
      <c r="J4670">
        <v>276.25</v>
      </c>
      <c r="K4670">
        <v>118.5</v>
      </c>
      <c r="M4670">
        <v>14.09</v>
      </c>
    </row>
    <row r="4671" spans="3:13" x14ac:dyDescent="0.25">
      <c r="C4671" s="95">
        <v>37175</v>
      </c>
      <c r="D4671">
        <v>1.4444999999999999</v>
      </c>
      <c r="E4671">
        <v>22.46</v>
      </c>
      <c r="F4671">
        <v>0.9022</v>
      </c>
      <c r="G4671">
        <v>68.55</v>
      </c>
      <c r="H4671">
        <v>56.875</v>
      </c>
      <c r="I4671">
        <v>208.25</v>
      </c>
      <c r="J4671">
        <v>279.25</v>
      </c>
      <c r="K4671">
        <v>118.75</v>
      </c>
      <c r="M4671">
        <v>13.87</v>
      </c>
    </row>
    <row r="4672" spans="3:13" x14ac:dyDescent="0.25">
      <c r="C4672" s="95">
        <v>37174</v>
      </c>
      <c r="D4672">
        <v>1.4513</v>
      </c>
      <c r="E4672">
        <v>22.01</v>
      </c>
      <c r="F4672">
        <v>0.91100000000000003</v>
      </c>
      <c r="G4672">
        <v>68.7</v>
      </c>
      <c r="H4672">
        <v>57.25</v>
      </c>
      <c r="I4672">
        <v>209.5</v>
      </c>
      <c r="J4672">
        <v>279</v>
      </c>
      <c r="K4672">
        <v>118.5</v>
      </c>
      <c r="M4672">
        <v>13.65</v>
      </c>
    </row>
    <row r="4673" spans="3:13" x14ac:dyDescent="0.25">
      <c r="C4673" s="95">
        <v>37173</v>
      </c>
      <c r="D4673">
        <v>1.4577</v>
      </c>
      <c r="E4673">
        <v>21.88</v>
      </c>
      <c r="F4673">
        <v>0.91300000000000003</v>
      </c>
      <c r="G4673">
        <v>68.75</v>
      </c>
      <c r="H4673">
        <v>58.375</v>
      </c>
      <c r="I4673">
        <v>208.5</v>
      </c>
      <c r="J4673">
        <v>274.25</v>
      </c>
      <c r="K4673">
        <v>119</v>
      </c>
      <c r="M4673">
        <v>13.76</v>
      </c>
    </row>
    <row r="4674" spans="3:13" x14ac:dyDescent="0.25">
      <c r="C4674" s="95">
        <v>37172</v>
      </c>
      <c r="D4674">
        <v>1.4741</v>
      </c>
      <c r="E4674">
        <v>21.57</v>
      </c>
      <c r="F4674">
        <v>0.92100000000000004</v>
      </c>
      <c r="G4674">
        <v>69.25</v>
      </c>
      <c r="H4674">
        <v>59.2</v>
      </c>
      <c r="I4674">
        <v>211</v>
      </c>
      <c r="J4674">
        <v>271.75</v>
      </c>
      <c r="K4674">
        <v>118.5</v>
      </c>
      <c r="M4674">
        <v>13.69</v>
      </c>
    </row>
    <row r="4675" spans="3:13" x14ac:dyDescent="0.25">
      <c r="C4675" s="95">
        <v>37169</v>
      </c>
      <c r="D4675">
        <v>1.4841</v>
      </c>
      <c r="E4675">
        <v>21.63</v>
      </c>
      <c r="F4675">
        <v>0.91830000000000001</v>
      </c>
      <c r="G4675">
        <v>69.375</v>
      </c>
      <c r="H4675">
        <v>59.95</v>
      </c>
      <c r="I4675">
        <v>209.5</v>
      </c>
      <c r="J4675">
        <v>273.25</v>
      </c>
      <c r="K4675">
        <v>118.5</v>
      </c>
      <c r="M4675">
        <v>13.95</v>
      </c>
    </row>
    <row r="4676" spans="3:13" x14ac:dyDescent="0.25">
      <c r="C4676" s="95">
        <v>37168</v>
      </c>
      <c r="D4676">
        <v>1.4770000000000001</v>
      </c>
      <c r="E4676">
        <v>22.15</v>
      </c>
      <c r="F4676">
        <v>0.91779999999999995</v>
      </c>
      <c r="G4676">
        <v>67.875</v>
      </c>
      <c r="H4676">
        <v>60.2</v>
      </c>
      <c r="I4676">
        <v>206.75</v>
      </c>
      <c r="J4676">
        <v>272.75</v>
      </c>
      <c r="K4676">
        <v>118.5</v>
      </c>
      <c r="M4676">
        <v>14.43</v>
      </c>
    </row>
    <row r="4677" spans="3:13" x14ac:dyDescent="0.25">
      <c r="C4677" s="95">
        <v>37167</v>
      </c>
      <c r="D4677">
        <v>1.4767999999999999</v>
      </c>
      <c r="E4677">
        <v>21.52</v>
      </c>
      <c r="F4677">
        <v>0.91439999999999999</v>
      </c>
      <c r="G4677">
        <v>66.625</v>
      </c>
      <c r="H4677">
        <v>59.975000000000001</v>
      </c>
      <c r="I4677">
        <v>206</v>
      </c>
      <c r="J4677">
        <v>269.5</v>
      </c>
      <c r="K4677">
        <v>118</v>
      </c>
      <c r="M4677">
        <v>14.67</v>
      </c>
    </row>
    <row r="4678" spans="3:13" x14ac:dyDescent="0.25">
      <c r="C4678" s="95">
        <v>37166</v>
      </c>
      <c r="D4678">
        <v>1.4691000000000001</v>
      </c>
      <c r="E4678">
        <v>22.05</v>
      </c>
      <c r="F4678">
        <v>0.91879999999999995</v>
      </c>
      <c r="G4678">
        <v>66.275000000000006</v>
      </c>
      <c r="H4678">
        <v>60.85</v>
      </c>
      <c r="I4678">
        <v>204.5</v>
      </c>
      <c r="J4678">
        <v>263.5</v>
      </c>
      <c r="K4678">
        <v>118</v>
      </c>
      <c r="M4678">
        <v>14.8</v>
      </c>
    </row>
    <row r="4679" spans="3:13" x14ac:dyDescent="0.25">
      <c r="C4679" s="95">
        <v>37165</v>
      </c>
      <c r="D4679">
        <v>1.4791000000000001</v>
      </c>
      <c r="E4679">
        <v>22.89</v>
      </c>
      <c r="F4679">
        <v>0.9173</v>
      </c>
      <c r="G4679">
        <v>66.325000000000003</v>
      </c>
      <c r="H4679">
        <v>60.6</v>
      </c>
      <c r="I4679">
        <v>205.75</v>
      </c>
      <c r="J4679">
        <v>266.25</v>
      </c>
      <c r="K4679">
        <v>118.75</v>
      </c>
      <c r="M4679">
        <v>14.95</v>
      </c>
    </row>
    <row r="4680" spans="3:13" x14ac:dyDescent="0.25">
      <c r="C4680" s="95">
        <v>37162</v>
      </c>
      <c r="D4680">
        <v>1.4741</v>
      </c>
      <c r="E4680">
        <v>23.26</v>
      </c>
      <c r="F4680">
        <v>0.91139999999999999</v>
      </c>
      <c r="G4680">
        <v>66.224999999999994</v>
      </c>
      <c r="H4680">
        <v>58.6</v>
      </c>
      <c r="I4680">
        <v>209.75</v>
      </c>
      <c r="J4680">
        <v>270.75</v>
      </c>
      <c r="K4680">
        <v>119.25</v>
      </c>
      <c r="M4680">
        <v>15.89</v>
      </c>
    </row>
    <row r="4681" spans="3:13" x14ac:dyDescent="0.25">
      <c r="C4681" s="95">
        <v>37161</v>
      </c>
      <c r="D4681">
        <v>1.4739</v>
      </c>
      <c r="E4681">
        <v>22.79</v>
      </c>
      <c r="F4681">
        <v>0.91810000000000003</v>
      </c>
      <c r="G4681">
        <v>67.025000000000006</v>
      </c>
      <c r="H4681">
        <v>57.924999999999997</v>
      </c>
      <c r="I4681">
        <v>211.75</v>
      </c>
      <c r="J4681">
        <v>274.5</v>
      </c>
      <c r="K4681">
        <v>119</v>
      </c>
      <c r="M4681">
        <v>15.89</v>
      </c>
    </row>
    <row r="4682" spans="3:13" x14ac:dyDescent="0.25">
      <c r="C4682" s="95">
        <v>37160</v>
      </c>
      <c r="D4682">
        <v>1.4750000000000001</v>
      </c>
      <c r="E4682">
        <v>23</v>
      </c>
      <c r="F4682">
        <v>0.92300000000000004</v>
      </c>
      <c r="G4682">
        <v>66.974999999999994</v>
      </c>
      <c r="H4682">
        <v>57.875</v>
      </c>
      <c r="I4682">
        <v>212.5</v>
      </c>
      <c r="J4682">
        <v>275.5</v>
      </c>
      <c r="K4682">
        <v>118.5</v>
      </c>
      <c r="M4682">
        <v>15.86</v>
      </c>
    </row>
    <row r="4683" spans="3:13" x14ac:dyDescent="0.25">
      <c r="C4683" s="95">
        <v>37159</v>
      </c>
      <c r="D4683">
        <v>1.4701</v>
      </c>
      <c r="E4683">
        <v>22.38</v>
      </c>
      <c r="F4683">
        <v>0.92300000000000004</v>
      </c>
      <c r="G4683">
        <v>66.825000000000003</v>
      </c>
      <c r="H4683">
        <v>58.075000000000003</v>
      </c>
      <c r="I4683">
        <v>210.75</v>
      </c>
      <c r="J4683">
        <v>270.75</v>
      </c>
      <c r="K4683">
        <v>119</v>
      </c>
      <c r="M4683">
        <v>15.88</v>
      </c>
    </row>
    <row r="4684" spans="3:13" x14ac:dyDescent="0.25">
      <c r="C4684" s="95">
        <v>37158</v>
      </c>
      <c r="D4684">
        <v>1.4635</v>
      </c>
      <c r="E4684">
        <v>22.02</v>
      </c>
      <c r="F4684">
        <v>0.91679999999999995</v>
      </c>
      <c r="G4684">
        <v>68.05</v>
      </c>
      <c r="H4684">
        <v>59.35</v>
      </c>
      <c r="I4684">
        <v>210.5</v>
      </c>
      <c r="J4684">
        <v>266.75</v>
      </c>
      <c r="K4684">
        <v>119</v>
      </c>
      <c r="M4684">
        <v>15.88</v>
      </c>
    </row>
    <row r="4685" spans="3:13" x14ac:dyDescent="0.25">
      <c r="C4685" s="95">
        <v>37155</v>
      </c>
      <c r="D4685">
        <v>1.4567000000000001</v>
      </c>
      <c r="E4685">
        <v>25.44</v>
      </c>
      <c r="F4685">
        <v>0.91469999999999996</v>
      </c>
      <c r="G4685">
        <v>68.025000000000006</v>
      </c>
      <c r="H4685">
        <v>59.75</v>
      </c>
      <c r="I4685">
        <v>212.75</v>
      </c>
      <c r="J4685">
        <v>266</v>
      </c>
      <c r="K4685">
        <v>119</v>
      </c>
      <c r="M4685">
        <v>15.86</v>
      </c>
    </row>
    <row r="4686" spans="3:13" x14ac:dyDescent="0.25">
      <c r="C4686" s="95">
        <v>37154</v>
      </c>
      <c r="D4686">
        <v>1.4661999999999999</v>
      </c>
      <c r="E4686">
        <v>25.92</v>
      </c>
      <c r="F4686">
        <v>0.92759999999999998</v>
      </c>
      <c r="G4686">
        <v>69.125</v>
      </c>
      <c r="H4686">
        <v>59.674999999999997</v>
      </c>
      <c r="I4686">
        <v>214</v>
      </c>
      <c r="J4686">
        <v>265.75</v>
      </c>
      <c r="K4686">
        <v>121</v>
      </c>
      <c r="M4686">
        <v>15.84</v>
      </c>
    </row>
    <row r="4687" spans="3:13" x14ac:dyDescent="0.25">
      <c r="C4687" s="95">
        <v>37153</v>
      </c>
      <c r="D4687">
        <v>1.4681</v>
      </c>
      <c r="E4687">
        <v>26.32</v>
      </c>
      <c r="F4687">
        <v>0.92659999999999998</v>
      </c>
      <c r="G4687">
        <v>69.650000000000006</v>
      </c>
      <c r="H4687">
        <v>59.075000000000003</v>
      </c>
      <c r="I4687">
        <v>211.25</v>
      </c>
      <c r="J4687">
        <v>262.75</v>
      </c>
      <c r="K4687">
        <v>121</v>
      </c>
      <c r="M4687">
        <v>15.84</v>
      </c>
    </row>
    <row r="4688" spans="3:13" x14ac:dyDescent="0.25">
      <c r="C4688" s="95">
        <v>37152</v>
      </c>
      <c r="D4688">
        <v>1.4678</v>
      </c>
      <c r="E4688">
        <v>27.27</v>
      </c>
      <c r="F4688">
        <v>0.92730000000000001</v>
      </c>
      <c r="G4688">
        <v>71.150000000000006</v>
      </c>
      <c r="H4688">
        <v>60.85</v>
      </c>
      <c r="I4688">
        <v>214.25</v>
      </c>
      <c r="J4688">
        <v>267.5</v>
      </c>
      <c r="K4688">
        <v>121</v>
      </c>
      <c r="M4688">
        <v>15.82</v>
      </c>
    </row>
    <row r="4689" spans="3:13" x14ac:dyDescent="0.25">
      <c r="C4689" s="95">
        <v>37151</v>
      </c>
      <c r="D4689">
        <v>1.4655</v>
      </c>
      <c r="E4689">
        <v>28.38</v>
      </c>
      <c r="F4689">
        <v>0.92430000000000001</v>
      </c>
      <c r="G4689">
        <v>71.349999999999994</v>
      </c>
      <c r="H4689">
        <v>60.55</v>
      </c>
      <c r="I4689">
        <v>217.25</v>
      </c>
      <c r="J4689">
        <v>274.5</v>
      </c>
      <c r="K4689">
        <v>120.5</v>
      </c>
      <c r="M4689">
        <v>15.8</v>
      </c>
    </row>
    <row r="4690" spans="3:13" x14ac:dyDescent="0.25">
      <c r="C4690" s="95">
        <v>37148</v>
      </c>
      <c r="D4690">
        <v>1.472</v>
      </c>
      <c r="E4690">
        <v>29.43</v>
      </c>
      <c r="F4690">
        <v>0.92059999999999997</v>
      </c>
      <c r="G4690">
        <v>71.325000000000003</v>
      </c>
      <c r="H4690">
        <v>61.075000000000003</v>
      </c>
      <c r="I4690">
        <v>214</v>
      </c>
      <c r="J4690">
        <v>267</v>
      </c>
      <c r="K4690">
        <v>122</v>
      </c>
      <c r="M4690">
        <v>15.79</v>
      </c>
    </row>
    <row r="4691" spans="3:13" x14ac:dyDescent="0.25">
      <c r="C4691" s="95">
        <v>37147</v>
      </c>
      <c r="D4691">
        <v>1.4710000000000001</v>
      </c>
      <c r="E4691">
        <v>28.1</v>
      </c>
      <c r="F4691">
        <v>0.91069999999999995</v>
      </c>
      <c r="G4691">
        <v>72.125</v>
      </c>
      <c r="H4691">
        <v>61.1</v>
      </c>
      <c r="I4691">
        <v>214.25</v>
      </c>
      <c r="J4691">
        <v>271</v>
      </c>
      <c r="K4691">
        <v>121</v>
      </c>
      <c r="M4691">
        <v>15.74</v>
      </c>
    </row>
    <row r="4692" spans="3:13" x14ac:dyDescent="0.25">
      <c r="C4692" s="95">
        <v>37146</v>
      </c>
      <c r="D4692">
        <v>1.4677</v>
      </c>
      <c r="E4692">
        <v>28.02</v>
      </c>
      <c r="F4692">
        <v>0.90680000000000005</v>
      </c>
      <c r="G4692">
        <v>72.3</v>
      </c>
      <c r="H4692">
        <v>60.424999999999997</v>
      </c>
      <c r="I4692">
        <v>214.25</v>
      </c>
      <c r="J4692">
        <v>271</v>
      </c>
      <c r="K4692">
        <v>121.5</v>
      </c>
      <c r="M4692">
        <v>15.74</v>
      </c>
    </row>
    <row r="4693" spans="3:13" x14ac:dyDescent="0.25">
      <c r="C4693" s="95">
        <v>37145</v>
      </c>
      <c r="D4693">
        <v>1.4766999999999999</v>
      </c>
      <c r="E4693">
        <v>29.06</v>
      </c>
      <c r="F4693">
        <v>0.91400000000000003</v>
      </c>
      <c r="G4693">
        <v>72.3</v>
      </c>
      <c r="H4693">
        <v>60.424999999999997</v>
      </c>
      <c r="I4693">
        <v>214.25</v>
      </c>
      <c r="J4693">
        <v>271</v>
      </c>
      <c r="K4693">
        <v>121</v>
      </c>
      <c r="M4693">
        <v>15.74</v>
      </c>
    </row>
    <row r="4694" spans="3:13" x14ac:dyDescent="0.25">
      <c r="C4694" s="95">
        <v>37144</v>
      </c>
      <c r="D4694">
        <v>1.4575</v>
      </c>
      <c r="E4694">
        <v>27.45</v>
      </c>
      <c r="F4694">
        <v>0.89790000000000003</v>
      </c>
      <c r="G4694">
        <v>72.3</v>
      </c>
      <c r="H4694">
        <v>60.424999999999997</v>
      </c>
      <c r="I4694">
        <v>214.2</v>
      </c>
      <c r="J4694">
        <v>271</v>
      </c>
      <c r="K4694">
        <v>119.75</v>
      </c>
      <c r="M4694">
        <v>15.74</v>
      </c>
    </row>
    <row r="4695" spans="3:13" x14ac:dyDescent="0.25">
      <c r="C4695" s="95">
        <v>37141</v>
      </c>
      <c r="D4695">
        <v>1.4607000000000001</v>
      </c>
      <c r="E4695">
        <v>27.69</v>
      </c>
      <c r="F4695">
        <v>0.90720000000000001</v>
      </c>
      <c r="G4695">
        <v>72.599999999999994</v>
      </c>
      <c r="H4695">
        <v>59.85</v>
      </c>
      <c r="I4695">
        <v>213.75</v>
      </c>
      <c r="J4695">
        <v>269.25</v>
      </c>
      <c r="K4695">
        <v>119</v>
      </c>
      <c r="M4695">
        <v>15.71</v>
      </c>
    </row>
    <row r="4696" spans="3:13" x14ac:dyDescent="0.25">
      <c r="C4696" s="95">
        <v>37140</v>
      </c>
      <c r="D4696">
        <v>1.4565999999999999</v>
      </c>
      <c r="E4696">
        <v>26.96</v>
      </c>
      <c r="F4696">
        <v>0.89580000000000004</v>
      </c>
      <c r="G4696">
        <v>72.375</v>
      </c>
      <c r="H4696">
        <v>60.35</v>
      </c>
      <c r="I4696">
        <v>214.25</v>
      </c>
      <c r="J4696">
        <v>270.5</v>
      </c>
      <c r="K4696">
        <v>120</v>
      </c>
      <c r="M4696">
        <v>15.68</v>
      </c>
    </row>
    <row r="4697" spans="3:13" x14ac:dyDescent="0.25">
      <c r="C4697" s="95">
        <v>37139</v>
      </c>
      <c r="D4697">
        <v>1.4574</v>
      </c>
      <c r="E4697">
        <v>26.32</v>
      </c>
      <c r="F4697">
        <v>0.88549999999999995</v>
      </c>
      <c r="G4697">
        <v>73.349999999999994</v>
      </c>
      <c r="H4697">
        <v>60.05</v>
      </c>
      <c r="I4697">
        <v>217.25</v>
      </c>
      <c r="J4697">
        <v>274.75</v>
      </c>
      <c r="K4697">
        <v>120.5</v>
      </c>
      <c r="M4697">
        <v>15.66</v>
      </c>
    </row>
    <row r="4698" spans="3:13" x14ac:dyDescent="0.25">
      <c r="C4698" s="95">
        <v>37138</v>
      </c>
      <c r="D4698">
        <v>1.4446000000000001</v>
      </c>
      <c r="E4698">
        <v>26.26</v>
      </c>
      <c r="F4698">
        <v>0.88839999999999997</v>
      </c>
      <c r="G4698">
        <v>73.375</v>
      </c>
      <c r="H4698">
        <v>59.625</v>
      </c>
      <c r="I4698">
        <v>218.5</v>
      </c>
      <c r="J4698">
        <v>276.5</v>
      </c>
      <c r="K4698">
        <v>120.5</v>
      </c>
      <c r="M4698">
        <v>15.61</v>
      </c>
    </row>
    <row r="4699" spans="3:13" x14ac:dyDescent="0.25">
      <c r="C4699" s="95">
        <v>37137</v>
      </c>
      <c r="D4699">
        <v>1.4537</v>
      </c>
      <c r="E4699">
        <v>26.54</v>
      </c>
      <c r="F4699">
        <v>0.90690000000000004</v>
      </c>
      <c r="G4699">
        <v>71.8</v>
      </c>
      <c r="H4699">
        <v>58.25</v>
      </c>
      <c r="I4699">
        <v>219</v>
      </c>
      <c r="J4699">
        <v>278</v>
      </c>
      <c r="K4699">
        <v>120.75</v>
      </c>
      <c r="M4699">
        <v>15.55</v>
      </c>
    </row>
    <row r="4700" spans="3:13" x14ac:dyDescent="0.25">
      <c r="C4700" s="95">
        <v>37134</v>
      </c>
      <c r="D4700">
        <v>1.4535</v>
      </c>
      <c r="E4700">
        <v>26.41</v>
      </c>
      <c r="F4700">
        <v>0.91220000000000001</v>
      </c>
      <c r="G4700">
        <v>71.8</v>
      </c>
      <c r="H4700">
        <v>58.25</v>
      </c>
      <c r="I4700">
        <v>219</v>
      </c>
      <c r="J4700">
        <v>278</v>
      </c>
      <c r="K4700">
        <v>120.75</v>
      </c>
      <c r="M4700">
        <v>15.55</v>
      </c>
    </row>
    <row r="4701" spans="3:13" x14ac:dyDescent="0.25">
      <c r="C4701" s="95">
        <v>37133</v>
      </c>
      <c r="D4701">
        <v>1.4572000000000001</v>
      </c>
      <c r="E4701">
        <v>26.09</v>
      </c>
      <c r="F4701">
        <v>0.9163</v>
      </c>
      <c r="G4701">
        <v>70.95</v>
      </c>
      <c r="H4701">
        <v>56.825000000000003</v>
      </c>
      <c r="I4701">
        <v>216.5</v>
      </c>
      <c r="J4701">
        <v>271.5</v>
      </c>
      <c r="K4701">
        <v>120.75</v>
      </c>
      <c r="M4701">
        <v>15.55</v>
      </c>
    </row>
    <row r="4702" spans="3:13" x14ac:dyDescent="0.25">
      <c r="C4702" s="95">
        <v>37132</v>
      </c>
      <c r="D4702">
        <v>1.4505999999999999</v>
      </c>
      <c r="E4702">
        <v>26.53</v>
      </c>
      <c r="F4702">
        <v>0.90900000000000003</v>
      </c>
      <c r="G4702">
        <v>71.349999999999994</v>
      </c>
      <c r="H4702">
        <v>58</v>
      </c>
      <c r="I4702">
        <v>218</v>
      </c>
      <c r="J4702">
        <v>275</v>
      </c>
      <c r="K4702">
        <v>122</v>
      </c>
      <c r="M4702">
        <v>15.6</v>
      </c>
    </row>
    <row r="4703" spans="3:13" x14ac:dyDescent="0.25">
      <c r="C4703" s="95">
        <v>37131</v>
      </c>
      <c r="D4703">
        <v>1.4528000000000001</v>
      </c>
      <c r="E4703">
        <v>26.47</v>
      </c>
      <c r="F4703">
        <v>0.91239999999999999</v>
      </c>
      <c r="G4703">
        <v>70.8</v>
      </c>
      <c r="H4703">
        <v>57.075000000000003</v>
      </c>
      <c r="I4703">
        <v>216</v>
      </c>
      <c r="J4703">
        <v>269.5</v>
      </c>
      <c r="K4703">
        <v>122</v>
      </c>
      <c r="M4703">
        <v>15.53</v>
      </c>
    </row>
    <row r="4704" spans="3:13" x14ac:dyDescent="0.25">
      <c r="C4704" s="95">
        <v>37130</v>
      </c>
      <c r="D4704">
        <v>1.4431</v>
      </c>
      <c r="E4704">
        <v>25.95</v>
      </c>
      <c r="F4704">
        <v>0.91120000000000001</v>
      </c>
      <c r="G4704">
        <v>70.7</v>
      </c>
      <c r="H4704">
        <v>57.325000000000003</v>
      </c>
      <c r="I4704">
        <v>217.75</v>
      </c>
      <c r="J4704">
        <v>273.5</v>
      </c>
      <c r="K4704">
        <v>122</v>
      </c>
      <c r="M4704">
        <v>15.53</v>
      </c>
    </row>
    <row r="4705" spans="3:13" x14ac:dyDescent="0.25">
      <c r="C4705" s="95">
        <v>37127</v>
      </c>
      <c r="D4705">
        <v>1.4428000000000001</v>
      </c>
      <c r="E4705">
        <v>25.95</v>
      </c>
      <c r="F4705">
        <v>0.91479999999999995</v>
      </c>
      <c r="G4705">
        <v>71</v>
      </c>
      <c r="H4705">
        <v>59.225000000000001</v>
      </c>
      <c r="I4705">
        <v>214.75</v>
      </c>
      <c r="J4705">
        <v>274.25</v>
      </c>
      <c r="K4705">
        <v>121.5</v>
      </c>
      <c r="M4705">
        <v>15.55</v>
      </c>
    </row>
    <row r="4706" spans="3:13" x14ac:dyDescent="0.25">
      <c r="C4706" s="95">
        <v>37126</v>
      </c>
      <c r="D4706">
        <v>1.4471000000000001</v>
      </c>
      <c r="E4706">
        <v>25.6</v>
      </c>
      <c r="F4706">
        <v>0.91500000000000004</v>
      </c>
      <c r="G4706">
        <v>71.174999999999997</v>
      </c>
      <c r="H4706">
        <v>58.75</v>
      </c>
      <c r="I4706">
        <v>219</v>
      </c>
      <c r="J4706">
        <v>277.25</v>
      </c>
      <c r="K4706">
        <v>121.5</v>
      </c>
      <c r="M4706">
        <v>15.55</v>
      </c>
    </row>
    <row r="4707" spans="3:13" x14ac:dyDescent="0.25">
      <c r="C4707" s="95">
        <v>37125</v>
      </c>
      <c r="D4707">
        <v>1.4489000000000001</v>
      </c>
      <c r="E4707">
        <v>25.34</v>
      </c>
      <c r="F4707">
        <v>0.91439999999999999</v>
      </c>
      <c r="G4707">
        <v>71.349999999999994</v>
      </c>
      <c r="H4707">
        <v>58.774999999999999</v>
      </c>
      <c r="I4707">
        <v>215.5</v>
      </c>
      <c r="J4707">
        <v>270.25</v>
      </c>
      <c r="K4707">
        <v>121.25</v>
      </c>
      <c r="M4707">
        <v>15.55</v>
      </c>
    </row>
    <row r="4708" spans="3:13" x14ac:dyDescent="0.25">
      <c r="C4708" s="95">
        <v>37124</v>
      </c>
      <c r="D4708">
        <v>1.4544999999999999</v>
      </c>
      <c r="E4708">
        <v>25.49</v>
      </c>
      <c r="F4708">
        <v>0.91749999999999998</v>
      </c>
      <c r="G4708">
        <v>71.55</v>
      </c>
      <c r="H4708">
        <v>58.15</v>
      </c>
      <c r="I4708">
        <v>215.5</v>
      </c>
      <c r="J4708">
        <v>268</v>
      </c>
      <c r="K4708">
        <v>121</v>
      </c>
      <c r="M4708">
        <v>15.54</v>
      </c>
    </row>
    <row r="4709" spans="3:13" x14ac:dyDescent="0.25">
      <c r="C4709" s="95">
        <v>37123</v>
      </c>
      <c r="D4709">
        <v>1.4440999999999999</v>
      </c>
      <c r="E4709">
        <v>25.05</v>
      </c>
      <c r="F4709">
        <v>0.91449999999999998</v>
      </c>
      <c r="G4709">
        <v>71.875</v>
      </c>
      <c r="H4709">
        <v>60.125</v>
      </c>
      <c r="I4709">
        <v>212.5</v>
      </c>
      <c r="J4709">
        <v>266.25</v>
      </c>
      <c r="K4709">
        <v>121.5</v>
      </c>
      <c r="M4709">
        <v>15.55</v>
      </c>
    </row>
    <row r="4710" spans="3:13" x14ac:dyDescent="0.25">
      <c r="C4710" s="95">
        <v>37120</v>
      </c>
      <c r="D4710">
        <v>1.4453</v>
      </c>
      <c r="E4710">
        <v>24.73</v>
      </c>
      <c r="F4710">
        <v>0.91790000000000005</v>
      </c>
      <c r="G4710">
        <v>72.224999999999994</v>
      </c>
      <c r="H4710">
        <v>60.924999999999997</v>
      </c>
      <c r="I4710">
        <v>215.75</v>
      </c>
      <c r="J4710">
        <v>267.25</v>
      </c>
      <c r="K4710">
        <v>122</v>
      </c>
      <c r="M4710">
        <v>15.55</v>
      </c>
    </row>
    <row r="4711" spans="3:13" x14ac:dyDescent="0.25">
      <c r="C4711" s="95">
        <v>37119</v>
      </c>
      <c r="D4711">
        <v>1.4454</v>
      </c>
      <c r="E4711">
        <v>25.55</v>
      </c>
      <c r="F4711">
        <v>0.91180000000000005</v>
      </c>
      <c r="G4711">
        <v>72.224999999999994</v>
      </c>
      <c r="H4711">
        <v>61.3</v>
      </c>
      <c r="I4711">
        <v>217</v>
      </c>
      <c r="J4711">
        <v>267</v>
      </c>
      <c r="K4711">
        <v>122</v>
      </c>
      <c r="M4711">
        <v>15.5</v>
      </c>
    </row>
    <row r="4712" spans="3:13" x14ac:dyDescent="0.25">
      <c r="C4712" s="95">
        <v>37118</v>
      </c>
      <c r="D4712">
        <v>1.4406000000000001</v>
      </c>
      <c r="E4712">
        <v>25.55</v>
      </c>
      <c r="F4712">
        <v>0.91390000000000005</v>
      </c>
      <c r="G4712">
        <v>71.875</v>
      </c>
      <c r="H4712">
        <v>61.35</v>
      </c>
      <c r="I4712">
        <v>219.5</v>
      </c>
      <c r="J4712">
        <v>266.5</v>
      </c>
      <c r="K4712">
        <v>123</v>
      </c>
      <c r="M4712">
        <v>15.5</v>
      </c>
    </row>
    <row r="4713" spans="3:13" x14ac:dyDescent="0.25">
      <c r="C4713" s="95">
        <v>37117</v>
      </c>
      <c r="D4713">
        <v>1.4286000000000001</v>
      </c>
      <c r="E4713">
        <v>25.99</v>
      </c>
      <c r="F4713">
        <v>0.90290000000000004</v>
      </c>
      <c r="G4713">
        <v>71.025000000000006</v>
      </c>
      <c r="H4713">
        <v>72.099999999999994</v>
      </c>
      <c r="I4713">
        <v>221.75</v>
      </c>
      <c r="J4713">
        <v>268.75</v>
      </c>
      <c r="K4713">
        <v>123</v>
      </c>
      <c r="M4713">
        <v>15.5</v>
      </c>
    </row>
    <row r="4714" spans="3:13" x14ac:dyDescent="0.25">
      <c r="C4714" s="95">
        <v>37116</v>
      </c>
      <c r="D4714">
        <v>1.4196</v>
      </c>
      <c r="E4714">
        <v>25.88</v>
      </c>
      <c r="F4714">
        <v>0.8962</v>
      </c>
      <c r="G4714">
        <v>71.224999999999994</v>
      </c>
      <c r="H4714">
        <v>71.924999999999997</v>
      </c>
      <c r="I4714">
        <v>224.75</v>
      </c>
      <c r="J4714">
        <v>271.5</v>
      </c>
      <c r="K4714">
        <v>123</v>
      </c>
      <c r="M4714">
        <v>15.5</v>
      </c>
    </row>
    <row r="4715" spans="3:13" x14ac:dyDescent="0.25">
      <c r="C4715" s="95">
        <v>37113</v>
      </c>
      <c r="D4715">
        <v>1.423</v>
      </c>
      <c r="E4715">
        <v>25.98</v>
      </c>
      <c r="F4715">
        <v>0.8931</v>
      </c>
      <c r="G4715">
        <v>70.924999999999997</v>
      </c>
      <c r="H4715">
        <v>71.875</v>
      </c>
      <c r="I4715">
        <v>222</v>
      </c>
      <c r="J4715">
        <v>270.25</v>
      </c>
      <c r="K4715">
        <v>124.25</v>
      </c>
      <c r="M4715">
        <v>15.5</v>
      </c>
    </row>
    <row r="4716" spans="3:13" x14ac:dyDescent="0.25">
      <c r="C4716" s="95">
        <v>37112</v>
      </c>
      <c r="D4716">
        <v>1.4256</v>
      </c>
      <c r="E4716">
        <v>25.68</v>
      </c>
      <c r="F4716">
        <v>0.89219999999999999</v>
      </c>
      <c r="G4716">
        <v>70.875</v>
      </c>
      <c r="H4716">
        <v>71.174999999999997</v>
      </c>
      <c r="I4716">
        <v>219.75</v>
      </c>
      <c r="J4716">
        <v>271</v>
      </c>
      <c r="K4716">
        <v>125</v>
      </c>
      <c r="M4716">
        <v>15.32</v>
      </c>
    </row>
    <row r="4717" spans="3:13" x14ac:dyDescent="0.25">
      <c r="C4717" s="95">
        <v>37111</v>
      </c>
      <c r="D4717">
        <v>1.4172</v>
      </c>
      <c r="E4717">
        <v>25.7</v>
      </c>
      <c r="F4717">
        <v>0.88019999999999998</v>
      </c>
      <c r="G4717">
        <v>71.525000000000006</v>
      </c>
      <c r="H4717">
        <v>71.599999999999994</v>
      </c>
      <c r="I4717">
        <v>217.5</v>
      </c>
      <c r="J4717">
        <v>268.5</v>
      </c>
      <c r="K4717">
        <v>126.25</v>
      </c>
      <c r="M4717">
        <v>15.3</v>
      </c>
    </row>
    <row r="4718" spans="3:13" x14ac:dyDescent="0.25">
      <c r="C4718" s="95">
        <v>37110</v>
      </c>
      <c r="D4718">
        <v>1.4156</v>
      </c>
      <c r="E4718">
        <v>26.08</v>
      </c>
      <c r="F4718">
        <v>0.87729999999999997</v>
      </c>
      <c r="G4718">
        <v>71.174999999999997</v>
      </c>
      <c r="H4718">
        <v>71.05</v>
      </c>
      <c r="I4718">
        <v>216</v>
      </c>
      <c r="J4718">
        <v>267</v>
      </c>
      <c r="K4718">
        <v>127</v>
      </c>
      <c r="M4718">
        <v>15.37</v>
      </c>
    </row>
    <row r="4719" spans="3:13" x14ac:dyDescent="0.25">
      <c r="C4719" s="95">
        <v>37109</v>
      </c>
      <c r="D4719">
        <v>1.4179999999999999</v>
      </c>
      <c r="E4719">
        <v>25.83</v>
      </c>
      <c r="F4719">
        <v>0.88160000000000005</v>
      </c>
      <c r="G4719">
        <v>71</v>
      </c>
      <c r="H4719">
        <v>70.974999999999994</v>
      </c>
      <c r="I4719">
        <v>212.5</v>
      </c>
      <c r="J4719">
        <v>265</v>
      </c>
      <c r="K4719">
        <v>125</v>
      </c>
      <c r="M4719">
        <v>15.39</v>
      </c>
    </row>
    <row r="4720" spans="3:13" x14ac:dyDescent="0.25">
      <c r="C4720" s="95">
        <v>37106</v>
      </c>
      <c r="D4720">
        <v>1.4292</v>
      </c>
      <c r="E4720">
        <v>25.69</v>
      </c>
      <c r="F4720">
        <v>0.88419999999999999</v>
      </c>
      <c r="G4720">
        <v>71.375</v>
      </c>
      <c r="H4720">
        <v>71.325000000000003</v>
      </c>
      <c r="I4720">
        <v>210.5</v>
      </c>
      <c r="J4720">
        <v>264.75</v>
      </c>
      <c r="K4720">
        <v>125.5</v>
      </c>
      <c r="M4720">
        <v>15.4</v>
      </c>
    </row>
    <row r="4721" spans="3:13" x14ac:dyDescent="0.25">
      <c r="C4721" s="95">
        <v>37105</v>
      </c>
      <c r="D4721">
        <v>1.4311</v>
      </c>
      <c r="E4721">
        <v>26.13</v>
      </c>
      <c r="F4721">
        <v>0.88339999999999996</v>
      </c>
      <c r="G4721">
        <v>71.650000000000006</v>
      </c>
      <c r="H4721">
        <v>70.650000000000006</v>
      </c>
      <c r="I4721">
        <v>213.5</v>
      </c>
      <c r="J4721">
        <v>269.5</v>
      </c>
      <c r="K4721">
        <v>127</v>
      </c>
      <c r="M4721">
        <v>15.32</v>
      </c>
    </row>
    <row r="4722" spans="3:13" x14ac:dyDescent="0.25">
      <c r="C4722" s="95">
        <v>37104</v>
      </c>
      <c r="D4722">
        <v>1.4341999999999999</v>
      </c>
      <c r="E4722">
        <v>24.96</v>
      </c>
      <c r="F4722">
        <v>0.88090000000000002</v>
      </c>
      <c r="G4722">
        <v>71.625</v>
      </c>
      <c r="H4722">
        <v>70.75</v>
      </c>
      <c r="I4722">
        <v>215.25</v>
      </c>
      <c r="J4722">
        <v>274.5</v>
      </c>
      <c r="K4722">
        <v>127.75</v>
      </c>
      <c r="M4722">
        <v>15.4</v>
      </c>
    </row>
    <row r="4723" spans="3:13" x14ac:dyDescent="0.25">
      <c r="C4723" s="95">
        <v>37103</v>
      </c>
      <c r="D4723">
        <v>1.4246000000000001</v>
      </c>
      <c r="E4723">
        <v>24.69</v>
      </c>
      <c r="F4723">
        <v>0.87609999999999999</v>
      </c>
      <c r="G4723">
        <v>71.875</v>
      </c>
      <c r="H4723">
        <v>70.724999999999994</v>
      </c>
      <c r="I4723">
        <v>218.75</v>
      </c>
      <c r="J4723">
        <v>278.5</v>
      </c>
      <c r="K4723">
        <v>125</v>
      </c>
      <c r="M4723">
        <v>15.4</v>
      </c>
    </row>
    <row r="4724" spans="3:13" x14ac:dyDescent="0.25">
      <c r="C4724" s="95">
        <v>37102</v>
      </c>
      <c r="D4724">
        <v>1.4256</v>
      </c>
      <c r="E4724">
        <v>24.96</v>
      </c>
      <c r="F4724">
        <v>0.87429999999999997</v>
      </c>
      <c r="G4724">
        <v>72.3</v>
      </c>
      <c r="H4724">
        <v>70.349999999999994</v>
      </c>
      <c r="I4724">
        <v>217</v>
      </c>
      <c r="J4724">
        <v>277</v>
      </c>
      <c r="K4724">
        <v>124</v>
      </c>
      <c r="M4724">
        <v>15.39</v>
      </c>
    </row>
    <row r="4725" spans="3:13" x14ac:dyDescent="0.25">
      <c r="C4725" s="95">
        <v>37099</v>
      </c>
      <c r="D4725">
        <v>1.4235</v>
      </c>
      <c r="E4725">
        <v>25.19</v>
      </c>
      <c r="F4725">
        <v>0.87739999999999996</v>
      </c>
      <c r="G4725">
        <v>72.650000000000006</v>
      </c>
      <c r="H4725">
        <v>70.05</v>
      </c>
      <c r="I4725">
        <v>220.5</v>
      </c>
      <c r="J4725">
        <v>280.25</v>
      </c>
      <c r="K4725">
        <v>124</v>
      </c>
      <c r="M4725">
        <v>15.41</v>
      </c>
    </row>
    <row r="4726" spans="3:13" x14ac:dyDescent="0.25">
      <c r="C4726" s="95">
        <v>37098</v>
      </c>
      <c r="D4726">
        <v>1.4275</v>
      </c>
      <c r="E4726">
        <v>25.14</v>
      </c>
      <c r="F4726">
        <v>0.878</v>
      </c>
      <c r="G4726">
        <v>73.25</v>
      </c>
      <c r="H4726">
        <v>69.599999999999994</v>
      </c>
      <c r="I4726">
        <v>218.25</v>
      </c>
      <c r="J4726">
        <v>281</v>
      </c>
      <c r="K4726">
        <v>124</v>
      </c>
      <c r="M4726">
        <v>15.4</v>
      </c>
    </row>
    <row r="4727" spans="3:13" x14ac:dyDescent="0.25">
      <c r="C4727" s="95">
        <v>37097</v>
      </c>
      <c r="D4727">
        <v>1.4278999999999999</v>
      </c>
      <c r="E4727">
        <v>25.25</v>
      </c>
      <c r="F4727">
        <v>0.88060000000000005</v>
      </c>
      <c r="G4727">
        <v>73.825000000000003</v>
      </c>
      <c r="H4727">
        <v>69.150000000000006</v>
      </c>
      <c r="I4727">
        <v>219.25</v>
      </c>
      <c r="J4727">
        <v>282.5</v>
      </c>
      <c r="K4727">
        <v>123.75</v>
      </c>
      <c r="M4727">
        <v>15.37</v>
      </c>
    </row>
    <row r="4728" spans="3:13" x14ac:dyDescent="0.25">
      <c r="C4728" s="95">
        <v>37096</v>
      </c>
      <c r="D4728">
        <v>1.4220999999999999</v>
      </c>
      <c r="E4728">
        <v>24.9</v>
      </c>
      <c r="F4728">
        <v>0.87350000000000005</v>
      </c>
      <c r="G4728">
        <v>74.625</v>
      </c>
      <c r="H4728">
        <v>68.05</v>
      </c>
      <c r="I4728">
        <v>215</v>
      </c>
      <c r="J4728">
        <v>282.5</v>
      </c>
      <c r="K4728">
        <v>124</v>
      </c>
      <c r="M4728">
        <v>15.35</v>
      </c>
    </row>
    <row r="4729" spans="3:13" x14ac:dyDescent="0.25">
      <c r="C4729" s="95">
        <v>37095</v>
      </c>
      <c r="D4729">
        <v>1.4198999999999999</v>
      </c>
      <c r="E4729">
        <v>24.92</v>
      </c>
      <c r="F4729">
        <v>0.86890000000000001</v>
      </c>
      <c r="G4729">
        <v>74.625</v>
      </c>
      <c r="H4729">
        <v>67.474999999999994</v>
      </c>
      <c r="I4729">
        <v>209.25</v>
      </c>
      <c r="J4729">
        <v>283.5</v>
      </c>
      <c r="K4729">
        <v>123</v>
      </c>
      <c r="M4729">
        <v>15.37</v>
      </c>
    </row>
    <row r="4730" spans="3:13" x14ac:dyDescent="0.25">
      <c r="C4730" s="95">
        <v>37092</v>
      </c>
      <c r="D4730">
        <v>1.4274</v>
      </c>
      <c r="E4730">
        <v>24.64</v>
      </c>
      <c r="F4730">
        <v>0.87090000000000001</v>
      </c>
      <c r="G4730">
        <v>74.2</v>
      </c>
      <c r="H4730">
        <v>68.25</v>
      </c>
      <c r="I4730">
        <v>209</v>
      </c>
      <c r="J4730">
        <v>283.25</v>
      </c>
      <c r="K4730">
        <v>124</v>
      </c>
      <c r="M4730">
        <v>15.37</v>
      </c>
    </row>
    <row r="4731" spans="3:13" x14ac:dyDescent="0.25">
      <c r="C4731" s="95">
        <v>37091</v>
      </c>
      <c r="D4731">
        <v>1.4282999999999999</v>
      </c>
      <c r="E4731">
        <v>24.05</v>
      </c>
      <c r="F4731">
        <v>0.87090000000000001</v>
      </c>
      <c r="G4731">
        <v>74.424999999999997</v>
      </c>
      <c r="H4731">
        <v>68.775000000000006</v>
      </c>
      <c r="I4731">
        <v>216.5</v>
      </c>
      <c r="J4731">
        <v>289</v>
      </c>
      <c r="K4731">
        <v>126.25</v>
      </c>
      <c r="M4731">
        <v>15.36</v>
      </c>
    </row>
    <row r="4732" spans="3:13" x14ac:dyDescent="0.25">
      <c r="C4732" s="95">
        <v>37090</v>
      </c>
      <c r="D4732">
        <v>1.4217</v>
      </c>
      <c r="E4732">
        <v>24.22</v>
      </c>
      <c r="F4732">
        <v>0.87339999999999995</v>
      </c>
      <c r="G4732">
        <v>74.775000000000006</v>
      </c>
      <c r="H4732">
        <v>68.224999999999994</v>
      </c>
      <c r="I4732">
        <v>216.5</v>
      </c>
      <c r="J4732">
        <v>288.75</v>
      </c>
      <c r="K4732">
        <v>126.5</v>
      </c>
      <c r="M4732">
        <v>15.33</v>
      </c>
    </row>
    <row r="4733" spans="3:13" x14ac:dyDescent="0.25">
      <c r="C4733" s="95">
        <v>37089</v>
      </c>
      <c r="D4733">
        <v>1.4016</v>
      </c>
      <c r="E4733">
        <v>24.89</v>
      </c>
      <c r="F4733">
        <v>0.85970000000000002</v>
      </c>
      <c r="G4733">
        <v>74.625</v>
      </c>
      <c r="H4733">
        <v>68.650000000000006</v>
      </c>
      <c r="I4733">
        <v>224.75</v>
      </c>
      <c r="J4733">
        <v>290</v>
      </c>
      <c r="K4733">
        <v>128</v>
      </c>
      <c r="M4733">
        <v>15.33</v>
      </c>
    </row>
    <row r="4734" spans="3:13" x14ac:dyDescent="0.25">
      <c r="C4734" s="95">
        <v>37088</v>
      </c>
      <c r="D4734">
        <v>1.3994</v>
      </c>
      <c r="E4734">
        <v>24.78</v>
      </c>
      <c r="F4734">
        <v>0.8528</v>
      </c>
      <c r="G4734">
        <v>74.400000000000006</v>
      </c>
      <c r="H4734">
        <v>72.55</v>
      </c>
      <c r="I4734">
        <v>216.25</v>
      </c>
      <c r="J4734">
        <v>282</v>
      </c>
      <c r="K4734">
        <v>127.5</v>
      </c>
      <c r="M4734">
        <v>15.35</v>
      </c>
    </row>
    <row r="4735" spans="3:13" x14ac:dyDescent="0.25">
      <c r="C4735" s="95">
        <v>37085</v>
      </c>
      <c r="D4735">
        <v>1.4037999999999999</v>
      </c>
      <c r="E4735">
        <v>24.97</v>
      </c>
      <c r="F4735">
        <v>0.85470000000000002</v>
      </c>
      <c r="G4735">
        <v>74.375</v>
      </c>
      <c r="H4735">
        <v>72.275000000000006</v>
      </c>
      <c r="I4735">
        <v>220.75</v>
      </c>
      <c r="J4735">
        <v>277</v>
      </c>
      <c r="K4735">
        <v>128</v>
      </c>
      <c r="M4735">
        <v>15.3</v>
      </c>
    </row>
    <row r="4736" spans="3:13" x14ac:dyDescent="0.25">
      <c r="C4736" s="95">
        <v>37084</v>
      </c>
      <c r="D4736">
        <v>1.4076</v>
      </c>
      <c r="E4736">
        <v>25.14</v>
      </c>
      <c r="F4736">
        <v>0.85309999999999997</v>
      </c>
      <c r="G4736">
        <v>73.849999999999994</v>
      </c>
      <c r="H4736">
        <v>71.875</v>
      </c>
      <c r="I4736">
        <v>226.75</v>
      </c>
      <c r="J4736">
        <v>281</v>
      </c>
      <c r="K4736">
        <v>126.5</v>
      </c>
      <c r="M4736">
        <v>15.28</v>
      </c>
    </row>
    <row r="4737" spans="3:13" x14ac:dyDescent="0.25">
      <c r="C4737" s="95">
        <v>37083</v>
      </c>
      <c r="D4737">
        <v>1.4083000000000001</v>
      </c>
      <c r="E4737">
        <v>25.52</v>
      </c>
      <c r="F4737">
        <v>0.85950000000000004</v>
      </c>
      <c r="G4737">
        <v>73.95</v>
      </c>
      <c r="H4737">
        <v>73.075000000000003</v>
      </c>
      <c r="I4737">
        <v>217</v>
      </c>
      <c r="J4737">
        <v>267</v>
      </c>
      <c r="K4737">
        <v>125</v>
      </c>
      <c r="M4737">
        <v>15.28</v>
      </c>
    </row>
    <row r="4738" spans="3:13" x14ac:dyDescent="0.25">
      <c r="C4738" s="95">
        <v>37082</v>
      </c>
      <c r="D4738">
        <v>1.411</v>
      </c>
      <c r="E4738">
        <v>25.93</v>
      </c>
      <c r="F4738">
        <v>0.85460000000000003</v>
      </c>
      <c r="G4738">
        <v>72.7</v>
      </c>
      <c r="H4738">
        <v>73.849999999999994</v>
      </c>
      <c r="I4738">
        <v>209</v>
      </c>
      <c r="J4738">
        <v>262</v>
      </c>
      <c r="K4738">
        <v>123</v>
      </c>
      <c r="M4738">
        <v>15.26</v>
      </c>
    </row>
    <row r="4739" spans="3:13" x14ac:dyDescent="0.25">
      <c r="C4739" s="95">
        <v>37081</v>
      </c>
      <c r="D4739">
        <v>1.4097</v>
      </c>
      <c r="E4739">
        <v>26.15</v>
      </c>
      <c r="F4739">
        <v>0.85060000000000002</v>
      </c>
      <c r="G4739">
        <v>73.525000000000006</v>
      </c>
      <c r="H4739">
        <v>74.025000000000006</v>
      </c>
      <c r="I4739">
        <v>203.75</v>
      </c>
      <c r="J4739">
        <v>258.25</v>
      </c>
      <c r="K4739">
        <v>123</v>
      </c>
      <c r="M4739">
        <v>15.22</v>
      </c>
    </row>
    <row r="4740" spans="3:13" x14ac:dyDescent="0.25">
      <c r="C4740" s="95">
        <v>37078</v>
      </c>
      <c r="D4740">
        <v>1.4114</v>
      </c>
      <c r="E4740">
        <v>26.81</v>
      </c>
      <c r="F4740">
        <v>0.84719999999999995</v>
      </c>
      <c r="G4740">
        <v>73.575000000000003</v>
      </c>
      <c r="H4740">
        <v>74.55</v>
      </c>
      <c r="I4740">
        <v>199.75</v>
      </c>
      <c r="J4740">
        <v>258.75</v>
      </c>
      <c r="K4740">
        <v>123</v>
      </c>
      <c r="M4740">
        <v>15.14</v>
      </c>
    </row>
    <row r="4741" spans="3:13" x14ac:dyDescent="0.25">
      <c r="C4741" s="95">
        <v>37077</v>
      </c>
      <c r="D4741">
        <v>1.4027000000000001</v>
      </c>
      <c r="E4741">
        <v>25.84</v>
      </c>
      <c r="F4741">
        <v>0.83779999999999999</v>
      </c>
      <c r="G4741">
        <v>73.599999999999994</v>
      </c>
      <c r="H4741">
        <v>73.025000000000006</v>
      </c>
      <c r="I4741">
        <v>198</v>
      </c>
      <c r="J4741">
        <v>257</v>
      </c>
      <c r="K4741">
        <v>123</v>
      </c>
      <c r="M4741">
        <v>14.94</v>
      </c>
    </row>
    <row r="4742" spans="3:13" x14ac:dyDescent="0.25">
      <c r="C4742" s="95">
        <v>37076</v>
      </c>
      <c r="D4742">
        <v>1.4071</v>
      </c>
      <c r="E4742">
        <v>25.8</v>
      </c>
      <c r="F4742">
        <v>0.84640000000000004</v>
      </c>
      <c r="G4742">
        <v>73.599999999999994</v>
      </c>
      <c r="H4742">
        <v>73.025000000000006</v>
      </c>
      <c r="I4742">
        <v>194.5</v>
      </c>
      <c r="J4742">
        <v>253.5</v>
      </c>
      <c r="K4742">
        <v>122.5</v>
      </c>
      <c r="M4742">
        <v>14.95</v>
      </c>
    </row>
    <row r="4743" spans="3:13" x14ac:dyDescent="0.25">
      <c r="C4743" s="95">
        <v>37075</v>
      </c>
      <c r="D4743">
        <v>1.407</v>
      </c>
      <c r="E4743">
        <v>25.36</v>
      </c>
      <c r="F4743">
        <v>0.84830000000000005</v>
      </c>
      <c r="G4743">
        <v>73.599999999999994</v>
      </c>
      <c r="H4743">
        <v>73.025000000000006</v>
      </c>
      <c r="I4743">
        <v>194.5</v>
      </c>
      <c r="J4743">
        <v>253.5</v>
      </c>
      <c r="K4743">
        <v>122</v>
      </c>
      <c r="M4743">
        <v>14.95</v>
      </c>
    </row>
    <row r="4744" spans="3:13" x14ac:dyDescent="0.25">
      <c r="C4744" s="95">
        <v>37074</v>
      </c>
      <c r="D4744">
        <v>1.4169</v>
      </c>
      <c r="E4744">
        <v>25.64</v>
      </c>
      <c r="F4744">
        <v>0.84819999999999995</v>
      </c>
      <c r="G4744">
        <v>73.900000000000006</v>
      </c>
      <c r="H4744">
        <v>73.55</v>
      </c>
      <c r="I4744">
        <v>191</v>
      </c>
      <c r="J4744">
        <v>251.25</v>
      </c>
      <c r="K4744">
        <v>122.5</v>
      </c>
      <c r="M4744">
        <v>15</v>
      </c>
    </row>
    <row r="4745" spans="3:13" x14ac:dyDescent="0.25">
      <c r="C4745" s="95">
        <v>37071</v>
      </c>
      <c r="D4745">
        <v>1.4157</v>
      </c>
      <c r="E4745">
        <v>26.08</v>
      </c>
      <c r="F4745">
        <v>0.8498</v>
      </c>
      <c r="G4745">
        <v>71.525000000000006</v>
      </c>
      <c r="H4745">
        <v>72.75</v>
      </c>
      <c r="I4745">
        <v>188.75</v>
      </c>
      <c r="J4745">
        <v>246.75</v>
      </c>
      <c r="K4745">
        <v>122.5</v>
      </c>
      <c r="M4745">
        <v>14.81</v>
      </c>
    </row>
    <row r="4746" spans="3:13" x14ac:dyDescent="0.25">
      <c r="C4746" s="95">
        <v>37070</v>
      </c>
      <c r="D4746">
        <v>1.4079999999999999</v>
      </c>
      <c r="E4746">
        <v>25.4</v>
      </c>
      <c r="F4746">
        <v>0.84360000000000002</v>
      </c>
      <c r="G4746">
        <v>73.025000000000006</v>
      </c>
      <c r="H4746">
        <v>71.75</v>
      </c>
      <c r="I4746">
        <v>189.25</v>
      </c>
      <c r="J4746">
        <v>242.75</v>
      </c>
      <c r="K4746">
        <v>122.5</v>
      </c>
      <c r="M4746">
        <v>14.7</v>
      </c>
    </row>
    <row r="4747" spans="3:13" x14ac:dyDescent="0.25">
      <c r="C4747" s="95">
        <v>37069</v>
      </c>
      <c r="D4747">
        <v>1.4171</v>
      </c>
      <c r="E4747">
        <v>25.66</v>
      </c>
      <c r="F4747">
        <v>0.8589</v>
      </c>
      <c r="G4747">
        <v>72.875</v>
      </c>
      <c r="H4747">
        <v>72.05</v>
      </c>
      <c r="I4747">
        <v>188</v>
      </c>
      <c r="J4747">
        <v>247.5</v>
      </c>
      <c r="K4747">
        <v>122.5</v>
      </c>
      <c r="M4747">
        <v>15.05</v>
      </c>
    </row>
    <row r="4748" spans="3:13" x14ac:dyDescent="0.25">
      <c r="C4748" s="95">
        <v>37068</v>
      </c>
      <c r="D4748">
        <v>1.4154</v>
      </c>
      <c r="E4748">
        <v>26.99</v>
      </c>
      <c r="F4748">
        <v>0.86350000000000005</v>
      </c>
      <c r="G4748">
        <v>72.7</v>
      </c>
      <c r="H4748">
        <v>72.45</v>
      </c>
      <c r="I4748">
        <v>185.25</v>
      </c>
      <c r="J4748">
        <v>248.25</v>
      </c>
      <c r="K4748">
        <v>122.5</v>
      </c>
      <c r="M4748">
        <v>15</v>
      </c>
    </row>
    <row r="4749" spans="3:13" x14ac:dyDescent="0.25">
      <c r="C4749" s="95">
        <v>37067</v>
      </c>
      <c r="D4749">
        <v>1.413</v>
      </c>
      <c r="E4749">
        <v>27.07</v>
      </c>
      <c r="F4749">
        <v>0.85860000000000003</v>
      </c>
      <c r="G4749">
        <v>72.924999999999997</v>
      </c>
      <c r="H4749">
        <v>71.825000000000003</v>
      </c>
      <c r="I4749">
        <v>184.5</v>
      </c>
      <c r="J4749">
        <v>245.75</v>
      </c>
      <c r="K4749">
        <v>122</v>
      </c>
      <c r="M4749">
        <v>15</v>
      </c>
    </row>
    <row r="4750" spans="3:13" x14ac:dyDescent="0.25">
      <c r="C4750" s="95">
        <v>37064</v>
      </c>
      <c r="D4750">
        <v>1.4128000000000001</v>
      </c>
      <c r="E4750">
        <v>26.59</v>
      </c>
      <c r="F4750">
        <v>0.85709999999999997</v>
      </c>
      <c r="G4750">
        <v>72.375</v>
      </c>
      <c r="H4750">
        <v>70.2</v>
      </c>
      <c r="I4750">
        <v>187.25</v>
      </c>
      <c r="J4750">
        <v>251</v>
      </c>
      <c r="K4750">
        <v>123</v>
      </c>
      <c r="M4750">
        <v>14.98</v>
      </c>
    </row>
    <row r="4751" spans="3:13" x14ac:dyDescent="0.25">
      <c r="C4751" s="95">
        <v>37063</v>
      </c>
      <c r="D4751">
        <v>1.4155</v>
      </c>
      <c r="E4751">
        <v>26.3</v>
      </c>
      <c r="F4751">
        <v>0.85409999999999997</v>
      </c>
      <c r="G4751">
        <v>72.099999999999994</v>
      </c>
      <c r="H4751">
        <v>70.325000000000003</v>
      </c>
      <c r="I4751">
        <v>188.25</v>
      </c>
      <c r="J4751">
        <v>255.25</v>
      </c>
      <c r="K4751">
        <v>123.5</v>
      </c>
      <c r="M4751">
        <v>14.98</v>
      </c>
    </row>
    <row r="4752" spans="3:13" x14ac:dyDescent="0.25">
      <c r="C4752" s="95">
        <v>37062</v>
      </c>
      <c r="D4752">
        <v>1.3956999999999999</v>
      </c>
      <c r="E4752">
        <v>26.09</v>
      </c>
      <c r="F4752">
        <v>0.85440000000000005</v>
      </c>
      <c r="G4752">
        <v>72.575000000000003</v>
      </c>
      <c r="H4752">
        <v>70</v>
      </c>
      <c r="I4752">
        <v>190.25</v>
      </c>
      <c r="J4752">
        <v>256</v>
      </c>
      <c r="K4752">
        <v>124</v>
      </c>
      <c r="M4752">
        <v>14.9</v>
      </c>
    </row>
    <row r="4753" spans="3:13" x14ac:dyDescent="0.25">
      <c r="C4753" s="95">
        <v>37061</v>
      </c>
      <c r="D4753">
        <v>1.4013</v>
      </c>
      <c r="E4753">
        <v>26.98</v>
      </c>
      <c r="F4753">
        <v>0.85370000000000001</v>
      </c>
      <c r="G4753">
        <v>72.924999999999997</v>
      </c>
      <c r="H4753">
        <v>69.7</v>
      </c>
      <c r="I4753">
        <v>193</v>
      </c>
      <c r="J4753">
        <v>261.5</v>
      </c>
      <c r="K4753">
        <v>124</v>
      </c>
      <c r="M4753">
        <v>14.92</v>
      </c>
    </row>
    <row r="4754" spans="3:13" x14ac:dyDescent="0.25">
      <c r="C4754" s="95">
        <v>37060</v>
      </c>
      <c r="D4754">
        <v>1.4054</v>
      </c>
      <c r="E4754">
        <v>27.01</v>
      </c>
      <c r="F4754">
        <v>0.86060000000000003</v>
      </c>
      <c r="G4754">
        <v>72.775000000000006</v>
      </c>
      <c r="H4754">
        <v>69.424999999999997</v>
      </c>
      <c r="I4754">
        <v>190.5</v>
      </c>
      <c r="J4754">
        <v>262.75</v>
      </c>
      <c r="K4754">
        <v>123</v>
      </c>
      <c r="M4754">
        <v>14.87</v>
      </c>
    </row>
    <row r="4755" spans="3:13" x14ac:dyDescent="0.25">
      <c r="C4755" s="95">
        <v>37057</v>
      </c>
      <c r="D4755">
        <v>1.403</v>
      </c>
      <c r="E4755">
        <v>28.12</v>
      </c>
      <c r="F4755">
        <v>0.86109999999999998</v>
      </c>
      <c r="G4755">
        <v>73</v>
      </c>
      <c r="H4755">
        <v>73.2</v>
      </c>
      <c r="I4755">
        <v>190.5</v>
      </c>
      <c r="J4755">
        <v>255.75</v>
      </c>
      <c r="K4755">
        <v>123</v>
      </c>
      <c r="M4755">
        <v>14.94</v>
      </c>
    </row>
    <row r="4756" spans="3:13" x14ac:dyDescent="0.25">
      <c r="C4756" s="95">
        <v>37056</v>
      </c>
      <c r="D4756">
        <v>1.4015</v>
      </c>
      <c r="E4756">
        <v>29.59</v>
      </c>
      <c r="F4756">
        <v>0.86209999999999998</v>
      </c>
      <c r="G4756">
        <v>73</v>
      </c>
      <c r="H4756">
        <v>73.2</v>
      </c>
      <c r="I4756">
        <v>194.75</v>
      </c>
      <c r="J4756">
        <v>259.25</v>
      </c>
      <c r="K4756">
        <v>123</v>
      </c>
      <c r="M4756">
        <v>14.88</v>
      </c>
    </row>
    <row r="4757" spans="3:13" x14ac:dyDescent="0.25">
      <c r="C4757" s="95">
        <v>37055</v>
      </c>
      <c r="D4757">
        <v>1.3915999999999999</v>
      </c>
      <c r="E4757">
        <v>29.34</v>
      </c>
      <c r="F4757">
        <v>0.85450000000000004</v>
      </c>
      <c r="G4757">
        <v>73.45</v>
      </c>
      <c r="H4757">
        <v>72.900000000000006</v>
      </c>
      <c r="I4757">
        <v>196.5</v>
      </c>
      <c r="J4757">
        <v>262</v>
      </c>
      <c r="K4757">
        <v>123.5</v>
      </c>
      <c r="M4757">
        <v>14.88</v>
      </c>
    </row>
    <row r="4758" spans="3:13" x14ac:dyDescent="0.25">
      <c r="C4758" s="95">
        <v>37054</v>
      </c>
      <c r="D4758">
        <v>1.3738999999999999</v>
      </c>
      <c r="E4758">
        <v>29.46</v>
      </c>
      <c r="F4758">
        <v>0.85299999999999998</v>
      </c>
      <c r="G4758">
        <v>73.45</v>
      </c>
      <c r="H4758">
        <v>72.099999999999994</v>
      </c>
      <c r="I4758">
        <v>197.25</v>
      </c>
      <c r="J4758">
        <v>263.25</v>
      </c>
      <c r="K4758">
        <v>123.5</v>
      </c>
      <c r="M4758">
        <v>14.8</v>
      </c>
    </row>
    <row r="4759" spans="3:13" x14ac:dyDescent="0.25">
      <c r="C4759" s="95">
        <v>37053</v>
      </c>
      <c r="D4759">
        <v>1.3725000000000001</v>
      </c>
      <c r="E4759">
        <v>29.57</v>
      </c>
      <c r="F4759">
        <v>0.84299999999999997</v>
      </c>
      <c r="G4759">
        <v>73.45</v>
      </c>
      <c r="H4759">
        <v>71.3</v>
      </c>
      <c r="I4759">
        <v>198.75</v>
      </c>
      <c r="J4759">
        <v>261.75</v>
      </c>
      <c r="K4759">
        <v>123.5</v>
      </c>
      <c r="M4759">
        <v>14.86</v>
      </c>
    </row>
    <row r="4760" spans="3:13" x14ac:dyDescent="0.25">
      <c r="C4760" s="95">
        <v>37050</v>
      </c>
      <c r="D4760">
        <v>1.3784000000000001</v>
      </c>
      <c r="E4760">
        <v>29.44</v>
      </c>
      <c r="F4760">
        <v>0.85060000000000002</v>
      </c>
      <c r="G4760">
        <v>73.575000000000003</v>
      </c>
      <c r="H4760">
        <v>70.525000000000006</v>
      </c>
      <c r="I4760">
        <v>197.25</v>
      </c>
      <c r="J4760">
        <v>264</v>
      </c>
      <c r="K4760">
        <v>123.5</v>
      </c>
      <c r="M4760">
        <v>14.85</v>
      </c>
    </row>
    <row r="4761" spans="3:13" x14ac:dyDescent="0.25">
      <c r="C4761" s="95">
        <v>37049</v>
      </c>
      <c r="D4761">
        <v>1.3920999999999999</v>
      </c>
      <c r="E4761">
        <v>28.5</v>
      </c>
      <c r="F4761">
        <v>0.85040000000000004</v>
      </c>
      <c r="G4761">
        <v>73.924999999999997</v>
      </c>
      <c r="H4761">
        <v>69.525000000000006</v>
      </c>
      <c r="I4761">
        <v>198.5</v>
      </c>
      <c r="J4761">
        <v>264.25</v>
      </c>
      <c r="K4761">
        <v>123.75</v>
      </c>
      <c r="M4761">
        <v>14.94</v>
      </c>
    </row>
    <row r="4762" spans="3:13" x14ac:dyDescent="0.25">
      <c r="C4762" s="95">
        <v>37048</v>
      </c>
      <c r="D4762">
        <v>1.3920999999999999</v>
      </c>
      <c r="E4762">
        <v>28.96</v>
      </c>
      <c r="F4762">
        <v>0.84760000000000002</v>
      </c>
      <c r="G4762">
        <v>74.275000000000006</v>
      </c>
      <c r="H4762">
        <v>69.3</v>
      </c>
      <c r="I4762">
        <v>198.5</v>
      </c>
      <c r="J4762">
        <v>261.5</v>
      </c>
      <c r="K4762">
        <v>123.75</v>
      </c>
      <c r="M4762">
        <v>14.94</v>
      </c>
    </row>
    <row r="4763" spans="3:13" x14ac:dyDescent="0.25">
      <c r="C4763" s="95">
        <v>37047</v>
      </c>
      <c r="D4763">
        <v>1.4133</v>
      </c>
      <c r="E4763">
        <v>29.68</v>
      </c>
      <c r="F4763">
        <v>0.85389999999999999</v>
      </c>
      <c r="G4763">
        <v>74.424999999999997</v>
      </c>
      <c r="H4763">
        <v>69.724999999999994</v>
      </c>
      <c r="I4763">
        <v>195.5</v>
      </c>
      <c r="J4763">
        <v>260.5</v>
      </c>
      <c r="K4763">
        <v>123.75</v>
      </c>
      <c r="M4763">
        <v>15.04</v>
      </c>
    </row>
    <row r="4764" spans="3:13" x14ac:dyDescent="0.25">
      <c r="C4764" s="95">
        <v>37046</v>
      </c>
      <c r="D4764">
        <v>1.4141999999999999</v>
      </c>
      <c r="E4764">
        <v>29.26</v>
      </c>
      <c r="F4764">
        <v>0.84630000000000005</v>
      </c>
      <c r="G4764">
        <v>74.275000000000006</v>
      </c>
      <c r="H4764">
        <v>69.7</v>
      </c>
      <c r="I4764">
        <v>195.75</v>
      </c>
      <c r="J4764">
        <v>263.5</v>
      </c>
      <c r="K4764">
        <v>124</v>
      </c>
      <c r="M4764">
        <v>15</v>
      </c>
    </row>
    <row r="4765" spans="3:13" x14ac:dyDescent="0.25">
      <c r="C4765" s="95">
        <v>37043</v>
      </c>
      <c r="D4765">
        <v>1.4185000000000001</v>
      </c>
      <c r="E4765">
        <v>29.07</v>
      </c>
      <c r="F4765">
        <v>0.84740000000000004</v>
      </c>
      <c r="G4765">
        <v>74.724999999999994</v>
      </c>
      <c r="H4765">
        <v>69.349999999999994</v>
      </c>
      <c r="I4765">
        <v>198.75</v>
      </c>
      <c r="J4765">
        <v>270.75</v>
      </c>
      <c r="K4765">
        <v>124</v>
      </c>
      <c r="M4765">
        <v>14.9</v>
      </c>
    </row>
    <row r="4766" spans="3:13" x14ac:dyDescent="0.25">
      <c r="C4766" s="95">
        <v>37042</v>
      </c>
      <c r="D4766">
        <v>1.4177999999999999</v>
      </c>
      <c r="E4766">
        <v>29.34</v>
      </c>
      <c r="F4766">
        <v>0.84560000000000002</v>
      </c>
      <c r="G4766">
        <v>74.625</v>
      </c>
      <c r="H4766">
        <v>68.825000000000003</v>
      </c>
      <c r="I4766">
        <v>192.75</v>
      </c>
      <c r="J4766">
        <v>267</v>
      </c>
      <c r="K4766">
        <v>124</v>
      </c>
      <c r="M4766">
        <v>15.05</v>
      </c>
    </row>
    <row r="4767" spans="3:13" x14ac:dyDescent="0.25">
      <c r="C4767" s="95">
        <v>37041</v>
      </c>
      <c r="D4767">
        <v>1.4259999999999999</v>
      </c>
      <c r="E4767">
        <v>29.14</v>
      </c>
      <c r="F4767">
        <v>0.85640000000000005</v>
      </c>
      <c r="G4767">
        <v>74.174999999999997</v>
      </c>
      <c r="H4767">
        <v>68.974999999999994</v>
      </c>
      <c r="I4767">
        <v>190</v>
      </c>
      <c r="J4767">
        <v>264</v>
      </c>
      <c r="K4767">
        <v>123</v>
      </c>
      <c r="M4767">
        <v>13.82</v>
      </c>
    </row>
    <row r="4768" spans="3:13" x14ac:dyDescent="0.25">
      <c r="C4768" s="95">
        <v>37040</v>
      </c>
      <c r="D4768">
        <v>1.423</v>
      </c>
      <c r="E4768">
        <v>29.17</v>
      </c>
      <c r="F4768">
        <v>0.85540000000000005</v>
      </c>
      <c r="G4768">
        <v>74.474999999999994</v>
      </c>
      <c r="H4768">
        <v>68.099999999999994</v>
      </c>
      <c r="I4768">
        <v>189.25</v>
      </c>
      <c r="J4768">
        <v>264.75</v>
      </c>
      <c r="K4768">
        <v>123</v>
      </c>
      <c r="M4768">
        <v>13.82</v>
      </c>
    </row>
    <row r="4769" spans="3:13" x14ac:dyDescent="0.25">
      <c r="C4769" s="95">
        <v>37039</v>
      </c>
      <c r="D4769">
        <v>1.4198</v>
      </c>
      <c r="E4769">
        <v>28.48</v>
      </c>
      <c r="F4769">
        <v>0.86</v>
      </c>
      <c r="G4769">
        <v>73.900000000000006</v>
      </c>
      <c r="H4769">
        <v>66.75</v>
      </c>
      <c r="I4769">
        <v>191.25</v>
      </c>
      <c r="J4769">
        <v>259.75</v>
      </c>
      <c r="K4769">
        <v>123</v>
      </c>
      <c r="M4769">
        <v>13.8</v>
      </c>
    </row>
    <row r="4770" spans="3:13" x14ac:dyDescent="0.25">
      <c r="C4770" s="95">
        <v>37036</v>
      </c>
      <c r="D4770">
        <v>1.4219999999999999</v>
      </c>
      <c r="E4770">
        <v>28.48</v>
      </c>
      <c r="F4770">
        <v>0.86080000000000001</v>
      </c>
      <c r="G4770">
        <v>73.900000000000006</v>
      </c>
      <c r="H4770">
        <v>66.75</v>
      </c>
      <c r="I4770">
        <v>191.25</v>
      </c>
      <c r="J4770">
        <v>259.75</v>
      </c>
      <c r="K4770">
        <v>124.75</v>
      </c>
      <c r="M4770">
        <v>13.8</v>
      </c>
    </row>
    <row r="4771" spans="3:13" x14ac:dyDescent="0.25">
      <c r="C4771" s="95">
        <v>37035</v>
      </c>
      <c r="D4771">
        <v>1.4076</v>
      </c>
      <c r="E4771">
        <v>28.53</v>
      </c>
      <c r="F4771">
        <v>0.85660000000000003</v>
      </c>
      <c r="G4771">
        <v>73.724999999999994</v>
      </c>
      <c r="H4771">
        <v>66.95</v>
      </c>
      <c r="I4771">
        <v>193.75</v>
      </c>
      <c r="J4771">
        <v>261.75</v>
      </c>
      <c r="K4771">
        <v>125</v>
      </c>
      <c r="M4771">
        <v>13.82</v>
      </c>
    </row>
    <row r="4772" spans="3:13" x14ac:dyDescent="0.25">
      <c r="C4772" s="95">
        <v>37034</v>
      </c>
      <c r="D4772">
        <v>1.4193</v>
      </c>
      <c r="E4772">
        <v>29.24</v>
      </c>
      <c r="F4772">
        <v>0.85629999999999995</v>
      </c>
      <c r="G4772">
        <v>73.55</v>
      </c>
      <c r="H4772">
        <v>67.45</v>
      </c>
      <c r="I4772">
        <v>192.25</v>
      </c>
      <c r="J4772">
        <v>260</v>
      </c>
      <c r="K4772">
        <v>125</v>
      </c>
      <c r="M4772">
        <v>13.82</v>
      </c>
    </row>
    <row r="4773" spans="3:13" x14ac:dyDescent="0.25">
      <c r="C4773" s="95">
        <v>37033</v>
      </c>
      <c r="D4773">
        <v>1.4273</v>
      </c>
      <c r="E4773">
        <v>29.36</v>
      </c>
      <c r="F4773">
        <v>0.86480000000000001</v>
      </c>
      <c r="G4773">
        <v>73.75</v>
      </c>
      <c r="H4773">
        <v>66.375</v>
      </c>
      <c r="I4773">
        <v>191.25</v>
      </c>
      <c r="J4773">
        <v>259.75</v>
      </c>
      <c r="K4773">
        <v>125</v>
      </c>
      <c r="M4773">
        <v>13.8</v>
      </c>
    </row>
    <row r="4774" spans="3:13" x14ac:dyDescent="0.25">
      <c r="C4774" s="95">
        <v>37032</v>
      </c>
      <c r="D4774">
        <v>1.4399</v>
      </c>
      <c r="E4774">
        <v>29.42</v>
      </c>
      <c r="F4774">
        <v>0.87639999999999996</v>
      </c>
      <c r="G4774">
        <v>73.575000000000003</v>
      </c>
      <c r="H4774">
        <v>67.5</v>
      </c>
      <c r="I4774">
        <v>194</v>
      </c>
      <c r="J4774">
        <v>263</v>
      </c>
      <c r="K4774">
        <v>125</v>
      </c>
      <c r="M4774">
        <v>13.78</v>
      </c>
    </row>
    <row r="4775" spans="3:13" x14ac:dyDescent="0.25">
      <c r="C4775" s="95">
        <v>37029</v>
      </c>
      <c r="D4775">
        <v>1.4392</v>
      </c>
      <c r="E4775">
        <v>29.39</v>
      </c>
      <c r="F4775">
        <v>0.88119999999999998</v>
      </c>
      <c r="G4775">
        <v>72.099999999999994</v>
      </c>
      <c r="H4775">
        <v>68.075000000000003</v>
      </c>
      <c r="I4775">
        <v>199.75</v>
      </c>
      <c r="J4775">
        <v>271.75</v>
      </c>
      <c r="K4775">
        <v>125</v>
      </c>
      <c r="M4775">
        <v>13.78</v>
      </c>
    </row>
    <row r="4776" spans="3:13" x14ac:dyDescent="0.25">
      <c r="C4776" s="95">
        <v>37028</v>
      </c>
      <c r="D4776">
        <v>1.4315</v>
      </c>
      <c r="E4776">
        <v>28.46</v>
      </c>
      <c r="F4776">
        <v>0.88239999999999996</v>
      </c>
      <c r="G4776">
        <v>72.099999999999994</v>
      </c>
      <c r="H4776">
        <v>68.075000000000003</v>
      </c>
      <c r="I4776">
        <v>201.25</v>
      </c>
      <c r="J4776">
        <v>275.75</v>
      </c>
      <c r="K4776">
        <v>125</v>
      </c>
      <c r="M4776">
        <v>13.75</v>
      </c>
    </row>
    <row r="4777" spans="3:13" x14ac:dyDescent="0.25">
      <c r="C4777" s="95">
        <v>37027</v>
      </c>
      <c r="D4777">
        <v>1.4302999999999999</v>
      </c>
      <c r="E4777">
        <v>28.36</v>
      </c>
      <c r="F4777">
        <v>0.88319999999999999</v>
      </c>
      <c r="G4777">
        <v>70.599999999999994</v>
      </c>
      <c r="H4777">
        <v>67.3</v>
      </c>
      <c r="I4777">
        <v>201.5</v>
      </c>
      <c r="J4777">
        <v>275.75</v>
      </c>
      <c r="K4777">
        <v>125</v>
      </c>
      <c r="M4777">
        <v>13.7</v>
      </c>
    </row>
    <row r="4778" spans="3:13" x14ac:dyDescent="0.25">
      <c r="C4778" s="95">
        <v>37026</v>
      </c>
      <c r="D4778">
        <v>1.4247000000000001</v>
      </c>
      <c r="E4778">
        <v>28.16</v>
      </c>
      <c r="F4778">
        <v>0.878</v>
      </c>
      <c r="G4778">
        <v>70.575000000000003</v>
      </c>
      <c r="H4778">
        <v>68.099999999999994</v>
      </c>
      <c r="I4778">
        <v>201.75</v>
      </c>
      <c r="J4778">
        <v>277.5</v>
      </c>
      <c r="K4778">
        <v>124.5</v>
      </c>
      <c r="M4778">
        <v>13.69</v>
      </c>
    </row>
    <row r="4779" spans="3:13" x14ac:dyDescent="0.25">
      <c r="C4779" s="95">
        <v>37025</v>
      </c>
      <c r="D4779">
        <v>1.4193</v>
      </c>
      <c r="E4779">
        <v>28.28</v>
      </c>
      <c r="F4779">
        <v>0.87409999999999999</v>
      </c>
      <c r="G4779">
        <v>70.7</v>
      </c>
      <c r="H4779">
        <v>68.8</v>
      </c>
      <c r="I4779">
        <v>195.5</v>
      </c>
      <c r="J4779">
        <v>269.5</v>
      </c>
      <c r="K4779">
        <v>124.5</v>
      </c>
      <c r="M4779">
        <v>13.71</v>
      </c>
    </row>
    <row r="4780" spans="3:13" x14ac:dyDescent="0.25">
      <c r="C4780" s="95">
        <v>37022</v>
      </c>
      <c r="D4780">
        <v>1.4186000000000001</v>
      </c>
      <c r="E4780">
        <v>28.19</v>
      </c>
      <c r="F4780">
        <v>0.87509999999999999</v>
      </c>
      <c r="G4780">
        <v>70.174999999999997</v>
      </c>
      <c r="H4780">
        <v>68.55</v>
      </c>
      <c r="I4780">
        <v>189.75</v>
      </c>
      <c r="J4780">
        <v>262.5</v>
      </c>
      <c r="K4780">
        <v>124.5</v>
      </c>
      <c r="M4780">
        <v>13.71</v>
      </c>
    </row>
    <row r="4781" spans="3:13" x14ac:dyDescent="0.25">
      <c r="C4781" s="95">
        <v>37021</v>
      </c>
      <c r="D4781">
        <v>1.4218</v>
      </c>
      <c r="E4781">
        <v>28.48</v>
      </c>
      <c r="F4781">
        <v>0.88119999999999998</v>
      </c>
      <c r="G4781">
        <v>70.275000000000006</v>
      </c>
      <c r="H4781">
        <v>68.55</v>
      </c>
      <c r="I4781">
        <v>191.5</v>
      </c>
      <c r="J4781">
        <v>260</v>
      </c>
      <c r="K4781">
        <v>127</v>
      </c>
      <c r="M4781">
        <v>13.69</v>
      </c>
    </row>
    <row r="4782" spans="3:13" x14ac:dyDescent="0.25">
      <c r="C4782" s="95">
        <v>37020</v>
      </c>
      <c r="D4782">
        <v>1.4216</v>
      </c>
      <c r="E4782">
        <v>28.15</v>
      </c>
      <c r="F4782">
        <v>0.88560000000000005</v>
      </c>
      <c r="G4782">
        <v>69.974999999999994</v>
      </c>
      <c r="H4782">
        <v>66.924999999999997</v>
      </c>
      <c r="I4782">
        <v>197.75</v>
      </c>
      <c r="J4782">
        <v>257</v>
      </c>
      <c r="K4782">
        <v>125.25</v>
      </c>
      <c r="M4782">
        <v>13.71</v>
      </c>
    </row>
    <row r="4783" spans="3:13" x14ac:dyDescent="0.25">
      <c r="C4783" s="95">
        <v>37019</v>
      </c>
      <c r="D4783">
        <v>1.4260999999999999</v>
      </c>
      <c r="E4783">
        <v>27.9</v>
      </c>
      <c r="F4783">
        <v>0.8851</v>
      </c>
      <c r="G4783">
        <v>71.174999999999997</v>
      </c>
      <c r="H4783">
        <v>67.5</v>
      </c>
      <c r="I4783">
        <v>197.75</v>
      </c>
      <c r="J4783">
        <v>257.75</v>
      </c>
      <c r="K4783">
        <v>123</v>
      </c>
      <c r="M4783">
        <v>13.71</v>
      </c>
    </row>
    <row r="4784" spans="3:13" x14ac:dyDescent="0.25">
      <c r="C4784" s="95">
        <v>37018</v>
      </c>
      <c r="D4784">
        <v>1.4381999999999999</v>
      </c>
      <c r="E4784">
        <v>28.19</v>
      </c>
      <c r="F4784">
        <v>0.88990000000000002</v>
      </c>
      <c r="G4784">
        <v>71.099999999999994</v>
      </c>
      <c r="H4784">
        <v>67.349999999999994</v>
      </c>
      <c r="I4784">
        <v>200.75</v>
      </c>
      <c r="J4784">
        <v>259.5</v>
      </c>
      <c r="K4784">
        <v>123</v>
      </c>
      <c r="M4784">
        <v>13.73</v>
      </c>
    </row>
    <row r="4785" spans="3:13" x14ac:dyDescent="0.25">
      <c r="C4785" s="95">
        <v>37015</v>
      </c>
      <c r="D4785">
        <v>1.4388000000000001</v>
      </c>
      <c r="E4785">
        <v>28.19</v>
      </c>
      <c r="F4785">
        <v>0.89239999999999997</v>
      </c>
      <c r="G4785">
        <v>70.849999999999994</v>
      </c>
      <c r="H4785">
        <v>67.3</v>
      </c>
      <c r="I4785">
        <v>202.75</v>
      </c>
      <c r="J4785">
        <v>264</v>
      </c>
      <c r="K4785">
        <v>123</v>
      </c>
      <c r="M4785">
        <v>13.71</v>
      </c>
    </row>
    <row r="4786" spans="3:13" x14ac:dyDescent="0.25">
      <c r="C4786" s="95">
        <v>37014</v>
      </c>
      <c r="D4786">
        <v>1.4356</v>
      </c>
      <c r="E4786">
        <v>28.07</v>
      </c>
      <c r="F4786">
        <v>0.88939999999999997</v>
      </c>
      <c r="G4786">
        <v>70.849999999999994</v>
      </c>
      <c r="H4786">
        <v>67.075000000000003</v>
      </c>
      <c r="I4786">
        <v>200.5</v>
      </c>
      <c r="J4786">
        <v>263</v>
      </c>
      <c r="K4786">
        <v>122.75</v>
      </c>
      <c r="M4786">
        <v>13.75</v>
      </c>
    </row>
    <row r="4787" spans="3:13" x14ac:dyDescent="0.25">
      <c r="C4787" s="95">
        <v>37013</v>
      </c>
      <c r="D4787">
        <v>1.4339999999999999</v>
      </c>
      <c r="E4787">
        <v>27.59</v>
      </c>
      <c r="F4787">
        <v>0.89359999999999995</v>
      </c>
      <c r="G4787">
        <v>71.575000000000003</v>
      </c>
      <c r="H4787">
        <v>66.849999999999994</v>
      </c>
      <c r="I4787">
        <v>200.75</v>
      </c>
      <c r="J4787">
        <v>268.25</v>
      </c>
      <c r="K4787">
        <v>122</v>
      </c>
      <c r="M4787">
        <v>12.02</v>
      </c>
    </row>
    <row r="4788" spans="3:13" x14ac:dyDescent="0.25">
      <c r="C4788" s="95">
        <v>37012</v>
      </c>
      <c r="D4788">
        <v>1.4341999999999999</v>
      </c>
      <c r="E4788">
        <v>28.33</v>
      </c>
      <c r="F4788">
        <v>0.89280000000000004</v>
      </c>
      <c r="G4788">
        <v>71.825000000000003</v>
      </c>
      <c r="H4788">
        <v>68.2</v>
      </c>
      <c r="I4788">
        <v>199.25</v>
      </c>
      <c r="J4788">
        <v>271</v>
      </c>
      <c r="K4788">
        <v>121</v>
      </c>
      <c r="M4788">
        <v>12.04</v>
      </c>
    </row>
    <row r="4789" spans="3:13" x14ac:dyDescent="0.25">
      <c r="C4789" s="95">
        <v>37011</v>
      </c>
      <c r="D4789">
        <v>1.4319</v>
      </c>
      <c r="E4789">
        <v>27.89</v>
      </c>
      <c r="F4789">
        <v>0.88800000000000001</v>
      </c>
      <c r="G4789">
        <v>77.099999999999994</v>
      </c>
      <c r="H4789">
        <v>67.575000000000003</v>
      </c>
      <c r="I4789">
        <v>199.25</v>
      </c>
      <c r="J4789">
        <v>272.75</v>
      </c>
      <c r="K4789">
        <v>121</v>
      </c>
      <c r="M4789">
        <v>9.3800000000000008</v>
      </c>
    </row>
    <row r="4790" spans="3:13" x14ac:dyDescent="0.25">
      <c r="C4790" s="95">
        <v>37008</v>
      </c>
      <c r="D4790">
        <v>1.4400999999999999</v>
      </c>
      <c r="E4790">
        <v>27.79</v>
      </c>
      <c r="F4790">
        <v>0.89200000000000002</v>
      </c>
      <c r="G4790">
        <v>76.849999999999994</v>
      </c>
      <c r="H4790">
        <v>69.099999999999994</v>
      </c>
      <c r="I4790">
        <v>196</v>
      </c>
      <c r="J4790">
        <v>264.75</v>
      </c>
      <c r="K4790">
        <v>121</v>
      </c>
      <c r="M4790">
        <v>9.3800000000000008</v>
      </c>
    </row>
    <row r="4791" spans="3:13" x14ac:dyDescent="0.25">
      <c r="C4791" s="95">
        <v>37007</v>
      </c>
      <c r="D4791">
        <v>1.4392</v>
      </c>
      <c r="E4791">
        <v>27.6</v>
      </c>
      <c r="F4791">
        <v>0.90280000000000005</v>
      </c>
      <c r="G4791">
        <v>76.125</v>
      </c>
      <c r="H4791">
        <v>69.25</v>
      </c>
      <c r="I4791">
        <v>199.75</v>
      </c>
      <c r="J4791">
        <v>269.75</v>
      </c>
      <c r="K4791">
        <v>120.75</v>
      </c>
      <c r="M4791">
        <v>9.3800000000000008</v>
      </c>
    </row>
    <row r="4792" spans="3:13" x14ac:dyDescent="0.25">
      <c r="C4792" s="95">
        <v>37006</v>
      </c>
      <c r="D4792">
        <v>1.4412</v>
      </c>
      <c r="E4792">
        <v>26.82</v>
      </c>
      <c r="F4792">
        <v>0.8972</v>
      </c>
      <c r="G4792">
        <v>75.45</v>
      </c>
      <c r="H4792">
        <v>69.174999999999997</v>
      </c>
      <c r="I4792">
        <v>195.5</v>
      </c>
      <c r="J4792">
        <v>268.75</v>
      </c>
      <c r="K4792">
        <v>120.25</v>
      </c>
      <c r="M4792">
        <v>9.3800000000000008</v>
      </c>
    </row>
    <row r="4793" spans="3:13" x14ac:dyDescent="0.25">
      <c r="C4793" s="95">
        <v>37005</v>
      </c>
      <c r="D4793">
        <v>1.4339999999999999</v>
      </c>
      <c r="E4793">
        <v>26.32</v>
      </c>
      <c r="F4793">
        <v>0.89400000000000002</v>
      </c>
      <c r="G4793">
        <v>75.75</v>
      </c>
      <c r="H4793">
        <v>71.174999999999997</v>
      </c>
      <c r="I4793">
        <v>194.5</v>
      </c>
      <c r="J4793">
        <v>263.75</v>
      </c>
      <c r="K4793">
        <v>120.25</v>
      </c>
      <c r="M4793">
        <v>9.3800000000000008</v>
      </c>
    </row>
    <row r="4794" spans="3:13" x14ac:dyDescent="0.25">
      <c r="C4794" s="95">
        <v>37004</v>
      </c>
      <c r="D4794">
        <v>1.4373</v>
      </c>
      <c r="E4794">
        <v>26.55</v>
      </c>
      <c r="F4794">
        <v>0.8962</v>
      </c>
      <c r="G4794">
        <v>76.325000000000003</v>
      </c>
      <c r="H4794">
        <v>72.474999999999994</v>
      </c>
      <c r="I4794">
        <v>196.5</v>
      </c>
      <c r="J4794">
        <v>264.5</v>
      </c>
      <c r="K4794">
        <v>120</v>
      </c>
      <c r="M4794">
        <v>9.3800000000000008</v>
      </c>
    </row>
    <row r="4795" spans="3:13" x14ac:dyDescent="0.25">
      <c r="C4795" s="95">
        <v>37001</v>
      </c>
      <c r="D4795">
        <v>1.4408000000000001</v>
      </c>
      <c r="E4795">
        <v>26.39</v>
      </c>
      <c r="F4795">
        <v>0.90200000000000002</v>
      </c>
      <c r="G4795">
        <v>75.974999999999994</v>
      </c>
      <c r="H4795">
        <v>72.424999999999997</v>
      </c>
      <c r="I4795">
        <v>202</v>
      </c>
      <c r="J4795">
        <v>267</v>
      </c>
      <c r="K4795">
        <v>119.5</v>
      </c>
      <c r="M4795">
        <v>9.3800000000000008</v>
      </c>
    </row>
    <row r="4796" spans="3:13" x14ac:dyDescent="0.25">
      <c r="C4796" s="95">
        <v>37000</v>
      </c>
      <c r="D4796">
        <v>1.4463999999999999</v>
      </c>
      <c r="E4796">
        <v>26.83</v>
      </c>
      <c r="F4796">
        <v>0.89780000000000004</v>
      </c>
      <c r="G4796">
        <v>75.325000000000003</v>
      </c>
      <c r="H4796">
        <v>71.974999999999994</v>
      </c>
      <c r="I4796">
        <v>204.5</v>
      </c>
      <c r="J4796">
        <v>267.5</v>
      </c>
      <c r="K4796">
        <v>120.5</v>
      </c>
      <c r="M4796">
        <v>9.3800000000000008</v>
      </c>
    </row>
    <row r="4797" spans="3:13" x14ac:dyDescent="0.25">
      <c r="C4797" s="95">
        <v>36999</v>
      </c>
      <c r="D4797">
        <v>1.4278999999999999</v>
      </c>
      <c r="E4797">
        <v>27.29</v>
      </c>
      <c r="F4797">
        <v>0.88200000000000001</v>
      </c>
      <c r="G4797">
        <v>76.3</v>
      </c>
      <c r="H4797">
        <v>71.525000000000006</v>
      </c>
      <c r="I4797">
        <v>209</v>
      </c>
      <c r="J4797">
        <v>268.25</v>
      </c>
      <c r="K4797">
        <v>120.5</v>
      </c>
      <c r="M4797">
        <v>9.3800000000000008</v>
      </c>
    </row>
    <row r="4798" spans="3:13" x14ac:dyDescent="0.25">
      <c r="C4798" s="95">
        <v>36998</v>
      </c>
      <c r="D4798">
        <v>1.4321999999999999</v>
      </c>
      <c r="E4798">
        <v>27.63</v>
      </c>
      <c r="F4798">
        <v>0.88360000000000005</v>
      </c>
      <c r="G4798">
        <v>76.974999999999994</v>
      </c>
      <c r="H4798">
        <v>65.825000000000003</v>
      </c>
      <c r="I4798">
        <v>209.25</v>
      </c>
      <c r="J4798">
        <v>265.75</v>
      </c>
      <c r="K4798">
        <v>119.5</v>
      </c>
      <c r="M4798">
        <v>9.3800000000000008</v>
      </c>
    </row>
    <row r="4799" spans="3:13" x14ac:dyDescent="0.25">
      <c r="C4799" s="95">
        <v>36997</v>
      </c>
      <c r="D4799">
        <v>1.4371</v>
      </c>
      <c r="E4799">
        <v>27.37</v>
      </c>
      <c r="F4799">
        <v>0.88859999999999995</v>
      </c>
      <c r="G4799">
        <v>77.525000000000006</v>
      </c>
      <c r="H4799">
        <v>65.825000000000003</v>
      </c>
      <c r="I4799">
        <v>212</v>
      </c>
      <c r="J4799">
        <v>269.5</v>
      </c>
      <c r="K4799">
        <v>119.25</v>
      </c>
      <c r="M4799">
        <v>9.3800000000000008</v>
      </c>
    </row>
    <row r="4800" spans="3:13" x14ac:dyDescent="0.25">
      <c r="C4800" s="95">
        <v>36994</v>
      </c>
      <c r="D4800">
        <v>1.4386000000000001</v>
      </c>
      <c r="E4800">
        <v>27.37</v>
      </c>
      <c r="F4800">
        <v>0.88800000000000001</v>
      </c>
      <c r="G4800">
        <v>77.525000000000006</v>
      </c>
      <c r="H4800">
        <v>65.825000000000003</v>
      </c>
      <c r="I4800">
        <v>211.75</v>
      </c>
      <c r="J4800">
        <v>266.75</v>
      </c>
      <c r="K4800">
        <v>119.25</v>
      </c>
      <c r="M4800">
        <v>9.3800000000000008</v>
      </c>
    </row>
    <row r="4801" spans="3:13" x14ac:dyDescent="0.25">
      <c r="C4801" s="95">
        <v>36993</v>
      </c>
      <c r="D4801">
        <v>1.4390000000000001</v>
      </c>
      <c r="E4801">
        <v>27.37</v>
      </c>
      <c r="F4801">
        <v>0.89239999999999997</v>
      </c>
      <c r="G4801">
        <v>77.525000000000006</v>
      </c>
      <c r="H4801">
        <v>65.825000000000003</v>
      </c>
      <c r="I4801">
        <v>211.75</v>
      </c>
      <c r="J4801">
        <v>266.75</v>
      </c>
      <c r="K4801">
        <v>119.25</v>
      </c>
      <c r="M4801">
        <v>9.3800000000000008</v>
      </c>
    </row>
    <row r="4802" spans="3:13" x14ac:dyDescent="0.25">
      <c r="C4802" s="95">
        <v>36992</v>
      </c>
      <c r="D4802">
        <v>1.4362999999999999</v>
      </c>
      <c r="E4802">
        <v>26.53</v>
      </c>
      <c r="F4802">
        <v>0.88800000000000001</v>
      </c>
      <c r="G4802">
        <v>77.825000000000003</v>
      </c>
      <c r="H4802">
        <v>65.599999999999994</v>
      </c>
      <c r="I4802">
        <v>210.5</v>
      </c>
      <c r="J4802">
        <v>260.75</v>
      </c>
      <c r="K4802">
        <v>119</v>
      </c>
      <c r="M4802">
        <v>9.3800000000000008</v>
      </c>
    </row>
    <row r="4803" spans="3:13" x14ac:dyDescent="0.25">
      <c r="C4803" s="95">
        <v>36991</v>
      </c>
      <c r="D4803">
        <v>1.4318</v>
      </c>
      <c r="E4803">
        <v>26.54</v>
      </c>
      <c r="F4803">
        <v>0.88839999999999997</v>
      </c>
      <c r="G4803">
        <v>78.525000000000006</v>
      </c>
      <c r="H4803">
        <v>65.7</v>
      </c>
      <c r="I4803">
        <v>209</v>
      </c>
      <c r="J4803">
        <v>257.25</v>
      </c>
      <c r="K4803">
        <v>118.5</v>
      </c>
      <c r="M4803">
        <v>9.3800000000000008</v>
      </c>
    </row>
    <row r="4804" spans="3:13" x14ac:dyDescent="0.25">
      <c r="C4804" s="95">
        <v>36990</v>
      </c>
      <c r="D4804">
        <v>1.4441999999999999</v>
      </c>
      <c r="E4804">
        <v>25.28</v>
      </c>
      <c r="F4804">
        <v>0.89680000000000004</v>
      </c>
      <c r="G4804">
        <v>79.775000000000006</v>
      </c>
      <c r="H4804">
        <v>65.525000000000006</v>
      </c>
      <c r="I4804">
        <v>210.75</v>
      </c>
      <c r="J4804">
        <v>260</v>
      </c>
      <c r="K4804">
        <v>118</v>
      </c>
      <c r="M4804">
        <v>9.3800000000000008</v>
      </c>
    </row>
    <row r="4805" spans="3:13" x14ac:dyDescent="0.25">
      <c r="C4805" s="95">
        <v>36987</v>
      </c>
      <c r="D4805">
        <v>1.4398</v>
      </c>
      <c r="E4805">
        <v>25.17</v>
      </c>
      <c r="F4805">
        <v>0.90380000000000005</v>
      </c>
      <c r="G4805">
        <v>79.75</v>
      </c>
      <c r="H4805">
        <v>66.075000000000003</v>
      </c>
      <c r="I4805">
        <v>210.25</v>
      </c>
      <c r="J4805">
        <v>262</v>
      </c>
      <c r="K4805">
        <v>117.5</v>
      </c>
      <c r="M4805">
        <v>9.3800000000000008</v>
      </c>
    </row>
    <row r="4806" spans="3:13" x14ac:dyDescent="0.25">
      <c r="C4806" s="95">
        <v>36986</v>
      </c>
      <c r="D4806">
        <v>1.4273</v>
      </c>
      <c r="E4806">
        <v>25.32</v>
      </c>
      <c r="F4806">
        <v>0.89649999999999996</v>
      </c>
      <c r="G4806">
        <v>79.849999999999994</v>
      </c>
      <c r="H4806">
        <v>67.025000000000006</v>
      </c>
      <c r="I4806">
        <v>212.25</v>
      </c>
      <c r="J4806">
        <v>265</v>
      </c>
      <c r="K4806">
        <v>116.75</v>
      </c>
      <c r="M4806">
        <v>9.3800000000000008</v>
      </c>
    </row>
    <row r="4807" spans="3:13" x14ac:dyDescent="0.25">
      <c r="C4807" s="95">
        <v>36985</v>
      </c>
      <c r="D4807">
        <v>1.4327000000000001</v>
      </c>
      <c r="E4807">
        <v>25.32</v>
      </c>
      <c r="F4807">
        <v>0.90110000000000001</v>
      </c>
      <c r="G4807">
        <v>79.525000000000006</v>
      </c>
      <c r="H4807">
        <v>66.224999999999994</v>
      </c>
      <c r="I4807">
        <v>211.75</v>
      </c>
      <c r="J4807">
        <v>265.25</v>
      </c>
      <c r="K4807">
        <v>116.5</v>
      </c>
      <c r="M4807">
        <v>9.3800000000000008</v>
      </c>
    </row>
    <row r="4808" spans="3:13" x14ac:dyDescent="0.25">
      <c r="C4808" s="95">
        <v>36984</v>
      </c>
      <c r="D4808">
        <v>1.4327000000000001</v>
      </c>
      <c r="E4808">
        <v>24.77</v>
      </c>
      <c r="F4808">
        <v>0.89790000000000003</v>
      </c>
      <c r="G4808">
        <v>79.325000000000003</v>
      </c>
      <c r="H4808">
        <v>65.575000000000003</v>
      </c>
      <c r="I4808">
        <v>209.25</v>
      </c>
      <c r="J4808">
        <v>261.75</v>
      </c>
      <c r="K4808">
        <v>116.5</v>
      </c>
      <c r="M4808">
        <v>9.3800000000000008</v>
      </c>
    </row>
    <row r="4809" spans="3:13" x14ac:dyDescent="0.25">
      <c r="C4809" s="95">
        <v>36983</v>
      </c>
      <c r="D4809">
        <v>1.4188000000000001</v>
      </c>
      <c r="E4809">
        <v>24.11</v>
      </c>
      <c r="F4809">
        <v>0.87939999999999996</v>
      </c>
      <c r="G4809">
        <v>78.775000000000006</v>
      </c>
      <c r="H4809">
        <v>65.650000000000006</v>
      </c>
      <c r="I4809">
        <v>208.25</v>
      </c>
      <c r="J4809">
        <v>259</v>
      </c>
      <c r="K4809">
        <v>116.5</v>
      </c>
      <c r="M4809">
        <v>9.3800000000000008</v>
      </c>
    </row>
    <row r="4810" spans="3:13" x14ac:dyDescent="0.25">
      <c r="C4810" s="95">
        <v>36980</v>
      </c>
      <c r="D4810">
        <v>1.4156</v>
      </c>
      <c r="E4810">
        <v>24.74</v>
      </c>
      <c r="F4810">
        <v>0.87739999999999996</v>
      </c>
      <c r="G4810">
        <v>78.349999999999994</v>
      </c>
      <c r="H4810">
        <v>64.474999999999994</v>
      </c>
      <c r="I4810">
        <v>203.25</v>
      </c>
      <c r="J4810">
        <v>255</v>
      </c>
      <c r="K4810">
        <v>116</v>
      </c>
      <c r="M4810">
        <v>9.3800000000000008</v>
      </c>
    </row>
    <row r="4811" spans="3:13" x14ac:dyDescent="0.25">
      <c r="C4811" s="95">
        <v>36979</v>
      </c>
      <c r="D4811">
        <v>1.4272</v>
      </c>
      <c r="E4811">
        <v>24.5</v>
      </c>
      <c r="F4811">
        <v>0.88249999999999995</v>
      </c>
      <c r="G4811">
        <v>78.825000000000003</v>
      </c>
      <c r="H4811">
        <v>63.875</v>
      </c>
      <c r="I4811">
        <v>207.25</v>
      </c>
      <c r="J4811">
        <v>265</v>
      </c>
      <c r="K4811">
        <v>115.75</v>
      </c>
      <c r="M4811">
        <v>9.3800000000000008</v>
      </c>
    </row>
    <row r="4812" spans="3:13" x14ac:dyDescent="0.25">
      <c r="C4812" s="95">
        <v>36978</v>
      </c>
      <c r="D4812">
        <v>1.4373</v>
      </c>
      <c r="E4812">
        <v>25.27</v>
      </c>
      <c r="F4812">
        <v>0.88560000000000005</v>
      </c>
      <c r="G4812">
        <v>78.325000000000003</v>
      </c>
      <c r="H4812">
        <v>64.625</v>
      </c>
      <c r="I4812">
        <v>209.25</v>
      </c>
      <c r="J4812">
        <v>264.25</v>
      </c>
      <c r="K4812">
        <v>115.75</v>
      </c>
      <c r="M4812">
        <v>9.3800000000000008</v>
      </c>
    </row>
    <row r="4813" spans="3:13" x14ac:dyDescent="0.25">
      <c r="C4813" s="95">
        <v>36977</v>
      </c>
      <c r="D4813">
        <v>1.4326000000000001</v>
      </c>
      <c r="E4813">
        <v>25.89</v>
      </c>
      <c r="F4813">
        <v>0.89300000000000002</v>
      </c>
      <c r="G4813">
        <v>78.325000000000003</v>
      </c>
      <c r="H4813">
        <v>66.525000000000006</v>
      </c>
      <c r="I4813">
        <v>211</v>
      </c>
      <c r="J4813">
        <v>267</v>
      </c>
      <c r="K4813">
        <v>115.75</v>
      </c>
      <c r="M4813">
        <v>9.3800000000000008</v>
      </c>
    </row>
    <row r="4814" spans="3:13" x14ac:dyDescent="0.25">
      <c r="C4814" s="95">
        <v>36976</v>
      </c>
      <c r="D4814">
        <v>1.4341999999999999</v>
      </c>
      <c r="E4814">
        <v>25.4</v>
      </c>
      <c r="F4814">
        <v>0.89570000000000005</v>
      </c>
      <c r="G4814">
        <v>77.325000000000003</v>
      </c>
      <c r="H4814">
        <v>64.849999999999994</v>
      </c>
      <c r="I4814">
        <v>209.75</v>
      </c>
      <c r="J4814">
        <v>267</v>
      </c>
      <c r="K4814">
        <v>115.5</v>
      </c>
      <c r="M4814">
        <v>9.3800000000000008</v>
      </c>
    </row>
    <row r="4815" spans="3:13" x14ac:dyDescent="0.25">
      <c r="C4815" s="95">
        <v>36973</v>
      </c>
      <c r="D4815">
        <v>1.4239999999999999</v>
      </c>
      <c r="E4815">
        <v>25.38</v>
      </c>
      <c r="F4815">
        <v>0.88980000000000004</v>
      </c>
      <c r="G4815">
        <v>77.25</v>
      </c>
      <c r="H4815">
        <v>65.349999999999994</v>
      </c>
      <c r="I4815">
        <v>207</v>
      </c>
      <c r="J4815">
        <v>262.25</v>
      </c>
      <c r="K4815">
        <v>115.5</v>
      </c>
      <c r="M4815">
        <v>9.3800000000000008</v>
      </c>
    </row>
    <row r="4816" spans="3:13" x14ac:dyDescent="0.25">
      <c r="C4816" s="95">
        <v>36972</v>
      </c>
      <c r="D4816">
        <v>1.4211</v>
      </c>
      <c r="E4816">
        <v>24.63</v>
      </c>
      <c r="F4816">
        <v>0.8881</v>
      </c>
      <c r="G4816">
        <v>78.125</v>
      </c>
      <c r="H4816">
        <v>64.150000000000006</v>
      </c>
      <c r="I4816">
        <v>205.25</v>
      </c>
      <c r="J4816">
        <v>259.75</v>
      </c>
      <c r="K4816">
        <v>115.5</v>
      </c>
      <c r="M4816">
        <v>9.3800000000000008</v>
      </c>
    </row>
    <row r="4817" spans="3:13" x14ac:dyDescent="0.25">
      <c r="C4817" s="95">
        <v>36971</v>
      </c>
      <c r="D4817">
        <v>1.4301999999999999</v>
      </c>
      <c r="E4817">
        <v>25</v>
      </c>
      <c r="F4817">
        <v>0.89580000000000004</v>
      </c>
      <c r="G4817">
        <v>77.325000000000003</v>
      </c>
      <c r="H4817">
        <v>63.924999999999997</v>
      </c>
      <c r="I4817">
        <v>210.25</v>
      </c>
      <c r="J4817">
        <v>266.5</v>
      </c>
      <c r="K4817">
        <v>116.5</v>
      </c>
      <c r="M4817">
        <v>9.3800000000000008</v>
      </c>
    </row>
    <row r="4818" spans="3:13" x14ac:dyDescent="0.25">
      <c r="C4818" s="95">
        <v>36970</v>
      </c>
      <c r="D4818">
        <v>1.4354</v>
      </c>
      <c r="E4818">
        <v>24.62</v>
      </c>
      <c r="F4818">
        <v>0.90920000000000001</v>
      </c>
      <c r="G4818">
        <v>77.900000000000006</v>
      </c>
      <c r="H4818">
        <v>64.099999999999994</v>
      </c>
      <c r="I4818">
        <v>211.5</v>
      </c>
      <c r="J4818">
        <v>270.75</v>
      </c>
      <c r="K4818">
        <v>117</v>
      </c>
      <c r="M4818">
        <v>9.3800000000000008</v>
      </c>
    </row>
    <row r="4819" spans="3:13" x14ac:dyDescent="0.25">
      <c r="C4819" s="95">
        <v>36969</v>
      </c>
      <c r="D4819">
        <v>1.4258</v>
      </c>
      <c r="E4819">
        <v>24.81</v>
      </c>
      <c r="F4819">
        <v>0.89870000000000005</v>
      </c>
      <c r="G4819">
        <v>77.25</v>
      </c>
      <c r="H4819">
        <v>65.7</v>
      </c>
      <c r="I4819">
        <v>209</v>
      </c>
      <c r="J4819">
        <v>268.75</v>
      </c>
      <c r="K4819">
        <v>117</v>
      </c>
      <c r="M4819">
        <v>9.3800000000000008</v>
      </c>
    </row>
    <row r="4820" spans="3:13" x14ac:dyDescent="0.25">
      <c r="C4820" s="95">
        <v>36966</v>
      </c>
      <c r="D4820">
        <v>1.4296</v>
      </c>
      <c r="E4820">
        <v>25.05</v>
      </c>
      <c r="F4820">
        <v>0.8972</v>
      </c>
      <c r="G4820">
        <v>78.099999999999994</v>
      </c>
      <c r="H4820">
        <v>67.55</v>
      </c>
      <c r="I4820">
        <v>207.5</v>
      </c>
      <c r="J4820">
        <v>270.5</v>
      </c>
      <c r="K4820">
        <v>117</v>
      </c>
      <c r="M4820">
        <v>9.3800000000000008</v>
      </c>
    </row>
    <row r="4821" spans="3:13" x14ac:dyDescent="0.25">
      <c r="C4821" s="95">
        <v>36965</v>
      </c>
      <c r="D4821">
        <v>1.4343999999999999</v>
      </c>
      <c r="E4821">
        <v>24.19</v>
      </c>
      <c r="F4821">
        <v>0.8982</v>
      </c>
      <c r="G4821">
        <v>77.974999999999994</v>
      </c>
      <c r="H4821">
        <v>65.674999999999997</v>
      </c>
      <c r="I4821">
        <v>210.75</v>
      </c>
      <c r="J4821">
        <v>273.75</v>
      </c>
      <c r="K4821">
        <v>116</v>
      </c>
      <c r="M4821">
        <v>9.3800000000000008</v>
      </c>
    </row>
    <row r="4822" spans="3:13" x14ac:dyDescent="0.25">
      <c r="C4822" s="95">
        <v>36964</v>
      </c>
      <c r="D4822">
        <v>1.4447000000000001</v>
      </c>
      <c r="E4822">
        <v>23.93</v>
      </c>
      <c r="F4822">
        <v>0.91069999999999995</v>
      </c>
      <c r="G4822">
        <v>78.7</v>
      </c>
      <c r="H4822">
        <v>64.825000000000003</v>
      </c>
      <c r="I4822">
        <v>211.5</v>
      </c>
      <c r="J4822">
        <v>276.75</v>
      </c>
      <c r="K4822">
        <v>115</v>
      </c>
      <c r="M4822">
        <v>9.3800000000000008</v>
      </c>
    </row>
    <row r="4823" spans="3:13" x14ac:dyDescent="0.25">
      <c r="C4823" s="95">
        <v>36963</v>
      </c>
      <c r="D4823">
        <v>1.4493</v>
      </c>
      <c r="E4823">
        <v>25.28</v>
      </c>
      <c r="F4823">
        <v>0.91439999999999999</v>
      </c>
      <c r="G4823">
        <v>79.625</v>
      </c>
      <c r="H4823">
        <v>63.65</v>
      </c>
      <c r="I4823">
        <v>214.25</v>
      </c>
      <c r="J4823">
        <v>276</v>
      </c>
      <c r="K4823">
        <v>117</v>
      </c>
      <c r="M4823">
        <v>9.3800000000000008</v>
      </c>
    </row>
    <row r="4824" spans="3:13" x14ac:dyDescent="0.25">
      <c r="C4824" s="95">
        <v>36962</v>
      </c>
      <c r="D4824">
        <v>1.4636</v>
      </c>
      <c r="E4824">
        <v>25.9</v>
      </c>
      <c r="F4824">
        <v>0.92849999999999999</v>
      </c>
      <c r="G4824">
        <v>79.424999999999997</v>
      </c>
      <c r="H4824">
        <v>63.1</v>
      </c>
      <c r="I4824">
        <v>214.5</v>
      </c>
      <c r="J4824">
        <v>277</v>
      </c>
      <c r="K4824">
        <v>116.5</v>
      </c>
      <c r="M4824">
        <v>9.3800000000000008</v>
      </c>
    </row>
    <row r="4825" spans="3:13" x14ac:dyDescent="0.25">
      <c r="C4825" s="95">
        <v>36959</v>
      </c>
      <c r="D4825">
        <v>1.4692000000000001</v>
      </c>
      <c r="E4825">
        <v>26.33</v>
      </c>
      <c r="F4825">
        <v>0.93269999999999997</v>
      </c>
      <c r="G4825">
        <v>79.525000000000006</v>
      </c>
      <c r="H4825">
        <v>63.05</v>
      </c>
      <c r="I4825">
        <v>213.25</v>
      </c>
      <c r="J4825">
        <v>270.25</v>
      </c>
      <c r="K4825">
        <v>117.5</v>
      </c>
      <c r="M4825">
        <v>9.3800000000000008</v>
      </c>
    </row>
    <row r="4826" spans="3:13" x14ac:dyDescent="0.25">
      <c r="C4826" s="95">
        <v>36958</v>
      </c>
      <c r="D4826">
        <v>1.4688000000000001</v>
      </c>
      <c r="E4826">
        <v>26.68</v>
      </c>
      <c r="F4826">
        <v>0.93220000000000003</v>
      </c>
      <c r="G4826">
        <v>80.125</v>
      </c>
      <c r="H4826">
        <v>63.15</v>
      </c>
      <c r="I4826">
        <v>213.5</v>
      </c>
      <c r="J4826">
        <v>270.5</v>
      </c>
      <c r="K4826">
        <v>118.25</v>
      </c>
      <c r="M4826">
        <v>9.3800000000000008</v>
      </c>
    </row>
    <row r="4827" spans="3:13" x14ac:dyDescent="0.25">
      <c r="C4827" s="95">
        <v>36957</v>
      </c>
      <c r="D4827">
        <v>1.4601999999999999</v>
      </c>
      <c r="E4827">
        <v>27.23</v>
      </c>
      <c r="F4827">
        <v>0.9294</v>
      </c>
      <c r="G4827">
        <v>81.45</v>
      </c>
      <c r="H4827">
        <v>64</v>
      </c>
      <c r="I4827">
        <v>213.25</v>
      </c>
      <c r="J4827">
        <v>270</v>
      </c>
      <c r="K4827">
        <v>119</v>
      </c>
      <c r="M4827">
        <v>9.3800000000000008</v>
      </c>
    </row>
    <row r="4828" spans="3:13" x14ac:dyDescent="0.25">
      <c r="C4828" s="95">
        <v>36956</v>
      </c>
      <c r="D4828">
        <v>1.4668000000000001</v>
      </c>
      <c r="E4828">
        <v>26.48</v>
      </c>
      <c r="F4828">
        <v>0.93410000000000004</v>
      </c>
      <c r="G4828">
        <v>81.650000000000006</v>
      </c>
      <c r="H4828">
        <v>65.349999999999994</v>
      </c>
      <c r="I4828">
        <v>216</v>
      </c>
      <c r="J4828">
        <v>272.25</v>
      </c>
      <c r="K4828">
        <v>119</v>
      </c>
      <c r="M4828">
        <v>9.3800000000000008</v>
      </c>
    </row>
    <row r="4829" spans="3:13" x14ac:dyDescent="0.25">
      <c r="C4829" s="95">
        <v>36955</v>
      </c>
      <c r="D4829">
        <v>1.4670000000000001</v>
      </c>
      <c r="E4829">
        <v>26.71</v>
      </c>
      <c r="F4829">
        <v>0.9294</v>
      </c>
      <c r="G4829">
        <v>81.150000000000006</v>
      </c>
      <c r="H4829">
        <v>65.575000000000003</v>
      </c>
      <c r="I4829">
        <v>215.5</v>
      </c>
      <c r="J4829">
        <v>273.75</v>
      </c>
      <c r="K4829">
        <v>118.5</v>
      </c>
      <c r="M4829">
        <v>9.3800000000000008</v>
      </c>
    </row>
    <row r="4830" spans="3:13" x14ac:dyDescent="0.25">
      <c r="C4830" s="95">
        <v>36952</v>
      </c>
      <c r="D4830">
        <v>1.4706999999999999</v>
      </c>
      <c r="E4830">
        <v>26</v>
      </c>
      <c r="F4830">
        <v>0.9345</v>
      </c>
      <c r="G4830">
        <v>80.375</v>
      </c>
      <c r="H4830">
        <v>63.825000000000003</v>
      </c>
      <c r="I4830">
        <v>215.75</v>
      </c>
      <c r="J4830">
        <v>270.5</v>
      </c>
      <c r="K4830">
        <v>118.25</v>
      </c>
      <c r="M4830">
        <v>9.3800000000000008</v>
      </c>
    </row>
    <row r="4831" spans="3:13" x14ac:dyDescent="0.25">
      <c r="C4831" s="95">
        <v>36951</v>
      </c>
      <c r="D4831">
        <v>1.4542999999999999</v>
      </c>
      <c r="E4831">
        <v>25.85</v>
      </c>
      <c r="F4831">
        <v>0.9294</v>
      </c>
      <c r="G4831">
        <v>81.224999999999994</v>
      </c>
      <c r="H4831">
        <v>63.85</v>
      </c>
      <c r="I4831">
        <v>216.5</v>
      </c>
      <c r="J4831">
        <v>266.75</v>
      </c>
      <c r="K4831">
        <v>118.25</v>
      </c>
      <c r="M4831">
        <v>9.3800000000000008</v>
      </c>
    </row>
    <row r="4832" spans="3:13" x14ac:dyDescent="0.25">
      <c r="C4832" s="95">
        <v>36950</v>
      </c>
      <c r="D4832">
        <v>1.4443999999999999</v>
      </c>
      <c r="E4832">
        <v>25.57</v>
      </c>
      <c r="F4832">
        <v>0.92300000000000004</v>
      </c>
      <c r="G4832">
        <v>82.375</v>
      </c>
      <c r="H4832">
        <v>62.8</v>
      </c>
      <c r="I4832">
        <v>214.5</v>
      </c>
      <c r="J4832">
        <v>265</v>
      </c>
      <c r="K4832">
        <v>118</v>
      </c>
      <c r="M4832">
        <v>9.3800000000000008</v>
      </c>
    </row>
    <row r="4833" spans="3:13" x14ac:dyDescent="0.25">
      <c r="C4833" s="95">
        <v>36949</v>
      </c>
      <c r="D4833">
        <v>1.4424999999999999</v>
      </c>
      <c r="E4833">
        <v>26.02</v>
      </c>
      <c r="F4833">
        <v>0.91739999999999999</v>
      </c>
      <c r="G4833">
        <v>82.974999999999994</v>
      </c>
      <c r="H4833">
        <v>63.225000000000001</v>
      </c>
      <c r="I4833">
        <v>210.5</v>
      </c>
      <c r="J4833">
        <v>257.5</v>
      </c>
      <c r="K4833">
        <v>117.75</v>
      </c>
      <c r="M4833">
        <v>9.3800000000000008</v>
      </c>
    </row>
    <row r="4834" spans="3:13" x14ac:dyDescent="0.25">
      <c r="C4834" s="95">
        <v>36948</v>
      </c>
      <c r="D4834">
        <v>1.446</v>
      </c>
      <c r="E4834">
        <v>26.11</v>
      </c>
      <c r="F4834">
        <v>0.91139999999999999</v>
      </c>
      <c r="G4834">
        <v>83.174999999999997</v>
      </c>
      <c r="H4834">
        <v>62.424999999999997</v>
      </c>
      <c r="I4834">
        <v>209.25</v>
      </c>
      <c r="J4834">
        <v>259</v>
      </c>
      <c r="K4834">
        <v>117.5</v>
      </c>
      <c r="M4834">
        <v>9.3800000000000008</v>
      </c>
    </row>
    <row r="4835" spans="3:13" x14ac:dyDescent="0.25">
      <c r="C4835" s="95">
        <v>36945</v>
      </c>
      <c r="D4835">
        <v>1.4533</v>
      </c>
      <c r="E4835">
        <v>26.52</v>
      </c>
      <c r="F4835">
        <v>0.91720000000000002</v>
      </c>
      <c r="G4835">
        <v>82.525000000000006</v>
      </c>
      <c r="H4835">
        <v>62.125</v>
      </c>
      <c r="I4835">
        <v>209.25</v>
      </c>
      <c r="J4835">
        <v>259.25</v>
      </c>
      <c r="K4835">
        <v>117.5</v>
      </c>
      <c r="M4835">
        <v>9.3800000000000008</v>
      </c>
    </row>
    <row r="4836" spans="3:13" x14ac:dyDescent="0.25">
      <c r="C4836" s="95">
        <v>36944</v>
      </c>
      <c r="D4836">
        <v>1.4463999999999999</v>
      </c>
      <c r="E4836">
        <v>26.46</v>
      </c>
      <c r="F4836">
        <v>0.90480000000000005</v>
      </c>
      <c r="G4836">
        <v>81.75</v>
      </c>
      <c r="H4836">
        <v>61.975000000000001</v>
      </c>
      <c r="I4836">
        <v>209.75</v>
      </c>
      <c r="J4836">
        <v>258.5</v>
      </c>
      <c r="K4836">
        <v>117.5</v>
      </c>
      <c r="M4836">
        <v>9.3800000000000008</v>
      </c>
    </row>
    <row r="4837" spans="3:13" x14ac:dyDescent="0.25">
      <c r="C4837" s="95">
        <v>36943</v>
      </c>
      <c r="D4837">
        <v>1.4441999999999999</v>
      </c>
      <c r="E4837">
        <v>26.37</v>
      </c>
      <c r="F4837">
        <v>0.90920000000000001</v>
      </c>
      <c r="G4837">
        <v>80.95</v>
      </c>
      <c r="H4837">
        <v>61.625</v>
      </c>
      <c r="I4837">
        <v>210.5</v>
      </c>
      <c r="J4837">
        <v>262.25</v>
      </c>
      <c r="K4837">
        <v>117</v>
      </c>
      <c r="M4837">
        <v>9.3800000000000008</v>
      </c>
    </row>
    <row r="4838" spans="3:13" x14ac:dyDescent="0.25">
      <c r="C4838" s="95">
        <v>36942</v>
      </c>
      <c r="D4838">
        <v>1.4470000000000001</v>
      </c>
      <c r="E4838">
        <v>26.62</v>
      </c>
      <c r="F4838">
        <v>0.91210000000000002</v>
      </c>
      <c r="G4838">
        <v>79.849999999999994</v>
      </c>
      <c r="H4838">
        <v>60.875</v>
      </c>
      <c r="I4838">
        <v>212.25</v>
      </c>
      <c r="J4838">
        <v>266.25</v>
      </c>
      <c r="K4838">
        <v>116.75</v>
      </c>
      <c r="M4838">
        <v>9.3800000000000008</v>
      </c>
    </row>
    <row r="4839" spans="3:13" x14ac:dyDescent="0.25">
      <c r="C4839" s="95">
        <v>36941</v>
      </c>
      <c r="D4839">
        <v>1.4463999999999999</v>
      </c>
      <c r="E4839">
        <v>27.31</v>
      </c>
      <c r="F4839">
        <v>0.92169999999999996</v>
      </c>
      <c r="G4839">
        <v>79.525000000000006</v>
      </c>
      <c r="H4839">
        <v>59.975000000000001</v>
      </c>
      <c r="I4839">
        <v>212</v>
      </c>
      <c r="J4839">
        <v>264.25</v>
      </c>
      <c r="K4839">
        <v>117</v>
      </c>
      <c r="M4839">
        <v>9.3800000000000008</v>
      </c>
    </row>
    <row r="4840" spans="3:13" x14ac:dyDescent="0.25">
      <c r="C4840" s="95">
        <v>36938</v>
      </c>
      <c r="D4840">
        <v>1.4442999999999999</v>
      </c>
      <c r="E4840">
        <v>26.89</v>
      </c>
      <c r="F4840">
        <v>0.91279999999999994</v>
      </c>
      <c r="G4840">
        <v>79.525000000000006</v>
      </c>
      <c r="H4840">
        <v>59.975000000000001</v>
      </c>
      <c r="I4840">
        <v>212</v>
      </c>
      <c r="J4840">
        <v>264.25</v>
      </c>
      <c r="K4840">
        <v>116.5</v>
      </c>
      <c r="M4840">
        <v>9.3800000000000008</v>
      </c>
    </row>
    <row r="4841" spans="3:13" x14ac:dyDescent="0.25">
      <c r="C4841" s="95">
        <v>36937</v>
      </c>
      <c r="D4841">
        <v>1.4495</v>
      </c>
      <c r="E4841">
        <v>26.64</v>
      </c>
      <c r="F4841">
        <v>0.90439999999999998</v>
      </c>
      <c r="G4841">
        <v>80.05</v>
      </c>
      <c r="H4841">
        <v>59.225000000000001</v>
      </c>
      <c r="I4841">
        <v>212</v>
      </c>
      <c r="J4841">
        <v>267.5</v>
      </c>
      <c r="K4841">
        <v>116.75</v>
      </c>
      <c r="M4841">
        <v>9.3800000000000008</v>
      </c>
    </row>
    <row r="4842" spans="3:13" x14ac:dyDescent="0.25">
      <c r="C4842" s="95">
        <v>36936</v>
      </c>
      <c r="D4842">
        <v>1.4558</v>
      </c>
      <c r="E4842">
        <v>27.28</v>
      </c>
      <c r="F4842">
        <v>0.91810000000000003</v>
      </c>
      <c r="G4842">
        <v>80.05</v>
      </c>
      <c r="H4842">
        <v>52.774999999999999</v>
      </c>
      <c r="I4842">
        <v>212.75</v>
      </c>
      <c r="J4842">
        <v>267.5</v>
      </c>
      <c r="K4842">
        <v>116.5</v>
      </c>
      <c r="M4842">
        <v>9.3800000000000008</v>
      </c>
    </row>
    <row r="4843" spans="3:13" x14ac:dyDescent="0.25">
      <c r="C4843" s="95">
        <v>36935</v>
      </c>
      <c r="D4843">
        <v>1.4521999999999999</v>
      </c>
      <c r="E4843">
        <v>28.46</v>
      </c>
      <c r="F4843">
        <v>0.92059999999999997</v>
      </c>
      <c r="G4843">
        <v>79.825000000000003</v>
      </c>
      <c r="H4843">
        <v>52.725000000000001</v>
      </c>
      <c r="I4843">
        <v>209.75</v>
      </c>
      <c r="J4843">
        <v>263</v>
      </c>
      <c r="K4843">
        <v>117.25</v>
      </c>
      <c r="M4843">
        <v>9.3800000000000008</v>
      </c>
    </row>
    <row r="4844" spans="3:13" x14ac:dyDescent="0.25">
      <c r="C4844" s="95">
        <v>36934</v>
      </c>
      <c r="D4844">
        <v>1.4527000000000001</v>
      </c>
      <c r="E4844">
        <v>29</v>
      </c>
      <c r="F4844">
        <v>0.93100000000000005</v>
      </c>
      <c r="G4844">
        <v>80.025000000000006</v>
      </c>
      <c r="H4844">
        <v>53.5</v>
      </c>
      <c r="I4844">
        <v>210.25</v>
      </c>
      <c r="J4844">
        <v>261.75</v>
      </c>
      <c r="K4844">
        <v>117.5</v>
      </c>
      <c r="M4844">
        <v>9.3800000000000008</v>
      </c>
    </row>
    <row r="4845" spans="3:13" x14ac:dyDescent="0.25">
      <c r="C4845" s="95">
        <v>36931</v>
      </c>
      <c r="D4845">
        <v>1.4431</v>
      </c>
      <c r="E4845">
        <v>29.25</v>
      </c>
      <c r="F4845">
        <v>0.92449999999999999</v>
      </c>
      <c r="G4845">
        <v>80.525000000000006</v>
      </c>
      <c r="H4845">
        <v>54.424999999999997</v>
      </c>
      <c r="I4845">
        <v>210.25</v>
      </c>
      <c r="J4845">
        <v>266.25</v>
      </c>
      <c r="K4845">
        <v>117</v>
      </c>
      <c r="M4845">
        <v>9.3800000000000008</v>
      </c>
    </row>
    <row r="4846" spans="3:13" x14ac:dyDescent="0.25">
      <c r="C4846" s="95">
        <v>36930</v>
      </c>
      <c r="D4846">
        <v>1.4436</v>
      </c>
      <c r="E4846">
        <v>29.84</v>
      </c>
      <c r="F4846">
        <v>0.91869999999999996</v>
      </c>
      <c r="G4846">
        <v>79.875</v>
      </c>
      <c r="H4846">
        <v>54.274999999999999</v>
      </c>
      <c r="I4846">
        <v>210</v>
      </c>
      <c r="J4846">
        <v>266.75</v>
      </c>
      <c r="K4846">
        <v>116.75</v>
      </c>
      <c r="M4846">
        <v>9.3800000000000008</v>
      </c>
    </row>
    <row r="4847" spans="3:13" x14ac:dyDescent="0.25">
      <c r="C4847" s="95">
        <v>36929</v>
      </c>
      <c r="D4847">
        <v>1.4514</v>
      </c>
      <c r="E4847">
        <v>29.91</v>
      </c>
      <c r="F4847">
        <v>0.92779999999999996</v>
      </c>
      <c r="G4847">
        <v>79.924999999999997</v>
      </c>
      <c r="H4847">
        <v>54.424999999999997</v>
      </c>
      <c r="I4847">
        <v>212.25</v>
      </c>
      <c r="J4847">
        <v>267</v>
      </c>
      <c r="K4847">
        <v>116.75</v>
      </c>
      <c r="M4847">
        <v>9.3800000000000008</v>
      </c>
    </row>
    <row r="4848" spans="3:13" x14ac:dyDescent="0.25">
      <c r="C4848" s="95">
        <v>36928</v>
      </c>
      <c r="D4848">
        <v>1.4595</v>
      </c>
      <c r="E4848">
        <v>28.7</v>
      </c>
      <c r="F4848">
        <v>0.93069999999999997</v>
      </c>
      <c r="G4848">
        <v>80.75</v>
      </c>
      <c r="H4848">
        <v>55.125</v>
      </c>
      <c r="I4848">
        <v>213.5</v>
      </c>
      <c r="J4848">
        <v>267</v>
      </c>
      <c r="K4848">
        <v>117.25</v>
      </c>
      <c r="M4848">
        <v>9.3800000000000008</v>
      </c>
    </row>
    <row r="4849" spans="3:13" x14ac:dyDescent="0.25">
      <c r="C4849" s="95">
        <v>36927</v>
      </c>
      <c r="D4849">
        <v>1.4743999999999999</v>
      </c>
      <c r="E4849">
        <v>28.45</v>
      </c>
      <c r="F4849">
        <v>0.93799999999999994</v>
      </c>
      <c r="G4849">
        <v>80.125</v>
      </c>
      <c r="H4849">
        <v>55.15</v>
      </c>
      <c r="I4849">
        <v>212</v>
      </c>
      <c r="J4849">
        <v>268.5</v>
      </c>
      <c r="K4849">
        <v>117</v>
      </c>
      <c r="M4849">
        <v>9.3800000000000008</v>
      </c>
    </row>
    <row r="4850" spans="3:13" x14ac:dyDescent="0.25">
      <c r="C4850" s="95">
        <v>36924</v>
      </c>
      <c r="D4850">
        <v>1.47</v>
      </c>
      <c r="E4850">
        <v>29.19</v>
      </c>
      <c r="F4850">
        <v>0.93600000000000005</v>
      </c>
      <c r="G4850">
        <v>79.8</v>
      </c>
      <c r="H4850">
        <v>55.924999999999997</v>
      </c>
      <c r="I4850">
        <v>213</v>
      </c>
      <c r="J4850">
        <v>272</v>
      </c>
      <c r="K4850">
        <v>117.75</v>
      </c>
      <c r="M4850">
        <v>9.3800000000000008</v>
      </c>
    </row>
    <row r="4851" spans="3:13" x14ac:dyDescent="0.25">
      <c r="C4851" s="95">
        <v>36923</v>
      </c>
      <c r="D4851">
        <v>1.4770000000000001</v>
      </c>
      <c r="E4851">
        <v>28.1</v>
      </c>
      <c r="F4851">
        <v>0.93879999999999997</v>
      </c>
      <c r="G4851">
        <v>79.05</v>
      </c>
      <c r="H4851">
        <v>56.55</v>
      </c>
      <c r="I4851">
        <v>211</v>
      </c>
      <c r="J4851">
        <v>270.25</v>
      </c>
      <c r="K4851">
        <v>118</v>
      </c>
      <c r="M4851">
        <v>9.3800000000000008</v>
      </c>
    </row>
    <row r="4852" spans="3:13" x14ac:dyDescent="0.25">
      <c r="C4852" s="95">
        <v>36922</v>
      </c>
      <c r="D4852">
        <v>1.4635</v>
      </c>
      <c r="E4852">
        <v>26.66</v>
      </c>
      <c r="F4852">
        <v>0.93620000000000003</v>
      </c>
      <c r="G4852">
        <v>77.55</v>
      </c>
      <c r="H4852">
        <v>54.8</v>
      </c>
      <c r="I4852">
        <v>209</v>
      </c>
      <c r="J4852">
        <v>273</v>
      </c>
      <c r="K4852">
        <v>118</v>
      </c>
      <c r="M4852">
        <v>9.3800000000000008</v>
      </c>
    </row>
    <row r="4853" spans="3:13" x14ac:dyDescent="0.25">
      <c r="C4853" s="95">
        <v>36921</v>
      </c>
      <c r="D4853">
        <v>1.4621999999999999</v>
      </c>
      <c r="E4853">
        <v>26.89</v>
      </c>
      <c r="F4853">
        <v>0.92649999999999999</v>
      </c>
      <c r="G4853">
        <v>77.625</v>
      </c>
      <c r="H4853">
        <v>55.05</v>
      </c>
      <c r="I4853">
        <v>209.25</v>
      </c>
      <c r="J4853">
        <v>270.5</v>
      </c>
      <c r="K4853">
        <v>117.5</v>
      </c>
      <c r="M4853">
        <v>9.3800000000000008</v>
      </c>
    </row>
    <row r="4854" spans="3:13" x14ac:dyDescent="0.25">
      <c r="C4854" s="95">
        <v>36920</v>
      </c>
      <c r="D4854">
        <v>1.458</v>
      </c>
      <c r="E4854">
        <v>26.6</v>
      </c>
      <c r="F4854">
        <v>0.91620000000000001</v>
      </c>
      <c r="G4854">
        <v>78.775000000000006</v>
      </c>
      <c r="H4854">
        <v>55.15</v>
      </c>
      <c r="I4854">
        <v>208.25</v>
      </c>
      <c r="J4854">
        <v>269.25</v>
      </c>
      <c r="K4854">
        <v>117.25</v>
      </c>
      <c r="M4854">
        <v>9.3800000000000008</v>
      </c>
    </row>
    <row r="4855" spans="3:13" x14ac:dyDescent="0.25">
      <c r="C4855" s="95">
        <v>36917</v>
      </c>
      <c r="D4855">
        <v>1.4609000000000001</v>
      </c>
      <c r="E4855">
        <v>26.98</v>
      </c>
      <c r="F4855">
        <v>0.92379999999999995</v>
      </c>
      <c r="G4855">
        <v>78.8</v>
      </c>
      <c r="H4855">
        <v>55.625</v>
      </c>
      <c r="I4855">
        <v>209.5</v>
      </c>
      <c r="J4855">
        <v>276.25</v>
      </c>
      <c r="K4855">
        <v>117.5</v>
      </c>
      <c r="M4855">
        <v>9.3800000000000008</v>
      </c>
    </row>
    <row r="4856" spans="3:13" x14ac:dyDescent="0.25">
      <c r="C4856" s="95">
        <v>36916</v>
      </c>
      <c r="D4856">
        <v>1.4592000000000001</v>
      </c>
      <c r="E4856">
        <v>26.46</v>
      </c>
      <c r="F4856">
        <v>0.92420000000000002</v>
      </c>
      <c r="G4856">
        <v>78.375</v>
      </c>
      <c r="H4856">
        <v>54.9</v>
      </c>
      <c r="I4856">
        <v>213.5</v>
      </c>
      <c r="J4856">
        <v>279</v>
      </c>
      <c r="K4856">
        <v>117.25</v>
      </c>
      <c r="M4856">
        <v>9.3800000000000008</v>
      </c>
    </row>
    <row r="4857" spans="3:13" x14ac:dyDescent="0.25">
      <c r="C4857" s="95">
        <v>36915</v>
      </c>
      <c r="D4857">
        <v>1.4537</v>
      </c>
      <c r="E4857">
        <v>26.26</v>
      </c>
      <c r="F4857">
        <v>0.92100000000000004</v>
      </c>
      <c r="G4857">
        <v>78.5</v>
      </c>
      <c r="H4857">
        <v>54.15</v>
      </c>
      <c r="I4857">
        <v>215.5</v>
      </c>
      <c r="J4857">
        <v>285.5</v>
      </c>
      <c r="K4857">
        <v>117</v>
      </c>
      <c r="M4857">
        <v>9.3800000000000008</v>
      </c>
    </row>
    <row r="4858" spans="3:13" x14ac:dyDescent="0.25">
      <c r="C4858" s="95">
        <v>36914</v>
      </c>
      <c r="D4858">
        <v>1.47</v>
      </c>
      <c r="E4858">
        <v>26.67</v>
      </c>
      <c r="F4858">
        <v>0.93759999999999999</v>
      </c>
      <c r="G4858">
        <v>78.224999999999994</v>
      </c>
      <c r="H4858">
        <v>55.2</v>
      </c>
      <c r="I4858">
        <v>214</v>
      </c>
      <c r="J4858">
        <v>285.75</v>
      </c>
      <c r="K4858">
        <v>117</v>
      </c>
      <c r="M4858">
        <v>9.3800000000000008</v>
      </c>
    </row>
    <row r="4859" spans="3:13" x14ac:dyDescent="0.25">
      <c r="C4859" s="95">
        <v>36913</v>
      </c>
      <c r="D4859">
        <v>1.4659</v>
      </c>
      <c r="E4859">
        <v>26.53</v>
      </c>
      <c r="F4859">
        <v>0.93930000000000002</v>
      </c>
      <c r="G4859">
        <v>79.05</v>
      </c>
      <c r="H4859">
        <v>56.674999999999997</v>
      </c>
      <c r="I4859">
        <v>215.25</v>
      </c>
      <c r="J4859">
        <v>285.25</v>
      </c>
      <c r="K4859">
        <v>117</v>
      </c>
      <c r="M4859">
        <v>9.3800000000000008</v>
      </c>
    </row>
    <row r="4860" spans="3:13" x14ac:dyDescent="0.25">
      <c r="C4860" s="95">
        <v>36910</v>
      </c>
      <c r="D4860">
        <v>1.4625999999999999</v>
      </c>
      <c r="E4860">
        <v>27.04</v>
      </c>
      <c r="F4860">
        <v>0.93359999999999999</v>
      </c>
      <c r="G4860">
        <v>78.625</v>
      </c>
      <c r="H4860">
        <v>56.75</v>
      </c>
      <c r="I4860">
        <v>215</v>
      </c>
      <c r="J4860">
        <v>285.5</v>
      </c>
      <c r="K4860">
        <v>117</v>
      </c>
      <c r="M4860">
        <v>9.3800000000000008</v>
      </c>
    </row>
    <row r="4861" spans="3:13" x14ac:dyDescent="0.25">
      <c r="C4861" s="95">
        <v>36909</v>
      </c>
      <c r="D4861">
        <v>1.4737</v>
      </c>
      <c r="E4861">
        <v>25.62</v>
      </c>
      <c r="F4861">
        <v>0.94399999999999995</v>
      </c>
      <c r="G4861">
        <v>79.625</v>
      </c>
      <c r="H4861">
        <v>56.325000000000003</v>
      </c>
      <c r="I4861">
        <v>218</v>
      </c>
      <c r="J4861">
        <v>284.5</v>
      </c>
      <c r="K4861">
        <v>117</v>
      </c>
      <c r="M4861">
        <v>9.3800000000000008</v>
      </c>
    </row>
    <row r="4862" spans="3:13" x14ac:dyDescent="0.25">
      <c r="C4862" s="95">
        <v>36908</v>
      </c>
      <c r="D4862">
        <v>1.4728000000000001</v>
      </c>
      <c r="E4862">
        <v>24.79</v>
      </c>
      <c r="F4862">
        <v>0.93520000000000003</v>
      </c>
      <c r="G4862">
        <v>80.2</v>
      </c>
      <c r="H4862">
        <v>57.375</v>
      </c>
      <c r="I4862">
        <v>217.5</v>
      </c>
      <c r="J4862">
        <v>282.5</v>
      </c>
      <c r="K4862">
        <v>117.75</v>
      </c>
      <c r="M4862">
        <v>9.3800000000000008</v>
      </c>
    </row>
    <row r="4863" spans="3:13" x14ac:dyDescent="0.25">
      <c r="C4863" s="95">
        <v>36907</v>
      </c>
      <c r="D4863">
        <v>1.4716</v>
      </c>
      <c r="E4863">
        <v>26.2</v>
      </c>
      <c r="F4863">
        <v>0.94140000000000001</v>
      </c>
      <c r="G4863">
        <v>81.075000000000003</v>
      </c>
      <c r="H4863">
        <v>55.975000000000001</v>
      </c>
      <c r="I4863">
        <v>216.25</v>
      </c>
      <c r="J4863">
        <v>285.25</v>
      </c>
      <c r="K4863">
        <v>117.5</v>
      </c>
      <c r="M4863">
        <v>9.3800000000000008</v>
      </c>
    </row>
    <row r="4864" spans="3:13" x14ac:dyDescent="0.25">
      <c r="C4864" s="95">
        <v>36906</v>
      </c>
      <c r="D4864">
        <v>1.4773000000000001</v>
      </c>
      <c r="E4864">
        <v>26.18</v>
      </c>
      <c r="F4864">
        <v>0.94220000000000004</v>
      </c>
      <c r="G4864">
        <v>79.575000000000003</v>
      </c>
      <c r="H4864">
        <v>56.7</v>
      </c>
      <c r="I4864">
        <v>213</v>
      </c>
      <c r="J4864">
        <v>289</v>
      </c>
      <c r="K4864">
        <v>117.5</v>
      </c>
      <c r="M4864">
        <v>9.3800000000000008</v>
      </c>
    </row>
    <row r="4865" spans="3:13" x14ac:dyDescent="0.25">
      <c r="C4865" s="95">
        <v>36903</v>
      </c>
      <c r="D4865">
        <v>1.4765999999999999</v>
      </c>
      <c r="E4865">
        <v>25.75</v>
      </c>
      <c r="F4865">
        <v>0.9516</v>
      </c>
      <c r="G4865">
        <v>79.575000000000003</v>
      </c>
      <c r="H4865">
        <v>56.7</v>
      </c>
      <c r="I4865">
        <v>213</v>
      </c>
      <c r="J4865">
        <v>289</v>
      </c>
      <c r="K4865">
        <v>117.5</v>
      </c>
      <c r="M4865">
        <v>9.3800000000000008</v>
      </c>
    </row>
    <row r="4866" spans="3:13" x14ac:dyDescent="0.25">
      <c r="C4866" s="95">
        <v>36902</v>
      </c>
      <c r="D4866">
        <v>1.498</v>
      </c>
      <c r="E4866">
        <v>25.61</v>
      </c>
      <c r="F4866">
        <v>0.95279999999999998</v>
      </c>
      <c r="G4866">
        <v>79.775000000000006</v>
      </c>
      <c r="H4866">
        <v>56.8</v>
      </c>
      <c r="I4866">
        <v>216.25</v>
      </c>
      <c r="J4866">
        <v>289.75</v>
      </c>
      <c r="K4866">
        <v>117.5</v>
      </c>
      <c r="M4866">
        <v>9.3800000000000008</v>
      </c>
    </row>
    <row r="4867" spans="3:13" x14ac:dyDescent="0.25">
      <c r="C4867" s="95">
        <v>36901</v>
      </c>
      <c r="D4867">
        <v>1.4873000000000001</v>
      </c>
      <c r="E4867">
        <v>25.34</v>
      </c>
      <c r="F4867">
        <v>0.93640000000000001</v>
      </c>
      <c r="G4867">
        <v>78.525000000000006</v>
      </c>
      <c r="H4867">
        <v>56</v>
      </c>
      <c r="I4867">
        <v>223.5</v>
      </c>
      <c r="J4867">
        <v>289</v>
      </c>
      <c r="K4867">
        <v>116.25</v>
      </c>
      <c r="M4867">
        <v>9.3800000000000008</v>
      </c>
    </row>
    <row r="4868" spans="3:13" x14ac:dyDescent="0.25">
      <c r="C4868" s="95">
        <v>36900</v>
      </c>
      <c r="D4868">
        <v>1.4903</v>
      </c>
      <c r="E4868">
        <v>24.59</v>
      </c>
      <c r="F4868">
        <v>0.94520000000000004</v>
      </c>
      <c r="G4868">
        <v>77.275000000000006</v>
      </c>
      <c r="H4868">
        <v>56.75</v>
      </c>
      <c r="I4868">
        <v>221.75</v>
      </c>
      <c r="J4868">
        <v>285</v>
      </c>
      <c r="K4868">
        <v>115</v>
      </c>
      <c r="M4868">
        <v>9.3800000000000008</v>
      </c>
    </row>
    <row r="4869" spans="3:13" x14ac:dyDescent="0.25">
      <c r="C4869" s="95">
        <v>36899</v>
      </c>
      <c r="D4869">
        <v>1.4961</v>
      </c>
      <c r="E4869">
        <v>24.43</v>
      </c>
      <c r="F4869">
        <v>0.9476</v>
      </c>
      <c r="G4869">
        <v>76.174999999999997</v>
      </c>
      <c r="H4869">
        <v>56.75</v>
      </c>
      <c r="I4869">
        <v>219.25</v>
      </c>
      <c r="J4869">
        <v>283</v>
      </c>
      <c r="K4869">
        <v>114.75</v>
      </c>
      <c r="M4869">
        <v>9.3800000000000008</v>
      </c>
    </row>
    <row r="4870" spans="3:13" x14ac:dyDescent="0.25">
      <c r="C4870" s="95">
        <v>36896</v>
      </c>
      <c r="D4870">
        <v>1.5024999999999999</v>
      </c>
      <c r="E4870">
        <v>25.18</v>
      </c>
      <c r="F4870">
        <v>0.95779999999999998</v>
      </c>
      <c r="G4870">
        <v>76.674999999999997</v>
      </c>
      <c r="H4870">
        <v>57.225000000000001</v>
      </c>
      <c r="I4870">
        <v>220</v>
      </c>
      <c r="J4870">
        <v>283</v>
      </c>
      <c r="K4870">
        <v>114.5</v>
      </c>
      <c r="M4870">
        <v>9.3800000000000008</v>
      </c>
    </row>
    <row r="4871" spans="3:13" x14ac:dyDescent="0.25">
      <c r="C4871" s="95">
        <v>36895</v>
      </c>
      <c r="D4871">
        <v>1.5015000000000001</v>
      </c>
      <c r="E4871">
        <v>25.35</v>
      </c>
      <c r="F4871">
        <v>0.94899999999999995</v>
      </c>
      <c r="G4871">
        <v>76.974999999999994</v>
      </c>
      <c r="H4871">
        <v>57.2</v>
      </c>
      <c r="I4871">
        <v>223.75</v>
      </c>
      <c r="J4871">
        <v>284.25</v>
      </c>
      <c r="K4871">
        <v>114.5</v>
      </c>
      <c r="M4871">
        <v>9.3800000000000008</v>
      </c>
    </row>
    <row r="4872" spans="3:13" x14ac:dyDescent="0.25">
      <c r="C4872" s="95">
        <v>36894</v>
      </c>
      <c r="D4872">
        <v>1.4906999999999999</v>
      </c>
      <c r="E4872">
        <v>25.03</v>
      </c>
      <c r="F4872">
        <v>0.92810000000000004</v>
      </c>
      <c r="G4872">
        <v>77.325000000000003</v>
      </c>
      <c r="H4872">
        <v>56.575000000000003</v>
      </c>
      <c r="I4872">
        <v>223.5</v>
      </c>
      <c r="J4872">
        <v>283.25</v>
      </c>
      <c r="K4872">
        <v>114.5</v>
      </c>
      <c r="M4872">
        <v>9.3800000000000008</v>
      </c>
    </row>
    <row r="4873" spans="3:13" x14ac:dyDescent="0.25">
      <c r="C4873" s="95">
        <v>36893</v>
      </c>
      <c r="D4873">
        <v>1.5</v>
      </c>
      <c r="E4873">
        <v>24.3</v>
      </c>
      <c r="F4873">
        <v>0.9496</v>
      </c>
      <c r="G4873">
        <v>77.924999999999997</v>
      </c>
      <c r="H4873">
        <v>57.174999999999997</v>
      </c>
      <c r="I4873">
        <v>220.75</v>
      </c>
      <c r="J4873">
        <v>276.25</v>
      </c>
      <c r="K4873">
        <v>114.75</v>
      </c>
      <c r="M4873">
        <v>9.3800000000000008</v>
      </c>
    </row>
    <row r="4874" spans="3:13" x14ac:dyDescent="0.25">
      <c r="C4874" s="95">
        <v>36892</v>
      </c>
      <c r="D4874">
        <v>1.4957</v>
      </c>
      <c r="E4874">
        <v>23.87</v>
      </c>
      <c r="F4874">
        <v>0.94220000000000004</v>
      </c>
      <c r="G4874">
        <v>80.224999999999994</v>
      </c>
      <c r="H4874">
        <v>56.825000000000003</v>
      </c>
      <c r="I4874">
        <v>224.75</v>
      </c>
      <c r="J4874">
        <v>279.5</v>
      </c>
      <c r="K4874">
        <v>115</v>
      </c>
      <c r="M4874">
        <v>9.3800000000000008</v>
      </c>
    </row>
    <row r="4875" spans="3:13" x14ac:dyDescent="0.25">
      <c r="C4875" s="95">
        <v>36889</v>
      </c>
      <c r="D4875">
        <v>1.4957</v>
      </c>
      <c r="E4875">
        <v>23.87</v>
      </c>
      <c r="F4875">
        <v>0.94220000000000004</v>
      </c>
      <c r="G4875">
        <v>80.224999999999994</v>
      </c>
      <c r="H4875">
        <v>56.825000000000003</v>
      </c>
      <c r="I4875">
        <v>224.75</v>
      </c>
      <c r="J4875">
        <v>279.5</v>
      </c>
      <c r="K4875">
        <v>115</v>
      </c>
      <c r="M4875">
        <v>9.3800000000000008</v>
      </c>
    </row>
    <row r="4876" spans="3:13" x14ac:dyDescent="0.25">
      <c r="C4876" s="95">
        <v>36888</v>
      </c>
      <c r="D4876">
        <v>1.4932000000000001</v>
      </c>
      <c r="E4876">
        <v>23.71</v>
      </c>
      <c r="F4876">
        <v>0.9294</v>
      </c>
      <c r="G4876">
        <v>79.349999999999994</v>
      </c>
      <c r="H4876">
        <v>56.1</v>
      </c>
      <c r="I4876">
        <v>222.5</v>
      </c>
      <c r="J4876">
        <v>271.75</v>
      </c>
      <c r="K4876">
        <v>115</v>
      </c>
      <c r="M4876">
        <v>9.3800000000000008</v>
      </c>
    </row>
    <row r="4877" spans="3:13" x14ac:dyDescent="0.25">
      <c r="C4877" s="95">
        <v>36887</v>
      </c>
      <c r="D4877">
        <v>1.4966999999999999</v>
      </c>
      <c r="E4877">
        <v>24.04</v>
      </c>
      <c r="F4877">
        <v>0.9304</v>
      </c>
      <c r="G4877">
        <v>78.95</v>
      </c>
      <c r="H4877">
        <v>55.725000000000001</v>
      </c>
      <c r="I4877">
        <v>220.25</v>
      </c>
      <c r="J4877">
        <v>272.75</v>
      </c>
      <c r="K4877">
        <v>114.75</v>
      </c>
      <c r="M4877">
        <v>9.43</v>
      </c>
    </row>
    <row r="4878" spans="3:13" x14ac:dyDescent="0.25">
      <c r="C4878" s="95">
        <v>36886</v>
      </c>
      <c r="D4878">
        <v>1.4827999999999999</v>
      </c>
      <c r="E4878">
        <v>23.66</v>
      </c>
      <c r="F4878">
        <v>0.93079999999999996</v>
      </c>
      <c r="G4878">
        <v>78.349999999999994</v>
      </c>
      <c r="H4878">
        <v>55.975000000000001</v>
      </c>
      <c r="I4878">
        <v>220</v>
      </c>
      <c r="J4878">
        <v>274.5</v>
      </c>
      <c r="K4878">
        <v>114.75</v>
      </c>
      <c r="M4878">
        <v>9.35</v>
      </c>
    </row>
    <row r="4879" spans="3:13" x14ac:dyDescent="0.25">
      <c r="C4879" s="95">
        <v>36885</v>
      </c>
      <c r="D4879">
        <v>1.4789000000000001</v>
      </c>
      <c r="E4879">
        <v>23.66</v>
      </c>
      <c r="F4879">
        <v>0.92510000000000003</v>
      </c>
      <c r="G4879">
        <v>79</v>
      </c>
      <c r="H4879">
        <v>56.575000000000003</v>
      </c>
      <c r="I4879">
        <v>220.75</v>
      </c>
      <c r="J4879">
        <v>275.75</v>
      </c>
      <c r="K4879">
        <v>114.75</v>
      </c>
      <c r="M4879">
        <v>9.35</v>
      </c>
    </row>
    <row r="4880" spans="3:13" x14ac:dyDescent="0.25">
      <c r="C4880" s="95">
        <v>36882</v>
      </c>
      <c r="D4880">
        <v>1.4779</v>
      </c>
      <c r="E4880">
        <v>23.66</v>
      </c>
      <c r="F4880">
        <v>0.92400000000000004</v>
      </c>
      <c r="G4880">
        <v>79</v>
      </c>
      <c r="H4880">
        <v>56.575000000000003</v>
      </c>
      <c r="I4880">
        <v>220.75</v>
      </c>
      <c r="J4880">
        <v>275.75</v>
      </c>
      <c r="K4880">
        <v>114.75</v>
      </c>
      <c r="M4880">
        <v>9.35</v>
      </c>
    </row>
    <row r="4881" spans="3:13" x14ac:dyDescent="0.25">
      <c r="C4881" s="95">
        <v>36881</v>
      </c>
      <c r="D4881">
        <v>1.4725999999999999</v>
      </c>
      <c r="E4881">
        <v>23.61</v>
      </c>
      <c r="F4881">
        <v>0.91600000000000004</v>
      </c>
      <c r="G4881">
        <v>77.974999999999994</v>
      </c>
      <c r="H4881">
        <v>55.85</v>
      </c>
      <c r="I4881">
        <v>220</v>
      </c>
      <c r="J4881">
        <v>272.75</v>
      </c>
      <c r="K4881">
        <v>115.25</v>
      </c>
      <c r="M4881">
        <v>9.1999999999999993</v>
      </c>
    </row>
    <row r="4882" spans="3:13" x14ac:dyDescent="0.25">
      <c r="C4882" s="95">
        <v>36880</v>
      </c>
      <c r="D4882">
        <v>1.4778</v>
      </c>
      <c r="E4882">
        <v>22.97</v>
      </c>
      <c r="F4882">
        <v>0.90939999999999999</v>
      </c>
      <c r="G4882">
        <v>78.474999999999994</v>
      </c>
      <c r="H4882">
        <v>56.25</v>
      </c>
      <c r="I4882">
        <v>218.25</v>
      </c>
      <c r="J4882">
        <v>271</v>
      </c>
      <c r="K4882">
        <v>115.25</v>
      </c>
      <c r="M4882">
        <v>9.23</v>
      </c>
    </row>
    <row r="4883" spans="3:13" x14ac:dyDescent="0.25">
      <c r="C4883" s="95">
        <v>36879</v>
      </c>
      <c r="D4883">
        <v>1.4689000000000001</v>
      </c>
      <c r="E4883">
        <v>25</v>
      </c>
      <c r="F4883">
        <v>0.89429999999999998</v>
      </c>
      <c r="G4883">
        <v>78</v>
      </c>
      <c r="H4883">
        <v>56.7</v>
      </c>
      <c r="I4883">
        <v>218.5</v>
      </c>
      <c r="J4883">
        <v>272.5</v>
      </c>
      <c r="K4883">
        <v>115</v>
      </c>
      <c r="M4883">
        <v>9.2200000000000006</v>
      </c>
    </row>
    <row r="4884" spans="3:13" x14ac:dyDescent="0.25">
      <c r="C4884" s="95">
        <v>36878</v>
      </c>
      <c r="D4884">
        <v>1.4737</v>
      </c>
      <c r="E4884">
        <v>26.24</v>
      </c>
      <c r="F4884">
        <v>0.89339999999999997</v>
      </c>
      <c r="G4884">
        <v>78.424999999999997</v>
      </c>
      <c r="H4884">
        <v>58.075000000000003</v>
      </c>
      <c r="I4884">
        <v>215.5</v>
      </c>
      <c r="J4884">
        <v>268.75</v>
      </c>
      <c r="K4884">
        <v>115</v>
      </c>
      <c r="M4884">
        <v>9.2100000000000009</v>
      </c>
    </row>
    <row r="4885" spans="3:13" x14ac:dyDescent="0.25">
      <c r="C4885" s="95">
        <v>36875</v>
      </c>
      <c r="D4885">
        <v>1.4742999999999999</v>
      </c>
      <c r="E4885">
        <v>25.89</v>
      </c>
      <c r="F4885">
        <v>0.8952</v>
      </c>
      <c r="G4885">
        <v>77.150000000000006</v>
      </c>
      <c r="H4885">
        <v>58.825000000000003</v>
      </c>
      <c r="I4885">
        <v>210.25</v>
      </c>
      <c r="J4885">
        <v>265.25</v>
      </c>
      <c r="K4885">
        <v>115</v>
      </c>
      <c r="M4885">
        <v>9.24</v>
      </c>
    </row>
    <row r="4886" spans="3:13" x14ac:dyDescent="0.25">
      <c r="C4886" s="95">
        <v>36874</v>
      </c>
      <c r="D4886">
        <v>1.4723999999999999</v>
      </c>
      <c r="E4886">
        <v>25.36</v>
      </c>
      <c r="F4886">
        <v>0.89049999999999996</v>
      </c>
      <c r="G4886">
        <v>76.7</v>
      </c>
      <c r="H4886">
        <v>58.825000000000003</v>
      </c>
      <c r="I4886">
        <v>210.5</v>
      </c>
      <c r="J4886">
        <v>253</v>
      </c>
      <c r="K4886">
        <v>115.25</v>
      </c>
      <c r="M4886">
        <v>9.2200000000000006</v>
      </c>
    </row>
    <row r="4887" spans="3:13" x14ac:dyDescent="0.25">
      <c r="C4887" s="95">
        <v>36873</v>
      </c>
      <c r="D4887">
        <v>1.4553</v>
      </c>
      <c r="E4887">
        <v>25.14</v>
      </c>
      <c r="F4887">
        <v>0.87660000000000005</v>
      </c>
      <c r="G4887">
        <v>77.025000000000006</v>
      </c>
      <c r="H4887">
        <v>58.825000000000003</v>
      </c>
      <c r="I4887">
        <v>207.5</v>
      </c>
      <c r="J4887">
        <v>255</v>
      </c>
      <c r="K4887">
        <v>115</v>
      </c>
      <c r="M4887">
        <v>9.2200000000000006</v>
      </c>
    </row>
    <row r="4888" spans="3:13" x14ac:dyDescent="0.25">
      <c r="C4888" s="95">
        <v>36872</v>
      </c>
      <c r="D4888">
        <v>1.4488000000000001</v>
      </c>
      <c r="E4888">
        <v>27.06</v>
      </c>
      <c r="F4888">
        <v>0.87880000000000003</v>
      </c>
      <c r="G4888">
        <v>76.724999999999994</v>
      </c>
      <c r="H4888">
        <v>57.875</v>
      </c>
      <c r="I4888">
        <v>206.75</v>
      </c>
      <c r="J4888">
        <v>254.5</v>
      </c>
      <c r="K4888">
        <v>114.25</v>
      </c>
      <c r="M4888">
        <v>9.18</v>
      </c>
    </row>
    <row r="4889" spans="3:13" x14ac:dyDescent="0.25">
      <c r="C4889" s="95">
        <v>36871</v>
      </c>
      <c r="D4889">
        <v>1.4556</v>
      </c>
      <c r="E4889">
        <v>27.54</v>
      </c>
      <c r="F4889">
        <v>0.87580000000000002</v>
      </c>
      <c r="G4889">
        <v>76.474999999999994</v>
      </c>
      <c r="H4889">
        <v>57.725000000000001</v>
      </c>
      <c r="I4889">
        <v>207</v>
      </c>
      <c r="J4889">
        <v>255</v>
      </c>
      <c r="K4889">
        <v>114.25</v>
      </c>
      <c r="M4889">
        <v>9.1999999999999993</v>
      </c>
    </row>
    <row r="4890" spans="3:13" x14ac:dyDescent="0.25">
      <c r="C4890" s="95">
        <v>36868</v>
      </c>
      <c r="D4890">
        <v>1.4463999999999999</v>
      </c>
      <c r="E4890">
        <v>26.56</v>
      </c>
      <c r="F4890">
        <v>0.88600000000000001</v>
      </c>
      <c r="G4890">
        <v>76.424999999999997</v>
      </c>
      <c r="H4890">
        <v>56.35</v>
      </c>
      <c r="I4890">
        <v>209.25</v>
      </c>
      <c r="J4890">
        <v>257.5</v>
      </c>
      <c r="K4890">
        <v>113.75</v>
      </c>
      <c r="M4890">
        <v>9.2200000000000006</v>
      </c>
    </row>
    <row r="4891" spans="3:13" x14ac:dyDescent="0.25">
      <c r="C4891" s="95">
        <v>36867</v>
      </c>
      <c r="D4891">
        <v>1.4441999999999999</v>
      </c>
      <c r="E4891">
        <v>27.47</v>
      </c>
      <c r="F4891">
        <v>0.88919999999999999</v>
      </c>
      <c r="G4891">
        <v>75.95</v>
      </c>
      <c r="H4891">
        <v>55.8</v>
      </c>
      <c r="I4891">
        <v>205</v>
      </c>
      <c r="J4891">
        <v>254.75</v>
      </c>
      <c r="K4891">
        <v>116</v>
      </c>
      <c r="M4891">
        <v>9.3000000000000007</v>
      </c>
    </row>
    <row r="4892" spans="3:13" x14ac:dyDescent="0.25">
      <c r="C4892" s="95">
        <v>36866</v>
      </c>
      <c r="D4892">
        <v>1.4421999999999999</v>
      </c>
      <c r="E4892">
        <v>28.01</v>
      </c>
      <c r="F4892">
        <v>0.89129999999999998</v>
      </c>
      <c r="G4892">
        <v>75.075000000000003</v>
      </c>
      <c r="H4892">
        <v>56.024999999999999</v>
      </c>
      <c r="I4892">
        <v>208.5</v>
      </c>
      <c r="J4892">
        <v>260</v>
      </c>
      <c r="K4892">
        <v>116.25</v>
      </c>
      <c r="M4892">
        <v>9.3000000000000007</v>
      </c>
    </row>
    <row r="4893" spans="3:13" x14ac:dyDescent="0.25">
      <c r="C4893" s="95">
        <v>36865</v>
      </c>
      <c r="D4893">
        <v>1.4321999999999999</v>
      </c>
      <c r="E4893">
        <v>27.79</v>
      </c>
      <c r="F4893">
        <v>0.87960000000000005</v>
      </c>
      <c r="G4893">
        <v>73.924999999999997</v>
      </c>
      <c r="H4893">
        <v>54.95</v>
      </c>
      <c r="I4893">
        <v>209.25</v>
      </c>
      <c r="J4893">
        <v>259.25</v>
      </c>
      <c r="K4893">
        <v>116.25</v>
      </c>
      <c r="M4893">
        <v>9.3000000000000007</v>
      </c>
    </row>
    <row r="4894" spans="3:13" x14ac:dyDescent="0.25">
      <c r="C4894" s="95">
        <v>36864</v>
      </c>
      <c r="D4894">
        <v>1.4528000000000001</v>
      </c>
      <c r="E4894">
        <v>29.34</v>
      </c>
      <c r="F4894">
        <v>0.88900000000000001</v>
      </c>
      <c r="G4894">
        <v>73.375</v>
      </c>
      <c r="H4894">
        <v>55.274999999999999</v>
      </c>
      <c r="I4894">
        <v>209.75</v>
      </c>
      <c r="J4894">
        <v>262</v>
      </c>
      <c r="K4894">
        <v>116.25</v>
      </c>
      <c r="M4894">
        <v>9.32</v>
      </c>
    </row>
    <row r="4895" spans="3:13" x14ac:dyDescent="0.25">
      <c r="C4895" s="95">
        <v>36861</v>
      </c>
      <c r="D4895">
        <v>1.4431</v>
      </c>
      <c r="E4895">
        <v>30.17</v>
      </c>
      <c r="F4895">
        <v>0.87839999999999996</v>
      </c>
      <c r="G4895">
        <v>72.424999999999997</v>
      </c>
      <c r="H4895">
        <v>54.65</v>
      </c>
      <c r="I4895">
        <v>210</v>
      </c>
      <c r="J4895">
        <v>260.25</v>
      </c>
      <c r="K4895">
        <v>116.5</v>
      </c>
      <c r="M4895">
        <v>9.34</v>
      </c>
    </row>
    <row r="4896" spans="3:13" x14ac:dyDescent="0.25">
      <c r="C4896" s="95">
        <v>36860</v>
      </c>
      <c r="D4896">
        <v>1.4258999999999999</v>
      </c>
      <c r="E4896">
        <v>31.88</v>
      </c>
      <c r="F4896">
        <v>0.87219999999999998</v>
      </c>
      <c r="G4896">
        <v>72.174999999999997</v>
      </c>
      <c r="H4896">
        <v>54.45</v>
      </c>
      <c r="I4896">
        <v>208.75</v>
      </c>
      <c r="J4896">
        <v>256</v>
      </c>
      <c r="K4896">
        <v>116.5</v>
      </c>
      <c r="M4896">
        <v>9.3800000000000008</v>
      </c>
    </row>
    <row r="4897" spans="3:13" x14ac:dyDescent="0.25">
      <c r="C4897" s="95">
        <v>36859</v>
      </c>
      <c r="D4897">
        <v>1.4227000000000001</v>
      </c>
      <c r="E4897">
        <v>32.68</v>
      </c>
      <c r="F4897">
        <v>0.85740000000000005</v>
      </c>
      <c r="G4897">
        <v>72.150000000000006</v>
      </c>
      <c r="H4897">
        <v>53.875</v>
      </c>
      <c r="I4897">
        <v>205</v>
      </c>
      <c r="J4897">
        <v>251.5</v>
      </c>
      <c r="K4897">
        <v>117</v>
      </c>
      <c r="M4897">
        <v>8.57</v>
      </c>
    </row>
    <row r="4898" spans="3:13" x14ac:dyDescent="0.25">
      <c r="C4898" s="95">
        <v>36858</v>
      </c>
      <c r="D4898">
        <v>1.4157999999999999</v>
      </c>
      <c r="E4898">
        <v>32.19</v>
      </c>
      <c r="F4898">
        <v>0.85640000000000005</v>
      </c>
      <c r="G4898">
        <v>72.825000000000003</v>
      </c>
      <c r="H4898">
        <v>53.65</v>
      </c>
      <c r="I4898">
        <v>207.75</v>
      </c>
      <c r="J4898">
        <v>255.5</v>
      </c>
      <c r="K4898">
        <v>117</v>
      </c>
      <c r="M4898">
        <v>8.6</v>
      </c>
    </row>
    <row r="4899" spans="3:13" x14ac:dyDescent="0.25">
      <c r="C4899" s="95">
        <v>36857</v>
      </c>
      <c r="D4899">
        <v>1.4160999999999999</v>
      </c>
      <c r="E4899">
        <v>33.06</v>
      </c>
      <c r="F4899">
        <v>0.85119999999999996</v>
      </c>
      <c r="G4899">
        <v>72.5</v>
      </c>
      <c r="H4899">
        <v>54.05</v>
      </c>
      <c r="I4899">
        <v>210.5</v>
      </c>
      <c r="J4899">
        <v>257.25</v>
      </c>
      <c r="K4899">
        <v>116.75</v>
      </c>
      <c r="M4899">
        <v>8.6</v>
      </c>
    </row>
    <row r="4900" spans="3:13" x14ac:dyDescent="0.25">
      <c r="C4900" s="95">
        <v>36854</v>
      </c>
      <c r="D4900">
        <v>1.3993</v>
      </c>
      <c r="E4900">
        <v>33.119999999999997</v>
      </c>
      <c r="F4900">
        <v>0.83830000000000005</v>
      </c>
      <c r="G4900">
        <v>72.875</v>
      </c>
      <c r="H4900">
        <v>54.8</v>
      </c>
      <c r="I4900">
        <v>211.25</v>
      </c>
      <c r="J4900">
        <v>260.5</v>
      </c>
      <c r="K4900">
        <v>116.5</v>
      </c>
      <c r="M4900">
        <v>8.65</v>
      </c>
    </row>
    <row r="4901" spans="3:13" x14ac:dyDescent="0.25">
      <c r="C4901" s="95">
        <v>36853</v>
      </c>
      <c r="D4901">
        <v>1.3989</v>
      </c>
      <c r="E4901">
        <v>33.28</v>
      </c>
      <c r="F4901">
        <v>0.83799999999999997</v>
      </c>
      <c r="G4901">
        <v>73.325000000000003</v>
      </c>
      <c r="H4901">
        <v>54.55</v>
      </c>
      <c r="I4901">
        <v>210.25</v>
      </c>
      <c r="J4901">
        <v>257.5</v>
      </c>
      <c r="K4901">
        <v>116.5</v>
      </c>
      <c r="M4901">
        <v>8.6999999999999993</v>
      </c>
    </row>
    <row r="4902" spans="3:13" x14ac:dyDescent="0.25">
      <c r="C4902" s="95">
        <v>36852</v>
      </c>
      <c r="D4902">
        <v>1.4067000000000001</v>
      </c>
      <c r="E4902">
        <v>33.24</v>
      </c>
      <c r="F4902">
        <v>0.84399999999999997</v>
      </c>
      <c r="G4902">
        <v>73.325000000000003</v>
      </c>
      <c r="H4902">
        <v>54.55</v>
      </c>
      <c r="I4902">
        <v>210.25</v>
      </c>
      <c r="J4902">
        <v>257.5</v>
      </c>
      <c r="K4902">
        <v>116</v>
      </c>
      <c r="M4902">
        <v>8.6999999999999993</v>
      </c>
    </row>
    <row r="4903" spans="3:13" x14ac:dyDescent="0.25">
      <c r="C4903" s="95">
        <v>36851</v>
      </c>
      <c r="D4903">
        <v>1.4176</v>
      </c>
      <c r="E4903">
        <v>33.1</v>
      </c>
      <c r="F4903">
        <v>0.84330000000000005</v>
      </c>
      <c r="G4903">
        <v>72.775000000000006</v>
      </c>
      <c r="H4903">
        <v>53.85</v>
      </c>
      <c r="I4903">
        <v>210.75</v>
      </c>
      <c r="J4903">
        <v>254.75</v>
      </c>
      <c r="K4903">
        <v>115.25</v>
      </c>
      <c r="M4903">
        <v>8.75</v>
      </c>
    </row>
    <row r="4904" spans="3:13" x14ac:dyDescent="0.25">
      <c r="C4904" s="95">
        <v>36850</v>
      </c>
      <c r="D4904">
        <v>1.4224000000000001</v>
      </c>
      <c r="E4904">
        <v>33.07</v>
      </c>
      <c r="F4904">
        <v>0.85109999999999997</v>
      </c>
      <c r="G4904">
        <v>73.224999999999994</v>
      </c>
      <c r="H4904">
        <v>53.674999999999997</v>
      </c>
      <c r="I4904">
        <v>211</v>
      </c>
      <c r="J4904">
        <v>256</v>
      </c>
      <c r="K4904">
        <v>115</v>
      </c>
      <c r="M4904">
        <v>8.76</v>
      </c>
    </row>
    <row r="4905" spans="3:13" x14ac:dyDescent="0.25">
      <c r="C4905" s="95">
        <v>36847</v>
      </c>
      <c r="D4905">
        <v>1.4238</v>
      </c>
      <c r="E4905">
        <v>33.08</v>
      </c>
      <c r="F4905">
        <v>0.84870000000000001</v>
      </c>
      <c r="G4905">
        <v>72.95</v>
      </c>
      <c r="H4905">
        <v>54.325000000000003</v>
      </c>
      <c r="I4905">
        <v>211.25</v>
      </c>
      <c r="J4905">
        <v>256</v>
      </c>
      <c r="K4905">
        <v>115.25</v>
      </c>
      <c r="M4905">
        <v>8.76</v>
      </c>
    </row>
    <row r="4906" spans="3:13" x14ac:dyDescent="0.25">
      <c r="C4906" s="95">
        <v>36846</v>
      </c>
      <c r="D4906">
        <v>1.4232</v>
      </c>
      <c r="E4906">
        <v>32.770000000000003</v>
      </c>
      <c r="F4906">
        <v>0.8518</v>
      </c>
      <c r="G4906">
        <v>72.625</v>
      </c>
      <c r="H4906">
        <v>54.024999999999999</v>
      </c>
      <c r="I4906">
        <v>208.75</v>
      </c>
      <c r="J4906">
        <v>254.5</v>
      </c>
      <c r="K4906">
        <v>115.25</v>
      </c>
      <c r="M4906">
        <v>8.8000000000000007</v>
      </c>
    </row>
    <row r="4907" spans="3:13" x14ac:dyDescent="0.25">
      <c r="C4907" s="95">
        <v>36845</v>
      </c>
      <c r="D4907">
        <v>1.4267000000000001</v>
      </c>
      <c r="E4907">
        <v>33.9</v>
      </c>
      <c r="F4907">
        <v>0.85699999999999998</v>
      </c>
      <c r="G4907">
        <v>72.125</v>
      </c>
      <c r="H4907">
        <v>54.1</v>
      </c>
      <c r="I4907">
        <v>207.5</v>
      </c>
      <c r="J4907">
        <v>254.5</v>
      </c>
      <c r="K4907">
        <v>115.25</v>
      </c>
      <c r="M4907">
        <v>8.8000000000000007</v>
      </c>
    </row>
    <row r="4908" spans="3:13" x14ac:dyDescent="0.25">
      <c r="C4908" s="95">
        <v>36844</v>
      </c>
      <c r="D4908">
        <v>1.431</v>
      </c>
      <c r="E4908">
        <v>32.69</v>
      </c>
      <c r="F4908">
        <v>0.8579</v>
      </c>
      <c r="G4908">
        <v>72.275000000000006</v>
      </c>
      <c r="H4908">
        <v>54.55</v>
      </c>
      <c r="I4908">
        <v>208</v>
      </c>
      <c r="J4908">
        <v>255.75</v>
      </c>
      <c r="K4908">
        <v>114.25</v>
      </c>
      <c r="M4908">
        <v>8.75</v>
      </c>
    </row>
    <row r="4909" spans="3:13" x14ac:dyDescent="0.25">
      <c r="C4909" s="95">
        <v>36843</v>
      </c>
      <c r="D4909">
        <v>1.4370000000000001</v>
      </c>
      <c r="E4909">
        <v>32.94</v>
      </c>
      <c r="F4909">
        <v>0.85919999999999996</v>
      </c>
      <c r="G4909">
        <v>71.75</v>
      </c>
      <c r="H4909">
        <v>52.725000000000001</v>
      </c>
      <c r="I4909">
        <v>208.75</v>
      </c>
      <c r="J4909">
        <v>257.75</v>
      </c>
      <c r="K4909">
        <v>113.25</v>
      </c>
      <c r="M4909">
        <v>8.75</v>
      </c>
    </row>
    <row r="4910" spans="3:13" x14ac:dyDescent="0.25">
      <c r="C4910" s="95">
        <v>36840</v>
      </c>
      <c r="D4910">
        <v>1.425</v>
      </c>
      <c r="E4910">
        <v>32.020000000000003</v>
      </c>
      <c r="F4910">
        <v>0.86019999999999996</v>
      </c>
      <c r="G4910">
        <v>71.724999999999994</v>
      </c>
      <c r="H4910">
        <v>52.774999999999999</v>
      </c>
      <c r="I4910">
        <v>210</v>
      </c>
      <c r="J4910">
        <v>256.75</v>
      </c>
      <c r="K4910">
        <v>111.5</v>
      </c>
      <c r="M4910">
        <v>8.75</v>
      </c>
    </row>
    <row r="4911" spans="3:13" x14ac:dyDescent="0.25">
      <c r="C4911" s="95">
        <v>36839</v>
      </c>
      <c r="D4911">
        <v>1.4320999999999999</v>
      </c>
      <c r="E4911">
        <v>32.159999999999997</v>
      </c>
      <c r="F4911">
        <v>0.86599999999999999</v>
      </c>
      <c r="G4911">
        <v>72.125</v>
      </c>
      <c r="H4911">
        <v>52.575000000000003</v>
      </c>
      <c r="I4911">
        <v>211.25</v>
      </c>
      <c r="J4911">
        <v>258.25</v>
      </c>
      <c r="K4911">
        <v>111.25</v>
      </c>
      <c r="M4911">
        <v>8.76</v>
      </c>
    </row>
    <row r="4912" spans="3:13" x14ac:dyDescent="0.25">
      <c r="C4912" s="95">
        <v>36838</v>
      </c>
      <c r="D4912">
        <v>1.4235</v>
      </c>
      <c r="E4912">
        <v>31.32</v>
      </c>
      <c r="F4912">
        <v>0.85560000000000003</v>
      </c>
      <c r="G4912">
        <v>72</v>
      </c>
      <c r="H4912">
        <v>52.2</v>
      </c>
      <c r="I4912">
        <v>213.5</v>
      </c>
      <c r="J4912">
        <v>265.25</v>
      </c>
      <c r="K4912">
        <v>111</v>
      </c>
      <c r="M4912">
        <v>8.6999999999999993</v>
      </c>
    </row>
    <row r="4913" spans="3:13" x14ac:dyDescent="0.25">
      <c r="C4913" s="95">
        <v>36837</v>
      </c>
      <c r="D4913">
        <v>1.4345000000000001</v>
      </c>
      <c r="E4913">
        <v>31.68</v>
      </c>
      <c r="F4913">
        <v>0.86019999999999996</v>
      </c>
      <c r="G4913">
        <v>72.349999999999994</v>
      </c>
      <c r="H4913">
        <v>52.3</v>
      </c>
      <c r="I4913">
        <v>211.25</v>
      </c>
      <c r="J4913">
        <v>262.25</v>
      </c>
      <c r="K4913">
        <v>111</v>
      </c>
      <c r="M4913">
        <v>8.69</v>
      </c>
    </row>
    <row r="4914" spans="3:13" x14ac:dyDescent="0.25">
      <c r="C4914" s="95">
        <v>36836</v>
      </c>
      <c r="D4914">
        <v>1.427</v>
      </c>
      <c r="E4914">
        <v>31.29</v>
      </c>
      <c r="F4914">
        <v>0.86109999999999998</v>
      </c>
      <c r="G4914">
        <v>73.05</v>
      </c>
      <c r="H4914">
        <v>53.325000000000003</v>
      </c>
      <c r="I4914">
        <v>209.5</v>
      </c>
      <c r="J4914">
        <v>262.75</v>
      </c>
      <c r="K4914">
        <v>110.75</v>
      </c>
      <c r="M4914">
        <v>8.69</v>
      </c>
    </row>
    <row r="4915" spans="3:13" x14ac:dyDescent="0.25">
      <c r="C4915" s="95">
        <v>36833</v>
      </c>
      <c r="D4915">
        <v>1.4484999999999999</v>
      </c>
      <c r="E4915">
        <v>30.85</v>
      </c>
      <c r="F4915">
        <v>0.86639999999999995</v>
      </c>
      <c r="G4915">
        <v>72.525000000000006</v>
      </c>
      <c r="H4915">
        <v>52.575000000000003</v>
      </c>
      <c r="I4915">
        <v>210</v>
      </c>
      <c r="J4915">
        <v>264</v>
      </c>
      <c r="K4915">
        <v>111</v>
      </c>
      <c r="M4915">
        <v>8.5</v>
      </c>
    </row>
    <row r="4916" spans="3:13" x14ac:dyDescent="0.25">
      <c r="C4916" s="95">
        <v>36832</v>
      </c>
      <c r="D4916">
        <v>1.4459</v>
      </c>
      <c r="E4916">
        <v>30.78</v>
      </c>
      <c r="F4916">
        <v>0.85929999999999995</v>
      </c>
      <c r="G4916">
        <v>71.724999999999994</v>
      </c>
      <c r="H4916">
        <v>51.274999999999999</v>
      </c>
      <c r="I4916">
        <v>208.75</v>
      </c>
      <c r="J4916">
        <v>259.75</v>
      </c>
      <c r="K4916">
        <v>111</v>
      </c>
      <c r="M4916">
        <v>8.75</v>
      </c>
    </row>
    <row r="4917" spans="3:13" x14ac:dyDescent="0.25">
      <c r="C4917" s="95">
        <v>36831</v>
      </c>
      <c r="D4917">
        <v>1.4512</v>
      </c>
      <c r="E4917">
        <v>31.31</v>
      </c>
      <c r="F4917">
        <v>0.86119999999999997</v>
      </c>
      <c r="G4917">
        <v>72.174999999999997</v>
      </c>
      <c r="H4917">
        <v>51.45</v>
      </c>
      <c r="I4917">
        <v>202.25</v>
      </c>
      <c r="J4917">
        <v>254.75</v>
      </c>
      <c r="K4917">
        <v>111</v>
      </c>
      <c r="M4917">
        <v>8.9</v>
      </c>
    </row>
    <row r="4918" spans="3:13" x14ac:dyDescent="0.25">
      <c r="C4918" s="95">
        <v>36830</v>
      </c>
      <c r="D4918">
        <v>1.4480999999999999</v>
      </c>
      <c r="E4918">
        <v>30.76</v>
      </c>
      <c r="F4918">
        <v>0.84899999999999998</v>
      </c>
      <c r="G4918">
        <v>72.5</v>
      </c>
      <c r="H4918">
        <v>51.174999999999997</v>
      </c>
      <c r="I4918">
        <v>202.25</v>
      </c>
      <c r="J4918">
        <v>254.75</v>
      </c>
      <c r="K4918">
        <v>111</v>
      </c>
      <c r="M4918">
        <v>8.9</v>
      </c>
    </row>
    <row r="4919" spans="3:13" x14ac:dyDescent="0.25">
      <c r="C4919" s="95">
        <v>36829</v>
      </c>
      <c r="D4919">
        <v>1.4497</v>
      </c>
      <c r="E4919">
        <v>31.14</v>
      </c>
      <c r="F4919">
        <v>0.83979999999999999</v>
      </c>
      <c r="G4919">
        <v>71.5</v>
      </c>
      <c r="H4919">
        <v>50.75</v>
      </c>
      <c r="I4919">
        <v>196</v>
      </c>
      <c r="J4919">
        <v>255.5</v>
      </c>
      <c r="K4919">
        <v>111.25</v>
      </c>
      <c r="M4919">
        <v>8.9</v>
      </c>
    </row>
    <row r="4920" spans="3:13" x14ac:dyDescent="0.25">
      <c r="C4920" s="95">
        <v>36826</v>
      </c>
      <c r="D4920">
        <v>1.4550000000000001</v>
      </c>
      <c r="E4920">
        <v>30.95</v>
      </c>
      <c r="F4920">
        <v>0.83940000000000003</v>
      </c>
      <c r="G4920">
        <v>71.174999999999997</v>
      </c>
      <c r="H4920">
        <v>51.075000000000003</v>
      </c>
      <c r="I4920">
        <v>196.25</v>
      </c>
      <c r="J4920">
        <v>259</v>
      </c>
      <c r="K4920">
        <v>111</v>
      </c>
      <c r="M4920">
        <v>10.039999999999999</v>
      </c>
    </row>
    <row r="4921" spans="3:13" x14ac:dyDescent="0.25">
      <c r="C4921" s="95">
        <v>36825</v>
      </c>
      <c r="D4921">
        <v>1.4359999999999999</v>
      </c>
      <c r="E4921">
        <v>31.96</v>
      </c>
      <c r="F4921">
        <v>0.83009999999999995</v>
      </c>
      <c r="G4921">
        <v>70.924999999999997</v>
      </c>
      <c r="H4921">
        <v>51.475000000000001</v>
      </c>
      <c r="I4921">
        <v>198</v>
      </c>
      <c r="J4921">
        <v>256.25</v>
      </c>
      <c r="K4921">
        <v>112.25</v>
      </c>
      <c r="M4921">
        <v>10.050000000000001</v>
      </c>
    </row>
    <row r="4922" spans="3:13" x14ac:dyDescent="0.25">
      <c r="C4922" s="95">
        <v>36824</v>
      </c>
      <c r="D4922">
        <v>1.4316</v>
      </c>
      <c r="E4922">
        <v>31.36</v>
      </c>
      <c r="F4922">
        <v>0.82699999999999996</v>
      </c>
      <c r="G4922">
        <v>71.099999999999994</v>
      </c>
      <c r="H4922">
        <v>51.95</v>
      </c>
      <c r="I4922">
        <v>199</v>
      </c>
      <c r="J4922">
        <v>255.5</v>
      </c>
      <c r="K4922">
        <v>112.25</v>
      </c>
      <c r="M4922">
        <v>10.050000000000001</v>
      </c>
    </row>
    <row r="4923" spans="3:13" x14ac:dyDescent="0.25">
      <c r="C4923" s="95">
        <v>36823</v>
      </c>
      <c r="D4923">
        <v>1.4496</v>
      </c>
      <c r="E4923">
        <v>31.59</v>
      </c>
      <c r="F4923">
        <v>0.83560000000000001</v>
      </c>
      <c r="G4923">
        <v>70.7</v>
      </c>
      <c r="H4923">
        <v>53.575000000000003</v>
      </c>
      <c r="I4923">
        <v>199.5</v>
      </c>
      <c r="J4923">
        <v>256.25</v>
      </c>
      <c r="K4923">
        <v>112.75</v>
      </c>
      <c r="M4923">
        <v>10.1</v>
      </c>
    </row>
    <row r="4924" spans="3:13" x14ac:dyDescent="0.25">
      <c r="C4924" s="95">
        <v>36822</v>
      </c>
      <c r="D4924">
        <v>1.4539</v>
      </c>
      <c r="E4924">
        <v>32.090000000000003</v>
      </c>
      <c r="F4924">
        <v>0.83520000000000005</v>
      </c>
      <c r="G4924">
        <v>70.125</v>
      </c>
      <c r="H4924">
        <v>53.15</v>
      </c>
      <c r="I4924">
        <v>199</v>
      </c>
      <c r="J4924">
        <v>256.75</v>
      </c>
      <c r="K4924">
        <v>113.25</v>
      </c>
      <c r="M4924">
        <v>10.1</v>
      </c>
    </row>
    <row r="4925" spans="3:13" x14ac:dyDescent="0.25">
      <c r="C4925" s="95">
        <v>36819</v>
      </c>
      <c r="D4925">
        <v>1.4510000000000001</v>
      </c>
      <c r="E4925">
        <v>31.62</v>
      </c>
      <c r="F4925">
        <v>0.84189999999999998</v>
      </c>
      <c r="G4925">
        <v>69.825000000000003</v>
      </c>
      <c r="H4925">
        <v>52.2</v>
      </c>
      <c r="I4925">
        <v>201.25</v>
      </c>
      <c r="J4925">
        <v>261.25</v>
      </c>
      <c r="K4925">
        <v>113.5</v>
      </c>
      <c r="M4925">
        <v>10.07</v>
      </c>
    </row>
    <row r="4926" spans="3:13" x14ac:dyDescent="0.25">
      <c r="C4926" s="95">
        <v>36818</v>
      </c>
      <c r="D4926">
        <v>1.446</v>
      </c>
      <c r="E4926">
        <v>30.74</v>
      </c>
      <c r="F4926">
        <v>0.84309999999999996</v>
      </c>
      <c r="G4926">
        <v>69.474999999999994</v>
      </c>
      <c r="H4926">
        <v>51.9</v>
      </c>
      <c r="I4926">
        <v>203</v>
      </c>
      <c r="J4926">
        <v>260.25</v>
      </c>
      <c r="K4926">
        <v>113.75</v>
      </c>
      <c r="M4926">
        <v>10.01</v>
      </c>
    </row>
    <row r="4927" spans="3:13" x14ac:dyDescent="0.25">
      <c r="C4927" s="95">
        <v>36817</v>
      </c>
      <c r="D4927">
        <v>1.4433</v>
      </c>
      <c r="E4927">
        <v>31.1</v>
      </c>
      <c r="F4927">
        <v>0.83879999999999999</v>
      </c>
      <c r="G4927">
        <v>69.825000000000003</v>
      </c>
      <c r="H4927">
        <v>53.3</v>
      </c>
      <c r="I4927">
        <v>202</v>
      </c>
      <c r="J4927">
        <v>263.75</v>
      </c>
      <c r="K4927">
        <v>113.75</v>
      </c>
      <c r="M4927">
        <v>10.09</v>
      </c>
    </row>
    <row r="4928" spans="3:13" x14ac:dyDescent="0.25">
      <c r="C4928" s="95">
        <v>36816</v>
      </c>
      <c r="D4928">
        <v>1.4499</v>
      </c>
      <c r="E4928">
        <v>31.13</v>
      </c>
      <c r="F4928">
        <v>0.85399999999999998</v>
      </c>
      <c r="G4928">
        <v>69.599999999999994</v>
      </c>
      <c r="H4928">
        <v>53.225000000000001</v>
      </c>
      <c r="I4928">
        <v>203.5</v>
      </c>
      <c r="J4928">
        <v>268.5</v>
      </c>
      <c r="K4928">
        <v>114</v>
      </c>
      <c r="M4928">
        <v>10.050000000000001</v>
      </c>
    </row>
    <row r="4929" spans="3:13" x14ac:dyDescent="0.25">
      <c r="C4929" s="95">
        <v>36815</v>
      </c>
      <c r="D4929">
        <v>1.4473</v>
      </c>
      <c r="E4929">
        <v>31.9</v>
      </c>
      <c r="F4929">
        <v>0.8498</v>
      </c>
      <c r="G4929">
        <v>68.95</v>
      </c>
      <c r="H4929">
        <v>59.2</v>
      </c>
      <c r="I4929">
        <v>202.75</v>
      </c>
      <c r="J4929">
        <v>270.75</v>
      </c>
      <c r="K4929">
        <v>114.25</v>
      </c>
      <c r="M4929">
        <v>10</v>
      </c>
    </row>
    <row r="4930" spans="3:13" x14ac:dyDescent="0.25">
      <c r="C4930" s="95">
        <v>36812</v>
      </c>
      <c r="D4930">
        <v>1.45</v>
      </c>
      <c r="E4930">
        <v>32.520000000000003</v>
      </c>
      <c r="F4930">
        <v>0.85599999999999998</v>
      </c>
      <c r="G4930">
        <v>68.674999999999997</v>
      </c>
      <c r="H4930">
        <v>59.2</v>
      </c>
      <c r="I4930">
        <v>204</v>
      </c>
      <c r="J4930">
        <v>267.25</v>
      </c>
      <c r="K4930">
        <v>113.75</v>
      </c>
      <c r="M4930">
        <v>10.119999999999999</v>
      </c>
    </row>
    <row r="4931" spans="3:13" x14ac:dyDescent="0.25">
      <c r="C4931" s="95">
        <v>36811</v>
      </c>
      <c r="D4931">
        <v>1.4708000000000001</v>
      </c>
      <c r="E4931">
        <v>34.590000000000003</v>
      </c>
      <c r="F4931">
        <v>0.86219999999999997</v>
      </c>
      <c r="G4931">
        <v>69</v>
      </c>
      <c r="H4931">
        <v>58.674999999999997</v>
      </c>
      <c r="I4931">
        <v>204</v>
      </c>
      <c r="J4931">
        <v>273.5</v>
      </c>
      <c r="K4931">
        <v>113.75</v>
      </c>
      <c r="M4931">
        <v>10.11</v>
      </c>
    </row>
    <row r="4932" spans="3:13" x14ac:dyDescent="0.25">
      <c r="C4932" s="95">
        <v>36810</v>
      </c>
      <c r="D4932">
        <v>1.4619</v>
      </c>
      <c r="E4932">
        <v>31.79</v>
      </c>
      <c r="F4932">
        <v>0.86560000000000004</v>
      </c>
      <c r="G4932">
        <v>69.05</v>
      </c>
      <c r="H4932">
        <v>58.325000000000003</v>
      </c>
      <c r="I4932">
        <v>200.5</v>
      </c>
      <c r="J4932">
        <v>276.75</v>
      </c>
      <c r="K4932">
        <v>113.75</v>
      </c>
      <c r="M4932">
        <v>10.050000000000001</v>
      </c>
    </row>
    <row r="4933" spans="3:13" x14ac:dyDescent="0.25">
      <c r="C4933" s="95">
        <v>36809</v>
      </c>
      <c r="D4933">
        <v>1.4547000000000001</v>
      </c>
      <c r="E4933">
        <v>31.85</v>
      </c>
      <c r="F4933">
        <v>0.87150000000000005</v>
      </c>
      <c r="G4933">
        <v>69.3</v>
      </c>
      <c r="H4933">
        <v>58.15</v>
      </c>
      <c r="I4933">
        <v>199.75</v>
      </c>
      <c r="J4933">
        <v>275.25</v>
      </c>
      <c r="K4933">
        <v>114</v>
      </c>
      <c r="M4933">
        <v>10.029999999999999</v>
      </c>
    </row>
    <row r="4934" spans="3:13" x14ac:dyDescent="0.25">
      <c r="C4934" s="95">
        <v>36808</v>
      </c>
      <c r="D4934">
        <v>1.4488000000000001</v>
      </c>
      <c r="E4934">
        <v>30.76</v>
      </c>
      <c r="F4934">
        <v>0.86799999999999999</v>
      </c>
      <c r="G4934">
        <v>69.325000000000003</v>
      </c>
      <c r="H4934">
        <v>56.85</v>
      </c>
      <c r="I4934">
        <v>197.5</v>
      </c>
      <c r="J4934">
        <v>267.25</v>
      </c>
      <c r="K4934">
        <v>113.5</v>
      </c>
      <c r="M4934">
        <v>10</v>
      </c>
    </row>
    <row r="4935" spans="3:13" x14ac:dyDescent="0.25">
      <c r="C4935" s="95">
        <v>36805</v>
      </c>
      <c r="D4935">
        <v>1.4455</v>
      </c>
      <c r="E4935">
        <v>30.1</v>
      </c>
      <c r="F4935">
        <v>0.86819999999999997</v>
      </c>
      <c r="G4935">
        <v>68.95</v>
      </c>
      <c r="H4935">
        <v>57.55</v>
      </c>
      <c r="I4935">
        <v>199.25</v>
      </c>
      <c r="J4935">
        <v>268</v>
      </c>
      <c r="K4935">
        <v>113.5</v>
      </c>
      <c r="M4935">
        <v>10.050000000000001</v>
      </c>
    </row>
    <row r="4936" spans="3:13" x14ac:dyDescent="0.25">
      <c r="C4936" s="95">
        <v>36804</v>
      </c>
      <c r="D4936">
        <v>1.4431</v>
      </c>
      <c r="E4936">
        <v>29.89</v>
      </c>
      <c r="F4936">
        <v>0.86860000000000004</v>
      </c>
      <c r="G4936">
        <v>69.275000000000006</v>
      </c>
      <c r="H4936">
        <v>58.674999999999997</v>
      </c>
      <c r="I4936">
        <v>199.5</v>
      </c>
      <c r="J4936">
        <v>267.25</v>
      </c>
      <c r="K4936">
        <v>113.25</v>
      </c>
      <c r="M4936">
        <v>10.1</v>
      </c>
    </row>
    <row r="4937" spans="3:13" x14ac:dyDescent="0.25">
      <c r="C4937" s="95">
        <v>36803</v>
      </c>
      <c r="D4937">
        <v>1.4581999999999999</v>
      </c>
      <c r="E4937">
        <v>30.52</v>
      </c>
      <c r="F4937">
        <v>0.87490000000000001</v>
      </c>
      <c r="G4937">
        <v>69.075000000000003</v>
      </c>
      <c r="H4937">
        <v>58.375</v>
      </c>
      <c r="I4937">
        <v>200.5</v>
      </c>
      <c r="J4937">
        <v>267.25</v>
      </c>
      <c r="K4937">
        <v>113.25</v>
      </c>
      <c r="M4937">
        <v>10.210000000000001</v>
      </c>
    </row>
    <row r="4938" spans="3:13" x14ac:dyDescent="0.25">
      <c r="C4938" s="95">
        <v>36802</v>
      </c>
      <c r="D4938">
        <v>1.4590000000000001</v>
      </c>
      <c r="E4938">
        <v>31.05</v>
      </c>
      <c r="F4938">
        <v>0.87519999999999998</v>
      </c>
      <c r="G4938">
        <v>69.275000000000006</v>
      </c>
      <c r="H4938">
        <v>58.125</v>
      </c>
      <c r="I4938">
        <v>199.5</v>
      </c>
      <c r="J4938">
        <v>268.75</v>
      </c>
      <c r="K4938">
        <v>113</v>
      </c>
      <c r="M4938">
        <v>10.3</v>
      </c>
    </row>
    <row r="4939" spans="3:13" x14ac:dyDescent="0.25">
      <c r="C4939" s="95">
        <v>36801</v>
      </c>
      <c r="D4939">
        <v>1.466</v>
      </c>
      <c r="E4939">
        <v>31.08</v>
      </c>
      <c r="F4939">
        <v>0.877</v>
      </c>
      <c r="G4939">
        <v>69.375</v>
      </c>
      <c r="H4939">
        <v>58.9</v>
      </c>
      <c r="I4939">
        <v>195.25</v>
      </c>
      <c r="J4939">
        <v>267</v>
      </c>
      <c r="K4939">
        <v>112.75</v>
      </c>
      <c r="M4939">
        <v>10.35</v>
      </c>
    </row>
    <row r="4940" spans="3:13" x14ac:dyDescent="0.25">
      <c r="C4940" s="95">
        <v>36798</v>
      </c>
      <c r="D4940">
        <v>1.4758</v>
      </c>
      <c r="E4940">
        <v>29.84</v>
      </c>
      <c r="F4940">
        <v>0.88370000000000004</v>
      </c>
      <c r="G4940">
        <v>69.075000000000003</v>
      </c>
      <c r="H4940">
        <v>58.35</v>
      </c>
      <c r="I4940">
        <v>193.25</v>
      </c>
      <c r="J4940">
        <v>265</v>
      </c>
      <c r="K4940">
        <v>112.75</v>
      </c>
      <c r="M4940">
        <v>10.42</v>
      </c>
    </row>
    <row r="4941" spans="3:13" x14ac:dyDescent="0.25">
      <c r="C4941" s="95">
        <v>36797</v>
      </c>
      <c r="D4941">
        <v>1.462</v>
      </c>
      <c r="E4941">
        <v>29.26</v>
      </c>
      <c r="F4941">
        <v>0.879</v>
      </c>
      <c r="G4941">
        <v>68.849999999999994</v>
      </c>
      <c r="H4941">
        <v>57.625</v>
      </c>
      <c r="I4941">
        <v>192</v>
      </c>
      <c r="J4941">
        <v>259.25</v>
      </c>
      <c r="K4941">
        <v>112.75</v>
      </c>
      <c r="M4941">
        <v>10.5</v>
      </c>
    </row>
    <row r="4942" spans="3:13" x14ac:dyDescent="0.25">
      <c r="C4942" s="95">
        <v>36796</v>
      </c>
      <c r="D4942">
        <v>1.4638</v>
      </c>
      <c r="E4942">
        <v>30.54</v>
      </c>
      <c r="F4942">
        <v>0.8831</v>
      </c>
      <c r="G4942">
        <v>68.924999999999997</v>
      </c>
      <c r="H4942">
        <v>57.55</v>
      </c>
      <c r="I4942">
        <v>190.5</v>
      </c>
      <c r="J4942">
        <v>258.5</v>
      </c>
      <c r="K4942">
        <v>113</v>
      </c>
      <c r="M4942">
        <v>10.8</v>
      </c>
    </row>
    <row r="4943" spans="3:13" x14ac:dyDescent="0.25">
      <c r="C4943" s="95">
        <v>36795</v>
      </c>
      <c r="D4943">
        <v>1.4634</v>
      </c>
      <c r="E4943">
        <v>30.42</v>
      </c>
      <c r="F4943">
        <v>0.88260000000000005</v>
      </c>
      <c r="G4943">
        <v>68.674999999999997</v>
      </c>
      <c r="H4943">
        <v>57.1</v>
      </c>
      <c r="I4943">
        <v>190.5</v>
      </c>
      <c r="J4943">
        <v>254.5</v>
      </c>
      <c r="K4943">
        <v>113.25</v>
      </c>
      <c r="M4943">
        <v>10.8</v>
      </c>
    </row>
    <row r="4944" spans="3:13" x14ac:dyDescent="0.25">
      <c r="C4944" s="95">
        <v>36794</v>
      </c>
      <c r="D4944">
        <v>1.4522999999999999</v>
      </c>
      <c r="E4944">
        <v>30.24</v>
      </c>
      <c r="F4944">
        <v>0.87419999999999998</v>
      </c>
      <c r="G4944">
        <v>68.525000000000006</v>
      </c>
      <c r="H4944">
        <v>56.8</v>
      </c>
      <c r="I4944">
        <v>189</v>
      </c>
      <c r="J4944">
        <v>253.5</v>
      </c>
      <c r="K4944">
        <v>113.75</v>
      </c>
      <c r="M4944">
        <v>10.75</v>
      </c>
    </row>
    <row r="4945" spans="3:13" x14ac:dyDescent="0.25">
      <c r="C4945" s="95">
        <v>36791</v>
      </c>
      <c r="D4945">
        <v>1.4523999999999999</v>
      </c>
      <c r="E4945">
        <v>31.25</v>
      </c>
      <c r="F4945">
        <v>0.87580000000000002</v>
      </c>
      <c r="G4945">
        <v>68.325000000000003</v>
      </c>
      <c r="H4945">
        <v>56.424999999999997</v>
      </c>
      <c r="I4945">
        <v>189.75</v>
      </c>
      <c r="J4945">
        <v>250.75</v>
      </c>
      <c r="K4945">
        <v>113.5</v>
      </c>
      <c r="M4945">
        <v>10.75</v>
      </c>
    </row>
    <row r="4946" spans="3:13" x14ac:dyDescent="0.25">
      <c r="C4946" s="95">
        <v>36790</v>
      </c>
      <c r="D4946">
        <v>1.4378</v>
      </c>
      <c r="E4946">
        <v>32.729999999999997</v>
      </c>
      <c r="F4946">
        <v>0.86140000000000005</v>
      </c>
      <c r="G4946">
        <v>67.900000000000006</v>
      </c>
      <c r="H4946">
        <v>56.325000000000003</v>
      </c>
      <c r="I4946">
        <v>186.25</v>
      </c>
      <c r="J4946">
        <v>247.5</v>
      </c>
      <c r="K4946">
        <v>113</v>
      </c>
      <c r="M4946">
        <v>10.73</v>
      </c>
    </row>
    <row r="4947" spans="3:13" x14ac:dyDescent="0.25">
      <c r="C4947" s="95">
        <v>36789</v>
      </c>
      <c r="D4947">
        <v>1.4108000000000001</v>
      </c>
      <c r="E4947">
        <v>33.74</v>
      </c>
      <c r="F4947">
        <v>0.84899999999999998</v>
      </c>
      <c r="G4947">
        <v>67.974999999999994</v>
      </c>
      <c r="H4947">
        <v>55.575000000000003</v>
      </c>
      <c r="I4947">
        <v>183.75</v>
      </c>
      <c r="J4947">
        <v>249.75</v>
      </c>
      <c r="K4947">
        <v>112.75</v>
      </c>
      <c r="M4947">
        <v>10.73</v>
      </c>
    </row>
    <row r="4948" spans="3:13" x14ac:dyDescent="0.25">
      <c r="C4948" s="95">
        <v>36788</v>
      </c>
      <c r="D4948">
        <v>1.4092</v>
      </c>
      <c r="E4948">
        <v>33.630000000000003</v>
      </c>
      <c r="F4948">
        <v>0.85099999999999998</v>
      </c>
      <c r="G4948">
        <v>67.974999999999994</v>
      </c>
      <c r="H4948">
        <v>54.575000000000003</v>
      </c>
      <c r="I4948">
        <v>183.5</v>
      </c>
      <c r="J4948">
        <v>249.25</v>
      </c>
      <c r="K4948">
        <v>112.75</v>
      </c>
      <c r="M4948">
        <v>10.73</v>
      </c>
    </row>
    <row r="4949" spans="3:13" x14ac:dyDescent="0.25">
      <c r="C4949" s="95">
        <v>36787</v>
      </c>
      <c r="D4949">
        <v>1.4056</v>
      </c>
      <c r="E4949">
        <v>34.46</v>
      </c>
      <c r="F4949">
        <v>0.85329999999999995</v>
      </c>
      <c r="G4949">
        <v>67.974999999999994</v>
      </c>
      <c r="H4949">
        <v>54.424999999999997</v>
      </c>
      <c r="I4949">
        <v>185.5</v>
      </c>
      <c r="J4949">
        <v>256.25</v>
      </c>
      <c r="K4949">
        <v>112.75</v>
      </c>
      <c r="M4949">
        <v>10.73</v>
      </c>
    </row>
    <row r="4950" spans="3:13" x14ac:dyDescent="0.25">
      <c r="C4950" s="95">
        <v>36784</v>
      </c>
      <c r="D4950">
        <v>1.3962000000000001</v>
      </c>
      <c r="E4950">
        <v>33.979999999999997</v>
      </c>
      <c r="F4950">
        <v>0.85319999999999996</v>
      </c>
      <c r="G4950">
        <v>67.8</v>
      </c>
      <c r="H4950">
        <v>54.674999999999997</v>
      </c>
      <c r="I4950">
        <v>184</v>
      </c>
      <c r="J4950">
        <v>252.25</v>
      </c>
      <c r="K4950">
        <v>112.5</v>
      </c>
      <c r="M4950">
        <v>10.71</v>
      </c>
    </row>
    <row r="4951" spans="3:13" x14ac:dyDescent="0.25">
      <c r="C4951" s="95">
        <v>36783</v>
      </c>
      <c r="D4951">
        <v>1.4064000000000001</v>
      </c>
      <c r="E4951">
        <v>31.94</v>
      </c>
      <c r="F4951">
        <v>0.86419999999999997</v>
      </c>
      <c r="G4951">
        <v>67.650000000000006</v>
      </c>
      <c r="H4951">
        <v>54.424999999999997</v>
      </c>
      <c r="I4951">
        <v>179.25</v>
      </c>
      <c r="J4951">
        <v>242</v>
      </c>
      <c r="K4951">
        <v>112.5</v>
      </c>
      <c r="M4951">
        <v>10.69</v>
      </c>
    </row>
    <row r="4952" spans="3:13" x14ac:dyDescent="0.25">
      <c r="C4952" s="95">
        <v>36782</v>
      </c>
      <c r="D4952">
        <v>1.4092</v>
      </c>
      <c r="E4952">
        <v>31.53</v>
      </c>
      <c r="F4952">
        <v>0.85929999999999995</v>
      </c>
      <c r="G4952">
        <v>66.95</v>
      </c>
      <c r="H4952">
        <v>54.125</v>
      </c>
      <c r="I4952">
        <v>180.5</v>
      </c>
      <c r="J4952">
        <v>242</v>
      </c>
      <c r="K4952">
        <v>112.75</v>
      </c>
      <c r="M4952">
        <v>10.71</v>
      </c>
    </row>
    <row r="4953" spans="3:13" x14ac:dyDescent="0.25">
      <c r="C4953" s="95">
        <v>36781</v>
      </c>
      <c r="D4953">
        <v>1.4069</v>
      </c>
      <c r="E4953">
        <v>32.479999999999997</v>
      </c>
      <c r="F4953">
        <v>0.86350000000000005</v>
      </c>
      <c r="G4953">
        <v>67.025000000000006</v>
      </c>
      <c r="H4953">
        <v>54.15</v>
      </c>
      <c r="I4953">
        <v>182.5</v>
      </c>
      <c r="J4953">
        <v>245</v>
      </c>
      <c r="K4953">
        <v>112.75</v>
      </c>
      <c r="M4953">
        <v>10.65</v>
      </c>
    </row>
    <row r="4954" spans="3:13" x14ac:dyDescent="0.25">
      <c r="C4954" s="95">
        <v>36780</v>
      </c>
      <c r="D4954">
        <v>1.4015</v>
      </c>
      <c r="E4954">
        <v>33.619999999999997</v>
      </c>
      <c r="F4954">
        <v>0.8579</v>
      </c>
      <c r="G4954">
        <v>67.3</v>
      </c>
      <c r="H4954">
        <v>53.375</v>
      </c>
      <c r="I4954">
        <v>184.75</v>
      </c>
      <c r="J4954">
        <v>249.25</v>
      </c>
      <c r="K4954">
        <v>112.5</v>
      </c>
      <c r="M4954">
        <v>10.75</v>
      </c>
    </row>
    <row r="4955" spans="3:13" x14ac:dyDescent="0.25">
      <c r="C4955" s="95">
        <v>36777</v>
      </c>
      <c r="D4955">
        <v>1.4135</v>
      </c>
      <c r="E4955">
        <v>32.78</v>
      </c>
      <c r="F4955">
        <v>0.86599999999999999</v>
      </c>
      <c r="G4955">
        <v>67.3</v>
      </c>
      <c r="H4955">
        <v>54.15</v>
      </c>
      <c r="I4955">
        <v>184.25</v>
      </c>
      <c r="J4955">
        <v>250.5</v>
      </c>
      <c r="K4955">
        <v>112</v>
      </c>
      <c r="M4955">
        <v>10.75</v>
      </c>
    </row>
    <row r="4956" spans="3:13" x14ac:dyDescent="0.25">
      <c r="C4956" s="95">
        <v>36776</v>
      </c>
      <c r="D4956">
        <v>1.4374</v>
      </c>
      <c r="E4956">
        <v>34.549999999999997</v>
      </c>
      <c r="F4956">
        <v>0.87180000000000002</v>
      </c>
      <c r="G4956">
        <v>67.525000000000006</v>
      </c>
      <c r="H4956">
        <v>53.7</v>
      </c>
      <c r="I4956">
        <v>181.75</v>
      </c>
      <c r="J4956">
        <v>249.5</v>
      </c>
      <c r="K4956">
        <v>111.5</v>
      </c>
      <c r="M4956">
        <v>10.75</v>
      </c>
    </row>
    <row r="4957" spans="3:13" x14ac:dyDescent="0.25">
      <c r="C4957" s="95">
        <v>36775</v>
      </c>
      <c r="D4957">
        <v>1.4361999999999999</v>
      </c>
      <c r="E4957">
        <v>34.28</v>
      </c>
      <c r="F4957">
        <v>0.86960000000000004</v>
      </c>
      <c r="G4957">
        <v>66.3</v>
      </c>
      <c r="H4957">
        <v>54.274999999999999</v>
      </c>
      <c r="I4957">
        <v>181.75</v>
      </c>
      <c r="J4957">
        <v>247.5</v>
      </c>
      <c r="K4957">
        <v>111.25</v>
      </c>
      <c r="M4957">
        <v>10.65</v>
      </c>
    </row>
    <row r="4958" spans="3:13" x14ac:dyDescent="0.25">
      <c r="C4958" s="95">
        <v>36774</v>
      </c>
      <c r="D4958">
        <v>1.4543999999999999</v>
      </c>
      <c r="E4958">
        <v>32.979999999999997</v>
      </c>
      <c r="F4958">
        <v>0.88959999999999995</v>
      </c>
      <c r="G4958">
        <v>66.674999999999997</v>
      </c>
      <c r="H4958">
        <v>54.125</v>
      </c>
      <c r="I4958">
        <v>186.25</v>
      </c>
      <c r="J4958">
        <v>253</v>
      </c>
      <c r="K4958">
        <v>111</v>
      </c>
      <c r="M4958">
        <v>10.7</v>
      </c>
    </row>
    <row r="4959" spans="3:13" x14ac:dyDescent="0.25">
      <c r="C4959" s="95">
        <v>36773</v>
      </c>
      <c r="D4959">
        <v>1.4581</v>
      </c>
      <c r="E4959">
        <v>32.840000000000003</v>
      </c>
      <c r="F4959">
        <v>0.89749999999999996</v>
      </c>
      <c r="G4959">
        <v>66.924999999999997</v>
      </c>
      <c r="H4959">
        <v>53.024999999999999</v>
      </c>
      <c r="I4959">
        <v>182.5</v>
      </c>
      <c r="J4959">
        <v>250.25</v>
      </c>
      <c r="K4959">
        <v>111</v>
      </c>
      <c r="M4959">
        <v>10.69</v>
      </c>
    </row>
    <row r="4960" spans="3:13" x14ac:dyDescent="0.25">
      <c r="C4960" s="95">
        <v>36770</v>
      </c>
      <c r="D4960">
        <v>1.4636</v>
      </c>
      <c r="E4960">
        <v>31.85</v>
      </c>
      <c r="F4960">
        <v>0.89949999999999997</v>
      </c>
      <c r="G4960">
        <v>66.924999999999997</v>
      </c>
      <c r="H4960">
        <v>53.024999999999999</v>
      </c>
      <c r="I4960">
        <v>182.5</v>
      </c>
      <c r="J4960">
        <v>250.25</v>
      </c>
      <c r="K4960">
        <v>111</v>
      </c>
      <c r="M4960">
        <v>10.69</v>
      </c>
    </row>
    <row r="4961" spans="3:13" x14ac:dyDescent="0.25">
      <c r="C4961" s="95">
        <v>36769</v>
      </c>
      <c r="D4961">
        <v>1.4473</v>
      </c>
      <c r="E4961">
        <v>31.72</v>
      </c>
      <c r="F4961">
        <v>0.88859999999999995</v>
      </c>
      <c r="G4961">
        <v>66.224999999999994</v>
      </c>
      <c r="H4961">
        <v>52.924999999999997</v>
      </c>
      <c r="I4961">
        <v>183.75</v>
      </c>
      <c r="J4961">
        <v>250.75</v>
      </c>
      <c r="K4961">
        <v>111</v>
      </c>
      <c r="M4961">
        <v>10.69</v>
      </c>
    </row>
    <row r="4962" spans="3:13" x14ac:dyDescent="0.25">
      <c r="C4962" s="95">
        <v>36768</v>
      </c>
      <c r="D4962">
        <v>1.4592000000000001</v>
      </c>
      <c r="E4962">
        <v>31.98</v>
      </c>
      <c r="F4962">
        <v>0.89429999999999998</v>
      </c>
      <c r="G4962">
        <v>65.924999999999997</v>
      </c>
      <c r="H4962">
        <v>52.274999999999999</v>
      </c>
      <c r="I4962">
        <v>181.5</v>
      </c>
      <c r="J4962">
        <v>246.25</v>
      </c>
      <c r="K4962">
        <v>112.5</v>
      </c>
      <c r="M4962">
        <v>10.199999999999999</v>
      </c>
    </row>
    <row r="4963" spans="3:13" x14ac:dyDescent="0.25">
      <c r="C4963" s="95">
        <v>36767</v>
      </c>
      <c r="D4963">
        <v>1.4558</v>
      </c>
      <c r="E4963">
        <v>31.36</v>
      </c>
      <c r="F4963">
        <v>0.89219999999999999</v>
      </c>
      <c r="G4963">
        <v>65.650000000000006</v>
      </c>
      <c r="H4963">
        <v>51.575000000000003</v>
      </c>
      <c r="I4963">
        <v>184.25</v>
      </c>
      <c r="J4963">
        <v>250.25</v>
      </c>
      <c r="K4963">
        <v>111</v>
      </c>
      <c r="M4963">
        <v>10.15</v>
      </c>
    </row>
    <row r="4964" spans="3:13" x14ac:dyDescent="0.25">
      <c r="C4964" s="95">
        <v>36766</v>
      </c>
      <c r="D4964">
        <v>1.4685999999999999</v>
      </c>
      <c r="E4964">
        <v>30.39</v>
      </c>
      <c r="F4964">
        <v>0.89980000000000004</v>
      </c>
      <c r="G4964">
        <v>65.7</v>
      </c>
      <c r="H4964">
        <v>53.55</v>
      </c>
      <c r="I4964">
        <v>179.5</v>
      </c>
      <c r="J4964">
        <v>245</v>
      </c>
      <c r="K4964">
        <v>111</v>
      </c>
      <c r="M4964">
        <v>10.15</v>
      </c>
    </row>
    <row r="4965" spans="3:13" x14ac:dyDescent="0.25">
      <c r="C4965" s="95">
        <v>36763</v>
      </c>
      <c r="D4965">
        <v>1.4691000000000001</v>
      </c>
      <c r="E4965">
        <v>30.39</v>
      </c>
      <c r="F4965">
        <v>0.90200000000000002</v>
      </c>
      <c r="G4965">
        <v>66.2</v>
      </c>
      <c r="H4965">
        <v>53.2</v>
      </c>
      <c r="I4965">
        <v>176.5</v>
      </c>
      <c r="J4965">
        <v>241.5</v>
      </c>
      <c r="K4965">
        <v>111</v>
      </c>
      <c r="M4965">
        <v>10.15</v>
      </c>
    </row>
    <row r="4966" spans="3:13" x14ac:dyDescent="0.25">
      <c r="C4966" s="95">
        <v>36762</v>
      </c>
      <c r="D4966">
        <v>1.4810000000000001</v>
      </c>
      <c r="E4966">
        <v>30.35</v>
      </c>
      <c r="F4966">
        <v>0.90169999999999995</v>
      </c>
      <c r="G4966">
        <v>67.400000000000006</v>
      </c>
      <c r="H4966">
        <v>53.3</v>
      </c>
      <c r="I4966">
        <v>176</v>
      </c>
      <c r="J4966">
        <v>240</v>
      </c>
      <c r="K4966">
        <v>109.25</v>
      </c>
      <c r="M4966">
        <v>10.07</v>
      </c>
    </row>
    <row r="4967" spans="3:13" x14ac:dyDescent="0.25">
      <c r="C4967" s="95">
        <v>36761</v>
      </c>
      <c r="D4967">
        <v>1.4866999999999999</v>
      </c>
      <c r="E4967">
        <v>30.69</v>
      </c>
      <c r="F4967">
        <v>0.90090000000000003</v>
      </c>
      <c r="G4967">
        <v>67.5</v>
      </c>
      <c r="H4967">
        <v>52.924999999999997</v>
      </c>
      <c r="I4967">
        <v>175.25</v>
      </c>
      <c r="J4967">
        <v>233.75</v>
      </c>
      <c r="K4967">
        <v>110</v>
      </c>
      <c r="M4967">
        <v>10.039999999999999</v>
      </c>
    </row>
    <row r="4968" spans="3:13" x14ac:dyDescent="0.25">
      <c r="C4968" s="95">
        <v>36760</v>
      </c>
      <c r="D4968">
        <v>1.4821</v>
      </c>
      <c r="E4968">
        <v>29.93</v>
      </c>
      <c r="F4968">
        <v>0.89690000000000003</v>
      </c>
      <c r="G4968">
        <v>67.2</v>
      </c>
      <c r="H4968">
        <v>52.45</v>
      </c>
      <c r="I4968">
        <v>175.5</v>
      </c>
      <c r="J4968">
        <v>234.75</v>
      </c>
      <c r="K4968">
        <v>110.5</v>
      </c>
      <c r="M4968">
        <v>10.039999999999999</v>
      </c>
    </row>
    <row r="4969" spans="3:13" x14ac:dyDescent="0.25">
      <c r="C4969" s="95">
        <v>36759</v>
      </c>
      <c r="D4969">
        <v>1.4870000000000001</v>
      </c>
      <c r="E4969">
        <v>30.6</v>
      </c>
      <c r="F4969">
        <v>0.90180000000000005</v>
      </c>
      <c r="G4969">
        <v>67.025000000000006</v>
      </c>
      <c r="H4969">
        <v>53.55</v>
      </c>
      <c r="I4969">
        <v>176.25</v>
      </c>
      <c r="J4969">
        <v>236.25</v>
      </c>
      <c r="K4969">
        <v>111.25</v>
      </c>
      <c r="M4969">
        <v>10.07</v>
      </c>
    </row>
    <row r="4970" spans="3:13" x14ac:dyDescent="0.25">
      <c r="C4970" s="95">
        <v>36756</v>
      </c>
      <c r="D4970">
        <v>1.4896</v>
      </c>
      <c r="E4970">
        <v>30.44</v>
      </c>
      <c r="F4970">
        <v>0.90629999999999999</v>
      </c>
      <c r="G4970">
        <v>66.7</v>
      </c>
      <c r="H4970">
        <v>53.55</v>
      </c>
      <c r="I4970">
        <v>177.25</v>
      </c>
      <c r="J4970">
        <v>238.75</v>
      </c>
      <c r="K4970">
        <v>111.25</v>
      </c>
      <c r="M4970">
        <v>10.02</v>
      </c>
    </row>
    <row r="4971" spans="3:13" x14ac:dyDescent="0.25">
      <c r="C4971" s="95">
        <v>36755</v>
      </c>
      <c r="D4971">
        <v>1.4973000000000001</v>
      </c>
      <c r="E4971">
        <v>30.16</v>
      </c>
      <c r="F4971">
        <v>0.91620000000000001</v>
      </c>
      <c r="G4971">
        <v>66.325000000000003</v>
      </c>
      <c r="H4971">
        <v>53.075000000000003</v>
      </c>
      <c r="I4971">
        <v>178.5</v>
      </c>
      <c r="J4971">
        <v>239.5</v>
      </c>
      <c r="K4971">
        <v>111</v>
      </c>
      <c r="M4971">
        <v>10.08</v>
      </c>
    </row>
    <row r="4972" spans="3:13" x14ac:dyDescent="0.25">
      <c r="C4972" s="95">
        <v>36754</v>
      </c>
      <c r="D4972">
        <v>1.4996</v>
      </c>
      <c r="E4972">
        <v>32.53</v>
      </c>
      <c r="F4972">
        <v>0.91579999999999995</v>
      </c>
      <c r="G4972">
        <v>66.45</v>
      </c>
      <c r="H4972">
        <v>52.424999999999997</v>
      </c>
      <c r="I4972">
        <v>178.5</v>
      </c>
      <c r="J4972">
        <v>243.5</v>
      </c>
      <c r="K4972">
        <v>111.25</v>
      </c>
      <c r="M4972">
        <v>10.08</v>
      </c>
    </row>
    <row r="4973" spans="3:13" x14ac:dyDescent="0.25">
      <c r="C4973" s="95">
        <v>36753</v>
      </c>
      <c r="D4973">
        <v>1.5035000000000001</v>
      </c>
      <c r="E4973">
        <v>32.18</v>
      </c>
      <c r="F4973">
        <v>0.91249999999999998</v>
      </c>
      <c r="G4973">
        <v>66.5</v>
      </c>
      <c r="H4973">
        <v>62.05</v>
      </c>
      <c r="I4973">
        <v>175.75</v>
      </c>
      <c r="J4973">
        <v>240.5</v>
      </c>
      <c r="K4973">
        <v>111.5</v>
      </c>
      <c r="M4973">
        <v>10.15</v>
      </c>
    </row>
    <row r="4974" spans="3:13" x14ac:dyDescent="0.25">
      <c r="C4974" s="95">
        <v>36752</v>
      </c>
      <c r="D4974">
        <v>1.5055000000000001</v>
      </c>
      <c r="E4974">
        <v>31.48</v>
      </c>
      <c r="F4974">
        <v>0.90549999999999997</v>
      </c>
      <c r="G4974">
        <v>66.55</v>
      </c>
      <c r="H4974">
        <v>62.05</v>
      </c>
      <c r="I4974">
        <v>175.75</v>
      </c>
      <c r="J4974">
        <v>238.5</v>
      </c>
      <c r="K4974">
        <v>111.5</v>
      </c>
      <c r="M4974">
        <v>10.11</v>
      </c>
    </row>
    <row r="4975" spans="3:13" x14ac:dyDescent="0.25">
      <c r="C4975" s="95">
        <v>36749</v>
      </c>
      <c r="D4975">
        <v>1.5017</v>
      </c>
      <c r="E4975">
        <v>30.57</v>
      </c>
      <c r="F4975">
        <v>0.9022</v>
      </c>
      <c r="G4975">
        <v>66.875</v>
      </c>
      <c r="H4975">
        <v>62.35</v>
      </c>
      <c r="I4975">
        <v>174.75</v>
      </c>
      <c r="J4975">
        <v>236.75</v>
      </c>
      <c r="K4975">
        <v>111.75</v>
      </c>
      <c r="M4975">
        <v>10.11</v>
      </c>
    </row>
    <row r="4976" spans="3:13" x14ac:dyDescent="0.25">
      <c r="C4976" s="95">
        <v>36748</v>
      </c>
      <c r="D4976">
        <v>1.4968999999999999</v>
      </c>
      <c r="E4976">
        <v>30.88</v>
      </c>
      <c r="F4976">
        <v>0.90780000000000005</v>
      </c>
      <c r="G4976">
        <v>65.875</v>
      </c>
      <c r="H4976">
        <v>62.05</v>
      </c>
      <c r="I4976">
        <v>177.25</v>
      </c>
      <c r="J4976">
        <v>235.75</v>
      </c>
      <c r="K4976">
        <v>111.5</v>
      </c>
      <c r="M4976">
        <v>10.039999999999999</v>
      </c>
    </row>
    <row r="4977" spans="3:13" x14ac:dyDescent="0.25">
      <c r="C4977" s="95">
        <v>36747</v>
      </c>
      <c r="D4977">
        <v>1.5021</v>
      </c>
      <c r="E4977">
        <v>29.87</v>
      </c>
      <c r="F4977">
        <v>0.9012</v>
      </c>
      <c r="G4977">
        <v>66.5</v>
      </c>
      <c r="H4977">
        <v>62.524999999999999</v>
      </c>
      <c r="I4977">
        <v>178.25</v>
      </c>
      <c r="J4977">
        <v>235.5</v>
      </c>
      <c r="K4977">
        <v>111.5</v>
      </c>
      <c r="M4977">
        <v>10.07</v>
      </c>
    </row>
    <row r="4978" spans="3:13" x14ac:dyDescent="0.25">
      <c r="C4978" s="95">
        <v>36746</v>
      </c>
      <c r="D4978">
        <v>1.5048999999999999</v>
      </c>
      <c r="E4978">
        <v>28.9</v>
      </c>
      <c r="F4978">
        <v>0.90190000000000003</v>
      </c>
      <c r="G4978">
        <v>66.224999999999994</v>
      </c>
      <c r="H4978">
        <v>63.674999999999997</v>
      </c>
      <c r="I4978">
        <v>179.5</v>
      </c>
      <c r="J4978">
        <v>236.5</v>
      </c>
      <c r="K4978">
        <v>111.5</v>
      </c>
      <c r="M4978">
        <v>10.14</v>
      </c>
    </row>
    <row r="4979" spans="3:13" x14ac:dyDescent="0.25">
      <c r="C4979" s="95">
        <v>36745</v>
      </c>
      <c r="D4979">
        <v>1.5125999999999999</v>
      </c>
      <c r="E4979">
        <v>28.52</v>
      </c>
      <c r="F4979">
        <v>0.9073</v>
      </c>
      <c r="G4979">
        <v>66.599999999999994</v>
      </c>
      <c r="H4979">
        <v>65.674999999999997</v>
      </c>
      <c r="I4979">
        <v>177.75</v>
      </c>
      <c r="J4979">
        <v>233.5</v>
      </c>
      <c r="K4979">
        <v>111.5</v>
      </c>
      <c r="M4979">
        <v>10.199999999999999</v>
      </c>
    </row>
    <row r="4980" spans="3:13" x14ac:dyDescent="0.25">
      <c r="C4980" s="95">
        <v>36742</v>
      </c>
      <c r="D4980">
        <v>1.5037</v>
      </c>
      <c r="E4980">
        <v>29.37</v>
      </c>
      <c r="F4980">
        <v>0.90780000000000005</v>
      </c>
      <c r="G4980">
        <v>66.8</v>
      </c>
      <c r="H4980">
        <v>66.25</v>
      </c>
      <c r="I4980">
        <v>178.75</v>
      </c>
      <c r="J4980">
        <v>237</v>
      </c>
      <c r="K4980">
        <v>111.5</v>
      </c>
      <c r="M4980">
        <v>10.3</v>
      </c>
    </row>
    <row r="4981" spans="3:13" x14ac:dyDescent="0.25">
      <c r="C4981" s="95">
        <v>36741</v>
      </c>
      <c r="D4981">
        <v>1.4977</v>
      </c>
      <c r="E4981">
        <v>28.31</v>
      </c>
      <c r="F4981">
        <v>0.90659999999999996</v>
      </c>
      <c r="G4981">
        <v>66.224999999999994</v>
      </c>
      <c r="H4981">
        <v>65.674999999999997</v>
      </c>
      <c r="I4981">
        <v>180</v>
      </c>
      <c r="J4981">
        <v>242.25</v>
      </c>
      <c r="K4981">
        <v>111.75</v>
      </c>
      <c r="M4981">
        <v>9.93</v>
      </c>
    </row>
    <row r="4982" spans="3:13" x14ac:dyDescent="0.25">
      <c r="C4982" s="95">
        <v>36740</v>
      </c>
      <c r="D4982">
        <v>1.4955000000000001</v>
      </c>
      <c r="E4982">
        <v>27.59</v>
      </c>
      <c r="F4982">
        <v>0.91300000000000003</v>
      </c>
      <c r="G4982">
        <v>65.974999999999994</v>
      </c>
      <c r="H4982">
        <v>66.625</v>
      </c>
      <c r="I4982">
        <v>180.5</v>
      </c>
      <c r="J4982">
        <v>246.25</v>
      </c>
      <c r="K4982">
        <v>111.75</v>
      </c>
      <c r="M4982">
        <v>10.62</v>
      </c>
    </row>
    <row r="4983" spans="3:13" x14ac:dyDescent="0.25">
      <c r="C4983" s="95">
        <v>36739</v>
      </c>
      <c r="D4983">
        <v>1.4917</v>
      </c>
      <c r="E4983">
        <v>27.14</v>
      </c>
      <c r="F4983">
        <v>0.91390000000000005</v>
      </c>
      <c r="G4983">
        <v>66.424999999999997</v>
      </c>
      <c r="H4983">
        <v>65.900000000000006</v>
      </c>
      <c r="I4983">
        <v>179.75</v>
      </c>
      <c r="J4983">
        <v>245</v>
      </c>
      <c r="K4983">
        <v>111</v>
      </c>
      <c r="M4983">
        <v>10.62</v>
      </c>
    </row>
    <row r="4984" spans="3:13" x14ac:dyDescent="0.25">
      <c r="C4984" s="95">
        <v>36738</v>
      </c>
      <c r="D4984">
        <v>1.4990000000000001</v>
      </c>
      <c r="E4984">
        <v>26.93</v>
      </c>
      <c r="F4984">
        <v>0.92589999999999995</v>
      </c>
      <c r="G4984">
        <v>66.724999999999994</v>
      </c>
      <c r="H4984">
        <v>67.25</v>
      </c>
      <c r="I4984">
        <v>180.25</v>
      </c>
      <c r="J4984">
        <v>246.25</v>
      </c>
      <c r="K4984">
        <v>111</v>
      </c>
      <c r="M4984">
        <v>10.62</v>
      </c>
    </row>
    <row r="4985" spans="3:13" x14ac:dyDescent="0.25">
      <c r="C4985" s="95">
        <v>36735</v>
      </c>
      <c r="D4985">
        <v>1.5024999999999999</v>
      </c>
      <c r="E4985">
        <v>27.36</v>
      </c>
      <c r="F4985">
        <v>0.92300000000000004</v>
      </c>
      <c r="G4985">
        <v>66.45</v>
      </c>
      <c r="H4985">
        <v>67.825000000000003</v>
      </c>
      <c r="I4985">
        <v>180.25</v>
      </c>
      <c r="J4985">
        <v>248</v>
      </c>
      <c r="K4985">
        <v>110.25</v>
      </c>
      <c r="M4985">
        <v>10.6</v>
      </c>
    </row>
    <row r="4986" spans="3:13" x14ac:dyDescent="0.25">
      <c r="C4986" s="95">
        <v>36734</v>
      </c>
      <c r="D4986">
        <v>1.5136000000000001</v>
      </c>
      <c r="E4986">
        <v>27.15</v>
      </c>
      <c r="F4986">
        <v>0.93169999999999997</v>
      </c>
      <c r="G4986">
        <v>66.599999999999994</v>
      </c>
      <c r="H4986">
        <v>68.2</v>
      </c>
      <c r="I4986">
        <v>181</v>
      </c>
      <c r="J4986">
        <v>245.75</v>
      </c>
      <c r="K4986">
        <v>110</v>
      </c>
      <c r="M4986">
        <v>10.55</v>
      </c>
    </row>
    <row r="4987" spans="3:13" x14ac:dyDescent="0.25">
      <c r="C4987" s="95">
        <v>36733</v>
      </c>
      <c r="D4987">
        <v>1.5152000000000001</v>
      </c>
      <c r="E4987">
        <v>26.83</v>
      </c>
      <c r="F4987">
        <v>0.94310000000000005</v>
      </c>
      <c r="G4987">
        <v>66.424999999999997</v>
      </c>
      <c r="H4987">
        <v>66.775000000000006</v>
      </c>
      <c r="I4987">
        <v>180.5</v>
      </c>
      <c r="J4987">
        <v>244.25</v>
      </c>
      <c r="K4987">
        <v>111</v>
      </c>
      <c r="M4987">
        <v>10.6</v>
      </c>
    </row>
    <row r="4988" spans="3:13" x14ac:dyDescent="0.25">
      <c r="C4988" s="95">
        <v>36732</v>
      </c>
      <c r="D4988">
        <v>1.5158</v>
      </c>
      <c r="E4988">
        <v>26.94</v>
      </c>
      <c r="F4988">
        <v>0.93820000000000003</v>
      </c>
      <c r="G4988">
        <v>66.55</v>
      </c>
      <c r="H4988">
        <v>67.05</v>
      </c>
      <c r="I4988">
        <v>182.75</v>
      </c>
      <c r="J4988">
        <v>245.5</v>
      </c>
      <c r="K4988">
        <v>111</v>
      </c>
      <c r="M4988">
        <v>10.57</v>
      </c>
    </row>
    <row r="4989" spans="3:13" x14ac:dyDescent="0.25">
      <c r="C4989" s="95">
        <v>36731</v>
      </c>
      <c r="D4989">
        <v>1.5152000000000001</v>
      </c>
      <c r="E4989">
        <v>26.92</v>
      </c>
      <c r="F4989">
        <v>0.9335</v>
      </c>
      <c r="G4989">
        <v>66.724999999999994</v>
      </c>
      <c r="H4989">
        <v>66.75</v>
      </c>
      <c r="I4989">
        <v>184.5</v>
      </c>
      <c r="J4989">
        <v>245.5</v>
      </c>
      <c r="K4989">
        <v>112</v>
      </c>
      <c r="M4989">
        <v>10.55</v>
      </c>
    </row>
    <row r="4990" spans="3:13" x14ac:dyDescent="0.25">
      <c r="C4990" s="95">
        <v>36728</v>
      </c>
      <c r="D4990">
        <v>1.5165999999999999</v>
      </c>
      <c r="E4990">
        <v>27.52</v>
      </c>
      <c r="F4990">
        <v>0.93679999999999997</v>
      </c>
      <c r="G4990">
        <v>67.55</v>
      </c>
      <c r="H4990">
        <v>65.974999999999994</v>
      </c>
      <c r="I4990">
        <v>187.75</v>
      </c>
      <c r="J4990">
        <v>247.25</v>
      </c>
      <c r="K4990">
        <v>112.5</v>
      </c>
      <c r="M4990">
        <v>10.5</v>
      </c>
    </row>
    <row r="4991" spans="3:13" x14ac:dyDescent="0.25">
      <c r="C4991" s="95">
        <v>36727</v>
      </c>
      <c r="D4991">
        <v>1.5109999999999999</v>
      </c>
      <c r="E4991">
        <v>28.27</v>
      </c>
      <c r="F4991">
        <v>0.93279999999999996</v>
      </c>
      <c r="G4991">
        <v>67.95</v>
      </c>
      <c r="H4991">
        <v>66.325000000000003</v>
      </c>
      <c r="I4991">
        <v>186</v>
      </c>
      <c r="J4991">
        <v>246.75</v>
      </c>
      <c r="K4991">
        <v>111.75</v>
      </c>
      <c r="M4991">
        <v>10.4</v>
      </c>
    </row>
    <row r="4992" spans="3:13" x14ac:dyDescent="0.25">
      <c r="C4992" s="95">
        <v>36726</v>
      </c>
      <c r="D4992">
        <v>1.4978</v>
      </c>
      <c r="E4992">
        <v>28.88</v>
      </c>
      <c r="F4992">
        <v>0.92420000000000002</v>
      </c>
      <c r="G4992">
        <v>67.75</v>
      </c>
      <c r="H4992">
        <v>64.900000000000006</v>
      </c>
      <c r="I4992">
        <v>181.75</v>
      </c>
      <c r="J4992">
        <v>244.5</v>
      </c>
      <c r="K4992">
        <v>111</v>
      </c>
      <c r="M4992">
        <v>10.4</v>
      </c>
    </row>
    <row r="4993" spans="3:13" x14ac:dyDescent="0.25">
      <c r="C4993" s="95">
        <v>36725</v>
      </c>
      <c r="D4993">
        <v>1.4970000000000001</v>
      </c>
      <c r="E4993">
        <v>29.32</v>
      </c>
      <c r="F4993">
        <v>0.92400000000000004</v>
      </c>
      <c r="G4993">
        <v>68.424999999999997</v>
      </c>
      <c r="H4993">
        <v>66.25</v>
      </c>
      <c r="I4993">
        <v>180.75</v>
      </c>
      <c r="J4993">
        <v>241.25</v>
      </c>
      <c r="K4993">
        <v>111.25</v>
      </c>
      <c r="M4993">
        <v>10.44</v>
      </c>
    </row>
    <row r="4994" spans="3:13" x14ac:dyDescent="0.25">
      <c r="C4994" s="95">
        <v>36724</v>
      </c>
      <c r="D4994">
        <v>1.4950000000000001</v>
      </c>
      <c r="E4994">
        <v>28.56</v>
      </c>
      <c r="F4994">
        <v>0.93640000000000001</v>
      </c>
      <c r="G4994">
        <v>67.599999999999994</v>
      </c>
      <c r="H4994">
        <v>68.125</v>
      </c>
      <c r="I4994">
        <v>179.25</v>
      </c>
      <c r="J4994">
        <v>244.25</v>
      </c>
      <c r="K4994">
        <v>111.5</v>
      </c>
      <c r="M4994">
        <v>10.44</v>
      </c>
    </row>
    <row r="4995" spans="3:13" x14ac:dyDescent="0.25">
      <c r="C4995" s="95">
        <v>36721</v>
      </c>
      <c r="D4995">
        <v>1.5003</v>
      </c>
      <c r="E4995">
        <v>29.88</v>
      </c>
      <c r="F4995">
        <v>0.93810000000000004</v>
      </c>
      <c r="G4995">
        <v>67.45</v>
      </c>
      <c r="H4995">
        <v>68</v>
      </c>
      <c r="I4995">
        <v>175.25</v>
      </c>
      <c r="J4995">
        <v>242.5</v>
      </c>
      <c r="K4995">
        <v>112</v>
      </c>
      <c r="M4995">
        <v>10.55</v>
      </c>
    </row>
    <row r="4996" spans="3:13" x14ac:dyDescent="0.25">
      <c r="C4996" s="95">
        <v>36720</v>
      </c>
      <c r="D4996">
        <v>1.5034000000000001</v>
      </c>
      <c r="E4996">
        <v>30.26</v>
      </c>
      <c r="F4996">
        <v>0.93700000000000006</v>
      </c>
      <c r="G4996">
        <v>66.775000000000006</v>
      </c>
      <c r="H4996">
        <v>67.674999999999997</v>
      </c>
      <c r="I4996">
        <v>179.75</v>
      </c>
      <c r="J4996">
        <v>245</v>
      </c>
      <c r="K4996">
        <v>112</v>
      </c>
      <c r="M4996">
        <v>10.6</v>
      </c>
    </row>
    <row r="4997" spans="3:13" x14ac:dyDescent="0.25">
      <c r="C4997" s="95">
        <v>36719</v>
      </c>
      <c r="D4997">
        <v>1.506</v>
      </c>
      <c r="E4997">
        <v>29.67</v>
      </c>
      <c r="F4997">
        <v>0.94210000000000005</v>
      </c>
      <c r="G4997">
        <v>67.05</v>
      </c>
      <c r="H4997">
        <v>67.8</v>
      </c>
      <c r="I4997">
        <v>179</v>
      </c>
      <c r="J4997">
        <v>243</v>
      </c>
      <c r="K4997">
        <v>112.5</v>
      </c>
      <c r="M4997">
        <v>10.56</v>
      </c>
    </row>
    <row r="4998" spans="3:13" x14ac:dyDescent="0.25">
      <c r="C4998" s="95">
        <v>36718</v>
      </c>
      <c r="D4998">
        <v>1.5168999999999999</v>
      </c>
      <c r="E4998">
        <v>29.22</v>
      </c>
      <c r="F4998">
        <v>0.95220000000000005</v>
      </c>
      <c r="G4998">
        <v>67.174999999999997</v>
      </c>
      <c r="H4998">
        <v>68.75</v>
      </c>
      <c r="I4998">
        <v>178.25</v>
      </c>
      <c r="J4998">
        <v>247</v>
      </c>
      <c r="K4998">
        <v>112.75</v>
      </c>
      <c r="M4998">
        <v>10.55</v>
      </c>
    </row>
    <row r="4999" spans="3:13" x14ac:dyDescent="0.25">
      <c r="C4999" s="95">
        <v>36717</v>
      </c>
      <c r="D4999">
        <v>1.5130999999999999</v>
      </c>
      <c r="E4999">
        <v>28.85</v>
      </c>
      <c r="F4999">
        <v>0.95509999999999995</v>
      </c>
      <c r="G4999">
        <v>67.375</v>
      </c>
      <c r="H4999">
        <v>70.45</v>
      </c>
      <c r="I4999">
        <v>180.5</v>
      </c>
      <c r="J4999">
        <v>247.25</v>
      </c>
      <c r="K4999">
        <v>112.5</v>
      </c>
      <c r="M4999">
        <v>10.65</v>
      </c>
    </row>
    <row r="5000" spans="3:13" x14ac:dyDescent="0.25">
      <c r="C5000" s="95">
        <v>36714</v>
      </c>
      <c r="D5000">
        <v>1.5134000000000001</v>
      </c>
      <c r="E5000">
        <v>29.7</v>
      </c>
      <c r="F5000">
        <v>0.94820000000000004</v>
      </c>
      <c r="G5000">
        <v>67.400000000000006</v>
      </c>
      <c r="H5000">
        <v>71.55</v>
      </c>
      <c r="I5000">
        <v>183.75</v>
      </c>
      <c r="J5000">
        <v>245.5</v>
      </c>
      <c r="K5000">
        <v>113</v>
      </c>
      <c r="M5000">
        <v>10.8</v>
      </c>
    </row>
    <row r="5001" spans="3:13" x14ac:dyDescent="0.25">
      <c r="C5001" s="95">
        <v>36713</v>
      </c>
      <c r="D5001">
        <v>1.5069999999999999</v>
      </c>
      <c r="E5001">
        <v>29.67</v>
      </c>
      <c r="F5001">
        <v>0.95050000000000001</v>
      </c>
      <c r="G5001">
        <v>67.525000000000006</v>
      </c>
      <c r="H5001">
        <v>71.150000000000006</v>
      </c>
      <c r="I5001">
        <v>181.75</v>
      </c>
      <c r="J5001">
        <v>244.5</v>
      </c>
      <c r="K5001">
        <v>112.75</v>
      </c>
      <c r="M5001">
        <v>10.9</v>
      </c>
    </row>
    <row r="5002" spans="3:13" x14ac:dyDescent="0.25">
      <c r="C5002" s="95">
        <v>36712</v>
      </c>
      <c r="D5002">
        <v>1.5075000000000001</v>
      </c>
      <c r="E5002">
        <v>29.38</v>
      </c>
      <c r="F5002">
        <v>0.95289999999999997</v>
      </c>
      <c r="G5002">
        <v>67.7</v>
      </c>
      <c r="H5002">
        <v>69.8</v>
      </c>
      <c r="I5002">
        <v>185.25</v>
      </c>
      <c r="J5002">
        <v>248</v>
      </c>
      <c r="K5002">
        <v>112.5</v>
      </c>
      <c r="M5002">
        <v>11.11</v>
      </c>
    </row>
    <row r="5003" spans="3:13" x14ac:dyDescent="0.25">
      <c r="C5003" s="95">
        <v>36711</v>
      </c>
      <c r="D5003">
        <v>1.5148999999999999</v>
      </c>
      <c r="E5003">
        <v>29.58</v>
      </c>
      <c r="F5003">
        <v>0.95069999999999999</v>
      </c>
      <c r="G5003">
        <v>66.825000000000003</v>
      </c>
      <c r="H5003">
        <v>70.349999999999994</v>
      </c>
      <c r="I5003">
        <v>183.25</v>
      </c>
      <c r="J5003">
        <v>245.5</v>
      </c>
      <c r="K5003">
        <v>112.5</v>
      </c>
      <c r="M5003">
        <v>9.51</v>
      </c>
    </row>
    <row r="5004" spans="3:13" x14ac:dyDescent="0.25">
      <c r="C5004" s="95">
        <v>36710</v>
      </c>
      <c r="D5004">
        <v>1.5134000000000001</v>
      </c>
      <c r="E5004">
        <v>31.1</v>
      </c>
      <c r="F5004">
        <v>0.95020000000000004</v>
      </c>
      <c r="G5004">
        <v>66.825000000000003</v>
      </c>
      <c r="H5004">
        <v>70.349999999999994</v>
      </c>
      <c r="I5004">
        <v>183.25</v>
      </c>
      <c r="J5004">
        <v>245.5</v>
      </c>
      <c r="K5004">
        <v>114</v>
      </c>
      <c r="M5004">
        <v>9.51</v>
      </c>
    </row>
    <row r="5005" spans="3:13" x14ac:dyDescent="0.25">
      <c r="C5005" s="95">
        <v>36707</v>
      </c>
      <c r="D5005">
        <v>1.5166999999999999</v>
      </c>
      <c r="E5005">
        <v>30.57</v>
      </c>
      <c r="F5005">
        <v>0.95230000000000004</v>
      </c>
      <c r="G5005">
        <v>67.474999999999994</v>
      </c>
      <c r="H5005">
        <v>70.599999999999994</v>
      </c>
      <c r="I5005">
        <v>187.5</v>
      </c>
      <c r="J5005">
        <v>259.5</v>
      </c>
      <c r="K5005">
        <v>114.5</v>
      </c>
      <c r="M5005">
        <v>9.4600000000000009</v>
      </c>
    </row>
    <row r="5006" spans="3:13" x14ac:dyDescent="0.25">
      <c r="C5006" s="95">
        <v>36706</v>
      </c>
      <c r="D5006">
        <v>1.518</v>
      </c>
      <c r="E5006">
        <v>30.8</v>
      </c>
      <c r="F5006">
        <v>0.95169999999999999</v>
      </c>
      <c r="G5006">
        <v>68.075000000000003</v>
      </c>
      <c r="H5006">
        <v>71.2</v>
      </c>
      <c r="I5006">
        <v>194.75</v>
      </c>
      <c r="J5006">
        <v>271.75</v>
      </c>
      <c r="K5006">
        <v>114.5</v>
      </c>
      <c r="M5006">
        <v>9.51</v>
      </c>
    </row>
    <row r="5007" spans="3:13" x14ac:dyDescent="0.25">
      <c r="C5007" s="95">
        <v>36705</v>
      </c>
      <c r="D5007">
        <v>1.5127999999999999</v>
      </c>
      <c r="E5007">
        <v>30.11</v>
      </c>
      <c r="F5007">
        <v>0.94120000000000004</v>
      </c>
      <c r="G5007">
        <v>68.099999999999994</v>
      </c>
      <c r="H5007">
        <v>70.325000000000003</v>
      </c>
      <c r="I5007">
        <v>192.75</v>
      </c>
      <c r="J5007">
        <v>271.5</v>
      </c>
      <c r="K5007">
        <v>114.75</v>
      </c>
      <c r="M5007">
        <v>9.5</v>
      </c>
    </row>
    <row r="5008" spans="3:13" x14ac:dyDescent="0.25">
      <c r="C5008" s="95">
        <v>36704</v>
      </c>
      <c r="D5008">
        <v>1.5061</v>
      </c>
      <c r="E5008">
        <v>30.24</v>
      </c>
      <c r="F5008">
        <v>0.94569999999999999</v>
      </c>
      <c r="G5008">
        <v>68.325000000000003</v>
      </c>
      <c r="H5008">
        <v>69.849999999999994</v>
      </c>
      <c r="I5008">
        <v>196.75</v>
      </c>
      <c r="J5008">
        <v>273.75</v>
      </c>
      <c r="K5008">
        <v>114.75</v>
      </c>
      <c r="M5008">
        <v>9.4700000000000006</v>
      </c>
    </row>
    <row r="5009" spans="3:13" x14ac:dyDescent="0.25">
      <c r="C5009" s="95">
        <v>36703</v>
      </c>
      <c r="D5009">
        <v>1.4970000000000001</v>
      </c>
      <c r="E5009">
        <v>29.75</v>
      </c>
      <c r="F5009">
        <v>0.9365</v>
      </c>
      <c r="G5009">
        <v>68.325000000000003</v>
      </c>
      <c r="H5009">
        <v>71.525000000000006</v>
      </c>
      <c r="I5009">
        <v>194.25</v>
      </c>
      <c r="J5009">
        <v>274</v>
      </c>
      <c r="K5009">
        <v>114.5</v>
      </c>
      <c r="M5009">
        <v>9.4499999999999993</v>
      </c>
    </row>
    <row r="5010" spans="3:13" x14ac:dyDescent="0.25">
      <c r="C5010" s="95">
        <v>36700</v>
      </c>
      <c r="D5010">
        <v>1.5003</v>
      </c>
      <c r="E5010">
        <v>30.39</v>
      </c>
      <c r="F5010">
        <v>0.93569999999999998</v>
      </c>
      <c r="G5010">
        <v>68.224999999999994</v>
      </c>
      <c r="H5010">
        <v>72.95</v>
      </c>
      <c r="I5010">
        <v>199.5</v>
      </c>
      <c r="J5010">
        <v>272.25</v>
      </c>
      <c r="K5010">
        <v>114.25</v>
      </c>
      <c r="M5010">
        <v>9.4700000000000006</v>
      </c>
    </row>
    <row r="5011" spans="3:13" x14ac:dyDescent="0.25">
      <c r="C5011" s="95">
        <v>36699</v>
      </c>
      <c r="D5011">
        <v>1.5124</v>
      </c>
      <c r="E5011">
        <v>30.15</v>
      </c>
      <c r="F5011">
        <v>0.93569999999999998</v>
      </c>
      <c r="G5011">
        <v>68.424999999999997</v>
      </c>
      <c r="H5011">
        <v>71.174999999999997</v>
      </c>
      <c r="I5011">
        <v>202.75</v>
      </c>
      <c r="J5011">
        <v>277.5</v>
      </c>
      <c r="K5011">
        <v>114</v>
      </c>
      <c r="M5011">
        <v>9.4499999999999993</v>
      </c>
    </row>
    <row r="5012" spans="3:13" x14ac:dyDescent="0.25">
      <c r="C5012" s="95">
        <v>36698</v>
      </c>
      <c r="D5012">
        <v>1.4982</v>
      </c>
      <c r="E5012">
        <v>29.33</v>
      </c>
      <c r="F5012">
        <v>0.94420000000000004</v>
      </c>
      <c r="G5012">
        <v>68.5</v>
      </c>
      <c r="H5012">
        <v>70.674999999999997</v>
      </c>
      <c r="I5012">
        <v>203.5</v>
      </c>
      <c r="J5012">
        <v>277</v>
      </c>
      <c r="K5012">
        <v>113.5</v>
      </c>
      <c r="M5012">
        <v>9.4499999999999993</v>
      </c>
    </row>
    <row r="5013" spans="3:13" x14ac:dyDescent="0.25">
      <c r="C5013" s="95">
        <v>36697</v>
      </c>
      <c r="D5013">
        <v>1.5176000000000001</v>
      </c>
      <c r="E5013">
        <v>29.02</v>
      </c>
      <c r="F5013">
        <v>0.95430000000000004</v>
      </c>
      <c r="G5013">
        <v>68.674999999999997</v>
      </c>
      <c r="H5013">
        <v>70.400000000000006</v>
      </c>
      <c r="I5013">
        <v>202.25</v>
      </c>
      <c r="J5013">
        <v>273.75</v>
      </c>
      <c r="K5013">
        <v>113.25</v>
      </c>
      <c r="M5013">
        <v>9.4499999999999993</v>
      </c>
    </row>
    <row r="5014" spans="3:13" x14ac:dyDescent="0.25">
      <c r="C5014" s="95">
        <v>36696</v>
      </c>
      <c r="D5014">
        <v>1.5111000000000001</v>
      </c>
      <c r="E5014">
        <v>27.98</v>
      </c>
      <c r="F5014">
        <v>0.95669999999999999</v>
      </c>
      <c r="G5014">
        <v>68.424999999999997</v>
      </c>
      <c r="H5014">
        <v>70.325000000000003</v>
      </c>
      <c r="I5014">
        <v>205.5</v>
      </c>
      <c r="J5014">
        <v>268.75</v>
      </c>
      <c r="K5014">
        <v>113</v>
      </c>
      <c r="M5014">
        <v>9.5</v>
      </c>
    </row>
    <row r="5015" spans="3:13" x14ac:dyDescent="0.25">
      <c r="C5015" s="95">
        <v>36693</v>
      </c>
      <c r="D5015">
        <v>1.5153000000000001</v>
      </c>
      <c r="E5015">
        <v>28.35</v>
      </c>
      <c r="F5015">
        <v>0.96460000000000001</v>
      </c>
      <c r="G5015">
        <v>68.599999999999994</v>
      </c>
      <c r="H5015">
        <v>69.75</v>
      </c>
      <c r="I5015">
        <v>207.25</v>
      </c>
      <c r="J5015">
        <v>263</v>
      </c>
      <c r="K5015">
        <v>113</v>
      </c>
      <c r="M5015">
        <v>9.5500000000000007</v>
      </c>
    </row>
    <row r="5016" spans="3:13" x14ac:dyDescent="0.25">
      <c r="C5016" s="95">
        <v>36692</v>
      </c>
      <c r="D5016">
        <v>1.5109999999999999</v>
      </c>
      <c r="E5016">
        <v>31.26</v>
      </c>
      <c r="F5016">
        <v>0.95420000000000005</v>
      </c>
      <c r="G5016">
        <v>68.775000000000006</v>
      </c>
      <c r="H5016">
        <v>69.25</v>
      </c>
      <c r="I5016">
        <v>205.75</v>
      </c>
      <c r="J5016">
        <v>262.75</v>
      </c>
      <c r="K5016">
        <v>113</v>
      </c>
      <c r="M5016">
        <v>9.58</v>
      </c>
    </row>
    <row r="5017" spans="3:13" x14ac:dyDescent="0.25">
      <c r="C5017" s="95">
        <v>36691</v>
      </c>
      <c r="D5017">
        <v>1.4985999999999999</v>
      </c>
      <c r="E5017">
        <v>31.02</v>
      </c>
      <c r="F5017">
        <v>0.9577</v>
      </c>
      <c r="G5017">
        <v>69.075000000000003</v>
      </c>
      <c r="H5017">
        <v>69.25</v>
      </c>
      <c r="I5017">
        <v>203.25</v>
      </c>
      <c r="J5017">
        <v>261.25</v>
      </c>
      <c r="K5017">
        <v>113.5</v>
      </c>
      <c r="M5017">
        <v>9.58</v>
      </c>
    </row>
    <row r="5018" spans="3:13" x14ac:dyDescent="0.25">
      <c r="C5018" s="95">
        <v>36690</v>
      </c>
      <c r="D5018">
        <v>1.5058</v>
      </c>
      <c r="E5018">
        <v>31.49</v>
      </c>
      <c r="F5018">
        <v>0.95899999999999996</v>
      </c>
      <c r="G5018">
        <v>69.075000000000003</v>
      </c>
      <c r="H5018">
        <v>69.625</v>
      </c>
      <c r="I5018">
        <v>207.75</v>
      </c>
      <c r="J5018">
        <v>264.75</v>
      </c>
      <c r="K5018">
        <v>113.5</v>
      </c>
      <c r="M5018">
        <v>9.6</v>
      </c>
    </row>
    <row r="5019" spans="3:13" x14ac:dyDescent="0.25">
      <c r="C5019" s="95">
        <v>36689</v>
      </c>
      <c r="D5019">
        <v>1.5129999999999999</v>
      </c>
      <c r="E5019">
        <v>31.21</v>
      </c>
      <c r="F5019">
        <v>0.95320000000000005</v>
      </c>
      <c r="G5019">
        <v>69.174999999999997</v>
      </c>
      <c r="H5019">
        <v>70.375</v>
      </c>
      <c r="I5019">
        <v>208.25</v>
      </c>
      <c r="J5019">
        <v>265.75</v>
      </c>
      <c r="K5019">
        <v>113.5</v>
      </c>
      <c r="M5019">
        <v>9.6</v>
      </c>
    </row>
    <row r="5020" spans="3:13" x14ac:dyDescent="0.25">
      <c r="C5020" s="95">
        <v>36686</v>
      </c>
      <c r="D5020">
        <v>1.508</v>
      </c>
      <c r="E5020">
        <v>29.58</v>
      </c>
      <c r="F5020">
        <v>0.95289999999999997</v>
      </c>
      <c r="G5020">
        <v>68.974999999999994</v>
      </c>
      <c r="H5020">
        <v>71.025000000000006</v>
      </c>
      <c r="I5020">
        <v>219.25</v>
      </c>
      <c r="J5020">
        <v>269.75</v>
      </c>
      <c r="K5020">
        <v>113.5</v>
      </c>
      <c r="M5020">
        <v>9.65</v>
      </c>
    </row>
    <row r="5021" spans="3:13" x14ac:dyDescent="0.25">
      <c r="C5021" s="95">
        <v>36685</v>
      </c>
      <c r="D5021">
        <v>1.5099</v>
      </c>
      <c r="E5021">
        <v>29.07</v>
      </c>
      <c r="F5021">
        <v>0.95589999999999997</v>
      </c>
      <c r="G5021">
        <v>68.625</v>
      </c>
      <c r="H5021">
        <v>69.025000000000006</v>
      </c>
      <c r="I5021">
        <v>219</v>
      </c>
      <c r="J5021">
        <v>266.5</v>
      </c>
      <c r="K5021">
        <v>113</v>
      </c>
      <c r="M5021">
        <v>9.65</v>
      </c>
    </row>
    <row r="5022" spans="3:13" x14ac:dyDescent="0.25">
      <c r="C5022" s="95">
        <v>36684</v>
      </c>
      <c r="D5022">
        <v>1.522</v>
      </c>
      <c r="E5022">
        <v>29.22</v>
      </c>
      <c r="F5022">
        <v>0.96150000000000002</v>
      </c>
      <c r="G5022">
        <v>68.825000000000003</v>
      </c>
      <c r="H5022">
        <v>68.55</v>
      </c>
      <c r="I5022">
        <v>219.75</v>
      </c>
      <c r="J5022">
        <v>264.25</v>
      </c>
      <c r="K5022">
        <v>114</v>
      </c>
      <c r="M5022">
        <v>9.65</v>
      </c>
    </row>
    <row r="5023" spans="3:13" x14ac:dyDescent="0.25">
      <c r="C5023" s="95">
        <v>36683</v>
      </c>
      <c r="D5023">
        <v>1.5282</v>
      </c>
      <c r="E5023">
        <v>28.59</v>
      </c>
      <c r="F5023">
        <v>0.95430000000000004</v>
      </c>
      <c r="G5023">
        <v>68.8</v>
      </c>
      <c r="H5023">
        <v>69.025000000000006</v>
      </c>
      <c r="I5023">
        <v>225.75</v>
      </c>
      <c r="J5023">
        <v>267</v>
      </c>
      <c r="K5023">
        <v>114.5</v>
      </c>
      <c r="M5023">
        <v>9.6999999999999993</v>
      </c>
    </row>
    <row r="5024" spans="3:13" x14ac:dyDescent="0.25">
      <c r="C5024" s="95">
        <v>36682</v>
      </c>
      <c r="D5024">
        <v>1.5189999999999999</v>
      </c>
      <c r="E5024">
        <v>28.37</v>
      </c>
      <c r="F5024">
        <v>0.94769999999999999</v>
      </c>
      <c r="G5024">
        <v>68.825000000000003</v>
      </c>
      <c r="H5024">
        <v>68.5</v>
      </c>
      <c r="I5024">
        <v>224.25</v>
      </c>
      <c r="J5024">
        <v>266</v>
      </c>
      <c r="K5024">
        <v>114.5</v>
      </c>
      <c r="M5024">
        <v>9.85</v>
      </c>
    </row>
    <row r="5025" spans="3:13" x14ac:dyDescent="0.25">
      <c r="C5025" s="95">
        <v>36679</v>
      </c>
      <c r="D5025">
        <v>1.5099</v>
      </c>
      <c r="E5025">
        <v>29.05</v>
      </c>
      <c r="F5025">
        <v>0.94630000000000003</v>
      </c>
      <c r="G5025">
        <v>68.424999999999997</v>
      </c>
      <c r="H5025">
        <v>68.599999999999994</v>
      </c>
      <c r="I5025">
        <v>229</v>
      </c>
      <c r="J5025">
        <v>271.25</v>
      </c>
      <c r="K5025">
        <v>114.5</v>
      </c>
      <c r="M5025">
        <v>9.3800000000000008</v>
      </c>
    </row>
    <row r="5026" spans="3:13" x14ac:dyDescent="0.25">
      <c r="C5026" s="95">
        <v>36678</v>
      </c>
      <c r="D5026">
        <v>1.4944999999999999</v>
      </c>
      <c r="E5026">
        <v>29.19</v>
      </c>
      <c r="F5026">
        <v>0.93130000000000002</v>
      </c>
      <c r="G5026">
        <v>68.125</v>
      </c>
      <c r="H5026">
        <v>67.375</v>
      </c>
      <c r="I5026">
        <v>225.5</v>
      </c>
      <c r="J5026">
        <v>270.5</v>
      </c>
      <c r="K5026">
        <v>114.5</v>
      </c>
      <c r="M5026">
        <v>9.3800000000000008</v>
      </c>
    </row>
    <row r="5027" spans="3:13" x14ac:dyDescent="0.25">
      <c r="C5027" s="95">
        <v>36677</v>
      </c>
      <c r="D5027">
        <v>1.5009999999999999</v>
      </c>
      <c r="E5027">
        <v>28.31</v>
      </c>
      <c r="F5027">
        <v>0.93769999999999998</v>
      </c>
      <c r="G5027">
        <v>67.775000000000006</v>
      </c>
      <c r="H5027">
        <v>68.3</v>
      </c>
      <c r="I5027">
        <v>225</v>
      </c>
      <c r="J5027">
        <v>274.75</v>
      </c>
      <c r="K5027">
        <v>114.5</v>
      </c>
      <c r="M5027">
        <v>9.3800000000000008</v>
      </c>
    </row>
    <row r="5028" spans="3:13" x14ac:dyDescent="0.25">
      <c r="C5028" s="95">
        <v>36676</v>
      </c>
      <c r="D5028">
        <v>1.4973000000000001</v>
      </c>
      <c r="E5028">
        <v>28.96</v>
      </c>
      <c r="F5028">
        <v>0.92979999999999996</v>
      </c>
      <c r="G5028">
        <v>67.075000000000003</v>
      </c>
      <c r="H5028">
        <v>67.825000000000003</v>
      </c>
      <c r="I5028">
        <v>224.25</v>
      </c>
      <c r="J5028">
        <v>274.25</v>
      </c>
      <c r="K5028">
        <v>114.5</v>
      </c>
      <c r="M5028">
        <v>9.3800000000000008</v>
      </c>
    </row>
    <row r="5029" spans="3:13" x14ac:dyDescent="0.25">
      <c r="C5029" s="95">
        <v>36675</v>
      </c>
      <c r="D5029">
        <v>1.4923</v>
      </c>
      <c r="E5029">
        <v>29.22</v>
      </c>
      <c r="F5029">
        <v>0.9264</v>
      </c>
      <c r="G5029">
        <v>66.924999999999997</v>
      </c>
      <c r="H5029">
        <v>68.75</v>
      </c>
      <c r="I5029">
        <v>233.5</v>
      </c>
      <c r="J5029">
        <v>280.75</v>
      </c>
      <c r="K5029">
        <v>116.5</v>
      </c>
      <c r="M5029">
        <v>9.3800000000000008</v>
      </c>
    </row>
    <row r="5030" spans="3:13" x14ac:dyDescent="0.25">
      <c r="C5030" s="95">
        <v>36672</v>
      </c>
      <c r="D5030">
        <v>1.4894000000000001</v>
      </c>
      <c r="E5030">
        <v>29.22</v>
      </c>
      <c r="F5030">
        <v>0.93100000000000005</v>
      </c>
      <c r="G5030">
        <v>66.924999999999997</v>
      </c>
      <c r="H5030">
        <v>68.75</v>
      </c>
      <c r="I5030">
        <v>233.5</v>
      </c>
      <c r="J5030">
        <v>280.75</v>
      </c>
      <c r="K5030">
        <v>116.5</v>
      </c>
      <c r="M5030">
        <v>9.3800000000000008</v>
      </c>
    </row>
    <row r="5031" spans="3:13" x14ac:dyDescent="0.25">
      <c r="C5031" s="95">
        <v>36671</v>
      </c>
      <c r="D5031">
        <v>1.4703999999999999</v>
      </c>
      <c r="E5031">
        <v>29.19</v>
      </c>
      <c r="F5031">
        <v>0.91249999999999998</v>
      </c>
      <c r="G5031">
        <v>67.424999999999997</v>
      </c>
      <c r="H5031">
        <v>68.025000000000006</v>
      </c>
      <c r="I5031">
        <v>230.5</v>
      </c>
      <c r="J5031">
        <v>279.5</v>
      </c>
      <c r="K5031">
        <v>117</v>
      </c>
      <c r="M5031">
        <v>9.3800000000000008</v>
      </c>
    </row>
    <row r="5032" spans="3:13" x14ac:dyDescent="0.25">
      <c r="C5032" s="95">
        <v>36670</v>
      </c>
      <c r="D5032">
        <v>1.4736</v>
      </c>
      <c r="E5032">
        <v>28.61</v>
      </c>
      <c r="F5032">
        <v>0.90300000000000002</v>
      </c>
      <c r="G5032">
        <v>67.674999999999997</v>
      </c>
      <c r="H5032">
        <v>68.025000000000006</v>
      </c>
      <c r="I5032">
        <v>235</v>
      </c>
      <c r="J5032">
        <v>279.5</v>
      </c>
      <c r="K5032">
        <v>117</v>
      </c>
      <c r="M5032">
        <v>9.3800000000000008</v>
      </c>
    </row>
    <row r="5033" spans="3:13" x14ac:dyDescent="0.25">
      <c r="C5033" s="95">
        <v>36669</v>
      </c>
      <c r="D5033">
        <v>1.4766999999999999</v>
      </c>
      <c r="E5033">
        <v>27.5</v>
      </c>
      <c r="F5033">
        <v>0.90739999999999998</v>
      </c>
      <c r="G5033">
        <v>68.25</v>
      </c>
      <c r="H5033">
        <v>69.625</v>
      </c>
      <c r="I5033">
        <v>238.25</v>
      </c>
      <c r="J5033">
        <v>281.25</v>
      </c>
      <c r="K5033">
        <v>117</v>
      </c>
      <c r="M5033">
        <v>9.3800000000000008</v>
      </c>
    </row>
    <row r="5034" spans="3:13" x14ac:dyDescent="0.25">
      <c r="C5034" s="95">
        <v>36668</v>
      </c>
      <c r="D5034">
        <v>1.4911000000000001</v>
      </c>
      <c r="E5034">
        <v>27.43</v>
      </c>
      <c r="F5034">
        <v>0.90269999999999995</v>
      </c>
      <c r="G5034">
        <v>67.825000000000003</v>
      </c>
      <c r="H5034">
        <v>68.924999999999997</v>
      </c>
      <c r="I5034">
        <v>241</v>
      </c>
      <c r="J5034">
        <v>280.25</v>
      </c>
      <c r="K5034">
        <v>117</v>
      </c>
      <c r="M5034">
        <v>9.3800000000000008</v>
      </c>
    </row>
    <row r="5035" spans="3:13" x14ac:dyDescent="0.25">
      <c r="C5035" s="95">
        <v>36665</v>
      </c>
      <c r="D5035">
        <v>1.4870000000000001</v>
      </c>
      <c r="E5035">
        <v>28.59</v>
      </c>
      <c r="F5035">
        <v>0.8972</v>
      </c>
      <c r="G5035">
        <v>68.125</v>
      </c>
      <c r="H5035">
        <v>68.849999999999994</v>
      </c>
      <c r="I5035">
        <v>240</v>
      </c>
      <c r="J5035">
        <v>276.25</v>
      </c>
      <c r="K5035">
        <v>116.5</v>
      </c>
      <c r="M5035">
        <v>9.4</v>
      </c>
    </row>
    <row r="5036" spans="3:13" x14ac:dyDescent="0.25">
      <c r="C5036" s="95">
        <v>36664</v>
      </c>
      <c r="D5036">
        <v>1.4838</v>
      </c>
      <c r="E5036">
        <v>28.92</v>
      </c>
      <c r="F5036">
        <v>0.89439999999999997</v>
      </c>
      <c r="G5036">
        <v>68.2</v>
      </c>
      <c r="H5036">
        <v>70.849999999999994</v>
      </c>
      <c r="I5036">
        <v>238</v>
      </c>
      <c r="J5036">
        <v>272</v>
      </c>
      <c r="K5036">
        <v>116.75</v>
      </c>
      <c r="M5036">
        <v>9.4</v>
      </c>
    </row>
    <row r="5037" spans="3:13" x14ac:dyDescent="0.25">
      <c r="C5037" s="95">
        <v>36663</v>
      </c>
      <c r="D5037">
        <v>1.496</v>
      </c>
      <c r="E5037">
        <v>27.89</v>
      </c>
      <c r="F5037">
        <v>0.89510000000000001</v>
      </c>
      <c r="G5037">
        <v>68.2</v>
      </c>
      <c r="H5037">
        <v>71.025000000000006</v>
      </c>
      <c r="I5037">
        <v>235.5</v>
      </c>
      <c r="J5037">
        <v>277</v>
      </c>
      <c r="K5037">
        <v>116</v>
      </c>
      <c r="M5037">
        <v>9.4</v>
      </c>
    </row>
    <row r="5038" spans="3:13" x14ac:dyDescent="0.25">
      <c r="C5038" s="95">
        <v>36662</v>
      </c>
      <c r="D5038">
        <v>1.494</v>
      </c>
      <c r="E5038">
        <v>28.78</v>
      </c>
      <c r="F5038">
        <v>0.9002</v>
      </c>
      <c r="G5038">
        <v>68.125</v>
      </c>
      <c r="H5038">
        <v>70.900000000000006</v>
      </c>
      <c r="I5038">
        <v>235.5</v>
      </c>
      <c r="J5038">
        <v>281.25</v>
      </c>
      <c r="K5038">
        <v>116</v>
      </c>
      <c r="M5038">
        <v>9.42</v>
      </c>
    </row>
    <row r="5039" spans="3:13" x14ac:dyDescent="0.25">
      <c r="C5039" s="95">
        <v>36661</v>
      </c>
      <c r="D5039">
        <v>1.5054000000000001</v>
      </c>
      <c r="E5039">
        <v>28.33</v>
      </c>
      <c r="F5039">
        <v>0.91149999999999998</v>
      </c>
      <c r="G5039">
        <v>67.924999999999997</v>
      </c>
      <c r="H5039">
        <v>70.849999999999994</v>
      </c>
      <c r="I5039">
        <v>238.75</v>
      </c>
      <c r="J5039">
        <v>282.25</v>
      </c>
      <c r="K5039">
        <v>116</v>
      </c>
      <c r="M5039">
        <v>9.44</v>
      </c>
    </row>
    <row r="5040" spans="3:13" x14ac:dyDescent="0.25">
      <c r="C5040" s="95">
        <v>36658</v>
      </c>
      <c r="D5040">
        <v>1.5169999999999999</v>
      </c>
      <c r="E5040">
        <v>28.05</v>
      </c>
      <c r="F5040">
        <v>0.91969999999999996</v>
      </c>
      <c r="G5040">
        <v>67.924999999999997</v>
      </c>
      <c r="H5040">
        <v>72.849999999999994</v>
      </c>
      <c r="I5040">
        <v>236</v>
      </c>
      <c r="J5040">
        <v>271</v>
      </c>
      <c r="K5040">
        <v>116.5</v>
      </c>
      <c r="M5040">
        <v>9.4499999999999993</v>
      </c>
    </row>
    <row r="5041" spans="3:13" x14ac:dyDescent="0.25">
      <c r="C5041" s="95">
        <v>36657</v>
      </c>
      <c r="D5041">
        <v>1.5042</v>
      </c>
      <c r="E5041">
        <v>27.45</v>
      </c>
      <c r="F5041">
        <v>0.90129999999999999</v>
      </c>
      <c r="G5041">
        <v>68.25</v>
      </c>
      <c r="H5041">
        <v>72.75</v>
      </c>
      <c r="I5041">
        <v>237.75</v>
      </c>
      <c r="J5041">
        <v>272.5</v>
      </c>
      <c r="K5041">
        <v>116</v>
      </c>
      <c r="M5041">
        <v>9.5</v>
      </c>
    </row>
    <row r="5042" spans="3:13" x14ac:dyDescent="0.25">
      <c r="C5042" s="95">
        <v>36656</v>
      </c>
      <c r="D5042">
        <v>1.5121</v>
      </c>
      <c r="E5042">
        <v>26.42</v>
      </c>
      <c r="F5042">
        <v>0.90649999999999997</v>
      </c>
      <c r="G5042">
        <v>68.424999999999997</v>
      </c>
      <c r="H5042">
        <v>72.825000000000003</v>
      </c>
      <c r="I5042">
        <v>236.75</v>
      </c>
      <c r="J5042">
        <v>265</v>
      </c>
      <c r="K5042">
        <v>128.75</v>
      </c>
      <c r="M5042">
        <v>9.5500000000000007</v>
      </c>
    </row>
    <row r="5043" spans="3:13" x14ac:dyDescent="0.25">
      <c r="C5043" s="95">
        <v>36655</v>
      </c>
      <c r="D5043">
        <v>1.5306</v>
      </c>
      <c r="E5043">
        <v>26.82</v>
      </c>
      <c r="F5043">
        <v>0.9073</v>
      </c>
      <c r="G5043">
        <v>68.7</v>
      </c>
      <c r="H5043">
        <v>73.45</v>
      </c>
      <c r="I5043">
        <v>231</v>
      </c>
      <c r="J5043">
        <v>257.75</v>
      </c>
      <c r="K5043">
        <v>129</v>
      </c>
      <c r="M5043">
        <v>9.6</v>
      </c>
    </row>
    <row r="5044" spans="3:13" x14ac:dyDescent="0.25">
      <c r="C5044" s="95">
        <v>36654</v>
      </c>
      <c r="D5044">
        <v>1.5326</v>
      </c>
      <c r="E5044">
        <v>26.08</v>
      </c>
      <c r="F5044">
        <v>0.89729999999999999</v>
      </c>
      <c r="G5044">
        <v>68.575000000000003</v>
      </c>
      <c r="H5044">
        <v>74.174999999999997</v>
      </c>
      <c r="I5044">
        <v>233.25</v>
      </c>
      <c r="J5044">
        <v>258</v>
      </c>
      <c r="K5044">
        <v>130</v>
      </c>
      <c r="M5044">
        <v>9.6199999999999992</v>
      </c>
    </row>
    <row r="5045" spans="3:13" x14ac:dyDescent="0.25">
      <c r="C5045" s="95">
        <v>36651</v>
      </c>
      <c r="D5045">
        <v>1.5282</v>
      </c>
      <c r="E5045">
        <v>25.29</v>
      </c>
      <c r="F5045">
        <v>0.89670000000000005</v>
      </c>
      <c r="G5045">
        <v>68.625</v>
      </c>
      <c r="H5045">
        <v>74.650000000000006</v>
      </c>
      <c r="I5045">
        <v>240.25</v>
      </c>
      <c r="J5045">
        <v>261.75</v>
      </c>
      <c r="K5045">
        <v>129.75</v>
      </c>
      <c r="M5045">
        <v>9.65</v>
      </c>
    </row>
    <row r="5046" spans="3:13" x14ac:dyDescent="0.25">
      <c r="C5046" s="95">
        <v>36650</v>
      </c>
      <c r="D5046">
        <v>1.5417000000000001</v>
      </c>
      <c r="E5046">
        <v>25.15</v>
      </c>
      <c r="F5046">
        <v>0.89070000000000005</v>
      </c>
      <c r="G5046">
        <v>69.05</v>
      </c>
      <c r="H5046">
        <v>74.849999999999994</v>
      </c>
      <c r="I5046">
        <v>242.25</v>
      </c>
      <c r="J5046">
        <v>265.5</v>
      </c>
      <c r="K5046">
        <v>130.75</v>
      </c>
      <c r="M5046">
        <v>9.41</v>
      </c>
    </row>
    <row r="5047" spans="3:13" x14ac:dyDescent="0.25">
      <c r="C5047" s="95">
        <v>36649</v>
      </c>
      <c r="D5047">
        <v>1.5612999999999999</v>
      </c>
      <c r="E5047">
        <v>25</v>
      </c>
      <c r="F5047">
        <v>0.89559999999999995</v>
      </c>
      <c r="G5047">
        <v>68.900000000000006</v>
      </c>
      <c r="H5047">
        <v>74.275000000000006</v>
      </c>
      <c r="I5047">
        <v>241.75</v>
      </c>
      <c r="J5047">
        <v>260</v>
      </c>
      <c r="K5047">
        <v>130.5</v>
      </c>
      <c r="M5047">
        <v>9.4</v>
      </c>
    </row>
    <row r="5048" spans="3:13" x14ac:dyDescent="0.25">
      <c r="C5048" s="95">
        <v>36648</v>
      </c>
      <c r="D5048">
        <v>1.56</v>
      </c>
      <c r="E5048">
        <v>25.08</v>
      </c>
      <c r="F5048">
        <v>0.90980000000000005</v>
      </c>
      <c r="G5048">
        <v>68.900000000000006</v>
      </c>
      <c r="H5048">
        <v>76.275000000000006</v>
      </c>
      <c r="I5048">
        <v>237.5</v>
      </c>
      <c r="J5048">
        <v>254.25</v>
      </c>
      <c r="K5048">
        <v>130</v>
      </c>
      <c r="M5048">
        <v>9.4499999999999993</v>
      </c>
    </row>
    <row r="5049" spans="3:13" x14ac:dyDescent="0.25">
      <c r="C5049" s="95">
        <v>36647</v>
      </c>
      <c r="D5049">
        <v>1.5535000000000001</v>
      </c>
      <c r="E5049">
        <v>23.89</v>
      </c>
      <c r="F5049">
        <v>0.91569999999999996</v>
      </c>
      <c r="G5049">
        <v>68.724999999999994</v>
      </c>
      <c r="H5049">
        <v>76.45</v>
      </c>
      <c r="I5049">
        <v>235.5</v>
      </c>
      <c r="J5049">
        <v>251</v>
      </c>
      <c r="K5049">
        <v>130.5</v>
      </c>
      <c r="M5049">
        <v>9.4499999999999993</v>
      </c>
    </row>
    <row r="5050" spans="3:13" x14ac:dyDescent="0.25">
      <c r="C5050" s="95">
        <v>36644</v>
      </c>
      <c r="D5050">
        <v>1.5516000000000001</v>
      </c>
      <c r="E5050">
        <v>23.89</v>
      </c>
      <c r="F5050">
        <v>0.91200000000000003</v>
      </c>
      <c r="G5050">
        <v>74.25</v>
      </c>
      <c r="H5050">
        <v>76.650000000000006</v>
      </c>
      <c r="I5050">
        <v>223.75</v>
      </c>
      <c r="J5050">
        <v>242.25</v>
      </c>
      <c r="K5050">
        <v>130.5</v>
      </c>
      <c r="M5050">
        <v>9.4499999999999993</v>
      </c>
    </row>
    <row r="5051" spans="3:13" x14ac:dyDescent="0.25">
      <c r="C5051" s="95">
        <v>36643</v>
      </c>
      <c r="D5051">
        <v>1.5717000000000001</v>
      </c>
      <c r="E5051">
        <v>23.76</v>
      </c>
      <c r="F5051">
        <v>0.90969999999999995</v>
      </c>
      <c r="G5051">
        <v>73.974999999999994</v>
      </c>
      <c r="H5051">
        <v>77.05</v>
      </c>
      <c r="I5051">
        <v>225.25</v>
      </c>
      <c r="J5051">
        <v>241</v>
      </c>
      <c r="K5051">
        <v>130.75</v>
      </c>
      <c r="M5051">
        <v>9.4499999999999993</v>
      </c>
    </row>
    <row r="5052" spans="3:13" x14ac:dyDescent="0.25">
      <c r="C5052" s="95">
        <v>36642</v>
      </c>
      <c r="D5052">
        <v>1.5750999999999999</v>
      </c>
      <c r="E5052">
        <v>22.98</v>
      </c>
      <c r="F5052">
        <v>0.92359999999999998</v>
      </c>
      <c r="G5052">
        <v>74.325000000000003</v>
      </c>
      <c r="H5052">
        <v>77.474999999999994</v>
      </c>
      <c r="I5052">
        <v>227.5</v>
      </c>
      <c r="J5052">
        <v>248.5</v>
      </c>
      <c r="K5052">
        <v>130</v>
      </c>
      <c r="M5052">
        <v>9.4499999999999993</v>
      </c>
    </row>
    <row r="5053" spans="3:13" x14ac:dyDescent="0.25">
      <c r="C5053" s="95">
        <v>36641</v>
      </c>
      <c r="D5053">
        <v>1.581</v>
      </c>
      <c r="E5053">
        <v>23.33</v>
      </c>
      <c r="F5053">
        <v>0.92079999999999995</v>
      </c>
      <c r="G5053">
        <v>74.174999999999997</v>
      </c>
      <c r="H5053">
        <v>77.349999999999994</v>
      </c>
      <c r="I5053">
        <v>230.5</v>
      </c>
      <c r="J5053">
        <v>252.25</v>
      </c>
      <c r="K5053">
        <v>129.75</v>
      </c>
      <c r="M5053">
        <v>9.4700000000000006</v>
      </c>
    </row>
    <row r="5054" spans="3:13" x14ac:dyDescent="0.25">
      <c r="C5054" s="95">
        <v>36640</v>
      </c>
      <c r="D5054">
        <v>1.5790999999999999</v>
      </c>
      <c r="E5054">
        <v>23.83</v>
      </c>
      <c r="F5054">
        <v>0.93830000000000002</v>
      </c>
      <c r="G5054">
        <v>73.924999999999997</v>
      </c>
      <c r="H5054">
        <v>77.474999999999994</v>
      </c>
      <c r="I5054">
        <v>228</v>
      </c>
      <c r="J5054">
        <v>250.75</v>
      </c>
      <c r="K5054">
        <v>129.75</v>
      </c>
      <c r="M5054">
        <v>9.4700000000000006</v>
      </c>
    </row>
    <row r="5055" spans="3:13" x14ac:dyDescent="0.25">
      <c r="C5055" s="95">
        <v>36637</v>
      </c>
      <c r="D5055">
        <v>1.5770999999999999</v>
      </c>
      <c r="E5055">
        <v>23.83</v>
      </c>
      <c r="F5055">
        <v>0.93810000000000004</v>
      </c>
      <c r="G5055">
        <v>73.525000000000006</v>
      </c>
      <c r="H5055">
        <v>76.7</v>
      </c>
      <c r="I5055">
        <v>226.75</v>
      </c>
      <c r="J5055">
        <v>251</v>
      </c>
      <c r="K5055">
        <v>129.75</v>
      </c>
      <c r="M5055">
        <v>9.4700000000000006</v>
      </c>
    </row>
    <row r="5056" spans="3:13" x14ac:dyDescent="0.25">
      <c r="C5056" s="95">
        <v>36636</v>
      </c>
      <c r="D5056">
        <v>1.5792999999999999</v>
      </c>
      <c r="E5056">
        <v>23.83</v>
      </c>
      <c r="F5056">
        <v>0.93769999999999998</v>
      </c>
      <c r="G5056">
        <v>73.525000000000006</v>
      </c>
      <c r="H5056">
        <v>76.7</v>
      </c>
      <c r="I5056">
        <v>226.75</v>
      </c>
      <c r="J5056">
        <v>251</v>
      </c>
      <c r="K5056">
        <v>129.75</v>
      </c>
      <c r="M5056">
        <v>9.4700000000000006</v>
      </c>
    </row>
    <row r="5057" spans="3:13" x14ac:dyDescent="0.25">
      <c r="C5057" s="95">
        <v>36635</v>
      </c>
      <c r="D5057">
        <v>1.5814999999999999</v>
      </c>
      <c r="E5057">
        <v>23.77</v>
      </c>
      <c r="F5057">
        <v>0.94030000000000002</v>
      </c>
      <c r="G5057">
        <v>74.150000000000006</v>
      </c>
      <c r="H5057">
        <v>76.05</v>
      </c>
      <c r="I5057">
        <v>227.75</v>
      </c>
      <c r="J5057">
        <v>253</v>
      </c>
      <c r="K5057">
        <v>129.75</v>
      </c>
      <c r="M5057">
        <v>9.4600000000000009</v>
      </c>
    </row>
    <row r="5058" spans="3:13" x14ac:dyDescent="0.25">
      <c r="C5058" s="95">
        <v>36634</v>
      </c>
      <c r="D5058">
        <v>1.5768</v>
      </c>
      <c r="E5058">
        <v>23.05</v>
      </c>
      <c r="F5058">
        <v>0.94569999999999999</v>
      </c>
      <c r="G5058">
        <v>73.924999999999997</v>
      </c>
      <c r="H5058">
        <v>75.650000000000006</v>
      </c>
      <c r="I5058">
        <v>224.5</v>
      </c>
      <c r="J5058">
        <v>252.25</v>
      </c>
      <c r="K5058">
        <v>131</v>
      </c>
      <c r="M5058">
        <v>9.4700000000000006</v>
      </c>
    </row>
    <row r="5059" spans="3:13" x14ac:dyDescent="0.25">
      <c r="C5059" s="95">
        <v>36633</v>
      </c>
      <c r="D5059">
        <v>1.5798000000000001</v>
      </c>
      <c r="E5059">
        <v>22.74</v>
      </c>
      <c r="F5059">
        <v>0.95220000000000005</v>
      </c>
      <c r="G5059">
        <v>73.474999999999994</v>
      </c>
      <c r="H5059">
        <v>68.3</v>
      </c>
      <c r="I5059">
        <v>224</v>
      </c>
      <c r="J5059">
        <v>253.25</v>
      </c>
      <c r="K5059">
        <v>131</v>
      </c>
      <c r="M5059">
        <v>9.44</v>
      </c>
    </row>
    <row r="5060" spans="3:13" x14ac:dyDescent="0.25">
      <c r="C5060" s="95">
        <v>36630</v>
      </c>
      <c r="D5060">
        <v>1.5876999999999999</v>
      </c>
      <c r="E5060">
        <v>22.41</v>
      </c>
      <c r="F5060">
        <v>0.96189999999999998</v>
      </c>
      <c r="G5060">
        <v>73.674999999999997</v>
      </c>
      <c r="H5060">
        <v>68.3</v>
      </c>
      <c r="I5060">
        <v>226.25</v>
      </c>
      <c r="J5060">
        <v>255.75</v>
      </c>
      <c r="K5060">
        <v>131</v>
      </c>
      <c r="M5060">
        <v>9.43</v>
      </c>
    </row>
    <row r="5061" spans="3:13" x14ac:dyDescent="0.25">
      <c r="C5061" s="95">
        <v>36629</v>
      </c>
      <c r="D5061">
        <v>1.5860000000000001</v>
      </c>
      <c r="E5061">
        <v>22.66</v>
      </c>
      <c r="F5061">
        <v>0.95230000000000004</v>
      </c>
      <c r="G5061">
        <v>73.45</v>
      </c>
      <c r="H5061">
        <v>68.349999999999994</v>
      </c>
      <c r="I5061">
        <v>227.5</v>
      </c>
      <c r="J5061">
        <v>257.75</v>
      </c>
      <c r="K5061">
        <v>131.75</v>
      </c>
      <c r="M5061">
        <v>9.4499999999999993</v>
      </c>
    </row>
    <row r="5062" spans="3:13" x14ac:dyDescent="0.25">
      <c r="C5062" s="95">
        <v>36628</v>
      </c>
      <c r="D5062">
        <v>1.5880000000000001</v>
      </c>
      <c r="E5062">
        <v>23.12</v>
      </c>
      <c r="F5062">
        <v>0.95860000000000001</v>
      </c>
      <c r="G5062">
        <v>73.174999999999997</v>
      </c>
      <c r="H5062">
        <v>67.724999999999994</v>
      </c>
      <c r="I5062">
        <v>225.5</v>
      </c>
      <c r="J5062">
        <v>255.5</v>
      </c>
      <c r="K5062">
        <v>132.25</v>
      </c>
      <c r="M5062">
        <v>9.51</v>
      </c>
    </row>
    <row r="5063" spans="3:13" x14ac:dyDescent="0.25">
      <c r="C5063" s="95">
        <v>36627</v>
      </c>
      <c r="D5063">
        <v>1.5852999999999999</v>
      </c>
      <c r="E5063">
        <v>21.67</v>
      </c>
      <c r="F5063">
        <v>0.95889999999999997</v>
      </c>
      <c r="G5063">
        <v>72.849999999999994</v>
      </c>
      <c r="H5063">
        <v>66.349999999999994</v>
      </c>
      <c r="I5063">
        <v>223.25</v>
      </c>
      <c r="J5063">
        <v>252.75</v>
      </c>
      <c r="K5063">
        <v>132.25</v>
      </c>
      <c r="M5063">
        <v>9.52</v>
      </c>
    </row>
    <row r="5064" spans="3:13" x14ac:dyDescent="0.25">
      <c r="C5064" s="95">
        <v>36626</v>
      </c>
      <c r="D5064">
        <v>1.5851</v>
      </c>
      <c r="E5064">
        <v>21.3</v>
      </c>
      <c r="F5064">
        <v>0.96240000000000003</v>
      </c>
      <c r="G5064">
        <v>72.349999999999994</v>
      </c>
      <c r="H5064">
        <v>66.075000000000003</v>
      </c>
      <c r="I5064">
        <v>227</v>
      </c>
      <c r="J5064">
        <v>252.75</v>
      </c>
      <c r="K5064">
        <v>131.75</v>
      </c>
      <c r="M5064">
        <v>9.5299999999999994</v>
      </c>
    </row>
    <row r="5065" spans="3:13" x14ac:dyDescent="0.25">
      <c r="C5065" s="95">
        <v>36623</v>
      </c>
      <c r="D5065">
        <v>1.5789</v>
      </c>
      <c r="E5065">
        <v>22.58</v>
      </c>
      <c r="F5065">
        <v>0.95469999999999999</v>
      </c>
      <c r="G5065">
        <v>72.075000000000003</v>
      </c>
      <c r="H5065">
        <v>65.099999999999994</v>
      </c>
      <c r="I5065">
        <v>229.25</v>
      </c>
      <c r="J5065">
        <v>258.5</v>
      </c>
      <c r="K5065">
        <v>131.75</v>
      </c>
      <c r="M5065">
        <v>9.56</v>
      </c>
    </row>
    <row r="5066" spans="3:13" x14ac:dyDescent="0.25">
      <c r="C5066" s="95">
        <v>36622</v>
      </c>
      <c r="D5066">
        <v>1.5798000000000001</v>
      </c>
      <c r="E5066">
        <v>23.45</v>
      </c>
      <c r="F5066">
        <v>0.9577</v>
      </c>
      <c r="G5066">
        <v>71.875</v>
      </c>
      <c r="H5066">
        <v>63.85</v>
      </c>
      <c r="I5066">
        <v>227</v>
      </c>
      <c r="J5066">
        <v>253.75</v>
      </c>
      <c r="K5066">
        <v>131.75</v>
      </c>
      <c r="M5066">
        <v>9.57</v>
      </c>
    </row>
    <row r="5067" spans="3:13" x14ac:dyDescent="0.25">
      <c r="C5067" s="95">
        <v>36621</v>
      </c>
      <c r="D5067">
        <v>1.5831</v>
      </c>
      <c r="E5067">
        <v>23.75</v>
      </c>
      <c r="F5067">
        <v>0.96209999999999996</v>
      </c>
      <c r="G5067">
        <v>72.05</v>
      </c>
      <c r="H5067">
        <v>63.625</v>
      </c>
      <c r="I5067">
        <v>232</v>
      </c>
      <c r="J5067">
        <v>256.25</v>
      </c>
      <c r="K5067">
        <v>131.5</v>
      </c>
      <c r="M5067">
        <v>9.6199999999999992</v>
      </c>
    </row>
    <row r="5068" spans="3:13" x14ac:dyDescent="0.25">
      <c r="C5068" s="95">
        <v>36620</v>
      </c>
      <c r="D5068">
        <v>1.5924</v>
      </c>
      <c r="E5068">
        <v>23.65</v>
      </c>
      <c r="F5068">
        <v>0.96020000000000005</v>
      </c>
      <c r="G5068">
        <v>71.7</v>
      </c>
      <c r="H5068">
        <v>64.075000000000003</v>
      </c>
      <c r="I5068">
        <v>232</v>
      </c>
      <c r="J5068">
        <v>255.75</v>
      </c>
      <c r="K5068">
        <v>131.25</v>
      </c>
      <c r="M5068">
        <v>9.6199999999999992</v>
      </c>
    </row>
    <row r="5069" spans="3:13" x14ac:dyDescent="0.25">
      <c r="C5069" s="95">
        <v>36619</v>
      </c>
      <c r="D5069">
        <v>1.5972</v>
      </c>
      <c r="E5069">
        <v>24.51</v>
      </c>
      <c r="F5069">
        <v>0.95479999999999998</v>
      </c>
      <c r="G5069">
        <v>72.125</v>
      </c>
      <c r="H5069">
        <v>64.424999999999997</v>
      </c>
      <c r="I5069">
        <v>234.25</v>
      </c>
      <c r="J5069">
        <v>257.75</v>
      </c>
      <c r="K5069">
        <v>130.5</v>
      </c>
      <c r="M5069">
        <v>9.6199999999999992</v>
      </c>
    </row>
    <row r="5070" spans="3:13" x14ac:dyDescent="0.25">
      <c r="C5070" s="95">
        <v>36616</v>
      </c>
      <c r="D5070">
        <v>1.5915999999999999</v>
      </c>
      <c r="E5070">
        <v>24.77</v>
      </c>
      <c r="F5070">
        <v>0.95599999999999996</v>
      </c>
      <c r="G5070">
        <v>72.174999999999997</v>
      </c>
      <c r="H5070">
        <v>64.349999999999994</v>
      </c>
      <c r="I5070">
        <v>236</v>
      </c>
      <c r="J5070">
        <v>262.25</v>
      </c>
      <c r="K5070">
        <v>130.25</v>
      </c>
      <c r="M5070">
        <v>9.51</v>
      </c>
    </row>
    <row r="5071" spans="3:13" x14ac:dyDescent="0.25">
      <c r="C5071" s="95">
        <v>36615</v>
      </c>
      <c r="D5071">
        <v>1.5955999999999999</v>
      </c>
      <c r="E5071">
        <v>24.63</v>
      </c>
      <c r="F5071">
        <v>0.96089999999999998</v>
      </c>
      <c r="G5071">
        <v>71.849999999999994</v>
      </c>
      <c r="H5071">
        <v>64.150000000000006</v>
      </c>
      <c r="I5071">
        <v>233.25</v>
      </c>
      <c r="J5071">
        <v>255.5</v>
      </c>
      <c r="K5071">
        <v>130</v>
      </c>
      <c r="M5071">
        <v>9.51</v>
      </c>
    </row>
    <row r="5072" spans="3:13" x14ac:dyDescent="0.25">
      <c r="C5072" s="95">
        <v>36614</v>
      </c>
      <c r="D5072">
        <v>1.5922000000000001</v>
      </c>
      <c r="E5072">
        <v>24.4</v>
      </c>
      <c r="F5072">
        <v>0.95140000000000002</v>
      </c>
      <c r="G5072">
        <v>71.674999999999997</v>
      </c>
      <c r="H5072">
        <v>63.274999999999999</v>
      </c>
      <c r="I5072">
        <v>227</v>
      </c>
      <c r="J5072">
        <v>251.25</v>
      </c>
      <c r="K5072">
        <v>129.5</v>
      </c>
      <c r="M5072">
        <v>9.5500000000000007</v>
      </c>
    </row>
    <row r="5073" spans="3:13" x14ac:dyDescent="0.25">
      <c r="C5073" s="95">
        <v>36613</v>
      </c>
      <c r="D5073">
        <v>1.5885</v>
      </c>
      <c r="E5073">
        <v>25.51</v>
      </c>
      <c r="F5073">
        <v>0.96030000000000004</v>
      </c>
      <c r="G5073">
        <v>73.174999999999997</v>
      </c>
      <c r="H5073">
        <v>62.95</v>
      </c>
      <c r="I5073">
        <v>225</v>
      </c>
      <c r="J5073">
        <v>249.75</v>
      </c>
      <c r="K5073">
        <v>129.25</v>
      </c>
      <c r="M5073">
        <v>9.5500000000000007</v>
      </c>
    </row>
    <row r="5074" spans="3:13" x14ac:dyDescent="0.25">
      <c r="C5074" s="95">
        <v>36612</v>
      </c>
      <c r="D5074">
        <v>1.5874999999999999</v>
      </c>
      <c r="E5074">
        <v>25.68</v>
      </c>
      <c r="F5074">
        <v>0.96650000000000003</v>
      </c>
      <c r="G5074">
        <v>73.05</v>
      </c>
      <c r="H5074">
        <v>62.674999999999997</v>
      </c>
      <c r="I5074">
        <v>232.5</v>
      </c>
      <c r="J5074">
        <v>254.5</v>
      </c>
      <c r="K5074">
        <v>129</v>
      </c>
      <c r="M5074">
        <v>9.5500000000000007</v>
      </c>
    </row>
    <row r="5075" spans="3:13" x14ac:dyDescent="0.25">
      <c r="C5075" s="95">
        <v>36609</v>
      </c>
      <c r="D5075">
        <v>1.5933999999999999</v>
      </c>
      <c r="E5075">
        <v>25.91</v>
      </c>
      <c r="F5075">
        <v>0.97689999999999999</v>
      </c>
      <c r="G5075">
        <v>73.025000000000006</v>
      </c>
      <c r="H5075">
        <v>62.725000000000001</v>
      </c>
      <c r="I5075">
        <v>232</v>
      </c>
      <c r="J5075">
        <v>252.75</v>
      </c>
      <c r="K5075">
        <v>129</v>
      </c>
      <c r="M5075">
        <v>9.5500000000000007</v>
      </c>
    </row>
    <row r="5076" spans="3:13" x14ac:dyDescent="0.25">
      <c r="C5076" s="95">
        <v>36608</v>
      </c>
      <c r="D5076">
        <v>1.5872999999999999</v>
      </c>
      <c r="E5076">
        <v>25.48</v>
      </c>
      <c r="F5076">
        <v>0.97160000000000002</v>
      </c>
      <c r="G5076">
        <v>73.025000000000006</v>
      </c>
      <c r="H5076">
        <v>62.524999999999999</v>
      </c>
      <c r="I5076">
        <v>230.25</v>
      </c>
      <c r="J5076">
        <v>256.25</v>
      </c>
      <c r="K5076">
        <v>128.75</v>
      </c>
      <c r="M5076">
        <v>9.5500000000000007</v>
      </c>
    </row>
    <row r="5077" spans="3:13" x14ac:dyDescent="0.25">
      <c r="C5077" s="95">
        <v>36607</v>
      </c>
      <c r="D5077">
        <v>1.5775999999999999</v>
      </c>
      <c r="E5077">
        <v>25.4</v>
      </c>
      <c r="F5077">
        <v>0.96099999999999997</v>
      </c>
      <c r="G5077">
        <v>73.125</v>
      </c>
      <c r="H5077">
        <v>62.524999999999999</v>
      </c>
      <c r="I5077">
        <v>234.5</v>
      </c>
      <c r="J5077">
        <v>261.75</v>
      </c>
      <c r="K5077">
        <v>128.5</v>
      </c>
      <c r="M5077">
        <v>9.5500000000000007</v>
      </c>
    </row>
    <row r="5078" spans="3:13" x14ac:dyDescent="0.25">
      <c r="C5078" s="95">
        <v>36606</v>
      </c>
      <c r="D5078">
        <v>1.5726</v>
      </c>
      <c r="E5078">
        <v>25.72</v>
      </c>
      <c r="F5078">
        <v>0.96389999999999998</v>
      </c>
      <c r="G5078">
        <v>72.45</v>
      </c>
      <c r="H5078">
        <v>62.524999999999999</v>
      </c>
      <c r="I5078">
        <v>232</v>
      </c>
      <c r="J5078">
        <v>260.25</v>
      </c>
      <c r="K5078">
        <v>128.5</v>
      </c>
      <c r="M5078">
        <v>9.5500000000000007</v>
      </c>
    </row>
    <row r="5079" spans="3:13" x14ac:dyDescent="0.25">
      <c r="C5079" s="95">
        <v>36605</v>
      </c>
      <c r="D5079">
        <v>1.5689</v>
      </c>
      <c r="E5079">
        <v>25.21</v>
      </c>
      <c r="F5079">
        <v>0.97299999999999998</v>
      </c>
      <c r="G5079">
        <v>72.2</v>
      </c>
      <c r="H5079">
        <v>63.075000000000003</v>
      </c>
      <c r="I5079">
        <v>235.75</v>
      </c>
      <c r="J5079">
        <v>266.25</v>
      </c>
      <c r="K5079">
        <v>128.5</v>
      </c>
      <c r="M5079">
        <v>9.5500000000000007</v>
      </c>
    </row>
    <row r="5080" spans="3:13" x14ac:dyDescent="0.25">
      <c r="C5080" s="95">
        <v>36602</v>
      </c>
      <c r="D5080">
        <v>1.5742</v>
      </c>
      <c r="E5080">
        <v>26.56</v>
      </c>
      <c r="F5080">
        <v>0.97199999999999998</v>
      </c>
      <c r="G5080">
        <v>71.924999999999997</v>
      </c>
      <c r="H5080">
        <v>62.674999999999997</v>
      </c>
      <c r="I5080">
        <v>240.75</v>
      </c>
      <c r="J5080">
        <v>272.25</v>
      </c>
      <c r="K5080">
        <v>128.5</v>
      </c>
      <c r="M5080">
        <v>9.5500000000000007</v>
      </c>
    </row>
    <row r="5081" spans="3:13" x14ac:dyDescent="0.25">
      <c r="C5081" s="95">
        <v>36601</v>
      </c>
      <c r="D5081">
        <v>1.5763</v>
      </c>
      <c r="E5081">
        <v>27.41</v>
      </c>
      <c r="F5081">
        <v>0.97130000000000005</v>
      </c>
      <c r="G5081">
        <v>72.125</v>
      </c>
      <c r="H5081">
        <v>61.8</v>
      </c>
      <c r="I5081">
        <v>235.25</v>
      </c>
      <c r="J5081">
        <v>266.25</v>
      </c>
      <c r="K5081">
        <v>128.5</v>
      </c>
      <c r="M5081">
        <v>9.58</v>
      </c>
    </row>
    <row r="5082" spans="3:13" x14ac:dyDescent="0.25">
      <c r="C5082" s="95">
        <v>36600</v>
      </c>
      <c r="D5082">
        <v>1.5725</v>
      </c>
      <c r="E5082">
        <v>27.53</v>
      </c>
      <c r="F5082">
        <v>0.96719999999999995</v>
      </c>
      <c r="G5082">
        <v>72.775000000000006</v>
      </c>
      <c r="H5082">
        <v>62.274999999999999</v>
      </c>
      <c r="I5082">
        <v>236</v>
      </c>
      <c r="J5082">
        <v>268.75</v>
      </c>
      <c r="K5082">
        <v>128.5</v>
      </c>
      <c r="M5082">
        <v>9.58</v>
      </c>
    </row>
    <row r="5083" spans="3:13" x14ac:dyDescent="0.25">
      <c r="C5083" s="95">
        <v>36599</v>
      </c>
      <c r="D5083">
        <v>1.577</v>
      </c>
      <c r="E5083">
        <v>28.34</v>
      </c>
      <c r="F5083">
        <v>0.96799999999999997</v>
      </c>
      <c r="G5083">
        <v>72.474999999999994</v>
      </c>
      <c r="H5083">
        <v>62.25</v>
      </c>
      <c r="I5083">
        <v>228.75</v>
      </c>
      <c r="J5083">
        <v>259.5</v>
      </c>
      <c r="K5083">
        <v>128.25</v>
      </c>
      <c r="M5083">
        <v>9.58</v>
      </c>
    </row>
    <row r="5084" spans="3:13" x14ac:dyDescent="0.25">
      <c r="C5084" s="95">
        <v>36598</v>
      </c>
      <c r="D5084">
        <v>1.5791999999999999</v>
      </c>
      <c r="E5084">
        <v>28.89</v>
      </c>
      <c r="F5084">
        <v>0.96450000000000002</v>
      </c>
      <c r="G5084">
        <v>72.45</v>
      </c>
      <c r="H5084">
        <v>61.9</v>
      </c>
      <c r="I5084">
        <v>223.5</v>
      </c>
      <c r="J5084">
        <v>253.75</v>
      </c>
      <c r="K5084">
        <v>128</v>
      </c>
      <c r="M5084">
        <v>9.58</v>
      </c>
    </row>
    <row r="5085" spans="3:13" x14ac:dyDescent="0.25">
      <c r="C5085" s="95">
        <v>36595</v>
      </c>
      <c r="D5085">
        <v>1.5759000000000001</v>
      </c>
      <c r="E5085">
        <v>28.94</v>
      </c>
      <c r="F5085">
        <v>0.96279999999999999</v>
      </c>
      <c r="G5085">
        <v>72.599999999999994</v>
      </c>
      <c r="H5085">
        <v>62.05</v>
      </c>
      <c r="I5085">
        <v>219.75</v>
      </c>
      <c r="J5085">
        <v>250</v>
      </c>
      <c r="K5085">
        <v>127</v>
      </c>
      <c r="M5085">
        <v>9.6199999999999992</v>
      </c>
    </row>
    <row r="5086" spans="3:13" x14ac:dyDescent="0.25">
      <c r="C5086" s="95">
        <v>36594</v>
      </c>
      <c r="D5086">
        <v>1.5811999999999999</v>
      </c>
      <c r="E5086">
        <v>29.29</v>
      </c>
      <c r="F5086">
        <v>0.96619999999999995</v>
      </c>
      <c r="G5086">
        <v>72.55</v>
      </c>
      <c r="H5086">
        <v>60.75</v>
      </c>
      <c r="I5086">
        <v>220.5</v>
      </c>
      <c r="J5086">
        <v>254.25</v>
      </c>
      <c r="K5086">
        <v>127</v>
      </c>
      <c r="M5086">
        <v>9.6199999999999992</v>
      </c>
    </row>
    <row r="5087" spans="3:13" x14ac:dyDescent="0.25">
      <c r="C5087" s="95">
        <v>36593</v>
      </c>
      <c r="D5087">
        <v>1.5803</v>
      </c>
      <c r="E5087">
        <v>28.8</v>
      </c>
      <c r="F5087">
        <v>0.96050000000000002</v>
      </c>
      <c r="G5087">
        <v>72.325000000000003</v>
      </c>
      <c r="H5087">
        <v>59.45</v>
      </c>
      <c r="I5087">
        <v>219.25</v>
      </c>
      <c r="J5087">
        <v>252</v>
      </c>
      <c r="K5087">
        <v>127.25</v>
      </c>
      <c r="M5087">
        <v>9.77</v>
      </c>
    </row>
    <row r="5088" spans="3:13" x14ac:dyDescent="0.25">
      <c r="C5088" s="95">
        <v>36592</v>
      </c>
      <c r="D5088">
        <v>1.5792999999999999</v>
      </c>
      <c r="E5088">
        <v>31.9</v>
      </c>
      <c r="F5088">
        <v>0.95960000000000001</v>
      </c>
      <c r="G5088">
        <v>72.45</v>
      </c>
      <c r="H5088">
        <v>59.6</v>
      </c>
      <c r="I5088">
        <v>218</v>
      </c>
      <c r="J5088">
        <v>250</v>
      </c>
      <c r="K5088">
        <v>127</v>
      </c>
      <c r="M5088">
        <v>9.8000000000000007</v>
      </c>
    </row>
    <row r="5089" spans="3:13" x14ac:dyDescent="0.25">
      <c r="C5089" s="95">
        <v>36591</v>
      </c>
      <c r="D5089">
        <v>1.5745</v>
      </c>
      <c r="E5089">
        <v>29.63</v>
      </c>
      <c r="F5089">
        <v>0.95920000000000005</v>
      </c>
      <c r="G5089">
        <v>72.849999999999994</v>
      </c>
      <c r="H5089">
        <v>60.15</v>
      </c>
      <c r="I5089">
        <v>221.75</v>
      </c>
      <c r="J5089">
        <v>249.75</v>
      </c>
      <c r="K5089">
        <v>127</v>
      </c>
      <c r="M5089">
        <v>9.8000000000000007</v>
      </c>
    </row>
    <row r="5090" spans="3:13" x14ac:dyDescent="0.25">
      <c r="C5090" s="95">
        <v>36588</v>
      </c>
      <c r="D5090">
        <v>1.5785</v>
      </c>
      <c r="E5090">
        <v>28.99</v>
      </c>
      <c r="F5090">
        <v>0.9597</v>
      </c>
      <c r="G5090">
        <v>72.974999999999994</v>
      </c>
      <c r="H5090">
        <v>59.35</v>
      </c>
      <c r="I5090">
        <v>218.5</v>
      </c>
      <c r="J5090">
        <v>247.5</v>
      </c>
      <c r="K5090">
        <v>126.75</v>
      </c>
      <c r="M5090">
        <v>9.7799999999999994</v>
      </c>
    </row>
    <row r="5091" spans="3:13" x14ac:dyDescent="0.25">
      <c r="C5091" s="95">
        <v>36587</v>
      </c>
      <c r="D5091">
        <v>1.5759000000000001</v>
      </c>
      <c r="E5091">
        <v>29.22</v>
      </c>
      <c r="F5091">
        <v>0.96419999999999995</v>
      </c>
      <c r="G5091">
        <v>72.525000000000006</v>
      </c>
      <c r="H5091">
        <v>58.274999999999999</v>
      </c>
      <c r="I5091">
        <v>216.25</v>
      </c>
      <c r="J5091">
        <v>247.25</v>
      </c>
      <c r="K5091">
        <v>126.75</v>
      </c>
      <c r="M5091">
        <v>9.5500000000000007</v>
      </c>
    </row>
    <row r="5092" spans="3:13" x14ac:dyDescent="0.25">
      <c r="C5092" s="95">
        <v>36586</v>
      </c>
      <c r="D5092">
        <v>1.5865</v>
      </c>
      <c r="E5092">
        <v>29.06</v>
      </c>
      <c r="F5092">
        <v>0.97340000000000004</v>
      </c>
      <c r="G5092">
        <v>71.974999999999994</v>
      </c>
      <c r="H5092">
        <v>58</v>
      </c>
      <c r="I5092">
        <v>214.75</v>
      </c>
      <c r="J5092">
        <v>247.75</v>
      </c>
      <c r="K5092">
        <v>126.25</v>
      </c>
      <c r="M5092">
        <v>9.56</v>
      </c>
    </row>
    <row r="5093" spans="3:13" x14ac:dyDescent="0.25">
      <c r="C5093" s="95">
        <v>36585</v>
      </c>
      <c r="D5093">
        <v>1.5784</v>
      </c>
      <c r="E5093">
        <v>28.09</v>
      </c>
      <c r="F5093">
        <v>0.96460000000000001</v>
      </c>
      <c r="G5093">
        <v>69.75</v>
      </c>
      <c r="H5093">
        <v>58.075000000000003</v>
      </c>
      <c r="I5093">
        <v>215</v>
      </c>
      <c r="J5093">
        <v>247</v>
      </c>
      <c r="K5093">
        <v>125.5</v>
      </c>
      <c r="M5093">
        <v>9.56</v>
      </c>
    </row>
    <row r="5094" spans="3:13" x14ac:dyDescent="0.25">
      <c r="C5094" s="95">
        <v>36584</v>
      </c>
      <c r="D5094">
        <v>1.5953999999999999</v>
      </c>
      <c r="E5094">
        <v>27.41</v>
      </c>
      <c r="F5094">
        <v>0.97170000000000001</v>
      </c>
      <c r="G5094">
        <v>70.875</v>
      </c>
      <c r="H5094">
        <v>58.35</v>
      </c>
      <c r="I5094">
        <v>212</v>
      </c>
      <c r="J5094">
        <v>244.5</v>
      </c>
      <c r="K5094">
        <v>125.5</v>
      </c>
      <c r="M5094">
        <v>9.56</v>
      </c>
    </row>
    <row r="5095" spans="3:13" x14ac:dyDescent="0.25">
      <c r="C5095" s="95">
        <v>36581</v>
      </c>
      <c r="D5095">
        <v>1.5945</v>
      </c>
      <c r="E5095">
        <v>27.48</v>
      </c>
      <c r="F5095">
        <v>0.97419999999999995</v>
      </c>
      <c r="G5095">
        <v>70.525000000000006</v>
      </c>
      <c r="H5095">
        <v>57.65</v>
      </c>
      <c r="I5095">
        <v>213.25</v>
      </c>
      <c r="J5095">
        <v>248</v>
      </c>
      <c r="K5095">
        <v>125.25</v>
      </c>
      <c r="M5095">
        <v>9.56</v>
      </c>
    </row>
    <row r="5096" spans="3:13" x14ac:dyDescent="0.25">
      <c r="C5096" s="95">
        <v>36580</v>
      </c>
      <c r="D5096">
        <v>1.6002000000000001</v>
      </c>
      <c r="E5096">
        <v>27.37</v>
      </c>
      <c r="F5096">
        <v>0.9929</v>
      </c>
      <c r="G5096">
        <v>69.875</v>
      </c>
      <c r="H5096">
        <v>57.05</v>
      </c>
      <c r="I5096">
        <v>216.25</v>
      </c>
      <c r="J5096">
        <v>254.75</v>
      </c>
      <c r="K5096">
        <v>125.5</v>
      </c>
      <c r="M5096">
        <v>9.56</v>
      </c>
    </row>
    <row r="5097" spans="3:13" x14ac:dyDescent="0.25">
      <c r="C5097" s="95">
        <v>36579</v>
      </c>
      <c r="D5097">
        <v>1.6033999999999999</v>
      </c>
      <c r="E5097">
        <v>27.06</v>
      </c>
      <c r="F5097">
        <v>1.0027999999999999</v>
      </c>
      <c r="G5097">
        <v>68.95</v>
      </c>
      <c r="H5097">
        <v>56.2</v>
      </c>
      <c r="I5097">
        <v>215.25</v>
      </c>
      <c r="J5097">
        <v>254.75</v>
      </c>
      <c r="K5097">
        <v>125.75</v>
      </c>
      <c r="M5097">
        <v>9.5500000000000007</v>
      </c>
    </row>
    <row r="5098" spans="3:13" x14ac:dyDescent="0.25">
      <c r="C5098" s="95">
        <v>36578</v>
      </c>
      <c r="D5098">
        <v>1.6122000000000001</v>
      </c>
      <c r="E5098">
        <v>26.58</v>
      </c>
      <c r="F5098">
        <v>1.0038</v>
      </c>
      <c r="G5098">
        <v>68.825000000000003</v>
      </c>
      <c r="H5098">
        <v>57.65</v>
      </c>
      <c r="I5098">
        <v>219.25</v>
      </c>
      <c r="J5098">
        <v>262.25</v>
      </c>
      <c r="K5098">
        <v>125.5</v>
      </c>
      <c r="M5098">
        <v>9.5500000000000007</v>
      </c>
    </row>
    <row r="5099" spans="3:13" x14ac:dyDescent="0.25">
      <c r="C5099" s="95">
        <v>36577</v>
      </c>
      <c r="D5099">
        <v>1.5993999999999999</v>
      </c>
      <c r="E5099">
        <v>25.93</v>
      </c>
      <c r="F5099">
        <v>0.98719999999999997</v>
      </c>
      <c r="G5099">
        <v>69.650000000000006</v>
      </c>
      <c r="H5099">
        <v>57.225000000000001</v>
      </c>
      <c r="I5099">
        <v>220.5</v>
      </c>
      <c r="J5099">
        <v>264.75</v>
      </c>
      <c r="K5099">
        <v>125.25</v>
      </c>
      <c r="M5099">
        <v>9.6</v>
      </c>
    </row>
    <row r="5100" spans="3:13" x14ac:dyDescent="0.25">
      <c r="C5100" s="95">
        <v>36574</v>
      </c>
      <c r="D5100">
        <v>1.6012999999999999</v>
      </c>
      <c r="E5100">
        <v>26.22</v>
      </c>
      <c r="F5100">
        <v>0.98619999999999997</v>
      </c>
      <c r="G5100">
        <v>69.650000000000006</v>
      </c>
      <c r="H5100">
        <v>57.225000000000001</v>
      </c>
      <c r="I5100">
        <v>220.5</v>
      </c>
      <c r="J5100">
        <v>264.75</v>
      </c>
      <c r="K5100">
        <v>125</v>
      </c>
      <c r="M5100">
        <v>9.6</v>
      </c>
    </row>
    <row r="5101" spans="3:13" x14ac:dyDescent="0.25">
      <c r="C5101" s="95">
        <v>36573</v>
      </c>
      <c r="D5101">
        <v>1.6081000000000001</v>
      </c>
      <c r="E5101">
        <v>26.67</v>
      </c>
      <c r="F5101">
        <v>0.98770000000000002</v>
      </c>
      <c r="G5101">
        <v>69.525000000000006</v>
      </c>
      <c r="H5101">
        <v>57.05</v>
      </c>
      <c r="I5101">
        <v>221.25</v>
      </c>
      <c r="J5101">
        <v>262.5</v>
      </c>
      <c r="K5101">
        <v>125.25</v>
      </c>
      <c r="M5101">
        <v>9.61</v>
      </c>
    </row>
    <row r="5102" spans="3:13" x14ac:dyDescent="0.25">
      <c r="C5102" s="95">
        <v>36572</v>
      </c>
      <c r="D5102">
        <v>1.6082000000000001</v>
      </c>
      <c r="E5102">
        <v>27.37</v>
      </c>
      <c r="F5102">
        <v>0.98660000000000003</v>
      </c>
      <c r="G5102">
        <v>69.424999999999997</v>
      </c>
      <c r="H5102">
        <v>57.35</v>
      </c>
      <c r="I5102">
        <v>223</v>
      </c>
      <c r="J5102">
        <v>265.25</v>
      </c>
      <c r="K5102">
        <v>125.5</v>
      </c>
      <c r="M5102">
        <v>9.6</v>
      </c>
    </row>
    <row r="5103" spans="3:13" x14ac:dyDescent="0.25">
      <c r="C5103" s="95">
        <v>36571</v>
      </c>
      <c r="D5103">
        <v>1.5964</v>
      </c>
      <c r="E5103">
        <v>27.13</v>
      </c>
      <c r="F5103">
        <v>0.98119999999999996</v>
      </c>
      <c r="G5103">
        <v>69.474999999999994</v>
      </c>
      <c r="H5103">
        <v>54.975000000000001</v>
      </c>
      <c r="I5103">
        <v>222.25</v>
      </c>
      <c r="J5103">
        <v>266</v>
      </c>
      <c r="K5103">
        <v>125.25</v>
      </c>
      <c r="M5103">
        <v>9.61</v>
      </c>
    </row>
    <row r="5104" spans="3:13" x14ac:dyDescent="0.25">
      <c r="C5104" s="95">
        <v>36570</v>
      </c>
      <c r="D5104">
        <v>1.5865</v>
      </c>
      <c r="E5104">
        <v>28.76</v>
      </c>
      <c r="F5104">
        <v>0.97850000000000004</v>
      </c>
      <c r="G5104">
        <v>69.45</v>
      </c>
      <c r="H5104">
        <v>54.975000000000001</v>
      </c>
      <c r="I5104">
        <v>222.25</v>
      </c>
      <c r="J5104">
        <v>268.75</v>
      </c>
      <c r="K5104">
        <v>125.5</v>
      </c>
      <c r="M5104">
        <v>9.61</v>
      </c>
    </row>
    <row r="5105" spans="3:13" x14ac:dyDescent="0.25">
      <c r="C5105" s="95">
        <v>36567</v>
      </c>
      <c r="D5105">
        <v>1.5921000000000001</v>
      </c>
      <c r="E5105">
        <v>27.82</v>
      </c>
      <c r="F5105">
        <v>0.98640000000000005</v>
      </c>
      <c r="G5105">
        <v>69.924999999999997</v>
      </c>
      <c r="H5105">
        <v>55.2</v>
      </c>
      <c r="I5105">
        <v>221.75</v>
      </c>
      <c r="J5105">
        <v>269.5</v>
      </c>
      <c r="K5105">
        <v>126.5</v>
      </c>
      <c r="M5105">
        <v>9.6</v>
      </c>
    </row>
    <row r="5106" spans="3:13" x14ac:dyDescent="0.25">
      <c r="C5106" s="95">
        <v>36566</v>
      </c>
      <c r="D5106">
        <v>1.6088</v>
      </c>
      <c r="E5106">
        <v>27.48</v>
      </c>
      <c r="F5106">
        <v>0.98499999999999999</v>
      </c>
      <c r="G5106">
        <v>70.275000000000006</v>
      </c>
      <c r="H5106">
        <v>55.3</v>
      </c>
      <c r="I5106">
        <v>225.5</v>
      </c>
      <c r="J5106">
        <v>271.75</v>
      </c>
      <c r="K5106">
        <v>126.5</v>
      </c>
      <c r="M5106">
        <v>9.68</v>
      </c>
    </row>
    <row r="5107" spans="3:13" x14ac:dyDescent="0.25">
      <c r="C5107" s="95">
        <v>36565</v>
      </c>
      <c r="D5107">
        <v>1.6163000000000001</v>
      </c>
      <c r="E5107">
        <v>26.92</v>
      </c>
      <c r="F5107">
        <v>0.99380000000000002</v>
      </c>
      <c r="G5107">
        <v>70.625</v>
      </c>
      <c r="H5107">
        <v>55.625</v>
      </c>
      <c r="I5107">
        <v>222.5</v>
      </c>
      <c r="J5107">
        <v>265.5</v>
      </c>
      <c r="K5107">
        <v>126.75</v>
      </c>
      <c r="M5107">
        <v>9.6999999999999993</v>
      </c>
    </row>
    <row r="5108" spans="3:13" x14ac:dyDescent="0.25">
      <c r="C5108" s="95">
        <v>36564</v>
      </c>
      <c r="D5108">
        <v>1.6113</v>
      </c>
      <c r="E5108">
        <v>26.37</v>
      </c>
      <c r="F5108">
        <v>0.98540000000000005</v>
      </c>
      <c r="G5108">
        <v>70.825000000000003</v>
      </c>
      <c r="H5108">
        <v>56.625</v>
      </c>
      <c r="I5108">
        <v>221.25</v>
      </c>
      <c r="J5108">
        <v>259.25</v>
      </c>
      <c r="K5108">
        <v>126.75</v>
      </c>
      <c r="M5108">
        <v>9.6999999999999993</v>
      </c>
    </row>
    <row r="5109" spans="3:13" x14ac:dyDescent="0.25">
      <c r="C5109" s="95">
        <v>36563</v>
      </c>
      <c r="D5109">
        <v>1.5978000000000001</v>
      </c>
      <c r="E5109">
        <v>26.88</v>
      </c>
      <c r="F5109">
        <v>0.98080000000000001</v>
      </c>
      <c r="G5109">
        <v>71.325000000000003</v>
      </c>
      <c r="H5109">
        <v>57.475000000000001</v>
      </c>
      <c r="I5109">
        <v>221.5</v>
      </c>
      <c r="J5109">
        <v>258.75</v>
      </c>
      <c r="K5109">
        <v>127</v>
      </c>
      <c r="M5109">
        <v>9.75</v>
      </c>
    </row>
    <row r="5110" spans="3:13" x14ac:dyDescent="0.25">
      <c r="C5110" s="95">
        <v>36560</v>
      </c>
      <c r="D5110">
        <v>1.5919000000000001</v>
      </c>
      <c r="E5110">
        <v>27.07</v>
      </c>
      <c r="F5110">
        <v>0.98250000000000004</v>
      </c>
      <c r="G5110">
        <v>70.95</v>
      </c>
      <c r="H5110">
        <v>57.75</v>
      </c>
      <c r="I5110">
        <v>219.75</v>
      </c>
      <c r="J5110">
        <v>257</v>
      </c>
      <c r="K5110">
        <v>127</v>
      </c>
      <c r="M5110">
        <v>9.65</v>
      </c>
    </row>
    <row r="5111" spans="3:13" x14ac:dyDescent="0.25">
      <c r="C5111" s="95">
        <v>36559</v>
      </c>
      <c r="D5111">
        <v>1.5974999999999999</v>
      </c>
      <c r="E5111">
        <v>26.66</v>
      </c>
      <c r="F5111">
        <v>0.99</v>
      </c>
      <c r="G5111">
        <v>70.724999999999994</v>
      </c>
      <c r="H5111">
        <v>57.524999999999999</v>
      </c>
      <c r="I5111">
        <v>218</v>
      </c>
      <c r="J5111">
        <v>253.75</v>
      </c>
      <c r="K5111">
        <v>127</v>
      </c>
      <c r="M5111">
        <v>10.07</v>
      </c>
    </row>
    <row r="5112" spans="3:13" x14ac:dyDescent="0.25">
      <c r="C5112" s="95">
        <v>36558</v>
      </c>
      <c r="D5112">
        <v>1.6081000000000001</v>
      </c>
      <c r="E5112">
        <v>25.93</v>
      </c>
      <c r="F5112">
        <v>0.97619999999999996</v>
      </c>
      <c r="G5112">
        <v>70.275000000000006</v>
      </c>
      <c r="H5112">
        <v>56.875</v>
      </c>
      <c r="I5112">
        <v>220.75</v>
      </c>
      <c r="J5112">
        <v>257.25</v>
      </c>
      <c r="K5112">
        <v>127.5</v>
      </c>
      <c r="M5112">
        <v>10.09</v>
      </c>
    </row>
    <row r="5113" spans="3:13" x14ac:dyDescent="0.25">
      <c r="C5113" s="95">
        <v>36557</v>
      </c>
      <c r="D5113">
        <v>1.6138999999999999</v>
      </c>
      <c r="E5113">
        <v>26.39</v>
      </c>
      <c r="F5113">
        <v>0.97209999999999996</v>
      </c>
      <c r="G5113">
        <v>70.7</v>
      </c>
      <c r="H5113">
        <v>56.575000000000003</v>
      </c>
      <c r="I5113">
        <v>222</v>
      </c>
      <c r="J5113">
        <v>258</v>
      </c>
      <c r="K5113">
        <v>127.25</v>
      </c>
      <c r="M5113">
        <v>10.07</v>
      </c>
    </row>
    <row r="5114" spans="3:13" x14ac:dyDescent="0.25">
      <c r="C5114" s="95">
        <v>36556</v>
      </c>
      <c r="D5114">
        <v>1.6153999999999999</v>
      </c>
      <c r="E5114">
        <v>25.97</v>
      </c>
      <c r="F5114">
        <v>0.96930000000000005</v>
      </c>
      <c r="G5114">
        <v>70.150000000000006</v>
      </c>
      <c r="H5114">
        <v>56.75</v>
      </c>
      <c r="I5114">
        <v>220</v>
      </c>
      <c r="J5114">
        <v>256.25</v>
      </c>
      <c r="K5114">
        <v>127.5</v>
      </c>
      <c r="M5114">
        <v>10.1</v>
      </c>
    </row>
    <row r="5115" spans="3:13" x14ac:dyDescent="0.25">
      <c r="C5115" s="95">
        <v>36553</v>
      </c>
      <c r="D5115">
        <v>1.6186</v>
      </c>
      <c r="E5115">
        <v>25.68</v>
      </c>
      <c r="F5115">
        <v>0.97450000000000003</v>
      </c>
      <c r="G5115">
        <v>69.724999999999994</v>
      </c>
      <c r="H5115">
        <v>57</v>
      </c>
      <c r="I5115">
        <v>223.5</v>
      </c>
      <c r="J5115">
        <v>259.75</v>
      </c>
      <c r="K5115">
        <v>127.5</v>
      </c>
      <c r="M5115">
        <v>10.1</v>
      </c>
    </row>
    <row r="5116" spans="3:13" x14ac:dyDescent="0.25">
      <c r="C5116" s="95">
        <v>36552</v>
      </c>
      <c r="D5116">
        <v>1.6385000000000001</v>
      </c>
      <c r="E5116">
        <v>25.62</v>
      </c>
      <c r="F5116">
        <v>0.98809999999999998</v>
      </c>
      <c r="G5116">
        <v>69.525000000000006</v>
      </c>
      <c r="H5116">
        <v>56.1</v>
      </c>
      <c r="I5116">
        <v>225.75</v>
      </c>
      <c r="J5116">
        <v>263.5</v>
      </c>
      <c r="K5116">
        <v>127.5</v>
      </c>
      <c r="M5116">
        <v>10.07</v>
      </c>
    </row>
    <row r="5117" spans="3:13" x14ac:dyDescent="0.25">
      <c r="C5117" s="95">
        <v>36551</v>
      </c>
      <c r="D5117">
        <v>1.6379999999999999</v>
      </c>
      <c r="E5117">
        <v>26.13</v>
      </c>
      <c r="F5117">
        <v>1.0008999999999999</v>
      </c>
      <c r="G5117">
        <v>70</v>
      </c>
      <c r="H5117">
        <v>56.225000000000001</v>
      </c>
      <c r="I5117">
        <v>223</v>
      </c>
      <c r="J5117">
        <v>260</v>
      </c>
      <c r="K5117">
        <v>127.5</v>
      </c>
      <c r="M5117">
        <v>10.07</v>
      </c>
    </row>
    <row r="5118" spans="3:13" x14ac:dyDescent="0.25">
      <c r="C5118" s="95">
        <v>36550</v>
      </c>
      <c r="D5118">
        <v>1.6439999999999999</v>
      </c>
      <c r="E5118">
        <v>26.54</v>
      </c>
      <c r="F5118">
        <v>1.0003</v>
      </c>
      <c r="G5118">
        <v>69.825000000000003</v>
      </c>
      <c r="H5118">
        <v>56.1</v>
      </c>
      <c r="I5118">
        <v>227.5</v>
      </c>
      <c r="J5118">
        <v>264.75</v>
      </c>
      <c r="K5118">
        <v>127.5</v>
      </c>
      <c r="M5118">
        <v>10.15</v>
      </c>
    </row>
    <row r="5119" spans="3:13" x14ac:dyDescent="0.25">
      <c r="C5119" s="95">
        <v>36549</v>
      </c>
      <c r="D5119">
        <v>1.651</v>
      </c>
      <c r="E5119">
        <v>26.06</v>
      </c>
      <c r="F5119">
        <v>1.0075000000000001</v>
      </c>
      <c r="G5119">
        <v>69.825000000000003</v>
      </c>
      <c r="H5119">
        <v>56.524999999999999</v>
      </c>
      <c r="I5119">
        <v>227.25</v>
      </c>
      <c r="J5119">
        <v>266</v>
      </c>
      <c r="K5119">
        <v>127</v>
      </c>
      <c r="M5119">
        <v>10.15</v>
      </c>
    </row>
    <row r="5120" spans="3:13" x14ac:dyDescent="0.25">
      <c r="C5120" s="95">
        <v>36546</v>
      </c>
      <c r="D5120">
        <v>1.6489</v>
      </c>
      <c r="E5120">
        <v>26.35</v>
      </c>
      <c r="F5120">
        <v>1.0088999999999999</v>
      </c>
      <c r="G5120">
        <v>69.825000000000003</v>
      </c>
      <c r="H5120">
        <v>57.075000000000003</v>
      </c>
      <c r="I5120">
        <v>222.75</v>
      </c>
      <c r="J5120">
        <v>264.25</v>
      </c>
      <c r="K5120">
        <v>127.25</v>
      </c>
      <c r="M5120">
        <v>10.07</v>
      </c>
    </row>
    <row r="5121" spans="3:13" x14ac:dyDescent="0.25">
      <c r="C5121" s="95">
        <v>36545</v>
      </c>
      <c r="D5121">
        <v>1.6540999999999999</v>
      </c>
      <c r="E5121">
        <v>26.1</v>
      </c>
      <c r="F5121">
        <v>1.0172000000000001</v>
      </c>
      <c r="G5121">
        <v>69.8</v>
      </c>
      <c r="H5121">
        <v>56.225000000000001</v>
      </c>
      <c r="I5121">
        <v>220.75</v>
      </c>
      <c r="J5121">
        <v>265</v>
      </c>
      <c r="K5121">
        <v>127.25</v>
      </c>
      <c r="M5121">
        <v>10.1</v>
      </c>
    </row>
    <row r="5122" spans="3:13" x14ac:dyDescent="0.25">
      <c r="C5122" s="95">
        <v>36544</v>
      </c>
      <c r="D5122">
        <v>1.6435999999999999</v>
      </c>
      <c r="E5122">
        <v>25.84</v>
      </c>
      <c r="F5122">
        <v>1.0119</v>
      </c>
      <c r="G5122">
        <v>70.150000000000006</v>
      </c>
      <c r="H5122">
        <v>56</v>
      </c>
      <c r="I5122">
        <v>220.75</v>
      </c>
      <c r="J5122">
        <v>266</v>
      </c>
      <c r="K5122">
        <v>127</v>
      </c>
      <c r="M5122">
        <v>10.1</v>
      </c>
    </row>
    <row r="5123" spans="3:13" x14ac:dyDescent="0.25">
      <c r="C5123" s="95">
        <v>36543</v>
      </c>
      <c r="D5123">
        <v>1.6365000000000001</v>
      </c>
      <c r="E5123">
        <v>26.05</v>
      </c>
      <c r="F5123">
        <v>1.0127999999999999</v>
      </c>
      <c r="G5123">
        <v>70.7</v>
      </c>
      <c r="H5123">
        <v>55.55</v>
      </c>
      <c r="I5123">
        <v>220</v>
      </c>
      <c r="J5123">
        <v>264.5</v>
      </c>
      <c r="K5123">
        <v>127</v>
      </c>
      <c r="M5123">
        <v>10.1</v>
      </c>
    </row>
    <row r="5124" spans="3:13" x14ac:dyDescent="0.25">
      <c r="C5124" s="95">
        <v>36542</v>
      </c>
      <c r="D5124">
        <v>1.6328</v>
      </c>
      <c r="E5124">
        <v>25.65</v>
      </c>
      <c r="F5124">
        <v>1.0115000000000001</v>
      </c>
      <c r="G5124">
        <v>70.825000000000003</v>
      </c>
      <c r="H5124">
        <v>56.15</v>
      </c>
      <c r="I5124">
        <v>219</v>
      </c>
      <c r="J5124">
        <v>265</v>
      </c>
      <c r="K5124">
        <v>127</v>
      </c>
      <c r="M5124">
        <v>10.130000000000001</v>
      </c>
    </row>
    <row r="5125" spans="3:13" x14ac:dyDescent="0.25">
      <c r="C5125" s="95">
        <v>36539</v>
      </c>
      <c r="D5125">
        <v>1.6335999999999999</v>
      </c>
      <c r="E5125">
        <v>25.47</v>
      </c>
      <c r="F5125">
        <v>1.0125</v>
      </c>
      <c r="G5125">
        <v>70.825000000000003</v>
      </c>
      <c r="H5125">
        <v>56.15</v>
      </c>
      <c r="I5125">
        <v>219</v>
      </c>
      <c r="J5125">
        <v>265</v>
      </c>
      <c r="K5125">
        <v>127.25</v>
      </c>
      <c r="M5125">
        <v>10.130000000000001</v>
      </c>
    </row>
    <row r="5126" spans="3:13" x14ac:dyDescent="0.25">
      <c r="C5126" s="95">
        <v>36538</v>
      </c>
      <c r="D5126">
        <v>1.6462000000000001</v>
      </c>
      <c r="E5126">
        <v>24.98</v>
      </c>
      <c r="F5126">
        <v>1.0251999999999999</v>
      </c>
      <c r="G5126">
        <v>70.599999999999994</v>
      </c>
      <c r="H5126">
        <v>54.825000000000003</v>
      </c>
      <c r="I5126">
        <v>220.75</v>
      </c>
      <c r="J5126">
        <v>263.5</v>
      </c>
      <c r="K5126">
        <v>127</v>
      </c>
      <c r="M5126">
        <v>10.01</v>
      </c>
    </row>
    <row r="5127" spans="3:13" x14ac:dyDescent="0.25">
      <c r="C5127" s="95">
        <v>36537</v>
      </c>
      <c r="D5127">
        <v>1.6474</v>
      </c>
      <c r="E5127">
        <v>24.81</v>
      </c>
      <c r="F5127">
        <v>1.0309999999999999</v>
      </c>
      <c r="G5127">
        <v>70.424999999999997</v>
      </c>
      <c r="H5127">
        <v>54.8</v>
      </c>
      <c r="I5127">
        <v>215.5</v>
      </c>
      <c r="J5127">
        <v>258.75</v>
      </c>
      <c r="K5127">
        <v>126.75</v>
      </c>
      <c r="M5127">
        <v>9.9600000000000009</v>
      </c>
    </row>
    <row r="5128" spans="3:13" x14ac:dyDescent="0.25">
      <c r="C5128" s="95">
        <v>36536</v>
      </c>
      <c r="D5128">
        <v>1.6479999999999999</v>
      </c>
      <c r="E5128">
        <v>24.62</v>
      </c>
      <c r="F5128">
        <v>1.0331999999999999</v>
      </c>
      <c r="G5128">
        <v>70.875</v>
      </c>
      <c r="H5128">
        <v>56.024999999999999</v>
      </c>
      <c r="I5128">
        <v>207.25</v>
      </c>
      <c r="J5128">
        <v>253.75</v>
      </c>
      <c r="K5128">
        <v>126.5</v>
      </c>
      <c r="M5128">
        <v>9.98</v>
      </c>
    </row>
    <row r="5129" spans="3:13" x14ac:dyDescent="0.25">
      <c r="C5129" s="95">
        <v>36535</v>
      </c>
      <c r="D5129">
        <v>1.6365000000000001</v>
      </c>
      <c r="E5129">
        <v>23.73</v>
      </c>
      <c r="F5129">
        <v>1.0253000000000001</v>
      </c>
      <c r="G5129">
        <v>70.775000000000006</v>
      </c>
      <c r="H5129">
        <v>55.65</v>
      </c>
      <c r="I5129">
        <v>208.5</v>
      </c>
      <c r="J5129">
        <v>253.5</v>
      </c>
      <c r="K5129">
        <v>125</v>
      </c>
      <c r="M5129">
        <v>10.029999999999999</v>
      </c>
    </row>
    <row r="5130" spans="3:13" x14ac:dyDescent="0.25">
      <c r="C5130" s="95">
        <v>36532</v>
      </c>
      <c r="D5130">
        <v>1.6383000000000001</v>
      </c>
      <c r="E5130">
        <v>23.09</v>
      </c>
      <c r="F5130">
        <v>1.0288999999999999</v>
      </c>
      <c r="G5130">
        <v>70.875</v>
      </c>
      <c r="H5130">
        <v>55.625</v>
      </c>
      <c r="I5130">
        <v>207</v>
      </c>
      <c r="J5130">
        <v>251.75</v>
      </c>
      <c r="K5130">
        <v>125.25</v>
      </c>
      <c r="M5130">
        <v>10.02</v>
      </c>
    </row>
    <row r="5131" spans="3:13" x14ac:dyDescent="0.25">
      <c r="C5131" s="95">
        <v>36531</v>
      </c>
      <c r="D5131">
        <v>1.6463000000000001</v>
      </c>
      <c r="E5131">
        <v>23.62</v>
      </c>
      <c r="F5131">
        <v>1.0319</v>
      </c>
      <c r="G5131">
        <v>70.075000000000003</v>
      </c>
      <c r="H5131">
        <v>55.174999999999997</v>
      </c>
      <c r="I5131">
        <v>203.75</v>
      </c>
      <c r="J5131">
        <v>248.5</v>
      </c>
      <c r="K5131">
        <v>125.5</v>
      </c>
      <c r="M5131">
        <v>10.050000000000001</v>
      </c>
    </row>
    <row r="5132" spans="3:13" x14ac:dyDescent="0.25">
      <c r="C5132" s="95">
        <v>36530</v>
      </c>
      <c r="D5132">
        <v>1.6415</v>
      </c>
      <c r="E5132">
        <v>23.73</v>
      </c>
      <c r="F5132">
        <v>1.0314000000000001</v>
      </c>
      <c r="G5132">
        <v>68.974999999999994</v>
      </c>
      <c r="H5132">
        <v>55.075000000000003</v>
      </c>
      <c r="I5132">
        <v>203</v>
      </c>
      <c r="J5132">
        <v>249.75</v>
      </c>
      <c r="K5132">
        <v>125.25</v>
      </c>
      <c r="M5132">
        <v>9.6300000000000008</v>
      </c>
    </row>
    <row r="5133" spans="3:13" x14ac:dyDescent="0.25">
      <c r="C5133" s="95">
        <v>36529</v>
      </c>
      <c r="D5133">
        <v>1.6365000000000001</v>
      </c>
      <c r="E5133">
        <v>24.39</v>
      </c>
      <c r="F5133">
        <v>1.0307999999999999</v>
      </c>
      <c r="G5133">
        <v>69.075000000000003</v>
      </c>
      <c r="H5133">
        <v>55.625</v>
      </c>
      <c r="I5133">
        <v>203</v>
      </c>
      <c r="J5133">
        <v>247.25</v>
      </c>
      <c r="K5133">
        <v>125.25</v>
      </c>
      <c r="M5133">
        <v>9.67</v>
      </c>
    </row>
    <row r="5134" spans="3:13" x14ac:dyDescent="0.25">
      <c r="C5134" s="95">
        <v>36528</v>
      </c>
      <c r="D5134">
        <v>1.6368</v>
      </c>
      <c r="E5134">
        <v>25.08</v>
      </c>
      <c r="F5134">
        <v>1.0262</v>
      </c>
      <c r="G5134">
        <v>69.7</v>
      </c>
      <c r="H5134">
        <v>55.975000000000001</v>
      </c>
      <c r="I5134">
        <v>200.75</v>
      </c>
      <c r="J5134">
        <v>247.5</v>
      </c>
      <c r="K5134">
        <v>125</v>
      </c>
      <c r="M5134">
        <v>9.67</v>
      </c>
    </row>
    <row r="5135" spans="3:13" x14ac:dyDescent="0.25">
      <c r="C5135" s="95">
        <v>36525</v>
      </c>
      <c r="D5135">
        <v>1.6175999999999999</v>
      </c>
      <c r="E5135">
        <v>25.08</v>
      </c>
      <c r="F5135">
        <v>1.0069999999999999</v>
      </c>
      <c r="G5135">
        <v>69.599999999999994</v>
      </c>
      <c r="H5135">
        <v>54.5</v>
      </c>
      <c r="I5135">
        <v>204.5</v>
      </c>
      <c r="J5135">
        <v>248.5</v>
      </c>
      <c r="K5135">
        <v>125.25</v>
      </c>
      <c r="M5135">
        <v>9.9</v>
      </c>
    </row>
    <row r="5136" spans="3:13" x14ac:dyDescent="0.25">
      <c r="C5136" s="95">
        <v>36524</v>
      </c>
      <c r="D5136">
        <v>1.6152</v>
      </c>
      <c r="E5136">
        <v>25.08</v>
      </c>
      <c r="F5136">
        <v>1.008</v>
      </c>
      <c r="G5136">
        <v>68.474999999999994</v>
      </c>
      <c r="H5136">
        <v>54.5</v>
      </c>
      <c r="I5136">
        <v>204.5</v>
      </c>
      <c r="J5136">
        <v>248.5</v>
      </c>
      <c r="K5136">
        <v>125.25</v>
      </c>
      <c r="M5136">
        <v>11.2</v>
      </c>
    </row>
    <row r="5137" spans="3:13" x14ac:dyDescent="0.25">
      <c r="C5137" s="95">
        <v>36523</v>
      </c>
      <c r="D5137">
        <v>1.617</v>
      </c>
      <c r="E5137">
        <v>25.45</v>
      </c>
      <c r="F5137">
        <v>1.0043</v>
      </c>
      <c r="G5137">
        <v>69.424999999999997</v>
      </c>
      <c r="H5137">
        <v>54.075000000000003</v>
      </c>
      <c r="I5137">
        <v>203.75</v>
      </c>
      <c r="J5137">
        <v>246.75</v>
      </c>
      <c r="K5137">
        <v>125.5</v>
      </c>
      <c r="M5137">
        <v>9.6999999999999993</v>
      </c>
    </row>
    <row r="5138" spans="3:13" x14ac:dyDescent="0.25">
      <c r="C5138" s="95">
        <v>36522</v>
      </c>
      <c r="D5138">
        <v>1.6143000000000001</v>
      </c>
      <c r="E5138">
        <v>25.21</v>
      </c>
      <c r="F5138">
        <v>1.0068999999999999</v>
      </c>
      <c r="G5138">
        <v>69.424999999999997</v>
      </c>
      <c r="H5138">
        <v>54.6</v>
      </c>
      <c r="I5138">
        <v>204.75</v>
      </c>
      <c r="J5138">
        <v>247.25</v>
      </c>
      <c r="K5138">
        <v>125.5</v>
      </c>
      <c r="M5138">
        <v>9.7100000000000009</v>
      </c>
    </row>
    <row r="5139" spans="3:13" x14ac:dyDescent="0.25">
      <c r="C5139" s="95">
        <v>36521</v>
      </c>
      <c r="D5139">
        <v>1.6167</v>
      </c>
      <c r="E5139">
        <v>25.21</v>
      </c>
      <c r="F5139">
        <v>1.0125</v>
      </c>
      <c r="G5139">
        <v>69.625</v>
      </c>
      <c r="H5139">
        <v>55.825000000000003</v>
      </c>
      <c r="I5139">
        <v>204</v>
      </c>
      <c r="J5139">
        <v>247</v>
      </c>
      <c r="K5139">
        <v>125.75</v>
      </c>
      <c r="M5139">
        <v>9.68</v>
      </c>
    </row>
    <row r="5140" spans="3:13" x14ac:dyDescent="0.25">
      <c r="C5140" s="95">
        <v>36518</v>
      </c>
      <c r="D5140">
        <v>1.6148</v>
      </c>
      <c r="E5140">
        <v>25.21</v>
      </c>
      <c r="F5140">
        <v>1.0127999999999999</v>
      </c>
      <c r="G5140">
        <v>69.674999999999997</v>
      </c>
      <c r="H5140">
        <v>55.825000000000003</v>
      </c>
      <c r="I5140">
        <v>204.25</v>
      </c>
      <c r="J5140">
        <v>249.75</v>
      </c>
      <c r="K5140">
        <v>126</v>
      </c>
      <c r="M5140">
        <v>9.66</v>
      </c>
    </row>
    <row r="5141" spans="3:13" x14ac:dyDescent="0.25">
      <c r="C5141" s="95">
        <v>36517</v>
      </c>
      <c r="D5141">
        <v>1.6160000000000001</v>
      </c>
      <c r="E5141">
        <v>25.19</v>
      </c>
      <c r="F5141">
        <v>1.0159</v>
      </c>
      <c r="G5141">
        <v>69.674999999999997</v>
      </c>
      <c r="H5141">
        <v>55.825000000000003</v>
      </c>
      <c r="I5141">
        <v>204.25</v>
      </c>
      <c r="J5141">
        <v>249.75</v>
      </c>
      <c r="K5141">
        <v>126</v>
      </c>
      <c r="M5141">
        <v>9.66</v>
      </c>
    </row>
    <row r="5142" spans="3:13" x14ac:dyDescent="0.25">
      <c r="C5142" s="95">
        <v>36516</v>
      </c>
      <c r="D5142">
        <v>1.6080000000000001</v>
      </c>
      <c r="E5142">
        <v>24.65</v>
      </c>
      <c r="F5142">
        <v>1.0094000000000001</v>
      </c>
      <c r="G5142">
        <v>69.224999999999994</v>
      </c>
      <c r="H5142">
        <v>55.7</v>
      </c>
      <c r="I5142">
        <v>203.5</v>
      </c>
      <c r="J5142">
        <v>248</v>
      </c>
      <c r="K5142">
        <v>125.75</v>
      </c>
      <c r="M5142">
        <v>9.67</v>
      </c>
    </row>
    <row r="5143" spans="3:13" x14ac:dyDescent="0.25">
      <c r="C5143" s="95">
        <v>36515</v>
      </c>
      <c r="D5143">
        <v>1.6117999999999999</v>
      </c>
      <c r="E5143">
        <v>25.29</v>
      </c>
      <c r="F5143">
        <v>1.0094000000000001</v>
      </c>
      <c r="G5143">
        <v>69.025000000000006</v>
      </c>
      <c r="H5143">
        <v>55.95</v>
      </c>
      <c r="I5143">
        <v>202.25</v>
      </c>
      <c r="J5143">
        <v>246</v>
      </c>
      <c r="K5143">
        <v>125.5</v>
      </c>
      <c r="M5143">
        <v>9.65</v>
      </c>
    </row>
    <row r="5144" spans="3:13" x14ac:dyDescent="0.25">
      <c r="C5144" s="95">
        <v>36514</v>
      </c>
      <c r="D5144">
        <v>1.6067</v>
      </c>
      <c r="E5144">
        <v>25.3</v>
      </c>
      <c r="F5144">
        <v>1.0129999999999999</v>
      </c>
      <c r="G5144">
        <v>68.775000000000006</v>
      </c>
      <c r="H5144">
        <v>55.65</v>
      </c>
      <c r="I5144">
        <v>185.75</v>
      </c>
      <c r="J5144">
        <v>236</v>
      </c>
      <c r="K5144">
        <v>125.5</v>
      </c>
      <c r="M5144">
        <v>9.4700000000000006</v>
      </c>
    </row>
    <row r="5145" spans="3:13" x14ac:dyDescent="0.25">
      <c r="C5145" s="95">
        <v>36511</v>
      </c>
      <c r="D5145">
        <v>1.6036999999999999</v>
      </c>
      <c r="E5145">
        <v>25.52</v>
      </c>
      <c r="F5145">
        <v>1.0079</v>
      </c>
      <c r="G5145">
        <v>68.599999999999994</v>
      </c>
      <c r="H5145">
        <v>56</v>
      </c>
      <c r="I5145">
        <v>191.75</v>
      </c>
      <c r="J5145">
        <v>233.5</v>
      </c>
      <c r="K5145">
        <v>125.5</v>
      </c>
      <c r="M5145">
        <v>9.67</v>
      </c>
    </row>
    <row r="5146" spans="3:13" x14ac:dyDescent="0.25">
      <c r="C5146" s="95">
        <v>36510</v>
      </c>
      <c r="D5146">
        <v>1.6102000000000001</v>
      </c>
      <c r="E5146">
        <v>26.09</v>
      </c>
      <c r="F5146">
        <v>1.0161</v>
      </c>
      <c r="G5146">
        <v>68.900000000000006</v>
      </c>
      <c r="H5146">
        <v>56.15</v>
      </c>
      <c r="I5146">
        <v>190.25</v>
      </c>
      <c r="J5146">
        <v>230</v>
      </c>
      <c r="K5146">
        <v>125.25</v>
      </c>
      <c r="M5146">
        <v>9.66</v>
      </c>
    </row>
    <row r="5147" spans="3:13" x14ac:dyDescent="0.25">
      <c r="C5147" s="95">
        <v>36509</v>
      </c>
      <c r="D5147">
        <v>1.6057999999999999</v>
      </c>
      <c r="E5147">
        <v>25.43</v>
      </c>
      <c r="F5147">
        <v>1.0071000000000001</v>
      </c>
      <c r="G5147">
        <v>69.05</v>
      </c>
      <c r="H5147">
        <v>50.7</v>
      </c>
      <c r="I5147">
        <v>188</v>
      </c>
      <c r="J5147">
        <v>227</v>
      </c>
      <c r="K5147">
        <v>125.5</v>
      </c>
      <c r="M5147">
        <v>9.74</v>
      </c>
    </row>
    <row r="5148" spans="3:13" x14ac:dyDescent="0.25">
      <c r="C5148" s="95">
        <v>36508</v>
      </c>
      <c r="D5148">
        <v>1.611</v>
      </c>
      <c r="E5148">
        <v>25.02</v>
      </c>
      <c r="F5148">
        <v>1.0057</v>
      </c>
      <c r="G5148">
        <v>69.375</v>
      </c>
      <c r="H5148">
        <v>50.7</v>
      </c>
      <c r="I5148">
        <v>189.75</v>
      </c>
      <c r="J5148">
        <v>227</v>
      </c>
      <c r="K5148">
        <v>125.75</v>
      </c>
      <c r="M5148">
        <v>9.85</v>
      </c>
    </row>
    <row r="5149" spans="3:13" x14ac:dyDescent="0.25">
      <c r="C5149" s="95">
        <v>36507</v>
      </c>
      <c r="D5149">
        <v>1.6240000000000001</v>
      </c>
      <c r="E5149">
        <v>24.58</v>
      </c>
      <c r="F5149">
        <v>1.0136000000000001</v>
      </c>
      <c r="G5149">
        <v>69.150000000000006</v>
      </c>
      <c r="H5149">
        <v>50.875</v>
      </c>
      <c r="I5149">
        <v>186</v>
      </c>
      <c r="J5149">
        <v>224</v>
      </c>
      <c r="K5149">
        <v>125.75</v>
      </c>
      <c r="M5149">
        <v>9.8800000000000008</v>
      </c>
    </row>
    <row r="5150" spans="3:13" x14ac:dyDescent="0.25">
      <c r="C5150" s="95">
        <v>36504</v>
      </c>
      <c r="D5150">
        <v>1.6206</v>
      </c>
      <c r="E5150">
        <v>24.46</v>
      </c>
      <c r="F5150">
        <v>1.0125</v>
      </c>
      <c r="G5150">
        <v>69.075000000000003</v>
      </c>
      <c r="H5150">
        <v>50.875</v>
      </c>
      <c r="I5150">
        <v>188.5</v>
      </c>
      <c r="J5150">
        <v>227.5</v>
      </c>
      <c r="K5150">
        <v>125.5</v>
      </c>
      <c r="M5150">
        <v>9.94</v>
      </c>
    </row>
    <row r="5151" spans="3:13" x14ac:dyDescent="0.25">
      <c r="C5151" s="95">
        <v>36503</v>
      </c>
      <c r="D5151">
        <v>1.6234999999999999</v>
      </c>
      <c r="E5151">
        <v>25.05</v>
      </c>
      <c r="F5151">
        <v>1.0206</v>
      </c>
      <c r="G5151">
        <v>69.8</v>
      </c>
      <c r="H5151">
        <v>51.35</v>
      </c>
      <c r="I5151">
        <v>186</v>
      </c>
      <c r="J5151">
        <v>226</v>
      </c>
      <c r="K5151">
        <v>125.5</v>
      </c>
      <c r="M5151">
        <v>9.86</v>
      </c>
    </row>
    <row r="5152" spans="3:13" x14ac:dyDescent="0.25">
      <c r="C5152" s="95">
        <v>36502</v>
      </c>
      <c r="D5152">
        <v>1.6271</v>
      </c>
      <c r="E5152">
        <v>25.69</v>
      </c>
      <c r="F5152">
        <v>1.0270999999999999</v>
      </c>
      <c r="G5152">
        <v>70.375</v>
      </c>
      <c r="H5152">
        <v>51.924999999999997</v>
      </c>
      <c r="I5152">
        <v>188.5</v>
      </c>
      <c r="J5152">
        <v>227</v>
      </c>
      <c r="K5152">
        <v>125.75</v>
      </c>
      <c r="M5152">
        <v>9.8000000000000007</v>
      </c>
    </row>
    <row r="5153" spans="3:13" x14ac:dyDescent="0.25">
      <c r="C5153" s="95">
        <v>36501</v>
      </c>
      <c r="D5153">
        <v>1.6244000000000001</v>
      </c>
      <c r="E5153">
        <v>25.4</v>
      </c>
      <c r="F5153">
        <v>1.0251999999999999</v>
      </c>
      <c r="G5153">
        <v>69.825000000000003</v>
      </c>
      <c r="H5153">
        <v>52.075000000000003</v>
      </c>
      <c r="I5153">
        <v>191.25</v>
      </c>
      <c r="J5153">
        <v>231.5</v>
      </c>
      <c r="K5153">
        <v>126</v>
      </c>
      <c r="M5153">
        <v>9.67</v>
      </c>
    </row>
    <row r="5154" spans="3:13" x14ac:dyDescent="0.25">
      <c r="C5154" s="95">
        <v>36500</v>
      </c>
      <c r="D5154">
        <v>1.6198999999999999</v>
      </c>
      <c r="E5154">
        <v>25.79</v>
      </c>
      <c r="F5154">
        <v>1.0227999999999999</v>
      </c>
      <c r="G5154">
        <v>69.375</v>
      </c>
      <c r="H5154">
        <v>52.45</v>
      </c>
      <c r="I5154">
        <v>192.75</v>
      </c>
      <c r="J5154">
        <v>233.25</v>
      </c>
      <c r="K5154">
        <v>125.75</v>
      </c>
      <c r="M5154">
        <v>9.69</v>
      </c>
    </row>
    <row r="5155" spans="3:13" x14ac:dyDescent="0.25">
      <c r="C5155" s="95">
        <v>36497</v>
      </c>
      <c r="D5155">
        <v>1.6</v>
      </c>
      <c r="E5155">
        <v>24.95</v>
      </c>
      <c r="F5155">
        <v>1.0022</v>
      </c>
      <c r="G5155">
        <v>69.224999999999994</v>
      </c>
      <c r="H5155">
        <v>52.7</v>
      </c>
      <c r="I5155">
        <v>189.25</v>
      </c>
      <c r="J5155">
        <v>228.25</v>
      </c>
      <c r="K5155">
        <v>125.75</v>
      </c>
      <c r="M5155">
        <v>9.9</v>
      </c>
    </row>
    <row r="5156" spans="3:13" x14ac:dyDescent="0.25">
      <c r="C5156" s="95">
        <v>36496</v>
      </c>
      <c r="D5156">
        <v>1.5993999999999999</v>
      </c>
      <c r="E5156">
        <v>24.96</v>
      </c>
      <c r="F5156">
        <v>1.0007999999999999</v>
      </c>
      <c r="G5156">
        <v>69.275000000000006</v>
      </c>
      <c r="H5156">
        <v>52.325000000000003</v>
      </c>
      <c r="I5156">
        <v>189</v>
      </c>
      <c r="J5156">
        <v>232.25</v>
      </c>
      <c r="K5156">
        <v>125.5</v>
      </c>
      <c r="M5156">
        <v>9.9600000000000009</v>
      </c>
    </row>
    <row r="5157" spans="3:13" x14ac:dyDescent="0.25">
      <c r="C5157" s="95">
        <v>36495</v>
      </c>
      <c r="D5157">
        <v>1.6002000000000001</v>
      </c>
      <c r="E5157">
        <v>24.03</v>
      </c>
      <c r="F5157">
        <v>1.0076000000000001</v>
      </c>
      <c r="G5157">
        <v>69.575000000000003</v>
      </c>
      <c r="H5157">
        <v>52.25</v>
      </c>
      <c r="I5157">
        <v>189.25</v>
      </c>
      <c r="J5157">
        <v>236.5</v>
      </c>
      <c r="K5157">
        <v>125.25</v>
      </c>
      <c r="M5157">
        <v>9.85</v>
      </c>
    </row>
    <row r="5158" spans="3:13" x14ac:dyDescent="0.25">
      <c r="C5158" s="95">
        <v>36494</v>
      </c>
      <c r="D5158">
        <v>1.5984</v>
      </c>
      <c r="E5158">
        <v>23.64</v>
      </c>
      <c r="F5158">
        <v>1.0088999999999999</v>
      </c>
      <c r="G5158">
        <v>70.25</v>
      </c>
      <c r="H5158">
        <v>52.15</v>
      </c>
      <c r="I5158">
        <v>187.5</v>
      </c>
      <c r="J5158">
        <v>233</v>
      </c>
      <c r="K5158">
        <v>125.5</v>
      </c>
      <c r="M5158">
        <v>10.050000000000001</v>
      </c>
    </row>
    <row r="5159" spans="3:13" x14ac:dyDescent="0.25">
      <c r="C5159" s="95">
        <v>36493</v>
      </c>
      <c r="D5159">
        <v>1.6064000000000001</v>
      </c>
      <c r="E5159">
        <v>24.85</v>
      </c>
      <c r="F5159">
        <v>1.0093000000000001</v>
      </c>
      <c r="G5159">
        <v>69.875</v>
      </c>
      <c r="H5159">
        <v>53.2</v>
      </c>
      <c r="I5159">
        <v>187.75</v>
      </c>
      <c r="J5159">
        <v>230.75</v>
      </c>
      <c r="K5159">
        <v>125.5</v>
      </c>
      <c r="M5159">
        <v>10.1</v>
      </c>
    </row>
    <row r="5160" spans="3:13" x14ac:dyDescent="0.25">
      <c r="C5160" s="95">
        <v>36490</v>
      </c>
      <c r="D5160">
        <v>1.6063000000000001</v>
      </c>
      <c r="E5160">
        <v>25.36</v>
      </c>
      <c r="F5160">
        <v>1.0164</v>
      </c>
      <c r="G5160">
        <v>70.174999999999997</v>
      </c>
      <c r="H5160">
        <v>53.65</v>
      </c>
      <c r="I5160">
        <v>191.25</v>
      </c>
      <c r="J5160">
        <v>235.75</v>
      </c>
      <c r="K5160">
        <v>125.5</v>
      </c>
      <c r="M5160">
        <v>10.119999999999999</v>
      </c>
    </row>
    <row r="5161" spans="3:13" x14ac:dyDescent="0.25">
      <c r="C5161" s="95">
        <v>36489</v>
      </c>
      <c r="D5161">
        <v>1.6125</v>
      </c>
      <c r="E5161">
        <v>25.52</v>
      </c>
      <c r="F5161">
        <v>1.0185</v>
      </c>
      <c r="G5161">
        <v>70.05</v>
      </c>
      <c r="H5161">
        <v>52.975000000000001</v>
      </c>
      <c r="I5161">
        <v>193.25</v>
      </c>
      <c r="J5161">
        <v>239.25</v>
      </c>
      <c r="K5161">
        <v>125.5</v>
      </c>
      <c r="M5161">
        <v>10.119999999999999</v>
      </c>
    </row>
    <row r="5162" spans="3:13" x14ac:dyDescent="0.25">
      <c r="C5162" s="95">
        <v>36488</v>
      </c>
      <c r="D5162">
        <v>1.6091</v>
      </c>
      <c r="E5162">
        <v>25.61</v>
      </c>
      <c r="F5162">
        <v>1.0185999999999999</v>
      </c>
      <c r="G5162">
        <v>70.05</v>
      </c>
      <c r="H5162">
        <v>52.975000000000001</v>
      </c>
      <c r="I5162">
        <v>193.25</v>
      </c>
      <c r="J5162">
        <v>239.25</v>
      </c>
      <c r="K5162">
        <v>125.5</v>
      </c>
      <c r="M5162">
        <v>10.119999999999999</v>
      </c>
    </row>
    <row r="5163" spans="3:13" x14ac:dyDescent="0.25">
      <c r="C5163" s="95">
        <v>36487</v>
      </c>
      <c r="D5163">
        <v>1.6248</v>
      </c>
      <c r="E5163">
        <v>25.15</v>
      </c>
      <c r="F5163">
        <v>1.0281</v>
      </c>
      <c r="G5163">
        <v>70.075000000000003</v>
      </c>
      <c r="H5163">
        <v>52.625</v>
      </c>
      <c r="I5163">
        <v>194</v>
      </c>
      <c r="J5163">
        <v>243.25</v>
      </c>
      <c r="K5163">
        <v>125.75</v>
      </c>
      <c r="M5163">
        <v>10.1</v>
      </c>
    </row>
    <row r="5164" spans="3:13" x14ac:dyDescent="0.25">
      <c r="C5164" s="95">
        <v>36486</v>
      </c>
      <c r="D5164">
        <v>1.62</v>
      </c>
      <c r="E5164">
        <v>25.78</v>
      </c>
      <c r="F5164">
        <v>1.0317000000000001</v>
      </c>
      <c r="G5164">
        <v>69.775000000000006</v>
      </c>
      <c r="H5164">
        <v>50.975000000000001</v>
      </c>
      <c r="I5164">
        <v>193.75</v>
      </c>
      <c r="J5164">
        <v>243.5</v>
      </c>
      <c r="K5164">
        <v>125.75</v>
      </c>
      <c r="M5164">
        <v>10.15</v>
      </c>
    </row>
    <row r="5165" spans="3:13" x14ac:dyDescent="0.25">
      <c r="C5165" s="95">
        <v>36483</v>
      </c>
      <c r="D5165">
        <v>1.62</v>
      </c>
      <c r="E5165">
        <v>25.07</v>
      </c>
      <c r="F5165">
        <v>1.0304</v>
      </c>
      <c r="G5165">
        <v>70.2</v>
      </c>
      <c r="H5165">
        <v>51.274999999999999</v>
      </c>
      <c r="I5165">
        <v>192.25</v>
      </c>
      <c r="J5165">
        <v>243.25</v>
      </c>
      <c r="K5165">
        <v>125.75</v>
      </c>
      <c r="M5165">
        <v>10.15</v>
      </c>
    </row>
    <row r="5166" spans="3:13" x14ac:dyDescent="0.25">
      <c r="C5166" s="95">
        <v>36482</v>
      </c>
      <c r="D5166">
        <v>1.6149</v>
      </c>
      <c r="E5166">
        <v>24.36</v>
      </c>
      <c r="F5166">
        <v>1.0295000000000001</v>
      </c>
      <c r="G5166">
        <v>70.424999999999997</v>
      </c>
      <c r="H5166">
        <v>51.024999999999999</v>
      </c>
      <c r="I5166">
        <v>192.5</v>
      </c>
      <c r="J5166">
        <v>240.5</v>
      </c>
      <c r="K5166">
        <v>125.75</v>
      </c>
      <c r="M5166">
        <v>10.41</v>
      </c>
    </row>
    <row r="5167" spans="3:13" x14ac:dyDescent="0.25">
      <c r="C5167" s="95">
        <v>36481</v>
      </c>
      <c r="D5167">
        <v>1.6248</v>
      </c>
      <c r="E5167">
        <v>24.92</v>
      </c>
      <c r="F5167">
        <v>1.0408999999999999</v>
      </c>
      <c r="G5167">
        <v>70.275000000000006</v>
      </c>
      <c r="H5167">
        <v>50.975000000000001</v>
      </c>
      <c r="I5167">
        <v>194.5</v>
      </c>
      <c r="J5167">
        <v>245.75</v>
      </c>
      <c r="K5167">
        <v>125.5</v>
      </c>
      <c r="M5167">
        <v>10.4</v>
      </c>
    </row>
    <row r="5168" spans="3:13" x14ac:dyDescent="0.25">
      <c r="C5168" s="95">
        <v>36480</v>
      </c>
      <c r="D5168">
        <v>1.6162000000000001</v>
      </c>
      <c r="E5168">
        <v>24.54</v>
      </c>
      <c r="F5168">
        <v>1.0295000000000001</v>
      </c>
      <c r="G5168">
        <v>70.775000000000006</v>
      </c>
      <c r="H5168">
        <v>51.375</v>
      </c>
      <c r="I5168">
        <v>196.25</v>
      </c>
      <c r="J5168">
        <v>250.75</v>
      </c>
      <c r="K5168">
        <v>125.75</v>
      </c>
      <c r="M5168">
        <v>10.46</v>
      </c>
    </row>
    <row r="5169" spans="3:13" x14ac:dyDescent="0.25">
      <c r="C5169" s="95">
        <v>36479</v>
      </c>
      <c r="D5169">
        <v>1.6214999999999999</v>
      </c>
      <c r="E5169">
        <v>25</v>
      </c>
      <c r="F5169">
        <v>1.0328999999999999</v>
      </c>
      <c r="G5169">
        <v>70.275000000000006</v>
      </c>
      <c r="H5169">
        <v>51.25</v>
      </c>
      <c r="I5169">
        <v>196</v>
      </c>
      <c r="J5169">
        <v>250</v>
      </c>
      <c r="K5169">
        <v>125</v>
      </c>
      <c r="M5169">
        <v>10.5</v>
      </c>
    </row>
    <row r="5170" spans="3:13" x14ac:dyDescent="0.25">
      <c r="C5170" s="95">
        <v>36476</v>
      </c>
      <c r="D5170">
        <v>1.6153999999999999</v>
      </c>
      <c r="E5170">
        <v>24.59</v>
      </c>
      <c r="F5170">
        <v>1.0317000000000001</v>
      </c>
      <c r="G5170">
        <v>70.275000000000006</v>
      </c>
      <c r="H5170">
        <v>50.325000000000003</v>
      </c>
      <c r="I5170">
        <v>194.25</v>
      </c>
      <c r="J5170">
        <v>244.25</v>
      </c>
      <c r="K5170">
        <v>124.5</v>
      </c>
      <c r="M5170">
        <v>10.5</v>
      </c>
    </row>
    <row r="5171" spans="3:13" x14ac:dyDescent="0.25">
      <c r="C5171" s="95">
        <v>36475</v>
      </c>
      <c r="D5171">
        <v>1.6220000000000001</v>
      </c>
      <c r="E5171">
        <v>24.28</v>
      </c>
      <c r="F5171">
        <v>1.0407999999999999</v>
      </c>
      <c r="G5171">
        <v>68.400000000000006</v>
      </c>
      <c r="H5171">
        <v>48.375</v>
      </c>
      <c r="I5171">
        <v>195.25</v>
      </c>
      <c r="J5171">
        <v>247</v>
      </c>
      <c r="K5171">
        <v>124.75</v>
      </c>
      <c r="M5171">
        <v>10.45</v>
      </c>
    </row>
    <row r="5172" spans="3:13" x14ac:dyDescent="0.25">
      <c r="C5172" s="95">
        <v>36474</v>
      </c>
      <c r="D5172">
        <v>1.6288</v>
      </c>
      <c r="E5172">
        <v>24.49</v>
      </c>
      <c r="F5172">
        <v>1.0446</v>
      </c>
      <c r="G5172">
        <v>68.400000000000006</v>
      </c>
      <c r="H5172">
        <v>48.375</v>
      </c>
      <c r="I5172">
        <v>195.25</v>
      </c>
      <c r="J5172">
        <v>248</v>
      </c>
      <c r="K5172">
        <v>122.75</v>
      </c>
      <c r="M5172">
        <v>10.4</v>
      </c>
    </row>
    <row r="5173" spans="3:13" x14ac:dyDescent="0.25">
      <c r="C5173" s="95">
        <v>36473</v>
      </c>
      <c r="D5173">
        <v>1.6233</v>
      </c>
      <c r="E5173">
        <v>24.13</v>
      </c>
      <c r="F5173">
        <v>1.0403</v>
      </c>
      <c r="G5173">
        <v>68.599999999999994</v>
      </c>
      <c r="H5173">
        <v>48.15</v>
      </c>
      <c r="I5173">
        <v>200.75</v>
      </c>
      <c r="J5173">
        <v>253.5</v>
      </c>
      <c r="K5173">
        <v>123</v>
      </c>
      <c r="M5173">
        <v>10.5</v>
      </c>
    </row>
    <row r="5174" spans="3:13" x14ac:dyDescent="0.25">
      <c r="C5174" s="95">
        <v>36472</v>
      </c>
      <c r="D5174">
        <v>1.6187</v>
      </c>
      <c r="E5174">
        <v>23.28</v>
      </c>
      <c r="F5174">
        <v>1.0386</v>
      </c>
      <c r="G5174">
        <v>68.7</v>
      </c>
      <c r="H5174">
        <v>46.6</v>
      </c>
      <c r="I5174">
        <v>202</v>
      </c>
      <c r="J5174">
        <v>258.75</v>
      </c>
      <c r="K5174">
        <v>123</v>
      </c>
      <c r="M5174">
        <v>10.53</v>
      </c>
    </row>
    <row r="5175" spans="3:13" x14ac:dyDescent="0.25">
      <c r="C5175" s="95">
        <v>36469</v>
      </c>
      <c r="D5175">
        <v>1.619</v>
      </c>
      <c r="E5175">
        <v>22.83</v>
      </c>
      <c r="F5175">
        <v>1.0412999999999999</v>
      </c>
      <c r="G5175">
        <v>69.099999999999994</v>
      </c>
      <c r="H5175">
        <v>45.55</v>
      </c>
      <c r="I5175">
        <v>201</v>
      </c>
      <c r="J5175">
        <v>256</v>
      </c>
      <c r="K5175">
        <v>123.5</v>
      </c>
      <c r="M5175">
        <v>10.5</v>
      </c>
    </row>
    <row r="5176" spans="3:13" x14ac:dyDescent="0.25">
      <c r="C5176" s="95">
        <v>36468</v>
      </c>
      <c r="D5176">
        <v>1.6220000000000001</v>
      </c>
      <c r="E5176">
        <v>22.85</v>
      </c>
      <c r="F5176">
        <v>1.0376000000000001</v>
      </c>
      <c r="G5176">
        <v>69.075000000000003</v>
      </c>
      <c r="H5176">
        <v>45.2</v>
      </c>
      <c r="I5176">
        <v>201.75</v>
      </c>
      <c r="J5176">
        <v>259.25</v>
      </c>
      <c r="K5176">
        <v>123.25</v>
      </c>
      <c r="M5176">
        <v>11.09</v>
      </c>
    </row>
    <row r="5177" spans="3:13" x14ac:dyDescent="0.25">
      <c r="C5177" s="95">
        <v>36467</v>
      </c>
      <c r="D5177">
        <v>1.6425000000000001</v>
      </c>
      <c r="E5177">
        <v>22.57</v>
      </c>
      <c r="F5177">
        <v>1.0483</v>
      </c>
      <c r="G5177">
        <v>68.75</v>
      </c>
      <c r="H5177">
        <v>44.85</v>
      </c>
      <c r="I5177">
        <v>201.5</v>
      </c>
      <c r="J5177">
        <v>259.25</v>
      </c>
      <c r="K5177">
        <v>123</v>
      </c>
      <c r="M5177">
        <v>11.83</v>
      </c>
    </row>
    <row r="5178" spans="3:13" x14ac:dyDescent="0.25">
      <c r="C5178" s="95">
        <v>36466</v>
      </c>
      <c r="D5178">
        <v>1.6448</v>
      </c>
      <c r="E5178">
        <v>22.08</v>
      </c>
      <c r="F5178">
        <v>1.0518000000000001</v>
      </c>
      <c r="G5178">
        <v>68.674999999999997</v>
      </c>
      <c r="H5178">
        <v>45.725000000000001</v>
      </c>
      <c r="I5178">
        <v>199</v>
      </c>
      <c r="J5178">
        <v>255.25</v>
      </c>
      <c r="K5178">
        <v>122.5</v>
      </c>
      <c r="M5178">
        <v>11.84</v>
      </c>
    </row>
    <row r="5179" spans="3:13" x14ac:dyDescent="0.25">
      <c r="C5179" s="95">
        <v>36465</v>
      </c>
      <c r="D5179">
        <v>1.6417999999999999</v>
      </c>
      <c r="E5179">
        <v>22.35</v>
      </c>
      <c r="F5179">
        <v>1.0511999999999999</v>
      </c>
      <c r="G5179">
        <v>68.025000000000006</v>
      </c>
      <c r="H5179">
        <v>45.225000000000001</v>
      </c>
      <c r="I5179">
        <v>198.25</v>
      </c>
      <c r="J5179">
        <v>252</v>
      </c>
      <c r="K5179">
        <v>122.25</v>
      </c>
      <c r="M5179">
        <v>11.83</v>
      </c>
    </row>
    <row r="5180" spans="3:13" x14ac:dyDescent="0.25">
      <c r="C5180" s="95">
        <v>36462</v>
      </c>
      <c r="D5180">
        <v>1.643</v>
      </c>
      <c r="E5180">
        <v>21.69</v>
      </c>
      <c r="F5180">
        <v>1.0548</v>
      </c>
      <c r="G5180">
        <v>72.224999999999994</v>
      </c>
      <c r="H5180">
        <v>46.524999999999999</v>
      </c>
      <c r="I5180">
        <v>199.5</v>
      </c>
      <c r="J5180">
        <v>255.75</v>
      </c>
      <c r="K5180">
        <v>122.25</v>
      </c>
      <c r="M5180">
        <v>12.2</v>
      </c>
    </row>
    <row r="5181" spans="3:13" x14ac:dyDescent="0.25">
      <c r="C5181" s="95">
        <v>36461</v>
      </c>
      <c r="D5181">
        <v>1.6389</v>
      </c>
      <c r="E5181">
        <v>21.42</v>
      </c>
      <c r="F5181">
        <v>1.0521</v>
      </c>
      <c r="G5181">
        <v>71.45</v>
      </c>
      <c r="H5181">
        <v>45.95</v>
      </c>
      <c r="I5181">
        <v>199.5</v>
      </c>
      <c r="J5181">
        <v>257.25</v>
      </c>
      <c r="K5181">
        <v>122.25</v>
      </c>
      <c r="M5181">
        <v>12.2</v>
      </c>
    </row>
    <row r="5182" spans="3:13" x14ac:dyDescent="0.25">
      <c r="C5182" s="95">
        <v>36460</v>
      </c>
      <c r="D5182">
        <v>1.6476</v>
      </c>
      <c r="E5182">
        <v>22.59</v>
      </c>
      <c r="F5182">
        <v>1.0517000000000001</v>
      </c>
      <c r="G5182">
        <v>70.8</v>
      </c>
      <c r="H5182">
        <v>46.4</v>
      </c>
      <c r="I5182">
        <v>200.5</v>
      </c>
      <c r="J5182">
        <v>256.5</v>
      </c>
      <c r="K5182">
        <v>122.25</v>
      </c>
      <c r="M5182">
        <v>12.27</v>
      </c>
    </row>
    <row r="5183" spans="3:13" x14ac:dyDescent="0.25">
      <c r="C5183" s="95">
        <v>36459</v>
      </c>
      <c r="D5183">
        <v>1.6519999999999999</v>
      </c>
      <c r="E5183">
        <v>22.7</v>
      </c>
      <c r="F5183">
        <v>1.0592999999999999</v>
      </c>
      <c r="G5183">
        <v>70.599999999999994</v>
      </c>
      <c r="H5183">
        <v>48.25</v>
      </c>
      <c r="I5183">
        <v>201.75</v>
      </c>
      <c r="J5183">
        <v>256.75</v>
      </c>
      <c r="K5183">
        <v>122.25</v>
      </c>
      <c r="M5183">
        <v>12.25</v>
      </c>
    </row>
    <row r="5184" spans="3:13" x14ac:dyDescent="0.25">
      <c r="C5184" s="95">
        <v>36458</v>
      </c>
      <c r="D5184">
        <v>1.6618999999999999</v>
      </c>
      <c r="E5184">
        <v>22.82</v>
      </c>
      <c r="F5184">
        <v>1.0674999999999999</v>
      </c>
      <c r="G5184">
        <v>70.05</v>
      </c>
      <c r="H5184">
        <v>48.45</v>
      </c>
      <c r="I5184">
        <v>201.75</v>
      </c>
      <c r="J5184">
        <v>262</v>
      </c>
      <c r="K5184">
        <v>122.25</v>
      </c>
      <c r="M5184">
        <v>12.19</v>
      </c>
    </row>
    <row r="5185" spans="3:13" x14ac:dyDescent="0.25">
      <c r="C5185" s="95">
        <v>36455</v>
      </c>
      <c r="D5185">
        <v>1.6543000000000001</v>
      </c>
      <c r="E5185">
        <v>22.93</v>
      </c>
      <c r="F5185">
        <v>1.0683</v>
      </c>
      <c r="G5185">
        <v>71.224999999999994</v>
      </c>
      <c r="H5185">
        <v>49.25</v>
      </c>
      <c r="I5185">
        <v>199.5</v>
      </c>
      <c r="J5185">
        <v>258</v>
      </c>
      <c r="K5185">
        <v>122.5</v>
      </c>
      <c r="M5185">
        <v>12.04</v>
      </c>
    </row>
    <row r="5186" spans="3:13" x14ac:dyDescent="0.25">
      <c r="C5186" s="95">
        <v>36454</v>
      </c>
      <c r="D5186">
        <v>1.6746000000000001</v>
      </c>
      <c r="E5186">
        <v>22.11</v>
      </c>
      <c r="F5186">
        <v>1.0798000000000001</v>
      </c>
      <c r="G5186">
        <v>71.174999999999997</v>
      </c>
      <c r="H5186">
        <v>48.75</v>
      </c>
      <c r="I5186">
        <v>200</v>
      </c>
      <c r="J5186">
        <v>257</v>
      </c>
      <c r="K5186">
        <v>122</v>
      </c>
      <c r="M5186">
        <v>12.04</v>
      </c>
    </row>
    <row r="5187" spans="3:13" x14ac:dyDescent="0.25">
      <c r="C5187" s="95">
        <v>36453</v>
      </c>
      <c r="D5187">
        <v>1.6636</v>
      </c>
      <c r="E5187">
        <v>21.87</v>
      </c>
      <c r="F5187">
        <v>1.0747</v>
      </c>
      <c r="G5187">
        <v>71.375</v>
      </c>
      <c r="H5187">
        <v>47.924999999999997</v>
      </c>
      <c r="I5187">
        <v>200.5</v>
      </c>
      <c r="J5187">
        <v>257.75</v>
      </c>
      <c r="K5187">
        <v>122.25</v>
      </c>
      <c r="M5187">
        <v>12.06</v>
      </c>
    </row>
    <row r="5188" spans="3:13" x14ac:dyDescent="0.25">
      <c r="C5188" s="95">
        <v>36452</v>
      </c>
      <c r="D5188">
        <v>1.6720999999999999</v>
      </c>
      <c r="E5188">
        <v>21.76</v>
      </c>
      <c r="F5188">
        <v>1.0824</v>
      </c>
      <c r="G5188">
        <v>72.400000000000006</v>
      </c>
      <c r="H5188">
        <v>48.975000000000001</v>
      </c>
      <c r="I5188">
        <v>201</v>
      </c>
      <c r="J5188">
        <v>263</v>
      </c>
      <c r="K5188">
        <v>122</v>
      </c>
      <c r="M5188">
        <v>12.15</v>
      </c>
    </row>
    <row r="5189" spans="3:13" x14ac:dyDescent="0.25">
      <c r="C5189" s="95">
        <v>36451</v>
      </c>
      <c r="D5189">
        <v>1.6689000000000001</v>
      </c>
      <c r="E5189">
        <v>22.02</v>
      </c>
      <c r="F5189">
        <v>1.0813999999999999</v>
      </c>
      <c r="G5189">
        <v>71.474999999999994</v>
      </c>
      <c r="H5189">
        <v>47.225000000000001</v>
      </c>
      <c r="I5189">
        <v>202.25</v>
      </c>
      <c r="J5189">
        <v>260.25</v>
      </c>
      <c r="K5189">
        <v>122</v>
      </c>
      <c r="M5189">
        <v>12.21</v>
      </c>
    </row>
    <row r="5190" spans="3:13" x14ac:dyDescent="0.25">
      <c r="C5190" s="95">
        <v>36448</v>
      </c>
      <c r="D5190">
        <v>1.6684000000000001</v>
      </c>
      <c r="E5190">
        <v>22.5</v>
      </c>
      <c r="F5190">
        <v>1.0884</v>
      </c>
      <c r="G5190">
        <v>70.924999999999997</v>
      </c>
      <c r="H5190">
        <v>47.174999999999997</v>
      </c>
      <c r="I5190">
        <v>199.25</v>
      </c>
      <c r="J5190">
        <v>256.5</v>
      </c>
      <c r="K5190">
        <v>122</v>
      </c>
      <c r="M5190">
        <v>12.31</v>
      </c>
    </row>
    <row r="5191" spans="3:13" x14ac:dyDescent="0.25">
      <c r="C5191" s="95">
        <v>36447</v>
      </c>
      <c r="D5191">
        <v>1.6623000000000001</v>
      </c>
      <c r="E5191">
        <v>22.08</v>
      </c>
      <c r="F5191">
        <v>1.0772999999999999</v>
      </c>
      <c r="G5191">
        <v>71.224999999999994</v>
      </c>
      <c r="H5191">
        <v>47.174999999999997</v>
      </c>
      <c r="I5191">
        <v>201</v>
      </c>
      <c r="J5191">
        <v>255.5</v>
      </c>
      <c r="K5191">
        <v>122</v>
      </c>
      <c r="M5191">
        <v>12.29</v>
      </c>
    </row>
    <row r="5192" spans="3:13" x14ac:dyDescent="0.25">
      <c r="C5192" s="95">
        <v>36446</v>
      </c>
      <c r="D5192">
        <v>1.6546000000000001</v>
      </c>
      <c r="E5192">
        <v>22.22</v>
      </c>
      <c r="F5192">
        <v>1.0806</v>
      </c>
      <c r="G5192">
        <v>71.2</v>
      </c>
      <c r="H5192">
        <v>47.274999999999999</v>
      </c>
      <c r="I5192">
        <v>200.5</v>
      </c>
      <c r="J5192">
        <v>255.5</v>
      </c>
      <c r="K5192">
        <v>122</v>
      </c>
      <c r="M5192">
        <v>12.17</v>
      </c>
    </row>
    <row r="5193" spans="3:13" x14ac:dyDescent="0.25">
      <c r="C5193" s="95">
        <v>36445</v>
      </c>
      <c r="D5193">
        <v>1.6569</v>
      </c>
      <c r="E5193">
        <v>22.05</v>
      </c>
      <c r="F5193">
        <v>1.077</v>
      </c>
      <c r="G5193">
        <v>71.400000000000006</v>
      </c>
      <c r="H5193">
        <v>46.674999999999997</v>
      </c>
      <c r="I5193">
        <v>201.25</v>
      </c>
      <c r="J5193">
        <v>257.5</v>
      </c>
      <c r="K5193">
        <v>122</v>
      </c>
      <c r="M5193">
        <v>11.94</v>
      </c>
    </row>
    <row r="5194" spans="3:13" x14ac:dyDescent="0.25">
      <c r="C5194" s="95">
        <v>36444</v>
      </c>
      <c r="D5194">
        <v>1.6525000000000001</v>
      </c>
      <c r="E5194">
        <v>21.23</v>
      </c>
      <c r="F5194">
        <v>1.0630999999999999</v>
      </c>
      <c r="G5194">
        <v>70.55</v>
      </c>
      <c r="H5194">
        <v>46.075000000000003</v>
      </c>
      <c r="I5194">
        <v>198.75</v>
      </c>
      <c r="J5194">
        <v>253.5</v>
      </c>
      <c r="K5194">
        <v>122</v>
      </c>
      <c r="M5194">
        <v>12</v>
      </c>
    </row>
    <row r="5195" spans="3:13" x14ac:dyDescent="0.25">
      <c r="C5195" s="95">
        <v>36441</v>
      </c>
      <c r="D5195">
        <v>1.6520999999999999</v>
      </c>
      <c r="E5195">
        <v>20.7</v>
      </c>
      <c r="F5195">
        <v>1.0631999999999999</v>
      </c>
      <c r="G5195">
        <v>70.424999999999997</v>
      </c>
      <c r="H5195">
        <v>46.875</v>
      </c>
      <c r="I5195">
        <v>198.5</v>
      </c>
      <c r="J5195">
        <v>254.75</v>
      </c>
      <c r="K5195">
        <v>122</v>
      </c>
      <c r="M5195">
        <v>12.1</v>
      </c>
    </row>
    <row r="5196" spans="3:13" x14ac:dyDescent="0.25">
      <c r="C5196" s="95">
        <v>36440</v>
      </c>
      <c r="D5196">
        <v>1.6511</v>
      </c>
      <c r="E5196">
        <v>22.08</v>
      </c>
      <c r="F5196">
        <v>1.0710999999999999</v>
      </c>
      <c r="G5196">
        <v>70.099999999999994</v>
      </c>
      <c r="H5196">
        <v>47.325000000000003</v>
      </c>
      <c r="I5196">
        <v>203.25</v>
      </c>
      <c r="J5196">
        <v>258.75</v>
      </c>
      <c r="K5196">
        <v>122</v>
      </c>
      <c r="M5196">
        <v>12.2</v>
      </c>
    </row>
    <row r="5197" spans="3:13" x14ac:dyDescent="0.25">
      <c r="C5197" s="95">
        <v>36439</v>
      </c>
      <c r="D5197">
        <v>1.6557999999999999</v>
      </c>
      <c r="E5197">
        <v>22.76</v>
      </c>
      <c r="F5197">
        <v>1.0688</v>
      </c>
      <c r="G5197">
        <v>68.599999999999994</v>
      </c>
      <c r="H5197">
        <v>46.8</v>
      </c>
      <c r="I5197">
        <v>204.75</v>
      </c>
      <c r="J5197">
        <v>264.25</v>
      </c>
      <c r="K5197">
        <v>121.75</v>
      </c>
      <c r="M5197">
        <v>12.35</v>
      </c>
    </row>
    <row r="5198" spans="3:13" x14ac:dyDescent="0.25">
      <c r="C5198" s="95">
        <v>36438</v>
      </c>
      <c r="D5198">
        <v>1.6555</v>
      </c>
      <c r="E5198">
        <v>22.93</v>
      </c>
      <c r="F5198">
        <v>1.0736000000000001</v>
      </c>
      <c r="G5198">
        <v>69.125</v>
      </c>
      <c r="H5198">
        <v>48.2</v>
      </c>
      <c r="I5198">
        <v>203.5</v>
      </c>
      <c r="J5198">
        <v>264.5</v>
      </c>
      <c r="K5198">
        <v>121.75</v>
      </c>
      <c r="M5198">
        <v>12.49</v>
      </c>
    </row>
    <row r="5199" spans="3:13" x14ac:dyDescent="0.25">
      <c r="C5199" s="95">
        <v>36437</v>
      </c>
      <c r="D5199">
        <v>1.6544000000000001</v>
      </c>
      <c r="E5199">
        <v>22.98</v>
      </c>
      <c r="F5199">
        <v>1.0733999999999999</v>
      </c>
      <c r="G5199">
        <v>69.174999999999997</v>
      </c>
      <c r="H5199">
        <v>50.2</v>
      </c>
      <c r="I5199">
        <v>204.25</v>
      </c>
      <c r="J5199">
        <v>268.75</v>
      </c>
      <c r="K5199">
        <v>122</v>
      </c>
      <c r="M5199">
        <v>12.7</v>
      </c>
    </row>
    <row r="5200" spans="3:13" x14ac:dyDescent="0.25">
      <c r="C5200" s="95">
        <v>36434</v>
      </c>
      <c r="D5200">
        <v>1.6538999999999999</v>
      </c>
      <c r="E5200">
        <v>23.67</v>
      </c>
      <c r="F5200">
        <v>1.0718000000000001</v>
      </c>
      <c r="G5200">
        <v>68.775000000000006</v>
      </c>
      <c r="H5200">
        <v>50.375</v>
      </c>
      <c r="I5200">
        <v>205</v>
      </c>
      <c r="J5200">
        <v>267</v>
      </c>
      <c r="K5200">
        <v>122</v>
      </c>
      <c r="M5200">
        <v>16.2</v>
      </c>
    </row>
    <row r="5201" spans="3:13" x14ac:dyDescent="0.25">
      <c r="C5201" s="95">
        <v>36433</v>
      </c>
      <c r="D5201">
        <v>1.6472</v>
      </c>
      <c r="E5201">
        <v>23.58</v>
      </c>
      <c r="F5201">
        <v>1.0682</v>
      </c>
      <c r="G5201">
        <v>68.275000000000006</v>
      </c>
      <c r="H5201">
        <v>48.975000000000001</v>
      </c>
      <c r="I5201">
        <v>208.25</v>
      </c>
      <c r="J5201">
        <v>275.75</v>
      </c>
      <c r="K5201">
        <v>122</v>
      </c>
      <c r="M5201">
        <v>16.149999999999999</v>
      </c>
    </row>
    <row r="5202" spans="3:13" x14ac:dyDescent="0.25">
      <c r="C5202" s="95">
        <v>36432</v>
      </c>
      <c r="D5202">
        <v>1.6437999999999999</v>
      </c>
      <c r="E5202">
        <v>23.81</v>
      </c>
      <c r="F5202">
        <v>1.0639000000000001</v>
      </c>
      <c r="G5202">
        <v>67.3</v>
      </c>
      <c r="H5202">
        <v>49.4</v>
      </c>
      <c r="I5202">
        <v>213.75</v>
      </c>
      <c r="J5202">
        <v>284.25</v>
      </c>
      <c r="K5202">
        <v>122.25</v>
      </c>
      <c r="M5202">
        <v>16.100000000000001</v>
      </c>
    </row>
    <row r="5203" spans="3:13" x14ac:dyDescent="0.25">
      <c r="C5203" s="95">
        <v>36431</v>
      </c>
      <c r="D5203">
        <v>1.6480999999999999</v>
      </c>
      <c r="E5203">
        <v>23.76</v>
      </c>
      <c r="F5203">
        <v>1.0522</v>
      </c>
      <c r="G5203">
        <v>66.95</v>
      </c>
      <c r="H5203">
        <v>48.424999999999997</v>
      </c>
      <c r="I5203">
        <v>213.75</v>
      </c>
      <c r="J5203">
        <v>285.75</v>
      </c>
      <c r="K5203">
        <v>122.25</v>
      </c>
      <c r="M5203">
        <v>16.04</v>
      </c>
    </row>
    <row r="5204" spans="3:13" x14ac:dyDescent="0.25">
      <c r="C5204" s="95">
        <v>36430</v>
      </c>
      <c r="D5204">
        <v>1.6459999999999999</v>
      </c>
      <c r="E5204">
        <v>24.07</v>
      </c>
      <c r="F5204">
        <v>1.046</v>
      </c>
      <c r="G5204">
        <v>67.3</v>
      </c>
      <c r="H5204">
        <v>48.5</v>
      </c>
      <c r="I5204">
        <v>212</v>
      </c>
      <c r="J5204">
        <v>279.75</v>
      </c>
      <c r="K5204">
        <v>122</v>
      </c>
      <c r="M5204">
        <v>16.04</v>
      </c>
    </row>
    <row r="5205" spans="3:13" x14ac:dyDescent="0.25">
      <c r="C5205" s="95">
        <v>36427</v>
      </c>
      <c r="D5205">
        <v>1.643</v>
      </c>
      <c r="E5205">
        <v>23.9</v>
      </c>
      <c r="F5205">
        <v>1.0437000000000001</v>
      </c>
      <c r="G5205">
        <v>66.974999999999994</v>
      </c>
      <c r="H5205">
        <v>46.5</v>
      </c>
      <c r="I5205">
        <v>208.75</v>
      </c>
      <c r="J5205">
        <v>277.75</v>
      </c>
      <c r="K5205">
        <v>122.5</v>
      </c>
      <c r="M5205">
        <v>16.079999999999998</v>
      </c>
    </row>
    <row r="5206" spans="3:13" x14ac:dyDescent="0.25">
      <c r="C5206" s="95">
        <v>36426</v>
      </c>
      <c r="D5206">
        <v>1.6449</v>
      </c>
      <c r="E5206">
        <v>23.82</v>
      </c>
      <c r="F5206">
        <v>1.0503</v>
      </c>
      <c r="G5206">
        <v>66.375</v>
      </c>
      <c r="H5206">
        <v>46.1</v>
      </c>
      <c r="I5206">
        <v>208.25</v>
      </c>
      <c r="J5206">
        <v>273.25</v>
      </c>
      <c r="K5206">
        <v>122.5</v>
      </c>
      <c r="M5206">
        <v>15.94</v>
      </c>
    </row>
    <row r="5207" spans="3:13" x14ac:dyDescent="0.25">
      <c r="C5207" s="95">
        <v>36425</v>
      </c>
      <c r="D5207">
        <v>1.6287</v>
      </c>
      <c r="E5207">
        <v>22.93</v>
      </c>
      <c r="F5207">
        <v>1.0438000000000001</v>
      </c>
      <c r="G5207">
        <v>66.349999999999994</v>
      </c>
      <c r="H5207">
        <v>45.55</v>
      </c>
      <c r="I5207">
        <v>210.25</v>
      </c>
      <c r="J5207">
        <v>258</v>
      </c>
      <c r="K5207">
        <v>123</v>
      </c>
      <c r="M5207">
        <v>15.94</v>
      </c>
    </row>
    <row r="5208" spans="3:13" x14ac:dyDescent="0.25">
      <c r="C5208" s="95">
        <v>36424</v>
      </c>
      <c r="D5208">
        <v>1.6319999999999999</v>
      </c>
      <c r="E5208">
        <v>22.68</v>
      </c>
      <c r="F5208">
        <v>1.0490999999999999</v>
      </c>
      <c r="G5208">
        <v>66.75</v>
      </c>
      <c r="H5208">
        <v>44.825000000000003</v>
      </c>
      <c r="I5208">
        <v>201</v>
      </c>
      <c r="J5208">
        <v>258</v>
      </c>
      <c r="K5208">
        <v>122</v>
      </c>
      <c r="M5208">
        <v>15.95</v>
      </c>
    </row>
    <row r="5209" spans="3:13" x14ac:dyDescent="0.25">
      <c r="C5209" s="95">
        <v>36423</v>
      </c>
      <c r="D5209">
        <v>1.6218999999999999</v>
      </c>
      <c r="E5209">
        <v>22.66</v>
      </c>
      <c r="F5209">
        <v>1.0353000000000001</v>
      </c>
      <c r="G5209">
        <v>66.575000000000003</v>
      </c>
      <c r="H5209">
        <v>44.65</v>
      </c>
      <c r="I5209">
        <v>203.5</v>
      </c>
      <c r="J5209">
        <v>259</v>
      </c>
      <c r="K5209">
        <v>122</v>
      </c>
      <c r="M5209">
        <v>15.9</v>
      </c>
    </row>
    <row r="5210" spans="3:13" x14ac:dyDescent="0.25">
      <c r="C5210" s="95">
        <v>36420</v>
      </c>
      <c r="D5210">
        <v>1.623</v>
      </c>
      <c r="E5210">
        <v>22.8</v>
      </c>
      <c r="F5210">
        <v>1.0422</v>
      </c>
      <c r="G5210">
        <v>67.400000000000006</v>
      </c>
      <c r="H5210">
        <v>43.674999999999997</v>
      </c>
      <c r="I5210">
        <v>198</v>
      </c>
      <c r="J5210">
        <v>262.5</v>
      </c>
      <c r="K5210">
        <v>122</v>
      </c>
      <c r="M5210">
        <v>15.95</v>
      </c>
    </row>
    <row r="5211" spans="3:13" x14ac:dyDescent="0.25">
      <c r="C5211" s="95">
        <v>36419</v>
      </c>
      <c r="D5211">
        <v>1.623</v>
      </c>
      <c r="E5211">
        <v>22.72</v>
      </c>
      <c r="F5211">
        <v>1.0385</v>
      </c>
      <c r="G5211">
        <v>67.375</v>
      </c>
      <c r="H5211">
        <v>42.524999999999999</v>
      </c>
      <c r="I5211">
        <v>200</v>
      </c>
      <c r="J5211">
        <v>263.25</v>
      </c>
      <c r="K5211">
        <v>122.25</v>
      </c>
      <c r="M5211">
        <v>15.89</v>
      </c>
    </row>
    <row r="5212" spans="3:13" x14ac:dyDescent="0.25">
      <c r="C5212" s="95">
        <v>36418</v>
      </c>
      <c r="D5212">
        <v>1.6133999999999999</v>
      </c>
      <c r="E5212">
        <v>23.59</v>
      </c>
      <c r="F5212">
        <v>1.0406</v>
      </c>
      <c r="G5212">
        <v>67.674999999999997</v>
      </c>
      <c r="H5212">
        <v>42.774999999999999</v>
      </c>
      <c r="I5212">
        <v>199.25</v>
      </c>
      <c r="J5212">
        <v>261.5</v>
      </c>
      <c r="K5212">
        <v>123</v>
      </c>
      <c r="M5212">
        <v>15.89</v>
      </c>
    </row>
    <row r="5213" spans="3:13" x14ac:dyDescent="0.25">
      <c r="C5213" s="95">
        <v>36417</v>
      </c>
      <c r="D5213">
        <v>1.6074999999999999</v>
      </c>
      <c r="E5213">
        <v>23.71</v>
      </c>
      <c r="F5213">
        <v>1.0355000000000001</v>
      </c>
      <c r="G5213">
        <v>67.875</v>
      </c>
      <c r="H5213">
        <v>43.1</v>
      </c>
      <c r="I5213">
        <v>202</v>
      </c>
      <c r="J5213">
        <v>274</v>
      </c>
      <c r="K5213">
        <v>122.25</v>
      </c>
      <c r="M5213">
        <v>15.89</v>
      </c>
    </row>
    <row r="5214" spans="3:13" x14ac:dyDescent="0.25">
      <c r="C5214" s="95">
        <v>36416</v>
      </c>
      <c r="D5214">
        <v>1.6073999999999999</v>
      </c>
      <c r="E5214">
        <v>23.48</v>
      </c>
      <c r="F5214">
        <v>1.0423</v>
      </c>
      <c r="G5214">
        <v>67.375</v>
      </c>
      <c r="H5214">
        <v>42.975000000000001</v>
      </c>
      <c r="I5214">
        <v>202.75</v>
      </c>
      <c r="J5214">
        <v>274.25</v>
      </c>
      <c r="K5214">
        <v>122</v>
      </c>
      <c r="M5214">
        <v>15.9</v>
      </c>
    </row>
    <row r="5215" spans="3:13" x14ac:dyDescent="0.25">
      <c r="C5215" s="95">
        <v>36413</v>
      </c>
      <c r="D5215">
        <v>1.6182000000000001</v>
      </c>
      <c r="E5215">
        <v>23.44</v>
      </c>
      <c r="F5215">
        <v>1.0359</v>
      </c>
      <c r="G5215">
        <v>68.075000000000003</v>
      </c>
      <c r="H5215">
        <v>43.225000000000001</v>
      </c>
      <c r="I5215">
        <v>204.5</v>
      </c>
      <c r="J5215">
        <v>274</v>
      </c>
      <c r="K5215">
        <v>121</v>
      </c>
      <c r="M5215">
        <v>16.05</v>
      </c>
    </row>
    <row r="5216" spans="3:13" x14ac:dyDescent="0.25">
      <c r="C5216" s="95">
        <v>36412</v>
      </c>
      <c r="D5216">
        <v>1.6345000000000001</v>
      </c>
      <c r="E5216">
        <v>23.04</v>
      </c>
      <c r="F5216">
        <v>1.054</v>
      </c>
      <c r="G5216">
        <v>66.974999999999994</v>
      </c>
      <c r="H5216">
        <v>43.3</v>
      </c>
      <c r="I5216">
        <v>206</v>
      </c>
      <c r="J5216">
        <v>270</v>
      </c>
      <c r="K5216">
        <v>122</v>
      </c>
      <c r="M5216">
        <v>16.09</v>
      </c>
    </row>
    <row r="5217" spans="3:13" x14ac:dyDescent="0.25">
      <c r="C5217" s="95">
        <v>36411</v>
      </c>
      <c r="D5217">
        <v>1.619</v>
      </c>
      <c r="E5217">
        <v>22.27</v>
      </c>
      <c r="F5217">
        <v>1.0598000000000001</v>
      </c>
      <c r="G5217">
        <v>67.375</v>
      </c>
      <c r="H5217">
        <v>45.3</v>
      </c>
      <c r="I5217">
        <v>207.75</v>
      </c>
      <c r="J5217">
        <v>269</v>
      </c>
      <c r="K5217">
        <v>122.5</v>
      </c>
      <c r="M5217">
        <v>16.05</v>
      </c>
    </row>
    <row r="5218" spans="3:13" x14ac:dyDescent="0.25">
      <c r="C5218" s="95">
        <v>36410</v>
      </c>
      <c r="D5218">
        <v>1.6032</v>
      </c>
      <c r="E5218">
        <v>21.98</v>
      </c>
      <c r="F5218">
        <v>1.0587</v>
      </c>
      <c r="G5218">
        <v>67.724999999999994</v>
      </c>
      <c r="H5218">
        <v>46.15</v>
      </c>
      <c r="I5218">
        <v>211.25</v>
      </c>
      <c r="J5218">
        <v>277</v>
      </c>
      <c r="K5218">
        <v>122.5</v>
      </c>
      <c r="M5218">
        <v>15.47</v>
      </c>
    </row>
    <row r="5219" spans="3:13" x14ac:dyDescent="0.25">
      <c r="C5219" s="95">
        <v>36409</v>
      </c>
      <c r="D5219">
        <v>1.6069</v>
      </c>
      <c r="E5219">
        <v>21.36</v>
      </c>
      <c r="F5219">
        <v>1.0580000000000001</v>
      </c>
      <c r="G5219">
        <v>67.099999999999994</v>
      </c>
      <c r="H5219">
        <v>45.85</v>
      </c>
      <c r="I5219">
        <v>209</v>
      </c>
      <c r="J5219">
        <v>272.75</v>
      </c>
      <c r="K5219">
        <v>123</v>
      </c>
      <c r="M5219">
        <v>15.14</v>
      </c>
    </row>
    <row r="5220" spans="3:13" x14ac:dyDescent="0.25">
      <c r="C5220" s="95">
        <v>36406</v>
      </c>
      <c r="D5220">
        <v>1.6025</v>
      </c>
      <c r="E5220">
        <v>21.03</v>
      </c>
      <c r="F5220">
        <v>1.0609999999999999</v>
      </c>
      <c r="G5220">
        <v>67.099999999999994</v>
      </c>
      <c r="H5220">
        <v>45.85</v>
      </c>
      <c r="I5220">
        <v>209</v>
      </c>
      <c r="J5220">
        <v>272.75</v>
      </c>
      <c r="K5220">
        <v>123</v>
      </c>
      <c r="M5220">
        <v>15.14</v>
      </c>
    </row>
    <row r="5221" spans="3:13" x14ac:dyDescent="0.25">
      <c r="C5221" s="95">
        <v>36405</v>
      </c>
      <c r="D5221">
        <v>1.6074999999999999</v>
      </c>
      <c r="E5221">
        <v>20.8</v>
      </c>
      <c r="F5221">
        <v>1.0686</v>
      </c>
      <c r="G5221">
        <v>66.674999999999997</v>
      </c>
      <c r="H5221">
        <v>47.05</v>
      </c>
      <c r="I5221">
        <v>208.75</v>
      </c>
      <c r="J5221">
        <v>270.75</v>
      </c>
      <c r="K5221">
        <v>123</v>
      </c>
      <c r="M5221">
        <v>15.33</v>
      </c>
    </row>
    <row r="5222" spans="3:13" x14ac:dyDescent="0.25">
      <c r="C5222" s="95">
        <v>36404</v>
      </c>
      <c r="D5222">
        <v>1.6034999999999999</v>
      </c>
      <c r="E5222">
        <v>21.11</v>
      </c>
      <c r="F5222">
        <v>1.0581</v>
      </c>
      <c r="G5222">
        <v>66.375</v>
      </c>
      <c r="H5222">
        <v>46.875</v>
      </c>
      <c r="I5222">
        <v>207.5</v>
      </c>
      <c r="J5222">
        <v>266.75</v>
      </c>
      <c r="K5222">
        <v>122.75</v>
      </c>
      <c r="M5222">
        <v>15.84</v>
      </c>
    </row>
    <row r="5223" spans="3:13" x14ac:dyDescent="0.25">
      <c r="C5223" s="95">
        <v>36403</v>
      </c>
      <c r="D5223">
        <v>1.6032</v>
      </c>
      <c r="E5223">
        <v>21.33</v>
      </c>
      <c r="F5223">
        <v>1.0562</v>
      </c>
      <c r="G5223">
        <v>66.849999999999994</v>
      </c>
      <c r="H5223">
        <v>45.8</v>
      </c>
      <c r="I5223">
        <v>205.25</v>
      </c>
      <c r="J5223">
        <v>264.75</v>
      </c>
      <c r="K5223">
        <v>123</v>
      </c>
      <c r="M5223">
        <v>16.149999999999999</v>
      </c>
    </row>
    <row r="5224" spans="3:13" x14ac:dyDescent="0.25">
      <c r="C5224" s="95">
        <v>36402</v>
      </c>
      <c r="D5224">
        <v>1.59</v>
      </c>
      <c r="E5224">
        <v>20.76</v>
      </c>
      <c r="F5224">
        <v>1.0483</v>
      </c>
      <c r="G5224">
        <v>66.849999999999994</v>
      </c>
      <c r="H5224">
        <v>45.774999999999999</v>
      </c>
      <c r="I5224">
        <v>203</v>
      </c>
      <c r="J5224">
        <v>259.75</v>
      </c>
      <c r="K5224">
        <v>123</v>
      </c>
      <c r="M5224">
        <v>16.149999999999999</v>
      </c>
    </row>
    <row r="5225" spans="3:13" x14ac:dyDescent="0.25">
      <c r="C5225" s="95">
        <v>36399</v>
      </c>
      <c r="D5225">
        <v>1.5874999999999999</v>
      </c>
      <c r="E5225">
        <v>20.76</v>
      </c>
      <c r="F5225">
        <v>1.0463</v>
      </c>
      <c r="G5225">
        <v>66.575000000000003</v>
      </c>
      <c r="H5225">
        <v>44.975000000000001</v>
      </c>
      <c r="I5225">
        <v>201.75</v>
      </c>
      <c r="J5225">
        <v>262.75</v>
      </c>
      <c r="K5225">
        <v>123</v>
      </c>
      <c r="M5225">
        <v>16.149999999999999</v>
      </c>
    </row>
    <row r="5226" spans="3:13" x14ac:dyDescent="0.25">
      <c r="C5226" s="95">
        <v>36398</v>
      </c>
      <c r="D5226">
        <v>1.5865</v>
      </c>
      <c r="E5226">
        <v>20.57</v>
      </c>
      <c r="F5226">
        <v>1.0456000000000001</v>
      </c>
      <c r="G5226">
        <v>66.325000000000003</v>
      </c>
      <c r="H5226">
        <v>45.15</v>
      </c>
      <c r="I5226">
        <v>202.75</v>
      </c>
      <c r="J5226">
        <v>266.75</v>
      </c>
      <c r="K5226">
        <v>123</v>
      </c>
      <c r="M5226">
        <v>16.04</v>
      </c>
    </row>
    <row r="5227" spans="3:13" x14ac:dyDescent="0.25">
      <c r="C5227" s="95">
        <v>36397</v>
      </c>
      <c r="D5227">
        <v>1.5845</v>
      </c>
      <c r="E5227">
        <v>19.78</v>
      </c>
      <c r="F5227">
        <v>1.042</v>
      </c>
      <c r="G5227">
        <v>65.875</v>
      </c>
      <c r="H5227">
        <v>46.2</v>
      </c>
      <c r="I5227">
        <v>206.25</v>
      </c>
      <c r="J5227">
        <v>268.75</v>
      </c>
      <c r="K5227">
        <v>123</v>
      </c>
      <c r="M5227">
        <v>16.100000000000001</v>
      </c>
    </row>
    <row r="5228" spans="3:13" x14ac:dyDescent="0.25">
      <c r="C5228" s="95">
        <v>36396</v>
      </c>
      <c r="D5228">
        <v>1.5944</v>
      </c>
      <c r="E5228">
        <v>20.63</v>
      </c>
      <c r="F5228">
        <v>1.0543</v>
      </c>
      <c r="G5228">
        <v>65.325000000000003</v>
      </c>
      <c r="H5228">
        <v>45.875</v>
      </c>
      <c r="I5228">
        <v>203.5</v>
      </c>
      <c r="J5228">
        <v>267.25</v>
      </c>
      <c r="K5228">
        <v>123</v>
      </c>
      <c r="M5228">
        <v>16.09</v>
      </c>
    </row>
    <row r="5229" spans="3:13" x14ac:dyDescent="0.25">
      <c r="C5229" s="95">
        <v>36395</v>
      </c>
      <c r="D5229">
        <v>1.6005</v>
      </c>
      <c r="E5229">
        <v>20.98</v>
      </c>
      <c r="F5229">
        <v>1.0487</v>
      </c>
      <c r="G5229">
        <v>65.2</v>
      </c>
      <c r="H5229">
        <v>46.424999999999997</v>
      </c>
      <c r="I5229">
        <v>206.75</v>
      </c>
      <c r="J5229">
        <v>270.75</v>
      </c>
      <c r="K5229">
        <v>123</v>
      </c>
      <c r="M5229">
        <v>16.09</v>
      </c>
    </row>
    <row r="5230" spans="3:13" x14ac:dyDescent="0.25">
      <c r="C5230" s="95">
        <v>36392</v>
      </c>
      <c r="D5230">
        <v>1.6140000000000001</v>
      </c>
      <c r="E5230">
        <v>20.99</v>
      </c>
      <c r="F5230">
        <v>1.0673999999999999</v>
      </c>
      <c r="G5230">
        <v>65.75</v>
      </c>
      <c r="H5230">
        <v>44.65</v>
      </c>
      <c r="I5230">
        <v>209.75</v>
      </c>
      <c r="J5230">
        <v>269.5</v>
      </c>
      <c r="K5230">
        <v>123.25</v>
      </c>
      <c r="M5230">
        <v>16.149999999999999</v>
      </c>
    </row>
    <row r="5231" spans="3:13" x14ac:dyDescent="0.25">
      <c r="C5231" s="95">
        <v>36391</v>
      </c>
      <c r="D5231">
        <v>1.617</v>
      </c>
      <c r="E5231">
        <v>20.9</v>
      </c>
      <c r="F5231">
        <v>1.0641</v>
      </c>
      <c r="G5231">
        <v>66.150000000000006</v>
      </c>
      <c r="H5231">
        <v>43.2</v>
      </c>
      <c r="I5231">
        <v>214</v>
      </c>
      <c r="J5231">
        <v>272.25</v>
      </c>
      <c r="K5231">
        <v>123.25</v>
      </c>
      <c r="M5231">
        <v>16.05</v>
      </c>
    </row>
    <row r="5232" spans="3:13" x14ac:dyDescent="0.25">
      <c r="C5232" s="95">
        <v>36390</v>
      </c>
      <c r="D5232">
        <v>1.601</v>
      </c>
      <c r="E5232">
        <v>20.57</v>
      </c>
      <c r="F5232">
        <v>1.0516000000000001</v>
      </c>
      <c r="G5232">
        <v>66.5</v>
      </c>
      <c r="H5232">
        <v>42.4</v>
      </c>
      <c r="I5232">
        <v>215</v>
      </c>
      <c r="J5232">
        <v>270.5</v>
      </c>
      <c r="K5232">
        <v>122.75</v>
      </c>
      <c r="M5232">
        <v>16.05</v>
      </c>
    </row>
    <row r="5233" spans="3:13" x14ac:dyDescent="0.25">
      <c r="C5233" s="95">
        <v>36389</v>
      </c>
      <c r="D5233">
        <v>1.6031</v>
      </c>
      <c r="E5233">
        <v>20.74</v>
      </c>
      <c r="F5233">
        <v>1.0505</v>
      </c>
      <c r="G5233">
        <v>66.349999999999994</v>
      </c>
      <c r="H5233">
        <v>43.85</v>
      </c>
      <c r="I5233">
        <v>216.5</v>
      </c>
      <c r="J5233">
        <v>269</v>
      </c>
      <c r="K5233">
        <v>122.5</v>
      </c>
      <c r="M5233">
        <v>16.079999999999998</v>
      </c>
    </row>
    <row r="5234" spans="3:13" x14ac:dyDescent="0.25">
      <c r="C5234" s="95">
        <v>36388</v>
      </c>
      <c r="D5234">
        <v>1.601</v>
      </c>
      <c r="E5234">
        <v>20.84</v>
      </c>
      <c r="F5234">
        <v>1.0580000000000001</v>
      </c>
      <c r="G5234">
        <v>66.349999999999994</v>
      </c>
      <c r="H5234">
        <v>45.424999999999997</v>
      </c>
      <c r="I5234">
        <v>214</v>
      </c>
      <c r="J5234">
        <v>268.75</v>
      </c>
      <c r="K5234">
        <v>121.75</v>
      </c>
      <c r="M5234">
        <v>16.149999999999999</v>
      </c>
    </row>
    <row r="5235" spans="3:13" x14ac:dyDescent="0.25">
      <c r="C5235" s="95">
        <v>36385</v>
      </c>
      <c r="D5235">
        <v>1.6040000000000001</v>
      </c>
      <c r="E5235">
        <v>20.69</v>
      </c>
      <c r="F5235">
        <v>1.0558000000000001</v>
      </c>
      <c r="G5235">
        <v>66.05</v>
      </c>
      <c r="H5235">
        <v>54.6</v>
      </c>
      <c r="I5235">
        <v>209.5</v>
      </c>
      <c r="J5235">
        <v>268.25</v>
      </c>
      <c r="K5235">
        <v>121.75</v>
      </c>
      <c r="M5235">
        <v>16.170000000000002</v>
      </c>
    </row>
    <row r="5236" spans="3:13" x14ac:dyDescent="0.25">
      <c r="C5236" s="95">
        <v>36384</v>
      </c>
      <c r="D5236">
        <v>1.6108</v>
      </c>
      <c r="E5236">
        <v>20.49</v>
      </c>
      <c r="F5236">
        <v>1.0676000000000001</v>
      </c>
      <c r="G5236">
        <v>65.5</v>
      </c>
      <c r="H5236">
        <v>54.45</v>
      </c>
      <c r="I5236">
        <v>210.25</v>
      </c>
      <c r="J5236">
        <v>263.5</v>
      </c>
      <c r="K5236">
        <v>122</v>
      </c>
      <c r="M5236">
        <v>16.190000000000001</v>
      </c>
    </row>
    <row r="5237" spans="3:13" x14ac:dyDescent="0.25">
      <c r="C5237" s="95">
        <v>36383</v>
      </c>
      <c r="D5237">
        <v>1.6128</v>
      </c>
      <c r="E5237">
        <v>20.63</v>
      </c>
      <c r="F5237">
        <v>1.0652999999999999</v>
      </c>
      <c r="G5237">
        <v>65.724999999999994</v>
      </c>
      <c r="H5237">
        <v>54.375</v>
      </c>
      <c r="I5237">
        <v>222.25</v>
      </c>
      <c r="J5237">
        <v>272.75</v>
      </c>
      <c r="K5237">
        <v>122</v>
      </c>
      <c r="M5237">
        <v>16.149999999999999</v>
      </c>
    </row>
    <row r="5238" spans="3:13" x14ac:dyDescent="0.25">
      <c r="C5238" s="95">
        <v>36382</v>
      </c>
      <c r="D5238">
        <v>1.6145</v>
      </c>
      <c r="E5238">
        <v>20.49</v>
      </c>
      <c r="F5238">
        <v>1.0703</v>
      </c>
      <c r="G5238">
        <v>65.349999999999994</v>
      </c>
      <c r="H5238">
        <v>53.75</v>
      </c>
      <c r="I5238">
        <v>228.25</v>
      </c>
      <c r="J5238">
        <v>279.25</v>
      </c>
      <c r="K5238">
        <v>120.75</v>
      </c>
      <c r="M5238">
        <v>16.170000000000002</v>
      </c>
    </row>
    <row r="5239" spans="3:13" x14ac:dyDescent="0.25">
      <c r="C5239" s="95">
        <v>36381</v>
      </c>
      <c r="D5239">
        <v>1.6067</v>
      </c>
      <c r="E5239">
        <v>20.5</v>
      </c>
      <c r="F5239">
        <v>1.0721000000000001</v>
      </c>
      <c r="G5239">
        <v>64.424999999999997</v>
      </c>
      <c r="H5239">
        <v>51.9</v>
      </c>
      <c r="I5239">
        <v>223.5</v>
      </c>
      <c r="J5239">
        <v>279.5</v>
      </c>
      <c r="K5239">
        <v>121</v>
      </c>
      <c r="M5239">
        <v>16.100000000000001</v>
      </c>
    </row>
    <row r="5240" spans="3:13" x14ac:dyDescent="0.25">
      <c r="C5240" s="95">
        <v>36378</v>
      </c>
      <c r="D5240">
        <v>1.6079000000000001</v>
      </c>
      <c r="E5240">
        <v>20.059999999999999</v>
      </c>
      <c r="F5240">
        <v>1.0730999999999999</v>
      </c>
      <c r="G5240">
        <v>64.674999999999997</v>
      </c>
      <c r="H5240">
        <v>50.625</v>
      </c>
      <c r="I5240">
        <v>223.5</v>
      </c>
      <c r="J5240">
        <v>279.25</v>
      </c>
      <c r="K5240">
        <v>121</v>
      </c>
      <c r="M5240">
        <v>16.25</v>
      </c>
    </row>
    <row r="5241" spans="3:13" x14ac:dyDescent="0.25">
      <c r="C5241" s="95">
        <v>36377</v>
      </c>
      <c r="D5241">
        <v>1.613</v>
      </c>
      <c r="E5241">
        <v>19.8</v>
      </c>
      <c r="F5241">
        <v>1.0754999999999999</v>
      </c>
      <c r="G5241">
        <v>64.424999999999997</v>
      </c>
      <c r="H5241">
        <v>50.325000000000003</v>
      </c>
      <c r="I5241">
        <v>223.25</v>
      </c>
      <c r="J5241">
        <v>278.5</v>
      </c>
      <c r="K5241">
        <v>121</v>
      </c>
      <c r="M5241">
        <v>16.25</v>
      </c>
    </row>
    <row r="5242" spans="3:13" x14ac:dyDescent="0.25">
      <c r="C5242" s="95">
        <v>36376</v>
      </c>
      <c r="D5242">
        <v>1.6197999999999999</v>
      </c>
      <c r="E5242">
        <v>19.63</v>
      </c>
      <c r="F5242">
        <v>1.0771999999999999</v>
      </c>
      <c r="G5242">
        <v>64.349999999999994</v>
      </c>
      <c r="H5242">
        <v>50.45</v>
      </c>
      <c r="I5242">
        <v>225</v>
      </c>
      <c r="J5242">
        <v>276.5</v>
      </c>
      <c r="K5242">
        <v>121</v>
      </c>
      <c r="M5242">
        <v>13.64</v>
      </c>
    </row>
    <row r="5243" spans="3:13" x14ac:dyDescent="0.25">
      <c r="C5243" s="95">
        <v>36375</v>
      </c>
      <c r="D5243">
        <v>1.6198999999999999</v>
      </c>
      <c r="E5243">
        <v>19.399999999999999</v>
      </c>
      <c r="F5243">
        <v>1.0674999999999999</v>
      </c>
      <c r="G5243">
        <v>64.275000000000006</v>
      </c>
      <c r="H5243">
        <v>49.7</v>
      </c>
      <c r="I5243">
        <v>219.5</v>
      </c>
      <c r="J5243">
        <v>272</v>
      </c>
      <c r="K5243">
        <v>120.25</v>
      </c>
      <c r="M5243">
        <v>13.6</v>
      </c>
    </row>
    <row r="5244" spans="3:13" x14ac:dyDescent="0.25">
      <c r="C5244" s="95">
        <v>36374</v>
      </c>
      <c r="D5244">
        <v>1.6157999999999999</v>
      </c>
      <c r="E5244">
        <v>19.41</v>
      </c>
      <c r="F5244">
        <v>1.0680000000000001</v>
      </c>
      <c r="G5244">
        <v>64.7</v>
      </c>
      <c r="H5244">
        <v>49.95</v>
      </c>
      <c r="I5244">
        <v>215.25</v>
      </c>
      <c r="J5244">
        <v>282.75</v>
      </c>
      <c r="K5244">
        <v>120</v>
      </c>
      <c r="M5244">
        <v>13.6</v>
      </c>
    </row>
    <row r="5245" spans="3:13" x14ac:dyDescent="0.25">
      <c r="C5245" s="95">
        <v>36371</v>
      </c>
      <c r="D5245">
        <v>1.621</v>
      </c>
      <c r="E5245">
        <v>19.37</v>
      </c>
      <c r="F5245">
        <v>1.0705</v>
      </c>
      <c r="G5245">
        <v>64.224999999999994</v>
      </c>
      <c r="H5245">
        <v>48.274999999999999</v>
      </c>
      <c r="I5245">
        <v>203.25</v>
      </c>
      <c r="J5245">
        <v>263.75</v>
      </c>
      <c r="K5245">
        <v>118.75</v>
      </c>
      <c r="M5245">
        <v>13.49</v>
      </c>
    </row>
    <row r="5246" spans="3:13" x14ac:dyDescent="0.25">
      <c r="C5246" s="95">
        <v>36370</v>
      </c>
      <c r="D5246">
        <v>1.6173</v>
      </c>
      <c r="E5246">
        <v>19.8</v>
      </c>
      <c r="F5246">
        <v>1.0722</v>
      </c>
      <c r="G5246">
        <v>64.325000000000003</v>
      </c>
      <c r="H5246">
        <v>47.6</v>
      </c>
      <c r="I5246">
        <v>199.75</v>
      </c>
      <c r="J5246">
        <v>257.5</v>
      </c>
      <c r="K5246">
        <v>117.75</v>
      </c>
      <c r="M5246">
        <v>13.5</v>
      </c>
    </row>
    <row r="5247" spans="3:13" x14ac:dyDescent="0.25">
      <c r="C5247" s="95">
        <v>36369</v>
      </c>
      <c r="D5247">
        <v>1.5968</v>
      </c>
      <c r="E5247">
        <v>19.34</v>
      </c>
      <c r="F5247">
        <v>1.0662</v>
      </c>
      <c r="G5247">
        <v>65.174999999999997</v>
      </c>
      <c r="H5247">
        <v>48.725000000000001</v>
      </c>
      <c r="I5247">
        <v>196</v>
      </c>
      <c r="J5247">
        <v>256.5</v>
      </c>
      <c r="K5247">
        <v>117.75</v>
      </c>
      <c r="M5247">
        <v>13.45</v>
      </c>
    </row>
    <row r="5248" spans="3:13" x14ac:dyDescent="0.25">
      <c r="C5248" s="95">
        <v>36368</v>
      </c>
      <c r="D5248">
        <v>1.5904</v>
      </c>
      <c r="E5248">
        <v>19.13</v>
      </c>
      <c r="F5248">
        <v>1.0629999999999999</v>
      </c>
      <c r="G5248">
        <v>65.2</v>
      </c>
      <c r="H5248">
        <v>48.9</v>
      </c>
      <c r="I5248">
        <v>196.5</v>
      </c>
      <c r="J5248">
        <v>252</v>
      </c>
      <c r="K5248">
        <v>117.75</v>
      </c>
      <c r="M5248">
        <v>13.52</v>
      </c>
    </row>
    <row r="5249" spans="3:13" x14ac:dyDescent="0.25">
      <c r="C5249" s="95">
        <v>36367</v>
      </c>
      <c r="D5249">
        <v>1.5904</v>
      </c>
      <c r="E5249">
        <v>19.36</v>
      </c>
      <c r="F5249">
        <v>1.0653999999999999</v>
      </c>
      <c r="G5249">
        <v>65.45</v>
      </c>
      <c r="H5249">
        <v>49.075000000000003</v>
      </c>
      <c r="I5249">
        <v>204.75</v>
      </c>
      <c r="J5249">
        <v>258.5</v>
      </c>
      <c r="K5249">
        <v>115.5</v>
      </c>
      <c r="M5249">
        <v>13.5</v>
      </c>
    </row>
    <row r="5250" spans="3:13" x14ac:dyDescent="0.25">
      <c r="C5250" s="95">
        <v>36364</v>
      </c>
      <c r="D5250">
        <v>1.5780000000000001</v>
      </c>
      <c r="E5250">
        <v>19.53</v>
      </c>
      <c r="F5250">
        <v>1.0509999999999999</v>
      </c>
      <c r="G5250">
        <v>65.650000000000006</v>
      </c>
      <c r="H5250">
        <v>48.875</v>
      </c>
      <c r="I5250">
        <v>212</v>
      </c>
      <c r="J5250">
        <v>262.5</v>
      </c>
      <c r="K5250">
        <v>115.5</v>
      </c>
      <c r="M5250">
        <v>13.5</v>
      </c>
    </row>
    <row r="5251" spans="3:13" x14ac:dyDescent="0.25">
      <c r="C5251" s="95">
        <v>36363</v>
      </c>
      <c r="D5251">
        <v>1.5814999999999999</v>
      </c>
      <c r="E5251">
        <v>18.850000000000001</v>
      </c>
      <c r="F5251">
        <v>1.0504</v>
      </c>
      <c r="G5251">
        <v>65.224999999999994</v>
      </c>
      <c r="H5251">
        <v>46.875</v>
      </c>
      <c r="I5251">
        <v>204.5</v>
      </c>
      <c r="J5251">
        <v>252.75</v>
      </c>
      <c r="K5251">
        <v>115.5</v>
      </c>
      <c r="M5251">
        <v>13.55</v>
      </c>
    </row>
    <row r="5252" spans="3:13" x14ac:dyDescent="0.25">
      <c r="C5252" s="95">
        <v>36362</v>
      </c>
      <c r="D5252">
        <v>1.5785</v>
      </c>
      <c r="E5252">
        <v>18.579999999999998</v>
      </c>
      <c r="F5252">
        <v>1.0527</v>
      </c>
      <c r="G5252">
        <v>64.224999999999994</v>
      </c>
      <c r="H5252">
        <v>44.875</v>
      </c>
      <c r="I5252">
        <v>195.75</v>
      </c>
      <c r="J5252">
        <v>243</v>
      </c>
      <c r="K5252">
        <v>115.5</v>
      </c>
      <c r="M5252">
        <v>13.6</v>
      </c>
    </row>
    <row r="5253" spans="3:13" x14ac:dyDescent="0.25">
      <c r="C5253" s="95">
        <v>36361</v>
      </c>
      <c r="D5253">
        <v>1.5720000000000001</v>
      </c>
      <c r="E5253">
        <v>18.55</v>
      </c>
      <c r="F5253">
        <v>1.0408999999999999</v>
      </c>
      <c r="G5253">
        <v>63.6</v>
      </c>
      <c r="H5253">
        <v>45.125</v>
      </c>
      <c r="I5253">
        <v>189.25</v>
      </c>
      <c r="J5253">
        <v>238.5</v>
      </c>
      <c r="K5253">
        <v>115.25</v>
      </c>
      <c r="M5253">
        <v>13.6</v>
      </c>
    </row>
    <row r="5254" spans="3:13" x14ac:dyDescent="0.25">
      <c r="C5254" s="95">
        <v>36360</v>
      </c>
      <c r="D5254">
        <v>1.5806</v>
      </c>
      <c r="E5254">
        <v>19.2</v>
      </c>
      <c r="F5254">
        <v>1.0309999999999999</v>
      </c>
      <c r="G5254">
        <v>64.099999999999994</v>
      </c>
      <c r="H5254">
        <v>47.125</v>
      </c>
      <c r="I5254">
        <v>184.75</v>
      </c>
      <c r="J5254">
        <v>235.75</v>
      </c>
      <c r="K5254">
        <v>115</v>
      </c>
      <c r="M5254">
        <v>13.6</v>
      </c>
    </row>
    <row r="5255" spans="3:13" x14ac:dyDescent="0.25">
      <c r="C5255" s="95">
        <v>36357</v>
      </c>
      <c r="D5255">
        <v>1.5620000000000001</v>
      </c>
      <c r="E5255">
        <v>19.350000000000001</v>
      </c>
      <c r="F5255">
        <v>1.0199</v>
      </c>
      <c r="G5255">
        <v>63.7</v>
      </c>
      <c r="H5255">
        <v>47.075000000000003</v>
      </c>
      <c r="I5255">
        <v>180</v>
      </c>
      <c r="J5255">
        <v>233</v>
      </c>
      <c r="K5255">
        <v>114.5</v>
      </c>
      <c r="M5255">
        <v>13.5</v>
      </c>
    </row>
    <row r="5256" spans="3:13" x14ac:dyDescent="0.25">
      <c r="C5256" s="95">
        <v>36356</v>
      </c>
      <c r="D5256">
        <v>1.5649999999999999</v>
      </c>
      <c r="E5256">
        <v>19.03</v>
      </c>
      <c r="F5256">
        <v>1.0186999999999999</v>
      </c>
      <c r="G5256">
        <v>63.424999999999997</v>
      </c>
      <c r="H5256">
        <v>44.55</v>
      </c>
      <c r="I5256">
        <v>186.5</v>
      </c>
      <c r="J5256">
        <v>235.5</v>
      </c>
      <c r="K5256">
        <v>114</v>
      </c>
      <c r="M5256">
        <v>13.48</v>
      </c>
    </row>
    <row r="5257" spans="3:13" x14ac:dyDescent="0.25">
      <c r="C5257" s="95">
        <v>36355</v>
      </c>
      <c r="D5257">
        <v>1.5640000000000001</v>
      </c>
      <c r="E5257">
        <v>18.940000000000001</v>
      </c>
      <c r="F5257">
        <v>1.0201</v>
      </c>
      <c r="G5257">
        <v>63.65</v>
      </c>
      <c r="H5257">
        <v>44.274999999999999</v>
      </c>
      <c r="I5257">
        <v>183.75</v>
      </c>
      <c r="J5257">
        <v>234.25</v>
      </c>
      <c r="K5257">
        <v>113.75</v>
      </c>
      <c r="M5257">
        <v>13.41</v>
      </c>
    </row>
    <row r="5258" spans="3:13" x14ac:dyDescent="0.25">
      <c r="C5258" s="95">
        <v>36354</v>
      </c>
      <c r="D5258">
        <v>1.5573999999999999</v>
      </c>
      <c r="E5258">
        <v>19.03</v>
      </c>
      <c r="F5258">
        <v>1.016</v>
      </c>
      <c r="G5258">
        <v>63.125</v>
      </c>
      <c r="H5258">
        <v>43.95</v>
      </c>
      <c r="I5258">
        <v>178.5</v>
      </c>
      <c r="J5258">
        <v>232.5</v>
      </c>
      <c r="K5258">
        <v>113.75</v>
      </c>
      <c r="M5258">
        <v>13.42</v>
      </c>
    </row>
    <row r="5259" spans="3:13" x14ac:dyDescent="0.25">
      <c r="C5259" s="95">
        <v>36353</v>
      </c>
      <c r="D5259">
        <v>1.5570999999999999</v>
      </c>
      <c r="E5259">
        <v>18.59</v>
      </c>
      <c r="F5259">
        <v>1.0144</v>
      </c>
      <c r="G5259">
        <v>63.8</v>
      </c>
      <c r="H5259">
        <v>44.75</v>
      </c>
      <c r="I5259">
        <v>180</v>
      </c>
      <c r="J5259">
        <v>233.75</v>
      </c>
      <c r="K5259">
        <v>114</v>
      </c>
      <c r="M5259">
        <v>13.43</v>
      </c>
    </row>
    <row r="5260" spans="3:13" x14ac:dyDescent="0.25">
      <c r="C5260" s="95">
        <v>36350</v>
      </c>
      <c r="D5260">
        <v>1.5482</v>
      </c>
      <c r="E5260">
        <v>18.510000000000002</v>
      </c>
      <c r="F5260">
        <v>1.0195000000000001</v>
      </c>
      <c r="G5260">
        <v>62.825000000000003</v>
      </c>
      <c r="H5260">
        <v>45.825000000000003</v>
      </c>
      <c r="I5260">
        <v>179</v>
      </c>
      <c r="J5260">
        <v>233</v>
      </c>
      <c r="K5260">
        <v>114</v>
      </c>
      <c r="M5260">
        <v>13.4</v>
      </c>
    </row>
    <row r="5261" spans="3:13" x14ac:dyDescent="0.25">
      <c r="C5261" s="95">
        <v>36349</v>
      </c>
      <c r="D5261">
        <v>1.5577000000000001</v>
      </c>
      <c r="E5261">
        <v>18.239999999999998</v>
      </c>
      <c r="F5261">
        <v>1.0216000000000001</v>
      </c>
      <c r="G5261">
        <v>62.125</v>
      </c>
      <c r="H5261">
        <v>45.125</v>
      </c>
      <c r="I5261">
        <v>182.5</v>
      </c>
      <c r="J5261">
        <v>235.25</v>
      </c>
      <c r="K5261">
        <v>114</v>
      </c>
      <c r="M5261">
        <v>13.47</v>
      </c>
    </row>
    <row r="5262" spans="3:13" x14ac:dyDescent="0.25">
      <c r="C5262" s="95">
        <v>36348</v>
      </c>
      <c r="D5262">
        <v>1.5598000000000001</v>
      </c>
      <c r="E5262">
        <v>18.149999999999999</v>
      </c>
      <c r="F5262">
        <v>1.0216000000000001</v>
      </c>
      <c r="G5262">
        <v>62.35</v>
      </c>
      <c r="H5262">
        <v>44.575000000000003</v>
      </c>
      <c r="I5262">
        <v>187.25</v>
      </c>
      <c r="J5262">
        <v>238</v>
      </c>
      <c r="K5262">
        <v>114.25</v>
      </c>
      <c r="M5262">
        <v>13.57</v>
      </c>
    </row>
    <row r="5263" spans="3:13" x14ac:dyDescent="0.25">
      <c r="C5263" s="95">
        <v>36347</v>
      </c>
      <c r="D5263">
        <v>1.5617000000000001</v>
      </c>
      <c r="E5263">
        <v>18.100000000000001</v>
      </c>
      <c r="F5263">
        <v>1.0236000000000001</v>
      </c>
      <c r="G5263">
        <v>62.875</v>
      </c>
      <c r="H5263">
        <v>42.575000000000003</v>
      </c>
      <c r="I5263">
        <v>187.75</v>
      </c>
      <c r="J5263">
        <v>235.75</v>
      </c>
      <c r="K5263">
        <v>114</v>
      </c>
      <c r="M5263">
        <v>13.55</v>
      </c>
    </row>
    <row r="5264" spans="3:13" x14ac:dyDescent="0.25">
      <c r="C5264" s="95">
        <v>36346</v>
      </c>
      <c r="D5264">
        <v>1.5743</v>
      </c>
      <c r="E5264">
        <v>18.18</v>
      </c>
      <c r="F5264">
        <v>1.022</v>
      </c>
      <c r="G5264">
        <v>62.5</v>
      </c>
      <c r="H5264">
        <v>41.75</v>
      </c>
      <c r="I5264">
        <v>196.5</v>
      </c>
      <c r="J5264">
        <v>240.25</v>
      </c>
      <c r="K5264">
        <v>114</v>
      </c>
      <c r="M5264">
        <v>13.5</v>
      </c>
    </row>
    <row r="5265" spans="3:13" x14ac:dyDescent="0.25">
      <c r="C5265" s="95">
        <v>36343</v>
      </c>
      <c r="D5265">
        <v>1.5782</v>
      </c>
      <c r="E5265">
        <v>17.66</v>
      </c>
      <c r="F5265">
        <v>1.0245</v>
      </c>
      <c r="G5265">
        <v>62.5</v>
      </c>
      <c r="H5265">
        <v>41.75</v>
      </c>
      <c r="I5265">
        <v>196.5</v>
      </c>
      <c r="J5265">
        <v>240.25</v>
      </c>
      <c r="K5265">
        <v>114.5</v>
      </c>
      <c r="M5265">
        <v>13.5</v>
      </c>
    </row>
    <row r="5266" spans="3:13" x14ac:dyDescent="0.25">
      <c r="C5266" s="95">
        <v>36342</v>
      </c>
      <c r="D5266">
        <v>1.5717000000000001</v>
      </c>
      <c r="E5266">
        <v>17.62</v>
      </c>
      <c r="F5266">
        <v>1.0229999999999999</v>
      </c>
      <c r="G5266">
        <v>62.375</v>
      </c>
      <c r="H5266">
        <v>43.5</v>
      </c>
      <c r="I5266">
        <v>203.5</v>
      </c>
      <c r="J5266">
        <v>246.25</v>
      </c>
      <c r="K5266">
        <v>114.75</v>
      </c>
      <c r="M5266">
        <v>13.5</v>
      </c>
    </row>
    <row r="5267" spans="3:13" x14ac:dyDescent="0.25">
      <c r="C5267" s="95">
        <v>36341</v>
      </c>
      <c r="D5267">
        <v>1.577</v>
      </c>
      <c r="E5267">
        <v>17.510000000000002</v>
      </c>
      <c r="F5267">
        <v>1.0351999999999999</v>
      </c>
      <c r="G5267">
        <v>63.75</v>
      </c>
      <c r="H5267">
        <v>44.875</v>
      </c>
      <c r="I5267">
        <v>211.25</v>
      </c>
      <c r="J5267">
        <v>250</v>
      </c>
      <c r="K5267">
        <v>115</v>
      </c>
      <c r="M5267">
        <v>11.5</v>
      </c>
    </row>
    <row r="5268" spans="3:13" x14ac:dyDescent="0.25">
      <c r="C5268" s="95">
        <v>36340</v>
      </c>
      <c r="D5268">
        <v>1.5723</v>
      </c>
      <c r="E5268">
        <v>16.79</v>
      </c>
      <c r="F5268">
        <v>1.0322</v>
      </c>
      <c r="G5268">
        <v>64.474999999999994</v>
      </c>
      <c r="H5268">
        <v>46.875</v>
      </c>
      <c r="I5268">
        <v>210.25</v>
      </c>
      <c r="J5268">
        <v>250.25</v>
      </c>
      <c r="K5268">
        <v>115.5</v>
      </c>
      <c r="M5268">
        <v>11.47</v>
      </c>
    </row>
    <row r="5269" spans="3:13" x14ac:dyDescent="0.25">
      <c r="C5269" s="95">
        <v>36339</v>
      </c>
      <c r="D5269">
        <v>1.5821000000000001</v>
      </c>
      <c r="E5269">
        <v>16.53</v>
      </c>
      <c r="F5269">
        <v>1.0333000000000001</v>
      </c>
      <c r="G5269">
        <v>63.9</v>
      </c>
      <c r="H5269">
        <v>48.875</v>
      </c>
      <c r="I5269">
        <v>211</v>
      </c>
      <c r="J5269">
        <v>252.5</v>
      </c>
      <c r="K5269">
        <v>115.5</v>
      </c>
      <c r="M5269">
        <v>11.55</v>
      </c>
    </row>
    <row r="5270" spans="3:13" x14ac:dyDescent="0.25">
      <c r="C5270" s="95">
        <v>36336</v>
      </c>
      <c r="D5270">
        <v>1.5871999999999999</v>
      </c>
      <c r="E5270">
        <v>16.62</v>
      </c>
      <c r="F5270">
        <v>1.0427999999999999</v>
      </c>
      <c r="G5270">
        <v>64.75</v>
      </c>
      <c r="H5270">
        <v>50.875</v>
      </c>
      <c r="I5270">
        <v>214.25</v>
      </c>
      <c r="J5270">
        <v>251.25</v>
      </c>
      <c r="K5270">
        <v>115</v>
      </c>
      <c r="M5270">
        <v>11.55</v>
      </c>
    </row>
    <row r="5271" spans="3:13" x14ac:dyDescent="0.25">
      <c r="C5271" s="95">
        <v>36335</v>
      </c>
      <c r="D5271">
        <v>1.5874999999999999</v>
      </c>
      <c r="E5271">
        <v>16.55</v>
      </c>
      <c r="F5271">
        <v>1.04</v>
      </c>
      <c r="G5271">
        <v>64.599999999999994</v>
      </c>
      <c r="H5271">
        <v>50.674999999999997</v>
      </c>
      <c r="I5271">
        <v>214.5</v>
      </c>
      <c r="J5271">
        <v>250</v>
      </c>
      <c r="K5271">
        <v>114.5</v>
      </c>
      <c r="M5271">
        <v>11.55</v>
      </c>
    </row>
    <row r="5272" spans="3:13" x14ac:dyDescent="0.25">
      <c r="C5272" s="95">
        <v>36334</v>
      </c>
      <c r="D5272">
        <v>1.5803</v>
      </c>
      <c r="E5272">
        <v>16.63</v>
      </c>
      <c r="F5272">
        <v>1.0333000000000001</v>
      </c>
      <c r="G5272">
        <v>65.125</v>
      </c>
      <c r="H5272">
        <v>51.774999999999999</v>
      </c>
      <c r="I5272">
        <v>217.5</v>
      </c>
      <c r="J5272">
        <v>252</v>
      </c>
      <c r="K5272">
        <v>114.5</v>
      </c>
      <c r="M5272">
        <v>11.59</v>
      </c>
    </row>
    <row r="5273" spans="3:13" x14ac:dyDescent="0.25">
      <c r="C5273" s="95">
        <v>36333</v>
      </c>
      <c r="D5273">
        <v>1.5905</v>
      </c>
      <c r="E5273">
        <v>16.100000000000001</v>
      </c>
      <c r="F5273">
        <v>1.0323</v>
      </c>
      <c r="G5273">
        <v>65.424999999999997</v>
      </c>
      <c r="H5273">
        <v>51.825000000000003</v>
      </c>
      <c r="I5273">
        <v>216.25</v>
      </c>
      <c r="J5273">
        <v>250.25</v>
      </c>
      <c r="K5273">
        <v>114</v>
      </c>
      <c r="M5273">
        <v>11.6</v>
      </c>
    </row>
    <row r="5274" spans="3:13" x14ac:dyDescent="0.25">
      <c r="C5274" s="95">
        <v>36332</v>
      </c>
      <c r="D5274">
        <v>1.5907</v>
      </c>
      <c r="E5274">
        <v>16.37</v>
      </c>
      <c r="F5274">
        <v>1.0347</v>
      </c>
      <c r="G5274">
        <v>65.45</v>
      </c>
      <c r="H5274">
        <v>51</v>
      </c>
      <c r="I5274">
        <v>219.25</v>
      </c>
      <c r="J5274">
        <v>254.75</v>
      </c>
      <c r="K5274">
        <v>113.75</v>
      </c>
      <c r="M5274">
        <v>11.6</v>
      </c>
    </row>
    <row r="5275" spans="3:13" x14ac:dyDescent="0.25">
      <c r="C5275" s="95">
        <v>36329</v>
      </c>
      <c r="D5275">
        <v>1.5966</v>
      </c>
      <c r="E5275">
        <v>16.5</v>
      </c>
      <c r="F5275">
        <v>1.0389999999999999</v>
      </c>
      <c r="G5275">
        <v>66.174999999999997</v>
      </c>
      <c r="H5275">
        <v>50.774999999999999</v>
      </c>
      <c r="I5275">
        <v>220.75</v>
      </c>
      <c r="J5275">
        <v>254.75</v>
      </c>
      <c r="K5275">
        <v>113.75</v>
      </c>
      <c r="M5275">
        <v>11.58</v>
      </c>
    </row>
    <row r="5276" spans="3:13" x14ac:dyDescent="0.25">
      <c r="C5276" s="95">
        <v>36328</v>
      </c>
      <c r="D5276">
        <v>1.5935999999999999</v>
      </c>
      <c r="E5276">
        <v>16.760000000000002</v>
      </c>
      <c r="F5276">
        <v>1.0345</v>
      </c>
      <c r="G5276">
        <v>66.275000000000006</v>
      </c>
      <c r="H5276">
        <v>49.674999999999997</v>
      </c>
      <c r="I5276">
        <v>217.25</v>
      </c>
      <c r="J5276">
        <v>255</v>
      </c>
      <c r="K5276">
        <v>113.75</v>
      </c>
      <c r="M5276">
        <v>11.56</v>
      </c>
    </row>
    <row r="5277" spans="3:13" x14ac:dyDescent="0.25">
      <c r="C5277" s="95">
        <v>36327</v>
      </c>
      <c r="D5277">
        <v>1.5878000000000001</v>
      </c>
      <c r="E5277">
        <v>16.47</v>
      </c>
      <c r="F5277">
        <v>1.0305</v>
      </c>
      <c r="G5277">
        <v>66.849999999999994</v>
      </c>
      <c r="H5277">
        <v>51.274999999999999</v>
      </c>
      <c r="I5277">
        <v>217.5</v>
      </c>
      <c r="J5277">
        <v>257.25</v>
      </c>
      <c r="K5277">
        <v>113.25</v>
      </c>
      <c r="M5277">
        <v>11.6</v>
      </c>
    </row>
    <row r="5278" spans="3:13" x14ac:dyDescent="0.25">
      <c r="C5278" s="95">
        <v>36326</v>
      </c>
      <c r="D5278">
        <v>1.5940000000000001</v>
      </c>
      <c r="E5278">
        <v>16.46</v>
      </c>
      <c r="F5278">
        <v>1.0422</v>
      </c>
      <c r="G5278">
        <v>66.875</v>
      </c>
      <c r="H5278">
        <v>49.875</v>
      </c>
      <c r="I5278">
        <v>214.25</v>
      </c>
      <c r="J5278">
        <v>259</v>
      </c>
      <c r="K5278">
        <v>112.75</v>
      </c>
      <c r="M5278">
        <v>11.62</v>
      </c>
    </row>
    <row r="5279" spans="3:13" x14ac:dyDescent="0.25">
      <c r="C5279" s="95">
        <v>36325</v>
      </c>
      <c r="D5279">
        <v>1.6060000000000001</v>
      </c>
      <c r="E5279">
        <v>16.41</v>
      </c>
      <c r="F5279">
        <v>1.042</v>
      </c>
      <c r="G5279">
        <v>67.2</v>
      </c>
      <c r="H5279">
        <v>49.875</v>
      </c>
      <c r="I5279">
        <v>218.25</v>
      </c>
      <c r="J5279">
        <v>262.75</v>
      </c>
      <c r="K5279">
        <v>112.25</v>
      </c>
      <c r="M5279">
        <v>11.64</v>
      </c>
    </row>
    <row r="5280" spans="3:13" x14ac:dyDescent="0.25">
      <c r="C5280" s="95">
        <v>36322</v>
      </c>
      <c r="D5280">
        <v>1.6167</v>
      </c>
      <c r="E5280">
        <v>16.73</v>
      </c>
      <c r="F5280">
        <v>1.0515000000000001</v>
      </c>
      <c r="G5280">
        <v>66.849999999999994</v>
      </c>
      <c r="H5280">
        <v>50.325000000000003</v>
      </c>
      <c r="I5280">
        <v>217.25</v>
      </c>
      <c r="J5280">
        <v>257</v>
      </c>
      <c r="K5280">
        <v>112.25</v>
      </c>
      <c r="M5280">
        <v>11.65</v>
      </c>
    </row>
    <row r="5281" spans="3:13" x14ac:dyDescent="0.25">
      <c r="C5281" s="95">
        <v>36321</v>
      </c>
      <c r="D5281">
        <v>1.605</v>
      </c>
      <c r="E5281">
        <v>16.07</v>
      </c>
      <c r="F5281">
        <v>1.048</v>
      </c>
      <c r="G5281">
        <v>66.150000000000006</v>
      </c>
      <c r="H5281">
        <v>49.924999999999997</v>
      </c>
      <c r="I5281">
        <v>220.25</v>
      </c>
      <c r="J5281">
        <v>259.75</v>
      </c>
      <c r="K5281">
        <v>112.25</v>
      </c>
      <c r="M5281">
        <v>12</v>
      </c>
    </row>
    <row r="5282" spans="3:13" x14ac:dyDescent="0.25">
      <c r="C5282" s="95">
        <v>36320</v>
      </c>
      <c r="D5282">
        <v>1.6019000000000001</v>
      </c>
      <c r="E5282">
        <v>16.18</v>
      </c>
      <c r="F5282">
        <v>1.0465</v>
      </c>
      <c r="G5282">
        <v>66.325000000000003</v>
      </c>
      <c r="H5282">
        <v>50.774999999999999</v>
      </c>
      <c r="I5282">
        <v>220.75</v>
      </c>
      <c r="J5282">
        <v>255</v>
      </c>
      <c r="K5282">
        <v>112.25</v>
      </c>
      <c r="M5282">
        <v>11.8</v>
      </c>
    </row>
    <row r="5283" spans="3:13" x14ac:dyDescent="0.25">
      <c r="C5283" s="95">
        <v>36319</v>
      </c>
      <c r="D5283">
        <v>1.6060000000000001</v>
      </c>
      <c r="E5283">
        <v>15.84</v>
      </c>
      <c r="F5283">
        <v>1.0463</v>
      </c>
      <c r="G5283">
        <v>66.400000000000006</v>
      </c>
      <c r="H5283">
        <v>51.1</v>
      </c>
      <c r="I5283">
        <v>223</v>
      </c>
      <c r="J5283">
        <v>255.25</v>
      </c>
      <c r="K5283">
        <v>112.25</v>
      </c>
      <c r="M5283">
        <v>11.7</v>
      </c>
    </row>
    <row r="5284" spans="3:13" x14ac:dyDescent="0.25">
      <c r="C5284" s="95">
        <v>36318</v>
      </c>
      <c r="D5284">
        <v>1.599</v>
      </c>
      <c r="E5284">
        <v>16.100000000000001</v>
      </c>
      <c r="F5284">
        <v>1.03</v>
      </c>
      <c r="G5284">
        <v>65.8</v>
      </c>
      <c r="H5284">
        <v>51.924999999999997</v>
      </c>
      <c r="I5284">
        <v>222.5</v>
      </c>
      <c r="J5284">
        <v>257.75</v>
      </c>
      <c r="K5284">
        <v>112.5</v>
      </c>
      <c r="M5284">
        <v>11.7</v>
      </c>
    </row>
    <row r="5285" spans="3:13" x14ac:dyDescent="0.25">
      <c r="C5285" s="95">
        <v>36315</v>
      </c>
      <c r="D5285">
        <v>1.6097999999999999</v>
      </c>
      <c r="E5285">
        <v>15.58</v>
      </c>
      <c r="F5285">
        <v>1.0373000000000001</v>
      </c>
      <c r="G5285">
        <v>64.900000000000006</v>
      </c>
      <c r="H5285">
        <v>52</v>
      </c>
      <c r="I5285">
        <v>220.75</v>
      </c>
      <c r="J5285">
        <v>256.75</v>
      </c>
      <c r="K5285">
        <v>112.25</v>
      </c>
      <c r="M5285">
        <v>11.78</v>
      </c>
    </row>
    <row r="5286" spans="3:13" x14ac:dyDescent="0.25">
      <c r="C5286" s="95">
        <v>36314</v>
      </c>
      <c r="D5286">
        <v>1.6048</v>
      </c>
      <c r="E5286">
        <v>14.95</v>
      </c>
      <c r="F5286">
        <v>1.0321</v>
      </c>
      <c r="G5286">
        <v>64.775000000000006</v>
      </c>
      <c r="H5286">
        <v>51.024999999999999</v>
      </c>
      <c r="I5286">
        <v>223.25</v>
      </c>
      <c r="J5286">
        <v>261</v>
      </c>
      <c r="K5286">
        <v>112.5</v>
      </c>
      <c r="M5286">
        <v>11.7</v>
      </c>
    </row>
    <row r="5287" spans="3:13" x14ac:dyDescent="0.25">
      <c r="C5287" s="95">
        <v>36313</v>
      </c>
      <c r="D5287">
        <v>1.6042000000000001</v>
      </c>
      <c r="E5287">
        <v>14.88</v>
      </c>
      <c r="F5287">
        <v>1.0357000000000001</v>
      </c>
      <c r="G5287">
        <v>64.525000000000006</v>
      </c>
      <c r="H5287">
        <v>50.65</v>
      </c>
      <c r="I5287">
        <v>216.75</v>
      </c>
      <c r="J5287">
        <v>253.25</v>
      </c>
      <c r="K5287">
        <v>112.75</v>
      </c>
      <c r="M5287">
        <v>11.34</v>
      </c>
    </row>
    <row r="5288" spans="3:13" x14ac:dyDescent="0.25">
      <c r="C5288" s="95">
        <v>36312</v>
      </c>
      <c r="D5288">
        <v>1.6116999999999999</v>
      </c>
      <c r="E5288">
        <v>14.55</v>
      </c>
      <c r="F5288">
        <v>1.0449999999999999</v>
      </c>
      <c r="G5288">
        <v>64.5</v>
      </c>
      <c r="H5288">
        <v>51.475000000000001</v>
      </c>
      <c r="I5288">
        <v>216.25</v>
      </c>
      <c r="J5288">
        <v>251.75</v>
      </c>
      <c r="K5288">
        <v>113</v>
      </c>
      <c r="M5288">
        <v>11.35</v>
      </c>
    </row>
    <row r="5289" spans="3:13" x14ac:dyDescent="0.25">
      <c r="C5289" s="95">
        <v>36311</v>
      </c>
      <c r="D5289">
        <v>1.6025</v>
      </c>
      <c r="E5289">
        <v>15.2</v>
      </c>
      <c r="F5289">
        <v>1.042</v>
      </c>
      <c r="G5289">
        <v>64.25</v>
      </c>
      <c r="H5289">
        <v>52.95</v>
      </c>
      <c r="I5289">
        <v>219.5</v>
      </c>
      <c r="J5289">
        <v>252.25</v>
      </c>
      <c r="K5289">
        <v>113</v>
      </c>
      <c r="M5289">
        <v>11.3</v>
      </c>
    </row>
    <row r="5290" spans="3:13" x14ac:dyDescent="0.25">
      <c r="C5290" s="95">
        <v>36308</v>
      </c>
      <c r="D5290">
        <v>1.6012</v>
      </c>
      <c r="E5290">
        <v>15.2</v>
      </c>
      <c r="F5290">
        <v>1.0427999999999999</v>
      </c>
      <c r="G5290">
        <v>64.25</v>
      </c>
      <c r="H5290">
        <v>52.95</v>
      </c>
      <c r="I5290">
        <v>219.5</v>
      </c>
      <c r="J5290">
        <v>252.25</v>
      </c>
      <c r="K5290">
        <v>112.75</v>
      </c>
      <c r="M5290">
        <v>11.3</v>
      </c>
    </row>
    <row r="5291" spans="3:13" x14ac:dyDescent="0.25">
      <c r="C5291" s="95">
        <v>36307</v>
      </c>
      <c r="D5291">
        <v>1.5974999999999999</v>
      </c>
      <c r="E5291">
        <v>15.36</v>
      </c>
      <c r="F5291">
        <v>1.0426</v>
      </c>
      <c r="G5291">
        <v>63.5</v>
      </c>
      <c r="H5291">
        <v>52.174999999999997</v>
      </c>
      <c r="I5291">
        <v>216.5</v>
      </c>
      <c r="J5291">
        <v>250</v>
      </c>
      <c r="K5291">
        <v>112.75</v>
      </c>
      <c r="M5291">
        <v>11.32</v>
      </c>
    </row>
    <row r="5292" spans="3:13" x14ac:dyDescent="0.25">
      <c r="C5292" s="95">
        <v>36306</v>
      </c>
      <c r="D5292">
        <v>1.5935999999999999</v>
      </c>
      <c r="E5292">
        <v>15.47</v>
      </c>
      <c r="F5292">
        <v>1.0435000000000001</v>
      </c>
      <c r="G5292">
        <v>63.674999999999997</v>
      </c>
      <c r="H5292">
        <v>54</v>
      </c>
      <c r="I5292">
        <v>214.75</v>
      </c>
      <c r="J5292">
        <v>247.5</v>
      </c>
      <c r="K5292">
        <v>113</v>
      </c>
      <c r="M5292">
        <v>11.33</v>
      </c>
    </row>
    <row r="5293" spans="3:13" x14ac:dyDescent="0.25">
      <c r="C5293" s="95">
        <v>36305</v>
      </c>
      <c r="D5293">
        <v>1.6043000000000001</v>
      </c>
      <c r="E5293">
        <v>15.43</v>
      </c>
      <c r="F5293">
        <v>1.0615000000000001</v>
      </c>
      <c r="G5293">
        <v>62.7</v>
      </c>
      <c r="H5293">
        <v>53.6</v>
      </c>
      <c r="I5293">
        <v>214.75</v>
      </c>
      <c r="J5293">
        <v>248.75</v>
      </c>
      <c r="K5293">
        <v>113</v>
      </c>
      <c r="M5293">
        <v>11.33</v>
      </c>
    </row>
    <row r="5294" spans="3:13" x14ac:dyDescent="0.25">
      <c r="C5294" s="95">
        <v>36304</v>
      </c>
      <c r="D5294">
        <v>1.5985</v>
      </c>
      <c r="E5294">
        <v>15.28</v>
      </c>
      <c r="F5294">
        <v>1.06</v>
      </c>
      <c r="G5294">
        <v>63.35</v>
      </c>
      <c r="H5294">
        <v>54.9</v>
      </c>
      <c r="I5294">
        <v>211.75</v>
      </c>
      <c r="J5294">
        <v>247.25</v>
      </c>
      <c r="K5294">
        <v>113</v>
      </c>
      <c r="M5294">
        <v>11.32</v>
      </c>
    </row>
    <row r="5295" spans="3:13" x14ac:dyDescent="0.25">
      <c r="C5295" s="95">
        <v>36301</v>
      </c>
      <c r="D5295">
        <v>1.6004</v>
      </c>
      <c r="E5295">
        <v>15.58</v>
      </c>
      <c r="F5295">
        <v>1.0588</v>
      </c>
      <c r="G5295">
        <v>63.524999999999999</v>
      </c>
      <c r="H5295">
        <v>56.9</v>
      </c>
      <c r="I5295">
        <v>218.5</v>
      </c>
      <c r="J5295">
        <v>254.25</v>
      </c>
      <c r="K5295">
        <v>113</v>
      </c>
      <c r="M5295">
        <v>11.33</v>
      </c>
    </row>
    <row r="5296" spans="3:13" x14ac:dyDescent="0.25">
      <c r="C5296" s="95">
        <v>36300</v>
      </c>
      <c r="D5296">
        <v>1.6060000000000001</v>
      </c>
      <c r="E5296">
        <v>15.23</v>
      </c>
      <c r="F5296">
        <v>1.0620000000000001</v>
      </c>
      <c r="G5296">
        <v>62.875</v>
      </c>
      <c r="H5296">
        <v>56.5</v>
      </c>
      <c r="I5296">
        <v>219.25</v>
      </c>
      <c r="J5296">
        <v>254.25</v>
      </c>
      <c r="K5296">
        <v>113</v>
      </c>
      <c r="M5296">
        <v>11.33</v>
      </c>
    </row>
    <row r="5297" spans="3:13" x14ac:dyDescent="0.25">
      <c r="C5297" s="95">
        <v>36299</v>
      </c>
      <c r="D5297">
        <v>1.6165</v>
      </c>
      <c r="E5297">
        <v>15.02</v>
      </c>
      <c r="F5297">
        <v>1.0661</v>
      </c>
      <c r="G5297">
        <v>62.674999999999997</v>
      </c>
      <c r="H5297">
        <v>56.075000000000003</v>
      </c>
      <c r="I5297">
        <v>214.75</v>
      </c>
      <c r="J5297">
        <v>254.25</v>
      </c>
      <c r="K5297">
        <v>113</v>
      </c>
      <c r="M5297">
        <v>11.38</v>
      </c>
    </row>
    <row r="5298" spans="3:13" x14ac:dyDescent="0.25">
      <c r="C5298" s="95">
        <v>36298</v>
      </c>
      <c r="D5298">
        <v>1.6203000000000001</v>
      </c>
      <c r="E5298">
        <v>15.14</v>
      </c>
      <c r="F5298">
        <v>1.0678000000000001</v>
      </c>
      <c r="G5298">
        <v>63.15</v>
      </c>
      <c r="H5298">
        <v>57.9</v>
      </c>
      <c r="I5298">
        <v>217.75</v>
      </c>
      <c r="J5298">
        <v>256</v>
      </c>
      <c r="K5298">
        <v>113</v>
      </c>
      <c r="M5298">
        <v>11.3</v>
      </c>
    </row>
    <row r="5299" spans="3:13" x14ac:dyDescent="0.25">
      <c r="C5299" s="95">
        <v>36297</v>
      </c>
      <c r="D5299">
        <v>1.617</v>
      </c>
      <c r="E5299">
        <v>15.81</v>
      </c>
      <c r="F5299">
        <v>1.0660000000000001</v>
      </c>
      <c r="G5299">
        <v>62.15</v>
      </c>
      <c r="H5299">
        <v>57.975000000000001</v>
      </c>
      <c r="I5299">
        <v>222.5</v>
      </c>
      <c r="J5299">
        <v>255.25</v>
      </c>
      <c r="K5299">
        <v>113</v>
      </c>
      <c r="M5299">
        <v>11.27</v>
      </c>
    </row>
    <row r="5300" spans="3:13" x14ac:dyDescent="0.25">
      <c r="C5300" s="95">
        <v>36294</v>
      </c>
      <c r="D5300">
        <v>1.6185</v>
      </c>
      <c r="E5300">
        <v>16.21</v>
      </c>
      <c r="F5300">
        <v>1.0654999999999999</v>
      </c>
      <c r="G5300">
        <v>61.9</v>
      </c>
      <c r="H5300">
        <v>58.875</v>
      </c>
      <c r="I5300">
        <v>221.25</v>
      </c>
      <c r="J5300">
        <v>253</v>
      </c>
      <c r="K5300">
        <v>113</v>
      </c>
      <c r="M5300">
        <v>11.26</v>
      </c>
    </row>
    <row r="5301" spans="3:13" x14ac:dyDescent="0.25">
      <c r="C5301" s="95">
        <v>36293</v>
      </c>
      <c r="D5301">
        <v>1.6202000000000001</v>
      </c>
      <c r="E5301">
        <v>16.100000000000001</v>
      </c>
      <c r="F5301">
        <v>1.0652999999999999</v>
      </c>
      <c r="G5301">
        <v>61.4</v>
      </c>
      <c r="H5301">
        <v>60.05</v>
      </c>
      <c r="I5301">
        <v>221.5</v>
      </c>
      <c r="J5301">
        <v>263</v>
      </c>
      <c r="K5301">
        <v>113</v>
      </c>
      <c r="M5301">
        <v>11.25</v>
      </c>
    </row>
    <row r="5302" spans="3:13" x14ac:dyDescent="0.25">
      <c r="C5302" s="95">
        <v>36292</v>
      </c>
      <c r="D5302">
        <v>1.6168</v>
      </c>
      <c r="E5302">
        <v>15.6</v>
      </c>
      <c r="F5302">
        <v>1.0645</v>
      </c>
      <c r="G5302">
        <v>61.1</v>
      </c>
      <c r="H5302">
        <v>59.85</v>
      </c>
      <c r="I5302">
        <v>220.5</v>
      </c>
      <c r="J5302">
        <v>262</v>
      </c>
      <c r="K5302">
        <v>113</v>
      </c>
      <c r="M5302">
        <v>11.24</v>
      </c>
    </row>
    <row r="5303" spans="3:13" x14ac:dyDescent="0.25">
      <c r="C5303" s="95">
        <v>36291</v>
      </c>
      <c r="D5303">
        <v>1.6229</v>
      </c>
      <c r="E5303">
        <v>15.96</v>
      </c>
      <c r="F5303">
        <v>1.0706</v>
      </c>
      <c r="G5303">
        <v>61.4</v>
      </c>
      <c r="H5303">
        <v>59.975000000000001</v>
      </c>
      <c r="I5303">
        <v>219.5</v>
      </c>
      <c r="J5303">
        <v>258.5</v>
      </c>
      <c r="K5303">
        <v>113</v>
      </c>
      <c r="M5303">
        <v>11.24</v>
      </c>
    </row>
    <row r="5304" spans="3:13" x14ac:dyDescent="0.25">
      <c r="C5304" s="95">
        <v>36290</v>
      </c>
      <c r="D5304">
        <v>1.6252</v>
      </c>
      <c r="E5304">
        <v>16.45</v>
      </c>
      <c r="F5304">
        <v>1.0781000000000001</v>
      </c>
      <c r="G5304">
        <v>60.95</v>
      </c>
      <c r="H5304">
        <v>60.7</v>
      </c>
      <c r="I5304">
        <v>218.5</v>
      </c>
      <c r="J5304">
        <v>255.75</v>
      </c>
      <c r="K5304">
        <v>120.5</v>
      </c>
      <c r="M5304">
        <v>11.25</v>
      </c>
    </row>
    <row r="5305" spans="3:13" x14ac:dyDescent="0.25">
      <c r="C5305" s="95">
        <v>36287</v>
      </c>
      <c r="D5305">
        <v>1.629</v>
      </c>
      <c r="E5305">
        <v>16.41</v>
      </c>
      <c r="F5305">
        <v>1.0753999999999999</v>
      </c>
      <c r="G5305">
        <v>61.4</v>
      </c>
      <c r="H5305">
        <v>60.475000000000001</v>
      </c>
      <c r="I5305">
        <v>215.75</v>
      </c>
      <c r="J5305">
        <v>255.25</v>
      </c>
      <c r="K5305">
        <v>118.75</v>
      </c>
      <c r="M5305">
        <v>11.24</v>
      </c>
    </row>
    <row r="5306" spans="3:13" x14ac:dyDescent="0.25">
      <c r="C5306" s="95">
        <v>36286</v>
      </c>
      <c r="D5306">
        <v>1.6392</v>
      </c>
      <c r="E5306">
        <v>16.559999999999999</v>
      </c>
      <c r="F5306">
        <v>1.0783</v>
      </c>
      <c r="G5306">
        <v>61.4</v>
      </c>
      <c r="H5306">
        <v>58.924999999999997</v>
      </c>
      <c r="I5306">
        <v>216.75</v>
      </c>
      <c r="J5306">
        <v>253</v>
      </c>
      <c r="K5306">
        <v>120.75</v>
      </c>
      <c r="M5306">
        <v>11.19</v>
      </c>
    </row>
    <row r="5307" spans="3:13" x14ac:dyDescent="0.25">
      <c r="C5307" s="95">
        <v>36285</v>
      </c>
      <c r="D5307">
        <v>1.6362000000000001</v>
      </c>
      <c r="E5307">
        <v>17.05</v>
      </c>
      <c r="F5307">
        <v>1.0760000000000001</v>
      </c>
      <c r="G5307">
        <v>61.9</v>
      </c>
      <c r="H5307">
        <v>57.9</v>
      </c>
      <c r="I5307">
        <v>218.5</v>
      </c>
      <c r="J5307">
        <v>252.5</v>
      </c>
      <c r="K5307">
        <v>122</v>
      </c>
      <c r="M5307">
        <v>11.25</v>
      </c>
    </row>
    <row r="5308" spans="3:13" x14ac:dyDescent="0.25">
      <c r="C5308" s="95">
        <v>36284</v>
      </c>
      <c r="D5308">
        <v>1.6282000000000001</v>
      </c>
      <c r="E5308">
        <v>16.93</v>
      </c>
      <c r="F5308">
        <v>1.0631999999999999</v>
      </c>
      <c r="G5308">
        <v>62.5</v>
      </c>
      <c r="H5308">
        <v>58.024999999999999</v>
      </c>
      <c r="I5308">
        <v>218.75</v>
      </c>
      <c r="J5308">
        <v>252.75</v>
      </c>
      <c r="K5308">
        <v>123</v>
      </c>
      <c r="M5308">
        <v>11.48</v>
      </c>
    </row>
    <row r="5309" spans="3:13" x14ac:dyDescent="0.25">
      <c r="C5309" s="95">
        <v>36283</v>
      </c>
      <c r="D5309">
        <v>1.6092</v>
      </c>
      <c r="E5309">
        <v>16.57</v>
      </c>
      <c r="F5309">
        <v>1.0563</v>
      </c>
      <c r="G5309">
        <v>62.725000000000001</v>
      </c>
      <c r="H5309">
        <v>58.575000000000003</v>
      </c>
      <c r="I5309">
        <v>216.75</v>
      </c>
      <c r="J5309">
        <v>254.75</v>
      </c>
      <c r="K5309">
        <v>123</v>
      </c>
      <c r="M5309">
        <v>11.8</v>
      </c>
    </row>
    <row r="5310" spans="3:13" x14ac:dyDescent="0.25">
      <c r="C5310" s="95">
        <v>36280</v>
      </c>
      <c r="D5310">
        <v>1.609</v>
      </c>
      <c r="E5310">
        <v>16.57</v>
      </c>
      <c r="F5310">
        <v>1.0565</v>
      </c>
      <c r="G5310">
        <v>66.599999999999994</v>
      </c>
      <c r="H5310">
        <v>59.075000000000003</v>
      </c>
      <c r="I5310">
        <v>214.75</v>
      </c>
      <c r="J5310">
        <v>259</v>
      </c>
      <c r="K5310">
        <v>123</v>
      </c>
      <c r="M5310">
        <v>11.58</v>
      </c>
    </row>
    <row r="5311" spans="3:13" x14ac:dyDescent="0.25">
      <c r="C5311" s="95">
        <v>36279</v>
      </c>
      <c r="D5311">
        <v>1.609</v>
      </c>
      <c r="E5311">
        <v>16.45</v>
      </c>
      <c r="F5311">
        <v>1.0611999999999999</v>
      </c>
      <c r="G5311">
        <v>66.400000000000006</v>
      </c>
      <c r="H5311">
        <v>58.575000000000003</v>
      </c>
      <c r="I5311">
        <v>213.25</v>
      </c>
      <c r="J5311">
        <v>252.75</v>
      </c>
      <c r="K5311">
        <v>122.5</v>
      </c>
      <c r="M5311">
        <v>11.54</v>
      </c>
    </row>
    <row r="5312" spans="3:13" x14ac:dyDescent="0.25">
      <c r="C5312" s="95">
        <v>36278</v>
      </c>
      <c r="D5312">
        <v>1.6128</v>
      </c>
      <c r="E5312">
        <v>16.399999999999999</v>
      </c>
      <c r="F5312">
        <v>1.0625</v>
      </c>
      <c r="G5312">
        <v>66.875</v>
      </c>
      <c r="H5312">
        <v>59.05</v>
      </c>
      <c r="I5312">
        <v>214.75</v>
      </c>
      <c r="J5312">
        <v>252.75</v>
      </c>
      <c r="K5312">
        <v>122.5</v>
      </c>
      <c r="M5312">
        <v>11.6</v>
      </c>
    </row>
    <row r="5313" spans="3:13" x14ac:dyDescent="0.25">
      <c r="C5313" s="95">
        <v>36277</v>
      </c>
      <c r="D5313">
        <v>1.6167</v>
      </c>
      <c r="E5313">
        <v>15.8</v>
      </c>
      <c r="F5313">
        <v>1.0662</v>
      </c>
      <c r="G5313">
        <v>66.8</v>
      </c>
      <c r="H5313">
        <v>57.725000000000001</v>
      </c>
      <c r="I5313">
        <v>215.25</v>
      </c>
      <c r="J5313">
        <v>249.5</v>
      </c>
      <c r="K5313">
        <v>122</v>
      </c>
      <c r="M5313">
        <v>11.6</v>
      </c>
    </row>
    <row r="5314" spans="3:13" x14ac:dyDescent="0.25">
      <c r="C5314" s="95">
        <v>36276</v>
      </c>
      <c r="D5314">
        <v>1.6114999999999999</v>
      </c>
      <c r="E5314">
        <v>15.7</v>
      </c>
      <c r="F5314">
        <v>1.0590999999999999</v>
      </c>
      <c r="G5314">
        <v>66.224999999999994</v>
      </c>
      <c r="H5314">
        <v>58.174999999999997</v>
      </c>
      <c r="I5314">
        <v>216.25</v>
      </c>
      <c r="J5314">
        <v>252.75</v>
      </c>
      <c r="K5314">
        <v>121</v>
      </c>
      <c r="M5314">
        <v>11.61</v>
      </c>
    </row>
    <row r="5315" spans="3:13" x14ac:dyDescent="0.25">
      <c r="C5315" s="95">
        <v>36273</v>
      </c>
      <c r="D5315">
        <v>1.615</v>
      </c>
      <c r="E5315">
        <v>15.89</v>
      </c>
      <c r="F5315">
        <v>1.06</v>
      </c>
      <c r="G5315">
        <v>65.55</v>
      </c>
      <c r="H5315">
        <v>57.6</v>
      </c>
      <c r="I5315">
        <v>220.25</v>
      </c>
      <c r="J5315">
        <v>255</v>
      </c>
      <c r="K5315">
        <v>121</v>
      </c>
      <c r="M5315">
        <v>11.62</v>
      </c>
    </row>
    <row r="5316" spans="3:13" x14ac:dyDescent="0.25">
      <c r="C5316" s="95">
        <v>36272</v>
      </c>
      <c r="D5316">
        <v>1.6166</v>
      </c>
      <c r="E5316">
        <v>16.13</v>
      </c>
      <c r="F5316">
        <v>1.0648</v>
      </c>
      <c r="G5316">
        <v>65.55</v>
      </c>
      <c r="H5316">
        <v>55.6</v>
      </c>
      <c r="I5316">
        <v>219.5</v>
      </c>
      <c r="J5316">
        <v>257.25</v>
      </c>
      <c r="K5316">
        <v>121</v>
      </c>
      <c r="M5316">
        <v>11.62</v>
      </c>
    </row>
    <row r="5317" spans="3:13" x14ac:dyDescent="0.25">
      <c r="C5317" s="95">
        <v>36271</v>
      </c>
      <c r="D5317">
        <v>1.6052</v>
      </c>
      <c r="E5317">
        <v>15.89</v>
      </c>
      <c r="F5317">
        <v>1.0587</v>
      </c>
      <c r="G5317">
        <v>66.5</v>
      </c>
      <c r="H5317">
        <v>55.725000000000001</v>
      </c>
      <c r="I5317">
        <v>224</v>
      </c>
      <c r="J5317">
        <v>257.25</v>
      </c>
      <c r="K5317">
        <v>121</v>
      </c>
      <c r="M5317">
        <v>11.62</v>
      </c>
    </row>
    <row r="5318" spans="3:13" x14ac:dyDescent="0.25">
      <c r="C5318" s="95">
        <v>36270</v>
      </c>
      <c r="D5318">
        <v>1.6088</v>
      </c>
      <c r="E5318">
        <v>15.7</v>
      </c>
      <c r="F5318">
        <v>1.0626</v>
      </c>
      <c r="G5318">
        <v>66.400000000000006</v>
      </c>
      <c r="H5318">
        <v>55.975000000000001</v>
      </c>
      <c r="I5318">
        <v>224</v>
      </c>
      <c r="J5318">
        <v>258.5</v>
      </c>
      <c r="K5318">
        <v>120</v>
      </c>
      <c r="M5318">
        <v>11.62</v>
      </c>
    </row>
    <row r="5319" spans="3:13" x14ac:dyDescent="0.25">
      <c r="C5319" s="95">
        <v>36269</v>
      </c>
      <c r="D5319">
        <v>1.6113</v>
      </c>
      <c r="E5319">
        <v>15.92</v>
      </c>
      <c r="F5319">
        <v>1.0665</v>
      </c>
      <c r="G5319">
        <v>65.650000000000006</v>
      </c>
      <c r="H5319">
        <v>55.225000000000001</v>
      </c>
      <c r="I5319">
        <v>220.5</v>
      </c>
      <c r="J5319">
        <v>252.25</v>
      </c>
      <c r="K5319">
        <v>120</v>
      </c>
      <c r="M5319">
        <v>11.62</v>
      </c>
    </row>
    <row r="5320" spans="3:13" x14ac:dyDescent="0.25">
      <c r="C5320" s="95">
        <v>36266</v>
      </c>
      <c r="D5320">
        <v>1.6127</v>
      </c>
      <c r="E5320">
        <v>15.69</v>
      </c>
      <c r="F5320">
        <v>1.0709</v>
      </c>
      <c r="G5320">
        <v>65.650000000000006</v>
      </c>
      <c r="H5320">
        <v>54.674999999999997</v>
      </c>
      <c r="I5320">
        <v>218</v>
      </c>
      <c r="J5320">
        <v>256.5</v>
      </c>
      <c r="K5320">
        <v>120</v>
      </c>
      <c r="M5320">
        <v>11.63</v>
      </c>
    </row>
    <row r="5321" spans="3:13" x14ac:dyDescent="0.25">
      <c r="C5321" s="95">
        <v>36265</v>
      </c>
      <c r="D5321">
        <v>1.6087</v>
      </c>
      <c r="E5321">
        <v>15.2</v>
      </c>
      <c r="F5321">
        <v>1.07</v>
      </c>
      <c r="G5321">
        <v>66.099999999999994</v>
      </c>
      <c r="H5321">
        <v>41.524999999999999</v>
      </c>
      <c r="I5321">
        <v>219.75</v>
      </c>
      <c r="J5321">
        <v>262.5</v>
      </c>
      <c r="K5321">
        <v>118.25</v>
      </c>
      <c r="M5321">
        <v>11.66</v>
      </c>
    </row>
    <row r="5322" spans="3:13" x14ac:dyDescent="0.25">
      <c r="C5322" s="95">
        <v>36264</v>
      </c>
      <c r="D5322">
        <v>1.6113</v>
      </c>
      <c r="E5322">
        <v>14.92</v>
      </c>
      <c r="F5322">
        <v>1.0801000000000001</v>
      </c>
      <c r="G5322">
        <v>66.375</v>
      </c>
      <c r="H5322">
        <v>41.6</v>
      </c>
      <c r="I5322">
        <v>217.5</v>
      </c>
      <c r="J5322">
        <v>258.75</v>
      </c>
      <c r="K5322">
        <v>117.25</v>
      </c>
      <c r="M5322">
        <v>11.68</v>
      </c>
    </row>
    <row r="5323" spans="3:13" x14ac:dyDescent="0.25">
      <c r="C5323" s="95">
        <v>36263</v>
      </c>
      <c r="D5323">
        <v>1.6160000000000001</v>
      </c>
      <c r="E5323">
        <v>15.2</v>
      </c>
      <c r="F5323">
        <v>1.0780000000000001</v>
      </c>
      <c r="G5323">
        <v>66.924999999999997</v>
      </c>
      <c r="H5323">
        <v>41.95</v>
      </c>
      <c r="I5323">
        <v>216</v>
      </c>
      <c r="J5323">
        <v>256</v>
      </c>
      <c r="K5323">
        <v>116.75</v>
      </c>
      <c r="M5323">
        <v>11.76</v>
      </c>
    </row>
    <row r="5324" spans="3:13" x14ac:dyDescent="0.25">
      <c r="C5324" s="95">
        <v>36262</v>
      </c>
      <c r="D5324">
        <v>1.6114999999999999</v>
      </c>
      <c r="E5324">
        <v>14.81</v>
      </c>
      <c r="F5324">
        <v>1.0805</v>
      </c>
      <c r="G5324">
        <v>67.275000000000006</v>
      </c>
      <c r="H5324">
        <v>42.274999999999999</v>
      </c>
      <c r="I5324">
        <v>214.25</v>
      </c>
      <c r="J5324">
        <v>258.75</v>
      </c>
      <c r="K5324">
        <v>116</v>
      </c>
      <c r="M5324">
        <v>11.69</v>
      </c>
    </row>
    <row r="5325" spans="3:13" x14ac:dyDescent="0.25">
      <c r="C5325" s="95">
        <v>36259</v>
      </c>
      <c r="D5325">
        <v>1.607</v>
      </c>
      <c r="E5325">
        <v>14.86</v>
      </c>
      <c r="F5325">
        <v>1.0804</v>
      </c>
      <c r="G5325">
        <v>67.75</v>
      </c>
      <c r="H5325">
        <v>42.174999999999997</v>
      </c>
      <c r="I5325">
        <v>217.75</v>
      </c>
      <c r="J5325">
        <v>265.75</v>
      </c>
      <c r="K5325">
        <v>116</v>
      </c>
      <c r="M5325">
        <v>11.55</v>
      </c>
    </row>
    <row r="5326" spans="3:13" x14ac:dyDescent="0.25">
      <c r="C5326" s="95">
        <v>36258</v>
      </c>
      <c r="D5326">
        <v>1.6056999999999999</v>
      </c>
      <c r="E5326">
        <v>14.21</v>
      </c>
      <c r="F5326">
        <v>1.0758000000000001</v>
      </c>
      <c r="G5326">
        <v>66.849999999999994</v>
      </c>
      <c r="H5326">
        <v>41.9</v>
      </c>
      <c r="I5326">
        <v>216.5</v>
      </c>
      <c r="J5326">
        <v>268.75</v>
      </c>
      <c r="K5326">
        <v>116.25</v>
      </c>
      <c r="M5326">
        <v>11.51</v>
      </c>
    </row>
    <row r="5327" spans="3:13" x14ac:dyDescent="0.25">
      <c r="C5327" s="95">
        <v>36257</v>
      </c>
      <c r="D5327">
        <v>1.5962000000000001</v>
      </c>
      <c r="E5327">
        <v>14.35</v>
      </c>
      <c r="F5327">
        <v>1.0767</v>
      </c>
      <c r="G5327">
        <v>67.599999999999994</v>
      </c>
      <c r="H5327">
        <v>42.35</v>
      </c>
      <c r="I5327">
        <v>217.75</v>
      </c>
      <c r="J5327">
        <v>274.75</v>
      </c>
      <c r="K5327">
        <v>117</v>
      </c>
      <c r="M5327">
        <v>11.48</v>
      </c>
    </row>
    <row r="5328" spans="3:13" x14ac:dyDescent="0.25">
      <c r="C5328" s="95">
        <v>36256</v>
      </c>
      <c r="D5328">
        <v>1.591</v>
      </c>
      <c r="E5328">
        <v>14.93</v>
      </c>
      <c r="F5328">
        <v>1.0832999999999999</v>
      </c>
      <c r="G5328">
        <v>67.875</v>
      </c>
      <c r="H5328">
        <v>43.6</v>
      </c>
      <c r="I5328">
        <v>216.25</v>
      </c>
      <c r="J5328">
        <v>279.5</v>
      </c>
      <c r="K5328">
        <v>116.25</v>
      </c>
      <c r="M5328">
        <v>11.41</v>
      </c>
    </row>
    <row r="5329" spans="3:13" x14ac:dyDescent="0.25">
      <c r="C5329" s="95">
        <v>36255</v>
      </c>
      <c r="D5329">
        <v>1.5996999999999999</v>
      </c>
      <c r="E5329">
        <v>14.72</v>
      </c>
      <c r="F5329">
        <v>1.0713999999999999</v>
      </c>
      <c r="G5329">
        <v>67.650000000000006</v>
      </c>
      <c r="H5329">
        <v>43.375</v>
      </c>
      <c r="I5329">
        <v>218.75</v>
      </c>
      <c r="J5329">
        <v>279.25</v>
      </c>
      <c r="K5329">
        <v>115</v>
      </c>
      <c r="M5329">
        <v>11.38</v>
      </c>
    </row>
    <row r="5330" spans="3:13" x14ac:dyDescent="0.25">
      <c r="C5330" s="95">
        <v>36252</v>
      </c>
      <c r="D5330">
        <v>1.603</v>
      </c>
      <c r="E5330">
        <v>14.72</v>
      </c>
      <c r="F5330">
        <v>1.0792999999999999</v>
      </c>
      <c r="G5330">
        <v>67.099999999999994</v>
      </c>
      <c r="H5330">
        <v>42.475000000000001</v>
      </c>
      <c r="I5330">
        <v>222</v>
      </c>
      <c r="J5330">
        <v>276.75</v>
      </c>
      <c r="K5330">
        <v>116.75</v>
      </c>
      <c r="M5330">
        <v>11.29</v>
      </c>
    </row>
    <row r="5331" spans="3:13" x14ac:dyDescent="0.25">
      <c r="C5331" s="95">
        <v>36251</v>
      </c>
      <c r="D5331">
        <v>1.6017999999999999</v>
      </c>
      <c r="E5331">
        <v>14.72</v>
      </c>
      <c r="F5331">
        <v>1.0792999999999999</v>
      </c>
      <c r="G5331">
        <v>67.099999999999994</v>
      </c>
      <c r="H5331">
        <v>42.475000000000001</v>
      </c>
      <c r="I5331">
        <v>222</v>
      </c>
      <c r="J5331">
        <v>276.75</v>
      </c>
      <c r="K5331">
        <v>116.75</v>
      </c>
      <c r="M5331">
        <v>11.29</v>
      </c>
    </row>
    <row r="5332" spans="3:13" x14ac:dyDescent="0.25">
      <c r="C5332" s="95">
        <v>36250</v>
      </c>
      <c r="D5332">
        <v>1.6105</v>
      </c>
      <c r="E5332">
        <v>15.24</v>
      </c>
      <c r="F5332">
        <v>1.0765</v>
      </c>
      <c r="G5332">
        <v>66.2</v>
      </c>
      <c r="H5332">
        <v>41.85</v>
      </c>
      <c r="I5332">
        <v>225.5</v>
      </c>
      <c r="J5332">
        <v>280.25</v>
      </c>
      <c r="K5332">
        <v>116.25</v>
      </c>
      <c r="M5332">
        <v>11.53</v>
      </c>
    </row>
    <row r="5333" spans="3:13" x14ac:dyDescent="0.25">
      <c r="C5333" s="95">
        <v>36249</v>
      </c>
      <c r="D5333">
        <v>1.6119000000000001</v>
      </c>
      <c r="E5333">
        <v>14.81</v>
      </c>
      <c r="F5333">
        <v>1.0718000000000001</v>
      </c>
      <c r="G5333">
        <v>66.724999999999994</v>
      </c>
      <c r="H5333">
        <v>41.1</v>
      </c>
      <c r="I5333">
        <v>232</v>
      </c>
      <c r="J5333">
        <v>294</v>
      </c>
      <c r="K5333">
        <v>115.75</v>
      </c>
      <c r="M5333">
        <v>11.42</v>
      </c>
    </row>
    <row r="5334" spans="3:13" x14ac:dyDescent="0.25">
      <c r="C5334" s="95">
        <v>36248</v>
      </c>
      <c r="D5334">
        <v>1.6153</v>
      </c>
      <c r="E5334">
        <v>14.58</v>
      </c>
      <c r="F5334">
        <v>1.073</v>
      </c>
      <c r="G5334">
        <v>66.775000000000006</v>
      </c>
      <c r="H5334">
        <v>42.3</v>
      </c>
      <c r="I5334">
        <v>232</v>
      </c>
      <c r="J5334">
        <v>294.25</v>
      </c>
      <c r="K5334">
        <v>115</v>
      </c>
      <c r="M5334">
        <v>11.46</v>
      </c>
    </row>
    <row r="5335" spans="3:13" x14ac:dyDescent="0.25">
      <c r="C5335" s="95">
        <v>36245</v>
      </c>
      <c r="D5335">
        <v>1.6232</v>
      </c>
      <c r="E5335">
        <v>14.41</v>
      </c>
      <c r="F5335">
        <v>1.0766</v>
      </c>
      <c r="G5335">
        <v>66.625</v>
      </c>
      <c r="H5335">
        <v>43.95</v>
      </c>
      <c r="I5335">
        <v>232.25</v>
      </c>
      <c r="J5335">
        <v>289</v>
      </c>
      <c r="K5335">
        <v>115.5</v>
      </c>
      <c r="M5335">
        <v>11.4</v>
      </c>
    </row>
    <row r="5336" spans="3:13" x14ac:dyDescent="0.25">
      <c r="C5336" s="95">
        <v>36244</v>
      </c>
      <c r="D5336">
        <v>1.6233</v>
      </c>
      <c r="E5336">
        <v>13.94</v>
      </c>
      <c r="F5336">
        <v>1.083</v>
      </c>
      <c r="G5336">
        <v>65.95</v>
      </c>
      <c r="H5336">
        <v>44.1</v>
      </c>
      <c r="I5336">
        <v>229.75</v>
      </c>
      <c r="J5336">
        <v>282.25</v>
      </c>
      <c r="K5336">
        <v>115.75</v>
      </c>
      <c r="M5336">
        <v>11.39</v>
      </c>
    </row>
    <row r="5337" spans="3:13" x14ac:dyDescent="0.25">
      <c r="C5337" s="95">
        <v>36243</v>
      </c>
      <c r="D5337">
        <v>1.6341000000000001</v>
      </c>
      <c r="E5337">
        <v>13.68</v>
      </c>
      <c r="F5337">
        <v>1.0880000000000001</v>
      </c>
      <c r="G5337">
        <v>66.625</v>
      </c>
      <c r="H5337">
        <v>43.625</v>
      </c>
      <c r="I5337">
        <v>228</v>
      </c>
      <c r="J5337">
        <v>269.75</v>
      </c>
      <c r="K5337">
        <v>115.5</v>
      </c>
      <c r="M5337">
        <v>11.42</v>
      </c>
    </row>
    <row r="5338" spans="3:13" x14ac:dyDescent="0.25">
      <c r="C5338" s="95">
        <v>36242</v>
      </c>
      <c r="D5338">
        <v>1.6380999999999999</v>
      </c>
      <c r="E5338">
        <v>13.73</v>
      </c>
      <c r="F5338">
        <v>1.091</v>
      </c>
      <c r="G5338">
        <v>67.400000000000006</v>
      </c>
      <c r="H5338">
        <v>44.024999999999999</v>
      </c>
      <c r="I5338">
        <v>228.5</v>
      </c>
      <c r="J5338">
        <v>272.75</v>
      </c>
      <c r="K5338">
        <v>115.25</v>
      </c>
      <c r="M5338">
        <v>11.34</v>
      </c>
    </row>
    <row r="5339" spans="3:13" x14ac:dyDescent="0.25">
      <c r="C5339" s="95">
        <v>36241</v>
      </c>
      <c r="D5339">
        <v>1.6283000000000001</v>
      </c>
      <c r="E5339">
        <v>13.88</v>
      </c>
      <c r="F5339">
        <v>1.0905</v>
      </c>
      <c r="G5339">
        <v>67</v>
      </c>
      <c r="H5339">
        <v>44.45</v>
      </c>
      <c r="I5339">
        <v>228.75</v>
      </c>
      <c r="J5339">
        <v>272</v>
      </c>
      <c r="K5339">
        <v>114</v>
      </c>
      <c r="M5339">
        <v>11.43</v>
      </c>
    </row>
    <row r="5340" spans="3:13" x14ac:dyDescent="0.25">
      <c r="C5340" s="95">
        <v>36238</v>
      </c>
      <c r="D5340">
        <v>1.6277999999999999</v>
      </c>
      <c r="E5340">
        <v>13.45</v>
      </c>
      <c r="F5340">
        <v>1.0896999999999999</v>
      </c>
      <c r="G5340">
        <v>66.650000000000006</v>
      </c>
      <c r="H5340">
        <v>42.8</v>
      </c>
      <c r="I5340">
        <v>225.75</v>
      </c>
      <c r="J5340">
        <v>268</v>
      </c>
      <c r="K5340">
        <v>114.5</v>
      </c>
      <c r="M5340">
        <v>11.45</v>
      </c>
    </row>
    <row r="5341" spans="3:13" x14ac:dyDescent="0.25">
      <c r="C5341" s="95">
        <v>36237</v>
      </c>
      <c r="D5341">
        <v>1.6288</v>
      </c>
      <c r="E5341">
        <v>13.37</v>
      </c>
      <c r="F5341">
        <v>1.0974999999999999</v>
      </c>
      <c r="G5341">
        <v>67.150000000000006</v>
      </c>
      <c r="H5341">
        <v>42.274999999999999</v>
      </c>
      <c r="I5341">
        <v>217.75</v>
      </c>
      <c r="J5341">
        <v>266.5</v>
      </c>
      <c r="K5341">
        <v>114.75</v>
      </c>
      <c r="M5341">
        <v>11.4</v>
      </c>
    </row>
    <row r="5342" spans="3:13" x14ac:dyDescent="0.25">
      <c r="C5342" s="95">
        <v>36236</v>
      </c>
      <c r="D5342">
        <v>1.6294999999999999</v>
      </c>
      <c r="E5342">
        <v>13.27</v>
      </c>
      <c r="F5342">
        <v>1.0999000000000001</v>
      </c>
      <c r="G5342">
        <v>66.875</v>
      </c>
      <c r="H5342">
        <v>40.975000000000001</v>
      </c>
      <c r="I5342">
        <v>220</v>
      </c>
      <c r="J5342">
        <v>271.5</v>
      </c>
      <c r="K5342">
        <v>115.5</v>
      </c>
      <c r="M5342">
        <v>11.3</v>
      </c>
    </row>
    <row r="5343" spans="3:13" x14ac:dyDescent="0.25">
      <c r="C5343" s="95">
        <v>36235</v>
      </c>
      <c r="D5343">
        <v>1.6283000000000001</v>
      </c>
      <c r="E5343">
        <v>12.67</v>
      </c>
      <c r="F5343">
        <v>1.0985</v>
      </c>
      <c r="G5343">
        <v>66.75</v>
      </c>
      <c r="H5343">
        <v>40.924999999999997</v>
      </c>
      <c r="I5343">
        <v>217.25</v>
      </c>
      <c r="J5343">
        <v>269</v>
      </c>
      <c r="K5343">
        <v>115.75</v>
      </c>
      <c r="M5343">
        <v>11.3</v>
      </c>
    </row>
    <row r="5344" spans="3:13" x14ac:dyDescent="0.25">
      <c r="C5344" s="95">
        <v>36234</v>
      </c>
      <c r="D5344">
        <v>1.6223000000000001</v>
      </c>
      <c r="E5344">
        <v>12.56</v>
      </c>
      <c r="F5344">
        <v>1.0940000000000001</v>
      </c>
      <c r="G5344">
        <v>66.349999999999994</v>
      </c>
      <c r="H5344">
        <v>41.075000000000003</v>
      </c>
      <c r="I5344">
        <v>213.75</v>
      </c>
      <c r="J5344">
        <v>264.75</v>
      </c>
      <c r="K5344">
        <v>116</v>
      </c>
      <c r="M5344">
        <v>11.25</v>
      </c>
    </row>
    <row r="5345" spans="3:13" x14ac:dyDescent="0.25">
      <c r="C5345" s="95">
        <v>36231</v>
      </c>
      <c r="D5345">
        <v>1.631</v>
      </c>
      <c r="E5345">
        <v>12.56</v>
      </c>
      <c r="F5345">
        <v>1.0907</v>
      </c>
      <c r="G5345">
        <v>67.150000000000006</v>
      </c>
      <c r="H5345">
        <v>42.075000000000003</v>
      </c>
      <c r="I5345">
        <v>215.75</v>
      </c>
      <c r="J5345">
        <v>264.5</v>
      </c>
      <c r="K5345">
        <v>116</v>
      </c>
      <c r="M5345">
        <v>11.37</v>
      </c>
    </row>
    <row r="5346" spans="3:13" x14ac:dyDescent="0.25">
      <c r="C5346" s="95">
        <v>36230</v>
      </c>
      <c r="D5346">
        <v>1.6363000000000001</v>
      </c>
      <c r="E5346">
        <v>12.18</v>
      </c>
      <c r="F5346">
        <v>1.1028</v>
      </c>
      <c r="G5346">
        <v>67.400000000000006</v>
      </c>
      <c r="H5346">
        <v>42.674999999999997</v>
      </c>
      <c r="I5346">
        <v>217.75</v>
      </c>
      <c r="J5346">
        <v>268.25</v>
      </c>
      <c r="K5346">
        <v>116.5</v>
      </c>
      <c r="M5346">
        <v>11.4</v>
      </c>
    </row>
    <row r="5347" spans="3:13" x14ac:dyDescent="0.25">
      <c r="C5347" s="95">
        <v>36229</v>
      </c>
      <c r="D5347">
        <v>1.6259999999999999</v>
      </c>
      <c r="E5347">
        <v>12.46</v>
      </c>
      <c r="F5347">
        <v>1.0942000000000001</v>
      </c>
      <c r="G5347">
        <v>68.5</v>
      </c>
      <c r="H5347">
        <v>43.3</v>
      </c>
      <c r="I5347">
        <v>217.75</v>
      </c>
      <c r="J5347">
        <v>265</v>
      </c>
      <c r="K5347">
        <v>113.5</v>
      </c>
      <c r="M5347">
        <v>11.43</v>
      </c>
    </row>
    <row r="5348" spans="3:13" x14ac:dyDescent="0.25">
      <c r="C5348" s="95">
        <v>36228</v>
      </c>
      <c r="D5348">
        <v>1.6182000000000001</v>
      </c>
      <c r="E5348">
        <v>11.56</v>
      </c>
      <c r="F5348">
        <v>1.0885</v>
      </c>
      <c r="G5348">
        <v>68.525000000000006</v>
      </c>
      <c r="H5348">
        <v>42.55</v>
      </c>
      <c r="I5348">
        <v>215.25</v>
      </c>
      <c r="J5348">
        <v>255.5</v>
      </c>
      <c r="K5348">
        <v>113.5</v>
      </c>
      <c r="M5348">
        <v>11.43</v>
      </c>
    </row>
    <row r="5349" spans="3:13" x14ac:dyDescent="0.25">
      <c r="C5349" s="95">
        <v>36227</v>
      </c>
      <c r="D5349">
        <v>1.6082000000000001</v>
      </c>
      <c r="E5349">
        <v>11.76</v>
      </c>
      <c r="F5349">
        <v>1.0880000000000001</v>
      </c>
      <c r="G5349">
        <v>68.424999999999997</v>
      </c>
      <c r="H5349">
        <v>42.575000000000003</v>
      </c>
      <c r="I5349">
        <v>214</v>
      </c>
      <c r="J5349">
        <v>260.5</v>
      </c>
      <c r="K5349">
        <v>113.25</v>
      </c>
      <c r="M5349">
        <v>11.39</v>
      </c>
    </row>
    <row r="5350" spans="3:13" x14ac:dyDescent="0.25">
      <c r="C5350" s="95">
        <v>36224</v>
      </c>
      <c r="D5350">
        <v>1.6062000000000001</v>
      </c>
      <c r="E5350">
        <v>11.56</v>
      </c>
      <c r="F5350">
        <v>1.0831</v>
      </c>
      <c r="G5350">
        <v>67.775000000000006</v>
      </c>
      <c r="H5350">
        <v>42.825000000000003</v>
      </c>
      <c r="I5350">
        <v>209</v>
      </c>
      <c r="J5350">
        <v>258</v>
      </c>
      <c r="K5350">
        <v>112.25</v>
      </c>
      <c r="M5350">
        <v>11.33</v>
      </c>
    </row>
    <row r="5351" spans="3:13" x14ac:dyDescent="0.25">
      <c r="C5351" s="95">
        <v>36223</v>
      </c>
      <c r="D5351">
        <v>1.6101000000000001</v>
      </c>
      <c r="E5351">
        <v>11.53</v>
      </c>
      <c r="F5351">
        <v>1.0807</v>
      </c>
      <c r="G5351">
        <v>67.599999999999994</v>
      </c>
      <c r="H5351">
        <v>43.424999999999997</v>
      </c>
      <c r="I5351">
        <v>210.5</v>
      </c>
      <c r="J5351">
        <v>252.5</v>
      </c>
      <c r="K5351">
        <v>112</v>
      </c>
      <c r="M5351">
        <v>11.28</v>
      </c>
    </row>
    <row r="5352" spans="3:13" x14ac:dyDescent="0.25">
      <c r="C5352" s="95">
        <v>36222</v>
      </c>
      <c r="D5352">
        <v>1.6144000000000001</v>
      </c>
      <c r="E5352">
        <v>11.25</v>
      </c>
      <c r="F5352">
        <v>1.0880000000000001</v>
      </c>
      <c r="G5352">
        <v>68.25</v>
      </c>
      <c r="H5352">
        <v>42.55</v>
      </c>
      <c r="I5352">
        <v>209</v>
      </c>
      <c r="J5352">
        <v>250.25</v>
      </c>
      <c r="K5352">
        <v>112.25</v>
      </c>
      <c r="M5352">
        <v>10.15</v>
      </c>
    </row>
    <row r="5353" spans="3:13" x14ac:dyDescent="0.25">
      <c r="C5353" s="95">
        <v>36221</v>
      </c>
      <c r="D5353">
        <v>1.6154999999999999</v>
      </c>
      <c r="E5353">
        <v>11</v>
      </c>
      <c r="F5353">
        <v>1.0931999999999999</v>
      </c>
      <c r="G5353">
        <v>67.7</v>
      </c>
      <c r="H5353">
        <v>43.05</v>
      </c>
      <c r="I5353">
        <v>210.25</v>
      </c>
      <c r="J5353">
        <v>253.25</v>
      </c>
      <c r="K5353">
        <v>112.5</v>
      </c>
      <c r="M5353">
        <v>10.15</v>
      </c>
    </row>
    <row r="5354" spans="3:13" x14ac:dyDescent="0.25">
      <c r="C5354" s="95">
        <v>36220</v>
      </c>
      <c r="D5354">
        <v>1.6068</v>
      </c>
      <c r="E5354">
        <v>10.73</v>
      </c>
      <c r="F5354">
        <v>1.0885</v>
      </c>
      <c r="G5354">
        <v>68.25</v>
      </c>
      <c r="H5354">
        <v>43.475000000000001</v>
      </c>
      <c r="I5354">
        <v>206.25</v>
      </c>
      <c r="J5354">
        <v>244.5</v>
      </c>
      <c r="K5354">
        <v>113</v>
      </c>
      <c r="M5354">
        <v>10.19</v>
      </c>
    </row>
    <row r="5355" spans="3:13" x14ac:dyDescent="0.25">
      <c r="C5355" s="95">
        <v>36217</v>
      </c>
      <c r="D5355">
        <v>1.6025</v>
      </c>
      <c r="E5355">
        <v>10.88</v>
      </c>
      <c r="F5355">
        <v>1.1023000000000001</v>
      </c>
      <c r="G5355">
        <v>65.099999999999994</v>
      </c>
      <c r="H5355">
        <v>43</v>
      </c>
      <c r="I5355">
        <v>204.5</v>
      </c>
      <c r="J5355">
        <v>237.25</v>
      </c>
      <c r="K5355">
        <v>114</v>
      </c>
      <c r="M5355">
        <v>10.8</v>
      </c>
    </row>
    <row r="5356" spans="3:13" x14ac:dyDescent="0.25">
      <c r="C5356" s="95">
        <v>36216</v>
      </c>
      <c r="D5356">
        <v>1.6028</v>
      </c>
      <c r="E5356">
        <v>11.1</v>
      </c>
      <c r="F5356">
        <v>1.1040000000000001</v>
      </c>
      <c r="G5356">
        <v>65.525000000000006</v>
      </c>
      <c r="H5356">
        <v>44.15</v>
      </c>
      <c r="I5356">
        <v>206.75</v>
      </c>
      <c r="J5356">
        <v>238.75</v>
      </c>
      <c r="K5356">
        <v>114</v>
      </c>
      <c r="M5356">
        <v>10.6</v>
      </c>
    </row>
    <row r="5357" spans="3:13" x14ac:dyDescent="0.25">
      <c r="C5357" s="95">
        <v>36215</v>
      </c>
      <c r="D5357">
        <v>1.5968</v>
      </c>
      <c r="E5357">
        <v>11.08</v>
      </c>
      <c r="F5357">
        <v>1.0998000000000001</v>
      </c>
      <c r="G5357">
        <v>64.650000000000006</v>
      </c>
      <c r="H5357">
        <v>43.424999999999997</v>
      </c>
      <c r="I5357">
        <v>208.75</v>
      </c>
      <c r="J5357">
        <v>244.25</v>
      </c>
      <c r="K5357">
        <v>113</v>
      </c>
      <c r="M5357">
        <v>10.52</v>
      </c>
    </row>
    <row r="5358" spans="3:13" x14ac:dyDescent="0.25">
      <c r="C5358" s="95">
        <v>36214</v>
      </c>
      <c r="D5358">
        <v>1.6148</v>
      </c>
      <c r="E5358">
        <v>10.94</v>
      </c>
      <c r="F5358">
        <v>1.1006</v>
      </c>
      <c r="G5358">
        <v>64.45</v>
      </c>
      <c r="H5358">
        <v>45.25</v>
      </c>
      <c r="I5358">
        <v>215</v>
      </c>
      <c r="J5358">
        <v>251.75</v>
      </c>
      <c r="K5358">
        <v>111.75</v>
      </c>
      <c r="M5358">
        <v>10.55</v>
      </c>
    </row>
    <row r="5359" spans="3:13" x14ac:dyDescent="0.25">
      <c r="C5359" s="95">
        <v>36213</v>
      </c>
      <c r="D5359">
        <v>1.6265000000000001</v>
      </c>
      <c r="E5359">
        <v>10.58</v>
      </c>
      <c r="F5359">
        <v>1.1032</v>
      </c>
      <c r="G5359">
        <v>64.150000000000006</v>
      </c>
      <c r="H5359">
        <v>45.8</v>
      </c>
      <c r="I5359">
        <v>214</v>
      </c>
      <c r="J5359">
        <v>251.75</v>
      </c>
      <c r="K5359">
        <v>111.75</v>
      </c>
      <c r="M5359">
        <v>10.81</v>
      </c>
    </row>
    <row r="5360" spans="3:13" x14ac:dyDescent="0.25">
      <c r="C5360" s="95">
        <v>36210</v>
      </c>
      <c r="D5360">
        <v>1.6220000000000001</v>
      </c>
      <c r="E5360">
        <v>10.4</v>
      </c>
      <c r="F5360">
        <v>1.1073999999999999</v>
      </c>
      <c r="G5360">
        <v>64.174999999999997</v>
      </c>
      <c r="H5360">
        <v>45.825000000000003</v>
      </c>
      <c r="I5360">
        <v>215</v>
      </c>
      <c r="J5360">
        <v>254.75</v>
      </c>
      <c r="K5360">
        <v>111.75</v>
      </c>
      <c r="M5360">
        <v>11.14</v>
      </c>
    </row>
    <row r="5361" spans="3:13" x14ac:dyDescent="0.25">
      <c r="C5361" s="95">
        <v>36209</v>
      </c>
      <c r="D5361">
        <v>1.635</v>
      </c>
      <c r="E5361">
        <v>10.61</v>
      </c>
      <c r="F5361">
        <v>1.1197999999999999</v>
      </c>
      <c r="G5361">
        <v>63.9</v>
      </c>
      <c r="H5361">
        <v>45.05</v>
      </c>
      <c r="I5361">
        <v>215</v>
      </c>
      <c r="J5361">
        <v>258</v>
      </c>
      <c r="K5361">
        <v>111</v>
      </c>
      <c r="M5361">
        <v>11.17</v>
      </c>
    </row>
    <row r="5362" spans="3:13" x14ac:dyDescent="0.25">
      <c r="C5362" s="95">
        <v>36208</v>
      </c>
      <c r="D5362">
        <v>1.6339999999999999</v>
      </c>
      <c r="E5362">
        <v>10.130000000000001</v>
      </c>
      <c r="F5362">
        <v>1.1244000000000001</v>
      </c>
      <c r="G5362">
        <v>63.85</v>
      </c>
      <c r="H5362">
        <v>45.274999999999999</v>
      </c>
      <c r="I5362">
        <v>213.5</v>
      </c>
      <c r="J5362">
        <v>254.75</v>
      </c>
      <c r="K5362">
        <v>111</v>
      </c>
      <c r="M5362">
        <v>11.15</v>
      </c>
    </row>
    <row r="5363" spans="3:13" x14ac:dyDescent="0.25">
      <c r="C5363" s="95">
        <v>36207</v>
      </c>
      <c r="D5363">
        <v>1.6332</v>
      </c>
      <c r="E5363">
        <v>10.050000000000001</v>
      </c>
      <c r="F5363">
        <v>1.1200000000000001</v>
      </c>
      <c r="G5363">
        <v>65.174999999999997</v>
      </c>
      <c r="H5363">
        <v>45.424999999999997</v>
      </c>
      <c r="I5363">
        <v>214</v>
      </c>
      <c r="J5363">
        <v>252.25</v>
      </c>
      <c r="K5363">
        <v>110.5</v>
      </c>
      <c r="M5363">
        <v>11.15</v>
      </c>
    </row>
    <row r="5364" spans="3:13" x14ac:dyDescent="0.25">
      <c r="C5364" s="95">
        <v>36206</v>
      </c>
      <c r="D5364">
        <v>1.6265000000000001</v>
      </c>
      <c r="E5364">
        <v>10.37</v>
      </c>
      <c r="F5364">
        <v>1.1222000000000001</v>
      </c>
      <c r="G5364">
        <v>65.150000000000006</v>
      </c>
      <c r="H5364">
        <v>42.125</v>
      </c>
      <c r="I5364">
        <v>215</v>
      </c>
      <c r="J5364">
        <v>257.5</v>
      </c>
      <c r="K5364">
        <v>111.5</v>
      </c>
      <c r="M5364">
        <v>11.3</v>
      </c>
    </row>
    <row r="5365" spans="3:13" x14ac:dyDescent="0.25">
      <c r="C5365" s="95">
        <v>36203</v>
      </c>
      <c r="D5365">
        <v>1.6335</v>
      </c>
      <c r="E5365">
        <v>10.43</v>
      </c>
      <c r="F5365">
        <v>1.1304000000000001</v>
      </c>
      <c r="G5365">
        <v>65.150000000000006</v>
      </c>
      <c r="H5365">
        <v>42.125</v>
      </c>
      <c r="I5365">
        <v>215</v>
      </c>
      <c r="J5365">
        <v>257.5</v>
      </c>
      <c r="K5365">
        <v>113</v>
      </c>
      <c r="M5365">
        <v>11.3</v>
      </c>
    </row>
    <row r="5366" spans="3:13" x14ac:dyDescent="0.25">
      <c r="C5366" s="95">
        <v>36202</v>
      </c>
      <c r="D5366">
        <v>1.6214999999999999</v>
      </c>
      <c r="E5366">
        <v>10.1</v>
      </c>
      <c r="F5366">
        <v>1.1209</v>
      </c>
      <c r="G5366">
        <v>64.924999999999997</v>
      </c>
      <c r="H5366">
        <v>42</v>
      </c>
      <c r="I5366">
        <v>216</v>
      </c>
      <c r="J5366">
        <v>262.75</v>
      </c>
      <c r="K5366">
        <v>112.75</v>
      </c>
      <c r="M5366">
        <v>11.59</v>
      </c>
    </row>
    <row r="5367" spans="3:13" x14ac:dyDescent="0.25">
      <c r="C5367" s="95">
        <v>36201</v>
      </c>
      <c r="D5367">
        <v>1.6263000000000001</v>
      </c>
      <c r="E5367">
        <v>10.17</v>
      </c>
      <c r="F5367">
        <v>1.1325000000000001</v>
      </c>
      <c r="G5367">
        <v>65.45</v>
      </c>
      <c r="H5367">
        <v>42.625</v>
      </c>
      <c r="I5367">
        <v>220.25</v>
      </c>
      <c r="J5367">
        <v>267.25</v>
      </c>
      <c r="K5367">
        <v>112.5</v>
      </c>
      <c r="M5367">
        <v>11.66</v>
      </c>
    </row>
    <row r="5368" spans="3:13" x14ac:dyDescent="0.25">
      <c r="C5368" s="95">
        <v>36200</v>
      </c>
      <c r="D5368">
        <v>1.6375999999999999</v>
      </c>
      <c r="E5368">
        <v>10.09</v>
      </c>
      <c r="F5368">
        <v>1.1304000000000001</v>
      </c>
      <c r="G5368">
        <v>65.55</v>
      </c>
      <c r="H5368">
        <v>43.65</v>
      </c>
      <c r="I5368">
        <v>216.75</v>
      </c>
      <c r="J5368">
        <v>264.5</v>
      </c>
      <c r="K5368">
        <v>113</v>
      </c>
      <c r="M5368">
        <v>11.69</v>
      </c>
    </row>
    <row r="5369" spans="3:13" x14ac:dyDescent="0.25">
      <c r="C5369" s="95">
        <v>36199</v>
      </c>
      <c r="D5369">
        <v>1.6393</v>
      </c>
      <c r="E5369">
        <v>10.16</v>
      </c>
      <c r="F5369">
        <v>1.1321000000000001</v>
      </c>
      <c r="G5369">
        <v>65.525000000000006</v>
      </c>
      <c r="H5369">
        <v>43.45</v>
      </c>
      <c r="I5369">
        <v>218</v>
      </c>
      <c r="J5369">
        <v>266.5</v>
      </c>
      <c r="K5369">
        <v>113</v>
      </c>
      <c r="M5369">
        <v>11.74</v>
      </c>
    </row>
    <row r="5370" spans="3:13" x14ac:dyDescent="0.25">
      <c r="C5370" s="95">
        <v>36196</v>
      </c>
      <c r="D5370">
        <v>1.6319999999999999</v>
      </c>
      <c r="E5370">
        <v>10.41</v>
      </c>
      <c r="F5370">
        <v>1.1265000000000001</v>
      </c>
      <c r="G5370">
        <v>65.25</v>
      </c>
      <c r="H5370">
        <v>43.424999999999997</v>
      </c>
      <c r="I5370">
        <v>218.5</v>
      </c>
      <c r="J5370">
        <v>269.5</v>
      </c>
      <c r="K5370">
        <v>113</v>
      </c>
      <c r="M5370">
        <v>11.5</v>
      </c>
    </row>
    <row r="5371" spans="3:13" x14ac:dyDescent="0.25">
      <c r="C5371" s="95">
        <v>36195</v>
      </c>
      <c r="D5371">
        <v>1.6445000000000001</v>
      </c>
      <c r="E5371">
        <v>10.57</v>
      </c>
      <c r="F5371">
        <v>1.1334</v>
      </c>
      <c r="G5371">
        <v>64.674999999999997</v>
      </c>
      <c r="H5371">
        <v>42.45</v>
      </c>
      <c r="I5371">
        <v>217.25</v>
      </c>
      <c r="J5371">
        <v>267.75</v>
      </c>
      <c r="K5371">
        <v>113.25</v>
      </c>
      <c r="M5371">
        <v>11.94</v>
      </c>
    </row>
    <row r="5372" spans="3:13" x14ac:dyDescent="0.25">
      <c r="C5372" s="95">
        <v>36194</v>
      </c>
      <c r="D5372">
        <v>1.6349</v>
      </c>
      <c r="E5372">
        <v>10.89</v>
      </c>
      <c r="F5372">
        <v>1.1303000000000001</v>
      </c>
      <c r="G5372">
        <v>64.375</v>
      </c>
      <c r="H5372">
        <v>40.65</v>
      </c>
      <c r="I5372">
        <v>215.75</v>
      </c>
      <c r="J5372">
        <v>265.75</v>
      </c>
      <c r="K5372">
        <v>113.25</v>
      </c>
      <c r="M5372">
        <v>16.32</v>
      </c>
    </row>
    <row r="5373" spans="3:13" x14ac:dyDescent="0.25">
      <c r="C5373" s="95">
        <v>36193</v>
      </c>
      <c r="D5373">
        <v>1.639</v>
      </c>
      <c r="E5373">
        <v>10.85</v>
      </c>
      <c r="F5373">
        <v>1.1348</v>
      </c>
      <c r="G5373">
        <v>63</v>
      </c>
      <c r="H5373">
        <v>41.475000000000001</v>
      </c>
      <c r="I5373">
        <v>217.5</v>
      </c>
      <c r="J5373">
        <v>270.25</v>
      </c>
      <c r="K5373">
        <v>113.5</v>
      </c>
      <c r="M5373">
        <v>16.309999999999999</v>
      </c>
    </row>
    <row r="5374" spans="3:13" x14ac:dyDescent="0.25">
      <c r="C5374" s="95">
        <v>36192</v>
      </c>
      <c r="D5374">
        <v>1.6413</v>
      </c>
      <c r="E5374">
        <v>10.88</v>
      </c>
      <c r="F5374">
        <v>1.1302000000000001</v>
      </c>
      <c r="G5374">
        <v>62.575000000000003</v>
      </c>
      <c r="H5374">
        <v>42.6</v>
      </c>
      <c r="I5374">
        <v>215.75</v>
      </c>
      <c r="J5374">
        <v>269.75</v>
      </c>
      <c r="K5374">
        <v>114.5</v>
      </c>
      <c r="M5374">
        <v>16.239999999999998</v>
      </c>
    </row>
    <row r="5375" spans="3:13" x14ac:dyDescent="0.25">
      <c r="C5375" s="95">
        <v>36189</v>
      </c>
      <c r="D5375">
        <v>1.6455</v>
      </c>
      <c r="E5375">
        <v>11.35</v>
      </c>
      <c r="F5375">
        <v>1.1363000000000001</v>
      </c>
      <c r="G5375">
        <v>61.95</v>
      </c>
      <c r="H5375">
        <v>41.024999999999999</v>
      </c>
      <c r="I5375">
        <v>214.5</v>
      </c>
      <c r="J5375">
        <v>275.5</v>
      </c>
      <c r="K5375">
        <v>116</v>
      </c>
      <c r="M5375">
        <v>15.76</v>
      </c>
    </row>
    <row r="5376" spans="3:13" x14ac:dyDescent="0.25">
      <c r="C5376" s="95">
        <v>36188</v>
      </c>
      <c r="D5376">
        <v>1.649</v>
      </c>
      <c r="E5376">
        <v>11</v>
      </c>
      <c r="F5376">
        <v>1.1416999999999999</v>
      </c>
      <c r="G5376">
        <v>62.174999999999997</v>
      </c>
      <c r="H5376">
        <v>41.95</v>
      </c>
      <c r="I5376">
        <v>216</v>
      </c>
      <c r="J5376">
        <v>273.25</v>
      </c>
      <c r="K5376">
        <v>115.5</v>
      </c>
      <c r="M5376">
        <v>15.7</v>
      </c>
    </row>
    <row r="5377" spans="3:13" x14ac:dyDescent="0.25">
      <c r="C5377" s="95">
        <v>36187</v>
      </c>
      <c r="D5377">
        <v>1.6465000000000001</v>
      </c>
      <c r="E5377">
        <v>10.88</v>
      </c>
      <c r="F5377">
        <v>1.1437999999999999</v>
      </c>
      <c r="G5377">
        <v>61.975000000000001</v>
      </c>
      <c r="H5377">
        <v>40.799999999999997</v>
      </c>
      <c r="I5377">
        <v>215.5</v>
      </c>
      <c r="J5377">
        <v>272.5</v>
      </c>
      <c r="K5377">
        <v>114.5</v>
      </c>
      <c r="M5377">
        <v>15.68</v>
      </c>
    </row>
    <row r="5378" spans="3:13" x14ac:dyDescent="0.25">
      <c r="C5378" s="95">
        <v>36186</v>
      </c>
      <c r="D5378">
        <v>1.659</v>
      </c>
      <c r="E5378">
        <v>10.64</v>
      </c>
      <c r="F5378">
        <v>1.1556</v>
      </c>
      <c r="G5378">
        <v>62.8</v>
      </c>
      <c r="H5378">
        <v>42.8</v>
      </c>
      <c r="I5378">
        <v>215.75</v>
      </c>
      <c r="J5378">
        <v>271</v>
      </c>
      <c r="K5378">
        <v>113.75</v>
      </c>
      <c r="M5378">
        <v>15.73</v>
      </c>
    </row>
    <row r="5379" spans="3:13" x14ac:dyDescent="0.25">
      <c r="C5379" s="95">
        <v>36185</v>
      </c>
      <c r="D5379">
        <v>1.6572</v>
      </c>
      <c r="E5379">
        <v>10.85</v>
      </c>
      <c r="F5379">
        <v>1.1548</v>
      </c>
      <c r="G5379">
        <v>63.2</v>
      </c>
      <c r="H5379">
        <v>44.424999999999997</v>
      </c>
      <c r="I5379">
        <v>215.5</v>
      </c>
      <c r="J5379">
        <v>269.5</v>
      </c>
      <c r="K5379">
        <v>113.25</v>
      </c>
      <c r="M5379">
        <v>15.68</v>
      </c>
    </row>
    <row r="5380" spans="3:13" x14ac:dyDescent="0.25">
      <c r="C5380" s="95">
        <v>36182</v>
      </c>
      <c r="D5380">
        <v>1.6557999999999999</v>
      </c>
      <c r="E5380">
        <v>11.1</v>
      </c>
      <c r="F5380">
        <v>1.1585000000000001</v>
      </c>
      <c r="G5380">
        <v>63.15</v>
      </c>
      <c r="H5380">
        <v>43.65</v>
      </c>
      <c r="I5380">
        <v>216.25</v>
      </c>
      <c r="J5380">
        <v>271.25</v>
      </c>
      <c r="K5380">
        <v>113.5</v>
      </c>
      <c r="M5380">
        <v>15.67</v>
      </c>
    </row>
    <row r="5381" spans="3:13" x14ac:dyDescent="0.25">
      <c r="C5381" s="95">
        <v>36181</v>
      </c>
      <c r="D5381">
        <v>1.6516999999999999</v>
      </c>
      <c r="E5381">
        <v>10.98</v>
      </c>
      <c r="F5381">
        <v>1.1595</v>
      </c>
      <c r="G5381">
        <v>62.5</v>
      </c>
      <c r="H5381">
        <v>41.65</v>
      </c>
      <c r="I5381">
        <v>216</v>
      </c>
      <c r="J5381">
        <v>268</v>
      </c>
      <c r="K5381">
        <v>114</v>
      </c>
      <c r="M5381">
        <v>15.45</v>
      </c>
    </row>
    <row r="5382" spans="3:13" x14ac:dyDescent="0.25">
      <c r="C5382" s="95">
        <v>36180</v>
      </c>
      <c r="D5382">
        <v>1.6452</v>
      </c>
      <c r="E5382">
        <v>10.51</v>
      </c>
      <c r="F5382">
        <v>1.1559999999999999</v>
      </c>
      <c r="G5382">
        <v>63.15</v>
      </c>
      <c r="H5382">
        <v>40.825000000000003</v>
      </c>
      <c r="I5382">
        <v>215</v>
      </c>
      <c r="J5382">
        <v>270.5</v>
      </c>
      <c r="K5382">
        <v>111.25</v>
      </c>
      <c r="M5382">
        <v>15.36</v>
      </c>
    </row>
    <row r="5383" spans="3:13" x14ac:dyDescent="0.25">
      <c r="C5383" s="95">
        <v>36179</v>
      </c>
      <c r="D5383">
        <v>1.657</v>
      </c>
      <c r="E5383">
        <v>10.81</v>
      </c>
      <c r="F5383">
        <v>1.1606000000000001</v>
      </c>
      <c r="G5383">
        <v>62.975000000000001</v>
      </c>
      <c r="H5383">
        <v>38.825000000000003</v>
      </c>
      <c r="I5383">
        <v>213.75</v>
      </c>
      <c r="J5383">
        <v>268.5</v>
      </c>
      <c r="K5383">
        <v>111.25</v>
      </c>
      <c r="M5383">
        <v>15.45</v>
      </c>
    </row>
    <row r="5384" spans="3:13" x14ac:dyDescent="0.25">
      <c r="C5384" s="95">
        <v>36178</v>
      </c>
      <c r="D5384">
        <v>1.6521999999999999</v>
      </c>
      <c r="E5384">
        <v>10.71</v>
      </c>
      <c r="F5384">
        <v>1.1615</v>
      </c>
      <c r="G5384">
        <v>63.2</v>
      </c>
      <c r="H5384">
        <v>39.950000000000003</v>
      </c>
      <c r="I5384">
        <v>215.5</v>
      </c>
      <c r="J5384">
        <v>277</v>
      </c>
      <c r="K5384">
        <v>112.25</v>
      </c>
      <c r="M5384">
        <v>15.7</v>
      </c>
    </row>
    <row r="5385" spans="3:13" x14ac:dyDescent="0.25">
      <c r="C5385" s="95">
        <v>36175</v>
      </c>
      <c r="D5385">
        <v>1.6497999999999999</v>
      </c>
      <c r="E5385">
        <v>10.79</v>
      </c>
      <c r="F5385">
        <v>1.1555</v>
      </c>
      <c r="G5385">
        <v>63.2</v>
      </c>
      <c r="H5385">
        <v>39.950000000000003</v>
      </c>
      <c r="I5385">
        <v>215.5</v>
      </c>
      <c r="J5385">
        <v>277</v>
      </c>
      <c r="K5385">
        <v>113.75</v>
      </c>
      <c r="M5385">
        <v>15.7</v>
      </c>
    </row>
    <row r="5386" spans="3:13" x14ac:dyDescent="0.25">
      <c r="C5386" s="95">
        <v>36174</v>
      </c>
      <c r="D5386">
        <v>1.6557999999999999</v>
      </c>
      <c r="E5386">
        <v>11.18</v>
      </c>
      <c r="F5386">
        <v>1.1695</v>
      </c>
      <c r="G5386">
        <v>62.325000000000003</v>
      </c>
      <c r="H5386">
        <v>40.674999999999997</v>
      </c>
      <c r="I5386">
        <v>215.5</v>
      </c>
      <c r="J5386">
        <v>276.5</v>
      </c>
      <c r="K5386">
        <v>115</v>
      </c>
      <c r="M5386">
        <v>15.86</v>
      </c>
    </row>
    <row r="5387" spans="3:13" x14ac:dyDescent="0.25">
      <c r="C5387" s="95">
        <v>36173</v>
      </c>
      <c r="D5387">
        <v>1.6486000000000001</v>
      </c>
      <c r="E5387">
        <v>11.06</v>
      </c>
      <c r="F5387">
        <v>1.1668000000000001</v>
      </c>
      <c r="G5387">
        <v>62.15</v>
      </c>
      <c r="H5387">
        <v>40.15</v>
      </c>
      <c r="I5387">
        <v>215.25</v>
      </c>
      <c r="J5387">
        <v>274.25</v>
      </c>
      <c r="K5387">
        <v>115.5</v>
      </c>
      <c r="M5387">
        <v>16.03</v>
      </c>
    </row>
    <row r="5388" spans="3:13" x14ac:dyDescent="0.25">
      <c r="C5388" s="95">
        <v>36172</v>
      </c>
      <c r="D5388">
        <v>1.6315</v>
      </c>
      <c r="E5388">
        <v>11.5</v>
      </c>
      <c r="F5388">
        <v>1.1569</v>
      </c>
      <c r="G5388">
        <v>62.325000000000003</v>
      </c>
      <c r="H5388">
        <v>41.2</v>
      </c>
      <c r="I5388">
        <v>217.25</v>
      </c>
      <c r="J5388">
        <v>281.5</v>
      </c>
      <c r="K5388">
        <v>116</v>
      </c>
      <c r="M5388">
        <v>16.03</v>
      </c>
    </row>
    <row r="5389" spans="3:13" x14ac:dyDescent="0.25">
      <c r="C5389" s="95">
        <v>36171</v>
      </c>
      <c r="D5389">
        <v>1.6292</v>
      </c>
      <c r="E5389">
        <v>12.04</v>
      </c>
      <c r="F5389">
        <v>1.1499999999999999</v>
      </c>
      <c r="G5389">
        <v>62.325000000000003</v>
      </c>
      <c r="H5389">
        <v>39.200000000000003</v>
      </c>
      <c r="I5389">
        <v>219.75</v>
      </c>
      <c r="J5389">
        <v>285.75</v>
      </c>
      <c r="K5389">
        <v>110.25</v>
      </c>
      <c r="M5389">
        <v>15.86</v>
      </c>
    </row>
    <row r="5390" spans="3:13" x14ac:dyDescent="0.25">
      <c r="C5390" s="95">
        <v>36168</v>
      </c>
      <c r="D5390">
        <v>1.6417999999999999</v>
      </c>
      <c r="E5390">
        <v>11.73</v>
      </c>
      <c r="F5390">
        <v>1.157</v>
      </c>
      <c r="G5390">
        <v>62.524999999999999</v>
      </c>
      <c r="H5390">
        <v>37.200000000000003</v>
      </c>
      <c r="I5390">
        <v>221.75</v>
      </c>
      <c r="J5390">
        <v>291.25</v>
      </c>
      <c r="K5390">
        <v>113</v>
      </c>
      <c r="M5390">
        <v>15.64</v>
      </c>
    </row>
    <row r="5391" spans="3:13" x14ac:dyDescent="0.25">
      <c r="C5391" s="95">
        <v>36167</v>
      </c>
      <c r="D5391">
        <v>1.6515</v>
      </c>
      <c r="E5391">
        <v>11.53</v>
      </c>
      <c r="F5391">
        <v>1.1706000000000001</v>
      </c>
      <c r="G5391">
        <v>61.725000000000001</v>
      </c>
      <c r="H5391">
        <v>36.725000000000001</v>
      </c>
      <c r="I5391">
        <v>219.75</v>
      </c>
      <c r="J5391">
        <v>287.5</v>
      </c>
      <c r="K5391">
        <v>112</v>
      </c>
      <c r="M5391">
        <v>15.48</v>
      </c>
    </row>
    <row r="5392" spans="3:13" x14ac:dyDescent="0.25">
      <c r="C5392" s="95">
        <v>36166</v>
      </c>
      <c r="D5392">
        <v>1.6547000000000001</v>
      </c>
      <c r="E5392">
        <v>11.46</v>
      </c>
      <c r="F5392">
        <v>1.1615</v>
      </c>
      <c r="G5392">
        <v>62.174999999999997</v>
      </c>
      <c r="H5392">
        <v>34.725000000000001</v>
      </c>
      <c r="I5392">
        <v>223.75</v>
      </c>
      <c r="J5392">
        <v>287.5</v>
      </c>
      <c r="K5392">
        <v>112.25</v>
      </c>
      <c r="M5392">
        <v>15.65</v>
      </c>
    </row>
    <row r="5393" spans="3:13" x14ac:dyDescent="0.25">
      <c r="C5393" s="95">
        <v>36165</v>
      </c>
      <c r="D5393">
        <v>1.6538999999999999</v>
      </c>
      <c r="E5393">
        <v>10.53</v>
      </c>
      <c r="F5393">
        <v>1.1760999999999999</v>
      </c>
      <c r="G5393">
        <v>60.674999999999997</v>
      </c>
      <c r="H5393">
        <v>32.725000000000001</v>
      </c>
      <c r="I5393">
        <v>217.25</v>
      </c>
      <c r="J5393">
        <v>280.25</v>
      </c>
      <c r="K5393">
        <v>115.5</v>
      </c>
      <c r="M5393">
        <v>16.100000000000001</v>
      </c>
    </row>
    <row r="5394" spans="3:13" x14ac:dyDescent="0.25">
      <c r="C5394" s="95">
        <v>36164</v>
      </c>
      <c r="D5394">
        <v>1.6583000000000001</v>
      </c>
      <c r="E5394">
        <v>10.96</v>
      </c>
      <c r="F5394">
        <v>1.1825000000000001</v>
      </c>
      <c r="G5394">
        <v>59.625</v>
      </c>
      <c r="H5394">
        <v>30.725000000000001</v>
      </c>
      <c r="I5394">
        <v>214.75</v>
      </c>
      <c r="J5394">
        <v>279</v>
      </c>
      <c r="K5394">
        <v>116</v>
      </c>
      <c r="M5394">
        <v>16.45</v>
      </c>
    </row>
    <row r="5395" spans="3:13" x14ac:dyDescent="0.25">
      <c r="C5395" s="95">
        <v>36161</v>
      </c>
      <c r="D5395">
        <v>1.6538999999999999</v>
      </c>
      <c r="E5395">
        <v>10.53</v>
      </c>
      <c r="F5395">
        <v>1.1720999999999999</v>
      </c>
      <c r="G5395">
        <v>62</v>
      </c>
      <c r="H5395">
        <v>32.65</v>
      </c>
      <c r="I5395">
        <v>213.5</v>
      </c>
      <c r="J5395">
        <v>276.25</v>
      </c>
      <c r="K5395">
        <v>116.16615113490671</v>
      </c>
      <c r="M5395">
        <v>16.329999999999998</v>
      </c>
    </row>
    <row r="5396" spans="3:13" x14ac:dyDescent="0.25">
      <c r="C5396" s="95">
        <v>36160</v>
      </c>
      <c r="D5396">
        <v>1.6538999999999999</v>
      </c>
      <c r="E5396">
        <v>10.53</v>
      </c>
      <c r="F5396">
        <v>1.1720999999999999</v>
      </c>
      <c r="G5396">
        <v>62</v>
      </c>
      <c r="H5396">
        <v>32.65</v>
      </c>
      <c r="I5396">
        <v>213.5</v>
      </c>
      <c r="J5396">
        <v>276.25</v>
      </c>
      <c r="K5396">
        <v>116.16615113490671</v>
      </c>
      <c r="M5396">
        <v>16.329999999999998</v>
      </c>
    </row>
    <row r="5397" spans="3:13" x14ac:dyDescent="0.25">
      <c r="C5397" s="95">
        <v>36159</v>
      </c>
      <c r="D5397">
        <v>1.6595</v>
      </c>
      <c r="E5397">
        <v>10.53</v>
      </c>
      <c r="F5397">
        <v>1.1676</v>
      </c>
      <c r="G5397">
        <v>61.825000000000003</v>
      </c>
      <c r="H5397">
        <v>33.25</v>
      </c>
      <c r="I5397">
        <v>213.5</v>
      </c>
      <c r="J5397">
        <v>276</v>
      </c>
      <c r="K5397">
        <v>116.16615113490671</v>
      </c>
      <c r="M5397">
        <v>17.37</v>
      </c>
    </row>
    <row r="5398" spans="3:13" x14ac:dyDescent="0.25">
      <c r="C5398" s="95">
        <v>36158</v>
      </c>
      <c r="D5398">
        <v>1.6814</v>
      </c>
      <c r="E5398">
        <v>10.61</v>
      </c>
      <c r="F5398">
        <v>1.1736</v>
      </c>
      <c r="G5398">
        <v>61.1</v>
      </c>
      <c r="H5398">
        <v>32.299999999999997</v>
      </c>
      <c r="I5398">
        <v>218.75</v>
      </c>
      <c r="J5398">
        <v>281.75</v>
      </c>
      <c r="K5398">
        <v>116.0137021176693</v>
      </c>
      <c r="M5398">
        <v>17.32</v>
      </c>
    </row>
    <row r="5399" spans="3:13" x14ac:dyDescent="0.25">
      <c r="C5399" s="95">
        <v>36157</v>
      </c>
      <c r="D5399">
        <v>1.6758</v>
      </c>
      <c r="E5399">
        <v>10.11</v>
      </c>
      <c r="F5399">
        <v>1.1711</v>
      </c>
      <c r="G5399">
        <v>60.9</v>
      </c>
      <c r="H5399">
        <v>32.4</v>
      </c>
      <c r="I5399">
        <v>219.25</v>
      </c>
      <c r="J5399">
        <v>282.5</v>
      </c>
      <c r="K5399">
        <v>115.8612531004319</v>
      </c>
      <c r="M5399">
        <v>17.2</v>
      </c>
    </row>
    <row r="5400" spans="3:13" x14ac:dyDescent="0.25">
      <c r="C5400" s="95">
        <v>36154</v>
      </c>
      <c r="D5400">
        <v>1.6718</v>
      </c>
      <c r="E5400">
        <v>10.11</v>
      </c>
      <c r="F5400">
        <v>1.167</v>
      </c>
      <c r="G5400">
        <v>60.25</v>
      </c>
      <c r="H5400">
        <v>31.074999999999999</v>
      </c>
      <c r="I5400">
        <v>220.75</v>
      </c>
      <c r="J5400">
        <v>282.75</v>
      </c>
      <c r="K5400">
        <v>116.0137021176693</v>
      </c>
      <c r="M5400">
        <v>17.2</v>
      </c>
    </row>
    <row r="5401" spans="3:13" x14ac:dyDescent="0.25">
      <c r="C5401" s="95">
        <v>36153</v>
      </c>
      <c r="D5401">
        <v>1.6735</v>
      </c>
      <c r="E5401">
        <v>10.11</v>
      </c>
      <c r="F5401">
        <v>1.1668000000000001</v>
      </c>
      <c r="G5401">
        <v>60.25</v>
      </c>
      <c r="H5401">
        <v>31.074999999999999</v>
      </c>
      <c r="I5401">
        <v>220.75</v>
      </c>
      <c r="J5401">
        <v>282.75</v>
      </c>
      <c r="K5401">
        <v>116.0137021176693</v>
      </c>
      <c r="M5401">
        <v>17.2</v>
      </c>
    </row>
    <row r="5402" spans="3:13" x14ac:dyDescent="0.25">
      <c r="C5402" s="95">
        <v>36152</v>
      </c>
      <c r="D5402">
        <v>1.6775</v>
      </c>
      <c r="E5402">
        <v>10.17</v>
      </c>
      <c r="F5402">
        <v>1.1721999999999999</v>
      </c>
      <c r="G5402">
        <v>59.05</v>
      </c>
      <c r="H5402">
        <v>30.774999999999999</v>
      </c>
      <c r="I5402">
        <v>219.25</v>
      </c>
      <c r="J5402">
        <v>277.75</v>
      </c>
      <c r="K5402">
        <v>116.0137021176693</v>
      </c>
      <c r="M5402">
        <v>17.239999999999998</v>
      </c>
    </row>
    <row r="5403" spans="3:13" x14ac:dyDescent="0.25">
      <c r="C5403" s="95">
        <v>36151</v>
      </c>
      <c r="D5403">
        <v>1.6792</v>
      </c>
      <c r="E5403">
        <v>10.01</v>
      </c>
      <c r="F5403">
        <v>1.1749000000000001</v>
      </c>
      <c r="G5403">
        <v>58.325000000000003</v>
      </c>
      <c r="H5403">
        <v>29.524999999999999</v>
      </c>
      <c r="I5403">
        <v>219</v>
      </c>
      <c r="J5403">
        <v>276.75</v>
      </c>
      <c r="K5403">
        <v>116.16615113490671</v>
      </c>
      <c r="M5403">
        <v>17.18</v>
      </c>
    </row>
    <row r="5404" spans="3:13" x14ac:dyDescent="0.25">
      <c r="C5404" s="95">
        <v>36150</v>
      </c>
      <c r="D5404">
        <v>1.6836</v>
      </c>
      <c r="E5404">
        <v>9.75</v>
      </c>
      <c r="F5404">
        <v>1.1756</v>
      </c>
      <c r="G5404">
        <v>57.924999999999997</v>
      </c>
      <c r="H5404">
        <v>28.274999999999999</v>
      </c>
      <c r="I5404">
        <v>209.75</v>
      </c>
      <c r="J5404">
        <v>262.5</v>
      </c>
      <c r="K5404">
        <v>115.8612531004319</v>
      </c>
      <c r="M5404">
        <v>17.18</v>
      </c>
    </row>
    <row r="5405" spans="3:13" x14ac:dyDescent="0.25">
      <c r="C5405" s="95">
        <v>36147</v>
      </c>
      <c r="D5405">
        <v>1.6812</v>
      </c>
      <c r="E5405">
        <v>9.98</v>
      </c>
      <c r="F5405">
        <v>1.1792</v>
      </c>
      <c r="G5405">
        <v>58.65</v>
      </c>
      <c r="H5405">
        <v>29.375</v>
      </c>
      <c r="I5405">
        <v>210.25</v>
      </c>
      <c r="J5405">
        <v>265</v>
      </c>
      <c r="K5405">
        <v>116.31860015214411</v>
      </c>
      <c r="M5405">
        <v>17.2</v>
      </c>
    </row>
    <row r="5406" spans="3:13" x14ac:dyDescent="0.25">
      <c r="C5406" s="95">
        <v>36146</v>
      </c>
      <c r="D5406">
        <v>1.673</v>
      </c>
      <c r="E5406">
        <v>10.09</v>
      </c>
      <c r="F5406">
        <v>1.1777</v>
      </c>
      <c r="G5406">
        <v>58.375</v>
      </c>
      <c r="H5406">
        <v>28.15</v>
      </c>
      <c r="I5406">
        <v>213</v>
      </c>
      <c r="J5406">
        <v>263</v>
      </c>
      <c r="K5406">
        <v>116.62349818661895</v>
      </c>
      <c r="M5406">
        <v>17.22</v>
      </c>
    </row>
    <row r="5407" spans="3:13" x14ac:dyDescent="0.25">
      <c r="C5407" s="95">
        <v>36145</v>
      </c>
      <c r="D5407">
        <v>1.67</v>
      </c>
      <c r="E5407">
        <v>11</v>
      </c>
      <c r="F5407">
        <v>1.1778</v>
      </c>
      <c r="G5407">
        <v>58.4</v>
      </c>
      <c r="H5407">
        <v>27.95</v>
      </c>
      <c r="I5407">
        <v>215.75</v>
      </c>
      <c r="J5407">
        <v>264</v>
      </c>
      <c r="K5407">
        <v>117.23329425556858</v>
      </c>
      <c r="M5407">
        <v>17.18</v>
      </c>
    </row>
    <row r="5408" spans="3:13" x14ac:dyDescent="0.25">
      <c r="C5408" s="95">
        <v>36144</v>
      </c>
      <c r="D5408">
        <v>1.6845000000000001</v>
      </c>
      <c r="E5408">
        <v>10.23</v>
      </c>
      <c r="F5408">
        <v>1.1827000000000001</v>
      </c>
      <c r="G5408">
        <v>57.825000000000003</v>
      </c>
      <c r="H5408">
        <v>21.1</v>
      </c>
      <c r="I5408">
        <v>215.5</v>
      </c>
      <c r="J5408">
        <v>262</v>
      </c>
      <c r="K5408">
        <v>118.30043737623046</v>
      </c>
      <c r="M5408">
        <v>17.2</v>
      </c>
    </row>
    <row r="5409" spans="3:13" x14ac:dyDescent="0.25">
      <c r="C5409" s="95">
        <v>36143</v>
      </c>
      <c r="D5409">
        <v>1.6921999999999999</v>
      </c>
      <c r="E5409">
        <v>10.130000000000001</v>
      </c>
      <c r="F5409">
        <v>1.1908000000000001</v>
      </c>
      <c r="G5409">
        <v>59.3</v>
      </c>
      <c r="H5409">
        <v>21.1</v>
      </c>
      <c r="I5409">
        <v>215.5</v>
      </c>
      <c r="J5409">
        <v>263.5</v>
      </c>
      <c r="K5409">
        <v>118.60533541070528</v>
      </c>
      <c r="M5409">
        <v>17.239999999999998</v>
      </c>
    </row>
    <row r="5410" spans="3:13" x14ac:dyDescent="0.25">
      <c r="C5410" s="95">
        <v>36140</v>
      </c>
      <c r="D5410">
        <v>1.6887000000000001</v>
      </c>
      <c r="E5410">
        <v>9.82</v>
      </c>
      <c r="F5410">
        <v>1.1900999999999999</v>
      </c>
      <c r="G5410">
        <v>58.725000000000001</v>
      </c>
      <c r="H5410">
        <v>21.2</v>
      </c>
      <c r="I5410">
        <v>216.5</v>
      </c>
      <c r="J5410">
        <v>261</v>
      </c>
      <c r="K5410">
        <v>118.45288639346786</v>
      </c>
      <c r="M5410">
        <v>17.2</v>
      </c>
    </row>
    <row r="5411" spans="3:13" x14ac:dyDescent="0.25">
      <c r="C5411" s="95">
        <v>36139</v>
      </c>
      <c r="D5411">
        <v>1.6712</v>
      </c>
      <c r="E5411">
        <v>9.64</v>
      </c>
      <c r="F5411">
        <v>1.1879999999999999</v>
      </c>
      <c r="G5411">
        <v>59.55</v>
      </c>
      <c r="H5411">
        <v>21.975000000000001</v>
      </c>
      <c r="I5411">
        <v>214</v>
      </c>
      <c r="J5411">
        <v>262.5</v>
      </c>
      <c r="K5411">
        <v>119.06268246241751</v>
      </c>
      <c r="M5411">
        <v>17.3</v>
      </c>
    </row>
    <row r="5412" spans="3:13" x14ac:dyDescent="0.25">
      <c r="C5412" s="95">
        <v>36138</v>
      </c>
      <c r="D5412">
        <v>1.6552</v>
      </c>
      <c r="E5412">
        <v>9.98</v>
      </c>
      <c r="F5412">
        <v>1.1751</v>
      </c>
      <c r="G5412">
        <v>59.875</v>
      </c>
      <c r="H5412">
        <v>23.375</v>
      </c>
      <c r="I5412">
        <v>213.75</v>
      </c>
      <c r="J5412">
        <v>262</v>
      </c>
      <c r="K5412">
        <v>118.9102334451801</v>
      </c>
      <c r="M5412">
        <v>17.399999999999999</v>
      </c>
    </row>
    <row r="5413" spans="3:13" x14ac:dyDescent="0.25">
      <c r="C5413" s="95">
        <v>36137</v>
      </c>
      <c r="D5413">
        <v>1.6577999999999999</v>
      </c>
      <c r="E5413">
        <v>10.11</v>
      </c>
      <c r="F5413">
        <v>1.1759999999999999</v>
      </c>
      <c r="G5413">
        <v>61.125</v>
      </c>
      <c r="H5413">
        <v>23.375</v>
      </c>
      <c r="I5413">
        <v>214</v>
      </c>
      <c r="J5413">
        <v>270.75</v>
      </c>
      <c r="K5413">
        <v>119.82492754860456</v>
      </c>
      <c r="M5413">
        <v>17.170000000000002</v>
      </c>
    </row>
    <row r="5414" spans="3:13" x14ac:dyDescent="0.25">
      <c r="C5414" s="95">
        <v>36136</v>
      </c>
      <c r="D5414">
        <v>1.6513</v>
      </c>
      <c r="E5414">
        <v>10.26</v>
      </c>
      <c r="F5414">
        <v>1.1678999999999999</v>
      </c>
      <c r="G5414">
        <v>61.85</v>
      </c>
      <c r="H5414">
        <v>25.225000000000001</v>
      </c>
      <c r="I5414">
        <v>215.25</v>
      </c>
      <c r="J5414">
        <v>270.5</v>
      </c>
      <c r="K5414">
        <v>120.58717263479161</v>
      </c>
      <c r="M5414">
        <v>17.13</v>
      </c>
    </row>
    <row r="5415" spans="3:13" x14ac:dyDescent="0.25">
      <c r="C5415" s="95">
        <v>36133</v>
      </c>
      <c r="D5415">
        <v>1.6619999999999999</v>
      </c>
      <c r="E5415">
        <v>10.19</v>
      </c>
      <c r="F5415">
        <v>1.1711</v>
      </c>
      <c r="G5415">
        <v>62.5</v>
      </c>
      <c r="H5415">
        <v>27.225000000000001</v>
      </c>
      <c r="I5415">
        <v>214</v>
      </c>
      <c r="J5415">
        <v>271.25</v>
      </c>
      <c r="K5415">
        <v>120.58717263479161</v>
      </c>
      <c r="M5415">
        <v>17.079999999999998</v>
      </c>
    </row>
    <row r="5416" spans="3:13" x14ac:dyDescent="0.25">
      <c r="C5416" s="95">
        <v>36132</v>
      </c>
      <c r="D5416">
        <v>1.6657999999999999</v>
      </c>
      <c r="E5416">
        <v>10.18</v>
      </c>
      <c r="F5416">
        <v>1.175</v>
      </c>
      <c r="G5416">
        <v>62.225000000000001</v>
      </c>
      <c r="H5416">
        <v>28.3</v>
      </c>
      <c r="I5416">
        <v>215.5</v>
      </c>
      <c r="J5416">
        <v>270.5</v>
      </c>
      <c r="K5416">
        <v>120.89207066926643</v>
      </c>
      <c r="M5416">
        <v>16.850000000000001</v>
      </c>
    </row>
    <row r="5417" spans="3:13" x14ac:dyDescent="0.25">
      <c r="C5417" s="95">
        <v>36131</v>
      </c>
      <c r="D5417">
        <v>1.6665000000000001</v>
      </c>
      <c r="E5417">
        <v>10.36</v>
      </c>
      <c r="F5417">
        <v>1.1731</v>
      </c>
      <c r="G5417">
        <v>62.075000000000003</v>
      </c>
      <c r="H5417">
        <v>29.375</v>
      </c>
      <c r="I5417">
        <v>217.5</v>
      </c>
      <c r="J5417">
        <v>274.75</v>
      </c>
      <c r="K5417">
        <v>121.04451968650385</v>
      </c>
      <c r="M5417">
        <v>16.86</v>
      </c>
    </row>
    <row r="5418" spans="3:13" x14ac:dyDescent="0.25">
      <c r="C5418" s="95">
        <v>36130</v>
      </c>
      <c r="D5418">
        <v>1.6535</v>
      </c>
      <c r="E5418">
        <v>10.220000000000001</v>
      </c>
      <c r="F5418">
        <v>1.1653</v>
      </c>
      <c r="G5418">
        <v>63.2</v>
      </c>
      <c r="H5418">
        <v>29.774999999999999</v>
      </c>
      <c r="I5418">
        <v>217.75</v>
      </c>
      <c r="J5418">
        <v>273.5</v>
      </c>
      <c r="K5418">
        <v>121.04451968650385</v>
      </c>
      <c r="M5418">
        <v>16.850000000000001</v>
      </c>
    </row>
    <row r="5419" spans="3:13" x14ac:dyDescent="0.25">
      <c r="C5419" s="95">
        <v>36129</v>
      </c>
      <c r="D5419">
        <v>1.6478999999999999</v>
      </c>
      <c r="E5419">
        <v>10.46</v>
      </c>
      <c r="F5419">
        <v>1.1597</v>
      </c>
      <c r="G5419">
        <v>63.05</v>
      </c>
      <c r="H5419">
        <v>28.55</v>
      </c>
      <c r="I5419">
        <v>218.75</v>
      </c>
      <c r="J5419">
        <v>277</v>
      </c>
      <c r="K5419">
        <v>120.73962165202902</v>
      </c>
      <c r="M5419">
        <v>16.7</v>
      </c>
    </row>
    <row r="5420" spans="3:13" x14ac:dyDescent="0.25">
      <c r="C5420" s="95">
        <v>36126</v>
      </c>
      <c r="D5420">
        <v>1.6533</v>
      </c>
      <c r="E5420">
        <v>11.14</v>
      </c>
      <c r="F5420">
        <v>1.1484000000000001</v>
      </c>
      <c r="G5420">
        <v>63.35</v>
      </c>
      <c r="H5420">
        <v>27.95</v>
      </c>
      <c r="I5420">
        <v>217.5</v>
      </c>
      <c r="J5420">
        <v>277</v>
      </c>
      <c r="K5420">
        <v>120.4347236175542</v>
      </c>
      <c r="M5420">
        <v>16.670000000000002</v>
      </c>
    </row>
    <row r="5421" spans="3:13" x14ac:dyDescent="0.25">
      <c r="C5421" s="95">
        <v>36125</v>
      </c>
      <c r="D5421">
        <v>1.66</v>
      </c>
      <c r="E5421">
        <v>11</v>
      </c>
      <c r="F5421">
        <v>1.1537999999999999</v>
      </c>
      <c r="G5421">
        <v>63.45</v>
      </c>
      <c r="H5421">
        <v>29.074999999999999</v>
      </c>
      <c r="I5421">
        <v>216.75</v>
      </c>
      <c r="J5421">
        <v>278</v>
      </c>
      <c r="K5421">
        <v>120.58717263479161</v>
      </c>
      <c r="M5421">
        <v>16.66</v>
      </c>
    </row>
    <row r="5422" spans="3:13" x14ac:dyDescent="0.25">
      <c r="C5422" s="95">
        <v>36124</v>
      </c>
      <c r="D5422">
        <v>1.6608000000000001</v>
      </c>
      <c r="E5422">
        <v>10.9</v>
      </c>
      <c r="F5422">
        <v>1.1545000000000001</v>
      </c>
      <c r="G5422">
        <v>63.45</v>
      </c>
      <c r="H5422">
        <v>29.074999999999999</v>
      </c>
      <c r="I5422">
        <v>216.75</v>
      </c>
      <c r="J5422">
        <v>278</v>
      </c>
      <c r="K5422">
        <v>120.58717263479161</v>
      </c>
      <c r="M5422">
        <v>16.66</v>
      </c>
    </row>
    <row r="5423" spans="3:13" x14ac:dyDescent="0.25">
      <c r="C5423" s="95">
        <v>36123</v>
      </c>
      <c r="D5423">
        <v>1.6595</v>
      </c>
      <c r="E5423">
        <v>11.19</v>
      </c>
      <c r="F5423">
        <v>1.1554</v>
      </c>
      <c r="G5423">
        <v>62.524999999999999</v>
      </c>
      <c r="H5423">
        <v>28.6</v>
      </c>
      <c r="I5423">
        <v>216.75</v>
      </c>
      <c r="J5423">
        <v>276</v>
      </c>
      <c r="K5423">
        <v>120.89207066926643</v>
      </c>
      <c r="M5423">
        <v>16.66</v>
      </c>
    </row>
    <row r="5424" spans="3:13" x14ac:dyDescent="0.25">
      <c r="C5424" s="95">
        <v>36122</v>
      </c>
      <c r="D5424">
        <v>1.6565000000000001</v>
      </c>
      <c r="E5424">
        <v>11.3</v>
      </c>
      <c r="F5424">
        <v>1.1545000000000001</v>
      </c>
      <c r="G5424">
        <v>61.325000000000003</v>
      </c>
      <c r="H5424">
        <v>28</v>
      </c>
      <c r="I5424">
        <v>217.25</v>
      </c>
      <c r="J5424">
        <v>277</v>
      </c>
      <c r="K5424">
        <v>121.34941772097866</v>
      </c>
      <c r="M5424">
        <v>16.71</v>
      </c>
    </row>
    <row r="5425" spans="3:13" x14ac:dyDescent="0.25">
      <c r="C5425" s="95">
        <v>36119</v>
      </c>
      <c r="D5425">
        <v>1.6552</v>
      </c>
      <c r="E5425">
        <v>11.68</v>
      </c>
      <c r="F5425">
        <v>1.1612</v>
      </c>
      <c r="G5425">
        <v>61.7</v>
      </c>
      <c r="H5425">
        <v>29.925000000000001</v>
      </c>
      <c r="I5425">
        <v>220</v>
      </c>
      <c r="J5425">
        <v>285.5</v>
      </c>
      <c r="K5425">
        <v>121.19696870374125</v>
      </c>
      <c r="M5425">
        <v>16.71</v>
      </c>
    </row>
    <row r="5426" spans="3:13" x14ac:dyDescent="0.25">
      <c r="C5426" s="95">
        <v>36118</v>
      </c>
      <c r="D5426">
        <v>1.6658999999999999</v>
      </c>
      <c r="E5426">
        <v>11.49</v>
      </c>
      <c r="F5426">
        <v>1.1665000000000001</v>
      </c>
      <c r="G5426">
        <v>62.25</v>
      </c>
      <c r="H5426">
        <v>30.625</v>
      </c>
      <c r="I5426">
        <v>220.25</v>
      </c>
      <c r="J5426">
        <v>291</v>
      </c>
      <c r="K5426">
        <v>121.34941772097866</v>
      </c>
      <c r="M5426">
        <v>16.75</v>
      </c>
    </row>
    <row r="5427" spans="3:13" x14ac:dyDescent="0.25">
      <c r="C5427" s="95">
        <v>36117</v>
      </c>
      <c r="D5427">
        <v>1.6692</v>
      </c>
      <c r="E5427">
        <v>11.55</v>
      </c>
      <c r="F5427">
        <v>1.1732</v>
      </c>
      <c r="G5427">
        <v>62</v>
      </c>
      <c r="H5427">
        <v>30.675000000000001</v>
      </c>
      <c r="I5427">
        <v>221.25</v>
      </c>
      <c r="J5427">
        <v>293</v>
      </c>
      <c r="K5427">
        <v>121.65431575545348</v>
      </c>
      <c r="M5427">
        <v>16.75</v>
      </c>
    </row>
    <row r="5428" spans="3:13" x14ac:dyDescent="0.25">
      <c r="C5428" s="95">
        <v>36116</v>
      </c>
      <c r="D5428">
        <v>1.6765000000000001</v>
      </c>
      <c r="E5428">
        <v>11.43</v>
      </c>
      <c r="F5428">
        <v>1.1778999999999999</v>
      </c>
      <c r="G5428">
        <v>62.7</v>
      </c>
      <c r="H5428">
        <v>30.95</v>
      </c>
      <c r="I5428">
        <v>219</v>
      </c>
      <c r="J5428">
        <v>288</v>
      </c>
      <c r="K5428">
        <v>121.9592137899283</v>
      </c>
      <c r="M5428">
        <v>16.73</v>
      </c>
    </row>
    <row r="5429" spans="3:13" x14ac:dyDescent="0.25">
      <c r="C5429" s="95">
        <v>36115</v>
      </c>
      <c r="D5429">
        <v>1.6762999999999999</v>
      </c>
      <c r="E5429">
        <v>11.73</v>
      </c>
      <c r="F5429">
        <v>1.1795</v>
      </c>
      <c r="G5429">
        <v>62.375</v>
      </c>
      <c r="H5429">
        <v>31.75</v>
      </c>
      <c r="I5429">
        <v>219.25</v>
      </c>
      <c r="J5429">
        <v>286.5</v>
      </c>
      <c r="K5429">
        <v>123.78860199677723</v>
      </c>
      <c r="M5429">
        <v>16.71</v>
      </c>
    </row>
    <row r="5430" spans="3:13" x14ac:dyDescent="0.25">
      <c r="C5430" s="95">
        <v>36112</v>
      </c>
      <c r="D5430">
        <v>1.6635</v>
      </c>
      <c r="E5430">
        <v>12.44</v>
      </c>
      <c r="F5430">
        <v>1.167</v>
      </c>
      <c r="G5430">
        <v>63.875</v>
      </c>
      <c r="H5430">
        <v>33.200000000000003</v>
      </c>
      <c r="I5430">
        <v>220.5</v>
      </c>
      <c r="J5430">
        <v>287.5</v>
      </c>
      <c r="K5430">
        <v>123.78860199677723</v>
      </c>
      <c r="M5430">
        <v>16.71</v>
      </c>
    </row>
    <row r="5431" spans="3:13" x14ac:dyDescent="0.25">
      <c r="C5431" s="95">
        <v>36111</v>
      </c>
      <c r="D5431">
        <v>1.6597999999999999</v>
      </c>
      <c r="E5431">
        <v>12.41</v>
      </c>
      <c r="F5431">
        <v>1.1666000000000001</v>
      </c>
      <c r="G5431">
        <v>64.125</v>
      </c>
      <c r="H5431">
        <v>34.299999999999997</v>
      </c>
      <c r="I5431">
        <v>224.5</v>
      </c>
      <c r="J5431">
        <v>292.25</v>
      </c>
      <c r="K5431">
        <v>123.78860199677723</v>
      </c>
      <c r="M5431">
        <v>16.71</v>
      </c>
    </row>
    <row r="5432" spans="3:13" x14ac:dyDescent="0.25">
      <c r="C5432" s="95">
        <v>36110</v>
      </c>
      <c r="D5432">
        <v>1.6621999999999999</v>
      </c>
      <c r="E5432">
        <v>12.11</v>
      </c>
      <c r="F5432">
        <v>1.1722999999999999</v>
      </c>
      <c r="G5432">
        <v>63.725000000000001</v>
      </c>
      <c r="H5432">
        <v>34.15</v>
      </c>
      <c r="I5432">
        <v>225.25</v>
      </c>
      <c r="J5432">
        <v>292.5</v>
      </c>
      <c r="K5432">
        <v>121.8067647726909</v>
      </c>
      <c r="M5432">
        <v>16.7</v>
      </c>
    </row>
    <row r="5433" spans="3:13" x14ac:dyDescent="0.25">
      <c r="C5433" s="95">
        <v>36109</v>
      </c>
      <c r="D5433">
        <v>1.6581999999999999</v>
      </c>
      <c r="E5433">
        <v>12.04</v>
      </c>
      <c r="F5433">
        <v>1.1685000000000001</v>
      </c>
      <c r="G5433">
        <v>63.4</v>
      </c>
      <c r="H5433">
        <v>34.875</v>
      </c>
      <c r="I5433">
        <v>222.25</v>
      </c>
      <c r="J5433">
        <v>293</v>
      </c>
      <c r="K5433">
        <v>121.8067647726909</v>
      </c>
      <c r="M5433">
        <v>16.7</v>
      </c>
    </row>
    <row r="5434" spans="3:13" x14ac:dyDescent="0.25">
      <c r="C5434" s="95">
        <v>36108</v>
      </c>
      <c r="D5434">
        <v>1.6635</v>
      </c>
      <c r="E5434">
        <v>11.9</v>
      </c>
      <c r="F5434">
        <v>1.1645000000000001</v>
      </c>
      <c r="G5434">
        <v>64.174999999999997</v>
      </c>
      <c r="H5434">
        <v>35.774999999999999</v>
      </c>
      <c r="I5434">
        <v>217</v>
      </c>
      <c r="J5434">
        <v>293</v>
      </c>
      <c r="K5434">
        <v>121.65431575545348</v>
      </c>
      <c r="M5434">
        <v>16.690000000000001</v>
      </c>
    </row>
    <row r="5435" spans="3:13" x14ac:dyDescent="0.25">
      <c r="C5435" s="95">
        <v>36105</v>
      </c>
      <c r="D5435">
        <v>1.6608000000000001</v>
      </c>
      <c r="E5435">
        <v>12.35</v>
      </c>
      <c r="F5435">
        <v>1.1739999999999999</v>
      </c>
      <c r="G5435">
        <v>64.5</v>
      </c>
      <c r="H5435">
        <v>35.85</v>
      </c>
      <c r="I5435">
        <v>216.75</v>
      </c>
      <c r="J5435">
        <v>290</v>
      </c>
      <c r="K5435">
        <v>121.65431575545348</v>
      </c>
      <c r="M5435">
        <v>16.63</v>
      </c>
    </row>
    <row r="5436" spans="3:13" x14ac:dyDescent="0.25">
      <c r="C5436" s="95">
        <v>36104</v>
      </c>
      <c r="D5436">
        <v>1.661</v>
      </c>
      <c r="E5436">
        <v>12.5</v>
      </c>
      <c r="F5436">
        <v>1.1812</v>
      </c>
      <c r="G5436">
        <v>63.924999999999997</v>
      </c>
      <c r="H5436">
        <v>35.200000000000003</v>
      </c>
      <c r="I5436">
        <v>217.25</v>
      </c>
      <c r="J5436">
        <v>287.5</v>
      </c>
      <c r="K5436">
        <v>121.50186673821608</v>
      </c>
      <c r="M5436">
        <v>16.61</v>
      </c>
    </row>
    <row r="5437" spans="3:13" x14ac:dyDescent="0.25">
      <c r="C5437" s="95">
        <v>36103</v>
      </c>
      <c r="D5437">
        <v>1.6585000000000001</v>
      </c>
      <c r="E5437">
        <v>12.82</v>
      </c>
      <c r="F5437">
        <v>1.1768000000000001</v>
      </c>
      <c r="G5437">
        <v>64.5</v>
      </c>
      <c r="H5437">
        <v>36.200000000000003</v>
      </c>
      <c r="I5437">
        <v>215.5</v>
      </c>
      <c r="J5437">
        <v>284.25</v>
      </c>
      <c r="K5437">
        <v>121.65431575545348</v>
      </c>
      <c r="M5437">
        <v>16.59</v>
      </c>
    </row>
    <row r="5438" spans="3:13" x14ac:dyDescent="0.25">
      <c r="C5438" s="95">
        <v>36102</v>
      </c>
      <c r="D5438">
        <v>1.6585000000000001</v>
      </c>
      <c r="E5438">
        <v>12.84</v>
      </c>
      <c r="F5438">
        <v>1.1816</v>
      </c>
      <c r="G5438">
        <v>64.575000000000003</v>
      </c>
      <c r="H5438">
        <v>35.524999999999999</v>
      </c>
      <c r="I5438">
        <v>216.75</v>
      </c>
      <c r="J5438">
        <v>287.5</v>
      </c>
      <c r="K5438">
        <v>121.50186673821608</v>
      </c>
      <c r="M5438">
        <v>16.010000000000002</v>
      </c>
    </row>
    <row r="5439" spans="3:13" x14ac:dyDescent="0.25">
      <c r="C5439" s="95">
        <v>36101</v>
      </c>
      <c r="D5439">
        <v>1.6638999999999999</v>
      </c>
      <c r="E5439">
        <v>13.06</v>
      </c>
      <c r="F5439">
        <v>1.1865000000000001</v>
      </c>
      <c r="G5439">
        <v>64.174999999999997</v>
      </c>
      <c r="H5439">
        <v>35.4</v>
      </c>
      <c r="I5439">
        <v>216.75</v>
      </c>
      <c r="J5439">
        <v>287.25</v>
      </c>
      <c r="K5439">
        <v>121.65431575545348</v>
      </c>
      <c r="M5439">
        <v>16.010000000000002</v>
      </c>
    </row>
    <row r="5440" spans="3:13" x14ac:dyDescent="0.25">
      <c r="C5440" s="95">
        <v>36098</v>
      </c>
      <c r="D5440">
        <v>1.6747000000000001</v>
      </c>
      <c r="E5440">
        <v>13.22</v>
      </c>
      <c r="F5440">
        <v>1.1881999999999999</v>
      </c>
      <c r="G5440">
        <v>64.275000000000006</v>
      </c>
      <c r="H5440">
        <v>37.4</v>
      </c>
      <c r="I5440">
        <v>219</v>
      </c>
      <c r="J5440">
        <v>294.25</v>
      </c>
      <c r="K5440">
        <v>121.34941772097866</v>
      </c>
      <c r="M5440">
        <v>15.95</v>
      </c>
    </row>
    <row r="5441" spans="3:13" x14ac:dyDescent="0.25">
      <c r="C5441" s="95">
        <v>36097</v>
      </c>
      <c r="D5441">
        <v>1.6753</v>
      </c>
      <c r="E5441">
        <v>13.08</v>
      </c>
      <c r="F5441">
        <v>1.19</v>
      </c>
      <c r="G5441">
        <v>64.575000000000003</v>
      </c>
      <c r="H5441">
        <v>37.674999999999997</v>
      </c>
      <c r="I5441">
        <v>218.75</v>
      </c>
      <c r="J5441">
        <v>290.5</v>
      </c>
      <c r="K5441">
        <v>121.19696870374125</v>
      </c>
      <c r="M5441">
        <v>15.96</v>
      </c>
    </row>
    <row r="5442" spans="3:13" x14ac:dyDescent="0.25">
      <c r="C5442" s="95">
        <v>36096</v>
      </c>
      <c r="D5442">
        <v>1.6725000000000001</v>
      </c>
      <c r="E5442">
        <v>13.19</v>
      </c>
      <c r="F5442">
        <v>1.1878</v>
      </c>
      <c r="G5442">
        <v>65.224999999999994</v>
      </c>
      <c r="H5442">
        <v>38.950000000000003</v>
      </c>
      <c r="I5442">
        <v>219</v>
      </c>
      <c r="J5442">
        <v>295</v>
      </c>
      <c r="K5442">
        <v>120.89207066926643</v>
      </c>
      <c r="M5442">
        <v>15.98</v>
      </c>
    </row>
    <row r="5443" spans="3:13" x14ac:dyDescent="0.25">
      <c r="C5443" s="95">
        <v>36095</v>
      </c>
      <c r="D5443">
        <v>1.6759999999999999</v>
      </c>
      <c r="E5443">
        <v>12.96</v>
      </c>
      <c r="F5443">
        <v>1.1883999999999999</v>
      </c>
      <c r="G5443">
        <v>64.924999999999997</v>
      </c>
      <c r="H5443">
        <v>39.85</v>
      </c>
      <c r="I5443">
        <v>219</v>
      </c>
      <c r="J5443">
        <v>295.25</v>
      </c>
      <c r="K5443">
        <v>120.89207066926643</v>
      </c>
      <c r="M5443">
        <v>15.96</v>
      </c>
    </row>
    <row r="5444" spans="3:13" x14ac:dyDescent="0.25">
      <c r="C5444" s="95">
        <v>36094</v>
      </c>
      <c r="D5444">
        <v>1.663</v>
      </c>
      <c r="E5444">
        <v>13.04</v>
      </c>
      <c r="F5444">
        <v>1.1870000000000001</v>
      </c>
      <c r="G5444">
        <v>65.174999999999997</v>
      </c>
      <c r="H5444">
        <v>39.575000000000003</v>
      </c>
      <c r="I5444">
        <v>219</v>
      </c>
      <c r="J5444">
        <v>299.75</v>
      </c>
      <c r="K5444">
        <v>120.58717263479161</v>
      </c>
      <c r="M5444">
        <v>15.94</v>
      </c>
    </row>
    <row r="5445" spans="3:13" x14ac:dyDescent="0.25">
      <c r="C5445" s="95">
        <v>36091</v>
      </c>
      <c r="D5445">
        <v>1.6882999999999999</v>
      </c>
      <c r="E5445">
        <v>12.76</v>
      </c>
      <c r="F5445">
        <v>1.2010000000000001</v>
      </c>
      <c r="G5445">
        <v>65.174999999999997</v>
      </c>
      <c r="H5445">
        <v>40.5</v>
      </c>
      <c r="I5445">
        <v>218.75</v>
      </c>
      <c r="J5445">
        <v>295.25</v>
      </c>
      <c r="K5445">
        <v>120.4347236175542</v>
      </c>
      <c r="M5445">
        <v>15.95</v>
      </c>
    </row>
    <row r="5446" spans="3:13" x14ac:dyDescent="0.25">
      <c r="C5446" s="95">
        <v>36090</v>
      </c>
      <c r="D5446">
        <v>1.6950000000000001</v>
      </c>
      <c r="E5446">
        <v>12.76</v>
      </c>
      <c r="F5446">
        <v>1.2005999999999999</v>
      </c>
      <c r="G5446">
        <v>64.45</v>
      </c>
      <c r="H5446">
        <v>40.299999999999997</v>
      </c>
      <c r="I5446">
        <v>221.25</v>
      </c>
      <c r="J5446">
        <v>294</v>
      </c>
      <c r="K5446">
        <v>120.12982558307938</v>
      </c>
      <c r="M5446">
        <v>15.99</v>
      </c>
    </row>
    <row r="5447" spans="3:13" x14ac:dyDescent="0.25">
      <c r="C5447" s="95">
        <v>36089</v>
      </c>
      <c r="D5447">
        <v>1.6964999999999999</v>
      </c>
      <c r="E5447">
        <v>12.85</v>
      </c>
      <c r="F5447">
        <v>1.1954</v>
      </c>
      <c r="G5447">
        <v>63.85</v>
      </c>
      <c r="H5447">
        <v>41.125</v>
      </c>
      <c r="I5447">
        <v>219</v>
      </c>
      <c r="J5447">
        <v>287</v>
      </c>
      <c r="K5447">
        <v>121.34941772097866</v>
      </c>
      <c r="M5447">
        <v>15.99</v>
      </c>
    </row>
    <row r="5448" spans="3:13" x14ac:dyDescent="0.25">
      <c r="C5448" s="95">
        <v>36088</v>
      </c>
      <c r="D5448">
        <v>1.7092000000000001</v>
      </c>
      <c r="E5448">
        <v>12.36</v>
      </c>
      <c r="F5448">
        <v>1.2018</v>
      </c>
      <c r="G5448">
        <v>64.3</v>
      </c>
      <c r="H5448">
        <v>40.424999999999997</v>
      </c>
      <c r="I5448">
        <v>219</v>
      </c>
      <c r="J5448">
        <v>286.25</v>
      </c>
      <c r="K5448">
        <v>121.04451968650385</v>
      </c>
      <c r="M5448">
        <v>16.010000000000002</v>
      </c>
    </row>
    <row r="5449" spans="3:13" x14ac:dyDescent="0.25">
      <c r="C5449" s="95">
        <v>36087</v>
      </c>
      <c r="D5449">
        <v>1.7001999999999999</v>
      </c>
      <c r="E5449">
        <v>12.39</v>
      </c>
      <c r="F5449">
        <v>1.2035</v>
      </c>
      <c r="G5449">
        <v>64.575000000000003</v>
      </c>
      <c r="H5449">
        <v>40.375</v>
      </c>
      <c r="I5449">
        <v>222</v>
      </c>
      <c r="J5449">
        <v>294</v>
      </c>
      <c r="K5449">
        <v>121.34941772097866</v>
      </c>
      <c r="M5449">
        <v>16.100000000000001</v>
      </c>
    </row>
    <row r="5450" spans="3:13" x14ac:dyDescent="0.25">
      <c r="C5450" s="95">
        <v>36084</v>
      </c>
      <c r="D5450">
        <v>1.702</v>
      </c>
      <c r="E5450">
        <v>13.13</v>
      </c>
      <c r="F5450">
        <v>1.2161999999999999</v>
      </c>
      <c r="G5450">
        <v>64.05</v>
      </c>
      <c r="H5450">
        <v>41.85</v>
      </c>
      <c r="I5450">
        <v>225.5</v>
      </c>
      <c r="J5450">
        <v>295.75</v>
      </c>
      <c r="K5450">
        <v>121.65431575545348</v>
      </c>
      <c r="M5450">
        <v>16.010000000000002</v>
      </c>
    </row>
    <row r="5451" spans="3:13" x14ac:dyDescent="0.25">
      <c r="C5451" s="95">
        <v>36083</v>
      </c>
      <c r="D5451">
        <v>1.7095</v>
      </c>
      <c r="E5451">
        <v>12.58</v>
      </c>
      <c r="F5451">
        <v>1.2059</v>
      </c>
      <c r="G5451">
        <v>64.099999999999994</v>
      </c>
      <c r="H5451">
        <v>42.774999999999999</v>
      </c>
      <c r="I5451">
        <v>227.25</v>
      </c>
      <c r="J5451">
        <v>291.75</v>
      </c>
      <c r="K5451">
        <v>121.65431575545348</v>
      </c>
      <c r="M5451">
        <v>15.99</v>
      </c>
    </row>
    <row r="5452" spans="3:13" x14ac:dyDescent="0.25">
      <c r="C5452" s="95">
        <v>36082</v>
      </c>
      <c r="D5452">
        <v>1.7054</v>
      </c>
      <c r="E5452">
        <v>12.69</v>
      </c>
      <c r="F5452">
        <v>1.1994</v>
      </c>
      <c r="G5452">
        <v>64.075000000000003</v>
      </c>
      <c r="H5452">
        <v>42.774999999999999</v>
      </c>
      <c r="I5452">
        <v>228</v>
      </c>
      <c r="J5452">
        <v>294</v>
      </c>
      <c r="K5452">
        <v>121.65431575545348</v>
      </c>
      <c r="M5452">
        <v>15.95</v>
      </c>
    </row>
    <row r="5453" spans="3:13" x14ac:dyDescent="0.25">
      <c r="C5453" s="95">
        <v>36081</v>
      </c>
      <c r="D5453">
        <v>1.706</v>
      </c>
      <c r="E5453">
        <v>13.03</v>
      </c>
      <c r="F5453">
        <v>1.204</v>
      </c>
      <c r="G5453">
        <v>63.375</v>
      </c>
      <c r="H5453">
        <v>42.75</v>
      </c>
      <c r="I5453">
        <v>228</v>
      </c>
      <c r="J5453">
        <v>296</v>
      </c>
      <c r="K5453">
        <v>121.34941772097866</v>
      </c>
      <c r="M5453">
        <v>16</v>
      </c>
    </row>
    <row r="5454" spans="3:13" x14ac:dyDescent="0.25">
      <c r="C5454" s="95">
        <v>36080</v>
      </c>
      <c r="D5454">
        <v>1.6909000000000001</v>
      </c>
      <c r="E5454">
        <v>13.1</v>
      </c>
      <c r="F5454">
        <v>1.1975</v>
      </c>
      <c r="G5454">
        <v>62.75</v>
      </c>
      <c r="H5454">
        <v>42.65</v>
      </c>
      <c r="I5454">
        <v>220</v>
      </c>
      <c r="J5454">
        <v>290.25</v>
      </c>
      <c r="K5454">
        <v>121.34941772097866</v>
      </c>
      <c r="M5454">
        <v>15.98</v>
      </c>
    </row>
    <row r="5455" spans="3:13" x14ac:dyDescent="0.25">
      <c r="C5455" s="95">
        <v>36077</v>
      </c>
      <c r="D5455">
        <v>1.7050000000000001</v>
      </c>
      <c r="E5455">
        <v>13.27</v>
      </c>
      <c r="F5455">
        <v>1.2110000000000001</v>
      </c>
      <c r="G5455">
        <v>62.45</v>
      </c>
      <c r="H5455">
        <v>42.85</v>
      </c>
      <c r="I5455">
        <v>221.5</v>
      </c>
      <c r="J5455">
        <v>296.75</v>
      </c>
      <c r="K5455">
        <v>121.65431575545348</v>
      </c>
      <c r="M5455">
        <v>16.03</v>
      </c>
    </row>
    <row r="5456" spans="3:13" x14ac:dyDescent="0.25">
      <c r="C5456" s="95">
        <v>36076</v>
      </c>
      <c r="D5456">
        <v>1.7110000000000001</v>
      </c>
      <c r="E5456">
        <v>13.18</v>
      </c>
      <c r="F5456">
        <v>1.224</v>
      </c>
      <c r="G5456">
        <v>60.95</v>
      </c>
      <c r="H5456">
        <v>42.35</v>
      </c>
      <c r="I5456">
        <v>217.25</v>
      </c>
      <c r="J5456">
        <v>299</v>
      </c>
      <c r="K5456">
        <v>121.9592137899283</v>
      </c>
      <c r="M5456">
        <v>15.99</v>
      </c>
    </row>
    <row r="5457" spans="3:13" x14ac:dyDescent="0.25">
      <c r="C5457" s="95">
        <v>36075</v>
      </c>
      <c r="D5457">
        <v>1.7</v>
      </c>
      <c r="E5457">
        <v>13.78</v>
      </c>
      <c r="F5457">
        <v>1.2172000000000001</v>
      </c>
      <c r="G5457">
        <v>61.25</v>
      </c>
      <c r="H5457">
        <v>42.3</v>
      </c>
      <c r="I5457">
        <v>217.25</v>
      </c>
      <c r="J5457">
        <v>295.5</v>
      </c>
      <c r="K5457">
        <v>121.19696870374125</v>
      </c>
      <c r="M5457">
        <v>15.99</v>
      </c>
    </row>
    <row r="5458" spans="3:13" x14ac:dyDescent="0.25">
      <c r="C5458" s="95">
        <v>36074</v>
      </c>
      <c r="D5458">
        <v>1.6850000000000001</v>
      </c>
      <c r="E5458">
        <v>14.12</v>
      </c>
      <c r="F5458">
        <v>1.2081999999999999</v>
      </c>
      <c r="G5458">
        <v>60.3</v>
      </c>
      <c r="H5458">
        <v>40.85</v>
      </c>
      <c r="I5458">
        <v>210.25</v>
      </c>
      <c r="J5458">
        <v>283.75</v>
      </c>
      <c r="K5458">
        <v>120.4347236175542</v>
      </c>
      <c r="M5458">
        <v>16</v>
      </c>
    </row>
    <row r="5459" spans="3:13" x14ac:dyDescent="0.25">
      <c r="C5459" s="95">
        <v>36073</v>
      </c>
      <c r="D5459">
        <v>1.6833</v>
      </c>
      <c r="E5459">
        <v>14.07</v>
      </c>
      <c r="F5459">
        <v>1.2048000000000001</v>
      </c>
      <c r="G5459">
        <v>59.4</v>
      </c>
      <c r="H5459">
        <v>41.55</v>
      </c>
      <c r="I5459">
        <v>209.75</v>
      </c>
      <c r="J5459">
        <v>286.5</v>
      </c>
      <c r="K5459">
        <v>120.12982558307938</v>
      </c>
      <c r="M5459">
        <v>16</v>
      </c>
    </row>
    <row r="5460" spans="3:13" x14ac:dyDescent="0.25">
      <c r="C5460" s="95">
        <v>36070</v>
      </c>
      <c r="D5460">
        <v>1.6988000000000001</v>
      </c>
      <c r="E5460">
        <v>14.36</v>
      </c>
      <c r="F5460">
        <v>1.1952</v>
      </c>
      <c r="G5460">
        <v>59.524999999999999</v>
      </c>
      <c r="H5460">
        <v>42.174999999999997</v>
      </c>
      <c r="I5460">
        <v>206.5</v>
      </c>
      <c r="J5460">
        <v>276</v>
      </c>
      <c r="K5460">
        <v>119.97737656584196</v>
      </c>
      <c r="M5460">
        <v>15.85</v>
      </c>
    </row>
    <row r="5461" spans="3:13" x14ac:dyDescent="0.25">
      <c r="C5461" s="95">
        <v>36069</v>
      </c>
      <c r="D5461">
        <v>1.7036</v>
      </c>
      <c r="E5461">
        <v>14.11</v>
      </c>
      <c r="F5461">
        <v>1.1921999999999999</v>
      </c>
      <c r="G5461">
        <v>59.524999999999999</v>
      </c>
      <c r="H5461">
        <v>42.55</v>
      </c>
      <c r="I5461">
        <v>204.75</v>
      </c>
      <c r="J5461">
        <v>269</v>
      </c>
      <c r="K5461">
        <v>119.97737656584196</v>
      </c>
      <c r="M5461">
        <v>15.16</v>
      </c>
    </row>
    <row r="5462" spans="3:13" x14ac:dyDescent="0.25">
      <c r="C5462" s="95">
        <v>36068</v>
      </c>
      <c r="D5462">
        <v>1.6980999999999999</v>
      </c>
      <c r="E5462">
        <v>14.68</v>
      </c>
      <c r="F5462">
        <v>1.179</v>
      </c>
      <c r="G5462">
        <v>59.075000000000003</v>
      </c>
      <c r="H5462">
        <v>42.625</v>
      </c>
      <c r="I5462">
        <v>209</v>
      </c>
      <c r="J5462">
        <v>269.25</v>
      </c>
      <c r="K5462">
        <v>119.36758049689233</v>
      </c>
      <c r="M5462">
        <v>15.14</v>
      </c>
    </row>
    <row r="5463" spans="3:13" x14ac:dyDescent="0.25">
      <c r="C5463" s="95">
        <v>36067</v>
      </c>
      <c r="D5463">
        <v>1.7090000000000001</v>
      </c>
      <c r="E5463">
        <v>14.61</v>
      </c>
      <c r="F5463">
        <v>1.1774</v>
      </c>
      <c r="G5463">
        <v>59.5</v>
      </c>
      <c r="H5463">
        <v>42.625</v>
      </c>
      <c r="I5463">
        <v>211.75</v>
      </c>
      <c r="J5463">
        <v>276.75</v>
      </c>
      <c r="K5463">
        <v>119.36758049689233</v>
      </c>
      <c r="M5463">
        <v>15.22</v>
      </c>
    </row>
    <row r="5464" spans="3:13" x14ac:dyDescent="0.25">
      <c r="C5464" s="95">
        <v>36066</v>
      </c>
      <c r="D5464">
        <v>1.7102999999999999</v>
      </c>
      <c r="E5464">
        <v>14.35</v>
      </c>
      <c r="F5464">
        <v>1.1742999999999999</v>
      </c>
      <c r="G5464">
        <v>59.625</v>
      </c>
      <c r="H5464">
        <v>43.1</v>
      </c>
      <c r="I5464">
        <v>212.75</v>
      </c>
      <c r="J5464">
        <v>276.75</v>
      </c>
      <c r="K5464">
        <v>119.36758049689233</v>
      </c>
      <c r="M5464">
        <v>15.22</v>
      </c>
    </row>
    <row r="5465" spans="3:13" x14ac:dyDescent="0.25">
      <c r="C5465" s="95">
        <v>36063</v>
      </c>
      <c r="D5465">
        <v>1.6984999999999999</v>
      </c>
      <c r="E5465">
        <v>14.43</v>
      </c>
      <c r="F5465">
        <v>1.1713</v>
      </c>
      <c r="G5465">
        <v>60.5</v>
      </c>
      <c r="H5465">
        <v>41.8</v>
      </c>
      <c r="I5465">
        <v>210.5</v>
      </c>
      <c r="J5465">
        <v>276.25</v>
      </c>
      <c r="K5465">
        <v>119.36758049689233</v>
      </c>
      <c r="M5465">
        <v>15.21</v>
      </c>
    </row>
    <row r="5466" spans="3:13" x14ac:dyDescent="0.25">
      <c r="C5466" s="95">
        <v>36062</v>
      </c>
      <c r="D5466">
        <v>1.6950000000000001</v>
      </c>
      <c r="E5466">
        <v>14.68</v>
      </c>
      <c r="F5466">
        <v>1.1734</v>
      </c>
      <c r="G5466">
        <v>60.875</v>
      </c>
      <c r="H5466">
        <v>41.95</v>
      </c>
      <c r="I5466">
        <v>208.5</v>
      </c>
      <c r="J5466">
        <v>278.75</v>
      </c>
      <c r="K5466">
        <v>118.60533541070528</v>
      </c>
      <c r="M5466">
        <v>15.2</v>
      </c>
    </row>
    <row r="5467" spans="3:13" x14ac:dyDescent="0.25">
      <c r="C5467" s="95">
        <v>36061</v>
      </c>
      <c r="D5467">
        <v>1.6850000000000001</v>
      </c>
      <c r="E5467">
        <v>14.52</v>
      </c>
      <c r="F5467">
        <v>1.169</v>
      </c>
      <c r="G5467">
        <v>60.975000000000001</v>
      </c>
      <c r="H5467">
        <v>41.625</v>
      </c>
      <c r="I5467">
        <v>205.5</v>
      </c>
      <c r="J5467">
        <v>274.25</v>
      </c>
      <c r="K5467">
        <v>118.45288639346786</v>
      </c>
      <c r="M5467">
        <v>15.2</v>
      </c>
    </row>
    <row r="5468" spans="3:13" x14ac:dyDescent="0.25">
      <c r="C5468" s="95">
        <v>36060</v>
      </c>
      <c r="D5468">
        <v>1.6809000000000001</v>
      </c>
      <c r="E5468">
        <v>14.49</v>
      </c>
      <c r="F5468">
        <v>1.1674</v>
      </c>
      <c r="G5468">
        <v>61.8</v>
      </c>
      <c r="H5468">
        <v>41.375</v>
      </c>
      <c r="I5468">
        <v>206.5</v>
      </c>
      <c r="J5468">
        <v>274.25</v>
      </c>
      <c r="K5468">
        <v>118.14798835899305</v>
      </c>
      <c r="M5468">
        <v>15.17</v>
      </c>
    </row>
    <row r="5469" spans="3:13" x14ac:dyDescent="0.25">
      <c r="C5469" s="95">
        <v>36059</v>
      </c>
      <c r="D5469">
        <v>1.6819999999999999</v>
      </c>
      <c r="E5469">
        <v>14.38</v>
      </c>
      <c r="F5469">
        <v>1.1614</v>
      </c>
      <c r="G5469">
        <v>62.05</v>
      </c>
      <c r="H5469">
        <v>41.7</v>
      </c>
      <c r="I5469">
        <v>193.25</v>
      </c>
      <c r="J5469">
        <v>256</v>
      </c>
      <c r="K5469">
        <v>117.84309032451823</v>
      </c>
      <c r="M5469">
        <v>15.19</v>
      </c>
    </row>
    <row r="5470" spans="3:13" x14ac:dyDescent="0.25">
      <c r="C5470" s="95">
        <v>36056</v>
      </c>
      <c r="D5470">
        <v>1.6830000000000001</v>
      </c>
      <c r="E5470">
        <v>14.17</v>
      </c>
      <c r="F5470">
        <v>1.1621999999999999</v>
      </c>
      <c r="G5470">
        <v>62.5</v>
      </c>
      <c r="H5470">
        <v>40.725000000000001</v>
      </c>
      <c r="I5470">
        <v>193.75</v>
      </c>
      <c r="J5470">
        <v>254.5</v>
      </c>
      <c r="K5470">
        <v>118.14798835899305</v>
      </c>
      <c r="M5470">
        <v>15.22</v>
      </c>
    </row>
    <row r="5471" spans="3:13" x14ac:dyDescent="0.25">
      <c r="C5471" s="95">
        <v>36055</v>
      </c>
      <c r="D5471">
        <v>1.6819999999999999</v>
      </c>
      <c r="E5471">
        <v>13.54</v>
      </c>
      <c r="F5471">
        <v>1.159</v>
      </c>
      <c r="G5471">
        <v>62.35</v>
      </c>
      <c r="H5471">
        <v>41.35</v>
      </c>
      <c r="I5471">
        <v>195.75</v>
      </c>
      <c r="J5471">
        <v>253.5</v>
      </c>
      <c r="K5471">
        <v>117.99553934175563</v>
      </c>
      <c r="M5471">
        <v>15.2</v>
      </c>
    </row>
    <row r="5472" spans="3:13" x14ac:dyDescent="0.25">
      <c r="C5472" s="95">
        <v>36054</v>
      </c>
      <c r="D5472">
        <v>1.6785000000000001</v>
      </c>
      <c r="E5472">
        <v>13.26</v>
      </c>
      <c r="F5472">
        <v>1.1604000000000001</v>
      </c>
      <c r="G5472">
        <v>61.45</v>
      </c>
      <c r="H5472">
        <v>40.875</v>
      </c>
      <c r="I5472">
        <v>197.75</v>
      </c>
      <c r="J5472">
        <v>249</v>
      </c>
      <c r="K5472">
        <v>116.77594720385635</v>
      </c>
      <c r="M5472">
        <v>15.25</v>
      </c>
    </row>
    <row r="5473" spans="3:13" x14ac:dyDescent="0.25">
      <c r="C5473" s="95">
        <v>36053</v>
      </c>
      <c r="D5473">
        <v>1.6758</v>
      </c>
      <c r="E5473">
        <v>13.02</v>
      </c>
      <c r="F5473">
        <v>1.1599999999999999</v>
      </c>
      <c r="G5473">
        <v>62.125</v>
      </c>
      <c r="H5473">
        <v>41.174999999999997</v>
      </c>
      <c r="I5473">
        <v>198.75</v>
      </c>
      <c r="J5473">
        <v>254.25</v>
      </c>
      <c r="K5473">
        <v>117.08084523833118</v>
      </c>
      <c r="M5473">
        <v>15.28</v>
      </c>
    </row>
    <row r="5474" spans="3:13" x14ac:dyDescent="0.25">
      <c r="C5474" s="95">
        <v>36052</v>
      </c>
      <c r="D5474">
        <v>1.6795</v>
      </c>
      <c r="E5474">
        <v>12.85</v>
      </c>
      <c r="F5474">
        <v>1.1583000000000001</v>
      </c>
      <c r="G5474">
        <v>61.274999999999999</v>
      </c>
      <c r="H5474">
        <v>39.424999999999997</v>
      </c>
      <c r="I5474">
        <v>196.75</v>
      </c>
      <c r="J5474">
        <v>248.5</v>
      </c>
      <c r="K5474">
        <v>117.84309032451823</v>
      </c>
      <c r="M5474">
        <v>15.28</v>
      </c>
    </row>
    <row r="5475" spans="3:13" x14ac:dyDescent="0.25">
      <c r="C5475" s="95">
        <v>36049</v>
      </c>
      <c r="D5475">
        <v>1.673</v>
      </c>
      <c r="E5475">
        <v>12.93</v>
      </c>
      <c r="F5475">
        <v>1.1581999999999999</v>
      </c>
      <c r="G5475">
        <v>61.325000000000003</v>
      </c>
      <c r="H5475">
        <v>38.825000000000003</v>
      </c>
      <c r="I5475">
        <v>195.75</v>
      </c>
      <c r="J5475">
        <v>243.5</v>
      </c>
      <c r="K5475">
        <v>117.84309032451823</v>
      </c>
      <c r="M5475">
        <v>15.3</v>
      </c>
    </row>
    <row r="5476" spans="3:13" x14ac:dyDescent="0.25">
      <c r="C5476" s="95">
        <v>36048</v>
      </c>
      <c r="D5476">
        <v>1.6895</v>
      </c>
      <c r="E5476">
        <v>13.27</v>
      </c>
      <c r="F5476">
        <v>1.1661999999999999</v>
      </c>
      <c r="G5476">
        <v>59.825000000000003</v>
      </c>
      <c r="H5476">
        <v>38.375</v>
      </c>
      <c r="I5476">
        <v>200.5</v>
      </c>
      <c r="J5476">
        <v>248</v>
      </c>
      <c r="K5476">
        <v>115.40390604871966</v>
      </c>
      <c r="M5476">
        <v>15.3</v>
      </c>
    </row>
    <row r="5477" spans="3:13" x14ac:dyDescent="0.25">
      <c r="C5477" s="95">
        <v>36047</v>
      </c>
      <c r="D5477">
        <v>1.6685000000000001</v>
      </c>
      <c r="E5477">
        <v>12.76</v>
      </c>
      <c r="F5477">
        <v>1.1439999999999999</v>
      </c>
      <c r="G5477">
        <v>58.95</v>
      </c>
      <c r="H5477">
        <v>38.950000000000003</v>
      </c>
      <c r="I5477">
        <v>198.5</v>
      </c>
      <c r="J5477">
        <v>245</v>
      </c>
      <c r="K5477">
        <v>116.62349818661895</v>
      </c>
      <c r="M5477">
        <v>15.26</v>
      </c>
    </row>
    <row r="5478" spans="3:13" x14ac:dyDescent="0.25">
      <c r="C5478" s="95">
        <v>36046</v>
      </c>
      <c r="D5478">
        <v>1.6568000000000001</v>
      </c>
      <c r="E5478">
        <v>12.99</v>
      </c>
      <c r="F5478">
        <v>1.1347</v>
      </c>
      <c r="G5478">
        <v>58.95</v>
      </c>
      <c r="H5478">
        <v>37.975000000000001</v>
      </c>
      <c r="I5478">
        <v>200.25</v>
      </c>
      <c r="J5478">
        <v>250</v>
      </c>
      <c r="K5478">
        <v>117.08084523833118</v>
      </c>
      <c r="M5478">
        <v>15.2</v>
      </c>
    </row>
    <row r="5479" spans="3:13" x14ac:dyDescent="0.25">
      <c r="C5479" s="95">
        <v>36045</v>
      </c>
      <c r="D5479">
        <v>1.6659999999999999</v>
      </c>
      <c r="E5479">
        <v>13.06</v>
      </c>
      <c r="F5479">
        <v>1.1409</v>
      </c>
      <c r="G5479">
        <v>58.125</v>
      </c>
      <c r="H5479">
        <v>37.125</v>
      </c>
      <c r="I5479">
        <v>195.5</v>
      </c>
      <c r="J5479">
        <v>246</v>
      </c>
      <c r="K5479">
        <v>117.385743272806</v>
      </c>
      <c r="M5479">
        <v>15.18</v>
      </c>
    </row>
    <row r="5480" spans="3:13" x14ac:dyDescent="0.25">
      <c r="C5480" s="95">
        <v>36042</v>
      </c>
      <c r="D5480">
        <v>1.67</v>
      </c>
      <c r="E5480">
        <v>13.31</v>
      </c>
      <c r="F5480">
        <v>1.1375999999999999</v>
      </c>
      <c r="G5480">
        <v>58.125</v>
      </c>
      <c r="H5480">
        <v>37.125</v>
      </c>
      <c r="I5480">
        <v>195.5</v>
      </c>
      <c r="J5480">
        <v>246</v>
      </c>
      <c r="K5480">
        <v>117.08084523833118</v>
      </c>
      <c r="M5480">
        <v>15.18</v>
      </c>
    </row>
    <row r="5481" spans="3:13" x14ac:dyDescent="0.25">
      <c r="C5481" s="95">
        <v>36041</v>
      </c>
      <c r="D5481">
        <v>1.675</v>
      </c>
      <c r="E5481">
        <v>13.44</v>
      </c>
      <c r="F5481">
        <v>1.1392</v>
      </c>
      <c r="G5481">
        <v>57.9</v>
      </c>
      <c r="H5481">
        <v>37.299999999999997</v>
      </c>
      <c r="I5481">
        <v>195.5</v>
      </c>
      <c r="J5481">
        <v>244.25</v>
      </c>
      <c r="K5481">
        <v>117.08084523833118</v>
      </c>
      <c r="M5481">
        <v>15.04</v>
      </c>
    </row>
    <row r="5482" spans="3:13" x14ac:dyDescent="0.25">
      <c r="C5482" s="95">
        <v>36040</v>
      </c>
      <c r="D5482">
        <v>1.6691</v>
      </c>
      <c r="E5482">
        <v>12.46</v>
      </c>
      <c r="F5482">
        <v>1.1273</v>
      </c>
      <c r="G5482">
        <v>58.3</v>
      </c>
      <c r="H5482">
        <v>37.950000000000003</v>
      </c>
      <c r="I5482">
        <v>192.25</v>
      </c>
      <c r="J5482">
        <v>240</v>
      </c>
      <c r="K5482">
        <v>117.385743272806</v>
      </c>
      <c r="M5482">
        <v>15.08</v>
      </c>
    </row>
    <row r="5483" spans="3:13" x14ac:dyDescent="0.25">
      <c r="C5483" s="95">
        <v>36039</v>
      </c>
      <c r="D5483">
        <v>1.6745000000000001</v>
      </c>
      <c r="E5483">
        <v>12.59</v>
      </c>
      <c r="F5483">
        <v>1.1252</v>
      </c>
      <c r="G5483">
        <v>59</v>
      </c>
      <c r="H5483">
        <v>36.725000000000001</v>
      </c>
      <c r="I5483">
        <v>190</v>
      </c>
      <c r="J5483">
        <v>236.5</v>
      </c>
      <c r="K5483">
        <v>117.385743272806</v>
      </c>
      <c r="M5483">
        <v>15.08</v>
      </c>
    </row>
    <row r="5484" spans="3:13" x14ac:dyDescent="0.25">
      <c r="C5484" s="95">
        <v>36038</v>
      </c>
      <c r="D5484">
        <v>1.6819999999999999</v>
      </c>
      <c r="E5484">
        <v>12.56</v>
      </c>
      <c r="F5484">
        <v>1.1296999999999999</v>
      </c>
      <c r="G5484">
        <v>58.7</v>
      </c>
      <c r="H5484">
        <v>37.274999999999999</v>
      </c>
      <c r="I5484">
        <v>187.25</v>
      </c>
      <c r="J5484">
        <v>237.5</v>
      </c>
      <c r="K5484">
        <v>117.99553934175563</v>
      </c>
      <c r="M5484">
        <v>15.41</v>
      </c>
    </row>
    <row r="5485" spans="3:13" x14ac:dyDescent="0.25">
      <c r="C5485" s="95">
        <v>36035</v>
      </c>
      <c r="D5485">
        <v>1.68</v>
      </c>
      <c r="E5485">
        <v>12.56</v>
      </c>
      <c r="F5485">
        <v>1.1162000000000001</v>
      </c>
      <c r="G5485">
        <v>59.1</v>
      </c>
      <c r="H5485">
        <v>39.274999999999999</v>
      </c>
      <c r="I5485">
        <v>189.75</v>
      </c>
      <c r="J5485">
        <v>241.25</v>
      </c>
      <c r="K5485">
        <v>117.99553934175563</v>
      </c>
      <c r="M5485">
        <v>15.41</v>
      </c>
    </row>
    <row r="5486" spans="3:13" x14ac:dyDescent="0.25">
      <c r="C5486" s="95">
        <v>36034</v>
      </c>
      <c r="D5486">
        <v>1.6533</v>
      </c>
      <c r="E5486">
        <v>12.28</v>
      </c>
      <c r="F5486">
        <v>1.0980000000000001</v>
      </c>
      <c r="G5486">
        <v>58.45</v>
      </c>
      <c r="H5486">
        <v>41.075000000000003</v>
      </c>
      <c r="I5486">
        <v>195.5</v>
      </c>
      <c r="J5486">
        <v>243.75</v>
      </c>
      <c r="K5486">
        <v>117.99553934175563</v>
      </c>
      <c r="M5486">
        <v>15.4</v>
      </c>
    </row>
    <row r="5487" spans="3:13" x14ac:dyDescent="0.25">
      <c r="C5487" s="95">
        <v>36033</v>
      </c>
      <c r="D5487">
        <v>1.6375</v>
      </c>
      <c r="E5487">
        <v>12.5</v>
      </c>
      <c r="F5487">
        <v>1.0931</v>
      </c>
      <c r="G5487">
        <v>58.625</v>
      </c>
      <c r="H5487">
        <v>41.2</v>
      </c>
      <c r="I5487">
        <v>198.25</v>
      </c>
      <c r="J5487">
        <v>245.25</v>
      </c>
      <c r="K5487">
        <v>117.5381922900434</v>
      </c>
      <c r="M5487">
        <v>15.4</v>
      </c>
    </row>
    <row r="5488" spans="3:13" x14ac:dyDescent="0.25">
      <c r="C5488" s="95">
        <v>36032</v>
      </c>
      <c r="D5488">
        <v>1.6385000000000001</v>
      </c>
      <c r="E5488">
        <v>12.68</v>
      </c>
      <c r="F5488">
        <v>1.0972</v>
      </c>
      <c r="G5488">
        <v>57.825000000000003</v>
      </c>
      <c r="H5488">
        <v>40.75</v>
      </c>
      <c r="I5488">
        <v>203.5</v>
      </c>
      <c r="J5488">
        <v>247.5</v>
      </c>
      <c r="K5488">
        <v>117.99553934175563</v>
      </c>
      <c r="M5488">
        <v>15.39</v>
      </c>
    </row>
    <row r="5489" spans="3:13" x14ac:dyDescent="0.25">
      <c r="C5489" s="95">
        <v>36031</v>
      </c>
      <c r="D5489">
        <v>1.6404000000000001</v>
      </c>
      <c r="E5489">
        <v>12.55</v>
      </c>
      <c r="F5489">
        <v>1.0988</v>
      </c>
      <c r="G5489">
        <v>57.95</v>
      </c>
      <c r="H5489">
        <v>41.6</v>
      </c>
      <c r="I5489">
        <v>205.75</v>
      </c>
      <c r="J5489">
        <v>253</v>
      </c>
      <c r="K5489">
        <v>118.9102334451801</v>
      </c>
      <c r="M5489">
        <v>15.39</v>
      </c>
    </row>
    <row r="5490" spans="3:13" x14ac:dyDescent="0.25">
      <c r="C5490" s="95">
        <v>36028</v>
      </c>
      <c r="D5490">
        <v>1.637</v>
      </c>
      <c r="E5490">
        <v>12.27</v>
      </c>
      <c r="F5490">
        <v>1.0979000000000001</v>
      </c>
      <c r="G5490">
        <v>58.024999999999999</v>
      </c>
      <c r="H5490">
        <v>41.674999999999997</v>
      </c>
      <c r="I5490">
        <v>205.5</v>
      </c>
      <c r="J5490">
        <v>253</v>
      </c>
      <c r="K5490">
        <v>119.52002951412975</v>
      </c>
      <c r="M5490">
        <v>15.39</v>
      </c>
    </row>
    <row r="5491" spans="3:13" x14ac:dyDescent="0.25">
      <c r="C5491" s="95">
        <v>36027</v>
      </c>
      <c r="D5491">
        <v>1.629</v>
      </c>
      <c r="E5491">
        <v>12.64</v>
      </c>
      <c r="F5491">
        <v>1.0966</v>
      </c>
      <c r="G5491">
        <v>59</v>
      </c>
      <c r="H5491">
        <v>43.25</v>
      </c>
      <c r="I5491">
        <v>208.25</v>
      </c>
      <c r="J5491">
        <v>255.75</v>
      </c>
      <c r="K5491">
        <v>118.9102334451801</v>
      </c>
      <c r="M5491">
        <v>15.3</v>
      </c>
    </row>
    <row r="5492" spans="3:13" x14ac:dyDescent="0.25">
      <c r="C5492" s="95">
        <v>36026</v>
      </c>
      <c r="D5492">
        <v>1.6220000000000001</v>
      </c>
      <c r="E5492">
        <v>12.29</v>
      </c>
      <c r="F5492">
        <v>1.0963000000000001</v>
      </c>
      <c r="G5492">
        <v>59.25</v>
      </c>
      <c r="H5492">
        <v>43.674999999999997</v>
      </c>
      <c r="I5492">
        <v>209.75</v>
      </c>
      <c r="J5492">
        <v>258</v>
      </c>
      <c r="K5492">
        <v>118.9102334451801</v>
      </c>
      <c r="M5492">
        <v>15.28</v>
      </c>
    </row>
    <row r="5493" spans="3:13" x14ac:dyDescent="0.25">
      <c r="C5493" s="95">
        <v>36025</v>
      </c>
      <c r="D5493">
        <v>1.6165</v>
      </c>
      <c r="E5493">
        <v>12.09</v>
      </c>
      <c r="F5493">
        <v>1.0939000000000001</v>
      </c>
      <c r="G5493">
        <v>60.375</v>
      </c>
      <c r="H5493">
        <v>44.075000000000003</v>
      </c>
      <c r="I5493">
        <v>208.75</v>
      </c>
      <c r="J5493">
        <v>258.25</v>
      </c>
      <c r="K5493">
        <v>118.45288639346786</v>
      </c>
      <c r="M5493">
        <v>15.33</v>
      </c>
    </row>
    <row r="5494" spans="3:13" x14ac:dyDescent="0.25">
      <c r="C5494" s="95">
        <v>36024</v>
      </c>
      <c r="D5494">
        <v>1.6147</v>
      </c>
      <c r="E5494">
        <v>12.28</v>
      </c>
      <c r="F5494">
        <v>1.0976999999999999</v>
      </c>
      <c r="G5494">
        <v>59.225000000000001</v>
      </c>
      <c r="H5494">
        <v>43.5</v>
      </c>
      <c r="I5494">
        <v>208.5</v>
      </c>
      <c r="J5494">
        <v>262.5</v>
      </c>
      <c r="K5494">
        <v>118.60533541070528</v>
      </c>
      <c r="M5494">
        <v>15.35</v>
      </c>
    </row>
    <row r="5495" spans="3:13" x14ac:dyDescent="0.25">
      <c r="C5495" s="95">
        <v>36021</v>
      </c>
      <c r="D5495">
        <v>1.6165</v>
      </c>
      <c r="E5495">
        <v>12.05</v>
      </c>
      <c r="F5495">
        <v>1.0944</v>
      </c>
      <c r="G5495">
        <v>60.075000000000003</v>
      </c>
      <c r="H5495">
        <v>52.674999999999997</v>
      </c>
      <c r="I5495">
        <v>206.5</v>
      </c>
      <c r="J5495">
        <v>260</v>
      </c>
      <c r="K5495">
        <v>118.14798835899305</v>
      </c>
      <c r="M5495">
        <v>15.3</v>
      </c>
    </row>
    <row r="5496" spans="3:13" x14ac:dyDescent="0.25">
      <c r="C5496" s="95">
        <v>36020</v>
      </c>
      <c r="D5496">
        <v>1.6240000000000001</v>
      </c>
      <c r="E5496">
        <v>12.09</v>
      </c>
      <c r="F5496">
        <v>1.1046</v>
      </c>
      <c r="G5496">
        <v>60.65</v>
      </c>
      <c r="H5496">
        <v>52.825000000000003</v>
      </c>
      <c r="I5496">
        <v>206.75</v>
      </c>
      <c r="J5496">
        <v>253.5</v>
      </c>
      <c r="K5496">
        <v>118.14798835899305</v>
      </c>
      <c r="M5496">
        <v>15.3</v>
      </c>
    </row>
    <row r="5497" spans="3:13" x14ac:dyDescent="0.25">
      <c r="C5497" s="95">
        <v>36019</v>
      </c>
      <c r="D5497">
        <v>1.6262000000000001</v>
      </c>
      <c r="E5497">
        <v>11.77</v>
      </c>
      <c r="F5497">
        <v>1.1099000000000001</v>
      </c>
      <c r="G5497">
        <v>60.225000000000001</v>
      </c>
      <c r="H5497">
        <v>52.15</v>
      </c>
      <c r="I5497">
        <v>209.25</v>
      </c>
      <c r="J5497">
        <v>259.25</v>
      </c>
      <c r="K5497">
        <v>116.0137021176693</v>
      </c>
      <c r="M5497">
        <v>15.3</v>
      </c>
    </row>
    <row r="5498" spans="3:13" x14ac:dyDescent="0.25">
      <c r="C5498" s="95">
        <v>36018</v>
      </c>
      <c r="D5498">
        <v>1.63</v>
      </c>
      <c r="E5498">
        <v>11.64</v>
      </c>
      <c r="F5498">
        <v>1.1057999999999999</v>
      </c>
      <c r="G5498">
        <v>61.7</v>
      </c>
      <c r="H5498">
        <v>51.225000000000001</v>
      </c>
      <c r="I5498">
        <v>214</v>
      </c>
      <c r="J5498">
        <v>253.75</v>
      </c>
      <c r="K5498">
        <v>115.55635506595706</v>
      </c>
      <c r="M5498">
        <v>15.26</v>
      </c>
    </row>
    <row r="5499" spans="3:13" x14ac:dyDescent="0.25">
      <c r="C5499" s="95">
        <v>36017</v>
      </c>
      <c r="D5499">
        <v>1.6345000000000001</v>
      </c>
      <c r="E5499">
        <v>11.91</v>
      </c>
      <c r="F5499">
        <v>1.1074999999999999</v>
      </c>
      <c r="G5499">
        <v>62.524999999999999</v>
      </c>
      <c r="H5499">
        <v>52.174999999999997</v>
      </c>
      <c r="I5499">
        <v>214.5</v>
      </c>
      <c r="J5499">
        <v>256</v>
      </c>
      <c r="K5499">
        <v>114.33676292805778</v>
      </c>
      <c r="M5499">
        <v>15.3</v>
      </c>
    </row>
    <row r="5500" spans="3:13" x14ac:dyDescent="0.25">
      <c r="C5500" s="95">
        <v>36014</v>
      </c>
      <c r="D5500">
        <v>1.6288</v>
      </c>
      <c r="E5500">
        <v>12.59</v>
      </c>
      <c r="F5500">
        <v>1.1083000000000001</v>
      </c>
      <c r="G5500">
        <v>62.875</v>
      </c>
      <c r="H5500">
        <v>52.9</v>
      </c>
      <c r="I5500">
        <v>211.25</v>
      </c>
      <c r="J5500">
        <v>251.5</v>
      </c>
      <c r="K5500">
        <v>113.1171707901585</v>
      </c>
      <c r="M5500">
        <v>15.32</v>
      </c>
    </row>
    <row r="5501" spans="3:13" x14ac:dyDescent="0.25">
      <c r="C5501" s="95">
        <v>36013</v>
      </c>
      <c r="D5501">
        <v>1.6332</v>
      </c>
      <c r="E5501">
        <v>12.61</v>
      </c>
      <c r="F5501">
        <v>1.1106</v>
      </c>
      <c r="G5501">
        <v>61.575000000000003</v>
      </c>
      <c r="H5501">
        <v>51.774999999999999</v>
      </c>
      <c r="I5501">
        <v>210.25</v>
      </c>
      <c r="J5501">
        <v>251.25</v>
      </c>
      <c r="K5501">
        <v>111.89757865225921</v>
      </c>
      <c r="M5501">
        <v>15.38</v>
      </c>
    </row>
    <row r="5502" spans="3:13" x14ac:dyDescent="0.25">
      <c r="C5502" s="95">
        <v>36012</v>
      </c>
      <c r="D5502">
        <v>1.6359999999999999</v>
      </c>
      <c r="E5502">
        <v>12.57</v>
      </c>
      <c r="F5502">
        <v>1.1117999999999999</v>
      </c>
      <c r="G5502">
        <v>61.325000000000003</v>
      </c>
      <c r="H5502">
        <v>50.774999999999999</v>
      </c>
      <c r="I5502">
        <v>211.5</v>
      </c>
      <c r="J5502">
        <v>246.75</v>
      </c>
      <c r="K5502">
        <v>110.22063946264771</v>
      </c>
      <c r="M5502">
        <v>15.26</v>
      </c>
    </row>
    <row r="5503" spans="3:13" x14ac:dyDescent="0.25">
      <c r="C5503" s="95">
        <v>36011</v>
      </c>
      <c r="D5503">
        <v>1.6375</v>
      </c>
      <c r="E5503">
        <v>12.7</v>
      </c>
      <c r="F5503">
        <v>1.1114999999999999</v>
      </c>
      <c r="G5503">
        <v>59.825000000000003</v>
      </c>
      <c r="H5503">
        <v>50.4</v>
      </c>
      <c r="I5503">
        <v>213.5</v>
      </c>
      <c r="J5503">
        <v>247.25</v>
      </c>
      <c r="K5503">
        <v>109.76329241093548</v>
      </c>
      <c r="M5503">
        <v>15.2</v>
      </c>
    </row>
    <row r="5504" spans="3:13" x14ac:dyDescent="0.25">
      <c r="C5504" s="95">
        <v>36010</v>
      </c>
      <c r="D5504">
        <v>1.6265000000000001</v>
      </c>
      <c r="E5504">
        <v>12.56</v>
      </c>
      <c r="F5504">
        <v>1.103</v>
      </c>
      <c r="G5504">
        <v>58.325000000000003</v>
      </c>
      <c r="H5504">
        <v>49.65</v>
      </c>
      <c r="I5504">
        <v>213.5</v>
      </c>
      <c r="J5504">
        <v>250.75</v>
      </c>
      <c r="K5504">
        <v>110.52553749712253</v>
      </c>
      <c r="M5504">
        <v>14.69</v>
      </c>
    </row>
    <row r="5505" spans="3:13" x14ac:dyDescent="0.25">
      <c r="C5505" s="95">
        <v>36007</v>
      </c>
      <c r="D5505">
        <v>1.6337999999999999</v>
      </c>
      <c r="E5505">
        <v>13.09</v>
      </c>
      <c r="F5505">
        <v>1.109</v>
      </c>
      <c r="G5505">
        <v>58.875</v>
      </c>
      <c r="H5505">
        <v>48.975000000000001</v>
      </c>
      <c r="I5505">
        <v>217.5</v>
      </c>
      <c r="J5505">
        <v>252.5</v>
      </c>
      <c r="K5505">
        <v>110.83043553159735</v>
      </c>
      <c r="M5505">
        <v>14.57</v>
      </c>
    </row>
    <row r="5506" spans="3:13" x14ac:dyDescent="0.25">
      <c r="C5506" s="95">
        <v>36006</v>
      </c>
      <c r="D5506">
        <v>1.6359999999999999</v>
      </c>
      <c r="E5506">
        <v>13.08</v>
      </c>
      <c r="F5506">
        <v>1.1057999999999999</v>
      </c>
      <c r="G5506">
        <v>60.1</v>
      </c>
      <c r="H5506">
        <v>49.05</v>
      </c>
      <c r="I5506">
        <v>220.25</v>
      </c>
      <c r="J5506">
        <v>253.25</v>
      </c>
      <c r="K5506">
        <v>110.67798651435994</v>
      </c>
      <c r="M5506">
        <v>14.6</v>
      </c>
    </row>
    <row r="5507" spans="3:13" x14ac:dyDescent="0.25">
      <c r="C5507" s="95">
        <v>36005</v>
      </c>
      <c r="D5507">
        <v>1.641</v>
      </c>
      <c r="E5507">
        <v>13.06</v>
      </c>
      <c r="F5507">
        <v>1.1120000000000001</v>
      </c>
      <c r="G5507">
        <v>61.075000000000003</v>
      </c>
      <c r="H5507">
        <v>49.3</v>
      </c>
      <c r="I5507">
        <v>220</v>
      </c>
      <c r="J5507">
        <v>252.25</v>
      </c>
      <c r="K5507">
        <v>110.98288454883476</v>
      </c>
      <c r="M5507">
        <v>14.6</v>
      </c>
    </row>
    <row r="5508" spans="3:13" x14ac:dyDescent="0.25">
      <c r="C5508" s="95">
        <v>36004</v>
      </c>
      <c r="D5508">
        <v>1.6463000000000001</v>
      </c>
      <c r="E5508">
        <v>13.19</v>
      </c>
      <c r="F5508">
        <v>1.1137999999999999</v>
      </c>
      <c r="G5508">
        <v>60.75</v>
      </c>
      <c r="H5508">
        <v>49.25</v>
      </c>
      <c r="I5508">
        <v>221</v>
      </c>
      <c r="J5508">
        <v>256</v>
      </c>
      <c r="K5508">
        <v>111.44023160054699</v>
      </c>
      <c r="M5508">
        <v>14.57</v>
      </c>
    </row>
    <row r="5509" spans="3:13" x14ac:dyDescent="0.25">
      <c r="C5509" s="95">
        <v>36003</v>
      </c>
      <c r="D5509">
        <v>1.6561999999999999</v>
      </c>
      <c r="E5509">
        <v>13.12</v>
      </c>
      <c r="F5509">
        <v>1.1048</v>
      </c>
      <c r="G5509">
        <v>61.325000000000003</v>
      </c>
      <c r="H5509">
        <v>48.8</v>
      </c>
      <c r="I5509">
        <v>222.75</v>
      </c>
      <c r="J5509">
        <v>260.5</v>
      </c>
      <c r="K5509">
        <v>111.74512963502181</v>
      </c>
      <c r="M5509">
        <v>14.57</v>
      </c>
    </row>
    <row r="5510" spans="3:13" x14ac:dyDescent="0.25">
      <c r="C5510" s="95">
        <v>36000</v>
      </c>
      <c r="D5510">
        <v>1.659</v>
      </c>
      <c r="E5510">
        <v>12.83</v>
      </c>
      <c r="F5510">
        <v>1.1091</v>
      </c>
      <c r="G5510">
        <v>61.45</v>
      </c>
      <c r="H5510">
        <v>49.7</v>
      </c>
      <c r="I5510">
        <v>224.75</v>
      </c>
      <c r="J5510">
        <v>265.25</v>
      </c>
      <c r="K5510">
        <v>112.81227275568368</v>
      </c>
      <c r="M5510">
        <v>14.57</v>
      </c>
    </row>
    <row r="5511" spans="3:13" x14ac:dyDescent="0.25">
      <c r="C5511" s="95">
        <v>35999</v>
      </c>
      <c r="D5511">
        <v>1.651</v>
      </c>
      <c r="E5511">
        <v>12.7</v>
      </c>
      <c r="F5511">
        <v>1.1039000000000001</v>
      </c>
      <c r="G5511">
        <v>61.174999999999997</v>
      </c>
      <c r="H5511">
        <v>48.35</v>
      </c>
      <c r="I5511">
        <v>226.75</v>
      </c>
      <c r="J5511">
        <v>265.75</v>
      </c>
      <c r="K5511">
        <v>113.57451784187073</v>
      </c>
      <c r="M5511">
        <v>14.5</v>
      </c>
    </row>
    <row r="5512" spans="3:13" x14ac:dyDescent="0.25">
      <c r="C5512" s="95">
        <v>35998</v>
      </c>
      <c r="D5512">
        <v>1.6436999999999999</v>
      </c>
      <c r="E5512">
        <v>12.87</v>
      </c>
      <c r="F5512">
        <v>1.1032</v>
      </c>
      <c r="G5512">
        <v>61.75</v>
      </c>
      <c r="H5512">
        <v>49.6</v>
      </c>
      <c r="I5512">
        <v>221</v>
      </c>
      <c r="J5512">
        <v>258.25</v>
      </c>
      <c r="K5512">
        <v>113.57451784187073</v>
      </c>
      <c r="M5512">
        <v>14.55</v>
      </c>
    </row>
    <row r="5513" spans="3:13" x14ac:dyDescent="0.25">
      <c r="C5513" s="95">
        <v>35997</v>
      </c>
      <c r="D5513">
        <v>1.6435</v>
      </c>
      <c r="E5513">
        <v>12.9</v>
      </c>
      <c r="F5513">
        <v>1.1047</v>
      </c>
      <c r="G5513">
        <v>61.924999999999997</v>
      </c>
      <c r="H5513">
        <v>49.774999999999999</v>
      </c>
      <c r="I5513">
        <v>229.5</v>
      </c>
      <c r="J5513">
        <v>264.5</v>
      </c>
      <c r="K5513">
        <v>115.25145703148225</v>
      </c>
      <c r="M5513">
        <v>14.55</v>
      </c>
    </row>
    <row r="5514" spans="3:13" x14ac:dyDescent="0.25">
      <c r="C5514" s="95">
        <v>35996</v>
      </c>
      <c r="D5514">
        <v>1.6468</v>
      </c>
      <c r="E5514">
        <v>12.36</v>
      </c>
      <c r="F5514">
        <v>1.1073999999999999</v>
      </c>
      <c r="G5514">
        <v>61.65</v>
      </c>
      <c r="H5514">
        <v>49.975000000000001</v>
      </c>
      <c r="I5514">
        <v>232</v>
      </c>
      <c r="J5514">
        <v>268</v>
      </c>
      <c r="K5514">
        <v>116.16615113490671</v>
      </c>
      <c r="M5514">
        <v>14.55</v>
      </c>
    </row>
    <row r="5515" spans="3:13" x14ac:dyDescent="0.25">
      <c r="C5515" s="95">
        <v>35993</v>
      </c>
      <c r="D5515">
        <v>1.6439999999999999</v>
      </c>
      <c r="E5515">
        <v>12.8</v>
      </c>
      <c r="F5515">
        <v>1.1045</v>
      </c>
      <c r="G5515">
        <v>63.15</v>
      </c>
      <c r="H5515">
        <v>51.975000000000001</v>
      </c>
      <c r="I5515">
        <v>235</v>
      </c>
      <c r="J5515">
        <v>266</v>
      </c>
      <c r="K5515">
        <v>116.92839622109376</v>
      </c>
      <c r="M5515">
        <v>14.55</v>
      </c>
    </row>
    <row r="5516" spans="3:13" x14ac:dyDescent="0.25">
      <c r="C5516" s="95">
        <v>35992</v>
      </c>
      <c r="D5516">
        <v>1.64</v>
      </c>
      <c r="E5516">
        <v>12.78</v>
      </c>
      <c r="F5516">
        <v>1.1052</v>
      </c>
      <c r="G5516">
        <v>62.9</v>
      </c>
      <c r="H5516">
        <v>51.1</v>
      </c>
      <c r="I5516">
        <v>230.25</v>
      </c>
      <c r="J5516">
        <v>262</v>
      </c>
      <c r="K5516">
        <v>116.77594720385635</v>
      </c>
      <c r="M5516">
        <v>14.61</v>
      </c>
    </row>
    <row r="5517" spans="3:13" x14ac:dyDescent="0.25">
      <c r="C5517" s="95">
        <v>35991</v>
      </c>
      <c r="D5517">
        <v>1.635</v>
      </c>
      <c r="E5517">
        <v>12.93</v>
      </c>
      <c r="F5517">
        <v>1.0978000000000001</v>
      </c>
      <c r="G5517">
        <v>62.2</v>
      </c>
      <c r="H5517">
        <v>50.3</v>
      </c>
      <c r="I5517">
        <v>229.75</v>
      </c>
      <c r="J5517">
        <v>260.5</v>
      </c>
      <c r="K5517">
        <v>117.99553934175563</v>
      </c>
      <c r="M5517">
        <v>14.59</v>
      </c>
    </row>
    <row r="5518" spans="3:13" x14ac:dyDescent="0.25">
      <c r="C5518" s="95">
        <v>35990</v>
      </c>
      <c r="D5518">
        <v>1.6342000000000001</v>
      </c>
      <c r="E5518">
        <v>13.02</v>
      </c>
      <c r="F5518">
        <v>1.0959000000000001</v>
      </c>
      <c r="G5518">
        <v>62.475000000000001</v>
      </c>
      <c r="H5518">
        <v>50.3</v>
      </c>
      <c r="I5518">
        <v>232.5</v>
      </c>
      <c r="J5518">
        <v>262.25</v>
      </c>
      <c r="K5518">
        <v>118.14798835899305</v>
      </c>
      <c r="M5518">
        <v>14.53</v>
      </c>
    </row>
    <row r="5519" spans="3:13" x14ac:dyDescent="0.25">
      <c r="C5519" s="95">
        <v>35989</v>
      </c>
      <c r="D5519">
        <v>1.6405000000000001</v>
      </c>
      <c r="E5519">
        <v>12.71</v>
      </c>
      <c r="F5519">
        <v>1.0980000000000001</v>
      </c>
      <c r="G5519">
        <v>61.8</v>
      </c>
      <c r="H5519">
        <v>50.274999999999999</v>
      </c>
      <c r="I5519">
        <v>237</v>
      </c>
      <c r="J5519">
        <v>266</v>
      </c>
      <c r="K5519">
        <v>118.14798835899305</v>
      </c>
      <c r="M5519">
        <v>14.52</v>
      </c>
    </row>
    <row r="5520" spans="3:13" x14ac:dyDescent="0.25">
      <c r="C5520" s="95">
        <v>35986</v>
      </c>
      <c r="D5520">
        <v>1.63</v>
      </c>
      <c r="E5520">
        <v>12.86</v>
      </c>
      <c r="F5520">
        <v>1.0883</v>
      </c>
      <c r="G5520">
        <v>62.975000000000001</v>
      </c>
      <c r="H5520">
        <v>51.85</v>
      </c>
      <c r="I5520">
        <v>233.75</v>
      </c>
      <c r="J5520">
        <v>265.75</v>
      </c>
      <c r="K5520">
        <v>118.14798835899305</v>
      </c>
      <c r="M5520">
        <v>14.5</v>
      </c>
    </row>
    <row r="5521" spans="3:13" x14ac:dyDescent="0.25">
      <c r="C5521" s="95">
        <v>35985</v>
      </c>
      <c r="D5521">
        <v>1.6315</v>
      </c>
      <c r="E5521">
        <v>13.03</v>
      </c>
      <c r="F5521">
        <v>1.0828</v>
      </c>
      <c r="G5521">
        <v>63.774999999999999</v>
      </c>
      <c r="H5521">
        <v>53.85</v>
      </c>
      <c r="I5521">
        <v>238.75</v>
      </c>
      <c r="J5521">
        <v>271.5</v>
      </c>
      <c r="K5521">
        <v>118.30043737623046</v>
      </c>
      <c r="M5521">
        <v>14.5</v>
      </c>
    </row>
    <row r="5522" spans="3:13" x14ac:dyDescent="0.25">
      <c r="C5522" s="95">
        <v>35984</v>
      </c>
      <c r="D5522">
        <v>1.6375</v>
      </c>
      <c r="E5522">
        <v>13.12</v>
      </c>
      <c r="F5522">
        <v>1.0875999999999999</v>
      </c>
      <c r="G5522">
        <v>64.349999999999994</v>
      </c>
      <c r="H5522">
        <v>55.85</v>
      </c>
      <c r="I5522">
        <v>243.5</v>
      </c>
      <c r="J5522">
        <v>273</v>
      </c>
      <c r="K5522">
        <v>118.60533541070528</v>
      </c>
      <c r="M5522">
        <v>14.5</v>
      </c>
    </row>
    <row r="5523" spans="3:13" x14ac:dyDescent="0.25">
      <c r="C5523" s="95">
        <v>35983</v>
      </c>
      <c r="D5523">
        <v>1.637</v>
      </c>
      <c r="E5523">
        <v>12.75</v>
      </c>
      <c r="F5523">
        <v>1.0891999999999999</v>
      </c>
      <c r="G5523">
        <v>64.3</v>
      </c>
      <c r="H5523">
        <v>57.375</v>
      </c>
      <c r="I5523">
        <v>241.5</v>
      </c>
      <c r="J5523">
        <v>276.75</v>
      </c>
      <c r="K5523">
        <v>118.75778442794268</v>
      </c>
      <c r="M5523">
        <v>14.41</v>
      </c>
    </row>
    <row r="5524" spans="3:13" x14ac:dyDescent="0.25">
      <c r="C5524" s="95">
        <v>35982</v>
      </c>
      <c r="D5524">
        <v>1.6379999999999999</v>
      </c>
      <c r="E5524">
        <v>12.95</v>
      </c>
      <c r="F5524">
        <v>1.0914999999999999</v>
      </c>
      <c r="G5524">
        <v>64.3</v>
      </c>
      <c r="H5524">
        <v>57.95</v>
      </c>
      <c r="I5524">
        <v>234.25</v>
      </c>
      <c r="J5524">
        <v>272.75</v>
      </c>
      <c r="K5524">
        <v>118.75778442794268</v>
      </c>
      <c r="M5524">
        <v>14.41</v>
      </c>
    </row>
    <row r="5525" spans="3:13" x14ac:dyDescent="0.25">
      <c r="C5525" s="95">
        <v>35979</v>
      </c>
      <c r="D5525">
        <v>1.647</v>
      </c>
      <c r="E5525">
        <v>13.55</v>
      </c>
      <c r="F5525">
        <v>1.0874999999999999</v>
      </c>
      <c r="G5525">
        <v>64.3</v>
      </c>
      <c r="H5525">
        <v>57.6</v>
      </c>
      <c r="I5525">
        <v>237</v>
      </c>
      <c r="J5525">
        <v>268.25</v>
      </c>
      <c r="K5525">
        <v>118.75778442794268</v>
      </c>
      <c r="M5525">
        <v>14</v>
      </c>
    </row>
    <row r="5526" spans="3:13" x14ac:dyDescent="0.25">
      <c r="C5526" s="95">
        <v>35978</v>
      </c>
      <c r="D5526">
        <v>1.6572</v>
      </c>
      <c r="E5526">
        <v>13.57</v>
      </c>
      <c r="F5526">
        <v>1.0879000000000001</v>
      </c>
      <c r="G5526">
        <v>64.3</v>
      </c>
      <c r="H5526">
        <v>57.6</v>
      </c>
      <c r="I5526">
        <v>237</v>
      </c>
      <c r="J5526">
        <v>268.25</v>
      </c>
      <c r="K5526">
        <v>118.9102334451801</v>
      </c>
      <c r="M5526">
        <v>14</v>
      </c>
    </row>
    <row r="5527" spans="3:13" x14ac:dyDescent="0.25">
      <c r="C5527" s="95">
        <v>35977</v>
      </c>
      <c r="D5527">
        <v>1.66</v>
      </c>
      <c r="E5527">
        <v>13.42</v>
      </c>
      <c r="F5527">
        <v>1.089</v>
      </c>
      <c r="G5527">
        <v>64.2</v>
      </c>
      <c r="H5527">
        <v>57.55</v>
      </c>
      <c r="I5527">
        <v>239.5</v>
      </c>
      <c r="J5527">
        <v>273.5</v>
      </c>
      <c r="K5527">
        <v>118.60533541070528</v>
      </c>
      <c r="M5527">
        <v>13.08</v>
      </c>
    </row>
    <row r="5528" spans="3:13" x14ac:dyDescent="0.25">
      <c r="C5528" s="95">
        <v>35976</v>
      </c>
      <c r="D5528">
        <v>1.6675</v>
      </c>
      <c r="E5528">
        <v>13.38</v>
      </c>
      <c r="F5528">
        <v>1.0947</v>
      </c>
      <c r="G5528">
        <v>62.975000000000001</v>
      </c>
      <c r="H5528">
        <v>57.85</v>
      </c>
      <c r="I5528">
        <v>245.25</v>
      </c>
      <c r="J5528">
        <v>276.25</v>
      </c>
      <c r="K5528">
        <v>119.52002951412975</v>
      </c>
      <c r="M5528">
        <v>13.03</v>
      </c>
    </row>
    <row r="5529" spans="3:13" x14ac:dyDescent="0.25">
      <c r="C5529" s="95">
        <v>35975</v>
      </c>
      <c r="D5529">
        <v>1.6659999999999999</v>
      </c>
      <c r="E5529">
        <v>13.19</v>
      </c>
      <c r="F5529">
        <v>1.0936999999999999</v>
      </c>
      <c r="G5529">
        <v>63.075000000000003</v>
      </c>
      <c r="H5529">
        <v>59.85</v>
      </c>
      <c r="I5529">
        <v>238.5</v>
      </c>
      <c r="J5529">
        <v>268.25</v>
      </c>
      <c r="K5529">
        <v>119.67247853136715</v>
      </c>
      <c r="M5529">
        <v>12.96</v>
      </c>
    </row>
    <row r="5530" spans="3:13" x14ac:dyDescent="0.25">
      <c r="C5530" s="95">
        <v>35972</v>
      </c>
      <c r="D5530">
        <v>1.6621999999999999</v>
      </c>
      <c r="E5530">
        <v>13.21</v>
      </c>
      <c r="F5530">
        <v>1.0936999999999999</v>
      </c>
      <c r="G5530">
        <v>62.625</v>
      </c>
      <c r="H5530">
        <v>60.35</v>
      </c>
      <c r="I5530">
        <v>250.5</v>
      </c>
      <c r="J5530">
        <v>282</v>
      </c>
      <c r="K5530">
        <v>119.67247853136715</v>
      </c>
      <c r="M5530">
        <v>12.94</v>
      </c>
    </row>
    <row r="5531" spans="3:13" x14ac:dyDescent="0.25">
      <c r="C5531" s="95">
        <v>35971</v>
      </c>
      <c r="D5531">
        <v>1.6715</v>
      </c>
      <c r="E5531">
        <v>13.11</v>
      </c>
      <c r="F5531">
        <v>1.1009</v>
      </c>
      <c r="G5531">
        <v>63</v>
      </c>
      <c r="H5531">
        <v>60.4</v>
      </c>
      <c r="I5531">
        <v>254.25</v>
      </c>
      <c r="J5531">
        <v>289</v>
      </c>
      <c r="K5531">
        <v>119.67247853136715</v>
      </c>
      <c r="M5531">
        <v>12.88</v>
      </c>
    </row>
    <row r="5532" spans="3:13" x14ac:dyDescent="0.25">
      <c r="C5532" s="95">
        <v>35970</v>
      </c>
      <c r="D5532">
        <v>1.6681999999999999</v>
      </c>
      <c r="E5532">
        <v>13.61</v>
      </c>
      <c r="F5532">
        <v>1.0983000000000001</v>
      </c>
      <c r="G5532">
        <v>63.625</v>
      </c>
      <c r="H5532">
        <v>61.05</v>
      </c>
      <c r="I5532">
        <v>259.75</v>
      </c>
      <c r="J5532">
        <v>294.25</v>
      </c>
      <c r="K5532">
        <v>119.67247853136715</v>
      </c>
      <c r="M5532">
        <v>12.88</v>
      </c>
    </row>
    <row r="5533" spans="3:13" x14ac:dyDescent="0.25">
      <c r="C5533" s="95">
        <v>35969</v>
      </c>
      <c r="D5533">
        <v>1.6660999999999999</v>
      </c>
      <c r="E5533">
        <v>13.92</v>
      </c>
      <c r="F5533">
        <v>1.0979000000000001</v>
      </c>
      <c r="G5533">
        <v>63.274999999999999</v>
      </c>
      <c r="H5533">
        <v>61.1</v>
      </c>
      <c r="I5533">
        <v>256.5</v>
      </c>
      <c r="J5533">
        <v>291.25</v>
      </c>
      <c r="K5533">
        <v>119.52002951412975</v>
      </c>
      <c r="M5533">
        <v>12.88</v>
      </c>
    </row>
    <row r="5534" spans="3:13" x14ac:dyDescent="0.25">
      <c r="C5534" s="95">
        <v>35968</v>
      </c>
      <c r="D5534">
        <v>1.6745000000000001</v>
      </c>
      <c r="E5534">
        <v>13.24</v>
      </c>
      <c r="F5534">
        <v>1.1020000000000001</v>
      </c>
      <c r="G5534">
        <v>63.45</v>
      </c>
      <c r="H5534">
        <v>61.975000000000001</v>
      </c>
      <c r="I5534">
        <v>250.75</v>
      </c>
      <c r="J5534">
        <v>286.5</v>
      </c>
      <c r="K5534">
        <v>119.52002951412975</v>
      </c>
      <c r="M5534">
        <v>12.88</v>
      </c>
    </row>
    <row r="5535" spans="3:13" x14ac:dyDescent="0.25">
      <c r="C5535" s="95">
        <v>35965</v>
      </c>
      <c r="D5535">
        <v>1.6715</v>
      </c>
      <c r="E5535">
        <v>12.85</v>
      </c>
      <c r="F5535">
        <v>1.1056999999999999</v>
      </c>
      <c r="G5535">
        <v>63.6</v>
      </c>
      <c r="H5535">
        <v>62.6</v>
      </c>
      <c r="I5535">
        <v>253.5</v>
      </c>
      <c r="J5535">
        <v>289</v>
      </c>
      <c r="K5535">
        <v>119.21513147965491</v>
      </c>
      <c r="M5535">
        <v>12.94</v>
      </c>
    </row>
    <row r="5536" spans="3:13" x14ac:dyDescent="0.25">
      <c r="C5536" s="95">
        <v>35964</v>
      </c>
      <c r="D5536">
        <v>1.6708000000000001</v>
      </c>
      <c r="E5536">
        <v>12.78</v>
      </c>
      <c r="F5536">
        <v>1.1029</v>
      </c>
      <c r="G5536">
        <v>63.45</v>
      </c>
      <c r="H5536">
        <v>62.15</v>
      </c>
      <c r="I5536">
        <v>245.5</v>
      </c>
      <c r="J5536">
        <v>283.75</v>
      </c>
      <c r="K5536">
        <v>119.52002951412975</v>
      </c>
      <c r="M5536">
        <v>13.06</v>
      </c>
    </row>
    <row r="5537" spans="3:13" x14ac:dyDescent="0.25">
      <c r="C5537" s="95">
        <v>35963</v>
      </c>
      <c r="D5537">
        <v>1.6681999999999999</v>
      </c>
      <c r="E5537">
        <v>13.06</v>
      </c>
      <c r="F5537">
        <v>1.1059000000000001</v>
      </c>
      <c r="G5537">
        <v>64.3</v>
      </c>
      <c r="H5537">
        <v>62.174999999999997</v>
      </c>
      <c r="I5537">
        <v>244.5</v>
      </c>
      <c r="J5537">
        <v>283.75</v>
      </c>
      <c r="K5537">
        <v>119.52002951412975</v>
      </c>
      <c r="M5537">
        <v>13.12</v>
      </c>
    </row>
    <row r="5538" spans="3:13" x14ac:dyDescent="0.25">
      <c r="C5538" s="95">
        <v>35962</v>
      </c>
      <c r="D5538">
        <v>1.6511</v>
      </c>
      <c r="E5538">
        <v>12.72</v>
      </c>
      <c r="F5538">
        <v>1.0980000000000001</v>
      </c>
      <c r="G5538">
        <v>65.075000000000003</v>
      </c>
      <c r="H5538">
        <v>62.8</v>
      </c>
      <c r="I5538">
        <v>237.25</v>
      </c>
      <c r="J5538">
        <v>277</v>
      </c>
      <c r="K5538">
        <v>119.82492754860456</v>
      </c>
      <c r="M5538">
        <v>13.05</v>
      </c>
    </row>
    <row r="5539" spans="3:13" x14ac:dyDescent="0.25">
      <c r="C5539" s="95">
        <v>35961</v>
      </c>
      <c r="D5539">
        <v>1.6359999999999999</v>
      </c>
      <c r="E5539">
        <v>12.17</v>
      </c>
      <c r="F5539">
        <v>1.0908</v>
      </c>
      <c r="G5539">
        <v>65.525000000000006</v>
      </c>
      <c r="H5539">
        <v>62.575000000000003</v>
      </c>
      <c r="I5539">
        <v>232.75</v>
      </c>
      <c r="J5539">
        <v>274.5</v>
      </c>
      <c r="K5539">
        <v>120.58717263479161</v>
      </c>
      <c r="M5539">
        <v>13.11</v>
      </c>
    </row>
    <row r="5540" spans="3:13" x14ac:dyDescent="0.25">
      <c r="C5540" s="95">
        <v>35958</v>
      </c>
      <c r="D5540">
        <v>1.6333</v>
      </c>
      <c r="E5540">
        <v>12.41</v>
      </c>
      <c r="F5540">
        <v>1.0931999999999999</v>
      </c>
      <c r="G5540">
        <v>65.349999999999994</v>
      </c>
      <c r="H5540">
        <v>61.975000000000001</v>
      </c>
      <c r="I5540">
        <v>236.25</v>
      </c>
      <c r="J5540">
        <v>279.25</v>
      </c>
      <c r="K5540">
        <v>121.04451968650385</v>
      </c>
      <c r="M5540">
        <v>13.21</v>
      </c>
    </row>
    <row r="5541" spans="3:13" x14ac:dyDescent="0.25">
      <c r="C5541" s="95">
        <v>35957</v>
      </c>
      <c r="D5541">
        <v>1.6274999999999999</v>
      </c>
      <c r="E5541">
        <v>12.87</v>
      </c>
      <c r="F5541">
        <v>1.0893999999999999</v>
      </c>
      <c r="G5541">
        <v>65.474999999999994</v>
      </c>
      <c r="H5541">
        <v>61.95</v>
      </c>
      <c r="I5541">
        <v>232</v>
      </c>
      <c r="J5541">
        <v>277.75</v>
      </c>
      <c r="K5541">
        <v>121.19696870374125</v>
      </c>
      <c r="M5541">
        <v>13.65</v>
      </c>
    </row>
    <row r="5542" spans="3:13" x14ac:dyDescent="0.25">
      <c r="C5542" s="95">
        <v>35956</v>
      </c>
      <c r="D5542">
        <v>1.6279999999999999</v>
      </c>
      <c r="E5542">
        <v>13.33</v>
      </c>
      <c r="F5542">
        <v>1.0974999999999999</v>
      </c>
      <c r="G5542">
        <v>65.974999999999994</v>
      </c>
      <c r="H5542">
        <v>62.65</v>
      </c>
      <c r="I5542">
        <v>231.75</v>
      </c>
      <c r="J5542">
        <v>278.25</v>
      </c>
      <c r="K5542">
        <v>122.41656084164053</v>
      </c>
      <c r="M5542">
        <v>13.55</v>
      </c>
    </row>
    <row r="5543" spans="3:13" x14ac:dyDescent="0.25">
      <c r="C5543" s="95">
        <v>35955</v>
      </c>
      <c r="D5543">
        <v>1.6359999999999999</v>
      </c>
      <c r="E5543">
        <v>13.49</v>
      </c>
      <c r="F5543">
        <v>1.1073</v>
      </c>
      <c r="G5543">
        <v>65.575000000000003</v>
      </c>
      <c r="H5543">
        <v>63.174999999999997</v>
      </c>
      <c r="I5543">
        <v>232</v>
      </c>
      <c r="J5543">
        <v>278</v>
      </c>
      <c r="K5543">
        <v>122.56900985887795</v>
      </c>
      <c r="M5543">
        <v>13.49</v>
      </c>
    </row>
    <row r="5544" spans="3:13" x14ac:dyDescent="0.25">
      <c r="C5544" s="95">
        <v>35954</v>
      </c>
      <c r="D5544">
        <v>1.633</v>
      </c>
      <c r="E5544">
        <v>14.22</v>
      </c>
      <c r="F5544">
        <v>1.107</v>
      </c>
      <c r="G5544">
        <v>64.325000000000003</v>
      </c>
      <c r="H5544">
        <v>62.95</v>
      </c>
      <c r="I5544">
        <v>232.5</v>
      </c>
      <c r="J5544">
        <v>275.5</v>
      </c>
      <c r="K5544">
        <v>122.72145887611536</v>
      </c>
      <c r="M5544">
        <v>13.36</v>
      </c>
    </row>
    <row r="5545" spans="3:13" x14ac:dyDescent="0.25">
      <c r="C5545" s="95">
        <v>35951</v>
      </c>
      <c r="D5545">
        <v>1.6334</v>
      </c>
      <c r="E5545">
        <v>14.6</v>
      </c>
      <c r="F5545">
        <v>1.1100000000000001</v>
      </c>
      <c r="G5545">
        <v>64.525000000000006</v>
      </c>
      <c r="H5545">
        <v>62.524999999999999</v>
      </c>
      <c r="I5545">
        <v>237</v>
      </c>
      <c r="J5545">
        <v>280.25</v>
      </c>
      <c r="K5545">
        <v>122.87390789335277</v>
      </c>
      <c r="M5545">
        <v>13.58</v>
      </c>
    </row>
    <row r="5546" spans="3:13" x14ac:dyDescent="0.25">
      <c r="C5546" s="95">
        <v>35950</v>
      </c>
      <c r="D5546">
        <v>1.6359999999999999</v>
      </c>
      <c r="E5546">
        <v>14.48</v>
      </c>
      <c r="F5546">
        <v>1.113</v>
      </c>
      <c r="G5546">
        <v>65.3</v>
      </c>
      <c r="H5546">
        <v>62.25</v>
      </c>
      <c r="I5546">
        <v>239.75</v>
      </c>
      <c r="J5546">
        <v>282.25</v>
      </c>
      <c r="K5546">
        <v>122.56900985887795</v>
      </c>
      <c r="M5546">
        <v>12.95</v>
      </c>
    </row>
    <row r="5547" spans="3:13" x14ac:dyDescent="0.25">
      <c r="C5547" s="95">
        <v>35949</v>
      </c>
      <c r="D5547">
        <v>1.6388</v>
      </c>
      <c r="E5547">
        <v>14.04</v>
      </c>
      <c r="F5547">
        <v>1.113</v>
      </c>
      <c r="G5547">
        <v>65.2</v>
      </c>
      <c r="H5547">
        <v>62.2</v>
      </c>
      <c r="I5547">
        <v>238</v>
      </c>
      <c r="J5547">
        <v>281.25</v>
      </c>
      <c r="K5547">
        <v>122.56900985887795</v>
      </c>
      <c r="M5547">
        <v>10.98</v>
      </c>
    </row>
    <row r="5548" spans="3:13" x14ac:dyDescent="0.25">
      <c r="C5548" s="95">
        <v>35948</v>
      </c>
      <c r="D5548">
        <v>1.6385000000000001</v>
      </c>
      <c r="E5548">
        <v>14.14</v>
      </c>
      <c r="F5548">
        <v>1.1065</v>
      </c>
      <c r="G5548">
        <v>65.8</v>
      </c>
      <c r="H5548">
        <v>62.625</v>
      </c>
      <c r="I5548">
        <v>240.5</v>
      </c>
      <c r="J5548">
        <v>287.25</v>
      </c>
      <c r="K5548">
        <v>122.56900985887795</v>
      </c>
      <c r="M5548">
        <v>10.99</v>
      </c>
    </row>
    <row r="5549" spans="3:13" x14ac:dyDescent="0.25">
      <c r="C5549" s="95">
        <v>35947</v>
      </c>
      <c r="D5549">
        <v>1.6394</v>
      </c>
      <c r="E5549">
        <v>14.23</v>
      </c>
      <c r="F5549">
        <v>1.1073999999999999</v>
      </c>
      <c r="G5549">
        <v>64.95</v>
      </c>
      <c r="H5549">
        <v>61.8</v>
      </c>
      <c r="I5549">
        <v>238.75</v>
      </c>
      <c r="J5549">
        <v>284</v>
      </c>
      <c r="K5549">
        <v>122.56900985887795</v>
      </c>
      <c r="M5549">
        <v>11</v>
      </c>
    </row>
    <row r="5550" spans="3:13" x14ac:dyDescent="0.25">
      <c r="C5550" s="95">
        <v>35944</v>
      </c>
      <c r="D5550">
        <v>1.63</v>
      </c>
      <c r="E5550">
        <v>14.37</v>
      </c>
      <c r="F5550">
        <v>1.1024</v>
      </c>
      <c r="G5550">
        <v>64.55</v>
      </c>
      <c r="H5550">
        <v>61.25</v>
      </c>
      <c r="I5550">
        <v>238.5</v>
      </c>
      <c r="J5550">
        <v>284.25</v>
      </c>
      <c r="K5550">
        <v>122.56900985887795</v>
      </c>
      <c r="M5550">
        <v>11.06</v>
      </c>
    </row>
    <row r="5551" spans="3:13" x14ac:dyDescent="0.25">
      <c r="C5551" s="95">
        <v>35943</v>
      </c>
      <c r="D5551">
        <v>1.6257999999999999</v>
      </c>
      <c r="E5551">
        <v>14.13</v>
      </c>
      <c r="F5551">
        <v>1.1065</v>
      </c>
      <c r="G5551">
        <v>64.125</v>
      </c>
      <c r="H5551">
        <v>60.375</v>
      </c>
      <c r="I5551">
        <v>238.25</v>
      </c>
      <c r="J5551">
        <v>284.5</v>
      </c>
      <c r="K5551">
        <v>122.41656084164053</v>
      </c>
      <c r="M5551">
        <v>11.1</v>
      </c>
    </row>
    <row r="5552" spans="3:13" x14ac:dyDescent="0.25">
      <c r="C5552" s="95">
        <v>35942</v>
      </c>
      <c r="D5552">
        <v>1.631</v>
      </c>
      <c r="E5552">
        <v>14.23</v>
      </c>
      <c r="F5552">
        <v>1.1044</v>
      </c>
      <c r="G5552">
        <v>64.424999999999997</v>
      </c>
      <c r="H5552">
        <v>60.25</v>
      </c>
      <c r="I5552">
        <v>237</v>
      </c>
      <c r="J5552">
        <v>287.5</v>
      </c>
      <c r="K5552">
        <v>122.26411182440313</v>
      </c>
      <c r="M5552">
        <v>11.14</v>
      </c>
    </row>
    <row r="5553" spans="3:13" x14ac:dyDescent="0.25">
      <c r="C5553" s="95">
        <v>35941</v>
      </c>
      <c r="D5553">
        <v>1.635</v>
      </c>
      <c r="E5553">
        <v>14.14</v>
      </c>
      <c r="F5553">
        <v>1.1117999999999999</v>
      </c>
      <c r="G5553">
        <v>65.3</v>
      </c>
      <c r="H5553">
        <v>61.3</v>
      </c>
      <c r="I5553">
        <v>240.5</v>
      </c>
      <c r="J5553">
        <v>292.25</v>
      </c>
      <c r="K5553">
        <v>121.9592137899283</v>
      </c>
      <c r="M5553">
        <v>11.13</v>
      </c>
    </row>
    <row r="5554" spans="3:13" x14ac:dyDescent="0.25">
      <c r="C5554" s="95">
        <v>35940</v>
      </c>
      <c r="D5554">
        <v>1.6285000000000001</v>
      </c>
      <c r="E5554">
        <v>14.06</v>
      </c>
      <c r="F5554">
        <v>1.1134999999999999</v>
      </c>
      <c r="G5554">
        <v>65.474999999999994</v>
      </c>
      <c r="H5554">
        <v>61.475000000000001</v>
      </c>
      <c r="I5554">
        <v>247.25</v>
      </c>
      <c r="J5554">
        <v>298.5</v>
      </c>
      <c r="K5554">
        <v>121.19696870374125</v>
      </c>
      <c r="M5554">
        <v>11.14</v>
      </c>
    </row>
    <row r="5555" spans="3:13" x14ac:dyDescent="0.25">
      <c r="C5555" s="95">
        <v>35937</v>
      </c>
      <c r="D5555">
        <v>1.63</v>
      </c>
      <c r="E5555">
        <v>14.06</v>
      </c>
      <c r="F5555">
        <v>1.1194999999999999</v>
      </c>
      <c r="G5555">
        <v>65.474999999999994</v>
      </c>
      <c r="H5555">
        <v>61.475000000000001</v>
      </c>
      <c r="I5555">
        <v>247.25</v>
      </c>
      <c r="J5555">
        <v>298.5</v>
      </c>
      <c r="K5555">
        <v>121.19696870374125</v>
      </c>
      <c r="M5555">
        <v>11.14</v>
      </c>
    </row>
    <row r="5556" spans="3:13" x14ac:dyDescent="0.25">
      <c r="C5556" s="95">
        <v>35936</v>
      </c>
      <c r="D5556">
        <v>1.629</v>
      </c>
      <c r="E5556">
        <v>13.98</v>
      </c>
      <c r="F5556">
        <v>1.1176999999999999</v>
      </c>
      <c r="G5556">
        <v>65.150000000000006</v>
      </c>
      <c r="H5556">
        <v>60.9</v>
      </c>
      <c r="I5556">
        <v>246.5</v>
      </c>
      <c r="J5556">
        <v>298.5</v>
      </c>
      <c r="K5556">
        <v>120.89207066926643</v>
      </c>
      <c r="M5556">
        <v>11.15</v>
      </c>
    </row>
    <row r="5557" spans="3:13" x14ac:dyDescent="0.25">
      <c r="C5557" s="95">
        <v>35935</v>
      </c>
      <c r="D5557">
        <v>1.6328</v>
      </c>
      <c r="E5557">
        <v>13.72</v>
      </c>
      <c r="F5557">
        <v>1.1112</v>
      </c>
      <c r="G5557">
        <v>65.125</v>
      </c>
      <c r="H5557">
        <v>61.825000000000003</v>
      </c>
      <c r="I5557">
        <v>246.75</v>
      </c>
      <c r="J5557">
        <v>302.75</v>
      </c>
      <c r="K5557">
        <v>120.89207066926643</v>
      </c>
      <c r="M5557">
        <v>11.2</v>
      </c>
    </row>
    <row r="5558" spans="3:13" x14ac:dyDescent="0.25">
      <c r="C5558" s="95">
        <v>35934</v>
      </c>
      <c r="D5558">
        <v>1.6216999999999999</v>
      </c>
      <c r="E5558">
        <v>14.38</v>
      </c>
      <c r="F5558">
        <v>1.1042000000000001</v>
      </c>
      <c r="G5558">
        <v>65.025000000000006</v>
      </c>
      <c r="H5558">
        <v>61.975000000000001</v>
      </c>
      <c r="I5558">
        <v>238.75</v>
      </c>
      <c r="J5558">
        <v>291.75</v>
      </c>
      <c r="K5558">
        <v>120.89207066926643</v>
      </c>
      <c r="M5558">
        <v>11.18</v>
      </c>
    </row>
    <row r="5559" spans="3:13" x14ac:dyDescent="0.25">
      <c r="C5559" s="95">
        <v>35933</v>
      </c>
      <c r="D5559">
        <v>1.6234999999999999</v>
      </c>
      <c r="E5559">
        <v>14.46</v>
      </c>
      <c r="F5559">
        <v>1.1024</v>
      </c>
      <c r="G5559">
        <v>65.875</v>
      </c>
      <c r="H5559">
        <v>62.65</v>
      </c>
      <c r="I5559">
        <v>240.25</v>
      </c>
      <c r="J5559">
        <v>294.5</v>
      </c>
      <c r="K5559">
        <v>120.73962165202902</v>
      </c>
      <c r="M5559">
        <v>11.15</v>
      </c>
    </row>
    <row r="5560" spans="3:13" x14ac:dyDescent="0.25">
      <c r="C5560" s="95">
        <v>35930</v>
      </c>
      <c r="D5560">
        <v>1.6259999999999999</v>
      </c>
      <c r="E5560">
        <v>14.4</v>
      </c>
      <c r="F5560">
        <v>1.1025</v>
      </c>
      <c r="G5560">
        <v>66.599999999999994</v>
      </c>
      <c r="H5560">
        <v>62.2</v>
      </c>
      <c r="I5560">
        <v>239.25</v>
      </c>
      <c r="J5560">
        <v>294.25</v>
      </c>
      <c r="K5560">
        <v>120.73962165202902</v>
      </c>
      <c r="M5560">
        <v>11.19</v>
      </c>
    </row>
    <row r="5561" spans="3:13" x14ac:dyDescent="0.25">
      <c r="C5561" s="95">
        <v>35929</v>
      </c>
      <c r="D5561">
        <v>1.63</v>
      </c>
      <c r="E5561">
        <v>14.68</v>
      </c>
      <c r="F5561">
        <v>1.1067</v>
      </c>
      <c r="G5561">
        <v>67.2</v>
      </c>
      <c r="H5561">
        <v>62.25</v>
      </c>
      <c r="I5561">
        <v>240.5</v>
      </c>
      <c r="J5561">
        <v>296</v>
      </c>
      <c r="K5561">
        <v>120.73962165202902</v>
      </c>
      <c r="M5561">
        <v>11.27</v>
      </c>
    </row>
    <row r="5562" spans="3:13" x14ac:dyDescent="0.25">
      <c r="C5562" s="95">
        <v>35928</v>
      </c>
      <c r="D5562">
        <v>1.6305000000000001</v>
      </c>
      <c r="E5562">
        <v>14.68</v>
      </c>
      <c r="F5562">
        <v>1.105</v>
      </c>
      <c r="G5562">
        <v>66.849999999999994</v>
      </c>
      <c r="H5562">
        <v>61.075000000000003</v>
      </c>
      <c r="I5562">
        <v>241.25</v>
      </c>
      <c r="J5562">
        <v>297.5</v>
      </c>
      <c r="K5562">
        <v>120.73962165202902</v>
      </c>
      <c r="M5562">
        <v>11.24</v>
      </c>
    </row>
    <row r="5563" spans="3:13" x14ac:dyDescent="0.25">
      <c r="C5563" s="95">
        <v>35927</v>
      </c>
      <c r="D5563">
        <v>1.6322000000000001</v>
      </c>
      <c r="E5563">
        <v>15.11</v>
      </c>
      <c r="F5563">
        <v>1.1080000000000001</v>
      </c>
      <c r="G5563">
        <v>67.025000000000006</v>
      </c>
      <c r="H5563">
        <v>61.2</v>
      </c>
      <c r="I5563">
        <v>237.75</v>
      </c>
      <c r="J5563">
        <v>294.5</v>
      </c>
      <c r="K5563">
        <v>120.89207066926643</v>
      </c>
      <c r="M5563">
        <v>11.2</v>
      </c>
    </row>
    <row r="5564" spans="3:13" x14ac:dyDescent="0.25">
      <c r="C5564" s="95">
        <v>35926</v>
      </c>
      <c r="D5564">
        <v>1.63</v>
      </c>
      <c r="E5564">
        <v>14.84</v>
      </c>
      <c r="F5564">
        <v>1.1073</v>
      </c>
      <c r="G5564">
        <v>67.575000000000003</v>
      </c>
      <c r="H5564">
        <v>61.674999999999997</v>
      </c>
      <c r="I5564">
        <v>240.75</v>
      </c>
      <c r="J5564">
        <v>294.75</v>
      </c>
      <c r="K5564">
        <v>121.50186673821608</v>
      </c>
      <c r="M5564">
        <v>11.25</v>
      </c>
    </row>
    <row r="5565" spans="3:13" x14ac:dyDescent="0.25">
      <c r="C5565" s="95">
        <v>35923</v>
      </c>
      <c r="D5565">
        <v>1.6365000000000001</v>
      </c>
      <c r="E5565">
        <v>14.69</v>
      </c>
      <c r="F5565">
        <v>1.1117999999999999</v>
      </c>
      <c r="G5565">
        <v>67.724999999999994</v>
      </c>
      <c r="H5565">
        <v>60.924999999999997</v>
      </c>
      <c r="I5565">
        <v>248.25</v>
      </c>
      <c r="J5565">
        <v>302.25</v>
      </c>
      <c r="K5565">
        <v>121.65431575545348</v>
      </c>
      <c r="M5565">
        <v>11.07</v>
      </c>
    </row>
    <row r="5566" spans="3:13" x14ac:dyDescent="0.25">
      <c r="C5566" s="95">
        <v>35922</v>
      </c>
      <c r="D5566">
        <v>1.6479999999999999</v>
      </c>
      <c r="E5566">
        <v>14.47</v>
      </c>
      <c r="F5566">
        <v>1.1137999999999999</v>
      </c>
      <c r="G5566">
        <v>67.924999999999997</v>
      </c>
      <c r="H5566">
        <v>60.85</v>
      </c>
      <c r="I5566">
        <v>252.5</v>
      </c>
      <c r="J5566">
        <v>305.75</v>
      </c>
      <c r="K5566">
        <v>121.65431575545348</v>
      </c>
      <c r="M5566">
        <v>10.93</v>
      </c>
    </row>
    <row r="5567" spans="3:13" x14ac:dyDescent="0.25">
      <c r="C5567" s="95">
        <v>35921</v>
      </c>
      <c r="D5567">
        <v>1.66</v>
      </c>
      <c r="E5567">
        <v>14.49</v>
      </c>
      <c r="F5567">
        <v>1.1161000000000001</v>
      </c>
      <c r="G5567">
        <v>68.55</v>
      </c>
      <c r="H5567">
        <v>61.05</v>
      </c>
      <c r="I5567">
        <v>252.25</v>
      </c>
      <c r="J5567">
        <v>305</v>
      </c>
      <c r="K5567">
        <v>122.11166280716571</v>
      </c>
      <c r="M5567">
        <v>10.92</v>
      </c>
    </row>
    <row r="5568" spans="3:13" x14ac:dyDescent="0.25">
      <c r="C5568" s="95">
        <v>35920</v>
      </c>
      <c r="D5568">
        <v>1.661</v>
      </c>
      <c r="E5568">
        <v>14.64</v>
      </c>
      <c r="F5568">
        <v>1.115</v>
      </c>
      <c r="G5568">
        <v>68.8</v>
      </c>
      <c r="H5568">
        <v>61.25</v>
      </c>
      <c r="I5568">
        <v>247.75</v>
      </c>
      <c r="J5568">
        <v>298</v>
      </c>
      <c r="K5568">
        <v>122.11166280716571</v>
      </c>
      <c r="M5568">
        <v>10.9</v>
      </c>
    </row>
    <row r="5569" spans="3:13" x14ac:dyDescent="0.25">
      <c r="C5569" s="95">
        <v>35919</v>
      </c>
      <c r="D5569">
        <v>1.6665000000000001</v>
      </c>
      <c r="E5569">
        <v>15.13</v>
      </c>
      <c r="F5569">
        <v>1.1101000000000001</v>
      </c>
      <c r="G5569">
        <v>69.325000000000003</v>
      </c>
      <c r="H5569">
        <v>61.475000000000001</v>
      </c>
      <c r="I5569">
        <v>244</v>
      </c>
      <c r="J5569">
        <v>292.75</v>
      </c>
      <c r="K5569">
        <v>122.26411182440313</v>
      </c>
      <c r="M5569">
        <v>10.91</v>
      </c>
    </row>
    <row r="5570" spans="3:13" x14ac:dyDescent="0.25">
      <c r="C5570" s="95">
        <v>35916</v>
      </c>
      <c r="D5570">
        <v>1.6661999999999999</v>
      </c>
      <c r="E5570">
        <v>15.13</v>
      </c>
      <c r="F5570">
        <v>1.1082000000000001</v>
      </c>
      <c r="G5570">
        <v>69.424999999999997</v>
      </c>
      <c r="H5570">
        <v>61.2</v>
      </c>
      <c r="I5570">
        <v>243</v>
      </c>
      <c r="J5570">
        <v>289</v>
      </c>
      <c r="K5570">
        <v>122.56900985887795</v>
      </c>
      <c r="M5570">
        <v>12.02</v>
      </c>
    </row>
    <row r="5571" spans="3:13" x14ac:dyDescent="0.25">
      <c r="C5571" s="95">
        <v>35915</v>
      </c>
      <c r="D5571">
        <v>1.6705000000000001</v>
      </c>
      <c r="E5571">
        <v>14.46</v>
      </c>
      <c r="F5571">
        <v>1.1014999999999999</v>
      </c>
      <c r="G5571">
        <v>69.5</v>
      </c>
      <c r="H5571">
        <v>59.924999999999997</v>
      </c>
      <c r="I5571">
        <v>243.75</v>
      </c>
      <c r="J5571">
        <v>289.75</v>
      </c>
      <c r="K5571">
        <v>122.56900985887795</v>
      </c>
      <c r="M5571">
        <v>12.01</v>
      </c>
    </row>
    <row r="5572" spans="3:13" x14ac:dyDescent="0.25">
      <c r="C5572" s="95">
        <v>35914</v>
      </c>
      <c r="D5572">
        <v>1.6705000000000001</v>
      </c>
      <c r="E5572">
        <v>14.25</v>
      </c>
      <c r="F5572">
        <v>1.1007</v>
      </c>
      <c r="G5572">
        <v>68.400000000000006</v>
      </c>
      <c r="H5572">
        <v>60.274999999999999</v>
      </c>
      <c r="I5572">
        <v>244.25</v>
      </c>
      <c r="J5572">
        <v>293.25</v>
      </c>
      <c r="K5572">
        <v>122.87390789335277</v>
      </c>
      <c r="M5572">
        <v>12.01</v>
      </c>
    </row>
    <row r="5573" spans="3:13" x14ac:dyDescent="0.25">
      <c r="C5573" s="95">
        <v>35913</v>
      </c>
      <c r="D5573">
        <v>1.6655</v>
      </c>
      <c r="E5573">
        <v>14.6</v>
      </c>
      <c r="F5573">
        <v>1.1012999999999999</v>
      </c>
      <c r="G5573">
        <v>68.424999999999997</v>
      </c>
      <c r="H5573">
        <v>60.375</v>
      </c>
      <c r="I5573">
        <v>246.5</v>
      </c>
      <c r="J5573">
        <v>298.25</v>
      </c>
      <c r="K5573">
        <v>122.87390789335277</v>
      </c>
      <c r="M5573">
        <v>12.01</v>
      </c>
    </row>
    <row r="5574" spans="3:13" x14ac:dyDescent="0.25">
      <c r="C5574" s="95">
        <v>35912</v>
      </c>
      <c r="D5574">
        <v>1.6741999999999999</v>
      </c>
      <c r="E5574">
        <v>14.21</v>
      </c>
      <c r="F5574">
        <v>1.1047</v>
      </c>
      <c r="G5574">
        <v>68.2</v>
      </c>
      <c r="H5574">
        <v>60.6</v>
      </c>
      <c r="I5574">
        <v>246.25</v>
      </c>
      <c r="J5574">
        <v>295.75</v>
      </c>
      <c r="K5574">
        <v>123.331254945065</v>
      </c>
      <c r="M5574">
        <v>12.01</v>
      </c>
    </row>
    <row r="5575" spans="3:13" x14ac:dyDescent="0.25">
      <c r="C5575" s="95">
        <v>35909</v>
      </c>
      <c r="D5575">
        <v>1.6674</v>
      </c>
      <c r="E5575">
        <v>13.9</v>
      </c>
      <c r="F5575">
        <v>1.1026</v>
      </c>
      <c r="G5575">
        <v>68.174999999999997</v>
      </c>
      <c r="H5575">
        <v>60.174999999999997</v>
      </c>
      <c r="I5575">
        <v>251</v>
      </c>
      <c r="J5575">
        <v>295</v>
      </c>
      <c r="K5575">
        <v>123.17880592782758</v>
      </c>
      <c r="M5575">
        <v>12</v>
      </c>
    </row>
    <row r="5576" spans="3:13" x14ac:dyDescent="0.25">
      <c r="C5576" s="95">
        <v>35908</v>
      </c>
      <c r="D5576">
        <v>1.6657999999999999</v>
      </c>
      <c r="E5576">
        <v>13.98</v>
      </c>
      <c r="F5576">
        <v>1.0992999999999999</v>
      </c>
      <c r="G5576">
        <v>65.775000000000006</v>
      </c>
      <c r="H5576">
        <v>60.674999999999997</v>
      </c>
      <c r="I5576">
        <v>248.5</v>
      </c>
      <c r="J5576">
        <v>292.75</v>
      </c>
      <c r="K5576">
        <v>123.17880592782758</v>
      </c>
      <c r="M5576">
        <v>11.98</v>
      </c>
    </row>
    <row r="5577" spans="3:13" x14ac:dyDescent="0.25">
      <c r="C5577" s="95">
        <v>35907</v>
      </c>
      <c r="D5577">
        <v>1.6719999999999999</v>
      </c>
      <c r="E5577">
        <v>14.1</v>
      </c>
      <c r="F5577">
        <v>1.1017999999999999</v>
      </c>
      <c r="G5577">
        <v>66.25</v>
      </c>
      <c r="H5577">
        <v>60.55</v>
      </c>
      <c r="I5577">
        <v>246.25</v>
      </c>
      <c r="J5577">
        <v>295.5</v>
      </c>
      <c r="K5577">
        <v>122.87390789335277</v>
      </c>
      <c r="M5577">
        <v>11.98</v>
      </c>
    </row>
    <row r="5578" spans="3:13" x14ac:dyDescent="0.25">
      <c r="C5578" s="95">
        <v>35906</v>
      </c>
      <c r="D5578">
        <v>1.6735</v>
      </c>
      <c r="E5578">
        <v>14.51</v>
      </c>
      <c r="F5578">
        <v>1.1044</v>
      </c>
      <c r="G5578">
        <v>66.174999999999997</v>
      </c>
      <c r="H5578">
        <v>60.475000000000001</v>
      </c>
      <c r="I5578">
        <v>251</v>
      </c>
      <c r="J5578">
        <v>300.5</v>
      </c>
      <c r="K5578">
        <v>123.331254945065</v>
      </c>
      <c r="M5578">
        <v>11.98</v>
      </c>
    </row>
    <row r="5579" spans="3:13" x14ac:dyDescent="0.25">
      <c r="C5579" s="95">
        <v>35905</v>
      </c>
      <c r="D5579">
        <v>1.6765000000000001</v>
      </c>
      <c r="E5579">
        <v>14.39</v>
      </c>
      <c r="F5579">
        <v>1.0998000000000001</v>
      </c>
      <c r="G5579">
        <v>66.125</v>
      </c>
      <c r="H5579">
        <v>61.75</v>
      </c>
      <c r="I5579">
        <v>248.75</v>
      </c>
      <c r="J5579">
        <v>298.75</v>
      </c>
      <c r="K5579">
        <v>123.02635691059018</v>
      </c>
      <c r="M5579">
        <v>11.97</v>
      </c>
    </row>
    <row r="5580" spans="3:13" x14ac:dyDescent="0.25">
      <c r="C5580" s="95">
        <v>35902</v>
      </c>
      <c r="D5580">
        <v>1.6839999999999999</v>
      </c>
      <c r="E5580">
        <v>14.36</v>
      </c>
      <c r="F5580">
        <v>1.0969</v>
      </c>
      <c r="G5580">
        <v>66.55</v>
      </c>
      <c r="H5580">
        <v>59.975000000000001</v>
      </c>
      <c r="I5580">
        <v>250.5</v>
      </c>
      <c r="J5580">
        <v>303.75</v>
      </c>
      <c r="K5580">
        <v>123.17880592782758</v>
      </c>
      <c r="M5580">
        <v>12</v>
      </c>
    </row>
    <row r="5581" spans="3:13" x14ac:dyDescent="0.25">
      <c r="C5581" s="95">
        <v>35901</v>
      </c>
      <c r="D5581">
        <v>1.6910000000000001</v>
      </c>
      <c r="E5581">
        <v>14.64</v>
      </c>
      <c r="F5581">
        <v>1.0987</v>
      </c>
      <c r="G5581">
        <v>66.974999999999994</v>
      </c>
      <c r="H5581">
        <v>60.4</v>
      </c>
      <c r="I5581">
        <v>250.5</v>
      </c>
      <c r="J5581">
        <v>304.75</v>
      </c>
      <c r="K5581">
        <v>123.48370396230241</v>
      </c>
      <c r="M5581">
        <v>12.07</v>
      </c>
    </row>
    <row r="5582" spans="3:13" x14ac:dyDescent="0.25">
      <c r="C5582" s="95">
        <v>35900</v>
      </c>
      <c r="D5582">
        <v>1.6839999999999999</v>
      </c>
      <c r="E5582">
        <v>13.48</v>
      </c>
      <c r="F5582">
        <v>1.0996999999999999</v>
      </c>
      <c r="G5582">
        <v>67.099999999999994</v>
      </c>
      <c r="H5582">
        <v>51.424999999999997</v>
      </c>
      <c r="I5582">
        <v>251</v>
      </c>
      <c r="J5582">
        <v>305.25</v>
      </c>
      <c r="K5582">
        <v>123.48370396230241</v>
      </c>
      <c r="M5582">
        <v>12.13</v>
      </c>
    </row>
    <row r="5583" spans="3:13" x14ac:dyDescent="0.25">
      <c r="C5583" s="95">
        <v>35899</v>
      </c>
      <c r="D5583">
        <v>1.6845000000000001</v>
      </c>
      <c r="E5583">
        <v>13.45</v>
      </c>
      <c r="F5583">
        <v>1.0992</v>
      </c>
      <c r="G5583">
        <v>67.924999999999997</v>
      </c>
      <c r="H5583">
        <v>51.424999999999997</v>
      </c>
      <c r="I5583">
        <v>246.5</v>
      </c>
      <c r="J5583">
        <v>300.75</v>
      </c>
      <c r="K5583">
        <v>122.87390789335277</v>
      </c>
      <c r="M5583">
        <v>12.11</v>
      </c>
    </row>
    <row r="5584" spans="3:13" x14ac:dyDescent="0.25">
      <c r="C5584" s="95">
        <v>35898</v>
      </c>
      <c r="D5584">
        <v>1.6659999999999999</v>
      </c>
      <c r="E5584">
        <v>14</v>
      </c>
      <c r="F5584">
        <v>1.0871</v>
      </c>
      <c r="G5584">
        <v>68.125</v>
      </c>
      <c r="H5584">
        <v>51.375</v>
      </c>
      <c r="I5584">
        <v>245.25</v>
      </c>
      <c r="J5584">
        <v>300.5</v>
      </c>
      <c r="K5584">
        <v>122.56900985887795</v>
      </c>
      <c r="M5584">
        <v>12.1</v>
      </c>
    </row>
    <row r="5585" spans="3:13" x14ac:dyDescent="0.25">
      <c r="C5585" s="95">
        <v>35895</v>
      </c>
      <c r="D5585">
        <v>1.673</v>
      </c>
      <c r="E5585">
        <v>14</v>
      </c>
      <c r="F5585">
        <v>1.0876999999999999</v>
      </c>
      <c r="G5585">
        <v>68.474999999999994</v>
      </c>
      <c r="H5585">
        <v>50.674999999999997</v>
      </c>
      <c r="I5585">
        <v>249.5</v>
      </c>
      <c r="J5585">
        <v>298.5</v>
      </c>
      <c r="K5585">
        <v>122.56900985887795</v>
      </c>
      <c r="M5585">
        <v>12.2</v>
      </c>
    </row>
    <row r="5586" spans="3:13" x14ac:dyDescent="0.25">
      <c r="C5586" s="95">
        <v>35894</v>
      </c>
      <c r="D5586">
        <v>1.6692</v>
      </c>
      <c r="E5586">
        <v>14</v>
      </c>
      <c r="F5586">
        <v>1.0865</v>
      </c>
      <c r="G5586">
        <v>68.474999999999994</v>
      </c>
      <c r="H5586">
        <v>50.674999999999997</v>
      </c>
      <c r="I5586">
        <v>249.5</v>
      </c>
      <c r="J5586">
        <v>298.5</v>
      </c>
      <c r="K5586">
        <v>122.56900985887795</v>
      </c>
      <c r="M5586">
        <v>12.2</v>
      </c>
    </row>
    <row r="5587" spans="3:13" x14ac:dyDescent="0.25">
      <c r="C5587" s="95">
        <v>35893</v>
      </c>
      <c r="D5587">
        <v>1.6752</v>
      </c>
      <c r="E5587">
        <v>13.98</v>
      </c>
      <c r="F5587">
        <v>1.093</v>
      </c>
      <c r="G5587">
        <v>67.599999999999994</v>
      </c>
      <c r="H5587">
        <v>50.375</v>
      </c>
      <c r="I5587">
        <v>247.75</v>
      </c>
      <c r="J5587">
        <v>302.25</v>
      </c>
      <c r="K5587">
        <v>122.56900985887795</v>
      </c>
      <c r="M5587">
        <v>12.26</v>
      </c>
    </row>
    <row r="5588" spans="3:13" x14ac:dyDescent="0.25">
      <c r="C5588" s="95">
        <v>35892</v>
      </c>
      <c r="D5588">
        <v>1.6672</v>
      </c>
      <c r="E5588">
        <v>13.68</v>
      </c>
      <c r="F5588">
        <v>1.081</v>
      </c>
      <c r="G5588">
        <v>67.174999999999997</v>
      </c>
      <c r="H5588">
        <v>50.05</v>
      </c>
      <c r="I5588">
        <v>247</v>
      </c>
      <c r="J5588">
        <v>302.5</v>
      </c>
      <c r="K5588">
        <v>121.9592137899283</v>
      </c>
      <c r="M5588">
        <v>12.26</v>
      </c>
    </row>
    <row r="5589" spans="3:13" x14ac:dyDescent="0.25">
      <c r="C5589" s="95">
        <v>35891</v>
      </c>
      <c r="D5589">
        <v>1.6662999999999999</v>
      </c>
      <c r="E5589">
        <v>13.87</v>
      </c>
      <c r="F5589">
        <v>1.0786</v>
      </c>
      <c r="G5589">
        <v>66.625</v>
      </c>
      <c r="H5589">
        <v>49.375</v>
      </c>
      <c r="I5589">
        <v>248</v>
      </c>
      <c r="J5589">
        <v>305.75</v>
      </c>
      <c r="K5589">
        <v>122.87390789335277</v>
      </c>
      <c r="M5589">
        <v>12.26</v>
      </c>
    </row>
    <row r="5590" spans="3:13" x14ac:dyDescent="0.25">
      <c r="C5590" s="95">
        <v>35888</v>
      </c>
      <c r="D5590">
        <v>1.6573</v>
      </c>
      <c r="E5590">
        <v>14.41</v>
      </c>
      <c r="F5590">
        <v>1.0742</v>
      </c>
      <c r="G5590">
        <v>66.275000000000006</v>
      </c>
      <c r="H5590">
        <v>50.2</v>
      </c>
      <c r="I5590">
        <v>253</v>
      </c>
      <c r="J5590">
        <v>311.25</v>
      </c>
      <c r="K5590">
        <v>123.63615297953982</v>
      </c>
      <c r="M5590">
        <v>12.26</v>
      </c>
    </row>
    <row r="5591" spans="3:13" x14ac:dyDescent="0.25">
      <c r="C5591" s="95">
        <v>35887</v>
      </c>
      <c r="D5591">
        <v>1.6641999999999999</v>
      </c>
      <c r="E5591">
        <v>14.17</v>
      </c>
      <c r="F5591">
        <v>1.0718000000000001</v>
      </c>
      <c r="G5591">
        <v>65.75</v>
      </c>
      <c r="H5591">
        <v>50.625</v>
      </c>
      <c r="I5591">
        <v>256</v>
      </c>
      <c r="J5591">
        <v>316.5</v>
      </c>
      <c r="K5591">
        <v>124.8557451174391</v>
      </c>
      <c r="M5591">
        <v>12.9</v>
      </c>
    </row>
    <row r="5592" spans="3:13" x14ac:dyDescent="0.25">
      <c r="C5592" s="95">
        <v>35886</v>
      </c>
      <c r="D5592">
        <v>1.671</v>
      </c>
      <c r="E5592">
        <v>13.93</v>
      </c>
      <c r="F5592">
        <v>1.0731999999999999</v>
      </c>
      <c r="G5592">
        <v>64.625</v>
      </c>
      <c r="H5592">
        <v>52.35</v>
      </c>
      <c r="I5592">
        <v>254.5</v>
      </c>
      <c r="J5592">
        <v>314.5</v>
      </c>
      <c r="K5592">
        <v>125.00819413467651</v>
      </c>
      <c r="M5592">
        <v>12.9</v>
      </c>
    </row>
    <row r="5593" spans="3:13" x14ac:dyDescent="0.25">
      <c r="C5593" s="95">
        <v>35885</v>
      </c>
      <c r="D5593">
        <v>1.6726000000000001</v>
      </c>
      <c r="E5593">
        <v>14.26</v>
      </c>
      <c r="F5593">
        <v>1.0765</v>
      </c>
      <c r="G5593">
        <v>63.75</v>
      </c>
      <c r="H5593">
        <v>53.524999999999999</v>
      </c>
      <c r="I5593">
        <v>259</v>
      </c>
      <c r="J5593">
        <v>320.25</v>
      </c>
      <c r="K5593">
        <v>125.16064315191392</v>
      </c>
      <c r="M5593">
        <v>12.89</v>
      </c>
    </row>
    <row r="5594" spans="3:13" x14ac:dyDescent="0.25">
      <c r="C5594" s="95">
        <v>35884</v>
      </c>
      <c r="D5594">
        <v>1.677</v>
      </c>
      <c r="E5594">
        <v>14.77</v>
      </c>
      <c r="F5594">
        <v>1.0760000000000001</v>
      </c>
      <c r="G5594">
        <v>63.75</v>
      </c>
      <c r="H5594">
        <v>53.475000000000001</v>
      </c>
      <c r="I5594">
        <v>267.75</v>
      </c>
      <c r="J5594">
        <v>325</v>
      </c>
      <c r="K5594">
        <v>125.00819413467651</v>
      </c>
      <c r="M5594">
        <v>12.89</v>
      </c>
    </row>
    <row r="5595" spans="3:13" x14ac:dyDescent="0.25">
      <c r="C5595" s="95">
        <v>35881</v>
      </c>
      <c r="D5595">
        <v>1.6821999999999999</v>
      </c>
      <c r="E5595">
        <v>15.4</v>
      </c>
      <c r="F5595">
        <v>1.0874999999999999</v>
      </c>
      <c r="G5595">
        <v>64.025000000000006</v>
      </c>
      <c r="H5595">
        <v>52.725000000000001</v>
      </c>
      <c r="I5595">
        <v>262.25</v>
      </c>
      <c r="J5595">
        <v>322.25</v>
      </c>
      <c r="K5595">
        <v>125.00819413467651</v>
      </c>
      <c r="M5595">
        <v>12.89</v>
      </c>
    </row>
    <row r="5596" spans="3:13" x14ac:dyDescent="0.25">
      <c r="C5596" s="95">
        <v>35880</v>
      </c>
      <c r="D5596">
        <v>1.6859999999999999</v>
      </c>
      <c r="E5596">
        <v>15.44</v>
      </c>
      <c r="F5596">
        <v>1.0909</v>
      </c>
      <c r="G5596">
        <v>63.274999999999999</v>
      </c>
      <c r="H5596">
        <v>51.3</v>
      </c>
      <c r="I5596">
        <v>261.5</v>
      </c>
      <c r="J5596">
        <v>320.25</v>
      </c>
      <c r="M5596">
        <v>12.9</v>
      </c>
    </row>
    <row r="5597" spans="3:13" x14ac:dyDescent="0.25">
      <c r="C5597" s="95">
        <v>35879</v>
      </c>
      <c r="D5597">
        <v>1.6748000000000001</v>
      </c>
      <c r="E5597">
        <v>15.14</v>
      </c>
      <c r="F5597">
        <v>1.0862000000000001</v>
      </c>
      <c r="G5597">
        <v>63.95</v>
      </c>
      <c r="H5597">
        <v>51.2</v>
      </c>
      <c r="I5597">
        <v>265</v>
      </c>
      <c r="J5597">
        <v>328.5</v>
      </c>
      <c r="M5597">
        <v>12.9</v>
      </c>
    </row>
    <row r="5598" spans="3:13" x14ac:dyDescent="0.25">
      <c r="C5598" s="95">
        <v>35878</v>
      </c>
      <c r="D5598">
        <v>1.6740999999999999</v>
      </c>
      <c r="E5598">
        <v>14.53</v>
      </c>
      <c r="F5598">
        <v>1.0854999999999999</v>
      </c>
      <c r="G5598">
        <v>64.8</v>
      </c>
      <c r="H5598">
        <v>51.95</v>
      </c>
      <c r="I5598">
        <v>265.5</v>
      </c>
      <c r="J5598">
        <v>331.25</v>
      </c>
      <c r="M5598">
        <v>12.9</v>
      </c>
    </row>
    <row r="5599" spans="3:13" x14ac:dyDescent="0.25">
      <c r="C5599" s="95">
        <v>35877</v>
      </c>
      <c r="D5599">
        <v>1.6781999999999999</v>
      </c>
      <c r="E5599">
        <v>15.04</v>
      </c>
      <c r="F5599">
        <v>1.0887</v>
      </c>
      <c r="G5599">
        <v>65.150000000000006</v>
      </c>
      <c r="H5599">
        <v>52.125</v>
      </c>
      <c r="I5599">
        <v>266.75</v>
      </c>
      <c r="J5599">
        <v>332.25</v>
      </c>
      <c r="M5599">
        <v>12.9</v>
      </c>
    </row>
    <row r="5600" spans="3:13" x14ac:dyDescent="0.25">
      <c r="C5600" s="95">
        <v>35874</v>
      </c>
      <c r="D5600">
        <v>1.6679999999999999</v>
      </c>
      <c r="E5600">
        <v>13.22</v>
      </c>
      <c r="F5600">
        <v>1.0842000000000001</v>
      </c>
      <c r="G5600">
        <v>64.775000000000006</v>
      </c>
      <c r="H5600">
        <v>51.6</v>
      </c>
      <c r="I5600">
        <v>259.25</v>
      </c>
      <c r="J5600">
        <v>320</v>
      </c>
      <c r="M5600">
        <v>12.86</v>
      </c>
    </row>
    <row r="5601" spans="3:13" x14ac:dyDescent="0.25">
      <c r="C5601" s="95">
        <v>35873</v>
      </c>
      <c r="D5601">
        <v>1.6659999999999999</v>
      </c>
      <c r="E5601">
        <v>13.11</v>
      </c>
      <c r="F5601">
        <v>1.0840000000000001</v>
      </c>
      <c r="G5601">
        <v>64.924999999999997</v>
      </c>
      <c r="H5601">
        <v>50.65</v>
      </c>
      <c r="I5601">
        <v>262.5</v>
      </c>
      <c r="J5601">
        <v>324</v>
      </c>
      <c r="M5601">
        <v>12.76</v>
      </c>
    </row>
    <row r="5602" spans="3:13" x14ac:dyDescent="0.25">
      <c r="C5602" s="95">
        <v>35872</v>
      </c>
      <c r="D5602">
        <v>1.6709000000000001</v>
      </c>
      <c r="E5602">
        <v>13.11</v>
      </c>
      <c r="F5602">
        <v>1.0862000000000001</v>
      </c>
      <c r="G5602">
        <v>65.575000000000003</v>
      </c>
      <c r="H5602">
        <v>50.774999999999999</v>
      </c>
      <c r="I5602">
        <v>265.75</v>
      </c>
      <c r="J5602">
        <v>327</v>
      </c>
      <c r="M5602">
        <v>12.81</v>
      </c>
    </row>
    <row r="5603" spans="3:13" x14ac:dyDescent="0.25">
      <c r="C5603" s="95">
        <v>35871</v>
      </c>
      <c r="D5603">
        <v>1.6741999999999999</v>
      </c>
      <c r="E5603">
        <v>12.26</v>
      </c>
      <c r="F5603">
        <v>1.0899000000000001</v>
      </c>
      <c r="G5603">
        <v>64.599999999999994</v>
      </c>
      <c r="H5603">
        <v>48.875</v>
      </c>
      <c r="I5603">
        <v>265.75</v>
      </c>
      <c r="J5603">
        <v>332.5</v>
      </c>
      <c r="M5603">
        <v>12.86</v>
      </c>
    </row>
    <row r="5604" spans="3:13" x14ac:dyDescent="0.25">
      <c r="C5604" s="95">
        <v>35870</v>
      </c>
      <c r="D5604">
        <v>1.6675</v>
      </c>
      <c r="E5604">
        <v>12.31</v>
      </c>
      <c r="F5604">
        <v>1.0901000000000001</v>
      </c>
      <c r="G5604">
        <v>64.95</v>
      </c>
      <c r="H5604">
        <v>48.024999999999999</v>
      </c>
      <c r="I5604">
        <v>265.5</v>
      </c>
      <c r="J5604">
        <v>330.75</v>
      </c>
      <c r="M5604">
        <v>12.85</v>
      </c>
    </row>
    <row r="5605" spans="3:13" x14ac:dyDescent="0.25">
      <c r="C5605" s="95">
        <v>35867</v>
      </c>
      <c r="D5605">
        <v>1.671</v>
      </c>
      <c r="E5605">
        <v>12.76</v>
      </c>
      <c r="F5605">
        <v>1.0907</v>
      </c>
      <c r="G5605">
        <v>65.650000000000006</v>
      </c>
      <c r="H5605">
        <v>48.9</v>
      </c>
      <c r="I5605">
        <v>268</v>
      </c>
      <c r="J5605">
        <v>335.75</v>
      </c>
      <c r="M5605">
        <v>12.85</v>
      </c>
    </row>
    <row r="5606" spans="3:13" x14ac:dyDescent="0.25">
      <c r="C5606" s="95">
        <v>35866</v>
      </c>
      <c r="D5606">
        <v>1.6565000000000001</v>
      </c>
      <c r="E5606">
        <v>12.97</v>
      </c>
      <c r="F5606">
        <v>1.0845</v>
      </c>
      <c r="G5606">
        <v>65.575000000000003</v>
      </c>
      <c r="H5606">
        <v>48.774999999999999</v>
      </c>
      <c r="I5606">
        <v>273.75</v>
      </c>
      <c r="J5606">
        <v>338.5</v>
      </c>
      <c r="M5606">
        <v>12.7</v>
      </c>
    </row>
    <row r="5607" spans="3:13" x14ac:dyDescent="0.25">
      <c r="C5607" s="95">
        <v>35865</v>
      </c>
      <c r="D5607">
        <v>1.6477999999999999</v>
      </c>
      <c r="E5607">
        <v>12.96</v>
      </c>
      <c r="F5607">
        <v>1.0821000000000001</v>
      </c>
      <c r="G5607">
        <v>65.5</v>
      </c>
      <c r="H5607">
        <v>48.25</v>
      </c>
      <c r="I5607">
        <v>274</v>
      </c>
      <c r="J5607">
        <v>339</v>
      </c>
      <c r="M5607">
        <v>12.53</v>
      </c>
    </row>
    <row r="5608" spans="3:13" x14ac:dyDescent="0.25">
      <c r="C5608" s="95">
        <v>35864</v>
      </c>
      <c r="D5608">
        <v>1.6403000000000001</v>
      </c>
      <c r="E5608">
        <v>13</v>
      </c>
      <c r="F5608">
        <v>1.0825</v>
      </c>
      <c r="G5608">
        <v>65.2</v>
      </c>
      <c r="H5608">
        <v>47.65</v>
      </c>
      <c r="I5608">
        <v>272.75</v>
      </c>
      <c r="J5608">
        <v>332.5</v>
      </c>
      <c r="M5608">
        <v>12.49</v>
      </c>
    </row>
    <row r="5609" spans="3:13" x14ac:dyDescent="0.25">
      <c r="C5609" s="95">
        <v>35863</v>
      </c>
      <c r="D5609">
        <v>1.6385000000000001</v>
      </c>
      <c r="E5609">
        <v>12.98</v>
      </c>
      <c r="F5609">
        <v>1.0828</v>
      </c>
      <c r="G5609">
        <v>65.099999999999994</v>
      </c>
      <c r="H5609">
        <v>47.774999999999999</v>
      </c>
      <c r="I5609">
        <v>270</v>
      </c>
      <c r="J5609">
        <v>329</v>
      </c>
      <c r="M5609">
        <v>12.49</v>
      </c>
    </row>
    <row r="5610" spans="3:13" x14ac:dyDescent="0.25">
      <c r="C5610" s="95">
        <v>35860</v>
      </c>
      <c r="D5610">
        <v>1.635</v>
      </c>
      <c r="E5610">
        <v>13.59</v>
      </c>
      <c r="F5610">
        <v>1.0794999999999999</v>
      </c>
      <c r="G5610">
        <v>65.05</v>
      </c>
      <c r="H5610">
        <v>48.25</v>
      </c>
      <c r="I5610">
        <v>267.75</v>
      </c>
      <c r="J5610">
        <v>325.5</v>
      </c>
      <c r="M5610">
        <v>12.49</v>
      </c>
    </row>
    <row r="5611" spans="3:13" x14ac:dyDescent="0.25">
      <c r="C5611" s="95">
        <v>35859</v>
      </c>
      <c r="D5611">
        <v>1.6335</v>
      </c>
      <c r="E5611">
        <v>14</v>
      </c>
      <c r="F5611">
        <v>1.0787</v>
      </c>
      <c r="G5611">
        <v>64.75</v>
      </c>
      <c r="H5611">
        <v>48.475000000000001</v>
      </c>
      <c r="I5611">
        <v>266.25</v>
      </c>
      <c r="J5611">
        <v>323.5</v>
      </c>
      <c r="M5611">
        <v>12.15</v>
      </c>
    </row>
    <row r="5612" spans="3:13" x14ac:dyDescent="0.25">
      <c r="C5612" s="95">
        <v>35858</v>
      </c>
      <c r="D5612">
        <v>1.6468</v>
      </c>
      <c r="E5612">
        <v>13.92</v>
      </c>
      <c r="F5612">
        <v>1.0879000000000001</v>
      </c>
      <c r="G5612">
        <v>64.599999999999994</v>
      </c>
      <c r="H5612">
        <v>47.875</v>
      </c>
      <c r="I5612">
        <v>266</v>
      </c>
      <c r="J5612">
        <v>326</v>
      </c>
      <c r="M5612">
        <v>12.15</v>
      </c>
    </row>
    <row r="5613" spans="3:13" x14ac:dyDescent="0.25">
      <c r="C5613" s="95">
        <v>35857</v>
      </c>
      <c r="D5613">
        <v>1.65</v>
      </c>
      <c r="E5613">
        <v>13.92</v>
      </c>
      <c r="F5613">
        <v>1.0928</v>
      </c>
      <c r="G5613">
        <v>64.825000000000003</v>
      </c>
      <c r="H5613">
        <v>47.9</v>
      </c>
      <c r="I5613">
        <v>264.25</v>
      </c>
      <c r="J5613">
        <v>328.5</v>
      </c>
      <c r="M5613">
        <v>13.26</v>
      </c>
    </row>
    <row r="5614" spans="3:13" x14ac:dyDescent="0.25">
      <c r="C5614" s="95">
        <v>35856</v>
      </c>
      <c r="D5614">
        <v>1.6476</v>
      </c>
      <c r="E5614">
        <v>14.05</v>
      </c>
      <c r="F5614">
        <v>1.0901000000000001</v>
      </c>
      <c r="G5614">
        <v>65.075000000000003</v>
      </c>
      <c r="H5614">
        <v>48.7</v>
      </c>
      <c r="I5614">
        <v>265.5</v>
      </c>
      <c r="J5614">
        <v>329.75</v>
      </c>
      <c r="M5614">
        <v>13.25</v>
      </c>
    </row>
    <row r="5615" spans="3:13" x14ac:dyDescent="0.25">
      <c r="C5615" s="95">
        <v>35853</v>
      </c>
      <c r="D5615">
        <v>1.6439999999999999</v>
      </c>
      <c r="E5615">
        <v>14.17</v>
      </c>
      <c r="F5615">
        <v>1.0879000000000001</v>
      </c>
      <c r="G5615">
        <v>64.375</v>
      </c>
      <c r="H5615">
        <v>49.024999999999999</v>
      </c>
      <c r="I5615">
        <v>261.5</v>
      </c>
      <c r="J5615">
        <v>327.5</v>
      </c>
      <c r="M5615">
        <v>13.24</v>
      </c>
    </row>
    <row r="5616" spans="3:13" x14ac:dyDescent="0.25">
      <c r="C5616" s="95">
        <v>35852</v>
      </c>
      <c r="D5616">
        <v>1.6439999999999999</v>
      </c>
      <c r="E5616">
        <v>14.03</v>
      </c>
      <c r="F5616">
        <v>1.0889</v>
      </c>
      <c r="G5616">
        <v>64.674999999999997</v>
      </c>
      <c r="H5616">
        <v>48.575000000000003</v>
      </c>
      <c r="I5616">
        <v>262.25</v>
      </c>
      <c r="J5616">
        <v>321.5</v>
      </c>
      <c r="M5616">
        <v>13.27</v>
      </c>
    </row>
    <row r="5617" spans="3:13" x14ac:dyDescent="0.25">
      <c r="C5617" s="95">
        <v>35851</v>
      </c>
      <c r="D5617">
        <v>1.6433</v>
      </c>
      <c r="E5617">
        <v>13.91</v>
      </c>
      <c r="F5617">
        <v>1.0876999999999999</v>
      </c>
      <c r="G5617">
        <v>63.825000000000003</v>
      </c>
      <c r="H5617">
        <v>48.674999999999997</v>
      </c>
      <c r="I5617">
        <v>263.75</v>
      </c>
      <c r="J5617">
        <v>318.75</v>
      </c>
      <c r="M5617">
        <v>13.26</v>
      </c>
    </row>
    <row r="5618" spans="3:13" x14ac:dyDescent="0.25">
      <c r="C5618" s="95">
        <v>35850</v>
      </c>
      <c r="D5618">
        <v>1.6495</v>
      </c>
      <c r="E5618">
        <v>13.83</v>
      </c>
      <c r="F5618">
        <v>1.0992</v>
      </c>
      <c r="G5618">
        <v>64.474999999999994</v>
      </c>
      <c r="H5618">
        <v>49.2</v>
      </c>
      <c r="I5618">
        <v>263.25</v>
      </c>
      <c r="J5618">
        <v>320.5</v>
      </c>
      <c r="M5618">
        <v>13.26</v>
      </c>
    </row>
    <row r="5619" spans="3:13" x14ac:dyDescent="0.25">
      <c r="C5619" s="95">
        <v>35849</v>
      </c>
      <c r="D5619">
        <v>1.6465000000000001</v>
      </c>
      <c r="E5619">
        <v>13.83</v>
      </c>
      <c r="F5619">
        <v>1.0999000000000001</v>
      </c>
      <c r="G5619">
        <v>63.875</v>
      </c>
      <c r="H5619">
        <v>50.2</v>
      </c>
      <c r="I5619">
        <v>265.75</v>
      </c>
      <c r="J5619">
        <v>326</v>
      </c>
    </row>
    <row r="5620" spans="3:13" x14ac:dyDescent="0.25">
      <c r="C5620" s="95">
        <v>35846</v>
      </c>
      <c r="D5620">
        <v>1.637</v>
      </c>
      <c r="E5620">
        <v>14.67</v>
      </c>
      <c r="F5620">
        <v>1.0860000000000001</v>
      </c>
      <c r="G5620">
        <v>61.225000000000001</v>
      </c>
      <c r="H5620">
        <v>52.2</v>
      </c>
      <c r="I5620">
        <v>266.5</v>
      </c>
      <c r="J5620">
        <v>323.25</v>
      </c>
    </row>
    <row r="5621" spans="3:13" x14ac:dyDescent="0.25">
      <c r="C5621" s="95">
        <v>35845</v>
      </c>
      <c r="D5621">
        <v>1.6368</v>
      </c>
      <c r="E5621">
        <v>14.85</v>
      </c>
      <c r="F5621">
        <v>1.0883</v>
      </c>
      <c r="G5621">
        <v>62.725000000000001</v>
      </c>
      <c r="H5621">
        <v>51.95</v>
      </c>
      <c r="I5621">
        <v>268.5</v>
      </c>
      <c r="J5621">
        <v>322.5</v>
      </c>
    </row>
    <row r="5622" spans="3:13" x14ac:dyDescent="0.25">
      <c r="C5622" s="95">
        <v>35844</v>
      </c>
      <c r="D5622">
        <v>1.6373</v>
      </c>
      <c r="E5622">
        <v>14.94</v>
      </c>
      <c r="F5622">
        <v>1.0851999999999999</v>
      </c>
      <c r="G5622">
        <v>64.224999999999994</v>
      </c>
      <c r="H5622">
        <v>52.4</v>
      </c>
      <c r="I5622">
        <v>267.75</v>
      </c>
      <c r="J5622">
        <v>322</v>
      </c>
    </row>
    <row r="5623" spans="3:13" x14ac:dyDescent="0.25">
      <c r="C5623" s="95">
        <v>35843</v>
      </c>
      <c r="D5623">
        <v>1.6322000000000001</v>
      </c>
      <c r="E5623">
        <v>14.41</v>
      </c>
      <c r="F5623">
        <v>1.0827</v>
      </c>
      <c r="G5623">
        <v>64.974999999999994</v>
      </c>
      <c r="H5623">
        <v>52.475000000000001</v>
      </c>
      <c r="I5623">
        <v>268</v>
      </c>
      <c r="J5623">
        <v>322.25</v>
      </c>
    </row>
    <row r="5624" spans="3:13" x14ac:dyDescent="0.25">
      <c r="C5624" s="95">
        <v>35842</v>
      </c>
      <c r="D5624">
        <v>1.6382000000000001</v>
      </c>
      <c r="E5624">
        <v>14.48</v>
      </c>
      <c r="F5624">
        <v>1.0876999999999999</v>
      </c>
      <c r="G5624">
        <v>65.075000000000003</v>
      </c>
      <c r="H5624">
        <v>51.45</v>
      </c>
      <c r="I5624">
        <v>270.25</v>
      </c>
      <c r="J5624">
        <v>329.5</v>
      </c>
    </row>
    <row r="5625" spans="3:13" x14ac:dyDescent="0.25">
      <c r="C5625" s="95">
        <v>35839</v>
      </c>
      <c r="D5625">
        <v>1.641</v>
      </c>
      <c r="E5625">
        <v>14.85</v>
      </c>
      <c r="F5625">
        <v>1.0862000000000001</v>
      </c>
      <c r="G5625">
        <v>65.075000000000003</v>
      </c>
      <c r="H5625">
        <v>51.45</v>
      </c>
      <c r="I5625">
        <v>270.25</v>
      </c>
      <c r="J5625">
        <v>329.5</v>
      </c>
    </row>
    <row r="5626" spans="3:13" x14ac:dyDescent="0.25">
      <c r="C5626" s="95">
        <v>35838</v>
      </c>
      <c r="D5626">
        <v>1.6392</v>
      </c>
      <c r="E5626">
        <v>14.55</v>
      </c>
      <c r="F5626">
        <v>1.0914999999999999</v>
      </c>
      <c r="G5626">
        <v>63.575000000000003</v>
      </c>
      <c r="H5626">
        <v>51.075000000000003</v>
      </c>
      <c r="I5626">
        <v>270.5</v>
      </c>
      <c r="J5626">
        <v>333.5</v>
      </c>
    </row>
    <row r="5627" spans="3:13" x14ac:dyDescent="0.25">
      <c r="C5627" s="95">
        <v>35837</v>
      </c>
      <c r="D5627">
        <v>1.6323000000000001</v>
      </c>
      <c r="E5627">
        <v>14.59</v>
      </c>
      <c r="F5627">
        <v>1.085</v>
      </c>
      <c r="G5627">
        <v>62.5</v>
      </c>
      <c r="H5627">
        <v>51.424999999999997</v>
      </c>
      <c r="I5627">
        <v>268.25</v>
      </c>
      <c r="J5627">
        <v>332.5</v>
      </c>
    </row>
    <row r="5628" spans="3:13" x14ac:dyDescent="0.25">
      <c r="C5628" s="95">
        <v>35836</v>
      </c>
      <c r="D5628">
        <v>1.6252</v>
      </c>
      <c r="E5628">
        <v>15.03</v>
      </c>
      <c r="F5628">
        <v>1.0898000000000001</v>
      </c>
      <c r="G5628">
        <v>61.524999999999999</v>
      </c>
      <c r="H5628">
        <v>52.7</v>
      </c>
      <c r="I5628">
        <v>273.75</v>
      </c>
      <c r="J5628">
        <v>338</v>
      </c>
    </row>
    <row r="5629" spans="3:13" x14ac:dyDescent="0.25">
      <c r="C5629" s="95">
        <v>35835</v>
      </c>
      <c r="D5629">
        <v>1.6294999999999999</v>
      </c>
      <c r="E5629">
        <v>15.24</v>
      </c>
      <c r="F5629">
        <v>1.0841000000000001</v>
      </c>
      <c r="G5629">
        <v>61.5</v>
      </c>
      <c r="H5629">
        <v>54.325000000000003</v>
      </c>
      <c r="I5629">
        <v>272</v>
      </c>
      <c r="J5629">
        <v>337.25</v>
      </c>
    </row>
    <row r="5630" spans="3:13" x14ac:dyDescent="0.25">
      <c r="C5630" s="95">
        <v>35832</v>
      </c>
      <c r="D5630">
        <v>1.643</v>
      </c>
      <c r="E5630">
        <v>15.3</v>
      </c>
      <c r="F5630">
        <v>1.0898000000000001</v>
      </c>
      <c r="G5630">
        <v>61.8</v>
      </c>
      <c r="H5630">
        <v>54.85</v>
      </c>
      <c r="I5630">
        <v>270</v>
      </c>
      <c r="J5630">
        <v>334</v>
      </c>
    </row>
    <row r="5631" spans="3:13" x14ac:dyDescent="0.25">
      <c r="C5631" s="95">
        <v>35831</v>
      </c>
      <c r="D5631">
        <v>1.6539999999999999</v>
      </c>
      <c r="E5631">
        <v>15.22</v>
      </c>
      <c r="F5631">
        <v>1.1027</v>
      </c>
      <c r="G5631">
        <v>62.45</v>
      </c>
      <c r="H5631">
        <v>54.424999999999997</v>
      </c>
      <c r="I5631">
        <v>271.75</v>
      </c>
      <c r="J5631">
        <v>338.75</v>
      </c>
    </row>
    <row r="5632" spans="3:13" x14ac:dyDescent="0.25">
      <c r="C5632" s="95">
        <v>35830</v>
      </c>
      <c r="D5632">
        <v>1.6559999999999999</v>
      </c>
      <c r="E5632">
        <v>15.05</v>
      </c>
      <c r="F5632">
        <v>1.095</v>
      </c>
      <c r="G5632">
        <v>63.4</v>
      </c>
      <c r="H5632">
        <v>55.65</v>
      </c>
      <c r="I5632">
        <v>272.75</v>
      </c>
      <c r="J5632">
        <v>341.75</v>
      </c>
    </row>
    <row r="5633" spans="3:10" x14ac:dyDescent="0.25">
      <c r="C5633" s="95">
        <v>35829</v>
      </c>
      <c r="D5633">
        <v>1.6455</v>
      </c>
      <c r="E5633">
        <v>15.17</v>
      </c>
      <c r="F5633">
        <v>1.0888</v>
      </c>
      <c r="G5633">
        <v>63.274999999999999</v>
      </c>
      <c r="H5633">
        <v>55.475000000000001</v>
      </c>
      <c r="I5633">
        <v>275</v>
      </c>
      <c r="J5633">
        <v>344.25</v>
      </c>
    </row>
    <row r="5634" spans="3:10" x14ac:dyDescent="0.25">
      <c r="C5634" s="95">
        <v>35828</v>
      </c>
      <c r="D5634">
        <v>1.639</v>
      </c>
      <c r="E5634">
        <v>15.68</v>
      </c>
      <c r="F5634">
        <v>1.0854999999999999</v>
      </c>
      <c r="G5634">
        <v>63.45</v>
      </c>
      <c r="H5634">
        <v>55.95</v>
      </c>
      <c r="I5634">
        <v>275.5</v>
      </c>
      <c r="J5634">
        <v>343.5</v>
      </c>
    </row>
    <row r="5635" spans="3:10" x14ac:dyDescent="0.25">
      <c r="C5635" s="95">
        <v>35825</v>
      </c>
      <c r="D5635">
        <v>1.633</v>
      </c>
      <c r="E5635">
        <v>15.96</v>
      </c>
      <c r="F5635">
        <v>1.0774999999999999</v>
      </c>
      <c r="G5635">
        <v>64.599999999999994</v>
      </c>
      <c r="H5635">
        <v>57.15</v>
      </c>
      <c r="I5635">
        <v>273</v>
      </c>
      <c r="J5635">
        <v>337.25</v>
      </c>
    </row>
    <row r="5636" spans="3:10" x14ac:dyDescent="0.25">
      <c r="C5636" s="95">
        <v>35824</v>
      </c>
      <c r="D5636">
        <v>1.6385000000000001</v>
      </c>
      <c r="E5636">
        <v>16.59</v>
      </c>
      <c r="F5636">
        <v>1.0793999999999999</v>
      </c>
      <c r="G5636">
        <v>65.150000000000006</v>
      </c>
      <c r="H5636">
        <v>57.274999999999999</v>
      </c>
      <c r="I5636">
        <v>275.5</v>
      </c>
      <c r="J5636">
        <v>338.75</v>
      </c>
    </row>
    <row r="5637" spans="3:10" x14ac:dyDescent="0.25">
      <c r="C5637" s="95">
        <v>35823</v>
      </c>
      <c r="D5637">
        <v>1.6420999999999999</v>
      </c>
      <c r="E5637">
        <v>16.079999999999998</v>
      </c>
      <c r="F5637">
        <v>1.0871999999999999</v>
      </c>
      <c r="G5637">
        <v>64.95</v>
      </c>
      <c r="H5637">
        <v>58</v>
      </c>
      <c r="I5637">
        <v>277.5</v>
      </c>
      <c r="J5637">
        <v>341.25</v>
      </c>
    </row>
    <row r="5638" spans="3:10" x14ac:dyDescent="0.25">
      <c r="C5638" s="95">
        <v>35822</v>
      </c>
      <c r="D5638">
        <v>1.6422000000000001</v>
      </c>
      <c r="E5638">
        <v>15.79</v>
      </c>
      <c r="F5638">
        <v>1.1016999999999999</v>
      </c>
      <c r="G5638">
        <v>65.25</v>
      </c>
      <c r="H5638">
        <v>57.825000000000003</v>
      </c>
      <c r="I5638">
        <v>276.5</v>
      </c>
      <c r="J5638">
        <v>341.25</v>
      </c>
    </row>
    <row r="5639" spans="3:10" x14ac:dyDescent="0.25">
      <c r="C5639" s="95">
        <v>35821</v>
      </c>
      <c r="D5639">
        <v>1.6566000000000001</v>
      </c>
      <c r="E5639">
        <v>15.77</v>
      </c>
      <c r="F5639">
        <v>1.0986</v>
      </c>
      <c r="G5639">
        <v>66.349999999999994</v>
      </c>
      <c r="H5639">
        <v>58.4</v>
      </c>
      <c r="I5639">
        <v>279</v>
      </c>
      <c r="J5639">
        <v>341.75</v>
      </c>
    </row>
    <row r="5640" spans="3:10" x14ac:dyDescent="0.25">
      <c r="C5640" s="95">
        <v>35818</v>
      </c>
      <c r="D5640">
        <v>1.671</v>
      </c>
      <c r="E5640">
        <v>14.74</v>
      </c>
      <c r="F5640">
        <v>1.1077999999999999</v>
      </c>
      <c r="G5640">
        <v>66.7</v>
      </c>
      <c r="H5640">
        <v>58.85</v>
      </c>
      <c r="I5640">
        <v>275.5</v>
      </c>
      <c r="J5640">
        <v>334.25</v>
      </c>
    </row>
    <row r="5641" spans="3:10" x14ac:dyDescent="0.25">
      <c r="C5641" s="95">
        <v>35817</v>
      </c>
      <c r="D5641">
        <v>1.6488</v>
      </c>
      <c r="E5641">
        <v>15</v>
      </c>
      <c r="F5641">
        <v>1.0921000000000001</v>
      </c>
      <c r="G5641">
        <v>65.900000000000006</v>
      </c>
      <c r="H5641">
        <v>58.85</v>
      </c>
      <c r="I5641">
        <v>276</v>
      </c>
      <c r="J5641">
        <v>331</v>
      </c>
    </row>
    <row r="5642" spans="3:10" x14ac:dyDescent="0.25">
      <c r="C5642" s="95">
        <v>35816</v>
      </c>
      <c r="D5642">
        <v>1.631</v>
      </c>
      <c r="E5642">
        <v>15.26</v>
      </c>
      <c r="F5642">
        <v>1.0843</v>
      </c>
      <c r="G5642">
        <v>65.95</v>
      </c>
      <c r="H5642">
        <v>57.15</v>
      </c>
      <c r="I5642">
        <v>276</v>
      </c>
      <c r="J5642">
        <v>330</v>
      </c>
    </row>
    <row r="5643" spans="3:10" x14ac:dyDescent="0.25">
      <c r="C5643" s="95">
        <v>35815</v>
      </c>
      <c r="D5643">
        <v>1.6262000000000001</v>
      </c>
      <c r="E5643">
        <v>15.4</v>
      </c>
      <c r="F5643">
        <v>1.0754999999999999</v>
      </c>
      <c r="G5643">
        <v>65.95</v>
      </c>
      <c r="H5643">
        <v>57.325000000000003</v>
      </c>
      <c r="I5643">
        <v>278.25</v>
      </c>
      <c r="J5643">
        <v>332</v>
      </c>
    </row>
    <row r="5644" spans="3:10" x14ac:dyDescent="0.25">
      <c r="C5644" s="95">
        <v>35814</v>
      </c>
      <c r="D5644">
        <v>1.6365000000000001</v>
      </c>
      <c r="E5644">
        <v>15.83</v>
      </c>
      <c r="F5644">
        <v>1.0767</v>
      </c>
      <c r="G5644">
        <v>66.424999999999997</v>
      </c>
      <c r="H5644">
        <v>56.25</v>
      </c>
      <c r="I5644">
        <v>277</v>
      </c>
      <c r="J5644">
        <v>334.25</v>
      </c>
    </row>
    <row r="5645" spans="3:10" x14ac:dyDescent="0.25">
      <c r="C5645" s="95">
        <v>35811</v>
      </c>
      <c r="D5645">
        <v>1.6335</v>
      </c>
      <c r="E5645">
        <v>15.47</v>
      </c>
      <c r="F5645">
        <v>1.0779000000000001</v>
      </c>
      <c r="G5645">
        <v>66.424999999999997</v>
      </c>
      <c r="H5645">
        <v>56.25</v>
      </c>
      <c r="I5645">
        <v>277</v>
      </c>
      <c r="J5645">
        <v>334.25</v>
      </c>
    </row>
    <row r="5646" spans="3:10" x14ac:dyDescent="0.25">
      <c r="C5646" s="95">
        <v>35810</v>
      </c>
      <c r="D5646">
        <v>1.6305000000000001</v>
      </c>
      <c r="E5646">
        <v>15.44</v>
      </c>
      <c r="F5646">
        <v>1.0792999999999999</v>
      </c>
      <c r="G5646">
        <v>65.45</v>
      </c>
      <c r="H5646">
        <v>56.5</v>
      </c>
      <c r="I5646">
        <v>277.25</v>
      </c>
      <c r="J5646">
        <v>333.75</v>
      </c>
    </row>
    <row r="5647" spans="3:10" x14ac:dyDescent="0.25">
      <c r="C5647" s="95">
        <v>35809</v>
      </c>
      <c r="D5647">
        <v>1.6285000000000001</v>
      </c>
      <c r="E5647">
        <v>15.35</v>
      </c>
      <c r="F5647">
        <v>1.0838000000000001</v>
      </c>
      <c r="G5647">
        <v>65.400000000000006</v>
      </c>
      <c r="H5647">
        <v>57.55</v>
      </c>
      <c r="I5647">
        <v>273.75</v>
      </c>
      <c r="J5647">
        <v>329.5</v>
      </c>
    </row>
    <row r="5648" spans="3:10" x14ac:dyDescent="0.25">
      <c r="C5648" s="95">
        <v>35808</v>
      </c>
      <c r="D5648">
        <v>1.6335999999999999</v>
      </c>
      <c r="E5648">
        <v>15.38</v>
      </c>
      <c r="F5648">
        <v>1.0854999999999999</v>
      </c>
      <c r="G5648">
        <v>65.150000000000006</v>
      </c>
      <c r="H5648">
        <v>57.9</v>
      </c>
      <c r="I5648">
        <v>270.25</v>
      </c>
      <c r="J5648">
        <v>334</v>
      </c>
    </row>
    <row r="5649" spans="3:10" x14ac:dyDescent="0.25">
      <c r="C5649" s="95">
        <v>35807</v>
      </c>
      <c r="D5649">
        <v>1.6220000000000001</v>
      </c>
      <c r="E5649">
        <v>15.33</v>
      </c>
      <c r="F5649">
        <v>1.0834999999999999</v>
      </c>
      <c r="G5649">
        <v>64.174999999999997</v>
      </c>
      <c r="H5649">
        <v>57.6</v>
      </c>
      <c r="I5649">
        <v>258.25</v>
      </c>
      <c r="J5649">
        <v>321.75</v>
      </c>
    </row>
    <row r="5650" spans="3:10" x14ac:dyDescent="0.25">
      <c r="C5650" s="95">
        <v>35804</v>
      </c>
      <c r="D5650">
        <v>1.6122000000000001</v>
      </c>
      <c r="E5650">
        <v>15.5</v>
      </c>
      <c r="F5650">
        <v>1.083</v>
      </c>
      <c r="G5650">
        <v>64.25</v>
      </c>
      <c r="H5650">
        <v>57.024999999999999</v>
      </c>
      <c r="I5650">
        <v>259.75</v>
      </c>
      <c r="J5650">
        <v>321</v>
      </c>
    </row>
    <row r="5651" spans="3:10" x14ac:dyDescent="0.25">
      <c r="C5651" s="95">
        <v>35803</v>
      </c>
      <c r="D5651">
        <v>1.6125</v>
      </c>
      <c r="E5651">
        <v>15.72</v>
      </c>
      <c r="F5651">
        <v>1.0838000000000001</v>
      </c>
      <c r="G5651">
        <v>64.224999999999994</v>
      </c>
      <c r="H5651">
        <v>56.45</v>
      </c>
      <c r="I5651">
        <v>258.5</v>
      </c>
      <c r="J5651">
        <v>320.5</v>
      </c>
    </row>
    <row r="5652" spans="3:10" x14ac:dyDescent="0.25">
      <c r="C5652" s="95">
        <v>35802</v>
      </c>
      <c r="D5652">
        <v>1.6254999999999999</v>
      </c>
      <c r="E5652">
        <v>15.61</v>
      </c>
      <c r="F5652">
        <v>1.0831</v>
      </c>
      <c r="G5652">
        <v>64.224999999999994</v>
      </c>
      <c r="H5652">
        <v>57.65</v>
      </c>
      <c r="I5652">
        <v>263.5</v>
      </c>
      <c r="J5652">
        <v>329</v>
      </c>
    </row>
    <row r="5653" spans="3:10" x14ac:dyDescent="0.25">
      <c r="C5653" s="95">
        <v>35801</v>
      </c>
      <c r="D5653">
        <v>1.6237999999999999</v>
      </c>
      <c r="E5653">
        <v>15.67</v>
      </c>
      <c r="F5653">
        <v>1.0803</v>
      </c>
      <c r="G5653">
        <v>64.125</v>
      </c>
      <c r="H5653">
        <v>57.4</v>
      </c>
      <c r="I5653">
        <v>262.25</v>
      </c>
      <c r="J5653">
        <v>324.5</v>
      </c>
    </row>
    <row r="5654" spans="3:10" x14ac:dyDescent="0.25">
      <c r="C5654" s="95">
        <v>35800</v>
      </c>
      <c r="D5654">
        <v>1.629</v>
      </c>
      <c r="E5654">
        <v>15.79</v>
      </c>
      <c r="F5654">
        <v>1.083</v>
      </c>
      <c r="G5654">
        <v>63.924999999999997</v>
      </c>
      <c r="H5654">
        <v>57.2</v>
      </c>
      <c r="I5654">
        <v>265.75</v>
      </c>
      <c r="J5654">
        <v>331</v>
      </c>
    </row>
    <row r="5655" spans="3:10" x14ac:dyDescent="0.25">
      <c r="C5655" s="95">
        <v>35797</v>
      </c>
      <c r="D5655">
        <v>1.6445000000000001</v>
      </c>
      <c r="E5655">
        <v>16.420000000000002</v>
      </c>
      <c r="F5655">
        <v>1.0954999999999999</v>
      </c>
      <c r="G5655">
        <v>64.95</v>
      </c>
      <c r="H5655">
        <v>57.524999999999999</v>
      </c>
      <c r="I5655">
        <v>262.75</v>
      </c>
      <c r="J5655">
        <v>330.75</v>
      </c>
    </row>
    <row r="5656" spans="3:10" x14ac:dyDescent="0.25">
      <c r="C5656" s="95">
        <v>35796</v>
      </c>
      <c r="D5656">
        <v>1.647</v>
      </c>
      <c r="E5656">
        <v>16.52</v>
      </c>
      <c r="F5656">
        <v>1.0986</v>
      </c>
      <c r="G5656">
        <v>66.45</v>
      </c>
      <c r="H5656">
        <v>57.7</v>
      </c>
      <c r="I5656">
        <v>265</v>
      </c>
      <c r="J5656">
        <v>325.75</v>
      </c>
    </row>
    <row r="5657" spans="3:10" x14ac:dyDescent="0.25">
      <c r="C5657" s="95">
        <v>35795</v>
      </c>
      <c r="D5657">
        <v>1.647</v>
      </c>
      <c r="E5657">
        <v>16.52</v>
      </c>
      <c r="F5657">
        <v>1.0986</v>
      </c>
      <c r="G5657">
        <v>66.45</v>
      </c>
      <c r="H5657">
        <v>57.7</v>
      </c>
      <c r="I5657">
        <v>265</v>
      </c>
      <c r="J5657">
        <v>325.75</v>
      </c>
    </row>
    <row r="5658" spans="3:10" x14ac:dyDescent="0.25">
      <c r="C5658" s="95">
        <v>35794</v>
      </c>
      <c r="D5658">
        <v>1.6555</v>
      </c>
      <c r="E5658">
        <v>16.670000000000002</v>
      </c>
      <c r="F5658">
        <v>1.1051</v>
      </c>
      <c r="G5658">
        <v>66.349999999999994</v>
      </c>
      <c r="H5658">
        <v>57.85</v>
      </c>
      <c r="I5658">
        <v>266.75</v>
      </c>
      <c r="J5658">
        <v>327.75</v>
      </c>
    </row>
    <row r="5659" spans="3:10" x14ac:dyDescent="0.25">
      <c r="C5659" s="95">
        <v>35793</v>
      </c>
      <c r="D5659">
        <v>1.6713</v>
      </c>
      <c r="E5659">
        <v>16.600000000000001</v>
      </c>
      <c r="F5659">
        <v>1.1052</v>
      </c>
      <c r="G5659">
        <v>66.55</v>
      </c>
      <c r="H5659">
        <v>58.25</v>
      </c>
      <c r="I5659">
        <v>267.25</v>
      </c>
      <c r="J5659">
        <v>333.75</v>
      </c>
    </row>
    <row r="5660" spans="3:10" x14ac:dyDescent="0.25">
      <c r="C5660" s="95">
        <v>35790</v>
      </c>
      <c r="D5660">
        <v>1.6780999999999999</v>
      </c>
      <c r="E5660">
        <v>17.329999999999998</v>
      </c>
      <c r="F5660">
        <v>1.1147</v>
      </c>
      <c r="G5660">
        <v>66.95</v>
      </c>
      <c r="H5660">
        <v>59.2</v>
      </c>
      <c r="I5660">
        <v>269.25</v>
      </c>
      <c r="J5660">
        <v>337.75</v>
      </c>
    </row>
    <row r="5661" spans="3:10" x14ac:dyDescent="0.25">
      <c r="C5661" s="95">
        <v>35789</v>
      </c>
      <c r="D5661">
        <v>1.6718999999999999</v>
      </c>
      <c r="E5661">
        <v>17.329999999999998</v>
      </c>
      <c r="F5661">
        <v>1.115</v>
      </c>
      <c r="G5661">
        <v>66.325000000000003</v>
      </c>
      <c r="H5661">
        <v>58.975000000000001</v>
      </c>
      <c r="I5661">
        <v>269</v>
      </c>
      <c r="J5661">
        <v>337.25</v>
      </c>
    </row>
    <row r="5662" spans="3:10" x14ac:dyDescent="0.25">
      <c r="C5662" s="95">
        <v>35788</v>
      </c>
      <c r="D5662">
        <v>1.6679999999999999</v>
      </c>
      <c r="E5662">
        <v>17.329999999999998</v>
      </c>
      <c r="F5662">
        <v>1.1146</v>
      </c>
      <c r="G5662">
        <v>66.325000000000003</v>
      </c>
      <c r="H5662">
        <v>58.975000000000001</v>
      </c>
      <c r="I5662">
        <v>269</v>
      </c>
      <c r="J5662">
        <v>337.25</v>
      </c>
    </row>
    <row r="5663" spans="3:10" x14ac:dyDescent="0.25">
      <c r="C5663" s="95">
        <v>35787</v>
      </c>
      <c r="D5663">
        <v>1.667</v>
      </c>
      <c r="E5663">
        <v>17.329999999999998</v>
      </c>
      <c r="F5663">
        <v>1.1134999999999999</v>
      </c>
      <c r="G5663">
        <v>65.55</v>
      </c>
      <c r="H5663">
        <v>58.95</v>
      </c>
      <c r="I5663">
        <v>267</v>
      </c>
      <c r="J5663">
        <v>335.75</v>
      </c>
    </row>
    <row r="5664" spans="3:10" x14ac:dyDescent="0.25">
      <c r="C5664" s="95">
        <v>35786</v>
      </c>
      <c r="D5664">
        <v>1.663</v>
      </c>
      <c r="E5664">
        <v>17.28</v>
      </c>
      <c r="F5664">
        <v>1.1100000000000001</v>
      </c>
      <c r="G5664">
        <v>66.75</v>
      </c>
      <c r="H5664">
        <v>59.05</v>
      </c>
      <c r="I5664">
        <v>263.25</v>
      </c>
      <c r="J5664">
        <v>333</v>
      </c>
    </row>
    <row r="5665" spans="3:10" x14ac:dyDescent="0.25">
      <c r="C5665" s="95">
        <v>35783</v>
      </c>
      <c r="D5665">
        <v>1.67</v>
      </c>
      <c r="E5665">
        <v>17.53</v>
      </c>
      <c r="F5665">
        <v>1.1134999999999999</v>
      </c>
      <c r="G5665">
        <v>66.575000000000003</v>
      </c>
      <c r="H5665">
        <v>59.475000000000001</v>
      </c>
      <c r="I5665">
        <v>253.5</v>
      </c>
      <c r="J5665">
        <v>321.5</v>
      </c>
    </row>
    <row r="5666" spans="3:10" x14ac:dyDescent="0.25">
      <c r="C5666" s="95">
        <v>35782</v>
      </c>
      <c r="D5666">
        <v>1.6639999999999999</v>
      </c>
      <c r="E5666">
        <v>17.8</v>
      </c>
      <c r="F5666">
        <v>1.1134999999999999</v>
      </c>
      <c r="G5666">
        <v>67</v>
      </c>
      <c r="H5666">
        <v>59.625</v>
      </c>
      <c r="I5666">
        <v>256</v>
      </c>
      <c r="J5666">
        <v>320.25</v>
      </c>
    </row>
    <row r="5667" spans="3:10" x14ac:dyDescent="0.25">
      <c r="C5667" s="95">
        <v>35781</v>
      </c>
      <c r="D5667">
        <v>1.6505000000000001</v>
      </c>
      <c r="E5667">
        <v>17.399999999999999</v>
      </c>
      <c r="F5667">
        <v>1.1123000000000001</v>
      </c>
      <c r="G5667">
        <v>67.25</v>
      </c>
      <c r="H5667">
        <v>60.024999999999999</v>
      </c>
      <c r="I5667">
        <v>261</v>
      </c>
      <c r="J5667">
        <v>332.5</v>
      </c>
    </row>
    <row r="5668" spans="3:10" x14ac:dyDescent="0.25">
      <c r="C5668" s="95">
        <v>35780</v>
      </c>
      <c r="D5668">
        <v>1.635</v>
      </c>
      <c r="E5668">
        <v>17.22</v>
      </c>
      <c r="F5668">
        <v>1.1075999999999999</v>
      </c>
      <c r="G5668">
        <v>66.174999999999997</v>
      </c>
      <c r="H5668">
        <v>60.4</v>
      </c>
      <c r="I5668">
        <v>259.25</v>
      </c>
      <c r="J5668">
        <v>331.5</v>
      </c>
    </row>
    <row r="5669" spans="3:10" x14ac:dyDescent="0.25">
      <c r="C5669" s="95">
        <v>35779</v>
      </c>
      <c r="D5669">
        <v>1.633</v>
      </c>
      <c r="E5669">
        <v>17.260000000000002</v>
      </c>
      <c r="F5669">
        <v>1.1102000000000001</v>
      </c>
      <c r="G5669">
        <v>65.45</v>
      </c>
      <c r="H5669">
        <v>59.875</v>
      </c>
      <c r="I5669">
        <v>259.75</v>
      </c>
      <c r="J5669">
        <v>329</v>
      </c>
    </row>
    <row r="5670" spans="3:10" x14ac:dyDescent="0.25">
      <c r="C5670" s="95">
        <v>35776</v>
      </c>
      <c r="D5670">
        <v>1.651</v>
      </c>
      <c r="E5670">
        <v>17.309999999999999</v>
      </c>
      <c r="F5670">
        <v>1.1117999999999999</v>
      </c>
      <c r="G5670">
        <v>65.900000000000006</v>
      </c>
      <c r="H5670">
        <v>61.75</v>
      </c>
      <c r="I5670">
        <v>261.5</v>
      </c>
      <c r="J5670">
        <v>330.75</v>
      </c>
    </row>
    <row r="5671" spans="3:10" x14ac:dyDescent="0.25">
      <c r="C5671" s="95">
        <v>35775</v>
      </c>
      <c r="D5671">
        <v>1.6565000000000001</v>
      </c>
      <c r="E5671">
        <v>17.41</v>
      </c>
      <c r="F5671">
        <v>1.123</v>
      </c>
      <c r="G5671">
        <v>66.924999999999997</v>
      </c>
      <c r="H5671">
        <v>61.975000000000001</v>
      </c>
      <c r="I5671">
        <v>265.5</v>
      </c>
      <c r="J5671">
        <v>337</v>
      </c>
    </row>
    <row r="5672" spans="3:10" x14ac:dyDescent="0.25">
      <c r="C5672" s="95">
        <v>35774</v>
      </c>
      <c r="D5672">
        <v>1.6498999999999999</v>
      </c>
      <c r="E5672">
        <v>17.420000000000002</v>
      </c>
      <c r="F5672">
        <v>1.1072</v>
      </c>
      <c r="G5672">
        <v>67.125</v>
      </c>
      <c r="H5672">
        <v>62.274999999999999</v>
      </c>
      <c r="I5672">
        <v>269.25</v>
      </c>
      <c r="J5672">
        <v>344.5</v>
      </c>
    </row>
    <row r="5673" spans="3:10" x14ac:dyDescent="0.25">
      <c r="C5673" s="95">
        <v>35773</v>
      </c>
      <c r="D5673">
        <v>1.6513</v>
      </c>
      <c r="E5673">
        <v>17.920000000000002</v>
      </c>
      <c r="F5673">
        <v>1.1045</v>
      </c>
      <c r="G5673">
        <v>67.099999999999994</v>
      </c>
      <c r="H5673">
        <v>62.9</v>
      </c>
      <c r="I5673">
        <v>271</v>
      </c>
      <c r="J5673">
        <v>344.5</v>
      </c>
    </row>
    <row r="5674" spans="3:10" x14ac:dyDescent="0.25">
      <c r="C5674" s="95">
        <v>35772</v>
      </c>
      <c r="D5674">
        <v>1.6473</v>
      </c>
      <c r="E5674">
        <v>18.149999999999999</v>
      </c>
      <c r="F5674">
        <v>1.1067</v>
      </c>
      <c r="G5674">
        <v>66.900000000000006</v>
      </c>
      <c r="H5674">
        <v>62.424999999999997</v>
      </c>
      <c r="I5674">
        <v>273.25</v>
      </c>
      <c r="J5674">
        <v>346.75</v>
      </c>
    </row>
    <row r="5675" spans="3:10" x14ac:dyDescent="0.25">
      <c r="C5675" s="95">
        <v>35769</v>
      </c>
      <c r="D5675">
        <v>1.6585000000000001</v>
      </c>
      <c r="E5675">
        <v>18.13</v>
      </c>
      <c r="F5675">
        <v>1.111</v>
      </c>
      <c r="G5675">
        <v>67.424999999999997</v>
      </c>
      <c r="H5675">
        <v>63</v>
      </c>
      <c r="I5675">
        <v>269</v>
      </c>
      <c r="J5675">
        <v>344</v>
      </c>
    </row>
    <row r="5676" spans="3:10" x14ac:dyDescent="0.25">
      <c r="C5676" s="95">
        <v>35768</v>
      </c>
      <c r="D5676">
        <v>1.6655</v>
      </c>
      <c r="E5676">
        <v>18</v>
      </c>
      <c r="F5676">
        <v>1.1185</v>
      </c>
      <c r="G5676">
        <v>67.45</v>
      </c>
      <c r="H5676">
        <v>62.975000000000001</v>
      </c>
      <c r="I5676">
        <v>267.75</v>
      </c>
      <c r="J5676">
        <v>340.25</v>
      </c>
    </row>
    <row r="5677" spans="3:10" x14ac:dyDescent="0.25">
      <c r="C5677" s="95">
        <v>35767</v>
      </c>
      <c r="D5677">
        <v>1.6835</v>
      </c>
      <c r="E5677">
        <v>18.170000000000002</v>
      </c>
      <c r="F5677">
        <v>1.1182000000000001</v>
      </c>
      <c r="G5677">
        <v>66.825000000000003</v>
      </c>
      <c r="H5677">
        <v>62.45</v>
      </c>
      <c r="I5677">
        <v>271.25</v>
      </c>
      <c r="J5677">
        <v>338.75</v>
      </c>
    </row>
    <row r="5678" spans="3:10" x14ac:dyDescent="0.25">
      <c r="C5678" s="95">
        <v>35766</v>
      </c>
      <c r="D5678">
        <v>1.681</v>
      </c>
      <c r="E5678">
        <v>18.190000000000001</v>
      </c>
      <c r="F5678">
        <v>1.1141000000000001</v>
      </c>
      <c r="G5678">
        <v>67.150000000000006</v>
      </c>
      <c r="H5678">
        <v>62.075000000000003</v>
      </c>
      <c r="I5678">
        <v>271.5</v>
      </c>
      <c r="J5678">
        <v>341.25</v>
      </c>
    </row>
    <row r="5679" spans="3:10" x14ac:dyDescent="0.25">
      <c r="C5679" s="95">
        <v>35765</v>
      </c>
      <c r="D5679">
        <v>1.6845000000000001</v>
      </c>
      <c r="E5679">
        <v>18.16</v>
      </c>
      <c r="F5679">
        <v>1.1153</v>
      </c>
      <c r="G5679">
        <v>66.825000000000003</v>
      </c>
      <c r="H5679">
        <v>62.5</v>
      </c>
      <c r="I5679">
        <v>272.75</v>
      </c>
      <c r="J5679">
        <v>344.25</v>
      </c>
    </row>
    <row r="5680" spans="3:10" x14ac:dyDescent="0.25">
      <c r="C5680" s="95">
        <v>35762</v>
      </c>
      <c r="D5680">
        <v>1.6884999999999999</v>
      </c>
      <c r="E5680">
        <v>18.940000000000001</v>
      </c>
      <c r="F5680">
        <v>1.1225000000000001</v>
      </c>
      <c r="G5680">
        <v>67.2</v>
      </c>
      <c r="H5680">
        <v>62.125</v>
      </c>
      <c r="I5680">
        <v>271.5</v>
      </c>
      <c r="J5680">
        <v>341.75</v>
      </c>
    </row>
    <row r="5681" spans="3:10" x14ac:dyDescent="0.25">
      <c r="C5681" s="95">
        <v>35761</v>
      </c>
      <c r="D5681">
        <v>1.6719999999999999</v>
      </c>
      <c r="E5681">
        <v>18.760000000000002</v>
      </c>
      <c r="F5681">
        <v>1.1214</v>
      </c>
      <c r="G5681">
        <v>67.3</v>
      </c>
      <c r="H5681">
        <v>62.45</v>
      </c>
      <c r="I5681">
        <v>272.75</v>
      </c>
      <c r="J5681">
        <v>339.25</v>
      </c>
    </row>
    <row r="5682" spans="3:10" x14ac:dyDescent="0.25">
      <c r="C5682" s="95">
        <v>35760</v>
      </c>
      <c r="D5682">
        <v>1.6731</v>
      </c>
      <c r="E5682">
        <v>18.559999999999999</v>
      </c>
      <c r="F5682">
        <v>1.1240000000000001</v>
      </c>
      <c r="G5682">
        <v>67.3</v>
      </c>
      <c r="H5682">
        <v>62.45</v>
      </c>
      <c r="I5682">
        <v>272.75</v>
      </c>
      <c r="J5682">
        <v>339.25</v>
      </c>
    </row>
    <row r="5683" spans="3:10" x14ac:dyDescent="0.25">
      <c r="C5683" s="95">
        <v>35759</v>
      </c>
      <c r="D5683">
        <v>1.6761999999999999</v>
      </c>
      <c r="E5683">
        <v>19.09</v>
      </c>
      <c r="F5683">
        <v>1.1315999999999999</v>
      </c>
      <c r="G5683">
        <v>67.150000000000006</v>
      </c>
      <c r="H5683">
        <v>62.15</v>
      </c>
      <c r="I5683">
        <v>270.25</v>
      </c>
      <c r="J5683">
        <v>335</v>
      </c>
    </row>
    <row r="5684" spans="3:10" x14ac:dyDescent="0.25">
      <c r="C5684" s="95">
        <v>35758</v>
      </c>
      <c r="D5684">
        <v>1.6901999999999999</v>
      </c>
      <c r="E5684">
        <v>19.09</v>
      </c>
      <c r="F5684">
        <v>1.1395</v>
      </c>
      <c r="G5684">
        <v>67.775000000000006</v>
      </c>
      <c r="H5684">
        <v>61.85</v>
      </c>
      <c r="I5684">
        <v>273.25</v>
      </c>
      <c r="J5684">
        <v>340.25</v>
      </c>
    </row>
    <row r="5685" spans="3:10" x14ac:dyDescent="0.25">
      <c r="C5685" s="95">
        <v>35755</v>
      </c>
      <c r="D5685">
        <v>1.6930000000000001</v>
      </c>
      <c r="E5685">
        <v>18.88</v>
      </c>
      <c r="F5685">
        <v>1.1399999999999999</v>
      </c>
      <c r="G5685">
        <v>68.2</v>
      </c>
      <c r="H5685">
        <v>63.05</v>
      </c>
      <c r="I5685">
        <v>275.5</v>
      </c>
      <c r="J5685">
        <v>343.25</v>
      </c>
    </row>
    <row r="5686" spans="3:10" x14ac:dyDescent="0.25">
      <c r="C5686" s="95">
        <v>35754</v>
      </c>
      <c r="D5686">
        <v>1.6878</v>
      </c>
      <c r="E5686">
        <v>18.68</v>
      </c>
      <c r="F5686">
        <v>1.1399999999999999</v>
      </c>
      <c r="G5686">
        <v>67.375</v>
      </c>
      <c r="H5686">
        <v>63.725000000000001</v>
      </c>
      <c r="I5686">
        <v>271.75</v>
      </c>
      <c r="J5686">
        <v>339.5</v>
      </c>
    </row>
    <row r="5687" spans="3:10" x14ac:dyDescent="0.25">
      <c r="C5687" s="95">
        <v>35753</v>
      </c>
      <c r="D5687">
        <v>1.6906000000000001</v>
      </c>
      <c r="E5687">
        <v>19.18</v>
      </c>
      <c r="F5687">
        <v>1.143</v>
      </c>
      <c r="G5687">
        <v>66.7</v>
      </c>
      <c r="H5687">
        <v>63.024999999999999</v>
      </c>
      <c r="I5687">
        <v>273.75</v>
      </c>
      <c r="J5687">
        <v>340.25</v>
      </c>
    </row>
    <row r="5688" spans="3:10" x14ac:dyDescent="0.25">
      <c r="C5688" s="95">
        <v>35752</v>
      </c>
      <c r="D5688">
        <v>1.6904999999999999</v>
      </c>
      <c r="E5688">
        <v>19.22</v>
      </c>
      <c r="F5688">
        <v>1.1445000000000001</v>
      </c>
      <c r="G5688">
        <v>67.075000000000003</v>
      </c>
      <c r="H5688">
        <v>63.125</v>
      </c>
      <c r="I5688">
        <v>276.75</v>
      </c>
      <c r="J5688">
        <v>345.75</v>
      </c>
    </row>
    <row r="5689" spans="3:10" x14ac:dyDescent="0.25">
      <c r="C5689" s="95">
        <v>35751</v>
      </c>
      <c r="D5689">
        <v>1.696</v>
      </c>
      <c r="E5689">
        <v>19.38</v>
      </c>
      <c r="F5689">
        <v>1.1435</v>
      </c>
      <c r="G5689">
        <v>67.424999999999997</v>
      </c>
      <c r="H5689">
        <v>62.6</v>
      </c>
      <c r="I5689">
        <v>277.75</v>
      </c>
      <c r="J5689">
        <v>345.5</v>
      </c>
    </row>
    <row r="5690" spans="3:10" x14ac:dyDescent="0.25">
      <c r="C5690" s="95">
        <v>35748</v>
      </c>
      <c r="D5690">
        <v>1.6919999999999999</v>
      </c>
      <c r="E5690">
        <v>20.05</v>
      </c>
      <c r="F5690">
        <v>1.1439999999999999</v>
      </c>
      <c r="G5690">
        <v>67.2</v>
      </c>
      <c r="H5690">
        <v>62.424999999999997</v>
      </c>
      <c r="I5690">
        <v>272</v>
      </c>
      <c r="J5690">
        <v>340</v>
      </c>
    </row>
    <row r="5691" spans="3:10" x14ac:dyDescent="0.25">
      <c r="C5691" s="95">
        <v>35747</v>
      </c>
      <c r="D5691">
        <v>1.6972</v>
      </c>
      <c r="E5691">
        <v>19.78</v>
      </c>
      <c r="F5691">
        <v>1.1453</v>
      </c>
      <c r="G5691">
        <v>66.625</v>
      </c>
      <c r="H5691">
        <v>62.65</v>
      </c>
      <c r="I5691">
        <v>273.25</v>
      </c>
      <c r="J5691">
        <v>341.5</v>
      </c>
    </row>
    <row r="5692" spans="3:10" x14ac:dyDescent="0.25">
      <c r="C5692" s="95">
        <v>35746</v>
      </c>
      <c r="D5692">
        <v>1.7041999999999999</v>
      </c>
      <c r="E5692">
        <v>19.52</v>
      </c>
      <c r="F5692">
        <v>1.1516</v>
      </c>
      <c r="G5692">
        <v>66.8</v>
      </c>
      <c r="H5692">
        <v>62.1</v>
      </c>
      <c r="I5692">
        <v>274.25</v>
      </c>
      <c r="J5692">
        <v>344.75</v>
      </c>
    </row>
    <row r="5693" spans="3:10" x14ac:dyDescent="0.25">
      <c r="C5693" s="95">
        <v>35745</v>
      </c>
      <c r="D5693">
        <v>1.704</v>
      </c>
      <c r="E5693">
        <v>19.600000000000001</v>
      </c>
      <c r="F5693">
        <v>1.1555</v>
      </c>
      <c r="G5693">
        <v>66.575000000000003</v>
      </c>
      <c r="H5693">
        <v>61.1</v>
      </c>
      <c r="I5693">
        <v>276.5</v>
      </c>
      <c r="J5693">
        <v>349.5</v>
      </c>
    </row>
    <row r="5694" spans="3:10" x14ac:dyDescent="0.25">
      <c r="C5694" s="95">
        <v>35744</v>
      </c>
      <c r="D5694">
        <v>1.6968000000000001</v>
      </c>
      <c r="E5694">
        <v>19.45</v>
      </c>
      <c r="F5694">
        <v>1.1575</v>
      </c>
      <c r="G5694">
        <v>66.674999999999997</v>
      </c>
      <c r="H5694">
        <v>61.15</v>
      </c>
      <c r="I5694">
        <v>275.75</v>
      </c>
      <c r="J5694">
        <v>350</v>
      </c>
    </row>
    <row r="5695" spans="3:10" x14ac:dyDescent="0.25">
      <c r="C5695" s="95">
        <v>35741</v>
      </c>
      <c r="D5695">
        <v>1.6890000000000001</v>
      </c>
      <c r="E5695">
        <v>19.79</v>
      </c>
      <c r="F5695">
        <v>1.1554</v>
      </c>
      <c r="G5695">
        <v>66.875</v>
      </c>
      <c r="H5695">
        <v>60.975000000000001</v>
      </c>
      <c r="I5695">
        <v>284</v>
      </c>
      <c r="J5695">
        <v>358</v>
      </c>
    </row>
    <row r="5696" spans="3:10" x14ac:dyDescent="0.25">
      <c r="C5696" s="95">
        <v>35740</v>
      </c>
      <c r="D5696">
        <v>1.6916</v>
      </c>
      <c r="E5696">
        <v>19.47</v>
      </c>
      <c r="F5696">
        <v>1.1456</v>
      </c>
      <c r="G5696">
        <v>67.174999999999997</v>
      </c>
      <c r="H5696">
        <v>62.05</v>
      </c>
      <c r="I5696">
        <v>283</v>
      </c>
      <c r="J5696">
        <v>358</v>
      </c>
    </row>
    <row r="5697" spans="3:10" x14ac:dyDescent="0.25">
      <c r="C5697" s="95">
        <v>35739</v>
      </c>
      <c r="D5697">
        <v>1.6818</v>
      </c>
      <c r="E5697">
        <v>19.38</v>
      </c>
      <c r="F5697">
        <v>1.1492</v>
      </c>
      <c r="G5697">
        <v>66.75</v>
      </c>
      <c r="H5697">
        <v>62.1</v>
      </c>
      <c r="I5697">
        <v>278.5</v>
      </c>
      <c r="J5697">
        <v>355.75</v>
      </c>
    </row>
    <row r="5698" spans="3:10" x14ac:dyDescent="0.25">
      <c r="C5698" s="95">
        <v>35738</v>
      </c>
      <c r="D5698">
        <v>1.6839999999999999</v>
      </c>
      <c r="E5698">
        <v>19.61</v>
      </c>
      <c r="F5698">
        <v>1.1448</v>
      </c>
      <c r="G5698">
        <v>66.974999999999994</v>
      </c>
      <c r="H5698">
        <v>62.125</v>
      </c>
      <c r="I5698">
        <v>280.25</v>
      </c>
      <c r="J5698">
        <v>359.25</v>
      </c>
    </row>
    <row r="5699" spans="3:10" x14ac:dyDescent="0.25">
      <c r="C5699" s="95">
        <v>35737</v>
      </c>
      <c r="D5699">
        <v>1.6758</v>
      </c>
      <c r="E5699">
        <v>19.95</v>
      </c>
      <c r="F5699">
        <v>1.1355999999999999</v>
      </c>
      <c r="G5699">
        <v>67.125</v>
      </c>
      <c r="H5699">
        <v>61.95</v>
      </c>
      <c r="I5699">
        <v>285.25</v>
      </c>
      <c r="J5699">
        <v>363.25</v>
      </c>
    </row>
    <row r="5700" spans="3:10" x14ac:dyDescent="0.25">
      <c r="C5700" s="95">
        <v>35734</v>
      </c>
      <c r="D5700">
        <v>1.673</v>
      </c>
      <c r="E5700">
        <v>20.02</v>
      </c>
      <c r="F5700">
        <v>1.1425000000000001</v>
      </c>
      <c r="G5700">
        <v>67.525000000000006</v>
      </c>
      <c r="H5700">
        <v>62.225000000000001</v>
      </c>
      <c r="I5700">
        <v>279.75</v>
      </c>
      <c r="J5700">
        <v>360.5</v>
      </c>
    </row>
    <row r="5701" spans="3:10" x14ac:dyDescent="0.25">
      <c r="C5701" s="95">
        <v>35733</v>
      </c>
      <c r="D5701">
        <v>1.671</v>
      </c>
      <c r="E5701">
        <v>20.100000000000001</v>
      </c>
      <c r="F5701">
        <v>1.1445000000000001</v>
      </c>
      <c r="G5701">
        <v>67.224999999999994</v>
      </c>
      <c r="H5701">
        <v>62.825000000000003</v>
      </c>
      <c r="I5701">
        <v>279.75</v>
      </c>
      <c r="J5701">
        <v>359.75</v>
      </c>
    </row>
    <row r="5702" spans="3:10" x14ac:dyDescent="0.25">
      <c r="C5702" s="95">
        <v>35732</v>
      </c>
      <c r="D5702">
        <v>1.6724000000000001</v>
      </c>
      <c r="E5702">
        <v>19.64</v>
      </c>
      <c r="F5702">
        <v>1.1405000000000001</v>
      </c>
      <c r="G5702">
        <v>66.75</v>
      </c>
      <c r="H5702">
        <v>61.65</v>
      </c>
      <c r="I5702">
        <v>281.25</v>
      </c>
      <c r="J5702">
        <v>358.75</v>
      </c>
    </row>
    <row r="5703" spans="3:10" x14ac:dyDescent="0.25">
      <c r="C5703" s="95">
        <v>35731</v>
      </c>
      <c r="D5703">
        <v>1.6665000000000001</v>
      </c>
      <c r="E5703">
        <v>19.43</v>
      </c>
      <c r="F5703">
        <v>1.131</v>
      </c>
      <c r="G5703">
        <v>67.25</v>
      </c>
      <c r="H5703">
        <v>61.6</v>
      </c>
      <c r="I5703">
        <v>284.25</v>
      </c>
      <c r="J5703">
        <v>361</v>
      </c>
    </row>
    <row r="5704" spans="3:10" x14ac:dyDescent="0.25">
      <c r="C5704" s="95">
        <v>35730</v>
      </c>
      <c r="D5704">
        <v>1.663</v>
      </c>
      <c r="E5704">
        <v>19.989999999999998</v>
      </c>
      <c r="F5704">
        <v>1.1233</v>
      </c>
      <c r="G5704">
        <v>67.724999999999994</v>
      </c>
      <c r="H5704">
        <v>62.45</v>
      </c>
      <c r="I5704">
        <v>287.5</v>
      </c>
      <c r="J5704">
        <v>361.5</v>
      </c>
    </row>
    <row r="5705" spans="3:10" x14ac:dyDescent="0.25">
      <c r="C5705" s="95">
        <v>35727</v>
      </c>
      <c r="D5705">
        <v>1.6319999999999999</v>
      </c>
      <c r="E5705">
        <v>19.89</v>
      </c>
      <c r="F5705">
        <v>1.1097999999999999</v>
      </c>
      <c r="G5705">
        <v>70.349999999999994</v>
      </c>
      <c r="H5705">
        <v>62.975000000000001</v>
      </c>
      <c r="I5705">
        <v>289.75</v>
      </c>
      <c r="J5705">
        <v>369</v>
      </c>
    </row>
    <row r="5706" spans="3:10" x14ac:dyDescent="0.25">
      <c r="C5706" s="95">
        <v>35726</v>
      </c>
      <c r="D5706">
        <v>1.6322000000000001</v>
      </c>
      <c r="E5706">
        <v>20.02</v>
      </c>
      <c r="F5706">
        <v>1.1147</v>
      </c>
      <c r="G5706">
        <v>70.3</v>
      </c>
      <c r="H5706">
        <v>61.15</v>
      </c>
      <c r="I5706">
        <v>288</v>
      </c>
      <c r="J5706">
        <v>366.75</v>
      </c>
    </row>
    <row r="5707" spans="3:10" x14ac:dyDescent="0.25">
      <c r="C5707" s="95">
        <v>35725</v>
      </c>
      <c r="D5707">
        <v>1.6315</v>
      </c>
      <c r="E5707">
        <v>20.34</v>
      </c>
      <c r="F5707">
        <v>1.1043000000000001</v>
      </c>
      <c r="G5707">
        <v>69.95</v>
      </c>
      <c r="H5707">
        <v>60.575000000000003</v>
      </c>
      <c r="I5707">
        <v>293.75</v>
      </c>
      <c r="J5707">
        <v>374</v>
      </c>
    </row>
    <row r="5708" spans="3:10" x14ac:dyDescent="0.25">
      <c r="C5708" s="95">
        <v>35724</v>
      </c>
      <c r="D5708">
        <v>1.6339999999999999</v>
      </c>
      <c r="E5708">
        <v>19.75</v>
      </c>
      <c r="F5708">
        <v>1.1020000000000001</v>
      </c>
      <c r="G5708">
        <v>69.25</v>
      </c>
      <c r="H5708">
        <v>60.174999999999997</v>
      </c>
      <c r="I5708">
        <v>287.5</v>
      </c>
      <c r="J5708">
        <v>376</v>
      </c>
    </row>
    <row r="5709" spans="3:10" x14ac:dyDescent="0.25">
      <c r="C5709" s="95">
        <v>35723</v>
      </c>
      <c r="D5709">
        <v>1.633</v>
      </c>
      <c r="E5709">
        <v>19.77</v>
      </c>
      <c r="F5709">
        <v>1.1113999999999999</v>
      </c>
      <c r="G5709">
        <v>68.125</v>
      </c>
      <c r="H5709">
        <v>60.075000000000003</v>
      </c>
      <c r="I5709">
        <v>283</v>
      </c>
      <c r="J5709">
        <v>370.5</v>
      </c>
    </row>
    <row r="5710" spans="3:10" x14ac:dyDescent="0.25">
      <c r="C5710" s="95">
        <v>35720</v>
      </c>
      <c r="D5710">
        <v>1.6160000000000001</v>
      </c>
      <c r="E5710">
        <v>19.75</v>
      </c>
      <c r="F5710">
        <v>1.1105</v>
      </c>
      <c r="G5710">
        <v>67.674999999999997</v>
      </c>
      <c r="H5710">
        <v>60.875</v>
      </c>
      <c r="I5710">
        <v>282</v>
      </c>
      <c r="J5710">
        <v>363.25</v>
      </c>
    </row>
    <row r="5711" spans="3:10" x14ac:dyDescent="0.25">
      <c r="C5711" s="95">
        <v>35719</v>
      </c>
      <c r="D5711">
        <v>1.6174999999999999</v>
      </c>
      <c r="E5711">
        <v>19.79</v>
      </c>
      <c r="F5711">
        <v>1.1234999999999999</v>
      </c>
      <c r="G5711">
        <v>68.025000000000006</v>
      </c>
      <c r="H5711">
        <v>62</v>
      </c>
      <c r="I5711">
        <v>287</v>
      </c>
      <c r="J5711">
        <v>365.25</v>
      </c>
    </row>
    <row r="5712" spans="3:10" x14ac:dyDescent="0.25">
      <c r="C5712" s="95">
        <v>35718</v>
      </c>
      <c r="D5712">
        <v>1.6225000000000001</v>
      </c>
      <c r="E5712">
        <v>19.510000000000002</v>
      </c>
      <c r="F5712">
        <v>1.1229</v>
      </c>
      <c r="G5712">
        <v>67.099999999999994</v>
      </c>
      <c r="H5712">
        <v>61.8</v>
      </c>
      <c r="I5712">
        <v>290</v>
      </c>
      <c r="J5712">
        <v>369.75</v>
      </c>
    </row>
    <row r="5713" spans="3:10" x14ac:dyDescent="0.25">
      <c r="C5713" s="95">
        <v>35717</v>
      </c>
      <c r="D5713">
        <v>1.621</v>
      </c>
      <c r="E5713">
        <v>19.579999999999998</v>
      </c>
      <c r="F5713">
        <v>1.1196999999999999</v>
      </c>
      <c r="G5713">
        <v>66.900000000000006</v>
      </c>
      <c r="H5713">
        <v>67.424999999999997</v>
      </c>
      <c r="I5713">
        <v>285.75</v>
      </c>
      <c r="J5713">
        <v>366.5</v>
      </c>
    </row>
    <row r="5714" spans="3:10" x14ac:dyDescent="0.25">
      <c r="C5714" s="95">
        <v>35716</v>
      </c>
      <c r="D5714">
        <v>1.623</v>
      </c>
      <c r="E5714">
        <v>20.14</v>
      </c>
      <c r="F5714">
        <v>1.1205000000000001</v>
      </c>
      <c r="G5714">
        <v>67.825000000000003</v>
      </c>
      <c r="H5714">
        <v>67.75</v>
      </c>
      <c r="I5714">
        <v>291</v>
      </c>
      <c r="J5714">
        <v>371.25</v>
      </c>
    </row>
    <row r="5715" spans="3:10" x14ac:dyDescent="0.25">
      <c r="C5715" s="95">
        <v>35713</v>
      </c>
      <c r="D5715">
        <v>1.6214999999999999</v>
      </c>
      <c r="E5715">
        <v>20.73</v>
      </c>
      <c r="F5715">
        <v>1.1186</v>
      </c>
      <c r="G5715">
        <v>67.400000000000006</v>
      </c>
      <c r="H5715">
        <v>68.375</v>
      </c>
      <c r="I5715">
        <v>288.25</v>
      </c>
      <c r="J5715">
        <v>365.25</v>
      </c>
    </row>
    <row r="5716" spans="3:10" x14ac:dyDescent="0.25">
      <c r="C5716" s="95">
        <v>35712</v>
      </c>
      <c r="D5716">
        <v>1.6242000000000001</v>
      </c>
      <c r="E5716">
        <v>20.79</v>
      </c>
      <c r="F5716">
        <v>1.1226</v>
      </c>
      <c r="G5716">
        <v>66.924999999999997</v>
      </c>
      <c r="H5716">
        <v>68.375</v>
      </c>
      <c r="I5716">
        <v>283.75</v>
      </c>
      <c r="J5716">
        <v>368.75</v>
      </c>
    </row>
    <row r="5717" spans="3:10" x14ac:dyDescent="0.25">
      <c r="C5717" s="95">
        <v>35711</v>
      </c>
      <c r="D5717">
        <v>1.6220000000000001</v>
      </c>
      <c r="E5717">
        <v>20.82</v>
      </c>
      <c r="F5717">
        <v>1.1202000000000001</v>
      </c>
      <c r="G5717">
        <v>66.575000000000003</v>
      </c>
      <c r="H5717">
        <v>68.150000000000006</v>
      </c>
      <c r="I5717">
        <v>282.75</v>
      </c>
      <c r="J5717">
        <v>362.75</v>
      </c>
    </row>
    <row r="5718" spans="3:10" x14ac:dyDescent="0.25">
      <c r="C5718" s="95">
        <v>35710</v>
      </c>
      <c r="D5718">
        <v>1.623</v>
      </c>
      <c r="E5718">
        <v>20.69</v>
      </c>
      <c r="F5718">
        <v>1.1145</v>
      </c>
      <c r="G5718">
        <v>66.325000000000003</v>
      </c>
      <c r="H5718">
        <v>68.674999999999997</v>
      </c>
      <c r="I5718">
        <v>279.75</v>
      </c>
      <c r="J5718">
        <v>365.75</v>
      </c>
    </row>
    <row r="5719" spans="3:10" x14ac:dyDescent="0.25">
      <c r="C5719" s="95">
        <v>35709</v>
      </c>
      <c r="D5719">
        <v>1.6147</v>
      </c>
      <c r="E5719">
        <v>20.64</v>
      </c>
      <c r="F5719">
        <v>1.1143000000000001</v>
      </c>
      <c r="G5719">
        <v>66.400000000000006</v>
      </c>
      <c r="H5719">
        <v>68.674999999999997</v>
      </c>
      <c r="I5719">
        <v>267.75</v>
      </c>
      <c r="J5719">
        <v>355.25</v>
      </c>
    </row>
    <row r="5720" spans="3:10" x14ac:dyDescent="0.25">
      <c r="C5720" s="95">
        <v>35706</v>
      </c>
      <c r="D5720">
        <v>1.6160000000000001</v>
      </c>
      <c r="E5720">
        <v>21.61</v>
      </c>
      <c r="F5720">
        <v>1.1151</v>
      </c>
      <c r="G5720">
        <v>66.400000000000006</v>
      </c>
      <c r="H5720">
        <v>68.45</v>
      </c>
      <c r="I5720">
        <v>264.75</v>
      </c>
      <c r="J5720">
        <v>357.75</v>
      </c>
    </row>
    <row r="5721" spans="3:10" x14ac:dyDescent="0.25">
      <c r="C5721" s="95">
        <v>35705</v>
      </c>
      <c r="D5721">
        <v>1.615</v>
      </c>
      <c r="E5721">
        <v>20.48</v>
      </c>
      <c r="F5721">
        <v>1.1055999999999999</v>
      </c>
      <c r="G5721">
        <v>66.474999999999994</v>
      </c>
      <c r="H5721">
        <v>68.25</v>
      </c>
      <c r="I5721">
        <v>257.25</v>
      </c>
      <c r="J5721">
        <v>354.75</v>
      </c>
    </row>
    <row r="5722" spans="3:10" x14ac:dyDescent="0.25">
      <c r="C5722" s="95">
        <v>35704</v>
      </c>
      <c r="D5722">
        <v>1.6160000000000001</v>
      </c>
      <c r="E5722">
        <v>19.82</v>
      </c>
      <c r="F5722">
        <v>1.1043000000000001</v>
      </c>
      <c r="G5722">
        <v>66.575000000000003</v>
      </c>
      <c r="H5722">
        <v>67.575000000000003</v>
      </c>
      <c r="I5722">
        <v>256.25</v>
      </c>
      <c r="J5722">
        <v>350.75</v>
      </c>
    </row>
    <row r="5723" spans="3:10" x14ac:dyDescent="0.25">
      <c r="C5723" s="95">
        <v>35703</v>
      </c>
      <c r="D5723">
        <v>1.6180000000000001</v>
      </c>
      <c r="E5723">
        <v>19.899999999999999</v>
      </c>
      <c r="F5723">
        <v>1.1120000000000001</v>
      </c>
      <c r="G5723">
        <v>67.7</v>
      </c>
      <c r="H5723">
        <v>67.8</v>
      </c>
      <c r="I5723">
        <v>257.75</v>
      </c>
      <c r="J5723">
        <v>354.25</v>
      </c>
    </row>
    <row r="5724" spans="3:10" x14ac:dyDescent="0.25">
      <c r="C5724" s="95">
        <v>35702</v>
      </c>
      <c r="D5724">
        <v>1.611</v>
      </c>
      <c r="E5724">
        <v>19.95</v>
      </c>
      <c r="F5724">
        <v>1.1114999999999999</v>
      </c>
      <c r="G5724">
        <v>68.25</v>
      </c>
      <c r="H5724">
        <v>69.625</v>
      </c>
      <c r="I5724">
        <v>258.75</v>
      </c>
      <c r="J5724">
        <v>359</v>
      </c>
    </row>
    <row r="5725" spans="3:10" x14ac:dyDescent="0.25">
      <c r="C5725" s="95">
        <v>35699</v>
      </c>
      <c r="D5725">
        <v>1.6060000000000001</v>
      </c>
      <c r="E5725">
        <v>19.559999999999999</v>
      </c>
      <c r="F5725">
        <v>1.1131</v>
      </c>
      <c r="G5725">
        <v>68.424999999999997</v>
      </c>
      <c r="H5725">
        <v>69.25</v>
      </c>
      <c r="I5725">
        <v>257.5</v>
      </c>
      <c r="J5725">
        <v>357.25</v>
      </c>
    </row>
    <row r="5726" spans="3:10" x14ac:dyDescent="0.25">
      <c r="C5726" s="95">
        <v>35698</v>
      </c>
      <c r="D5726">
        <v>1.629</v>
      </c>
      <c r="E5726">
        <v>19.14</v>
      </c>
      <c r="F5726">
        <v>1.1134999999999999</v>
      </c>
      <c r="G5726">
        <v>67.95</v>
      </c>
      <c r="H5726">
        <v>69.724999999999994</v>
      </c>
      <c r="I5726">
        <v>259.5</v>
      </c>
      <c r="J5726">
        <v>365.75</v>
      </c>
    </row>
    <row r="5727" spans="3:10" x14ac:dyDescent="0.25">
      <c r="C5727" s="95">
        <v>35697</v>
      </c>
      <c r="D5727">
        <v>1.6134999999999999</v>
      </c>
      <c r="E5727">
        <v>18.8</v>
      </c>
      <c r="F5727">
        <v>1.1062000000000001</v>
      </c>
      <c r="G5727">
        <v>67.525000000000006</v>
      </c>
      <c r="H5727">
        <v>70.125</v>
      </c>
      <c r="I5727">
        <v>261</v>
      </c>
      <c r="J5727">
        <v>365.25</v>
      </c>
    </row>
    <row r="5728" spans="3:10" x14ac:dyDescent="0.25">
      <c r="C5728" s="95">
        <v>35696</v>
      </c>
      <c r="D5728">
        <v>1.6133</v>
      </c>
      <c r="E5728">
        <v>18.64</v>
      </c>
      <c r="F5728">
        <v>1.095</v>
      </c>
      <c r="G5728">
        <v>67.95</v>
      </c>
      <c r="H5728">
        <v>70.05</v>
      </c>
      <c r="I5728">
        <v>262.25</v>
      </c>
      <c r="J5728">
        <v>367</v>
      </c>
    </row>
    <row r="5729" spans="3:10" x14ac:dyDescent="0.25">
      <c r="C5729" s="95">
        <v>35695</v>
      </c>
      <c r="D5729">
        <v>1.6041000000000001</v>
      </c>
      <c r="E5729">
        <v>18.63</v>
      </c>
      <c r="F5729">
        <v>1.0963000000000001</v>
      </c>
      <c r="G5729">
        <v>68.3</v>
      </c>
      <c r="H5729">
        <v>69.599999999999994</v>
      </c>
      <c r="I5729">
        <v>262.25</v>
      </c>
      <c r="J5729">
        <v>364.25</v>
      </c>
    </row>
    <row r="5730" spans="3:10" x14ac:dyDescent="0.25">
      <c r="C5730" s="95">
        <v>35692</v>
      </c>
      <c r="D5730">
        <v>1.6108</v>
      </c>
      <c r="E5730">
        <v>18.399999999999999</v>
      </c>
      <c r="F5730">
        <v>1.1045</v>
      </c>
      <c r="G5730">
        <v>67.900000000000006</v>
      </c>
      <c r="H5730">
        <v>69.650000000000006</v>
      </c>
      <c r="I5730">
        <v>255.5</v>
      </c>
      <c r="J5730">
        <v>353</v>
      </c>
    </row>
    <row r="5731" spans="3:10" x14ac:dyDescent="0.25">
      <c r="C5731" s="95">
        <v>35691</v>
      </c>
      <c r="D5731">
        <v>1.61</v>
      </c>
      <c r="E5731">
        <v>18.41</v>
      </c>
      <c r="F5731">
        <v>1.1020000000000001</v>
      </c>
      <c r="G5731">
        <v>67.900000000000006</v>
      </c>
      <c r="H5731">
        <v>71.150000000000006</v>
      </c>
      <c r="I5731">
        <v>265</v>
      </c>
      <c r="J5731">
        <v>354</v>
      </c>
    </row>
    <row r="5732" spans="3:10" x14ac:dyDescent="0.25">
      <c r="C5732" s="95">
        <v>35690</v>
      </c>
      <c r="D5732">
        <v>1.6</v>
      </c>
      <c r="E5732">
        <v>18.41</v>
      </c>
      <c r="F5732">
        <v>1.1059000000000001</v>
      </c>
      <c r="G5732">
        <v>68.349999999999994</v>
      </c>
      <c r="H5732">
        <v>71.2</v>
      </c>
      <c r="I5732">
        <v>263.5</v>
      </c>
      <c r="J5732">
        <v>361</v>
      </c>
    </row>
    <row r="5733" spans="3:10" x14ac:dyDescent="0.25">
      <c r="C5733" s="95">
        <v>35689</v>
      </c>
      <c r="D5733">
        <v>1.5960000000000001</v>
      </c>
      <c r="E5733">
        <v>18.579999999999998</v>
      </c>
      <c r="F5733">
        <v>1.1065</v>
      </c>
      <c r="G5733">
        <v>68.224999999999994</v>
      </c>
      <c r="H5733">
        <v>71.724999999999994</v>
      </c>
      <c r="I5733">
        <v>262.75</v>
      </c>
      <c r="J5733">
        <v>358</v>
      </c>
    </row>
    <row r="5734" spans="3:10" x14ac:dyDescent="0.25">
      <c r="C5734" s="95">
        <v>35688</v>
      </c>
      <c r="D5734">
        <v>1.6057999999999999</v>
      </c>
      <c r="E5734">
        <v>18.23</v>
      </c>
      <c r="F5734">
        <v>1.1109</v>
      </c>
      <c r="G5734">
        <v>68.974999999999994</v>
      </c>
      <c r="H5734">
        <v>71</v>
      </c>
      <c r="I5734">
        <v>267</v>
      </c>
      <c r="J5734">
        <v>356</v>
      </c>
    </row>
    <row r="5735" spans="3:10" x14ac:dyDescent="0.25">
      <c r="C5735" s="95">
        <v>35685</v>
      </c>
      <c r="D5735">
        <v>1.6085</v>
      </c>
      <c r="E5735">
        <v>18.260000000000002</v>
      </c>
      <c r="F5735">
        <v>1.1061000000000001</v>
      </c>
      <c r="G5735">
        <v>69.424999999999997</v>
      </c>
      <c r="H5735">
        <v>70.75</v>
      </c>
      <c r="I5735">
        <v>266.25</v>
      </c>
      <c r="J5735">
        <v>358.5</v>
      </c>
    </row>
    <row r="5736" spans="3:10" x14ac:dyDescent="0.25">
      <c r="C5736" s="95">
        <v>35684</v>
      </c>
      <c r="D5736">
        <v>1.6</v>
      </c>
      <c r="E5736">
        <v>18.3</v>
      </c>
      <c r="F5736">
        <v>1.1013999999999999</v>
      </c>
      <c r="G5736">
        <v>69.2</v>
      </c>
      <c r="H5736">
        <v>70.05</v>
      </c>
      <c r="I5736">
        <v>273.5</v>
      </c>
      <c r="J5736">
        <v>364</v>
      </c>
    </row>
    <row r="5737" spans="3:10" x14ac:dyDescent="0.25">
      <c r="C5737" s="95">
        <v>35683</v>
      </c>
      <c r="D5737">
        <v>1.5868</v>
      </c>
      <c r="E5737">
        <v>18.3</v>
      </c>
      <c r="F5737">
        <v>1.0894999999999999</v>
      </c>
      <c r="G5737">
        <v>69.474999999999994</v>
      </c>
      <c r="H5737">
        <v>69.674999999999997</v>
      </c>
      <c r="I5737">
        <v>269.75</v>
      </c>
      <c r="J5737">
        <v>366.5</v>
      </c>
    </row>
    <row r="5738" spans="3:10" x14ac:dyDescent="0.25">
      <c r="C5738" s="95">
        <v>35682</v>
      </c>
      <c r="D5738">
        <v>1.59</v>
      </c>
      <c r="E5738">
        <v>18.28</v>
      </c>
      <c r="F5738">
        <v>1.0821000000000001</v>
      </c>
      <c r="G5738">
        <v>68.825000000000003</v>
      </c>
      <c r="H5738">
        <v>69.375</v>
      </c>
      <c r="I5738">
        <v>267.75</v>
      </c>
      <c r="J5738">
        <v>368</v>
      </c>
    </row>
    <row r="5739" spans="3:10" x14ac:dyDescent="0.25">
      <c r="C5739" s="95">
        <v>35681</v>
      </c>
      <c r="D5739">
        <v>1.579</v>
      </c>
      <c r="E5739">
        <v>18.329999999999998</v>
      </c>
      <c r="F5739">
        <v>1.0842000000000001</v>
      </c>
      <c r="G5739">
        <v>68.5</v>
      </c>
      <c r="H5739">
        <v>70.224999999999994</v>
      </c>
      <c r="I5739">
        <v>265.5</v>
      </c>
      <c r="J5739">
        <v>365</v>
      </c>
    </row>
    <row r="5740" spans="3:10" x14ac:dyDescent="0.25">
      <c r="C5740" s="95">
        <v>35678</v>
      </c>
      <c r="D5740">
        <v>1.5925</v>
      </c>
      <c r="E5740">
        <v>18.47</v>
      </c>
      <c r="F5740">
        <v>1.0878000000000001</v>
      </c>
      <c r="G5740">
        <v>67.849999999999994</v>
      </c>
      <c r="H5740">
        <v>70.775000000000006</v>
      </c>
      <c r="I5740">
        <v>266.25</v>
      </c>
      <c r="J5740">
        <v>372.25</v>
      </c>
    </row>
    <row r="5741" spans="3:10" x14ac:dyDescent="0.25">
      <c r="C5741" s="95">
        <v>35677</v>
      </c>
      <c r="D5741">
        <v>1.5825</v>
      </c>
      <c r="E5741">
        <v>18.260000000000002</v>
      </c>
      <c r="F5741">
        <v>1.0798000000000001</v>
      </c>
      <c r="G5741">
        <v>67.224999999999994</v>
      </c>
      <c r="H5741">
        <v>70.224999999999994</v>
      </c>
      <c r="I5741">
        <v>270</v>
      </c>
      <c r="J5741">
        <v>371.75</v>
      </c>
    </row>
    <row r="5742" spans="3:10" x14ac:dyDescent="0.25">
      <c r="C5742" s="95">
        <v>35676</v>
      </c>
      <c r="D5742">
        <v>1.5865</v>
      </c>
      <c r="E5742">
        <v>18.37</v>
      </c>
      <c r="F5742">
        <v>1.0773999999999999</v>
      </c>
      <c r="G5742">
        <v>67.525000000000006</v>
      </c>
      <c r="H5742">
        <v>71.625</v>
      </c>
      <c r="I5742">
        <v>270</v>
      </c>
      <c r="J5742">
        <v>374.75</v>
      </c>
    </row>
    <row r="5743" spans="3:10" x14ac:dyDescent="0.25">
      <c r="C5743" s="95">
        <v>35675</v>
      </c>
      <c r="D5743">
        <v>1.5894999999999999</v>
      </c>
      <c r="E5743">
        <v>18.440000000000001</v>
      </c>
      <c r="F5743">
        <v>1.0716000000000001</v>
      </c>
      <c r="G5743">
        <v>67.400000000000006</v>
      </c>
      <c r="H5743">
        <v>70.25</v>
      </c>
      <c r="I5743">
        <v>269.75</v>
      </c>
      <c r="J5743">
        <v>377.75</v>
      </c>
    </row>
    <row r="5744" spans="3:10" x14ac:dyDescent="0.25">
      <c r="C5744" s="95">
        <v>35674</v>
      </c>
      <c r="D5744">
        <v>1.6085</v>
      </c>
      <c r="E5744">
        <v>18.43</v>
      </c>
      <c r="F5744">
        <v>1.0832999999999999</v>
      </c>
      <c r="G5744">
        <v>67.2</v>
      </c>
      <c r="H5744">
        <v>70.45</v>
      </c>
      <c r="I5744">
        <v>265.75</v>
      </c>
      <c r="J5744">
        <v>378.25</v>
      </c>
    </row>
    <row r="5745" spans="3:10" x14ac:dyDescent="0.25">
      <c r="C5745" s="95">
        <v>35671</v>
      </c>
      <c r="D5745">
        <v>1.62</v>
      </c>
      <c r="E5745">
        <v>18.510000000000002</v>
      </c>
      <c r="F5745">
        <v>1.0872999999999999</v>
      </c>
      <c r="G5745">
        <v>67.2</v>
      </c>
      <c r="H5745">
        <v>70.45</v>
      </c>
      <c r="I5745">
        <v>265.75</v>
      </c>
      <c r="J5745">
        <v>378.25</v>
      </c>
    </row>
    <row r="5746" spans="3:10" x14ac:dyDescent="0.25">
      <c r="C5746" s="95">
        <v>35670</v>
      </c>
      <c r="D5746">
        <v>1.619</v>
      </c>
      <c r="E5746">
        <v>18.399999999999999</v>
      </c>
      <c r="F5746">
        <v>1.0952999999999999</v>
      </c>
      <c r="G5746">
        <v>67.224999999999994</v>
      </c>
      <c r="H5746">
        <v>70.5</v>
      </c>
      <c r="I5746">
        <v>265.75</v>
      </c>
      <c r="J5746">
        <v>376</v>
      </c>
    </row>
    <row r="5747" spans="3:10" x14ac:dyDescent="0.25">
      <c r="C5747" s="95">
        <v>35669</v>
      </c>
      <c r="D5747">
        <v>1.6133999999999999</v>
      </c>
      <c r="E5747">
        <v>18.559999999999999</v>
      </c>
      <c r="F5747">
        <v>1.0885</v>
      </c>
      <c r="G5747">
        <v>67.625</v>
      </c>
      <c r="H5747">
        <v>69.325000000000003</v>
      </c>
      <c r="I5747">
        <v>268.5</v>
      </c>
      <c r="J5747">
        <v>371.25</v>
      </c>
    </row>
    <row r="5748" spans="3:10" x14ac:dyDescent="0.25">
      <c r="C5748" s="95">
        <v>35668</v>
      </c>
      <c r="D5748">
        <v>1.6114999999999999</v>
      </c>
      <c r="E5748">
        <v>18.2</v>
      </c>
      <c r="F5748">
        <v>1.0918000000000001</v>
      </c>
      <c r="G5748">
        <v>68.974999999999994</v>
      </c>
      <c r="H5748">
        <v>69.349999999999994</v>
      </c>
      <c r="I5748">
        <v>263.75</v>
      </c>
      <c r="J5748">
        <v>364</v>
      </c>
    </row>
    <row r="5749" spans="3:10" x14ac:dyDescent="0.25">
      <c r="C5749" s="95">
        <v>35667</v>
      </c>
      <c r="D5749">
        <v>1.6057999999999999</v>
      </c>
      <c r="E5749">
        <v>18.54</v>
      </c>
      <c r="F5749">
        <v>1.0791999999999999</v>
      </c>
      <c r="G5749">
        <v>68.724999999999994</v>
      </c>
      <c r="H5749">
        <v>70.924999999999997</v>
      </c>
      <c r="I5749">
        <v>271.25</v>
      </c>
      <c r="J5749">
        <v>365.25</v>
      </c>
    </row>
    <row r="5750" spans="3:10" x14ac:dyDescent="0.25">
      <c r="C5750" s="95">
        <v>35664</v>
      </c>
      <c r="D5750">
        <v>1.6080000000000001</v>
      </c>
      <c r="E5750">
        <v>18.54</v>
      </c>
      <c r="F5750">
        <v>1.0804</v>
      </c>
      <c r="G5750">
        <v>66.375</v>
      </c>
      <c r="H5750">
        <v>71.025000000000006</v>
      </c>
      <c r="I5750">
        <v>271.75</v>
      </c>
      <c r="J5750">
        <v>368.75</v>
      </c>
    </row>
    <row r="5751" spans="3:10" x14ac:dyDescent="0.25">
      <c r="C5751" s="95">
        <v>35663</v>
      </c>
      <c r="D5751">
        <v>1.5905</v>
      </c>
      <c r="E5751">
        <v>18.510000000000002</v>
      </c>
      <c r="F5751">
        <v>1.071</v>
      </c>
      <c r="G5751">
        <v>66.95</v>
      </c>
      <c r="H5751">
        <v>70.25</v>
      </c>
      <c r="I5751">
        <v>273</v>
      </c>
      <c r="J5751">
        <v>369.5</v>
      </c>
    </row>
    <row r="5752" spans="3:10" x14ac:dyDescent="0.25">
      <c r="C5752" s="95">
        <v>35662</v>
      </c>
      <c r="D5752">
        <v>1.5918000000000001</v>
      </c>
      <c r="E5752">
        <v>18.96</v>
      </c>
      <c r="F5752">
        <v>1.06</v>
      </c>
      <c r="G5752">
        <v>66.424999999999997</v>
      </c>
      <c r="H5752">
        <v>70.375</v>
      </c>
      <c r="I5752">
        <v>262.25</v>
      </c>
      <c r="J5752">
        <v>363.25</v>
      </c>
    </row>
    <row r="5753" spans="3:10" x14ac:dyDescent="0.25">
      <c r="C5753" s="95">
        <v>35661</v>
      </c>
      <c r="D5753">
        <v>1.6045</v>
      </c>
      <c r="E5753">
        <v>19.07</v>
      </c>
      <c r="F5753">
        <v>1.0692999999999999</v>
      </c>
      <c r="G5753">
        <v>66.325000000000003</v>
      </c>
      <c r="H5753">
        <v>70.2</v>
      </c>
      <c r="I5753">
        <v>263.5</v>
      </c>
      <c r="J5753">
        <v>360.75</v>
      </c>
    </row>
    <row r="5754" spans="3:10" x14ac:dyDescent="0.25">
      <c r="C5754" s="95">
        <v>35660</v>
      </c>
      <c r="D5754">
        <v>1.605</v>
      </c>
      <c r="E5754">
        <v>18.93</v>
      </c>
      <c r="F5754">
        <v>1.0705</v>
      </c>
      <c r="G5754">
        <v>66.424999999999997</v>
      </c>
      <c r="H5754">
        <v>69.849999999999994</v>
      </c>
      <c r="I5754">
        <v>260.75</v>
      </c>
      <c r="J5754">
        <v>357.5</v>
      </c>
    </row>
    <row r="5755" spans="3:10" x14ac:dyDescent="0.25">
      <c r="C5755" s="95">
        <v>35657</v>
      </c>
      <c r="D5755">
        <v>1.61</v>
      </c>
      <c r="E5755">
        <v>18.989999999999998</v>
      </c>
      <c r="F5755">
        <v>1.081</v>
      </c>
      <c r="G5755">
        <v>67.224999999999994</v>
      </c>
      <c r="H5755">
        <v>71.025000000000006</v>
      </c>
      <c r="I5755">
        <v>260</v>
      </c>
      <c r="J5755">
        <v>354</v>
      </c>
    </row>
    <row r="5756" spans="3:10" x14ac:dyDescent="0.25">
      <c r="C5756" s="95">
        <v>35656</v>
      </c>
      <c r="D5756">
        <v>1.5906</v>
      </c>
      <c r="E5756">
        <v>19.190000000000001</v>
      </c>
      <c r="F5756">
        <v>1.0660000000000001</v>
      </c>
      <c r="G5756">
        <v>66.575000000000003</v>
      </c>
      <c r="H5756">
        <v>79.150000000000006</v>
      </c>
      <c r="I5756">
        <v>264.25</v>
      </c>
      <c r="J5756">
        <v>355.25</v>
      </c>
    </row>
    <row r="5757" spans="3:10" x14ac:dyDescent="0.25">
      <c r="C5757" s="95">
        <v>35655</v>
      </c>
      <c r="D5757">
        <v>1.5833999999999999</v>
      </c>
      <c r="E5757">
        <v>18.989999999999998</v>
      </c>
      <c r="F5757">
        <v>1.0694999999999999</v>
      </c>
      <c r="G5757">
        <v>66.275000000000006</v>
      </c>
      <c r="H5757">
        <v>79.2</v>
      </c>
      <c r="I5757">
        <v>262.25</v>
      </c>
      <c r="J5757">
        <v>361.25</v>
      </c>
    </row>
    <row r="5758" spans="3:10" x14ac:dyDescent="0.25">
      <c r="C5758" s="95">
        <v>35654</v>
      </c>
      <c r="D5758">
        <v>1.5794999999999999</v>
      </c>
      <c r="E5758">
        <v>18.850000000000001</v>
      </c>
      <c r="F5758">
        <v>1.0551999999999999</v>
      </c>
      <c r="G5758">
        <v>65.724999999999994</v>
      </c>
      <c r="H5758">
        <v>79.875</v>
      </c>
      <c r="I5758">
        <v>261.75</v>
      </c>
      <c r="J5758">
        <v>361</v>
      </c>
    </row>
    <row r="5759" spans="3:10" x14ac:dyDescent="0.25">
      <c r="C5759" s="95">
        <v>35653</v>
      </c>
      <c r="D5759">
        <v>1.5920000000000001</v>
      </c>
      <c r="E5759">
        <v>18.579999999999998</v>
      </c>
      <c r="F5759">
        <v>1.0562</v>
      </c>
      <c r="G5759">
        <v>65.650000000000006</v>
      </c>
      <c r="H5759">
        <v>80.400000000000006</v>
      </c>
      <c r="I5759">
        <v>249.75</v>
      </c>
      <c r="J5759">
        <v>363.75</v>
      </c>
    </row>
    <row r="5760" spans="3:10" x14ac:dyDescent="0.25">
      <c r="C5760" s="95">
        <v>35650</v>
      </c>
      <c r="D5760">
        <v>1.5892999999999999</v>
      </c>
      <c r="E5760">
        <v>18.48</v>
      </c>
      <c r="F5760">
        <v>1.0654999999999999</v>
      </c>
      <c r="G5760">
        <v>66.400000000000006</v>
      </c>
      <c r="H5760">
        <v>80.625</v>
      </c>
      <c r="I5760">
        <v>253.5</v>
      </c>
      <c r="J5760">
        <v>367.25</v>
      </c>
    </row>
    <row r="5761" spans="3:10" x14ac:dyDescent="0.25">
      <c r="C5761" s="95">
        <v>35649</v>
      </c>
      <c r="D5761">
        <v>1.5871</v>
      </c>
      <c r="E5761">
        <v>18.899999999999999</v>
      </c>
      <c r="F5761">
        <v>1.0528</v>
      </c>
      <c r="G5761">
        <v>65.875</v>
      </c>
      <c r="H5761">
        <v>80.75</v>
      </c>
      <c r="I5761">
        <v>250</v>
      </c>
      <c r="J5761">
        <v>363.25</v>
      </c>
    </row>
    <row r="5762" spans="3:10" x14ac:dyDescent="0.25">
      <c r="C5762" s="95">
        <v>35648</v>
      </c>
      <c r="D5762">
        <v>1.6037999999999999</v>
      </c>
      <c r="E5762">
        <v>19.2</v>
      </c>
      <c r="F5762">
        <v>1.0471999999999999</v>
      </c>
      <c r="G5762">
        <v>66.575000000000003</v>
      </c>
      <c r="H5762">
        <v>80.05</v>
      </c>
      <c r="I5762">
        <v>259</v>
      </c>
      <c r="J5762">
        <v>362.25</v>
      </c>
    </row>
    <row r="5763" spans="3:10" x14ac:dyDescent="0.25">
      <c r="C5763" s="95">
        <v>35647</v>
      </c>
      <c r="D5763">
        <v>1.6236999999999999</v>
      </c>
      <c r="E5763">
        <v>19.52</v>
      </c>
      <c r="F5763">
        <v>1.05</v>
      </c>
      <c r="G5763">
        <v>66.424999999999997</v>
      </c>
      <c r="H5763">
        <v>80.849999999999994</v>
      </c>
      <c r="I5763">
        <v>254.5</v>
      </c>
      <c r="J5763">
        <v>353.25</v>
      </c>
    </row>
    <row r="5764" spans="3:10" x14ac:dyDescent="0.25">
      <c r="C5764" s="95">
        <v>35646</v>
      </c>
      <c r="D5764">
        <v>1.6315999999999999</v>
      </c>
      <c r="E5764">
        <v>19.46</v>
      </c>
      <c r="F5764">
        <v>1.0580000000000001</v>
      </c>
      <c r="G5764">
        <v>67.3</v>
      </c>
      <c r="H5764">
        <v>82.85</v>
      </c>
      <c r="I5764">
        <v>263.75</v>
      </c>
      <c r="J5764">
        <v>354.75</v>
      </c>
    </row>
    <row r="5765" spans="3:10" x14ac:dyDescent="0.25">
      <c r="C5765" s="95">
        <v>35643</v>
      </c>
      <c r="D5765">
        <v>1.631</v>
      </c>
      <c r="E5765">
        <v>18.95</v>
      </c>
      <c r="F5765">
        <v>1.0603</v>
      </c>
      <c r="G5765">
        <v>67.525000000000006</v>
      </c>
      <c r="H5765">
        <v>82.174999999999997</v>
      </c>
      <c r="I5765">
        <v>268.5</v>
      </c>
      <c r="J5765">
        <v>361.5</v>
      </c>
    </row>
    <row r="5766" spans="3:10" x14ac:dyDescent="0.25">
      <c r="C5766" s="95">
        <v>35642</v>
      </c>
      <c r="D5766">
        <v>1.64</v>
      </c>
      <c r="E5766">
        <v>18.940000000000001</v>
      </c>
      <c r="F5766">
        <v>1.0728</v>
      </c>
      <c r="G5766">
        <v>67.825000000000003</v>
      </c>
      <c r="H5766">
        <v>81.924999999999997</v>
      </c>
      <c r="I5766">
        <v>265.5</v>
      </c>
      <c r="J5766">
        <v>362</v>
      </c>
    </row>
    <row r="5767" spans="3:10" x14ac:dyDescent="0.25">
      <c r="C5767" s="95">
        <v>35641</v>
      </c>
      <c r="D5767">
        <v>1.6306</v>
      </c>
      <c r="E5767">
        <v>18.97</v>
      </c>
      <c r="F5767">
        <v>1.0731999999999999</v>
      </c>
      <c r="G5767">
        <v>67.525000000000006</v>
      </c>
      <c r="H5767">
        <v>81.349999999999994</v>
      </c>
      <c r="I5767">
        <v>262.25</v>
      </c>
      <c r="J5767">
        <v>356.25</v>
      </c>
    </row>
    <row r="5768" spans="3:10" x14ac:dyDescent="0.25">
      <c r="C5768" s="95">
        <v>35640</v>
      </c>
      <c r="D5768">
        <v>1.6296999999999999</v>
      </c>
      <c r="E5768">
        <v>18.59</v>
      </c>
      <c r="F5768">
        <v>1.073</v>
      </c>
      <c r="G5768">
        <v>67.650000000000006</v>
      </c>
      <c r="H5768">
        <v>82.025000000000006</v>
      </c>
      <c r="I5768">
        <v>258</v>
      </c>
      <c r="J5768">
        <v>358</v>
      </c>
    </row>
    <row r="5769" spans="3:10" x14ac:dyDescent="0.25">
      <c r="C5769" s="95">
        <v>35639</v>
      </c>
      <c r="D5769">
        <v>1.6326000000000001</v>
      </c>
      <c r="E5769">
        <v>18.41</v>
      </c>
      <c r="F5769">
        <v>1.0706</v>
      </c>
      <c r="G5769">
        <v>67.650000000000006</v>
      </c>
      <c r="H5769">
        <v>81.375</v>
      </c>
      <c r="I5769">
        <v>250.5</v>
      </c>
      <c r="J5769">
        <v>357.5</v>
      </c>
    </row>
    <row r="5770" spans="3:10" x14ac:dyDescent="0.25">
      <c r="C5770" s="95">
        <v>35636</v>
      </c>
      <c r="D5770">
        <v>1.6615</v>
      </c>
      <c r="E5770">
        <v>18.53</v>
      </c>
      <c r="F5770">
        <v>1.0761000000000001</v>
      </c>
      <c r="G5770">
        <v>67.650000000000006</v>
      </c>
      <c r="H5770">
        <v>82.025000000000006</v>
      </c>
      <c r="I5770">
        <v>243.25</v>
      </c>
      <c r="J5770">
        <v>358.5</v>
      </c>
    </row>
    <row r="5771" spans="3:10" x14ac:dyDescent="0.25">
      <c r="C5771" s="95">
        <v>35635</v>
      </c>
      <c r="D5771">
        <v>1.6746000000000001</v>
      </c>
      <c r="E5771">
        <v>18.440000000000001</v>
      </c>
      <c r="F5771">
        <v>1.0804</v>
      </c>
      <c r="G5771">
        <v>67.424999999999997</v>
      </c>
      <c r="H5771">
        <v>81.5</v>
      </c>
      <c r="I5771">
        <v>243.5</v>
      </c>
      <c r="J5771">
        <v>358.5</v>
      </c>
    </row>
    <row r="5772" spans="3:10" x14ac:dyDescent="0.25">
      <c r="C5772" s="95">
        <v>35634</v>
      </c>
      <c r="D5772">
        <v>1.679</v>
      </c>
      <c r="E5772">
        <v>18.39</v>
      </c>
      <c r="F5772">
        <v>1.0848</v>
      </c>
      <c r="G5772">
        <v>66.7</v>
      </c>
      <c r="H5772">
        <v>79.95</v>
      </c>
      <c r="I5772">
        <v>247.25</v>
      </c>
      <c r="J5772">
        <v>356.75</v>
      </c>
    </row>
    <row r="5773" spans="3:10" x14ac:dyDescent="0.25">
      <c r="C5773" s="95">
        <v>35633</v>
      </c>
      <c r="D5773">
        <v>1.6775</v>
      </c>
      <c r="E5773">
        <v>18.22</v>
      </c>
      <c r="F5773">
        <v>1.0846</v>
      </c>
      <c r="G5773">
        <v>65.775000000000006</v>
      </c>
      <c r="H5773">
        <v>80.349999999999994</v>
      </c>
      <c r="I5773">
        <v>271</v>
      </c>
      <c r="J5773">
        <v>342</v>
      </c>
    </row>
    <row r="5774" spans="3:10" x14ac:dyDescent="0.25">
      <c r="C5774" s="95">
        <v>35632</v>
      </c>
      <c r="D5774">
        <v>1.6788000000000001</v>
      </c>
      <c r="E5774">
        <v>18.09</v>
      </c>
      <c r="F5774">
        <v>1.099</v>
      </c>
      <c r="G5774">
        <v>66.05</v>
      </c>
      <c r="H5774">
        <v>81.349999999999994</v>
      </c>
      <c r="I5774">
        <v>263.75</v>
      </c>
      <c r="J5774">
        <v>332.5</v>
      </c>
    </row>
    <row r="5775" spans="3:10" x14ac:dyDescent="0.25">
      <c r="C5775" s="95">
        <v>35629</v>
      </c>
      <c r="D5775">
        <v>1.6782999999999999</v>
      </c>
      <c r="E5775">
        <v>18.12</v>
      </c>
      <c r="F5775">
        <v>1.1004</v>
      </c>
      <c r="G5775">
        <v>66.55</v>
      </c>
      <c r="H5775">
        <v>81.25</v>
      </c>
      <c r="I5775">
        <v>270.25</v>
      </c>
      <c r="J5775">
        <v>328.5</v>
      </c>
    </row>
    <row r="5776" spans="3:10" x14ac:dyDescent="0.25">
      <c r="C5776" s="95">
        <v>35628</v>
      </c>
      <c r="D5776">
        <v>1.673</v>
      </c>
      <c r="E5776">
        <v>18.690000000000001</v>
      </c>
      <c r="F5776">
        <v>1.1003000000000001</v>
      </c>
      <c r="G5776">
        <v>66.575000000000003</v>
      </c>
      <c r="H5776">
        <v>80.825000000000003</v>
      </c>
      <c r="I5776">
        <v>265.5</v>
      </c>
      <c r="J5776">
        <v>325</v>
      </c>
    </row>
    <row r="5777" spans="3:10" x14ac:dyDescent="0.25">
      <c r="C5777" s="95">
        <v>35627</v>
      </c>
      <c r="D5777">
        <v>1.6775</v>
      </c>
      <c r="E5777">
        <v>18.399999999999999</v>
      </c>
      <c r="F5777">
        <v>1.1012</v>
      </c>
      <c r="G5777">
        <v>66.650000000000006</v>
      </c>
      <c r="H5777">
        <v>80.650000000000006</v>
      </c>
      <c r="I5777">
        <v>266.5</v>
      </c>
      <c r="J5777">
        <v>325</v>
      </c>
    </row>
    <row r="5778" spans="3:10" x14ac:dyDescent="0.25">
      <c r="C5778" s="95">
        <v>35626</v>
      </c>
      <c r="D5778">
        <v>1.6788000000000001</v>
      </c>
      <c r="E5778">
        <v>18.39</v>
      </c>
      <c r="F5778">
        <v>1.1002000000000001</v>
      </c>
      <c r="G5778">
        <v>65.849999999999994</v>
      </c>
      <c r="H5778">
        <v>83.724999999999994</v>
      </c>
      <c r="I5778">
        <v>270.75</v>
      </c>
      <c r="J5778">
        <v>332</v>
      </c>
    </row>
    <row r="5779" spans="3:10" x14ac:dyDescent="0.25">
      <c r="C5779" s="95">
        <v>35625</v>
      </c>
      <c r="D5779">
        <v>1.6898</v>
      </c>
      <c r="E5779">
        <v>17.82</v>
      </c>
      <c r="F5779">
        <v>1.1006</v>
      </c>
      <c r="G5779">
        <v>65.424999999999997</v>
      </c>
      <c r="H5779">
        <v>83.7</v>
      </c>
      <c r="I5779">
        <v>262.25</v>
      </c>
      <c r="J5779">
        <v>329</v>
      </c>
    </row>
    <row r="5780" spans="3:10" x14ac:dyDescent="0.25">
      <c r="C5780" s="95">
        <v>35622</v>
      </c>
      <c r="D5780">
        <v>1.6902999999999999</v>
      </c>
      <c r="E5780">
        <v>18.09</v>
      </c>
      <c r="F5780">
        <v>1.105</v>
      </c>
      <c r="G5780">
        <v>65.75</v>
      </c>
      <c r="H5780">
        <v>83.275000000000006</v>
      </c>
      <c r="I5780">
        <v>251.5</v>
      </c>
      <c r="J5780">
        <v>322</v>
      </c>
    </row>
    <row r="5781" spans="3:10" x14ac:dyDescent="0.25">
      <c r="C5781" s="95">
        <v>35621</v>
      </c>
      <c r="D5781">
        <v>1.6874</v>
      </c>
      <c r="E5781">
        <v>17.96</v>
      </c>
      <c r="F5781">
        <v>1.1226</v>
      </c>
      <c r="G5781">
        <v>64.974999999999994</v>
      </c>
      <c r="H5781">
        <v>82.85</v>
      </c>
      <c r="I5781">
        <v>247.75</v>
      </c>
      <c r="J5781">
        <v>321.5</v>
      </c>
    </row>
    <row r="5782" spans="3:10" x14ac:dyDescent="0.25">
      <c r="C5782" s="95">
        <v>35620</v>
      </c>
      <c r="D5782">
        <v>1.6861999999999999</v>
      </c>
      <c r="E5782">
        <v>18.22</v>
      </c>
      <c r="F5782">
        <v>1.1174999999999999</v>
      </c>
      <c r="G5782">
        <v>63.75</v>
      </c>
      <c r="H5782">
        <v>83.05</v>
      </c>
      <c r="I5782">
        <v>249.75</v>
      </c>
      <c r="J5782">
        <v>325.75</v>
      </c>
    </row>
    <row r="5783" spans="3:10" x14ac:dyDescent="0.25">
      <c r="C5783" s="95">
        <v>35619</v>
      </c>
      <c r="D5783">
        <v>1.6860999999999999</v>
      </c>
      <c r="E5783">
        <v>18.38</v>
      </c>
      <c r="F5783">
        <v>1.1174999999999999</v>
      </c>
      <c r="G5783">
        <v>62.924999999999997</v>
      </c>
      <c r="H5783">
        <v>83.05</v>
      </c>
      <c r="I5783">
        <v>243.25</v>
      </c>
      <c r="J5783">
        <v>316.5</v>
      </c>
    </row>
    <row r="5784" spans="3:10" x14ac:dyDescent="0.25">
      <c r="C5784" s="95">
        <v>35618</v>
      </c>
      <c r="D5784">
        <v>1.6886000000000001</v>
      </c>
      <c r="E5784">
        <v>18.190000000000001</v>
      </c>
      <c r="F5784">
        <v>1.1221000000000001</v>
      </c>
      <c r="G5784">
        <v>63.524999999999999</v>
      </c>
      <c r="H5784">
        <v>83.2</v>
      </c>
      <c r="I5784">
        <v>240.5</v>
      </c>
      <c r="J5784">
        <v>313.5</v>
      </c>
    </row>
    <row r="5785" spans="3:10" x14ac:dyDescent="0.25">
      <c r="C5785" s="95">
        <v>35615</v>
      </c>
      <c r="D5785">
        <v>1.6859999999999999</v>
      </c>
      <c r="E5785">
        <v>18.059999999999999</v>
      </c>
      <c r="F5785">
        <v>1.1225000000000001</v>
      </c>
      <c r="G5785">
        <v>63.924999999999997</v>
      </c>
      <c r="H5785">
        <v>84</v>
      </c>
      <c r="I5785">
        <v>244.75</v>
      </c>
      <c r="J5785">
        <v>320.25</v>
      </c>
    </row>
    <row r="5786" spans="3:10" x14ac:dyDescent="0.25">
      <c r="C5786" s="95">
        <v>35614</v>
      </c>
      <c r="D5786">
        <v>1.6904999999999999</v>
      </c>
      <c r="E5786">
        <v>18.21</v>
      </c>
      <c r="F5786">
        <v>1.1236999999999999</v>
      </c>
      <c r="G5786">
        <v>63.924999999999997</v>
      </c>
      <c r="H5786">
        <v>84</v>
      </c>
      <c r="I5786">
        <v>244.75</v>
      </c>
      <c r="J5786">
        <v>320.25</v>
      </c>
    </row>
    <row r="5787" spans="3:10" x14ac:dyDescent="0.25">
      <c r="C5787" s="95">
        <v>35613</v>
      </c>
      <c r="D5787">
        <v>1.677</v>
      </c>
      <c r="E5787">
        <v>18.920000000000002</v>
      </c>
      <c r="F5787">
        <v>1.1217999999999999</v>
      </c>
      <c r="G5787">
        <v>63.85</v>
      </c>
      <c r="H5787">
        <v>83.25</v>
      </c>
      <c r="I5787">
        <v>245.75</v>
      </c>
      <c r="J5787">
        <v>324</v>
      </c>
    </row>
    <row r="5788" spans="3:10" x14ac:dyDescent="0.25">
      <c r="C5788" s="95">
        <v>35612</v>
      </c>
      <c r="D5788">
        <v>1.6581999999999999</v>
      </c>
      <c r="E5788">
        <v>18.8</v>
      </c>
      <c r="F5788">
        <v>1.1234999999999999</v>
      </c>
      <c r="G5788">
        <v>64.625</v>
      </c>
      <c r="H5788">
        <v>83.65</v>
      </c>
      <c r="I5788">
        <v>243.25</v>
      </c>
      <c r="J5788">
        <v>322.5</v>
      </c>
    </row>
    <row r="5789" spans="3:10" x14ac:dyDescent="0.25">
      <c r="C5789" s="95">
        <v>35611</v>
      </c>
      <c r="D5789">
        <v>1.665</v>
      </c>
      <c r="E5789">
        <v>18.510000000000002</v>
      </c>
      <c r="F5789">
        <v>1.1262000000000001</v>
      </c>
      <c r="G5789">
        <v>64.45</v>
      </c>
      <c r="H5789">
        <v>84.674999999999997</v>
      </c>
      <c r="I5789">
        <v>248</v>
      </c>
      <c r="J5789">
        <v>323.75</v>
      </c>
    </row>
    <row r="5790" spans="3:10" x14ac:dyDescent="0.25">
      <c r="C5790" s="95">
        <v>35608</v>
      </c>
      <c r="D5790">
        <v>1.6623000000000001</v>
      </c>
      <c r="E5790">
        <v>18.18</v>
      </c>
      <c r="F5790">
        <v>1.1271</v>
      </c>
      <c r="G5790">
        <v>64.45</v>
      </c>
      <c r="H5790">
        <v>82.825000000000003</v>
      </c>
      <c r="I5790">
        <v>246.25</v>
      </c>
      <c r="J5790">
        <v>325.75</v>
      </c>
    </row>
    <row r="5791" spans="3:10" x14ac:dyDescent="0.25">
      <c r="C5791" s="95">
        <v>35607</v>
      </c>
      <c r="D5791">
        <v>1.6661999999999999</v>
      </c>
      <c r="E5791">
        <v>17.850000000000001</v>
      </c>
      <c r="F5791">
        <v>1.1352</v>
      </c>
      <c r="G5791">
        <v>63.8</v>
      </c>
      <c r="H5791">
        <v>82.25</v>
      </c>
      <c r="I5791">
        <v>250.25</v>
      </c>
      <c r="J5791">
        <v>333</v>
      </c>
    </row>
    <row r="5792" spans="3:10" x14ac:dyDescent="0.25">
      <c r="C5792" s="95">
        <v>35606</v>
      </c>
      <c r="D5792">
        <v>1.663</v>
      </c>
      <c r="E5792">
        <v>18.22</v>
      </c>
      <c r="F5792">
        <v>1.1359999999999999</v>
      </c>
      <c r="G5792">
        <v>63.774999999999999</v>
      </c>
      <c r="H5792">
        <v>82.4</v>
      </c>
      <c r="I5792">
        <v>256.25</v>
      </c>
      <c r="J5792">
        <v>331.75</v>
      </c>
    </row>
    <row r="5793" spans="3:10" x14ac:dyDescent="0.25">
      <c r="C5793" s="95">
        <v>35605</v>
      </c>
      <c r="D5793">
        <v>1.6693</v>
      </c>
      <c r="E5793">
        <v>17.87</v>
      </c>
      <c r="F5793">
        <v>1.1356999999999999</v>
      </c>
      <c r="G5793">
        <v>63.375</v>
      </c>
      <c r="H5793">
        <v>82.8</v>
      </c>
      <c r="I5793">
        <v>260.25</v>
      </c>
      <c r="J5793">
        <v>332.5</v>
      </c>
    </row>
    <row r="5794" spans="3:10" x14ac:dyDescent="0.25">
      <c r="C5794" s="95">
        <v>35604</v>
      </c>
      <c r="D5794">
        <v>1.67</v>
      </c>
      <c r="E5794">
        <v>17.98</v>
      </c>
      <c r="F5794">
        <v>1.1413</v>
      </c>
      <c r="G5794">
        <v>64.7</v>
      </c>
      <c r="H5794">
        <v>82.65</v>
      </c>
      <c r="I5794">
        <v>260.5</v>
      </c>
      <c r="J5794">
        <v>329.75</v>
      </c>
    </row>
    <row r="5795" spans="3:10" x14ac:dyDescent="0.25">
      <c r="C5795" s="95">
        <v>35601</v>
      </c>
      <c r="D5795">
        <v>1.6561999999999999</v>
      </c>
      <c r="E5795">
        <v>17.670000000000002</v>
      </c>
      <c r="F5795">
        <v>1.1327</v>
      </c>
      <c r="G5795">
        <v>65.2</v>
      </c>
      <c r="H5795">
        <v>81.95</v>
      </c>
      <c r="I5795">
        <v>265.5</v>
      </c>
      <c r="J5795">
        <v>334.75</v>
      </c>
    </row>
    <row r="5796" spans="3:10" x14ac:dyDescent="0.25">
      <c r="C5796" s="95">
        <v>35600</v>
      </c>
      <c r="D5796">
        <v>1.6475</v>
      </c>
      <c r="E5796">
        <v>17.78</v>
      </c>
      <c r="F5796">
        <v>1.133</v>
      </c>
      <c r="G5796">
        <v>64.974999999999994</v>
      </c>
      <c r="H5796">
        <v>81.924999999999997</v>
      </c>
      <c r="I5796">
        <v>265.25</v>
      </c>
      <c r="J5796">
        <v>337</v>
      </c>
    </row>
    <row r="5797" spans="3:10" x14ac:dyDescent="0.25">
      <c r="C5797" s="95">
        <v>35599</v>
      </c>
      <c r="D5797">
        <v>1.639</v>
      </c>
      <c r="E5797">
        <v>17.77</v>
      </c>
      <c r="F5797">
        <v>1.1274</v>
      </c>
      <c r="G5797">
        <v>65.099999999999994</v>
      </c>
      <c r="H5797">
        <v>82.25</v>
      </c>
      <c r="I5797">
        <v>266.5</v>
      </c>
      <c r="J5797">
        <v>338.75</v>
      </c>
    </row>
    <row r="5798" spans="3:10" x14ac:dyDescent="0.25">
      <c r="C5798" s="95">
        <v>35598</v>
      </c>
      <c r="D5798">
        <v>1.639</v>
      </c>
      <c r="E5798">
        <v>18.079999999999998</v>
      </c>
      <c r="F5798">
        <v>1.1306</v>
      </c>
      <c r="G5798">
        <v>65.525000000000006</v>
      </c>
      <c r="H5798">
        <v>81.924999999999997</v>
      </c>
      <c r="I5798">
        <v>270.25</v>
      </c>
      <c r="J5798">
        <v>343.75</v>
      </c>
    </row>
    <row r="5799" spans="3:10" x14ac:dyDescent="0.25">
      <c r="C5799" s="95">
        <v>35597</v>
      </c>
      <c r="D5799">
        <v>1.6375</v>
      </c>
      <c r="E5799">
        <v>17.86</v>
      </c>
      <c r="F5799">
        <v>1.1287</v>
      </c>
      <c r="G5799">
        <v>65.3</v>
      </c>
      <c r="H5799">
        <v>80.875</v>
      </c>
      <c r="I5799">
        <v>268.5</v>
      </c>
      <c r="J5799">
        <v>342.75</v>
      </c>
    </row>
    <row r="5800" spans="3:10" x14ac:dyDescent="0.25">
      <c r="C5800" s="95">
        <v>35594</v>
      </c>
      <c r="D5800">
        <v>1.6345000000000001</v>
      </c>
      <c r="E5800">
        <v>17.690000000000001</v>
      </c>
      <c r="F5800">
        <v>1.1234999999999999</v>
      </c>
      <c r="G5800">
        <v>65.174999999999997</v>
      </c>
      <c r="H5800">
        <v>80.724999999999994</v>
      </c>
      <c r="I5800">
        <v>271.5</v>
      </c>
      <c r="J5800">
        <v>352.5</v>
      </c>
    </row>
    <row r="5801" spans="3:10" x14ac:dyDescent="0.25">
      <c r="C5801" s="95">
        <v>35593</v>
      </c>
      <c r="D5801">
        <v>1.6327</v>
      </c>
      <c r="E5801">
        <v>17.440000000000001</v>
      </c>
      <c r="F5801">
        <v>1.1267</v>
      </c>
      <c r="G5801">
        <v>64.474999999999994</v>
      </c>
      <c r="H5801">
        <v>80.974999999999994</v>
      </c>
      <c r="I5801">
        <v>271.25</v>
      </c>
      <c r="J5801">
        <v>353</v>
      </c>
    </row>
    <row r="5802" spans="3:10" x14ac:dyDescent="0.25">
      <c r="C5802" s="95">
        <v>35592</v>
      </c>
      <c r="D5802">
        <v>1.6365000000000001</v>
      </c>
      <c r="E5802">
        <v>17.350000000000001</v>
      </c>
      <c r="F5802">
        <v>1.1323000000000001</v>
      </c>
      <c r="G5802">
        <v>64.575000000000003</v>
      </c>
      <c r="H5802">
        <v>81.599999999999994</v>
      </c>
      <c r="I5802">
        <v>272.5</v>
      </c>
      <c r="J5802">
        <v>364.5</v>
      </c>
    </row>
    <row r="5803" spans="3:10" x14ac:dyDescent="0.25">
      <c r="C5803" s="95">
        <v>35591</v>
      </c>
      <c r="D5803">
        <v>1.6365000000000001</v>
      </c>
      <c r="E5803">
        <v>17.5</v>
      </c>
      <c r="F5803">
        <v>1.1315999999999999</v>
      </c>
      <c r="G5803">
        <v>64.025000000000006</v>
      </c>
      <c r="H5803">
        <v>80.474999999999994</v>
      </c>
      <c r="I5803">
        <v>271.75</v>
      </c>
      <c r="J5803">
        <v>363</v>
      </c>
    </row>
    <row r="5804" spans="3:10" x14ac:dyDescent="0.25">
      <c r="C5804" s="95">
        <v>35590</v>
      </c>
      <c r="D5804">
        <v>1.6393</v>
      </c>
      <c r="E5804">
        <v>17.559999999999999</v>
      </c>
      <c r="F5804">
        <v>1.1398999999999999</v>
      </c>
      <c r="G5804">
        <v>63.45</v>
      </c>
      <c r="H5804">
        <v>80.424999999999997</v>
      </c>
      <c r="I5804">
        <v>274</v>
      </c>
      <c r="J5804">
        <v>367.5</v>
      </c>
    </row>
    <row r="5805" spans="3:10" x14ac:dyDescent="0.25">
      <c r="C5805" s="95">
        <v>35587</v>
      </c>
      <c r="D5805">
        <v>1.6319999999999999</v>
      </c>
      <c r="E5805">
        <v>17.7</v>
      </c>
      <c r="F5805">
        <v>1.1285000000000001</v>
      </c>
      <c r="G5805">
        <v>63.75</v>
      </c>
      <c r="H5805">
        <v>81.125</v>
      </c>
      <c r="I5805">
        <v>274</v>
      </c>
      <c r="J5805">
        <v>359.5</v>
      </c>
    </row>
    <row r="5806" spans="3:10" x14ac:dyDescent="0.25">
      <c r="C5806" s="95">
        <v>35586</v>
      </c>
      <c r="D5806">
        <v>1.6335</v>
      </c>
      <c r="E5806">
        <v>18.32</v>
      </c>
      <c r="F5806">
        <v>1.1281000000000001</v>
      </c>
      <c r="G5806">
        <v>63.774999999999999</v>
      </c>
      <c r="H5806">
        <v>81.025000000000006</v>
      </c>
      <c r="I5806">
        <v>274.25</v>
      </c>
      <c r="J5806">
        <v>356</v>
      </c>
    </row>
    <row r="5807" spans="3:10" x14ac:dyDescent="0.25">
      <c r="C5807" s="95">
        <v>35585</v>
      </c>
      <c r="D5807">
        <v>1.6325000000000001</v>
      </c>
      <c r="E5807">
        <v>18.72</v>
      </c>
      <c r="F5807">
        <v>1.1291</v>
      </c>
      <c r="G5807">
        <v>64.125</v>
      </c>
      <c r="H5807">
        <v>81.224999999999994</v>
      </c>
      <c r="I5807">
        <v>271.25</v>
      </c>
      <c r="J5807">
        <v>353.75</v>
      </c>
    </row>
    <row r="5808" spans="3:10" x14ac:dyDescent="0.25">
      <c r="C5808" s="95">
        <v>35584</v>
      </c>
      <c r="D5808">
        <v>1.6339999999999999</v>
      </c>
      <c r="E5808">
        <v>18.899999999999999</v>
      </c>
      <c r="F5808">
        <v>1.1292</v>
      </c>
      <c r="G5808">
        <v>64.174999999999997</v>
      </c>
      <c r="H5808">
        <v>80.775000000000006</v>
      </c>
      <c r="I5808">
        <v>277.5</v>
      </c>
      <c r="J5808">
        <v>362</v>
      </c>
    </row>
    <row r="5809" spans="3:10" x14ac:dyDescent="0.25">
      <c r="C5809" s="95">
        <v>35583</v>
      </c>
      <c r="D5809">
        <v>1.6359999999999999</v>
      </c>
      <c r="E5809">
        <v>19.52</v>
      </c>
      <c r="F5809">
        <v>1.1275999999999999</v>
      </c>
      <c r="G5809">
        <v>64.400000000000006</v>
      </c>
      <c r="H5809">
        <v>80.875</v>
      </c>
      <c r="I5809">
        <v>274</v>
      </c>
      <c r="J5809">
        <v>360.75</v>
      </c>
    </row>
    <row r="5810" spans="3:10" x14ac:dyDescent="0.25">
      <c r="C5810" s="95">
        <v>35580</v>
      </c>
      <c r="D5810">
        <v>1.6405000000000001</v>
      </c>
      <c r="E5810">
        <v>19.399999999999999</v>
      </c>
      <c r="F5810">
        <v>1.1405000000000001</v>
      </c>
      <c r="G5810">
        <v>65.125</v>
      </c>
      <c r="H5810">
        <v>80.099999999999994</v>
      </c>
      <c r="I5810">
        <v>270.75</v>
      </c>
      <c r="J5810">
        <v>360.5</v>
      </c>
    </row>
    <row r="5811" spans="3:10" x14ac:dyDescent="0.25">
      <c r="C5811" s="95">
        <v>35579</v>
      </c>
      <c r="D5811">
        <v>1.639</v>
      </c>
      <c r="E5811">
        <v>19.48</v>
      </c>
      <c r="F5811">
        <v>1.1460999999999999</v>
      </c>
      <c r="G5811">
        <v>65.349999999999994</v>
      </c>
      <c r="H5811">
        <v>80.05</v>
      </c>
      <c r="I5811">
        <v>269.25</v>
      </c>
      <c r="J5811">
        <v>358.5</v>
      </c>
    </row>
    <row r="5812" spans="3:10" x14ac:dyDescent="0.25">
      <c r="C5812" s="95">
        <v>35578</v>
      </c>
      <c r="D5812">
        <v>1.6405000000000001</v>
      </c>
      <c r="E5812">
        <v>19.239999999999998</v>
      </c>
      <c r="F5812">
        <v>1.1464000000000001</v>
      </c>
      <c r="G5812">
        <v>65.400000000000006</v>
      </c>
      <c r="H5812">
        <v>79.849999999999994</v>
      </c>
      <c r="I5812">
        <v>269.5</v>
      </c>
      <c r="J5812">
        <v>367</v>
      </c>
    </row>
    <row r="5813" spans="3:10" x14ac:dyDescent="0.25">
      <c r="C5813" s="95">
        <v>35577</v>
      </c>
      <c r="D5813">
        <v>1.6321000000000001</v>
      </c>
      <c r="E5813">
        <v>19.22</v>
      </c>
      <c r="F5813">
        <v>1.1424000000000001</v>
      </c>
      <c r="G5813">
        <v>64.900000000000006</v>
      </c>
      <c r="H5813">
        <v>81.2</v>
      </c>
      <c r="I5813">
        <v>264.25</v>
      </c>
      <c r="J5813">
        <v>363.5</v>
      </c>
    </row>
    <row r="5814" spans="3:10" x14ac:dyDescent="0.25">
      <c r="C5814" s="95">
        <v>35576</v>
      </c>
      <c r="D5814">
        <v>1.6396999999999999</v>
      </c>
      <c r="E5814">
        <v>20</v>
      </c>
      <c r="F5814">
        <v>1.1519999999999999</v>
      </c>
      <c r="G5814">
        <v>65.400000000000006</v>
      </c>
      <c r="H5814">
        <v>80.650000000000006</v>
      </c>
      <c r="I5814">
        <v>270.5</v>
      </c>
      <c r="J5814">
        <v>375</v>
      </c>
    </row>
    <row r="5815" spans="3:10" x14ac:dyDescent="0.25">
      <c r="C5815" s="95">
        <v>35573</v>
      </c>
      <c r="D5815">
        <v>1.635</v>
      </c>
      <c r="E5815">
        <v>20</v>
      </c>
      <c r="F5815">
        <v>1.1505000000000001</v>
      </c>
      <c r="G5815">
        <v>65.400000000000006</v>
      </c>
      <c r="H5815">
        <v>80.650000000000006</v>
      </c>
      <c r="I5815">
        <v>270.5</v>
      </c>
      <c r="J5815">
        <v>375</v>
      </c>
    </row>
    <row r="5816" spans="3:10" x14ac:dyDescent="0.25">
      <c r="C5816" s="95">
        <v>35572</v>
      </c>
      <c r="D5816">
        <v>1.6238999999999999</v>
      </c>
      <c r="E5816">
        <v>20.18</v>
      </c>
      <c r="F5816">
        <v>1.1501999999999999</v>
      </c>
      <c r="G5816">
        <v>65.325000000000003</v>
      </c>
      <c r="H5816">
        <v>81.375</v>
      </c>
      <c r="I5816">
        <v>273.25</v>
      </c>
      <c r="J5816">
        <v>377.25</v>
      </c>
    </row>
    <row r="5817" spans="3:10" x14ac:dyDescent="0.25">
      <c r="C5817" s="95">
        <v>35571</v>
      </c>
      <c r="D5817">
        <v>1.647</v>
      </c>
      <c r="E5817">
        <v>20.13</v>
      </c>
      <c r="F5817">
        <v>1.1525000000000001</v>
      </c>
      <c r="G5817">
        <v>65.224999999999994</v>
      </c>
      <c r="H5817">
        <v>81.75</v>
      </c>
      <c r="I5817">
        <v>276.75</v>
      </c>
      <c r="J5817">
        <v>382.25</v>
      </c>
    </row>
    <row r="5818" spans="3:10" x14ac:dyDescent="0.25">
      <c r="C5818" s="95">
        <v>35570</v>
      </c>
      <c r="D5818">
        <v>1.6545000000000001</v>
      </c>
      <c r="E5818">
        <v>20</v>
      </c>
      <c r="F5818">
        <v>1.1635</v>
      </c>
      <c r="G5818">
        <v>65.150000000000006</v>
      </c>
      <c r="H5818">
        <v>80.825000000000003</v>
      </c>
      <c r="I5818">
        <v>287.75</v>
      </c>
      <c r="J5818">
        <v>381</v>
      </c>
    </row>
    <row r="5819" spans="3:10" x14ac:dyDescent="0.25">
      <c r="C5819" s="95">
        <v>35569</v>
      </c>
      <c r="D5819">
        <v>1.6395</v>
      </c>
      <c r="E5819">
        <v>20.16</v>
      </c>
      <c r="F5819">
        <v>1.1419999999999999</v>
      </c>
      <c r="G5819">
        <v>65.825000000000003</v>
      </c>
      <c r="H5819">
        <v>81.5</v>
      </c>
      <c r="I5819">
        <v>293.25</v>
      </c>
      <c r="J5819">
        <v>392</v>
      </c>
    </row>
    <row r="5820" spans="3:10" x14ac:dyDescent="0.25">
      <c r="C5820" s="95">
        <v>35566</v>
      </c>
      <c r="D5820">
        <v>1.6355</v>
      </c>
      <c r="E5820">
        <v>20.350000000000001</v>
      </c>
      <c r="F5820">
        <v>1.1523000000000001</v>
      </c>
      <c r="G5820">
        <v>65.45</v>
      </c>
      <c r="H5820">
        <v>81.05</v>
      </c>
      <c r="I5820">
        <v>288.25</v>
      </c>
      <c r="J5820">
        <v>387</v>
      </c>
    </row>
    <row r="5821" spans="3:10" x14ac:dyDescent="0.25">
      <c r="C5821" s="95">
        <v>35565</v>
      </c>
      <c r="D5821">
        <v>1.6420999999999999</v>
      </c>
      <c r="E5821">
        <v>19.440000000000001</v>
      </c>
      <c r="F5821">
        <v>1.1492</v>
      </c>
      <c r="G5821">
        <v>65.5</v>
      </c>
      <c r="H5821">
        <v>82.325000000000003</v>
      </c>
      <c r="I5821">
        <v>284.75</v>
      </c>
      <c r="J5821">
        <v>383</v>
      </c>
    </row>
    <row r="5822" spans="3:10" x14ac:dyDescent="0.25">
      <c r="C5822" s="95">
        <v>35564</v>
      </c>
      <c r="D5822">
        <v>1.6459999999999999</v>
      </c>
      <c r="E5822">
        <v>19.510000000000002</v>
      </c>
      <c r="F5822">
        <v>1.1513</v>
      </c>
      <c r="G5822">
        <v>65.45</v>
      </c>
      <c r="H5822">
        <v>83.474999999999994</v>
      </c>
      <c r="I5822">
        <v>285.75</v>
      </c>
      <c r="J5822">
        <v>383</v>
      </c>
    </row>
    <row r="5823" spans="3:10" x14ac:dyDescent="0.25">
      <c r="C5823" s="95">
        <v>35563</v>
      </c>
      <c r="D5823">
        <v>1.6328</v>
      </c>
      <c r="E5823">
        <v>19.62</v>
      </c>
      <c r="F5823">
        <v>1.1504000000000001</v>
      </c>
      <c r="G5823">
        <v>65.724999999999994</v>
      </c>
      <c r="H5823">
        <v>84.05</v>
      </c>
      <c r="I5823">
        <v>289.25</v>
      </c>
      <c r="J5823">
        <v>388</v>
      </c>
    </row>
    <row r="5824" spans="3:10" x14ac:dyDescent="0.25">
      <c r="C5824" s="95">
        <v>35562</v>
      </c>
      <c r="D5824">
        <v>1.6222000000000001</v>
      </c>
      <c r="E5824">
        <v>19.72</v>
      </c>
      <c r="F5824">
        <v>1.1393</v>
      </c>
      <c r="G5824">
        <v>66.05</v>
      </c>
      <c r="H5824">
        <v>84.674999999999997</v>
      </c>
      <c r="I5824">
        <v>288.25</v>
      </c>
      <c r="J5824">
        <v>393</v>
      </c>
    </row>
    <row r="5825" spans="3:10" x14ac:dyDescent="0.25">
      <c r="C5825" s="95">
        <v>35559</v>
      </c>
      <c r="D5825">
        <v>1.6225000000000001</v>
      </c>
      <c r="E5825">
        <v>18.93</v>
      </c>
      <c r="F5825">
        <v>1.1511</v>
      </c>
      <c r="G5825">
        <v>66.099999999999994</v>
      </c>
      <c r="H5825">
        <v>85</v>
      </c>
      <c r="I5825">
        <v>292</v>
      </c>
      <c r="J5825">
        <v>405</v>
      </c>
    </row>
    <row r="5826" spans="3:10" x14ac:dyDescent="0.25">
      <c r="C5826" s="95">
        <v>35558</v>
      </c>
      <c r="D5826">
        <v>1.6187</v>
      </c>
      <c r="E5826">
        <v>18.690000000000001</v>
      </c>
      <c r="F5826">
        <v>1.1395</v>
      </c>
      <c r="G5826">
        <v>64.825000000000003</v>
      </c>
      <c r="H5826">
        <v>84.85</v>
      </c>
      <c r="I5826">
        <v>288</v>
      </c>
      <c r="J5826">
        <v>400</v>
      </c>
    </row>
    <row r="5827" spans="3:10" x14ac:dyDescent="0.25">
      <c r="C5827" s="95">
        <v>35557</v>
      </c>
      <c r="D5827">
        <v>1.6145</v>
      </c>
      <c r="E5827">
        <v>18.16</v>
      </c>
      <c r="F5827">
        <v>1.1315</v>
      </c>
      <c r="G5827">
        <v>65.224999999999994</v>
      </c>
      <c r="H5827">
        <v>84.375</v>
      </c>
      <c r="I5827">
        <v>288</v>
      </c>
      <c r="J5827">
        <v>395</v>
      </c>
    </row>
    <row r="5828" spans="3:10" x14ac:dyDescent="0.25">
      <c r="C5828" s="95">
        <v>35556</v>
      </c>
      <c r="D5828">
        <v>1.6327</v>
      </c>
      <c r="E5828">
        <v>18.07</v>
      </c>
      <c r="F5828">
        <v>1.1299999999999999</v>
      </c>
      <c r="G5828">
        <v>65.174999999999997</v>
      </c>
      <c r="H5828">
        <v>84.525000000000006</v>
      </c>
      <c r="I5828">
        <v>288.5</v>
      </c>
      <c r="J5828">
        <v>394</v>
      </c>
    </row>
    <row r="5829" spans="3:10" x14ac:dyDescent="0.25">
      <c r="C5829" s="95">
        <v>35555</v>
      </c>
      <c r="D5829">
        <v>1.6231</v>
      </c>
      <c r="E5829">
        <v>17.97</v>
      </c>
      <c r="F5829">
        <v>1.1248</v>
      </c>
      <c r="G5829">
        <v>65.424999999999997</v>
      </c>
      <c r="H5829">
        <v>83.5</v>
      </c>
      <c r="I5829">
        <v>293</v>
      </c>
      <c r="J5829">
        <v>405.25</v>
      </c>
    </row>
    <row r="5830" spans="3:10" x14ac:dyDescent="0.25">
      <c r="C5830" s="95">
        <v>35552</v>
      </c>
      <c r="D5830">
        <v>1.6220000000000001</v>
      </c>
      <c r="E5830">
        <v>17.97</v>
      </c>
      <c r="F5830">
        <v>1.1281000000000001</v>
      </c>
      <c r="G5830">
        <v>65.474999999999994</v>
      </c>
      <c r="H5830">
        <v>84</v>
      </c>
      <c r="I5830">
        <v>294.75</v>
      </c>
      <c r="J5830">
        <v>406.25</v>
      </c>
    </row>
    <row r="5831" spans="3:10" x14ac:dyDescent="0.25">
      <c r="C5831" s="95">
        <v>35551</v>
      </c>
      <c r="D5831">
        <v>1.6294999999999999</v>
      </c>
      <c r="E5831">
        <v>18.29</v>
      </c>
      <c r="F5831">
        <v>1.1311</v>
      </c>
      <c r="G5831">
        <v>65.224999999999994</v>
      </c>
      <c r="H5831">
        <v>84.95</v>
      </c>
      <c r="I5831">
        <v>298.5</v>
      </c>
      <c r="J5831">
        <v>414</v>
      </c>
    </row>
    <row r="5832" spans="3:10" x14ac:dyDescent="0.25">
      <c r="C5832" s="95">
        <v>35550</v>
      </c>
      <c r="D5832">
        <v>1.6234999999999999</v>
      </c>
      <c r="E5832">
        <v>18.52</v>
      </c>
      <c r="F5832">
        <v>1.125</v>
      </c>
      <c r="G5832">
        <v>64.75</v>
      </c>
      <c r="H5832">
        <v>83.55</v>
      </c>
      <c r="I5832">
        <v>295</v>
      </c>
      <c r="J5832">
        <v>423</v>
      </c>
    </row>
    <row r="5833" spans="3:10" x14ac:dyDescent="0.25">
      <c r="C5833" s="95">
        <v>35549</v>
      </c>
      <c r="D5833">
        <v>1.6313</v>
      </c>
      <c r="E5833">
        <v>18.61</v>
      </c>
      <c r="F5833">
        <v>1.1315999999999999</v>
      </c>
      <c r="G5833">
        <v>64.625</v>
      </c>
      <c r="H5833">
        <v>83.65</v>
      </c>
      <c r="I5833">
        <v>291.5</v>
      </c>
      <c r="J5833">
        <v>411</v>
      </c>
    </row>
    <row r="5834" spans="3:10" x14ac:dyDescent="0.25">
      <c r="C5834" s="95">
        <v>35548</v>
      </c>
      <c r="D5834">
        <v>1.6234999999999999</v>
      </c>
      <c r="E5834">
        <v>18.260000000000002</v>
      </c>
      <c r="F5834">
        <v>1.1256999999999999</v>
      </c>
      <c r="G5834">
        <v>63.75</v>
      </c>
      <c r="H5834">
        <v>83.9</v>
      </c>
      <c r="I5834">
        <v>290.75</v>
      </c>
      <c r="J5834">
        <v>412</v>
      </c>
    </row>
    <row r="5835" spans="3:10" x14ac:dyDescent="0.25">
      <c r="C5835" s="95">
        <v>35545</v>
      </c>
      <c r="D5835">
        <v>1.623</v>
      </c>
      <c r="E5835">
        <v>18.27</v>
      </c>
      <c r="F5835">
        <v>1.127</v>
      </c>
      <c r="G5835">
        <v>63.825000000000003</v>
      </c>
      <c r="H5835">
        <v>84.424999999999997</v>
      </c>
      <c r="I5835">
        <v>294.5</v>
      </c>
      <c r="J5835">
        <v>423.5</v>
      </c>
    </row>
    <row r="5836" spans="3:10" x14ac:dyDescent="0.25">
      <c r="C5836" s="95">
        <v>35544</v>
      </c>
      <c r="D5836">
        <v>1.6254999999999999</v>
      </c>
      <c r="E5836">
        <v>18.41</v>
      </c>
      <c r="F5836">
        <v>1.1345000000000001</v>
      </c>
      <c r="G5836">
        <v>63.924999999999997</v>
      </c>
      <c r="H5836">
        <v>85.375</v>
      </c>
      <c r="I5836">
        <v>293</v>
      </c>
      <c r="J5836">
        <v>421.5</v>
      </c>
    </row>
    <row r="5837" spans="3:10" x14ac:dyDescent="0.25">
      <c r="C5837" s="95">
        <v>35543</v>
      </c>
      <c r="D5837">
        <v>1.623</v>
      </c>
      <c r="E5837">
        <v>18.059999999999999</v>
      </c>
      <c r="F5837">
        <v>1.1375</v>
      </c>
      <c r="G5837">
        <v>69.924999999999997</v>
      </c>
      <c r="H5837">
        <v>84.95</v>
      </c>
      <c r="I5837">
        <v>298.5</v>
      </c>
      <c r="J5837">
        <v>432.25</v>
      </c>
    </row>
    <row r="5838" spans="3:10" x14ac:dyDescent="0.25">
      <c r="C5838" s="95">
        <v>35542</v>
      </c>
      <c r="D5838">
        <v>1.6332</v>
      </c>
      <c r="E5838">
        <v>17.989999999999998</v>
      </c>
      <c r="F5838">
        <v>1.1339999999999999</v>
      </c>
      <c r="G5838">
        <v>69.325000000000003</v>
      </c>
      <c r="H5838">
        <v>85</v>
      </c>
      <c r="I5838">
        <v>301.25</v>
      </c>
      <c r="J5838">
        <v>441.75</v>
      </c>
    </row>
    <row r="5839" spans="3:10" x14ac:dyDescent="0.25">
      <c r="C5839" s="95">
        <v>35541</v>
      </c>
      <c r="D5839">
        <v>1.6356999999999999</v>
      </c>
      <c r="E5839">
        <v>18.34</v>
      </c>
      <c r="F5839">
        <v>1.1458999999999999</v>
      </c>
      <c r="G5839">
        <v>69.224999999999994</v>
      </c>
      <c r="H5839">
        <v>85.25</v>
      </c>
      <c r="I5839">
        <v>299.75</v>
      </c>
      <c r="J5839">
        <v>439.5</v>
      </c>
    </row>
    <row r="5840" spans="3:10" x14ac:dyDescent="0.25">
      <c r="C5840" s="95">
        <v>35538</v>
      </c>
      <c r="D5840">
        <v>1.633</v>
      </c>
      <c r="E5840">
        <v>17.920000000000002</v>
      </c>
      <c r="F5840">
        <v>1.1405000000000001</v>
      </c>
      <c r="G5840">
        <v>69.05</v>
      </c>
      <c r="H5840">
        <v>85.325000000000003</v>
      </c>
      <c r="I5840">
        <v>300.25</v>
      </c>
      <c r="J5840">
        <v>437</v>
      </c>
    </row>
    <row r="5841" spans="3:10" x14ac:dyDescent="0.25">
      <c r="C5841" s="95">
        <v>35537</v>
      </c>
      <c r="D5841">
        <v>1.63</v>
      </c>
      <c r="E5841">
        <v>17.690000000000001</v>
      </c>
      <c r="F5841">
        <v>1.1332</v>
      </c>
      <c r="G5841">
        <v>68.95</v>
      </c>
      <c r="H5841">
        <v>85.45</v>
      </c>
      <c r="I5841">
        <v>297</v>
      </c>
      <c r="J5841">
        <v>425.25</v>
      </c>
    </row>
    <row r="5842" spans="3:10" x14ac:dyDescent="0.25">
      <c r="C5842" s="95">
        <v>35536</v>
      </c>
      <c r="D5842">
        <v>1.6243000000000001</v>
      </c>
      <c r="E5842">
        <v>17.809999999999999</v>
      </c>
      <c r="F5842">
        <v>1.1294999999999999</v>
      </c>
      <c r="G5842">
        <v>68.8</v>
      </c>
      <c r="H5842">
        <v>83.45</v>
      </c>
      <c r="I5842">
        <v>297.25</v>
      </c>
      <c r="J5842">
        <v>406.75</v>
      </c>
    </row>
    <row r="5843" spans="3:10" x14ac:dyDescent="0.25">
      <c r="C5843" s="95">
        <v>35535</v>
      </c>
      <c r="D5843">
        <v>1.6283000000000001</v>
      </c>
      <c r="E5843">
        <v>17.96</v>
      </c>
      <c r="F5843">
        <v>1.1308</v>
      </c>
      <c r="G5843">
        <v>70.3</v>
      </c>
      <c r="H5843">
        <v>83.075000000000003</v>
      </c>
      <c r="I5843">
        <v>302.75</v>
      </c>
      <c r="J5843">
        <v>415.75</v>
      </c>
    </row>
    <row r="5844" spans="3:10" x14ac:dyDescent="0.25">
      <c r="C5844" s="95">
        <v>35534</v>
      </c>
      <c r="D5844">
        <v>1.6201000000000001</v>
      </c>
      <c r="E5844">
        <v>18.190000000000001</v>
      </c>
      <c r="F5844">
        <v>1.1305000000000001</v>
      </c>
      <c r="G5844">
        <v>70.3</v>
      </c>
      <c r="H5844">
        <v>74.424999999999997</v>
      </c>
      <c r="I5844">
        <v>303.75</v>
      </c>
      <c r="J5844">
        <v>423</v>
      </c>
    </row>
    <row r="5845" spans="3:10" x14ac:dyDescent="0.25">
      <c r="C5845" s="95">
        <v>35531</v>
      </c>
      <c r="D5845">
        <v>1.627</v>
      </c>
      <c r="E5845">
        <v>17.88</v>
      </c>
      <c r="F5845">
        <v>1.1341000000000001</v>
      </c>
      <c r="G5845">
        <v>69.825000000000003</v>
      </c>
      <c r="H5845">
        <v>74.525000000000006</v>
      </c>
      <c r="I5845">
        <v>299.5</v>
      </c>
      <c r="J5845">
        <v>403</v>
      </c>
    </row>
    <row r="5846" spans="3:10" x14ac:dyDescent="0.25">
      <c r="C5846" s="95">
        <v>35530</v>
      </c>
      <c r="D5846">
        <v>1.623</v>
      </c>
      <c r="E5846">
        <v>17.93</v>
      </c>
      <c r="F5846">
        <v>1.1356999999999999</v>
      </c>
      <c r="G5846">
        <v>69.25</v>
      </c>
      <c r="H5846">
        <v>74.174999999999997</v>
      </c>
      <c r="I5846">
        <v>303.75</v>
      </c>
      <c r="J5846">
        <v>393</v>
      </c>
    </row>
    <row r="5847" spans="3:10" x14ac:dyDescent="0.25">
      <c r="C5847" s="95">
        <v>35529</v>
      </c>
      <c r="D5847">
        <v>1.6194999999999999</v>
      </c>
      <c r="E5847">
        <v>17.75</v>
      </c>
      <c r="F5847">
        <v>1.1322000000000001</v>
      </c>
      <c r="G5847">
        <v>68.525000000000006</v>
      </c>
      <c r="H5847">
        <v>72.95</v>
      </c>
      <c r="I5847">
        <v>299</v>
      </c>
      <c r="J5847">
        <v>385.5</v>
      </c>
    </row>
    <row r="5848" spans="3:10" x14ac:dyDescent="0.25">
      <c r="C5848" s="95">
        <v>35528</v>
      </c>
      <c r="D5848">
        <v>1.6254</v>
      </c>
      <c r="E5848">
        <v>17.93</v>
      </c>
      <c r="F5848">
        <v>1.1395</v>
      </c>
      <c r="G5848">
        <v>67.174999999999997</v>
      </c>
      <c r="H5848">
        <v>72.424999999999997</v>
      </c>
      <c r="I5848">
        <v>299.5</v>
      </c>
      <c r="J5848">
        <v>382</v>
      </c>
    </row>
    <row r="5849" spans="3:10" x14ac:dyDescent="0.25">
      <c r="C5849" s="95">
        <v>35527</v>
      </c>
      <c r="D5849">
        <v>1.6268</v>
      </c>
      <c r="E5849">
        <v>17.760000000000002</v>
      </c>
      <c r="F5849">
        <v>1.1417999999999999</v>
      </c>
      <c r="G5849">
        <v>66.974999999999994</v>
      </c>
      <c r="H5849">
        <v>73.400000000000006</v>
      </c>
      <c r="I5849">
        <v>300.75</v>
      </c>
      <c r="J5849">
        <v>380.5</v>
      </c>
    </row>
    <row r="5850" spans="3:10" x14ac:dyDescent="0.25">
      <c r="C5850" s="95">
        <v>35524</v>
      </c>
      <c r="D5850">
        <v>1.6335</v>
      </c>
      <c r="E5850">
        <v>17.68</v>
      </c>
      <c r="F5850">
        <v>1.1553</v>
      </c>
      <c r="G5850">
        <v>67.625</v>
      </c>
      <c r="H5850">
        <v>73.625</v>
      </c>
      <c r="I5850">
        <v>294.25</v>
      </c>
      <c r="J5850">
        <v>371.75</v>
      </c>
    </row>
    <row r="5851" spans="3:10" x14ac:dyDescent="0.25">
      <c r="C5851" s="95">
        <v>35523</v>
      </c>
      <c r="D5851">
        <v>1.6442000000000001</v>
      </c>
      <c r="E5851">
        <v>18.18</v>
      </c>
      <c r="F5851">
        <v>1.165</v>
      </c>
      <c r="G5851">
        <v>68.075000000000003</v>
      </c>
      <c r="H5851">
        <v>73.974999999999994</v>
      </c>
      <c r="I5851">
        <v>301</v>
      </c>
      <c r="J5851">
        <v>375</v>
      </c>
    </row>
    <row r="5852" spans="3:10" x14ac:dyDescent="0.25">
      <c r="C5852" s="95">
        <v>35522</v>
      </c>
      <c r="D5852">
        <v>1.6433</v>
      </c>
      <c r="E5852">
        <v>18.510000000000002</v>
      </c>
      <c r="F5852">
        <v>1.1612</v>
      </c>
      <c r="G5852">
        <v>67.825000000000003</v>
      </c>
      <c r="H5852">
        <v>71.974999999999994</v>
      </c>
      <c r="I5852">
        <v>308.5</v>
      </c>
      <c r="J5852">
        <v>388.5</v>
      </c>
    </row>
    <row r="5853" spans="3:10" x14ac:dyDescent="0.25">
      <c r="C5853" s="95">
        <v>35521</v>
      </c>
      <c r="D5853">
        <v>1.6517999999999999</v>
      </c>
      <c r="E5853">
        <v>19.11</v>
      </c>
      <c r="F5853">
        <v>1.1667000000000001</v>
      </c>
      <c r="G5853">
        <v>68.2</v>
      </c>
      <c r="H5853">
        <v>72.5</v>
      </c>
      <c r="I5853">
        <v>313</v>
      </c>
      <c r="J5853">
        <v>393.75</v>
      </c>
    </row>
    <row r="5854" spans="3:10" x14ac:dyDescent="0.25">
      <c r="C5854" s="95">
        <v>35520</v>
      </c>
      <c r="D5854">
        <v>1.6384000000000001</v>
      </c>
      <c r="E5854">
        <v>19.38</v>
      </c>
      <c r="F5854">
        <v>1.1656</v>
      </c>
      <c r="G5854">
        <v>68.424999999999997</v>
      </c>
      <c r="H5854">
        <v>72.974999999999994</v>
      </c>
      <c r="I5854">
        <v>310</v>
      </c>
      <c r="J5854">
        <v>397.5</v>
      </c>
    </row>
    <row r="5855" spans="3:10" x14ac:dyDescent="0.25">
      <c r="C5855" s="95">
        <v>35517</v>
      </c>
      <c r="D5855">
        <v>1.6305000000000001</v>
      </c>
      <c r="E5855">
        <v>19.38</v>
      </c>
      <c r="F5855">
        <v>1.1573</v>
      </c>
      <c r="G5855">
        <v>67.95</v>
      </c>
      <c r="H5855">
        <v>72.474999999999994</v>
      </c>
      <c r="I5855">
        <v>308.25</v>
      </c>
      <c r="J5855">
        <v>401.75</v>
      </c>
    </row>
    <row r="5856" spans="3:10" x14ac:dyDescent="0.25">
      <c r="C5856" s="95">
        <v>35516</v>
      </c>
      <c r="D5856">
        <v>1.6319999999999999</v>
      </c>
      <c r="E5856">
        <v>19.38</v>
      </c>
      <c r="F5856">
        <v>1.1615</v>
      </c>
      <c r="G5856">
        <v>67.95</v>
      </c>
      <c r="H5856">
        <v>72.474999999999994</v>
      </c>
      <c r="I5856">
        <v>308.25</v>
      </c>
      <c r="J5856">
        <v>401.75</v>
      </c>
    </row>
    <row r="5857" spans="3:10" x14ac:dyDescent="0.25">
      <c r="C5857" s="95">
        <v>35515</v>
      </c>
      <c r="D5857">
        <v>1.6304000000000001</v>
      </c>
      <c r="E5857">
        <v>19.29</v>
      </c>
      <c r="F5857">
        <v>1.1509</v>
      </c>
      <c r="G5857">
        <v>68.174999999999997</v>
      </c>
      <c r="H5857">
        <v>72.8</v>
      </c>
      <c r="I5857">
        <v>305.25</v>
      </c>
      <c r="J5857">
        <v>395.5</v>
      </c>
    </row>
    <row r="5858" spans="3:10" x14ac:dyDescent="0.25">
      <c r="C5858" s="95">
        <v>35514</v>
      </c>
      <c r="D5858">
        <v>1.6188</v>
      </c>
      <c r="E5858">
        <v>19.54</v>
      </c>
      <c r="F5858">
        <v>1.1493</v>
      </c>
      <c r="G5858">
        <v>68.099999999999994</v>
      </c>
      <c r="H5858">
        <v>73.174999999999997</v>
      </c>
      <c r="I5858">
        <v>302.25</v>
      </c>
      <c r="J5858">
        <v>389.5</v>
      </c>
    </row>
    <row r="5859" spans="3:10" x14ac:dyDescent="0.25">
      <c r="C5859" s="95">
        <v>35513</v>
      </c>
      <c r="D5859">
        <v>1.6194999999999999</v>
      </c>
      <c r="E5859">
        <v>19.59</v>
      </c>
      <c r="F5859">
        <v>1.1503000000000001</v>
      </c>
      <c r="G5859">
        <v>68.625</v>
      </c>
      <c r="H5859">
        <v>74.275000000000006</v>
      </c>
      <c r="I5859">
        <v>299</v>
      </c>
      <c r="J5859">
        <v>386.5</v>
      </c>
    </row>
    <row r="5860" spans="3:10" x14ac:dyDescent="0.25">
      <c r="C5860" s="95">
        <v>35510</v>
      </c>
      <c r="D5860">
        <v>1.6040000000000001</v>
      </c>
      <c r="E5860">
        <v>19.989999999999998</v>
      </c>
      <c r="F5860">
        <v>1.1506000000000001</v>
      </c>
      <c r="G5860">
        <v>68.150000000000006</v>
      </c>
      <c r="H5860">
        <v>72.275000000000006</v>
      </c>
      <c r="I5860">
        <v>300.25</v>
      </c>
      <c r="J5860">
        <v>390</v>
      </c>
    </row>
    <row r="5861" spans="3:10" x14ac:dyDescent="0.25">
      <c r="C5861" s="95">
        <v>35509</v>
      </c>
      <c r="D5861">
        <v>1.5932999999999999</v>
      </c>
      <c r="E5861">
        <v>20.18</v>
      </c>
      <c r="F5861">
        <v>1.1443000000000001</v>
      </c>
      <c r="G5861">
        <v>67.474999999999994</v>
      </c>
      <c r="H5861">
        <v>70.275000000000006</v>
      </c>
      <c r="I5861">
        <v>304.75</v>
      </c>
      <c r="J5861">
        <v>397.5</v>
      </c>
    </row>
    <row r="5862" spans="3:10" x14ac:dyDescent="0.25">
      <c r="C5862" s="95">
        <v>35508</v>
      </c>
      <c r="D5862">
        <v>1.5979000000000001</v>
      </c>
      <c r="E5862">
        <v>20.32</v>
      </c>
      <c r="F5862">
        <v>1.1516</v>
      </c>
      <c r="G5862">
        <v>68.7</v>
      </c>
      <c r="H5862">
        <v>68.275000000000006</v>
      </c>
      <c r="I5862">
        <v>302.5</v>
      </c>
      <c r="J5862">
        <v>378</v>
      </c>
    </row>
    <row r="5863" spans="3:10" x14ac:dyDescent="0.25">
      <c r="C5863" s="95">
        <v>35507</v>
      </c>
      <c r="D5863">
        <v>1.59</v>
      </c>
      <c r="E5863">
        <v>20.25</v>
      </c>
      <c r="F5863">
        <v>1.1545000000000001</v>
      </c>
      <c r="G5863">
        <v>68.400000000000006</v>
      </c>
      <c r="H5863">
        <v>69.150000000000006</v>
      </c>
      <c r="I5863">
        <v>306</v>
      </c>
      <c r="J5863">
        <v>377</v>
      </c>
    </row>
    <row r="5864" spans="3:10" x14ac:dyDescent="0.25">
      <c r="C5864" s="95">
        <v>35506</v>
      </c>
      <c r="D5864">
        <v>1.5880000000000001</v>
      </c>
      <c r="E5864">
        <v>19.5</v>
      </c>
      <c r="F5864">
        <v>1.1445000000000001</v>
      </c>
      <c r="G5864">
        <v>69.075000000000003</v>
      </c>
      <c r="H5864">
        <v>70.375</v>
      </c>
      <c r="I5864">
        <v>310.25</v>
      </c>
      <c r="J5864">
        <v>376.25</v>
      </c>
    </row>
    <row r="5865" spans="3:10" x14ac:dyDescent="0.25">
      <c r="C5865" s="95">
        <v>35503</v>
      </c>
      <c r="D5865">
        <v>1.6012</v>
      </c>
      <c r="E5865">
        <v>20.14</v>
      </c>
      <c r="F5865">
        <v>1.1449</v>
      </c>
      <c r="G5865">
        <v>68.7</v>
      </c>
      <c r="H5865">
        <v>70.099999999999994</v>
      </c>
      <c r="I5865">
        <v>307.25</v>
      </c>
      <c r="J5865">
        <v>383.25</v>
      </c>
    </row>
    <row r="5866" spans="3:10" x14ac:dyDescent="0.25">
      <c r="C5866" s="95">
        <v>35502</v>
      </c>
      <c r="D5866">
        <v>1.597</v>
      </c>
      <c r="E5866">
        <v>19.89</v>
      </c>
      <c r="F5866">
        <v>1.1393</v>
      </c>
      <c r="G5866">
        <v>68.325000000000003</v>
      </c>
      <c r="H5866">
        <v>69.424999999999997</v>
      </c>
      <c r="I5866">
        <v>300.75</v>
      </c>
      <c r="J5866">
        <v>374</v>
      </c>
    </row>
    <row r="5867" spans="3:10" x14ac:dyDescent="0.25">
      <c r="C5867" s="95">
        <v>35501</v>
      </c>
      <c r="D5867">
        <v>1.5980000000000001</v>
      </c>
      <c r="E5867">
        <v>19.61</v>
      </c>
      <c r="F5867">
        <v>1.1427</v>
      </c>
      <c r="G5867">
        <v>68.825000000000003</v>
      </c>
      <c r="H5867">
        <v>69.075000000000003</v>
      </c>
      <c r="I5867">
        <v>297.75</v>
      </c>
      <c r="J5867">
        <v>376</v>
      </c>
    </row>
    <row r="5868" spans="3:10" x14ac:dyDescent="0.25">
      <c r="C5868" s="95">
        <v>35500</v>
      </c>
      <c r="D5868">
        <v>1.6065</v>
      </c>
      <c r="E5868">
        <v>19.239999999999998</v>
      </c>
      <c r="F5868">
        <v>1.1406000000000001</v>
      </c>
      <c r="G5868">
        <v>68.7</v>
      </c>
      <c r="H5868">
        <v>69.174999999999997</v>
      </c>
      <c r="I5868">
        <v>308.5</v>
      </c>
      <c r="J5868">
        <v>381</v>
      </c>
    </row>
    <row r="5869" spans="3:10" x14ac:dyDescent="0.25">
      <c r="C5869" s="95">
        <v>35499</v>
      </c>
      <c r="D5869">
        <v>1.6031</v>
      </c>
      <c r="E5869">
        <v>19.28</v>
      </c>
      <c r="F5869">
        <v>1.1417999999999999</v>
      </c>
      <c r="G5869">
        <v>67.7</v>
      </c>
      <c r="H5869">
        <v>70.099999999999994</v>
      </c>
      <c r="I5869">
        <v>312</v>
      </c>
      <c r="J5869">
        <v>376.5</v>
      </c>
    </row>
    <row r="5870" spans="3:10" x14ac:dyDescent="0.25">
      <c r="C5870" s="95">
        <v>35496</v>
      </c>
      <c r="D5870">
        <v>1.603</v>
      </c>
      <c r="E5870">
        <v>19.86</v>
      </c>
      <c r="F5870">
        <v>1.1338999999999999</v>
      </c>
      <c r="G5870">
        <v>68.325000000000003</v>
      </c>
      <c r="H5870">
        <v>70.224999999999994</v>
      </c>
      <c r="I5870">
        <v>306</v>
      </c>
      <c r="J5870">
        <v>375</v>
      </c>
    </row>
    <row r="5871" spans="3:10" x14ac:dyDescent="0.25">
      <c r="C5871" s="95">
        <v>35495</v>
      </c>
      <c r="D5871">
        <v>1.6137999999999999</v>
      </c>
      <c r="E5871">
        <v>19.7</v>
      </c>
      <c r="F5871">
        <v>1.1337999999999999</v>
      </c>
      <c r="G5871">
        <v>68.174999999999997</v>
      </c>
      <c r="H5871">
        <v>70.150000000000006</v>
      </c>
      <c r="I5871">
        <v>306.25</v>
      </c>
      <c r="J5871">
        <v>373.5</v>
      </c>
    </row>
    <row r="5872" spans="3:10" x14ac:dyDescent="0.25">
      <c r="C5872" s="95">
        <v>35494</v>
      </c>
      <c r="D5872">
        <v>1.6137999999999999</v>
      </c>
      <c r="E5872">
        <v>19.399999999999999</v>
      </c>
      <c r="F5872">
        <v>1.1351</v>
      </c>
      <c r="G5872">
        <v>68.599999999999994</v>
      </c>
      <c r="H5872">
        <v>71.174999999999997</v>
      </c>
      <c r="I5872">
        <v>301.75</v>
      </c>
      <c r="J5872">
        <v>366.5</v>
      </c>
    </row>
    <row r="5873" spans="3:10" x14ac:dyDescent="0.25">
      <c r="C5873" s="95">
        <v>35493</v>
      </c>
      <c r="D5873">
        <v>1.613</v>
      </c>
      <c r="E5873">
        <v>19.5</v>
      </c>
      <c r="F5873">
        <v>1.1347</v>
      </c>
      <c r="G5873">
        <v>69.424999999999997</v>
      </c>
      <c r="H5873">
        <v>73.174999999999997</v>
      </c>
      <c r="I5873">
        <v>303.75</v>
      </c>
      <c r="J5873">
        <v>371</v>
      </c>
    </row>
    <row r="5874" spans="3:10" x14ac:dyDescent="0.25">
      <c r="C5874" s="95">
        <v>35492</v>
      </c>
      <c r="D5874">
        <v>1.6167</v>
      </c>
      <c r="E5874">
        <v>18.920000000000002</v>
      </c>
      <c r="F5874">
        <v>1.1431</v>
      </c>
      <c r="G5874">
        <v>69.25</v>
      </c>
      <c r="H5874">
        <v>74.075000000000003</v>
      </c>
      <c r="I5874">
        <v>302.75</v>
      </c>
      <c r="J5874">
        <v>373</v>
      </c>
    </row>
    <row r="5875" spans="3:10" x14ac:dyDescent="0.25">
      <c r="C5875" s="95">
        <v>35489</v>
      </c>
      <c r="D5875">
        <v>1.629</v>
      </c>
      <c r="E5875">
        <v>18.850000000000001</v>
      </c>
      <c r="F5875">
        <v>1.1463000000000001</v>
      </c>
      <c r="G5875">
        <v>69.625</v>
      </c>
      <c r="H5875">
        <v>74.474999999999994</v>
      </c>
      <c r="I5875">
        <v>296.75</v>
      </c>
      <c r="J5875">
        <v>373</v>
      </c>
    </row>
    <row r="5876" spans="3:10" x14ac:dyDescent="0.25">
      <c r="C5876" s="95">
        <v>35488</v>
      </c>
      <c r="D5876">
        <v>1.6257999999999999</v>
      </c>
      <c r="E5876">
        <v>19.350000000000001</v>
      </c>
      <c r="F5876">
        <v>1.1491</v>
      </c>
      <c r="G5876">
        <v>70.075000000000003</v>
      </c>
      <c r="H5876">
        <v>74.95</v>
      </c>
      <c r="I5876">
        <v>296</v>
      </c>
      <c r="J5876">
        <v>368.25</v>
      </c>
    </row>
    <row r="5877" spans="3:10" x14ac:dyDescent="0.25">
      <c r="C5877" s="95">
        <v>35487</v>
      </c>
      <c r="D5877">
        <v>1.633</v>
      </c>
      <c r="E5877">
        <v>19.579999999999998</v>
      </c>
      <c r="F5877">
        <v>1.1496</v>
      </c>
      <c r="G5877">
        <v>70.224999999999994</v>
      </c>
      <c r="H5877">
        <v>75.025000000000006</v>
      </c>
      <c r="I5877">
        <v>292.75</v>
      </c>
      <c r="J5877">
        <v>370.75</v>
      </c>
    </row>
    <row r="5878" spans="3:10" x14ac:dyDescent="0.25">
      <c r="C5878" s="95">
        <v>35486</v>
      </c>
      <c r="D5878">
        <v>1.6348</v>
      </c>
      <c r="E5878">
        <v>19.45</v>
      </c>
      <c r="F5878">
        <v>1.1605000000000001</v>
      </c>
      <c r="G5878">
        <v>69.95</v>
      </c>
      <c r="H5878">
        <v>74.474999999999994</v>
      </c>
      <c r="I5878">
        <v>293.25</v>
      </c>
      <c r="J5878">
        <v>377</v>
      </c>
    </row>
    <row r="5879" spans="3:10" x14ac:dyDescent="0.25">
      <c r="C5879" s="95">
        <v>35485</v>
      </c>
      <c r="D5879">
        <v>1.6355</v>
      </c>
      <c r="E5879">
        <v>19.12</v>
      </c>
      <c r="F5879">
        <v>1.1594</v>
      </c>
      <c r="G5879">
        <v>69.724999999999994</v>
      </c>
      <c r="H5879">
        <v>74.650000000000006</v>
      </c>
      <c r="I5879">
        <v>289</v>
      </c>
      <c r="J5879">
        <v>375</v>
      </c>
    </row>
    <row r="5880" spans="3:10" x14ac:dyDescent="0.25">
      <c r="C5880" s="95">
        <v>35482</v>
      </c>
      <c r="D5880">
        <v>1.6173</v>
      </c>
      <c r="E5880">
        <v>19.79</v>
      </c>
      <c r="F5880">
        <v>1.1483000000000001</v>
      </c>
      <c r="G5880">
        <v>68.099999999999994</v>
      </c>
      <c r="H5880">
        <v>72.95</v>
      </c>
      <c r="I5880">
        <v>291.75</v>
      </c>
      <c r="J5880">
        <v>373</v>
      </c>
    </row>
    <row r="5881" spans="3:10" x14ac:dyDescent="0.25">
      <c r="C5881" s="95">
        <v>35481</v>
      </c>
      <c r="D5881">
        <v>1.6120000000000001</v>
      </c>
      <c r="E5881">
        <v>20.079999999999998</v>
      </c>
      <c r="F5881">
        <v>1.1508</v>
      </c>
      <c r="G5881">
        <v>67.599999999999994</v>
      </c>
      <c r="H5881">
        <v>73.05</v>
      </c>
      <c r="I5881">
        <v>287</v>
      </c>
      <c r="J5881">
        <v>363.75</v>
      </c>
    </row>
    <row r="5882" spans="3:10" x14ac:dyDescent="0.25">
      <c r="C5882" s="95">
        <v>35480</v>
      </c>
      <c r="D5882">
        <v>1.6154999999999999</v>
      </c>
      <c r="E5882">
        <v>20.63</v>
      </c>
      <c r="F5882">
        <v>1.1416999999999999</v>
      </c>
      <c r="G5882">
        <v>66.75</v>
      </c>
      <c r="H5882">
        <v>73.275000000000006</v>
      </c>
      <c r="I5882">
        <v>283.5</v>
      </c>
      <c r="J5882">
        <v>359.5</v>
      </c>
    </row>
    <row r="5883" spans="3:10" x14ac:dyDescent="0.25">
      <c r="C5883" s="95">
        <v>35479</v>
      </c>
      <c r="D5883">
        <v>1.6066</v>
      </c>
      <c r="E5883">
        <v>20.39</v>
      </c>
      <c r="F5883">
        <v>1.1496999999999999</v>
      </c>
      <c r="G5883">
        <v>65.674999999999997</v>
      </c>
      <c r="H5883">
        <v>73.275000000000006</v>
      </c>
      <c r="I5883">
        <v>282.75</v>
      </c>
      <c r="J5883">
        <v>364.25</v>
      </c>
    </row>
    <row r="5884" spans="3:10" x14ac:dyDescent="0.25">
      <c r="C5884" s="95">
        <v>35478</v>
      </c>
      <c r="D5884">
        <v>1.6140000000000001</v>
      </c>
      <c r="E5884">
        <v>20.34</v>
      </c>
      <c r="F5884">
        <v>1.1447000000000001</v>
      </c>
      <c r="G5884">
        <v>65.25</v>
      </c>
      <c r="H5884">
        <v>73.275000000000006</v>
      </c>
      <c r="I5884">
        <v>274</v>
      </c>
      <c r="J5884">
        <v>359.5</v>
      </c>
    </row>
    <row r="5885" spans="3:10" x14ac:dyDescent="0.25">
      <c r="C5885" s="95">
        <v>35475</v>
      </c>
      <c r="D5885">
        <v>1.621</v>
      </c>
      <c r="E5885">
        <v>20.49</v>
      </c>
      <c r="F5885">
        <v>1.1503000000000001</v>
      </c>
      <c r="G5885">
        <v>65.25</v>
      </c>
      <c r="H5885">
        <v>73.275000000000006</v>
      </c>
      <c r="I5885">
        <v>274</v>
      </c>
      <c r="J5885">
        <v>359.5</v>
      </c>
    </row>
    <row r="5886" spans="3:10" x14ac:dyDescent="0.25">
      <c r="C5886" s="95">
        <v>35474</v>
      </c>
      <c r="D5886">
        <v>1.6234999999999999</v>
      </c>
      <c r="E5886">
        <v>20.49</v>
      </c>
      <c r="F5886">
        <v>1.1538999999999999</v>
      </c>
      <c r="G5886">
        <v>64.924999999999997</v>
      </c>
      <c r="H5886">
        <v>73.75</v>
      </c>
      <c r="I5886">
        <v>274.5</v>
      </c>
      <c r="J5886">
        <v>359</v>
      </c>
    </row>
    <row r="5887" spans="3:10" x14ac:dyDescent="0.25">
      <c r="C5887" s="95">
        <v>35473</v>
      </c>
      <c r="D5887">
        <v>1.6308</v>
      </c>
      <c r="E5887">
        <v>20.52</v>
      </c>
      <c r="F5887">
        <v>1.1545000000000001</v>
      </c>
      <c r="G5887">
        <v>64.400000000000006</v>
      </c>
      <c r="H5887">
        <v>74.325000000000003</v>
      </c>
      <c r="I5887">
        <v>273.75</v>
      </c>
      <c r="J5887">
        <v>357.25</v>
      </c>
    </row>
    <row r="5888" spans="3:10" x14ac:dyDescent="0.25">
      <c r="C5888" s="95">
        <v>35472</v>
      </c>
      <c r="D5888">
        <v>1.6368</v>
      </c>
      <c r="E5888">
        <v>21.14</v>
      </c>
      <c r="F5888">
        <v>1.1604000000000001</v>
      </c>
      <c r="G5888">
        <v>64</v>
      </c>
      <c r="H5888">
        <v>74.349999999999994</v>
      </c>
      <c r="I5888">
        <v>272.5</v>
      </c>
      <c r="J5888">
        <v>362</v>
      </c>
    </row>
    <row r="5889" spans="3:10" x14ac:dyDescent="0.25">
      <c r="C5889" s="95">
        <v>35471</v>
      </c>
      <c r="D5889">
        <v>1.641</v>
      </c>
      <c r="E5889">
        <v>21.13</v>
      </c>
      <c r="F5889">
        <v>1.1716</v>
      </c>
      <c r="G5889">
        <v>63.424999999999997</v>
      </c>
      <c r="H5889">
        <v>74.325000000000003</v>
      </c>
      <c r="I5889">
        <v>272</v>
      </c>
      <c r="J5889">
        <v>352.5</v>
      </c>
    </row>
    <row r="5890" spans="3:10" x14ac:dyDescent="0.25">
      <c r="C5890" s="95">
        <v>35468</v>
      </c>
      <c r="D5890">
        <v>1.63</v>
      </c>
      <c r="E5890">
        <v>20.95</v>
      </c>
      <c r="F5890">
        <v>1.1705000000000001</v>
      </c>
      <c r="G5890">
        <v>63.55</v>
      </c>
      <c r="H5890">
        <v>75.3</v>
      </c>
      <c r="I5890">
        <v>271</v>
      </c>
      <c r="J5890">
        <v>356</v>
      </c>
    </row>
    <row r="5891" spans="3:10" x14ac:dyDescent="0.25">
      <c r="C5891" s="95">
        <v>35467</v>
      </c>
      <c r="D5891">
        <v>1.633</v>
      </c>
      <c r="E5891">
        <v>21.69</v>
      </c>
      <c r="F5891">
        <v>1.1740999999999999</v>
      </c>
      <c r="G5891">
        <v>63.975000000000001</v>
      </c>
      <c r="H5891">
        <v>75.025000000000006</v>
      </c>
      <c r="I5891">
        <v>268.75</v>
      </c>
      <c r="J5891">
        <v>358</v>
      </c>
    </row>
    <row r="5892" spans="3:10" x14ac:dyDescent="0.25">
      <c r="C5892" s="95">
        <v>35466</v>
      </c>
      <c r="D5892">
        <v>1.6422000000000001</v>
      </c>
      <c r="E5892">
        <v>22.47</v>
      </c>
      <c r="F5892">
        <v>1.1793</v>
      </c>
      <c r="G5892">
        <v>63.75</v>
      </c>
      <c r="H5892">
        <v>75.5</v>
      </c>
      <c r="I5892">
        <v>272.5</v>
      </c>
      <c r="J5892">
        <v>361.5</v>
      </c>
    </row>
    <row r="5893" spans="3:10" x14ac:dyDescent="0.25">
      <c r="C5893" s="95">
        <v>35465</v>
      </c>
      <c r="D5893">
        <v>1.6203000000000001</v>
      </c>
      <c r="E5893">
        <v>22.43</v>
      </c>
      <c r="F5893">
        <v>1.1756</v>
      </c>
      <c r="G5893">
        <v>63.725000000000001</v>
      </c>
      <c r="H5893">
        <v>75.474999999999994</v>
      </c>
      <c r="I5893">
        <v>270.5</v>
      </c>
      <c r="J5893">
        <v>357.75</v>
      </c>
    </row>
    <row r="5894" spans="3:10" x14ac:dyDescent="0.25">
      <c r="C5894" s="95">
        <v>35464</v>
      </c>
      <c r="D5894">
        <v>1.6213</v>
      </c>
      <c r="E5894">
        <v>22.54</v>
      </c>
      <c r="F5894">
        <v>1.1781999999999999</v>
      </c>
      <c r="G5894">
        <v>63.825000000000003</v>
      </c>
      <c r="H5894">
        <v>75.7</v>
      </c>
      <c r="I5894">
        <v>269.5</v>
      </c>
      <c r="J5894">
        <v>361.5</v>
      </c>
    </row>
    <row r="5895" spans="3:10" x14ac:dyDescent="0.25">
      <c r="C5895" s="95">
        <v>35461</v>
      </c>
      <c r="D5895">
        <v>1.6020000000000001</v>
      </c>
      <c r="E5895">
        <v>22.52</v>
      </c>
      <c r="F5895">
        <v>1.1791</v>
      </c>
      <c r="G5895">
        <v>64.75</v>
      </c>
      <c r="H5895">
        <v>74.900000000000006</v>
      </c>
      <c r="I5895">
        <v>270.25</v>
      </c>
      <c r="J5895">
        <v>359.75</v>
      </c>
    </row>
    <row r="5896" spans="3:10" x14ac:dyDescent="0.25">
      <c r="C5896" s="95">
        <v>35460</v>
      </c>
      <c r="D5896">
        <v>1.6136999999999999</v>
      </c>
      <c r="E5896">
        <v>23.18</v>
      </c>
      <c r="F5896">
        <v>1.1820999999999999</v>
      </c>
      <c r="G5896">
        <v>64.400000000000006</v>
      </c>
      <c r="H5896">
        <v>75.599999999999994</v>
      </c>
      <c r="I5896">
        <v>273.75</v>
      </c>
      <c r="J5896">
        <v>370.25</v>
      </c>
    </row>
    <row r="5897" spans="3:10" x14ac:dyDescent="0.25">
      <c r="C5897" s="95">
        <v>35459</v>
      </c>
      <c r="D5897">
        <v>1.62</v>
      </c>
      <c r="E5897">
        <v>22.77</v>
      </c>
      <c r="F5897">
        <v>1.1780999999999999</v>
      </c>
      <c r="G5897">
        <v>63.975000000000001</v>
      </c>
      <c r="H5897">
        <v>75.349999999999994</v>
      </c>
      <c r="I5897">
        <v>275</v>
      </c>
      <c r="J5897">
        <v>370.25</v>
      </c>
    </row>
    <row r="5898" spans="3:10" x14ac:dyDescent="0.25">
      <c r="C5898" s="95">
        <v>35458</v>
      </c>
      <c r="D5898">
        <v>1.6180000000000001</v>
      </c>
      <c r="E5898">
        <v>22.25</v>
      </c>
      <c r="F5898">
        <v>1.1767000000000001</v>
      </c>
      <c r="G5898">
        <v>64.575000000000003</v>
      </c>
      <c r="H5898">
        <v>76.275000000000006</v>
      </c>
      <c r="I5898">
        <v>274.75</v>
      </c>
      <c r="J5898">
        <v>373</v>
      </c>
    </row>
    <row r="5899" spans="3:10" x14ac:dyDescent="0.25">
      <c r="C5899" s="95">
        <v>35457</v>
      </c>
      <c r="D5899">
        <v>1.6226</v>
      </c>
      <c r="E5899">
        <v>22.05</v>
      </c>
      <c r="F5899">
        <v>1.1819999999999999</v>
      </c>
      <c r="G5899">
        <v>64.974999999999994</v>
      </c>
      <c r="H5899">
        <v>77.174999999999997</v>
      </c>
      <c r="I5899">
        <v>275</v>
      </c>
      <c r="J5899">
        <v>371.5</v>
      </c>
    </row>
    <row r="5900" spans="3:10" x14ac:dyDescent="0.25">
      <c r="C5900" s="95">
        <v>35454</v>
      </c>
      <c r="D5900">
        <v>1.631</v>
      </c>
      <c r="E5900">
        <v>22.26</v>
      </c>
      <c r="F5900">
        <v>1.1881999999999999</v>
      </c>
      <c r="G5900">
        <v>64.650000000000006</v>
      </c>
      <c r="H5900">
        <v>76.95</v>
      </c>
      <c r="I5900">
        <v>272.75</v>
      </c>
      <c r="J5900">
        <v>375</v>
      </c>
    </row>
    <row r="5901" spans="3:10" x14ac:dyDescent="0.25">
      <c r="C5901" s="95">
        <v>35453</v>
      </c>
      <c r="D5901">
        <v>1.63</v>
      </c>
      <c r="E5901">
        <v>22.42</v>
      </c>
      <c r="F5901">
        <v>1.1833</v>
      </c>
      <c r="G5901">
        <v>64.900000000000006</v>
      </c>
      <c r="H5901">
        <v>76.424999999999997</v>
      </c>
      <c r="I5901">
        <v>270.25</v>
      </c>
      <c r="J5901">
        <v>375.75</v>
      </c>
    </row>
    <row r="5902" spans="3:10" x14ac:dyDescent="0.25">
      <c r="C5902" s="95">
        <v>35452</v>
      </c>
      <c r="D5902">
        <v>1.635</v>
      </c>
      <c r="E5902">
        <v>22.48</v>
      </c>
      <c r="F5902">
        <v>1.1859999999999999</v>
      </c>
      <c r="G5902">
        <v>65.375</v>
      </c>
      <c r="H5902">
        <v>75.349999999999994</v>
      </c>
      <c r="I5902">
        <v>270.5</v>
      </c>
      <c r="J5902">
        <v>379.25</v>
      </c>
    </row>
    <row r="5903" spans="3:10" x14ac:dyDescent="0.25">
      <c r="C5903" s="95">
        <v>35451</v>
      </c>
      <c r="D5903">
        <v>1.6625000000000001</v>
      </c>
      <c r="E5903">
        <v>22.36</v>
      </c>
      <c r="F5903">
        <v>1.1947000000000001</v>
      </c>
      <c r="G5903">
        <v>65.849999999999994</v>
      </c>
      <c r="H5903">
        <v>75.400000000000006</v>
      </c>
      <c r="I5903">
        <v>271</v>
      </c>
      <c r="J5903">
        <v>382.25</v>
      </c>
    </row>
    <row r="5904" spans="3:10" x14ac:dyDescent="0.25">
      <c r="C5904" s="95">
        <v>35450</v>
      </c>
      <c r="D5904">
        <v>1.6623000000000001</v>
      </c>
      <c r="E5904">
        <v>22.58</v>
      </c>
      <c r="F5904">
        <v>1.1979</v>
      </c>
      <c r="G5904">
        <v>66.150000000000006</v>
      </c>
      <c r="H5904">
        <v>75.45</v>
      </c>
      <c r="I5904">
        <v>271.75</v>
      </c>
      <c r="J5904">
        <v>377.5</v>
      </c>
    </row>
    <row r="5905" spans="3:10" x14ac:dyDescent="0.25">
      <c r="C5905" s="95">
        <v>35447</v>
      </c>
      <c r="D5905">
        <v>1.6665000000000001</v>
      </c>
      <c r="E5905">
        <v>22.54</v>
      </c>
      <c r="F5905">
        <v>1.204</v>
      </c>
      <c r="G5905">
        <v>65.599999999999994</v>
      </c>
      <c r="H5905">
        <v>75.75</v>
      </c>
      <c r="I5905">
        <v>273.25</v>
      </c>
      <c r="J5905">
        <v>380.5</v>
      </c>
    </row>
    <row r="5906" spans="3:10" x14ac:dyDescent="0.25">
      <c r="C5906" s="95">
        <v>35446</v>
      </c>
      <c r="D5906">
        <v>1.6787000000000001</v>
      </c>
      <c r="E5906">
        <v>23.59</v>
      </c>
      <c r="F5906">
        <v>1.2197</v>
      </c>
      <c r="G5906">
        <v>65.724999999999994</v>
      </c>
      <c r="H5906">
        <v>76.3</v>
      </c>
      <c r="I5906">
        <v>273.5</v>
      </c>
      <c r="J5906">
        <v>387.25</v>
      </c>
    </row>
    <row r="5907" spans="3:10" x14ac:dyDescent="0.25">
      <c r="C5907" s="95">
        <v>35445</v>
      </c>
      <c r="D5907">
        <v>1.6830000000000001</v>
      </c>
      <c r="E5907">
        <v>23.84</v>
      </c>
      <c r="F5907">
        <v>1.2236</v>
      </c>
      <c r="G5907">
        <v>65.849999999999994</v>
      </c>
      <c r="H5907">
        <v>77.599999999999994</v>
      </c>
      <c r="I5907">
        <v>273.75</v>
      </c>
      <c r="J5907">
        <v>390.25</v>
      </c>
    </row>
    <row r="5908" spans="3:10" x14ac:dyDescent="0.25">
      <c r="C5908" s="95">
        <v>35444</v>
      </c>
      <c r="D5908">
        <v>1.671</v>
      </c>
      <c r="E5908">
        <v>23.36</v>
      </c>
      <c r="F5908">
        <v>1.2197</v>
      </c>
      <c r="G5908">
        <v>65.974999999999994</v>
      </c>
      <c r="H5908">
        <v>77.724999999999994</v>
      </c>
      <c r="I5908">
        <v>270.75</v>
      </c>
      <c r="J5908">
        <v>388</v>
      </c>
    </row>
    <row r="5909" spans="3:10" x14ac:dyDescent="0.25">
      <c r="C5909" s="95">
        <v>35443</v>
      </c>
      <c r="D5909">
        <v>1.6745000000000001</v>
      </c>
      <c r="E5909">
        <v>23.48</v>
      </c>
      <c r="F5909">
        <v>1.2234</v>
      </c>
      <c r="G5909">
        <v>65.575000000000003</v>
      </c>
      <c r="H5909">
        <v>77.125</v>
      </c>
      <c r="I5909">
        <v>267.25</v>
      </c>
      <c r="J5909">
        <v>391</v>
      </c>
    </row>
    <row r="5910" spans="3:10" x14ac:dyDescent="0.25">
      <c r="C5910" s="95">
        <v>35440</v>
      </c>
      <c r="D5910">
        <v>1.6802999999999999</v>
      </c>
      <c r="E5910">
        <v>24.34</v>
      </c>
      <c r="F5910">
        <v>1.2244999999999999</v>
      </c>
      <c r="G5910">
        <v>65.625</v>
      </c>
      <c r="H5910">
        <v>77.7</v>
      </c>
      <c r="I5910">
        <v>265.5</v>
      </c>
      <c r="J5910">
        <v>387</v>
      </c>
    </row>
    <row r="5911" spans="3:10" x14ac:dyDescent="0.25">
      <c r="C5911" s="95">
        <v>35439</v>
      </c>
      <c r="D5911">
        <v>1.6952</v>
      </c>
      <c r="E5911">
        <v>24.57</v>
      </c>
      <c r="F5911">
        <v>1.2325999999999999</v>
      </c>
      <c r="G5911">
        <v>64.924999999999997</v>
      </c>
      <c r="H5911">
        <v>77.625</v>
      </c>
      <c r="I5911">
        <v>258.25</v>
      </c>
      <c r="J5911">
        <v>389.25</v>
      </c>
    </row>
    <row r="5912" spans="3:10" x14ac:dyDescent="0.25">
      <c r="C5912" s="95">
        <v>35438</v>
      </c>
      <c r="D5912">
        <v>1.6875</v>
      </c>
      <c r="E5912">
        <v>24.8</v>
      </c>
      <c r="F5912">
        <v>1.2324999999999999</v>
      </c>
      <c r="G5912">
        <v>64.275000000000006</v>
      </c>
      <c r="H5912">
        <v>77.650000000000006</v>
      </c>
      <c r="I5912">
        <v>259.25</v>
      </c>
      <c r="J5912">
        <v>395</v>
      </c>
    </row>
    <row r="5913" spans="3:10" x14ac:dyDescent="0.25">
      <c r="C5913" s="95">
        <v>35437</v>
      </c>
      <c r="D5913">
        <v>1.6942999999999999</v>
      </c>
      <c r="E5913">
        <v>24.59</v>
      </c>
      <c r="F5913">
        <v>1.2398</v>
      </c>
      <c r="G5913">
        <v>64.325000000000003</v>
      </c>
      <c r="H5913">
        <v>78.674999999999997</v>
      </c>
      <c r="I5913">
        <v>258.25</v>
      </c>
      <c r="J5913">
        <v>392.5</v>
      </c>
    </row>
    <row r="5914" spans="3:10" x14ac:dyDescent="0.25">
      <c r="C5914" s="95">
        <v>35436</v>
      </c>
      <c r="D5914">
        <v>1.6932</v>
      </c>
      <c r="E5914">
        <v>24.56</v>
      </c>
      <c r="F5914">
        <v>1.2401</v>
      </c>
      <c r="G5914">
        <v>65.349999999999994</v>
      </c>
      <c r="H5914">
        <v>78.875</v>
      </c>
      <c r="I5914">
        <v>257</v>
      </c>
      <c r="J5914">
        <v>388.5</v>
      </c>
    </row>
    <row r="5915" spans="3:10" x14ac:dyDescent="0.25">
      <c r="C5915" s="95">
        <v>35433</v>
      </c>
      <c r="D5915">
        <v>1.6865000000000001</v>
      </c>
      <c r="E5915">
        <v>24.12</v>
      </c>
      <c r="F5915">
        <v>1.2354000000000001</v>
      </c>
      <c r="G5915">
        <v>65.025000000000006</v>
      </c>
      <c r="H5915">
        <v>78.45</v>
      </c>
      <c r="I5915">
        <v>256.5</v>
      </c>
      <c r="J5915">
        <v>384</v>
      </c>
    </row>
    <row r="5916" spans="3:10" x14ac:dyDescent="0.25">
      <c r="C5916" s="95">
        <v>35432</v>
      </c>
      <c r="D5916">
        <v>1.6930000000000001</v>
      </c>
      <c r="E5916">
        <v>24.22</v>
      </c>
      <c r="F5916">
        <v>1.2523</v>
      </c>
      <c r="G5916">
        <v>64.8</v>
      </c>
      <c r="H5916">
        <v>78.7</v>
      </c>
      <c r="I5916">
        <v>258.5</v>
      </c>
      <c r="J5916">
        <v>389.25</v>
      </c>
    </row>
    <row r="5917" spans="3:10" x14ac:dyDescent="0.25">
      <c r="C5917" s="95">
        <v>35431</v>
      </c>
      <c r="D5917">
        <v>1.712</v>
      </c>
      <c r="E5917">
        <v>23.81</v>
      </c>
      <c r="F5917">
        <v>1.2533000000000001</v>
      </c>
      <c r="G5917">
        <v>64.974999999999994</v>
      </c>
      <c r="H5917">
        <v>79.224999999999994</v>
      </c>
      <c r="I5917">
        <v>258.25</v>
      </c>
      <c r="J5917">
        <v>381.25</v>
      </c>
    </row>
    <row r="5918" spans="3:10" x14ac:dyDescent="0.25">
      <c r="C5918" s="95">
        <v>35430</v>
      </c>
      <c r="D5918">
        <v>1.712</v>
      </c>
      <c r="E5918">
        <v>23.81</v>
      </c>
      <c r="F5918">
        <v>1.2533000000000001</v>
      </c>
      <c r="G5918">
        <v>64.974999999999994</v>
      </c>
      <c r="H5918">
        <v>79.224999999999994</v>
      </c>
      <c r="I5918">
        <v>258.25</v>
      </c>
      <c r="J5918">
        <v>381.25</v>
      </c>
    </row>
    <row r="5919" spans="3:10" x14ac:dyDescent="0.25">
      <c r="C5919" s="95">
        <v>35429</v>
      </c>
      <c r="D5919">
        <v>1.6904999999999999</v>
      </c>
      <c r="E5919">
        <v>23.69</v>
      </c>
      <c r="F5919">
        <v>1.2412000000000001</v>
      </c>
      <c r="G5919">
        <v>65.875</v>
      </c>
      <c r="H5919">
        <v>79.5</v>
      </c>
      <c r="I5919">
        <v>258.25</v>
      </c>
      <c r="J5919">
        <v>382</v>
      </c>
    </row>
    <row r="5920" spans="3:10" x14ac:dyDescent="0.25">
      <c r="C5920" s="95">
        <v>35426</v>
      </c>
      <c r="D5920">
        <v>1.6930000000000001</v>
      </c>
      <c r="E5920">
        <v>23.42</v>
      </c>
      <c r="F5920">
        <v>1.2410000000000001</v>
      </c>
      <c r="G5920">
        <v>64.8</v>
      </c>
      <c r="H5920">
        <v>77.5</v>
      </c>
      <c r="I5920">
        <v>264.5</v>
      </c>
      <c r="J5920">
        <v>389.5</v>
      </c>
    </row>
    <row r="5921" spans="3:10" x14ac:dyDescent="0.25">
      <c r="C5921" s="95">
        <v>35425</v>
      </c>
      <c r="D5921">
        <v>1.6735</v>
      </c>
      <c r="E5921">
        <v>23.39</v>
      </c>
      <c r="F5921">
        <v>1.2397</v>
      </c>
      <c r="G5921">
        <v>65.025000000000006</v>
      </c>
      <c r="H5921">
        <v>76.75</v>
      </c>
      <c r="I5921">
        <v>267</v>
      </c>
      <c r="J5921">
        <v>394</v>
      </c>
    </row>
    <row r="5922" spans="3:10" x14ac:dyDescent="0.25">
      <c r="C5922" s="95">
        <v>35424</v>
      </c>
      <c r="D5922">
        <v>1.67</v>
      </c>
      <c r="E5922">
        <v>23.39</v>
      </c>
      <c r="F5922">
        <v>1.2384999999999999</v>
      </c>
      <c r="G5922">
        <v>64.95</v>
      </c>
      <c r="H5922">
        <v>76.099999999999994</v>
      </c>
      <c r="I5922">
        <v>266.75</v>
      </c>
      <c r="J5922">
        <v>391.75</v>
      </c>
    </row>
    <row r="5923" spans="3:10" x14ac:dyDescent="0.25">
      <c r="C5923" s="95">
        <v>35423</v>
      </c>
      <c r="D5923">
        <v>1.6719999999999999</v>
      </c>
      <c r="E5923">
        <v>23.39</v>
      </c>
      <c r="F5923">
        <v>1.2384999999999999</v>
      </c>
      <c r="G5923">
        <v>64.95</v>
      </c>
      <c r="H5923">
        <v>76.099999999999994</v>
      </c>
      <c r="I5923">
        <v>266.75</v>
      </c>
      <c r="J5923">
        <v>391.75</v>
      </c>
    </row>
    <row r="5924" spans="3:10" x14ac:dyDescent="0.25">
      <c r="C5924" s="95">
        <v>35422</v>
      </c>
      <c r="D5924">
        <v>1.677</v>
      </c>
      <c r="E5924">
        <v>23.19</v>
      </c>
      <c r="F5924">
        <v>1.2388999999999999</v>
      </c>
      <c r="G5924">
        <v>67.424999999999997</v>
      </c>
      <c r="H5924">
        <v>58.5</v>
      </c>
      <c r="I5924">
        <v>266.5</v>
      </c>
      <c r="J5924">
        <v>390.5</v>
      </c>
    </row>
    <row r="5925" spans="3:10" x14ac:dyDescent="0.25">
      <c r="C5925" s="95">
        <v>35419</v>
      </c>
      <c r="D5925">
        <v>1.6705000000000001</v>
      </c>
      <c r="E5925">
        <v>23.46</v>
      </c>
      <c r="F5925">
        <v>1.2402</v>
      </c>
      <c r="G5925">
        <v>66.625</v>
      </c>
      <c r="H5925">
        <v>58.5</v>
      </c>
      <c r="I5925">
        <v>266.75</v>
      </c>
      <c r="J5925">
        <v>393.25</v>
      </c>
    </row>
    <row r="5926" spans="3:10" x14ac:dyDescent="0.25">
      <c r="C5926" s="95">
        <v>35418</v>
      </c>
      <c r="D5926">
        <v>1.6639999999999999</v>
      </c>
      <c r="E5926">
        <v>23.98</v>
      </c>
      <c r="F5926">
        <v>1.2343</v>
      </c>
      <c r="G5926">
        <v>66.7</v>
      </c>
      <c r="H5926">
        <v>59.75</v>
      </c>
      <c r="I5926">
        <v>269.5</v>
      </c>
      <c r="J5926">
        <v>403</v>
      </c>
    </row>
    <row r="5927" spans="3:10" x14ac:dyDescent="0.25">
      <c r="C5927" s="95">
        <v>35417</v>
      </c>
      <c r="D5927">
        <v>1.6741999999999999</v>
      </c>
      <c r="E5927">
        <v>23.92</v>
      </c>
      <c r="F5927">
        <v>1.24</v>
      </c>
      <c r="G5927">
        <v>66.55</v>
      </c>
      <c r="H5927">
        <v>60.25</v>
      </c>
      <c r="I5927">
        <v>271.25</v>
      </c>
      <c r="J5927">
        <v>402</v>
      </c>
    </row>
    <row r="5928" spans="3:10" x14ac:dyDescent="0.25">
      <c r="C5928" s="95">
        <v>35416</v>
      </c>
      <c r="D5928">
        <v>1.6701999999999999</v>
      </c>
      <c r="E5928">
        <v>23.7</v>
      </c>
      <c r="F5928">
        <v>1.2415</v>
      </c>
      <c r="G5928">
        <v>66.724999999999994</v>
      </c>
      <c r="H5928">
        <v>60.125</v>
      </c>
      <c r="I5928">
        <v>270.75</v>
      </c>
      <c r="J5928">
        <v>404.5</v>
      </c>
    </row>
    <row r="5929" spans="3:10" x14ac:dyDescent="0.25">
      <c r="C5929" s="95">
        <v>35415</v>
      </c>
      <c r="D5929">
        <v>1.6662999999999999</v>
      </c>
      <c r="E5929">
        <v>24.1</v>
      </c>
      <c r="F5929">
        <v>1.2466999999999999</v>
      </c>
      <c r="G5929">
        <v>66.974999999999994</v>
      </c>
      <c r="H5929">
        <v>60</v>
      </c>
      <c r="I5929">
        <v>270</v>
      </c>
      <c r="J5929">
        <v>413.75</v>
      </c>
    </row>
    <row r="5930" spans="3:10" x14ac:dyDescent="0.25">
      <c r="C5930" s="95">
        <v>35412</v>
      </c>
      <c r="D5930">
        <v>1.6557999999999999</v>
      </c>
      <c r="E5930">
        <v>23.53</v>
      </c>
      <c r="F5930">
        <v>1.2423</v>
      </c>
      <c r="G5930">
        <v>66.875</v>
      </c>
      <c r="H5930">
        <v>58.9</v>
      </c>
      <c r="I5930">
        <v>267.25</v>
      </c>
      <c r="J5930">
        <v>406</v>
      </c>
    </row>
    <row r="5931" spans="3:10" x14ac:dyDescent="0.25">
      <c r="C5931" s="95">
        <v>35411</v>
      </c>
      <c r="D5931">
        <v>1.657</v>
      </c>
      <c r="E5931">
        <v>22.52</v>
      </c>
      <c r="F5931">
        <v>1.2497</v>
      </c>
      <c r="G5931">
        <v>66.775000000000006</v>
      </c>
      <c r="H5931">
        <v>57.625</v>
      </c>
      <c r="I5931">
        <v>267.75</v>
      </c>
      <c r="J5931">
        <v>404</v>
      </c>
    </row>
    <row r="5932" spans="3:10" x14ac:dyDescent="0.25">
      <c r="C5932" s="95">
        <v>35410</v>
      </c>
      <c r="D5932">
        <v>1.6532</v>
      </c>
      <c r="E5932">
        <v>22.15</v>
      </c>
      <c r="F5932">
        <v>1.2514000000000001</v>
      </c>
      <c r="G5932">
        <v>65.825000000000003</v>
      </c>
      <c r="H5932">
        <v>57.625</v>
      </c>
      <c r="I5932">
        <v>267.5</v>
      </c>
      <c r="J5932">
        <v>399</v>
      </c>
    </row>
    <row r="5933" spans="3:10" x14ac:dyDescent="0.25">
      <c r="C5933" s="95">
        <v>35409</v>
      </c>
      <c r="D5933">
        <v>1.6532</v>
      </c>
      <c r="E5933">
        <v>23.29</v>
      </c>
      <c r="F5933">
        <v>1.2401</v>
      </c>
      <c r="G5933">
        <v>65.650000000000006</v>
      </c>
      <c r="H5933">
        <v>58.8</v>
      </c>
      <c r="I5933">
        <v>266.5</v>
      </c>
      <c r="J5933">
        <v>393.5</v>
      </c>
    </row>
    <row r="5934" spans="3:10" x14ac:dyDescent="0.25">
      <c r="C5934" s="95">
        <v>35408</v>
      </c>
      <c r="D5934">
        <v>1.6465000000000001</v>
      </c>
      <c r="E5934">
        <v>24.1</v>
      </c>
      <c r="F5934">
        <v>1.2396</v>
      </c>
      <c r="G5934">
        <v>65.525000000000006</v>
      </c>
      <c r="H5934">
        <v>59.5</v>
      </c>
      <c r="I5934">
        <v>266.75</v>
      </c>
      <c r="J5934">
        <v>390</v>
      </c>
    </row>
    <row r="5935" spans="3:10" x14ac:dyDescent="0.25">
      <c r="C5935" s="95">
        <v>35405</v>
      </c>
      <c r="D5935">
        <v>1.647</v>
      </c>
      <c r="E5935">
        <v>24.54</v>
      </c>
      <c r="F5935">
        <v>1.2468999999999999</v>
      </c>
      <c r="G5935">
        <v>65.424999999999997</v>
      </c>
      <c r="H5935">
        <v>58.924999999999997</v>
      </c>
      <c r="I5935">
        <v>267.25</v>
      </c>
      <c r="J5935">
        <v>391</v>
      </c>
    </row>
    <row r="5936" spans="3:10" x14ac:dyDescent="0.25">
      <c r="C5936" s="95">
        <v>35404</v>
      </c>
      <c r="D5936">
        <v>1.6348</v>
      </c>
      <c r="E5936">
        <v>24.63</v>
      </c>
      <c r="F5936">
        <v>1.2425999999999999</v>
      </c>
      <c r="G5936">
        <v>66.424999999999997</v>
      </c>
      <c r="H5936">
        <v>59.25</v>
      </c>
      <c r="I5936">
        <v>268.5</v>
      </c>
      <c r="J5936">
        <v>384.75</v>
      </c>
    </row>
    <row r="5937" spans="3:10" x14ac:dyDescent="0.25">
      <c r="C5937" s="95">
        <v>35403</v>
      </c>
      <c r="D5937">
        <v>1.6431</v>
      </c>
      <c r="E5937">
        <v>23.78</v>
      </c>
      <c r="F5937">
        <v>1.2385999999999999</v>
      </c>
      <c r="G5937">
        <v>65.900000000000006</v>
      </c>
      <c r="H5937">
        <v>58.8</v>
      </c>
      <c r="I5937">
        <v>266</v>
      </c>
      <c r="J5937">
        <v>378.25</v>
      </c>
    </row>
    <row r="5938" spans="3:10" x14ac:dyDescent="0.25">
      <c r="C5938" s="95">
        <v>35402</v>
      </c>
      <c r="D5938">
        <v>1.6439999999999999</v>
      </c>
      <c r="E5938">
        <v>23.77</v>
      </c>
      <c r="F5938">
        <v>1.2408999999999999</v>
      </c>
      <c r="G5938">
        <v>66.924999999999997</v>
      </c>
      <c r="H5938">
        <v>59.2</v>
      </c>
      <c r="I5938">
        <v>265</v>
      </c>
      <c r="J5938">
        <v>385</v>
      </c>
    </row>
    <row r="5939" spans="3:10" x14ac:dyDescent="0.25">
      <c r="C5939" s="95">
        <v>35401</v>
      </c>
      <c r="D5939">
        <v>1.6798999999999999</v>
      </c>
      <c r="E5939">
        <v>23.62</v>
      </c>
      <c r="F5939">
        <v>1.2495000000000001</v>
      </c>
      <c r="G5939">
        <v>67.150000000000006</v>
      </c>
      <c r="H5939">
        <v>59.375</v>
      </c>
      <c r="I5939">
        <v>266.5</v>
      </c>
      <c r="J5939">
        <v>393.25</v>
      </c>
    </row>
    <row r="5940" spans="3:10" x14ac:dyDescent="0.25">
      <c r="C5940" s="95">
        <v>35398</v>
      </c>
      <c r="D5940">
        <v>1.6815</v>
      </c>
      <c r="E5940">
        <v>22.77</v>
      </c>
      <c r="F5940">
        <v>1.2535000000000001</v>
      </c>
      <c r="G5940">
        <v>67.025000000000006</v>
      </c>
      <c r="H5940">
        <v>59.15</v>
      </c>
      <c r="I5940">
        <v>270.75</v>
      </c>
      <c r="J5940">
        <v>396</v>
      </c>
    </row>
    <row r="5941" spans="3:10" x14ac:dyDescent="0.25">
      <c r="C5941" s="95">
        <v>35397</v>
      </c>
      <c r="D5941">
        <v>1.6803999999999999</v>
      </c>
      <c r="E5941">
        <v>22.6</v>
      </c>
      <c r="F5941">
        <v>1.2586999999999999</v>
      </c>
      <c r="G5941">
        <v>66.8</v>
      </c>
      <c r="H5941">
        <v>59.225000000000001</v>
      </c>
      <c r="I5941">
        <v>272</v>
      </c>
      <c r="J5941">
        <v>400.5</v>
      </c>
    </row>
    <row r="5942" spans="3:10" x14ac:dyDescent="0.25">
      <c r="C5942" s="95">
        <v>35396</v>
      </c>
      <c r="D5942">
        <v>1.6777</v>
      </c>
      <c r="E5942">
        <v>22.72</v>
      </c>
      <c r="F5942">
        <v>1.2619</v>
      </c>
      <c r="G5942">
        <v>66.8</v>
      </c>
      <c r="H5942">
        <v>59.225000000000001</v>
      </c>
      <c r="I5942">
        <v>272</v>
      </c>
      <c r="J5942">
        <v>400.5</v>
      </c>
    </row>
    <row r="5943" spans="3:10" x14ac:dyDescent="0.25">
      <c r="C5943" s="95">
        <v>35395</v>
      </c>
      <c r="D5943">
        <v>1.6708000000000001</v>
      </c>
      <c r="E5943">
        <v>22.74</v>
      </c>
      <c r="F5943">
        <v>1.2632000000000001</v>
      </c>
      <c r="G5943">
        <v>66.099999999999994</v>
      </c>
      <c r="H5943">
        <v>59.05</v>
      </c>
      <c r="I5943">
        <v>273.25</v>
      </c>
      <c r="J5943">
        <v>413</v>
      </c>
    </row>
    <row r="5944" spans="3:10" x14ac:dyDescent="0.25">
      <c r="C5944" s="95">
        <v>35394</v>
      </c>
      <c r="D5944">
        <v>1.6677999999999999</v>
      </c>
      <c r="E5944">
        <v>22.62</v>
      </c>
      <c r="F5944">
        <v>1.2650999999999999</v>
      </c>
      <c r="G5944">
        <v>65.825000000000003</v>
      </c>
      <c r="H5944">
        <v>58.674999999999997</v>
      </c>
      <c r="I5944">
        <v>274.75</v>
      </c>
      <c r="J5944">
        <v>415.75</v>
      </c>
    </row>
    <row r="5945" spans="3:10" x14ac:dyDescent="0.25">
      <c r="C5945" s="95">
        <v>35391</v>
      </c>
      <c r="D5945">
        <v>1.6788000000000001</v>
      </c>
      <c r="E5945">
        <v>23.03</v>
      </c>
      <c r="F5945">
        <v>1.2747999999999999</v>
      </c>
      <c r="G5945">
        <v>66.974999999999994</v>
      </c>
      <c r="H5945">
        <v>57.975000000000001</v>
      </c>
      <c r="I5945">
        <v>272.5</v>
      </c>
      <c r="J5945">
        <v>410.25</v>
      </c>
    </row>
    <row r="5946" spans="3:10" x14ac:dyDescent="0.25">
      <c r="C5946" s="95">
        <v>35390</v>
      </c>
      <c r="D5946">
        <v>1.6890000000000001</v>
      </c>
      <c r="E5946">
        <v>23.13</v>
      </c>
      <c r="F5946">
        <v>1.2824</v>
      </c>
      <c r="G5946">
        <v>66.525000000000006</v>
      </c>
      <c r="H5946">
        <v>57.5</v>
      </c>
      <c r="I5946">
        <v>272.5</v>
      </c>
      <c r="J5946">
        <v>408.25</v>
      </c>
    </row>
    <row r="5947" spans="3:10" x14ac:dyDescent="0.25">
      <c r="C5947" s="95">
        <v>35389</v>
      </c>
      <c r="D5947">
        <v>1.6802999999999999</v>
      </c>
      <c r="E5947">
        <v>22.54</v>
      </c>
      <c r="F5947">
        <v>1.2838000000000001</v>
      </c>
      <c r="G5947">
        <v>67.275000000000006</v>
      </c>
      <c r="H5947">
        <v>58.225000000000001</v>
      </c>
      <c r="I5947">
        <v>270</v>
      </c>
      <c r="J5947">
        <v>413.25</v>
      </c>
    </row>
    <row r="5948" spans="3:10" x14ac:dyDescent="0.25">
      <c r="C5948" s="95">
        <v>35388</v>
      </c>
      <c r="D5948">
        <v>1.6755</v>
      </c>
      <c r="E5948">
        <v>23.38</v>
      </c>
      <c r="F5948">
        <v>1.2758</v>
      </c>
      <c r="G5948">
        <v>67.75</v>
      </c>
      <c r="H5948">
        <v>58.5</v>
      </c>
      <c r="I5948">
        <v>265.25</v>
      </c>
      <c r="J5948">
        <v>397.75</v>
      </c>
    </row>
    <row r="5949" spans="3:10" x14ac:dyDescent="0.25">
      <c r="C5949" s="95">
        <v>35387</v>
      </c>
      <c r="D5949">
        <v>1.6702999999999999</v>
      </c>
      <c r="E5949">
        <v>22.87</v>
      </c>
      <c r="F5949">
        <v>1.2782</v>
      </c>
      <c r="G5949">
        <v>68.075000000000003</v>
      </c>
      <c r="H5949">
        <v>58.25</v>
      </c>
      <c r="I5949">
        <v>266</v>
      </c>
      <c r="J5949">
        <v>394</v>
      </c>
    </row>
    <row r="5950" spans="3:10" x14ac:dyDescent="0.25">
      <c r="C5950" s="95">
        <v>35384</v>
      </c>
      <c r="D5950">
        <v>1.6628000000000001</v>
      </c>
      <c r="E5950">
        <v>23.3</v>
      </c>
      <c r="F5950">
        <v>1.2721</v>
      </c>
      <c r="G5950">
        <v>68.900000000000006</v>
      </c>
      <c r="H5950">
        <v>58.65</v>
      </c>
      <c r="I5950">
        <v>269.5</v>
      </c>
      <c r="J5950">
        <v>397.25</v>
      </c>
    </row>
    <row r="5951" spans="3:10" x14ac:dyDescent="0.25">
      <c r="C5951" s="95">
        <v>35383</v>
      </c>
      <c r="D5951">
        <v>1.6641999999999999</v>
      </c>
      <c r="E5951">
        <v>23.81</v>
      </c>
      <c r="F5951">
        <v>1.2698</v>
      </c>
      <c r="G5951">
        <v>68.575000000000003</v>
      </c>
      <c r="H5951">
        <v>58.825000000000003</v>
      </c>
      <c r="I5951">
        <v>271.25</v>
      </c>
      <c r="J5951">
        <v>396.75</v>
      </c>
    </row>
    <row r="5952" spans="3:10" x14ac:dyDescent="0.25">
      <c r="C5952" s="95">
        <v>35382</v>
      </c>
      <c r="D5952">
        <v>1.6595</v>
      </c>
      <c r="E5952">
        <v>23.89</v>
      </c>
      <c r="F5952">
        <v>1.272</v>
      </c>
      <c r="G5952">
        <v>67.8</v>
      </c>
      <c r="H5952">
        <v>57.325000000000003</v>
      </c>
      <c r="I5952">
        <v>271.75</v>
      </c>
      <c r="J5952">
        <v>400.75</v>
      </c>
    </row>
    <row r="5953" spans="3:10" x14ac:dyDescent="0.25">
      <c r="C5953" s="95">
        <v>35381</v>
      </c>
      <c r="D5953">
        <v>1.6465000000000001</v>
      </c>
      <c r="E5953">
        <v>22.83</v>
      </c>
      <c r="F5953">
        <v>1.2690999999999999</v>
      </c>
      <c r="G5953">
        <v>67.674999999999997</v>
      </c>
      <c r="H5953">
        <v>58.225000000000001</v>
      </c>
      <c r="I5953">
        <v>268</v>
      </c>
      <c r="J5953">
        <v>391.5</v>
      </c>
    </row>
    <row r="5954" spans="3:10" x14ac:dyDescent="0.25">
      <c r="C5954" s="95">
        <v>35380</v>
      </c>
      <c r="D5954">
        <v>1.6505000000000001</v>
      </c>
      <c r="E5954">
        <v>23.01</v>
      </c>
      <c r="F5954">
        <v>1.2776000000000001</v>
      </c>
      <c r="G5954">
        <v>66.724999999999994</v>
      </c>
      <c r="H5954">
        <v>57.5</v>
      </c>
      <c r="I5954">
        <v>268.25</v>
      </c>
      <c r="J5954">
        <v>383.5</v>
      </c>
    </row>
    <row r="5955" spans="3:10" x14ac:dyDescent="0.25">
      <c r="C5955" s="95">
        <v>35377</v>
      </c>
      <c r="D5955">
        <v>1.6472</v>
      </c>
      <c r="E5955">
        <v>22.98</v>
      </c>
      <c r="F5955">
        <v>1.2708999999999999</v>
      </c>
      <c r="G5955">
        <v>66.724999999999994</v>
      </c>
      <c r="H5955">
        <v>57.5</v>
      </c>
      <c r="I5955">
        <v>267.5</v>
      </c>
      <c r="J5955">
        <v>378.75</v>
      </c>
    </row>
    <row r="5956" spans="3:10" x14ac:dyDescent="0.25">
      <c r="C5956" s="95">
        <v>35376</v>
      </c>
      <c r="D5956">
        <v>1.647</v>
      </c>
      <c r="E5956">
        <v>22.21</v>
      </c>
      <c r="F5956">
        <v>1.2658</v>
      </c>
      <c r="G5956">
        <v>66.575000000000003</v>
      </c>
      <c r="H5956">
        <v>56.7</v>
      </c>
      <c r="I5956">
        <v>264.5</v>
      </c>
      <c r="J5956">
        <v>375</v>
      </c>
    </row>
    <row r="5957" spans="3:10" x14ac:dyDescent="0.25">
      <c r="C5957" s="95">
        <v>35375</v>
      </c>
      <c r="D5957">
        <v>1.6405000000000001</v>
      </c>
      <c r="E5957">
        <v>22.15</v>
      </c>
      <c r="F5957">
        <v>1.2622</v>
      </c>
      <c r="G5957">
        <v>67.075000000000003</v>
      </c>
      <c r="H5957">
        <v>56.8</v>
      </c>
      <c r="I5957">
        <v>260</v>
      </c>
      <c r="J5957">
        <v>369.5</v>
      </c>
    </row>
    <row r="5958" spans="3:10" x14ac:dyDescent="0.25">
      <c r="C5958" s="95">
        <v>35374</v>
      </c>
      <c r="D5958">
        <v>1.6462000000000001</v>
      </c>
      <c r="E5958">
        <v>22.19</v>
      </c>
      <c r="F5958">
        <v>1.262</v>
      </c>
      <c r="G5958">
        <v>67.025000000000006</v>
      </c>
      <c r="H5958">
        <v>56.2</v>
      </c>
      <c r="I5958">
        <v>258.5</v>
      </c>
      <c r="J5958">
        <v>368.75</v>
      </c>
    </row>
    <row r="5959" spans="3:10" x14ac:dyDescent="0.25">
      <c r="C5959" s="95">
        <v>35373</v>
      </c>
      <c r="D5959">
        <v>1.6445000000000001</v>
      </c>
      <c r="E5959">
        <v>22.28</v>
      </c>
      <c r="F5959">
        <v>1.2685</v>
      </c>
      <c r="G5959">
        <v>67.224999999999994</v>
      </c>
      <c r="H5959">
        <v>55.95</v>
      </c>
      <c r="I5959">
        <v>261.75</v>
      </c>
      <c r="J5959">
        <v>379.75</v>
      </c>
    </row>
    <row r="5960" spans="3:10" x14ac:dyDescent="0.25">
      <c r="C5960" s="95">
        <v>35370</v>
      </c>
      <c r="D5960">
        <v>1.6365000000000001</v>
      </c>
      <c r="E5960">
        <v>22.5</v>
      </c>
      <c r="F5960">
        <v>1.2657</v>
      </c>
      <c r="G5960">
        <v>67.125</v>
      </c>
      <c r="H5960">
        <v>55.9</v>
      </c>
      <c r="I5960">
        <v>263</v>
      </c>
      <c r="J5960">
        <v>374.75</v>
      </c>
    </row>
    <row r="5961" spans="3:10" x14ac:dyDescent="0.25">
      <c r="C5961" s="95">
        <v>35369</v>
      </c>
      <c r="D5961">
        <v>1.6268</v>
      </c>
      <c r="E5961">
        <v>22.67</v>
      </c>
      <c r="F5961">
        <v>1.2637</v>
      </c>
      <c r="G5961">
        <v>66.674999999999997</v>
      </c>
      <c r="H5961">
        <v>54.4</v>
      </c>
      <c r="I5961">
        <v>266</v>
      </c>
      <c r="J5961">
        <v>371.25</v>
      </c>
    </row>
    <row r="5962" spans="3:10" x14ac:dyDescent="0.25">
      <c r="C5962" s="95">
        <v>35368</v>
      </c>
      <c r="D5962">
        <v>1.6339999999999999</v>
      </c>
      <c r="E5962">
        <v>23.57</v>
      </c>
      <c r="F5962">
        <v>1.2687999999999999</v>
      </c>
      <c r="G5962">
        <v>66.849999999999994</v>
      </c>
      <c r="H5962">
        <v>54.95</v>
      </c>
      <c r="I5962">
        <v>270.25</v>
      </c>
      <c r="J5962">
        <v>381</v>
      </c>
    </row>
    <row r="5963" spans="3:10" x14ac:dyDescent="0.25">
      <c r="C5963" s="95">
        <v>35367</v>
      </c>
      <c r="D5963">
        <v>1.6088</v>
      </c>
      <c r="E5963">
        <v>23.74</v>
      </c>
      <c r="F5963">
        <v>1.2667999999999999</v>
      </c>
      <c r="G5963">
        <v>66.674999999999997</v>
      </c>
      <c r="H5963">
        <v>54.05</v>
      </c>
      <c r="I5963">
        <v>274.5</v>
      </c>
      <c r="J5963">
        <v>384.5</v>
      </c>
    </row>
    <row r="5964" spans="3:10" x14ac:dyDescent="0.25">
      <c r="C5964" s="95">
        <v>35366</v>
      </c>
      <c r="D5964">
        <v>1.6120000000000001</v>
      </c>
      <c r="E5964">
        <v>24.18</v>
      </c>
      <c r="F5964">
        <v>1.2605</v>
      </c>
      <c r="G5964">
        <v>66.674999999999997</v>
      </c>
      <c r="H5964">
        <v>53.875</v>
      </c>
      <c r="I5964">
        <v>275.25</v>
      </c>
      <c r="J5964">
        <v>382.25</v>
      </c>
    </row>
    <row r="5965" spans="3:10" x14ac:dyDescent="0.25">
      <c r="C5965" s="95">
        <v>35363</v>
      </c>
      <c r="D5965">
        <v>1.6037999999999999</v>
      </c>
      <c r="E5965">
        <v>24.22</v>
      </c>
      <c r="F5965">
        <v>1.2599</v>
      </c>
      <c r="G5965">
        <v>65.8</v>
      </c>
      <c r="H5965">
        <v>52.45</v>
      </c>
      <c r="I5965">
        <v>275.25</v>
      </c>
      <c r="J5965">
        <v>389.75</v>
      </c>
    </row>
    <row r="5966" spans="3:10" x14ac:dyDescent="0.25">
      <c r="C5966" s="95">
        <v>35362</v>
      </c>
      <c r="D5966">
        <v>1.5940000000000001</v>
      </c>
      <c r="E5966">
        <v>23.75</v>
      </c>
      <c r="F5966">
        <v>1.2619</v>
      </c>
      <c r="G5966">
        <v>73</v>
      </c>
      <c r="H5966">
        <v>54.9</v>
      </c>
      <c r="I5966">
        <v>278</v>
      </c>
      <c r="J5966">
        <v>384</v>
      </c>
    </row>
    <row r="5967" spans="3:10" x14ac:dyDescent="0.25">
      <c r="C5967" s="95">
        <v>35361</v>
      </c>
      <c r="D5967">
        <v>1.5960000000000001</v>
      </c>
      <c r="E5967">
        <v>24.07</v>
      </c>
      <c r="F5967">
        <v>1.2582</v>
      </c>
      <c r="G5967">
        <v>72.775000000000006</v>
      </c>
      <c r="H5967">
        <v>55.125</v>
      </c>
      <c r="I5967">
        <v>282.75</v>
      </c>
      <c r="J5967">
        <v>398.5</v>
      </c>
    </row>
    <row r="5968" spans="3:10" x14ac:dyDescent="0.25">
      <c r="C5968" s="95">
        <v>35360</v>
      </c>
      <c r="D5968">
        <v>1.5985</v>
      </c>
      <c r="E5968">
        <v>24.66</v>
      </c>
      <c r="F5968">
        <v>1.2535000000000001</v>
      </c>
      <c r="G5968">
        <v>72.275000000000006</v>
      </c>
      <c r="H5968">
        <v>53.625</v>
      </c>
      <c r="I5968">
        <v>279.5</v>
      </c>
      <c r="J5968">
        <v>399.5</v>
      </c>
    </row>
    <row r="5969" spans="3:10" x14ac:dyDescent="0.25">
      <c r="C5969" s="95">
        <v>35359</v>
      </c>
      <c r="D5969">
        <v>1.5919000000000001</v>
      </c>
      <c r="E5969">
        <v>24.64</v>
      </c>
      <c r="F5969">
        <v>1.2509999999999999</v>
      </c>
      <c r="G5969">
        <v>71.674999999999997</v>
      </c>
      <c r="H5969">
        <v>55.125</v>
      </c>
      <c r="I5969">
        <v>279</v>
      </c>
      <c r="J5969">
        <v>400.5</v>
      </c>
    </row>
    <row r="5970" spans="3:10" x14ac:dyDescent="0.25">
      <c r="C5970" s="95">
        <v>35356</v>
      </c>
      <c r="D5970">
        <v>1.5885</v>
      </c>
      <c r="E5970">
        <v>24.53</v>
      </c>
      <c r="F5970">
        <v>1.2472000000000001</v>
      </c>
      <c r="G5970">
        <v>71.924999999999997</v>
      </c>
      <c r="H5970">
        <v>55.85</v>
      </c>
      <c r="I5970">
        <v>280.25</v>
      </c>
      <c r="J5970">
        <v>404.75</v>
      </c>
    </row>
    <row r="5971" spans="3:10" x14ac:dyDescent="0.25">
      <c r="C5971" s="95">
        <v>35355</v>
      </c>
      <c r="D5971">
        <v>1.5867</v>
      </c>
      <c r="E5971">
        <v>24.19</v>
      </c>
      <c r="F5971">
        <v>1.2434000000000001</v>
      </c>
      <c r="G5971">
        <v>71.400000000000006</v>
      </c>
      <c r="H5971">
        <v>55.924999999999997</v>
      </c>
      <c r="I5971">
        <v>283.25</v>
      </c>
      <c r="J5971">
        <v>411</v>
      </c>
    </row>
    <row r="5972" spans="3:10" x14ac:dyDescent="0.25">
      <c r="C5972" s="95">
        <v>35354</v>
      </c>
      <c r="D5972">
        <v>1.5831999999999999</v>
      </c>
      <c r="E5972">
        <v>24.83</v>
      </c>
      <c r="F5972">
        <v>1.2467999999999999</v>
      </c>
      <c r="G5972">
        <v>70.924999999999997</v>
      </c>
      <c r="H5972">
        <v>55.274999999999999</v>
      </c>
      <c r="I5972">
        <v>283.25</v>
      </c>
      <c r="J5972">
        <v>417.25</v>
      </c>
    </row>
    <row r="5973" spans="3:10" x14ac:dyDescent="0.25">
      <c r="C5973" s="95">
        <v>35353</v>
      </c>
      <c r="D5973">
        <v>1.5876999999999999</v>
      </c>
      <c r="E5973">
        <v>24.73</v>
      </c>
      <c r="F5973">
        <v>1.246</v>
      </c>
      <c r="G5973">
        <v>70.375</v>
      </c>
      <c r="H5973">
        <v>56.65</v>
      </c>
      <c r="I5973">
        <v>286.5</v>
      </c>
      <c r="J5973">
        <v>421.75</v>
      </c>
    </row>
    <row r="5974" spans="3:10" x14ac:dyDescent="0.25">
      <c r="C5974" s="95">
        <v>35352</v>
      </c>
      <c r="D5974">
        <v>1.5805</v>
      </c>
      <c r="E5974">
        <v>24.86</v>
      </c>
      <c r="F5974">
        <v>1.2525999999999999</v>
      </c>
      <c r="G5974">
        <v>70.650000000000006</v>
      </c>
      <c r="H5974">
        <v>56.625</v>
      </c>
      <c r="I5974">
        <v>286.5</v>
      </c>
      <c r="J5974">
        <v>429.5</v>
      </c>
    </row>
    <row r="5975" spans="3:10" x14ac:dyDescent="0.25">
      <c r="C5975" s="95">
        <v>35349</v>
      </c>
      <c r="D5975">
        <v>1.5754999999999999</v>
      </c>
      <c r="E5975">
        <v>23.98</v>
      </c>
      <c r="F5975">
        <v>1.2514000000000001</v>
      </c>
      <c r="G5975">
        <v>71.349999999999994</v>
      </c>
      <c r="H5975">
        <v>58.125</v>
      </c>
      <c r="I5975">
        <v>283.75</v>
      </c>
      <c r="J5975">
        <v>424.5</v>
      </c>
    </row>
    <row r="5976" spans="3:10" x14ac:dyDescent="0.25">
      <c r="C5976" s="95">
        <v>35348</v>
      </c>
      <c r="D5976">
        <v>1.5662</v>
      </c>
      <c r="E5976">
        <v>23.59</v>
      </c>
      <c r="F5976">
        <v>1.2512000000000001</v>
      </c>
      <c r="G5976">
        <v>71.275000000000006</v>
      </c>
      <c r="H5976">
        <v>59.625</v>
      </c>
      <c r="I5976">
        <v>290</v>
      </c>
      <c r="J5976">
        <v>424</v>
      </c>
    </row>
    <row r="5977" spans="3:10" x14ac:dyDescent="0.25">
      <c r="C5977" s="95">
        <v>35347</v>
      </c>
      <c r="D5977">
        <v>1.5649999999999999</v>
      </c>
      <c r="E5977">
        <v>24.27</v>
      </c>
      <c r="F5977">
        <v>1.2515000000000001</v>
      </c>
      <c r="G5977">
        <v>71.424999999999997</v>
      </c>
      <c r="H5977">
        <v>60.075000000000003</v>
      </c>
      <c r="I5977">
        <v>293.75</v>
      </c>
      <c r="J5977">
        <v>427</v>
      </c>
    </row>
    <row r="5978" spans="3:10" x14ac:dyDescent="0.25">
      <c r="C5978" s="95">
        <v>35346</v>
      </c>
      <c r="D5978">
        <v>1.5621</v>
      </c>
      <c r="E5978">
        <v>24.58</v>
      </c>
      <c r="F5978">
        <v>1.2504999999999999</v>
      </c>
      <c r="G5978">
        <v>72.025000000000006</v>
      </c>
      <c r="H5978">
        <v>59.924999999999997</v>
      </c>
      <c r="I5978">
        <v>296.5</v>
      </c>
      <c r="J5978">
        <v>428.5</v>
      </c>
    </row>
    <row r="5979" spans="3:10" x14ac:dyDescent="0.25">
      <c r="C5979" s="95">
        <v>35345</v>
      </c>
      <c r="D5979">
        <v>1.5629</v>
      </c>
      <c r="E5979">
        <v>24.49</v>
      </c>
      <c r="F5979">
        <v>1.2492000000000001</v>
      </c>
      <c r="G5979">
        <v>72.2</v>
      </c>
      <c r="H5979">
        <v>59.024999999999999</v>
      </c>
      <c r="I5979">
        <v>292.75</v>
      </c>
      <c r="J5979">
        <v>422.5</v>
      </c>
    </row>
    <row r="5980" spans="3:10" x14ac:dyDescent="0.25">
      <c r="C5980" s="95">
        <v>35342</v>
      </c>
      <c r="D5980">
        <v>1.5654999999999999</v>
      </c>
      <c r="E5980">
        <v>23.85</v>
      </c>
      <c r="F5980">
        <v>1.2464</v>
      </c>
      <c r="G5980">
        <v>71.924999999999997</v>
      </c>
      <c r="H5980">
        <v>59.225000000000001</v>
      </c>
      <c r="I5980">
        <v>289.5</v>
      </c>
      <c r="J5980">
        <v>421</v>
      </c>
    </row>
    <row r="5981" spans="3:10" x14ac:dyDescent="0.25">
      <c r="C5981" s="95">
        <v>35341</v>
      </c>
      <c r="D5981">
        <v>1.5654999999999999</v>
      </c>
      <c r="E5981">
        <v>23.74</v>
      </c>
      <c r="F5981">
        <v>1.2470000000000001</v>
      </c>
      <c r="G5981">
        <v>72.125</v>
      </c>
      <c r="H5981">
        <v>59.2</v>
      </c>
      <c r="I5981">
        <v>292</v>
      </c>
      <c r="J5981">
        <v>420</v>
      </c>
    </row>
    <row r="5982" spans="3:10" x14ac:dyDescent="0.25">
      <c r="C5982" s="95">
        <v>35340</v>
      </c>
      <c r="D5982">
        <v>1.5652999999999999</v>
      </c>
      <c r="E5982">
        <v>23.1</v>
      </c>
      <c r="F5982">
        <v>1.2452000000000001</v>
      </c>
      <c r="G5982">
        <v>73.5</v>
      </c>
      <c r="H5982">
        <v>58.85</v>
      </c>
      <c r="I5982">
        <v>292.75</v>
      </c>
      <c r="J5982">
        <v>422.5</v>
      </c>
    </row>
    <row r="5983" spans="3:10" x14ac:dyDescent="0.25">
      <c r="C5983" s="95">
        <v>35339</v>
      </c>
      <c r="D5983">
        <v>1.5637000000000001</v>
      </c>
      <c r="E5983">
        <v>23.07</v>
      </c>
      <c r="F5983">
        <v>1.2475000000000001</v>
      </c>
      <c r="G5983">
        <v>73.625</v>
      </c>
      <c r="H5983">
        <v>57.825000000000003</v>
      </c>
      <c r="I5983">
        <v>296</v>
      </c>
      <c r="J5983">
        <v>433.75</v>
      </c>
    </row>
    <row r="5984" spans="3:10" x14ac:dyDescent="0.25">
      <c r="C5984" s="95">
        <v>35338</v>
      </c>
      <c r="D5984">
        <v>1.5649999999999999</v>
      </c>
      <c r="E5984">
        <v>23.21</v>
      </c>
      <c r="F5984">
        <v>1.2499</v>
      </c>
      <c r="G5984">
        <v>73.325000000000003</v>
      </c>
      <c r="H5984">
        <v>57.725000000000001</v>
      </c>
      <c r="I5984">
        <v>296.75</v>
      </c>
      <c r="J5984">
        <v>436</v>
      </c>
    </row>
    <row r="5985" spans="3:10" x14ac:dyDescent="0.25">
      <c r="C5985" s="95">
        <v>35335</v>
      </c>
      <c r="D5985">
        <v>1.5629</v>
      </c>
      <c r="E5985">
        <v>23.47</v>
      </c>
      <c r="F5985">
        <v>1.25</v>
      </c>
      <c r="G5985">
        <v>73.349999999999994</v>
      </c>
      <c r="H5985">
        <v>57.35</v>
      </c>
      <c r="I5985">
        <v>303.25</v>
      </c>
      <c r="J5985">
        <v>431.5</v>
      </c>
    </row>
    <row r="5986" spans="3:10" x14ac:dyDescent="0.25">
      <c r="C5986" s="95">
        <v>35334</v>
      </c>
      <c r="D5986">
        <v>1.5611999999999999</v>
      </c>
      <c r="E5986">
        <v>22.93</v>
      </c>
      <c r="F5986">
        <v>1.2531000000000001</v>
      </c>
      <c r="G5986">
        <v>73.099999999999994</v>
      </c>
      <c r="H5986">
        <v>57.4</v>
      </c>
      <c r="I5986">
        <v>306</v>
      </c>
      <c r="J5986">
        <v>429.25</v>
      </c>
    </row>
    <row r="5987" spans="3:10" x14ac:dyDescent="0.25">
      <c r="C5987" s="95">
        <v>35333</v>
      </c>
      <c r="D5987">
        <v>1.5609999999999999</v>
      </c>
      <c r="E5987">
        <v>23.2</v>
      </c>
      <c r="F5987">
        <v>1.2595000000000001</v>
      </c>
      <c r="G5987">
        <v>73.174999999999997</v>
      </c>
      <c r="H5987">
        <v>57.174999999999997</v>
      </c>
      <c r="I5987">
        <v>312.25</v>
      </c>
      <c r="J5987">
        <v>429.5</v>
      </c>
    </row>
    <row r="5988" spans="3:10" x14ac:dyDescent="0.25">
      <c r="C5988" s="95">
        <v>35332</v>
      </c>
      <c r="D5988">
        <v>1.5647</v>
      </c>
      <c r="E5988">
        <v>22.96</v>
      </c>
      <c r="F5988">
        <v>1.2658</v>
      </c>
      <c r="G5988">
        <v>72.724999999999994</v>
      </c>
      <c r="H5988">
        <v>57.225000000000001</v>
      </c>
      <c r="I5988">
        <v>310.5</v>
      </c>
      <c r="J5988">
        <v>429.5</v>
      </c>
    </row>
    <row r="5989" spans="3:10" x14ac:dyDescent="0.25">
      <c r="C5989" s="95">
        <v>35331</v>
      </c>
      <c r="D5989">
        <v>1.5557000000000001</v>
      </c>
      <c r="E5989">
        <v>22.26</v>
      </c>
      <c r="F5989">
        <v>1.2573000000000001</v>
      </c>
      <c r="G5989">
        <v>71.599999999999994</v>
      </c>
      <c r="H5989">
        <v>57.174999999999997</v>
      </c>
      <c r="I5989">
        <v>313.25</v>
      </c>
      <c r="J5989">
        <v>426.5</v>
      </c>
    </row>
    <row r="5990" spans="3:10" x14ac:dyDescent="0.25">
      <c r="C5990" s="95">
        <v>35328</v>
      </c>
      <c r="D5990">
        <v>1.5551999999999999</v>
      </c>
      <c r="E5990">
        <v>21.99</v>
      </c>
      <c r="F5990">
        <v>1.2535000000000001</v>
      </c>
      <c r="G5990">
        <v>71.95</v>
      </c>
      <c r="H5990">
        <v>57.3</v>
      </c>
      <c r="I5990">
        <v>314.25</v>
      </c>
      <c r="J5990">
        <v>421</v>
      </c>
    </row>
    <row r="5991" spans="3:10" x14ac:dyDescent="0.25">
      <c r="C5991" s="95">
        <v>35327</v>
      </c>
      <c r="D5991">
        <v>1.5530999999999999</v>
      </c>
      <c r="E5991">
        <v>21.91</v>
      </c>
      <c r="F5991">
        <v>1.252</v>
      </c>
      <c r="G5991">
        <v>72.5</v>
      </c>
      <c r="H5991">
        <v>56.125</v>
      </c>
      <c r="I5991">
        <v>354.75</v>
      </c>
      <c r="J5991">
        <v>422</v>
      </c>
    </row>
    <row r="5992" spans="3:10" x14ac:dyDescent="0.25">
      <c r="C5992" s="95">
        <v>35326</v>
      </c>
      <c r="D5992">
        <v>1.5603</v>
      </c>
      <c r="E5992">
        <v>22.31</v>
      </c>
      <c r="F5992">
        <v>1.2544999999999999</v>
      </c>
      <c r="G5992">
        <v>72.825000000000003</v>
      </c>
      <c r="H5992">
        <v>55.524999999999999</v>
      </c>
      <c r="I5992">
        <v>355.5</v>
      </c>
      <c r="J5992">
        <v>432.5</v>
      </c>
    </row>
    <row r="5993" spans="3:10" x14ac:dyDescent="0.25">
      <c r="C5993" s="95">
        <v>35325</v>
      </c>
      <c r="D5993">
        <v>1.5547</v>
      </c>
      <c r="E5993">
        <v>21.71</v>
      </c>
      <c r="F5993">
        <v>1.2515000000000001</v>
      </c>
      <c r="G5993">
        <v>73</v>
      </c>
      <c r="H5993">
        <v>54.625</v>
      </c>
      <c r="I5993">
        <v>351.25</v>
      </c>
      <c r="J5993">
        <v>423</v>
      </c>
    </row>
    <row r="5994" spans="3:10" x14ac:dyDescent="0.25">
      <c r="C5994" s="95">
        <v>35324</v>
      </c>
      <c r="D5994">
        <v>1.5577000000000001</v>
      </c>
      <c r="E5994">
        <v>21.6</v>
      </c>
      <c r="F5994">
        <v>1.254</v>
      </c>
      <c r="G5994">
        <v>72.95</v>
      </c>
      <c r="H5994">
        <v>54.8</v>
      </c>
      <c r="I5994">
        <v>357</v>
      </c>
      <c r="J5994">
        <v>423.25</v>
      </c>
    </row>
    <row r="5995" spans="3:10" x14ac:dyDescent="0.25">
      <c r="C5995" s="95">
        <v>35321</v>
      </c>
      <c r="D5995">
        <v>1.5549999999999999</v>
      </c>
      <c r="E5995">
        <v>24.12</v>
      </c>
      <c r="F5995">
        <v>1.25</v>
      </c>
      <c r="G5995">
        <v>73.275000000000006</v>
      </c>
      <c r="H5995">
        <v>55.575000000000003</v>
      </c>
      <c r="I5995">
        <v>361.75</v>
      </c>
      <c r="J5995">
        <v>429</v>
      </c>
    </row>
    <row r="5996" spans="3:10" x14ac:dyDescent="0.25">
      <c r="C5996" s="95">
        <v>35320</v>
      </c>
      <c r="D5996">
        <v>1.5555000000000001</v>
      </c>
      <c r="E5996">
        <v>23.87</v>
      </c>
      <c r="F5996">
        <v>1.2508999999999999</v>
      </c>
      <c r="G5996">
        <v>73.174999999999997</v>
      </c>
      <c r="H5996">
        <v>55.4</v>
      </c>
      <c r="I5996">
        <v>365.25</v>
      </c>
      <c r="J5996">
        <v>438</v>
      </c>
    </row>
    <row r="5997" spans="3:10" x14ac:dyDescent="0.25">
      <c r="C5997" s="95">
        <v>35319</v>
      </c>
      <c r="D5997">
        <v>1.5538000000000001</v>
      </c>
      <c r="E5997">
        <v>23.58</v>
      </c>
      <c r="F5997">
        <v>1.2521</v>
      </c>
      <c r="G5997">
        <v>72.724999999999994</v>
      </c>
      <c r="H5997">
        <v>54.9</v>
      </c>
      <c r="I5997">
        <v>360.75</v>
      </c>
      <c r="J5997">
        <v>444</v>
      </c>
    </row>
    <row r="5998" spans="3:10" x14ac:dyDescent="0.25">
      <c r="C5998" s="95">
        <v>35318</v>
      </c>
      <c r="D5998">
        <v>1.556</v>
      </c>
      <c r="E5998">
        <v>22.88</v>
      </c>
      <c r="F5998">
        <v>1.2521</v>
      </c>
      <c r="G5998">
        <v>72.325000000000003</v>
      </c>
      <c r="H5998">
        <v>54.325000000000003</v>
      </c>
      <c r="I5998">
        <v>365.75</v>
      </c>
      <c r="J5998">
        <v>461.5</v>
      </c>
    </row>
    <row r="5999" spans="3:10" x14ac:dyDescent="0.25">
      <c r="C5999" s="95">
        <v>35317</v>
      </c>
      <c r="D5999">
        <v>1.5569999999999999</v>
      </c>
      <c r="E5999">
        <v>22.61</v>
      </c>
      <c r="F5999">
        <v>1.2613000000000001</v>
      </c>
      <c r="G5999">
        <v>72</v>
      </c>
      <c r="H5999">
        <v>53.8</v>
      </c>
      <c r="I5999">
        <v>362.25</v>
      </c>
      <c r="J5999">
        <v>453.5</v>
      </c>
    </row>
    <row r="6000" spans="3:10" x14ac:dyDescent="0.25">
      <c r="C6000" s="95">
        <v>35314</v>
      </c>
      <c r="D6000">
        <v>1.5589999999999999</v>
      </c>
      <c r="E6000">
        <v>22.54</v>
      </c>
      <c r="F6000">
        <v>1.2648999999999999</v>
      </c>
      <c r="G6000">
        <v>72.174999999999997</v>
      </c>
      <c r="H6000">
        <v>53.774999999999999</v>
      </c>
      <c r="I6000">
        <v>362.5</v>
      </c>
      <c r="J6000">
        <v>446.5</v>
      </c>
    </row>
    <row r="6001" spans="3:10" x14ac:dyDescent="0.25">
      <c r="C6001" s="95">
        <v>35313</v>
      </c>
      <c r="D6001">
        <v>1.5654999999999999</v>
      </c>
      <c r="E6001">
        <v>22.16</v>
      </c>
      <c r="F6001">
        <v>1.2688999999999999</v>
      </c>
      <c r="G6001">
        <v>71.349999999999994</v>
      </c>
      <c r="H6001">
        <v>53.65</v>
      </c>
      <c r="I6001">
        <v>362.25</v>
      </c>
      <c r="J6001">
        <v>447.5</v>
      </c>
    </row>
    <row r="6002" spans="3:10" x14ac:dyDescent="0.25">
      <c r="C6002" s="95">
        <v>35312</v>
      </c>
      <c r="D6002">
        <v>1.5669999999999999</v>
      </c>
      <c r="E6002">
        <v>22.11</v>
      </c>
      <c r="F6002">
        <v>1.2732000000000001</v>
      </c>
      <c r="G6002">
        <v>71.724999999999994</v>
      </c>
      <c r="H6002">
        <v>52.65</v>
      </c>
      <c r="I6002">
        <v>358.75</v>
      </c>
      <c r="J6002">
        <v>449</v>
      </c>
    </row>
    <row r="6003" spans="3:10" x14ac:dyDescent="0.25">
      <c r="C6003" s="95">
        <v>35311</v>
      </c>
      <c r="D6003">
        <v>1.5662</v>
      </c>
      <c r="E6003">
        <v>22.21</v>
      </c>
      <c r="F6003">
        <v>1.2695000000000001</v>
      </c>
      <c r="G6003">
        <v>71.724999999999994</v>
      </c>
      <c r="H6003">
        <v>52.424999999999997</v>
      </c>
      <c r="I6003">
        <v>366.75</v>
      </c>
      <c r="J6003">
        <v>452.5</v>
      </c>
    </row>
    <row r="6004" spans="3:10" x14ac:dyDescent="0.25">
      <c r="C6004" s="95">
        <v>35310</v>
      </c>
      <c r="D6004">
        <v>1.5599000000000001</v>
      </c>
      <c r="E6004">
        <v>21.99</v>
      </c>
      <c r="F6004">
        <v>1.2679</v>
      </c>
      <c r="G6004">
        <v>72.224999999999994</v>
      </c>
      <c r="H6004">
        <v>52.424999999999997</v>
      </c>
      <c r="I6004">
        <v>370.5</v>
      </c>
      <c r="J6004">
        <v>448.5</v>
      </c>
    </row>
    <row r="6005" spans="3:10" x14ac:dyDescent="0.25">
      <c r="C6005" s="95">
        <v>35307</v>
      </c>
      <c r="D6005">
        <v>1.5617000000000001</v>
      </c>
      <c r="E6005">
        <v>20.78</v>
      </c>
      <c r="F6005">
        <v>1.2725</v>
      </c>
      <c r="G6005">
        <v>72.224999999999994</v>
      </c>
      <c r="H6005">
        <v>52.424999999999997</v>
      </c>
      <c r="I6005">
        <v>370.5</v>
      </c>
      <c r="J6005">
        <v>448.5</v>
      </c>
    </row>
    <row r="6006" spans="3:10" x14ac:dyDescent="0.25">
      <c r="C6006" s="95">
        <v>35306</v>
      </c>
      <c r="D6006">
        <v>1.5576000000000001</v>
      </c>
      <c r="E6006">
        <v>20.75</v>
      </c>
      <c r="F6006">
        <v>1.2730999999999999</v>
      </c>
      <c r="G6006">
        <v>71.875</v>
      </c>
      <c r="H6006">
        <v>52.4</v>
      </c>
      <c r="I6006">
        <v>370.5</v>
      </c>
      <c r="J6006">
        <v>451.25</v>
      </c>
    </row>
    <row r="6007" spans="3:10" x14ac:dyDescent="0.25">
      <c r="C6007" s="95">
        <v>35305</v>
      </c>
      <c r="D6007">
        <v>1.5588</v>
      </c>
      <c r="E6007">
        <v>20.27</v>
      </c>
      <c r="F6007">
        <v>1.2733000000000001</v>
      </c>
      <c r="G6007">
        <v>71.5</v>
      </c>
      <c r="H6007">
        <v>53.174999999999997</v>
      </c>
      <c r="I6007">
        <v>367.75</v>
      </c>
      <c r="J6007">
        <v>451.25</v>
      </c>
    </row>
    <row r="6008" spans="3:10" x14ac:dyDescent="0.25">
      <c r="C6008" s="95">
        <v>35304</v>
      </c>
      <c r="D6008">
        <v>1.5541</v>
      </c>
      <c r="E6008">
        <v>20.03</v>
      </c>
      <c r="F6008">
        <v>1.2723</v>
      </c>
      <c r="G6008">
        <v>71.724999999999994</v>
      </c>
      <c r="H6008">
        <v>53.8</v>
      </c>
      <c r="I6008">
        <v>369.75</v>
      </c>
      <c r="J6008">
        <v>458.25</v>
      </c>
    </row>
    <row r="6009" spans="3:10" x14ac:dyDescent="0.25">
      <c r="C6009" s="95">
        <v>35303</v>
      </c>
      <c r="D6009">
        <v>1.5569999999999999</v>
      </c>
      <c r="E6009">
        <v>20.41</v>
      </c>
      <c r="F6009">
        <v>1.2710999999999999</v>
      </c>
      <c r="G6009">
        <v>71.174999999999997</v>
      </c>
      <c r="H6009">
        <v>54.65</v>
      </c>
      <c r="I6009">
        <v>369.5</v>
      </c>
      <c r="J6009">
        <v>459.25</v>
      </c>
    </row>
    <row r="6010" spans="3:10" x14ac:dyDescent="0.25">
      <c r="C6010" s="95">
        <v>35300</v>
      </c>
      <c r="D6010">
        <v>1.5562</v>
      </c>
      <c r="E6010">
        <v>20.41</v>
      </c>
      <c r="F6010">
        <v>1.2708999999999999</v>
      </c>
      <c r="G6010">
        <v>69.125</v>
      </c>
      <c r="H6010">
        <v>60.4</v>
      </c>
      <c r="I6010">
        <v>365.5</v>
      </c>
      <c r="J6010">
        <v>452.75</v>
      </c>
    </row>
    <row r="6011" spans="3:10" x14ac:dyDescent="0.25">
      <c r="C6011" s="95">
        <v>35299</v>
      </c>
      <c r="D6011">
        <v>1.5505</v>
      </c>
      <c r="E6011">
        <v>20.72</v>
      </c>
      <c r="F6011">
        <v>1.2618</v>
      </c>
      <c r="G6011">
        <v>69.775000000000006</v>
      </c>
      <c r="H6011">
        <v>60.375</v>
      </c>
      <c r="I6011">
        <v>367.5</v>
      </c>
      <c r="J6011">
        <v>450.5</v>
      </c>
    </row>
    <row r="6012" spans="3:10" x14ac:dyDescent="0.25">
      <c r="C6012" s="95">
        <v>35298</v>
      </c>
      <c r="D6012">
        <v>1.55</v>
      </c>
      <c r="E6012">
        <v>20.2</v>
      </c>
      <c r="F6012">
        <v>1.2684</v>
      </c>
      <c r="G6012">
        <v>69.875</v>
      </c>
      <c r="H6012">
        <v>59.625</v>
      </c>
      <c r="I6012">
        <v>366.25</v>
      </c>
      <c r="J6012">
        <v>451</v>
      </c>
    </row>
    <row r="6013" spans="3:10" x14ac:dyDescent="0.25">
      <c r="C6013" s="95">
        <v>35297</v>
      </c>
      <c r="D6013">
        <v>1.548</v>
      </c>
      <c r="E6013">
        <v>20.47</v>
      </c>
      <c r="F6013">
        <v>1.2644</v>
      </c>
      <c r="G6013">
        <v>69.5</v>
      </c>
      <c r="H6013">
        <v>60.024999999999999</v>
      </c>
      <c r="I6013">
        <v>362.25</v>
      </c>
      <c r="J6013">
        <v>454.5</v>
      </c>
    </row>
    <row r="6014" spans="3:10" x14ac:dyDescent="0.25">
      <c r="C6014" s="95">
        <v>35296</v>
      </c>
      <c r="D6014">
        <v>1.5449999999999999</v>
      </c>
      <c r="E6014">
        <v>20.85</v>
      </c>
      <c r="F6014">
        <v>1.2654000000000001</v>
      </c>
      <c r="G6014">
        <v>69</v>
      </c>
      <c r="H6014">
        <v>61.524999999999999</v>
      </c>
      <c r="I6014">
        <v>364</v>
      </c>
      <c r="J6014">
        <v>459.5</v>
      </c>
    </row>
    <row r="6015" spans="3:10" x14ac:dyDescent="0.25">
      <c r="C6015" s="95">
        <v>35293</v>
      </c>
      <c r="D6015">
        <v>1.5477000000000001</v>
      </c>
      <c r="E6015">
        <v>20.53</v>
      </c>
      <c r="F6015">
        <v>1.2625</v>
      </c>
      <c r="G6015">
        <v>69.075000000000003</v>
      </c>
      <c r="H6015">
        <v>61.125</v>
      </c>
      <c r="I6015">
        <v>367.5</v>
      </c>
      <c r="J6015">
        <v>454.5</v>
      </c>
    </row>
    <row r="6016" spans="3:10" x14ac:dyDescent="0.25">
      <c r="C6016" s="95">
        <v>35292</v>
      </c>
      <c r="D6016">
        <v>1.5509999999999999</v>
      </c>
      <c r="E6016">
        <v>20.57</v>
      </c>
      <c r="F6016">
        <v>1.2679</v>
      </c>
      <c r="G6016">
        <v>67.575000000000003</v>
      </c>
      <c r="H6016">
        <v>60.35</v>
      </c>
      <c r="I6016">
        <v>375.5</v>
      </c>
      <c r="J6016">
        <v>457.25</v>
      </c>
    </row>
    <row r="6017" spans="3:10" x14ac:dyDescent="0.25">
      <c r="C6017" s="95">
        <v>35291</v>
      </c>
      <c r="D6017">
        <v>1.5489999999999999</v>
      </c>
      <c r="E6017">
        <v>20.68</v>
      </c>
      <c r="F6017">
        <v>1.2630999999999999</v>
      </c>
      <c r="G6017">
        <v>67.575000000000003</v>
      </c>
      <c r="H6017">
        <v>60.975000000000001</v>
      </c>
      <c r="I6017">
        <v>377.75</v>
      </c>
      <c r="J6017">
        <v>456</v>
      </c>
    </row>
    <row r="6018" spans="3:10" x14ac:dyDescent="0.25">
      <c r="C6018" s="95">
        <v>35290</v>
      </c>
      <c r="D6018">
        <v>1.5488</v>
      </c>
      <c r="E6018">
        <v>20.73</v>
      </c>
      <c r="F6018">
        <v>1.2695000000000001</v>
      </c>
      <c r="G6018">
        <v>67.474999999999994</v>
      </c>
      <c r="H6018">
        <v>61.625</v>
      </c>
      <c r="I6018">
        <v>373</v>
      </c>
      <c r="J6018">
        <v>460.25</v>
      </c>
    </row>
    <row r="6019" spans="3:10" x14ac:dyDescent="0.25">
      <c r="C6019" s="95">
        <v>35289</v>
      </c>
      <c r="D6019">
        <v>1.5506</v>
      </c>
      <c r="E6019">
        <v>20.66</v>
      </c>
      <c r="F6019">
        <v>1.2690999999999999</v>
      </c>
      <c r="G6019">
        <v>67.974999999999994</v>
      </c>
      <c r="H6019">
        <v>62.75</v>
      </c>
      <c r="I6019">
        <v>375</v>
      </c>
      <c r="J6019">
        <v>474.5</v>
      </c>
    </row>
    <row r="6020" spans="3:10" x14ac:dyDescent="0.25">
      <c r="C6020" s="95">
        <v>35286</v>
      </c>
      <c r="D6020">
        <v>1.5507</v>
      </c>
      <c r="E6020">
        <v>19.93</v>
      </c>
      <c r="F6020">
        <v>1.2695000000000001</v>
      </c>
      <c r="G6020">
        <v>68.349999999999994</v>
      </c>
      <c r="H6020">
        <v>62.3</v>
      </c>
      <c r="I6020">
        <v>363</v>
      </c>
      <c r="J6020">
        <v>462.75</v>
      </c>
    </row>
    <row r="6021" spans="3:10" x14ac:dyDescent="0.25">
      <c r="C6021" s="95">
        <v>35285</v>
      </c>
      <c r="D6021">
        <v>1.5495000000000001</v>
      </c>
      <c r="E6021">
        <v>19.97</v>
      </c>
      <c r="F6021">
        <v>1.2654000000000001</v>
      </c>
      <c r="G6021">
        <v>68.625</v>
      </c>
      <c r="H6021">
        <v>62.3</v>
      </c>
      <c r="I6021">
        <v>353</v>
      </c>
      <c r="J6021">
        <v>459.75</v>
      </c>
    </row>
    <row r="6022" spans="3:10" x14ac:dyDescent="0.25">
      <c r="C6022" s="95">
        <v>35284</v>
      </c>
      <c r="D6022">
        <v>1.5425</v>
      </c>
      <c r="E6022">
        <v>19.760000000000002</v>
      </c>
      <c r="F6022">
        <v>1.2635000000000001</v>
      </c>
      <c r="G6022">
        <v>67.849999999999994</v>
      </c>
      <c r="H6022">
        <v>61.75</v>
      </c>
      <c r="I6022">
        <v>344.75</v>
      </c>
      <c r="J6022">
        <v>453.75</v>
      </c>
    </row>
    <row r="6023" spans="3:10" x14ac:dyDescent="0.25">
      <c r="C6023" s="95">
        <v>35283</v>
      </c>
      <c r="D6023">
        <v>1.5387999999999999</v>
      </c>
      <c r="E6023">
        <v>19.62</v>
      </c>
      <c r="F6023">
        <v>1.2656000000000001</v>
      </c>
      <c r="G6023">
        <v>67.849999999999994</v>
      </c>
      <c r="H6023">
        <v>61.774999999999999</v>
      </c>
      <c r="I6023">
        <v>346</v>
      </c>
      <c r="J6023">
        <v>448.5</v>
      </c>
    </row>
    <row r="6024" spans="3:10" x14ac:dyDescent="0.25">
      <c r="C6024" s="95">
        <v>35282</v>
      </c>
      <c r="D6024">
        <v>1.5454000000000001</v>
      </c>
      <c r="E6024">
        <v>19.63</v>
      </c>
      <c r="F6024">
        <v>1.2692000000000001</v>
      </c>
      <c r="G6024">
        <v>66.424999999999997</v>
      </c>
      <c r="H6024">
        <v>60.55</v>
      </c>
      <c r="I6024">
        <v>348.25</v>
      </c>
      <c r="J6024">
        <v>443.5</v>
      </c>
    </row>
    <row r="6025" spans="3:10" x14ac:dyDescent="0.25">
      <c r="C6025" s="95">
        <v>35279</v>
      </c>
      <c r="D6025">
        <v>1.5424</v>
      </c>
      <c r="E6025">
        <v>19.59</v>
      </c>
      <c r="F6025">
        <v>1.2715000000000001</v>
      </c>
      <c r="G6025">
        <v>66.900000000000006</v>
      </c>
      <c r="H6025">
        <v>59.725000000000001</v>
      </c>
      <c r="I6025">
        <v>358.25</v>
      </c>
      <c r="J6025">
        <v>449</v>
      </c>
    </row>
    <row r="6026" spans="3:10" x14ac:dyDescent="0.25">
      <c r="C6026" s="95">
        <v>35278</v>
      </c>
      <c r="D6026">
        <v>1.5518000000000001</v>
      </c>
      <c r="E6026">
        <v>19.399999999999999</v>
      </c>
      <c r="F6026">
        <v>1.274</v>
      </c>
      <c r="G6026">
        <v>66.625</v>
      </c>
      <c r="H6026">
        <v>59.424999999999997</v>
      </c>
      <c r="I6026">
        <v>360.5</v>
      </c>
      <c r="J6026">
        <v>446</v>
      </c>
    </row>
    <row r="6027" spans="3:10" x14ac:dyDescent="0.25">
      <c r="C6027" s="95">
        <v>35277</v>
      </c>
      <c r="D6027">
        <v>1.5562</v>
      </c>
      <c r="E6027">
        <v>18.899999999999999</v>
      </c>
      <c r="F6027">
        <v>1.2762</v>
      </c>
      <c r="G6027">
        <v>65.275000000000006</v>
      </c>
      <c r="H6027">
        <v>58.725000000000001</v>
      </c>
      <c r="I6027">
        <v>354.25</v>
      </c>
      <c r="J6027">
        <v>440</v>
      </c>
    </row>
    <row r="6028" spans="3:10" x14ac:dyDescent="0.25">
      <c r="C6028" s="95">
        <v>35276</v>
      </c>
      <c r="D6028">
        <v>1.5565</v>
      </c>
      <c r="E6028">
        <v>18.77</v>
      </c>
      <c r="F6028">
        <v>1.2715000000000001</v>
      </c>
      <c r="G6028">
        <v>64.674999999999997</v>
      </c>
      <c r="H6028">
        <v>59.55</v>
      </c>
      <c r="I6028">
        <v>357.75</v>
      </c>
      <c r="J6028">
        <v>438.25</v>
      </c>
    </row>
    <row r="6029" spans="3:10" x14ac:dyDescent="0.25">
      <c r="C6029" s="95">
        <v>35275</v>
      </c>
      <c r="D6029">
        <v>1.5572999999999999</v>
      </c>
      <c r="E6029">
        <v>18.89</v>
      </c>
      <c r="F6029">
        <v>1.2699</v>
      </c>
      <c r="G6029">
        <v>65.400000000000006</v>
      </c>
      <c r="H6029">
        <v>59.924999999999997</v>
      </c>
      <c r="I6029">
        <v>359.25</v>
      </c>
      <c r="J6029">
        <v>443.75</v>
      </c>
    </row>
    <row r="6030" spans="3:10" x14ac:dyDescent="0.25">
      <c r="C6030" s="95">
        <v>35272</v>
      </c>
      <c r="D6030">
        <v>1.5547</v>
      </c>
      <c r="E6030">
        <v>18.72</v>
      </c>
      <c r="F6030">
        <v>1.2670999999999999</v>
      </c>
      <c r="G6030">
        <v>65.375</v>
      </c>
      <c r="H6030">
        <v>60.1</v>
      </c>
      <c r="I6030">
        <v>350</v>
      </c>
      <c r="J6030">
        <v>434.5</v>
      </c>
    </row>
    <row r="6031" spans="3:10" x14ac:dyDescent="0.25">
      <c r="C6031" s="95">
        <v>35271</v>
      </c>
      <c r="D6031">
        <v>1.5575000000000001</v>
      </c>
      <c r="E6031">
        <v>19.22</v>
      </c>
      <c r="F6031">
        <v>1.2717000000000001</v>
      </c>
      <c r="G6031">
        <v>66.224999999999994</v>
      </c>
      <c r="H6031">
        <v>58.975000000000001</v>
      </c>
      <c r="I6031">
        <v>351</v>
      </c>
      <c r="J6031">
        <v>443.75</v>
      </c>
    </row>
    <row r="6032" spans="3:10" x14ac:dyDescent="0.25">
      <c r="C6032" s="95">
        <v>35270</v>
      </c>
      <c r="D6032">
        <v>1.5529999999999999</v>
      </c>
      <c r="E6032">
        <v>19.07</v>
      </c>
      <c r="F6032">
        <v>1.2627999999999999</v>
      </c>
      <c r="G6032">
        <v>65.75</v>
      </c>
      <c r="H6032">
        <v>63.625</v>
      </c>
      <c r="I6032">
        <v>358</v>
      </c>
      <c r="J6032">
        <v>441</v>
      </c>
    </row>
    <row r="6033" spans="3:10" x14ac:dyDescent="0.25">
      <c r="C6033" s="95">
        <v>35269</v>
      </c>
      <c r="D6033">
        <v>1.5522</v>
      </c>
      <c r="E6033">
        <v>19.41</v>
      </c>
      <c r="F6033">
        <v>1.2650999999999999</v>
      </c>
      <c r="G6033">
        <v>65.924999999999997</v>
      </c>
      <c r="H6033">
        <v>62.55</v>
      </c>
      <c r="I6033">
        <v>361.5</v>
      </c>
      <c r="J6033">
        <v>453.75</v>
      </c>
    </row>
    <row r="6034" spans="3:10" x14ac:dyDescent="0.25">
      <c r="C6034" s="95">
        <v>35268</v>
      </c>
      <c r="D6034">
        <v>1.5512999999999999</v>
      </c>
      <c r="E6034">
        <v>19.170000000000002</v>
      </c>
      <c r="F6034">
        <v>1.2703</v>
      </c>
      <c r="G6034">
        <v>66.275000000000006</v>
      </c>
      <c r="H6034">
        <v>62.274999999999999</v>
      </c>
      <c r="I6034">
        <v>476.5</v>
      </c>
      <c r="J6034">
        <v>460</v>
      </c>
    </row>
    <row r="6035" spans="3:10" x14ac:dyDescent="0.25">
      <c r="C6035" s="95">
        <v>35265</v>
      </c>
      <c r="D6035">
        <v>1.5445</v>
      </c>
      <c r="E6035">
        <v>19.22</v>
      </c>
      <c r="F6035">
        <v>1.2672000000000001</v>
      </c>
      <c r="G6035">
        <v>66.825000000000003</v>
      </c>
      <c r="H6035">
        <v>61.95</v>
      </c>
      <c r="I6035">
        <v>494.5</v>
      </c>
      <c r="J6035">
        <v>469.5</v>
      </c>
    </row>
    <row r="6036" spans="3:10" x14ac:dyDescent="0.25">
      <c r="C6036" s="95">
        <v>35264</v>
      </c>
      <c r="D6036">
        <v>1.5451999999999999</v>
      </c>
      <c r="E6036">
        <v>19.43</v>
      </c>
      <c r="F6036">
        <v>1.2644</v>
      </c>
      <c r="G6036">
        <v>66.95</v>
      </c>
      <c r="H6036">
        <v>61.174999999999997</v>
      </c>
      <c r="I6036">
        <v>477.5</v>
      </c>
      <c r="J6036">
        <v>483</v>
      </c>
    </row>
    <row r="6037" spans="3:10" x14ac:dyDescent="0.25">
      <c r="C6037" s="95">
        <v>35263</v>
      </c>
      <c r="D6037">
        <v>1.5452999999999999</v>
      </c>
      <c r="E6037">
        <v>19.399999999999999</v>
      </c>
      <c r="F6037">
        <v>1.2670999999999999</v>
      </c>
      <c r="G6037">
        <v>67.900000000000006</v>
      </c>
      <c r="H6037">
        <v>61.2</v>
      </c>
      <c r="I6037">
        <v>489</v>
      </c>
      <c r="J6037">
        <v>477.5</v>
      </c>
    </row>
    <row r="6038" spans="3:10" x14ac:dyDescent="0.25">
      <c r="C6038" s="95">
        <v>35262</v>
      </c>
      <c r="D6038">
        <v>1.5581</v>
      </c>
      <c r="E6038">
        <v>20.46</v>
      </c>
      <c r="F6038">
        <v>1.2705</v>
      </c>
      <c r="G6038">
        <v>67.924999999999997</v>
      </c>
      <c r="H6038">
        <v>60.25</v>
      </c>
      <c r="I6038">
        <v>501.75</v>
      </c>
      <c r="J6038">
        <v>480.5</v>
      </c>
    </row>
    <row r="6039" spans="3:10" x14ac:dyDescent="0.25">
      <c r="C6039" s="95">
        <v>35261</v>
      </c>
      <c r="D6039">
        <v>1.5516000000000001</v>
      </c>
      <c r="E6039">
        <v>20.45</v>
      </c>
      <c r="F6039">
        <v>1.2457</v>
      </c>
      <c r="G6039">
        <v>67.724999999999994</v>
      </c>
      <c r="H6039">
        <v>60.35</v>
      </c>
      <c r="I6039">
        <v>532</v>
      </c>
      <c r="J6039">
        <v>491.25</v>
      </c>
    </row>
    <row r="6040" spans="3:10" x14ac:dyDescent="0.25">
      <c r="C6040" s="95">
        <v>35258</v>
      </c>
      <c r="D6040">
        <v>1.5508999999999999</v>
      </c>
      <c r="E6040">
        <v>20.010000000000002</v>
      </c>
      <c r="F6040">
        <v>1.2430000000000001</v>
      </c>
      <c r="G6040">
        <v>67.900000000000006</v>
      </c>
      <c r="H6040">
        <v>59.45</v>
      </c>
      <c r="I6040">
        <v>548</v>
      </c>
      <c r="J6040">
        <v>500.25</v>
      </c>
    </row>
    <row r="6041" spans="3:10" x14ac:dyDescent="0.25">
      <c r="C6041" s="95">
        <v>35257</v>
      </c>
      <c r="D6041">
        <v>1.5547</v>
      </c>
      <c r="E6041">
        <v>20.04</v>
      </c>
      <c r="F6041">
        <v>1.2446999999999999</v>
      </c>
      <c r="G6041">
        <v>66.900000000000006</v>
      </c>
      <c r="H6041">
        <v>58.35</v>
      </c>
      <c r="I6041">
        <v>539</v>
      </c>
      <c r="J6041">
        <v>505.5</v>
      </c>
    </row>
    <row r="6042" spans="3:10" x14ac:dyDescent="0.25">
      <c r="C6042" s="95">
        <v>35256</v>
      </c>
      <c r="D6042">
        <v>1.5521</v>
      </c>
      <c r="E6042">
        <v>19.64</v>
      </c>
      <c r="F6042">
        <v>1.2406999999999999</v>
      </c>
      <c r="G6042">
        <v>67.650000000000006</v>
      </c>
      <c r="H6042">
        <v>58.2</v>
      </c>
      <c r="I6042">
        <v>531</v>
      </c>
      <c r="J6042">
        <v>491.25</v>
      </c>
    </row>
    <row r="6043" spans="3:10" x14ac:dyDescent="0.25">
      <c r="C6043" s="95">
        <v>35255</v>
      </c>
      <c r="D6043">
        <v>1.5489999999999999</v>
      </c>
      <c r="E6043">
        <v>19.53</v>
      </c>
      <c r="F6043">
        <v>1.2405999999999999</v>
      </c>
      <c r="G6043">
        <v>67.075000000000003</v>
      </c>
      <c r="H6043">
        <v>58.45</v>
      </c>
      <c r="I6043">
        <v>537</v>
      </c>
      <c r="J6043">
        <v>491.5</v>
      </c>
    </row>
    <row r="6044" spans="3:10" x14ac:dyDescent="0.25">
      <c r="C6044" s="95">
        <v>35254</v>
      </c>
      <c r="D6044">
        <v>1.5535000000000001</v>
      </c>
      <c r="E6044">
        <v>19.350000000000001</v>
      </c>
      <c r="F6044">
        <v>1.2406999999999999</v>
      </c>
      <c r="G6044">
        <v>66.825000000000003</v>
      </c>
      <c r="H6044">
        <v>59.65</v>
      </c>
      <c r="I6044">
        <v>537</v>
      </c>
      <c r="J6044">
        <v>474.75</v>
      </c>
    </row>
    <row r="6045" spans="3:10" x14ac:dyDescent="0.25">
      <c r="C6045" s="95">
        <v>35251</v>
      </c>
      <c r="D6045">
        <v>1.5571999999999999</v>
      </c>
      <c r="E6045">
        <v>19.739999999999998</v>
      </c>
      <c r="F6045">
        <v>1.2424999999999999</v>
      </c>
      <c r="G6045">
        <v>67.224999999999994</v>
      </c>
      <c r="H6045">
        <v>59.125</v>
      </c>
      <c r="I6045">
        <v>531</v>
      </c>
      <c r="J6045">
        <v>470</v>
      </c>
    </row>
    <row r="6046" spans="3:10" x14ac:dyDescent="0.25">
      <c r="C6046" s="95">
        <v>35250</v>
      </c>
      <c r="D6046">
        <v>1.5580000000000001</v>
      </c>
      <c r="E6046">
        <v>19.52</v>
      </c>
      <c r="F6046">
        <v>1.2438</v>
      </c>
      <c r="G6046">
        <v>66.974999999999994</v>
      </c>
      <c r="H6046">
        <v>58.05</v>
      </c>
      <c r="I6046">
        <v>529.5</v>
      </c>
      <c r="J6046">
        <v>476.25</v>
      </c>
    </row>
    <row r="6047" spans="3:10" x14ac:dyDescent="0.25">
      <c r="C6047" s="95">
        <v>35249</v>
      </c>
      <c r="D6047">
        <v>1.5636000000000001</v>
      </c>
      <c r="E6047">
        <v>19.309999999999999</v>
      </c>
      <c r="F6047">
        <v>1.2465999999999999</v>
      </c>
      <c r="G6047">
        <v>66.974999999999994</v>
      </c>
      <c r="H6047">
        <v>58.05</v>
      </c>
      <c r="I6047">
        <v>529.5</v>
      </c>
      <c r="J6047">
        <v>476.25</v>
      </c>
    </row>
    <row r="6048" spans="3:10" x14ac:dyDescent="0.25">
      <c r="C6048" s="95">
        <v>35248</v>
      </c>
      <c r="D6048">
        <v>1.5583</v>
      </c>
      <c r="E6048">
        <v>19.05</v>
      </c>
      <c r="F6048">
        <v>1.2415</v>
      </c>
      <c r="G6048">
        <v>66.3</v>
      </c>
      <c r="H6048">
        <v>57.325000000000003</v>
      </c>
      <c r="I6048">
        <v>518.5</v>
      </c>
      <c r="J6048">
        <v>471.75</v>
      </c>
    </row>
    <row r="6049" spans="3:10" x14ac:dyDescent="0.25">
      <c r="C6049" s="95">
        <v>35247</v>
      </c>
      <c r="D6049">
        <v>1.5580000000000001</v>
      </c>
      <c r="E6049">
        <v>19.47</v>
      </c>
      <c r="F6049">
        <v>1.2435</v>
      </c>
      <c r="G6049">
        <v>65.724999999999994</v>
      </c>
      <c r="H6049">
        <v>56.725000000000001</v>
      </c>
      <c r="I6049">
        <v>538.5</v>
      </c>
      <c r="J6049">
        <v>483.75</v>
      </c>
    </row>
    <row r="6050" spans="3:10" x14ac:dyDescent="0.25">
      <c r="C6050" s="95">
        <v>35244</v>
      </c>
      <c r="D6050">
        <v>1.5523</v>
      </c>
      <c r="E6050">
        <v>18.91</v>
      </c>
      <c r="F6050">
        <v>1.2426999999999999</v>
      </c>
      <c r="G6050">
        <v>65.825000000000003</v>
      </c>
      <c r="H6050">
        <v>55.225000000000001</v>
      </c>
      <c r="I6050">
        <v>516.25</v>
      </c>
      <c r="J6050">
        <v>478.5</v>
      </c>
    </row>
    <row r="6051" spans="3:10" x14ac:dyDescent="0.25">
      <c r="C6051" s="95">
        <v>35243</v>
      </c>
      <c r="D6051">
        <v>1.5487</v>
      </c>
      <c r="E6051">
        <v>18.87</v>
      </c>
      <c r="F6051">
        <v>1.2464999999999999</v>
      </c>
      <c r="G6051">
        <v>64.974999999999994</v>
      </c>
      <c r="H6051">
        <v>55.7</v>
      </c>
      <c r="I6051">
        <v>481.5</v>
      </c>
      <c r="J6051">
        <v>478.5</v>
      </c>
    </row>
    <row r="6052" spans="3:10" x14ac:dyDescent="0.25">
      <c r="C6052" s="95">
        <v>35242</v>
      </c>
      <c r="D6052">
        <v>1.5403</v>
      </c>
      <c r="E6052">
        <v>18.71</v>
      </c>
      <c r="F6052">
        <v>1.24</v>
      </c>
      <c r="G6052">
        <v>65.275000000000006</v>
      </c>
      <c r="H6052">
        <v>55.95</v>
      </c>
      <c r="I6052">
        <v>477.25</v>
      </c>
      <c r="J6052">
        <v>492.5</v>
      </c>
    </row>
    <row r="6053" spans="3:10" x14ac:dyDescent="0.25">
      <c r="C6053" s="95">
        <v>35241</v>
      </c>
      <c r="D6053">
        <v>1.5405</v>
      </c>
      <c r="E6053">
        <v>18.09</v>
      </c>
      <c r="F6053">
        <v>1.2385999999999999</v>
      </c>
      <c r="G6053">
        <v>64.2</v>
      </c>
      <c r="H6053">
        <v>55.825000000000003</v>
      </c>
      <c r="I6053">
        <v>470.5</v>
      </c>
      <c r="J6053">
        <v>502.25</v>
      </c>
    </row>
    <row r="6054" spans="3:10" x14ac:dyDescent="0.25">
      <c r="C6054" s="95">
        <v>35240</v>
      </c>
      <c r="D6054">
        <v>1.5408999999999999</v>
      </c>
      <c r="E6054">
        <v>18.100000000000001</v>
      </c>
      <c r="F6054">
        <v>1.238</v>
      </c>
      <c r="G6054">
        <v>64.525000000000006</v>
      </c>
      <c r="H6054">
        <v>56.3</v>
      </c>
      <c r="I6054">
        <v>466.25</v>
      </c>
      <c r="J6054">
        <v>499.5</v>
      </c>
    </row>
    <row r="6055" spans="3:10" x14ac:dyDescent="0.25">
      <c r="C6055" s="95">
        <v>35237</v>
      </c>
      <c r="D6055">
        <v>1.5349999999999999</v>
      </c>
      <c r="E6055">
        <v>18.059999999999999</v>
      </c>
      <c r="F6055">
        <v>1.2358</v>
      </c>
      <c r="G6055">
        <v>63.024999999999999</v>
      </c>
      <c r="H6055">
        <v>58.174999999999997</v>
      </c>
      <c r="I6055">
        <v>470</v>
      </c>
      <c r="J6055">
        <v>491.25</v>
      </c>
    </row>
    <row r="6056" spans="3:10" x14ac:dyDescent="0.25">
      <c r="C6056" s="95">
        <v>35236</v>
      </c>
      <c r="D6056">
        <v>1.5392999999999999</v>
      </c>
      <c r="E6056">
        <v>18.079999999999998</v>
      </c>
      <c r="F6056">
        <v>1.2414000000000001</v>
      </c>
      <c r="G6056">
        <v>62.674999999999997</v>
      </c>
      <c r="H6056">
        <v>57.65</v>
      </c>
      <c r="I6056">
        <v>474</v>
      </c>
      <c r="J6056">
        <v>487.5</v>
      </c>
    </row>
    <row r="6057" spans="3:10" x14ac:dyDescent="0.25">
      <c r="C6057" s="95">
        <v>35235</v>
      </c>
      <c r="D6057">
        <v>1.5435000000000001</v>
      </c>
      <c r="E6057">
        <v>18</v>
      </c>
      <c r="F6057">
        <v>1.244</v>
      </c>
      <c r="G6057">
        <v>62.075000000000003</v>
      </c>
      <c r="H6057">
        <v>57.975000000000001</v>
      </c>
      <c r="I6057">
        <v>473.5</v>
      </c>
      <c r="J6057">
        <v>493.5</v>
      </c>
    </row>
    <row r="6058" spans="3:10" x14ac:dyDescent="0.25">
      <c r="C6058" s="95">
        <v>35234</v>
      </c>
      <c r="D6058">
        <v>1.5439000000000001</v>
      </c>
      <c r="E6058">
        <v>18.2</v>
      </c>
      <c r="F6058">
        <v>1.2482</v>
      </c>
      <c r="G6058">
        <v>62.274999999999999</v>
      </c>
      <c r="H6058">
        <v>59.475000000000001</v>
      </c>
      <c r="I6058">
        <v>471.5</v>
      </c>
      <c r="J6058">
        <v>502.5</v>
      </c>
    </row>
    <row r="6059" spans="3:10" x14ac:dyDescent="0.25">
      <c r="C6059" s="95">
        <v>35233</v>
      </c>
      <c r="D6059">
        <v>1.5430999999999999</v>
      </c>
      <c r="E6059">
        <v>18.649999999999999</v>
      </c>
      <c r="F6059">
        <v>1.242</v>
      </c>
      <c r="G6059">
        <v>63.1</v>
      </c>
      <c r="H6059">
        <v>60.375</v>
      </c>
      <c r="I6059">
        <v>459.5</v>
      </c>
      <c r="J6059">
        <v>492</v>
      </c>
    </row>
    <row r="6060" spans="3:10" x14ac:dyDescent="0.25">
      <c r="C6060" s="95">
        <v>35230</v>
      </c>
      <c r="D6060">
        <v>1.5367999999999999</v>
      </c>
      <c r="E6060">
        <v>17.850000000000001</v>
      </c>
      <c r="F6060">
        <v>1.236</v>
      </c>
      <c r="G6060">
        <v>63.6</v>
      </c>
      <c r="H6060">
        <v>60.875</v>
      </c>
      <c r="I6060">
        <v>464.75</v>
      </c>
      <c r="J6060">
        <v>496</v>
      </c>
    </row>
    <row r="6061" spans="3:10" x14ac:dyDescent="0.25">
      <c r="C6061" s="95">
        <v>35229</v>
      </c>
      <c r="D6061">
        <v>1.5349999999999999</v>
      </c>
      <c r="E6061">
        <v>18.010000000000002</v>
      </c>
      <c r="F6061">
        <v>1.2364999999999999</v>
      </c>
      <c r="G6061">
        <v>63.4</v>
      </c>
      <c r="H6061">
        <v>60.125</v>
      </c>
      <c r="I6061">
        <v>476.75</v>
      </c>
      <c r="J6061">
        <v>504.75</v>
      </c>
    </row>
    <row r="6062" spans="3:10" x14ac:dyDescent="0.25">
      <c r="C6062" s="95">
        <v>35228</v>
      </c>
      <c r="D6062">
        <v>1.5361</v>
      </c>
      <c r="E6062">
        <v>18.059999999999999</v>
      </c>
      <c r="F6062">
        <v>1.2344999999999999</v>
      </c>
      <c r="G6062">
        <v>63.674999999999997</v>
      </c>
      <c r="H6062">
        <v>59.85</v>
      </c>
      <c r="I6062">
        <v>477.5</v>
      </c>
      <c r="J6062">
        <v>494.5</v>
      </c>
    </row>
    <row r="6063" spans="3:10" x14ac:dyDescent="0.25">
      <c r="C6063" s="95">
        <v>35227</v>
      </c>
      <c r="D6063">
        <v>1.5349999999999999</v>
      </c>
      <c r="E6063">
        <v>18.03</v>
      </c>
      <c r="F6063">
        <v>1.2315</v>
      </c>
      <c r="G6063">
        <v>64.650000000000006</v>
      </c>
      <c r="H6063">
        <v>60.975000000000001</v>
      </c>
      <c r="I6063">
        <v>471</v>
      </c>
      <c r="J6063">
        <v>509</v>
      </c>
    </row>
    <row r="6064" spans="3:10" x14ac:dyDescent="0.25">
      <c r="C6064" s="95">
        <v>35226</v>
      </c>
      <c r="D6064">
        <v>1.5344</v>
      </c>
      <c r="E6064">
        <v>18.28</v>
      </c>
      <c r="F6064">
        <v>1.2307999999999999</v>
      </c>
      <c r="G6064">
        <v>63.6</v>
      </c>
      <c r="H6064">
        <v>62.05</v>
      </c>
      <c r="I6064">
        <v>471</v>
      </c>
      <c r="J6064">
        <v>519.5</v>
      </c>
    </row>
    <row r="6065" spans="3:10" x14ac:dyDescent="0.25">
      <c r="C6065" s="95">
        <v>35223</v>
      </c>
      <c r="D6065">
        <v>1.5355000000000001</v>
      </c>
      <c r="E6065">
        <v>18.28</v>
      </c>
      <c r="F6065">
        <v>1.2302999999999999</v>
      </c>
      <c r="G6065">
        <v>63.1</v>
      </c>
      <c r="H6065">
        <v>61.5</v>
      </c>
      <c r="I6065">
        <v>459</v>
      </c>
      <c r="J6065">
        <v>502.25</v>
      </c>
    </row>
    <row r="6066" spans="3:10" x14ac:dyDescent="0.25">
      <c r="C6066" s="95">
        <v>35222</v>
      </c>
      <c r="D6066">
        <v>1.5426</v>
      </c>
      <c r="E6066">
        <v>18.04</v>
      </c>
      <c r="F6066">
        <v>1.2363</v>
      </c>
      <c r="G6066">
        <v>62.85</v>
      </c>
      <c r="H6066">
        <v>62.45</v>
      </c>
      <c r="I6066">
        <v>447</v>
      </c>
      <c r="J6066">
        <v>494.25</v>
      </c>
    </row>
    <row r="6067" spans="3:10" x14ac:dyDescent="0.25">
      <c r="C6067" s="95">
        <v>35221</v>
      </c>
      <c r="D6067">
        <v>1.5485</v>
      </c>
      <c r="E6067">
        <v>17.86</v>
      </c>
      <c r="F6067">
        <v>1.2353000000000001</v>
      </c>
      <c r="G6067">
        <v>62.2</v>
      </c>
      <c r="H6067">
        <v>63.35</v>
      </c>
      <c r="I6067">
        <v>435</v>
      </c>
      <c r="J6067">
        <v>488.75</v>
      </c>
    </row>
    <row r="6068" spans="3:10" x14ac:dyDescent="0.25">
      <c r="C6068" s="95">
        <v>35220</v>
      </c>
      <c r="D6068">
        <v>1.5475000000000001</v>
      </c>
      <c r="E6068">
        <v>18.55</v>
      </c>
      <c r="F6068">
        <v>1.2350000000000001</v>
      </c>
      <c r="G6068">
        <v>62.375</v>
      </c>
      <c r="H6068">
        <v>63.15</v>
      </c>
      <c r="I6068">
        <v>447.25</v>
      </c>
      <c r="J6068">
        <v>501</v>
      </c>
    </row>
    <row r="6069" spans="3:10" x14ac:dyDescent="0.25">
      <c r="C6069" s="95">
        <v>35219</v>
      </c>
      <c r="D6069">
        <v>1.5551999999999999</v>
      </c>
      <c r="E6069">
        <v>17.920000000000002</v>
      </c>
      <c r="F6069">
        <v>1.24</v>
      </c>
      <c r="G6069">
        <v>62.325000000000003</v>
      </c>
      <c r="H6069">
        <v>62.825000000000003</v>
      </c>
      <c r="I6069">
        <v>465.25</v>
      </c>
      <c r="J6069">
        <v>521</v>
      </c>
    </row>
    <row r="6070" spans="3:10" x14ac:dyDescent="0.25">
      <c r="C6070" s="95">
        <v>35216</v>
      </c>
      <c r="D6070">
        <v>1.5507</v>
      </c>
      <c r="E6070">
        <v>17.8</v>
      </c>
      <c r="F6070">
        <v>1.2386999999999999</v>
      </c>
      <c r="G6070">
        <v>61.674999999999997</v>
      </c>
      <c r="H6070">
        <v>61.875</v>
      </c>
      <c r="I6070">
        <v>477.25</v>
      </c>
      <c r="J6070">
        <v>528.75</v>
      </c>
    </row>
    <row r="6071" spans="3:10" x14ac:dyDescent="0.25">
      <c r="C6071" s="95">
        <v>35215</v>
      </c>
      <c r="D6071">
        <v>1.5339</v>
      </c>
      <c r="E6071">
        <v>17.89</v>
      </c>
      <c r="F6071">
        <v>1.2286999999999999</v>
      </c>
      <c r="G6071">
        <v>60.5</v>
      </c>
      <c r="H6071">
        <v>61.825000000000003</v>
      </c>
      <c r="I6071">
        <v>472.75</v>
      </c>
      <c r="J6071">
        <v>526.25</v>
      </c>
    </row>
    <row r="6072" spans="3:10" x14ac:dyDescent="0.25">
      <c r="C6072" s="95">
        <v>35214</v>
      </c>
      <c r="D6072">
        <v>1.5314000000000001</v>
      </c>
      <c r="E6072">
        <v>18.63</v>
      </c>
      <c r="F6072">
        <v>1.2307999999999999</v>
      </c>
      <c r="G6072">
        <v>60.825000000000003</v>
      </c>
      <c r="H6072">
        <v>61.475000000000001</v>
      </c>
      <c r="I6072">
        <v>466.5</v>
      </c>
      <c r="J6072">
        <v>526</v>
      </c>
    </row>
    <row r="6073" spans="3:10" x14ac:dyDescent="0.25">
      <c r="C6073" s="95">
        <v>35213</v>
      </c>
      <c r="D6073">
        <v>1.514</v>
      </c>
      <c r="E6073">
        <v>18.940000000000001</v>
      </c>
      <c r="F6073">
        <v>1.2225999999999999</v>
      </c>
      <c r="G6073">
        <v>60.575000000000003</v>
      </c>
      <c r="H6073">
        <v>62.85</v>
      </c>
      <c r="I6073">
        <v>478.5</v>
      </c>
      <c r="J6073">
        <v>546</v>
      </c>
    </row>
    <row r="6074" spans="3:10" x14ac:dyDescent="0.25">
      <c r="C6074" s="95">
        <v>35212</v>
      </c>
      <c r="D6074">
        <v>1.5135000000000001</v>
      </c>
      <c r="E6074">
        <v>19.100000000000001</v>
      </c>
      <c r="F6074">
        <v>1.2257</v>
      </c>
      <c r="G6074">
        <v>60.5</v>
      </c>
      <c r="H6074">
        <v>62.1</v>
      </c>
      <c r="I6074">
        <v>488.75</v>
      </c>
      <c r="J6074">
        <v>561</v>
      </c>
    </row>
    <row r="6075" spans="3:10" x14ac:dyDescent="0.25">
      <c r="C6075" s="95">
        <v>35209</v>
      </c>
      <c r="D6075">
        <v>1.5115000000000001</v>
      </c>
      <c r="E6075">
        <v>19.100000000000001</v>
      </c>
      <c r="F6075">
        <v>1.2242999999999999</v>
      </c>
      <c r="G6075">
        <v>60.5</v>
      </c>
      <c r="H6075">
        <v>62.1</v>
      </c>
      <c r="I6075">
        <v>488.75</v>
      </c>
      <c r="J6075">
        <v>561</v>
      </c>
    </row>
    <row r="6076" spans="3:10" x14ac:dyDescent="0.25">
      <c r="C6076" s="95">
        <v>35208</v>
      </c>
      <c r="D6076">
        <v>1.5121</v>
      </c>
      <c r="E6076">
        <v>18.89</v>
      </c>
      <c r="F6076">
        <v>1.2246999999999999</v>
      </c>
      <c r="G6076">
        <v>59.875</v>
      </c>
      <c r="H6076">
        <v>62.975000000000001</v>
      </c>
      <c r="I6076">
        <v>493.25</v>
      </c>
      <c r="J6076">
        <v>559.5</v>
      </c>
    </row>
    <row r="6077" spans="3:10" x14ac:dyDescent="0.25">
      <c r="C6077" s="95">
        <v>35207</v>
      </c>
      <c r="D6077">
        <v>1.5083</v>
      </c>
      <c r="E6077">
        <v>19.059999999999999</v>
      </c>
      <c r="F6077">
        <v>1.2213000000000001</v>
      </c>
      <c r="G6077">
        <v>59.9</v>
      </c>
      <c r="H6077">
        <v>64.474999999999994</v>
      </c>
      <c r="I6077">
        <v>486.5</v>
      </c>
      <c r="J6077">
        <v>562.75</v>
      </c>
    </row>
    <row r="6078" spans="3:10" x14ac:dyDescent="0.25">
      <c r="C6078" s="95">
        <v>35206</v>
      </c>
      <c r="D6078">
        <v>1.5133000000000001</v>
      </c>
      <c r="E6078">
        <v>18.420000000000002</v>
      </c>
      <c r="F6078">
        <v>1.2224999999999999</v>
      </c>
      <c r="G6078">
        <v>58.7</v>
      </c>
      <c r="H6078">
        <v>65.174999999999997</v>
      </c>
      <c r="I6078">
        <v>524.5</v>
      </c>
      <c r="J6078">
        <v>596</v>
      </c>
    </row>
    <row r="6079" spans="3:10" x14ac:dyDescent="0.25">
      <c r="C6079" s="95">
        <v>35205</v>
      </c>
      <c r="D6079">
        <v>1.5129999999999999</v>
      </c>
      <c r="E6079">
        <v>18.61</v>
      </c>
      <c r="F6079">
        <v>1.2264999999999999</v>
      </c>
      <c r="G6079">
        <v>58.875</v>
      </c>
      <c r="H6079">
        <v>66.674999999999997</v>
      </c>
      <c r="I6079">
        <v>529</v>
      </c>
      <c r="J6079">
        <v>625</v>
      </c>
    </row>
    <row r="6080" spans="3:10" x14ac:dyDescent="0.25">
      <c r="C6080" s="95">
        <v>35202</v>
      </c>
      <c r="D6080">
        <v>1.5132000000000001</v>
      </c>
      <c r="E6080">
        <v>17.54</v>
      </c>
      <c r="F6080">
        <v>1.2277</v>
      </c>
      <c r="G6080">
        <v>59.174999999999997</v>
      </c>
      <c r="H6080">
        <v>66.125</v>
      </c>
      <c r="I6080">
        <v>528.75</v>
      </c>
      <c r="J6080">
        <v>676</v>
      </c>
    </row>
    <row r="6081" spans="3:10" x14ac:dyDescent="0.25">
      <c r="C6081" s="95">
        <v>35201</v>
      </c>
      <c r="D6081">
        <v>1.514</v>
      </c>
      <c r="E6081">
        <v>18.690000000000001</v>
      </c>
      <c r="F6081">
        <v>1.2277</v>
      </c>
      <c r="G6081">
        <v>58.825000000000003</v>
      </c>
      <c r="H6081">
        <v>64.674999999999997</v>
      </c>
      <c r="I6081">
        <v>517.25</v>
      </c>
      <c r="J6081">
        <v>670</v>
      </c>
    </row>
    <row r="6082" spans="3:10" x14ac:dyDescent="0.25">
      <c r="C6082" s="95">
        <v>35200</v>
      </c>
      <c r="D6082">
        <v>1.5142</v>
      </c>
      <c r="E6082">
        <v>19.3</v>
      </c>
      <c r="F6082">
        <v>1.2251000000000001</v>
      </c>
      <c r="G6082">
        <v>60.325000000000003</v>
      </c>
      <c r="H6082">
        <v>65.05</v>
      </c>
      <c r="I6082">
        <v>500.5</v>
      </c>
      <c r="J6082">
        <v>670</v>
      </c>
    </row>
    <row r="6083" spans="3:10" x14ac:dyDescent="0.25">
      <c r="C6083" s="95">
        <v>35199</v>
      </c>
      <c r="D6083">
        <v>1.5145</v>
      </c>
      <c r="E6083">
        <v>19.350000000000001</v>
      </c>
      <c r="F6083">
        <v>1.2261</v>
      </c>
      <c r="G6083">
        <v>60.45</v>
      </c>
      <c r="H6083">
        <v>64.3</v>
      </c>
      <c r="I6083">
        <v>505</v>
      </c>
      <c r="J6083">
        <v>668</v>
      </c>
    </row>
    <row r="6084" spans="3:10" x14ac:dyDescent="0.25">
      <c r="C6084" s="95">
        <v>35198</v>
      </c>
      <c r="D6084">
        <v>1.514</v>
      </c>
      <c r="E6084">
        <v>19.329999999999998</v>
      </c>
      <c r="F6084">
        <v>1.2264999999999999</v>
      </c>
      <c r="G6084">
        <v>59.875</v>
      </c>
      <c r="H6084">
        <v>64.275000000000006</v>
      </c>
      <c r="I6084">
        <v>515</v>
      </c>
      <c r="J6084">
        <v>654</v>
      </c>
    </row>
    <row r="6085" spans="3:10" x14ac:dyDescent="0.25">
      <c r="C6085" s="95">
        <v>35195</v>
      </c>
      <c r="D6085">
        <v>1.5205</v>
      </c>
      <c r="E6085">
        <v>19.05</v>
      </c>
      <c r="F6085">
        <v>1.2276</v>
      </c>
      <c r="G6085">
        <v>59.25</v>
      </c>
      <c r="H6085">
        <v>63.1</v>
      </c>
      <c r="I6085">
        <v>506</v>
      </c>
      <c r="J6085">
        <v>647</v>
      </c>
    </row>
    <row r="6086" spans="3:10" x14ac:dyDescent="0.25">
      <c r="C6086" s="95">
        <v>35194</v>
      </c>
      <c r="D6086">
        <v>1.5216000000000001</v>
      </c>
      <c r="E6086">
        <v>18.8</v>
      </c>
      <c r="F6086">
        <v>1.2330000000000001</v>
      </c>
      <c r="G6086">
        <v>59.5</v>
      </c>
      <c r="H6086">
        <v>62.674999999999997</v>
      </c>
      <c r="I6086">
        <v>508</v>
      </c>
      <c r="J6086">
        <v>657.25</v>
      </c>
    </row>
    <row r="6087" spans="3:10" x14ac:dyDescent="0.25">
      <c r="C6087" s="95">
        <v>35193</v>
      </c>
      <c r="D6087">
        <v>1.5238</v>
      </c>
      <c r="E6087">
        <v>19.3</v>
      </c>
      <c r="F6087">
        <v>1.236</v>
      </c>
      <c r="G6087">
        <v>59.625</v>
      </c>
      <c r="H6087">
        <v>61.85</v>
      </c>
      <c r="I6087">
        <v>500.75</v>
      </c>
      <c r="J6087">
        <v>663</v>
      </c>
    </row>
    <row r="6088" spans="3:10" x14ac:dyDescent="0.25">
      <c r="C6088" s="95">
        <v>35192</v>
      </c>
      <c r="D6088">
        <v>1.5103</v>
      </c>
      <c r="E6088">
        <v>19.36</v>
      </c>
      <c r="F6088">
        <v>1.2299</v>
      </c>
      <c r="G6088">
        <v>61.125</v>
      </c>
      <c r="H6088">
        <v>61.674999999999997</v>
      </c>
      <c r="I6088">
        <v>485.25</v>
      </c>
      <c r="J6088">
        <v>649</v>
      </c>
    </row>
    <row r="6089" spans="3:10" x14ac:dyDescent="0.25">
      <c r="C6089" s="95">
        <v>35191</v>
      </c>
      <c r="D6089">
        <v>1.5066999999999999</v>
      </c>
      <c r="E6089">
        <v>19.170000000000002</v>
      </c>
      <c r="F6089">
        <v>1.2295</v>
      </c>
      <c r="G6089">
        <v>60.8</v>
      </c>
      <c r="H6089">
        <v>60.8</v>
      </c>
      <c r="I6089">
        <v>472.5</v>
      </c>
      <c r="J6089">
        <v>627</v>
      </c>
    </row>
    <row r="6090" spans="3:10" x14ac:dyDescent="0.25">
      <c r="C6090" s="95">
        <v>35188</v>
      </c>
      <c r="D6090">
        <v>1.5072000000000001</v>
      </c>
      <c r="E6090">
        <v>19.170000000000002</v>
      </c>
      <c r="F6090">
        <v>1.2312000000000001</v>
      </c>
      <c r="G6090">
        <v>60.7</v>
      </c>
      <c r="H6090">
        <v>60.3</v>
      </c>
      <c r="I6090">
        <v>471</v>
      </c>
      <c r="J6090">
        <v>622.5</v>
      </c>
    </row>
    <row r="6091" spans="3:10" x14ac:dyDescent="0.25">
      <c r="C6091" s="95">
        <v>35187</v>
      </c>
      <c r="D6091">
        <v>1.5023</v>
      </c>
      <c r="E6091">
        <v>18.79</v>
      </c>
      <c r="F6091">
        <v>1.2273000000000001</v>
      </c>
      <c r="G6091">
        <v>59.75</v>
      </c>
      <c r="H6091">
        <v>59.625</v>
      </c>
      <c r="I6091">
        <v>476.75</v>
      </c>
      <c r="J6091">
        <v>620</v>
      </c>
    </row>
    <row r="6092" spans="3:10" x14ac:dyDescent="0.25">
      <c r="C6092" s="95">
        <v>35186</v>
      </c>
      <c r="D6092">
        <v>1.4925999999999999</v>
      </c>
      <c r="E6092">
        <v>18.8</v>
      </c>
      <c r="F6092">
        <v>1.2215</v>
      </c>
      <c r="G6092">
        <v>58.25</v>
      </c>
      <c r="H6092">
        <v>60.35</v>
      </c>
      <c r="I6092">
        <v>488</v>
      </c>
      <c r="J6092">
        <v>676</v>
      </c>
    </row>
    <row r="6093" spans="3:10" x14ac:dyDescent="0.25">
      <c r="C6093" s="95">
        <v>35185</v>
      </c>
      <c r="D6093">
        <v>1.5061</v>
      </c>
      <c r="E6093">
        <v>19.02</v>
      </c>
      <c r="F6093">
        <v>1.2263999999999999</v>
      </c>
      <c r="G6093">
        <v>57.35</v>
      </c>
      <c r="H6093">
        <v>59.75</v>
      </c>
      <c r="I6093">
        <v>462.5</v>
      </c>
      <c r="J6093">
        <v>641.5</v>
      </c>
    </row>
    <row r="6094" spans="3:10" x14ac:dyDescent="0.25">
      <c r="C6094" s="95">
        <v>35184</v>
      </c>
      <c r="D6094">
        <v>1.5062</v>
      </c>
      <c r="E6094">
        <v>19.850000000000001</v>
      </c>
      <c r="F6094">
        <v>1.2311000000000001</v>
      </c>
      <c r="G6094">
        <v>57.575000000000003</v>
      </c>
      <c r="H6094">
        <v>58.35</v>
      </c>
      <c r="I6094">
        <v>473.75</v>
      </c>
      <c r="J6094">
        <v>651.5</v>
      </c>
    </row>
    <row r="6095" spans="3:10" x14ac:dyDescent="0.25">
      <c r="C6095" s="95">
        <v>35181</v>
      </c>
      <c r="D6095">
        <v>1.5132000000000001</v>
      </c>
      <c r="E6095">
        <v>19.8</v>
      </c>
      <c r="F6095">
        <v>1.2302</v>
      </c>
      <c r="G6095">
        <v>56.3</v>
      </c>
      <c r="H6095">
        <v>57.05</v>
      </c>
      <c r="I6095">
        <v>507.5</v>
      </c>
      <c r="J6095">
        <v>716.5</v>
      </c>
    </row>
    <row r="6096" spans="3:10" x14ac:dyDescent="0.25">
      <c r="C6096" s="95">
        <v>35180</v>
      </c>
      <c r="D6096">
        <v>1.506</v>
      </c>
      <c r="E6096">
        <v>19.84</v>
      </c>
      <c r="F6096">
        <v>1.2255</v>
      </c>
      <c r="G6096">
        <v>54.8</v>
      </c>
      <c r="H6096">
        <v>57.3</v>
      </c>
      <c r="I6096">
        <v>499</v>
      </c>
      <c r="J6096">
        <v>696.5</v>
      </c>
    </row>
    <row r="6097" spans="3:10" x14ac:dyDescent="0.25">
      <c r="C6097" s="95">
        <v>35179</v>
      </c>
      <c r="D6097">
        <v>1.5149999999999999</v>
      </c>
      <c r="E6097">
        <v>19.88</v>
      </c>
      <c r="F6097">
        <v>1.2370000000000001</v>
      </c>
      <c r="G6097">
        <v>56.3</v>
      </c>
      <c r="H6097">
        <v>58.8</v>
      </c>
      <c r="I6097">
        <v>487</v>
      </c>
      <c r="J6097">
        <v>676.5</v>
      </c>
    </row>
    <row r="6098" spans="3:10" x14ac:dyDescent="0.25">
      <c r="C6098" s="95">
        <v>35178</v>
      </c>
      <c r="D6098">
        <v>1.5153000000000001</v>
      </c>
      <c r="E6098">
        <v>20.23</v>
      </c>
      <c r="F6098">
        <v>1.2354000000000001</v>
      </c>
      <c r="G6098">
        <v>56.55</v>
      </c>
      <c r="H6098">
        <v>57</v>
      </c>
      <c r="I6098">
        <v>478.5</v>
      </c>
      <c r="J6098">
        <v>653.5</v>
      </c>
    </row>
    <row r="6099" spans="3:10" x14ac:dyDescent="0.25">
      <c r="C6099" s="95">
        <v>35177</v>
      </c>
      <c r="D6099">
        <v>1.5118</v>
      </c>
      <c r="E6099">
        <v>19.03</v>
      </c>
      <c r="F6099">
        <v>1.2369000000000001</v>
      </c>
      <c r="G6099">
        <v>58.05</v>
      </c>
      <c r="H6099">
        <v>56.375</v>
      </c>
      <c r="I6099">
        <v>470</v>
      </c>
      <c r="J6099">
        <v>628</v>
      </c>
    </row>
    <row r="6100" spans="3:10" x14ac:dyDescent="0.25">
      <c r="C6100" s="95">
        <v>35174</v>
      </c>
      <c r="D6100">
        <v>1.5132000000000001</v>
      </c>
      <c r="E6100">
        <v>18.53</v>
      </c>
      <c r="F6100">
        <v>1.2377</v>
      </c>
      <c r="G6100">
        <v>58.975000000000001</v>
      </c>
      <c r="H6100">
        <v>55.05</v>
      </c>
      <c r="I6100">
        <v>458</v>
      </c>
      <c r="J6100">
        <v>608</v>
      </c>
    </row>
    <row r="6101" spans="3:10" x14ac:dyDescent="0.25">
      <c r="C6101" s="95">
        <v>35173</v>
      </c>
      <c r="D6101">
        <v>1.5183</v>
      </c>
      <c r="E6101">
        <v>18.399999999999999</v>
      </c>
      <c r="F6101">
        <v>1.2441</v>
      </c>
      <c r="G6101">
        <v>58.65</v>
      </c>
      <c r="H6101">
        <v>54.375</v>
      </c>
      <c r="I6101">
        <v>460.5</v>
      </c>
      <c r="J6101">
        <v>600.5</v>
      </c>
    </row>
    <row r="6102" spans="3:10" x14ac:dyDescent="0.25">
      <c r="C6102" s="95">
        <v>35172</v>
      </c>
      <c r="D6102">
        <v>1.5089999999999999</v>
      </c>
      <c r="E6102">
        <v>19.12</v>
      </c>
      <c r="F6102">
        <v>1.2415</v>
      </c>
      <c r="G6102">
        <v>58.45</v>
      </c>
      <c r="H6102">
        <v>54.65</v>
      </c>
      <c r="I6102">
        <v>448.5</v>
      </c>
      <c r="J6102">
        <v>571</v>
      </c>
    </row>
    <row r="6103" spans="3:10" x14ac:dyDescent="0.25">
      <c r="C6103" s="95">
        <v>35171</v>
      </c>
      <c r="D6103">
        <v>1.508</v>
      </c>
      <c r="E6103">
        <v>19.510000000000002</v>
      </c>
      <c r="F6103">
        <v>1.238</v>
      </c>
      <c r="G6103">
        <v>58.924999999999997</v>
      </c>
      <c r="H6103">
        <v>55.024999999999999</v>
      </c>
      <c r="I6103">
        <v>444.5</v>
      </c>
      <c r="J6103">
        <v>566.75</v>
      </c>
    </row>
    <row r="6104" spans="3:10" x14ac:dyDescent="0.25">
      <c r="C6104" s="95">
        <v>35170</v>
      </c>
      <c r="D6104">
        <v>1.5083</v>
      </c>
      <c r="E6104">
        <v>21.83</v>
      </c>
      <c r="F6104">
        <v>1.2378</v>
      </c>
      <c r="G6104">
        <v>60.424999999999997</v>
      </c>
      <c r="H6104">
        <v>54.45</v>
      </c>
      <c r="I6104">
        <v>455.5</v>
      </c>
      <c r="J6104">
        <v>586.75</v>
      </c>
    </row>
    <row r="6105" spans="3:10" x14ac:dyDescent="0.25">
      <c r="C6105" s="95">
        <v>35167</v>
      </c>
      <c r="D6105">
        <v>1.5121</v>
      </c>
      <c r="E6105">
        <v>21.75</v>
      </c>
      <c r="F6105">
        <v>1.2434000000000001</v>
      </c>
      <c r="G6105">
        <v>60.325000000000003</v>
      </c>
      <c r="H6105">
        <v>54.274999999999999</v>
      </c>
      <c r="I6105">
        <v>451</v>
      </c>
      <c r="J6105">
        <v>582.5</v>
      </c>
    </row>
    <row r="6106" spans="3:10" x14ac:dyDescent="0.25">
      <c r="C6106" s="95">
        <v>35166</v>
      </c>
      <c r="D6106">
        <v>1.5109999999999999</v>
      </c>
      <c r="E6106">
        <v>23.06</v>
      </c>
      <c r="F6106">
        <v>1.2433000000000001</v>
      </c>
      <c r="G6106">
        <v>59.85</v>
      </c>
      <c r="H6106">
        <v>54.45</v>
      </c>
      <c r="I6106">
        <v>444.5</v>
      </c>
      <c r="J6106">
        <v>563.5</v>
      </c>
    </row>
    <row r="6107" spans="3:10" x14ac:dyDescent="0.25">
      <c r="C6107" s="95">
        <v>35165</v>
      </c>
      <c r="D6107">
        <v>1.5138</v>
      </c>
      <c r="E6107">
        <v>22.03</v>
      </c>
      <c r="F6107">
        <v>1.2465999999999999</v>
      </c>
      <c r="G6107">
        <v>61.35</v>
      </c>
      <c r="H6107">
        <v>54.625</v>
      </c>
      <c r="I6107">
        <v>444.5</v>
      </c>
      <c r="J6107">
        <v>549.75</v>
      </c>
    </row>
    <row r="6108" spans="3:10" x14ac:dyDescent="0.25">
      <c r="C6108" s="95">
        <v>35164</v>
      </c>
      <c r="D6108">
        <v>1.5214000000000001</v>
      </c>
      <c r="E6108">
        <v>20.7</v>
      </c>
      <c r="F6108">
        <v>1.2464999999999999</v>
      </c>
      <c r="G6108">
        <v>62.85</v>
      </c>
      <c r="H6108">
        <v>53.5</v>
      </c>
      <c r="I6108">
        <v>435</v>
      </c>
      <c r="J6108">
        <v>529.75</v>
      </c>
    </row>
    <row r="6109" spans="3:10" x14ac:dyDescent="0.25">
      <c r="C6109" s="95">
        <v>35163</v>
      </c>
      <c r="D6109">
        <v>1.5289999999999999</v>
      </c>
      <c r="E6109">
        <v>20.25</v>
      </c>
      <c r="F6109">
        <v>1.2545999999999999</v>
      </c>
      <c r="G6109">
        <v>63.475000000000001</v>
      </c>
      <c r="H6109">
        <v>53.95</v>
      </c>
      <c r="I6109">
        <v>435.75</v>
      </c>
      <c r="J6109">
        <v>525.25</v>
      </c>
    </row>
    <row r="6110" spans="3:10" x14ac:dyDescent="0.25">
      <c r="C6110" s="95">
        <v>35160</v>
      </c>
      <c r="D6110">
        <v>1.5284</v>
      </c>
      <c r="E6110">
        <v>20.25</v>
      </c>
      <c r="F6110">
        <v>1.2524999999999999</v>
      </c>
      <c r="G6110">
        <v>63.774999999999999</v>
      </c>
      <c r="H6110">
        <v>52.575000000000003</v>
      </c>
      <c r="I6110">
        <v>426.5</v>
      </c>
      <c r="J6110">
        <v>522.5</v>
      </c>
    </row>
    <row r="6111" spans="3:10" x14ac:dyDescent="0.25">
      <c r="C6111" s="95">
        <v>35159</v>
      </c>
      <c r="D6111">
        <v>1.5295000000000001</v>
      </c>
      <c r="E6111">
        <v>20.25</v>
      </c>
      <c r="F6111">
        <v>1.2568999999999999</v>
      </c>
      <c r="G6111">
        <v>63.774999999999999</v>
      </c>
      <c r="H6111">
        <v>52.575000000000003</v>
      </c>
      <c r="I6111">
        <v>426.5</v>
      </c>
      <c r="J6111">
        <v>522.5</v>
      </c>
    </row>
    <row r="6112" spans="3:10" x14ac:dyDescent="0.25">
      <c r="C6112" s="95">
        <v>35158</v>
      </c>
      <c r="D6112">
        <v>1.5248999999999999</v>
      </c>
      <c r="E6112">
        <v>19.98</v>
      </c>
      <c r="F6112">
        <v>1.2542</v>
      </c>
      <c r="G6112">
        <v>63.8</v>
      </c>
      <c r="H6112">
        <v>51.75</v>
      </c>
      <c r="I6112">
        <v>424.25</v>
      </c>
      <c r="J6112">
        <v>523</v>
      </c>
    </row>
    <row r="6113" spans="3:10" x14ac:dyDescent="0.25">
      <c r="C6113" s="95">
        <v>35157</v>
      </c>
      <c r="D6113">
        <v>1.5243</v>
      </c>
      <c r="E6113">
        <v>20.190000000000001</v>
      </c>
      <c r="F6113">
        <v>1.2565999999999999</v>
      </c>
      <c r="G6113">
        <v>64.150000000000006</v>
      </c>
      <c r="H6113">
        <v>51.65</v>
      </c>
      <c r="I6113">
        <v>414.25</v>
      </c>
      <c r="J6113">
        <v>512</v>
      </c>
    </row>
    <row r="6114" spans="3:10" x14ac:dyDescent="0.25">
      <c r="C6114" s="95">
        <v>35156</v>
      </c>
      <c r="D6114">
        <v>1.5235000000000001</v>
      </c>
      <c r="E6114">
        <v>19.739999999999998</v>
      </c>
      <c r="F6114">
        <v>1.2504999999999999</v>
      </c>
      <c r="G6114">
        <v>64.224999999999994</v>
      </c>
      <c r="H6114">
        <v>52.4</v>
      </c>
      <c r="I6114">
        <v>416.5</v>
      </c>
      <c r="J6114">
        <v>511.5</v>
      </c>
    </row>
    <row r="6115" spans="3:10" x14ac:dyDescent="0.25">
      <c r="C6115" s="95">
        <v>35153</v>
      </c>
      <c r="D6115">
        <v>1.5261</v>
      </c>
      <c r="E6115">
        <v>19.41</v>
      </c>
      <c r="F6115">
        <v>1.2555000000000001</v>
      </c>
      <c r="G6115">
        <v>63.424999999999997</v>
      </c>
      <c r="H6115">
        <v>51.55</v>
      </c>
      <c r="I6115">
        <v>409</v>
      </c>
      <c r="J6115">
        <v>499.25</v>
      </c>
    </row>
    <row r="6116" spans="3:10" x14ac:dyDescent="0.25">
      <c r="C6116" s="95">
        <v>35152</v>
      </c>
      <c r="D6116">
        <v>1.5245</v>
      </c>
      <c r="E6116">
        <v>19.21</v>
      </c>
      <c r="F6116">
        <v>1.2595000000000001</v>
      </c>
      <c r="G6116">
        <v>63.95</v>
      </c>
      <c r="H6116">
        <v>50.674999999999997</v>
      </c>
      <c r="I6116">
        <v>399.25</v>
      </c>
      <c r="J6116">
        <v>497.5</v>
      </c>
    </row>
    <row r="6117" spans="3:10" x14ac:dyDescent="0.25">
      <c r="C6117" s="95">
        <v>35151</v>
      </c>
      <c r="D6117">
        <v>1.5189999999999999</v>
      </c>
      <c r="E6117">
        <v>19.690000000000001</v>
      </c>
      <c r="F6117">
        <v>1.2504</v>
      </c>
      <c r="G6117">
        <v>64.599999999999994</v>
      </c>
      <c r="H6117">
        <v>50.774999999999999</v>
      </c>
      <c r="I6117">
        <v>399.25</v>
      </c>
      <c r="J6117">
        <v>500.75</v>
      </c>
    </row>
    <row r="6118" spans="3:10" x14ac:dyDescent="0.25">
      <c r="C6118" s="95">
        <v>35150</v>
      </c>
      <c r="D6118">
        <v>1.5229999999999999</v>
      </c>
      <c r="E6118">
        <v>19.940000000000001</v>
      </c>
      <c r="F6118">
        <v>1.2549999999999999</v>
      </c>
      <c r="G6118">
        <v>63.7</v>
      </c>
      <c r="H6118">
        <v>50.725000000000001</v>
      </c>
      <c r="I6118">
        <v>396.75</v>
      </c>
      <c r="J6118">
        <v>503</v>
      </c>
    </row>
    <row r="6119" spans="3:10" x14ac:dyDescent="0.25">
      <c r="C6119" s="95">
        <v>35149</v>
      </c>
      <c r="D6119">
        <v>1.5221</v>
      </c>
      <c r="E6119">
        <v>20.18</v>
      </c>
      <c r="F6119">
        <v>1.2552000000000001</v>
      </c>
      <c r="G6119">
        <v>63.5</v>
      </c>
      <c r="H6119">
        <v>51.075000000000003</v>
      </c>
      <c r="I6119">
        <v>393.5</v>
      </c>
      <c r="J6119">
        <v>490.75</v>
      </c>
    </row>
    <row r="6120" spans="3:10" x14ac:dyDescent="0.25">
      <c r="C6120" s="95">
        <v>35146</v>
      </c>
      <c r="D6120">
        <v>1.536</v>
      </c>
      <c r="E6120">
        <v>19.62</v>
      </c>
      <c r="F6120">
        <v>1.2532000000000001</v>
      </c>
      <c r="G6120">
        <v>64.650000000000006</v>
      </c>
      <c r="H6120">
        <v>50.774999999999999</v>
      </c>
      <c r="I6120">
        <v>390</v>
      </c>
      <c r="J6120">
        <v>481.75</v>
      </c>
    </row>
    <row r="6121" spans="3:10" x14ac:dyDescent="0.25">
      <c r="C6121" s="95">
        <v>35145</v>
      </c>
      <c r="D6121">
        <v>1.5365</v>
      </c>
      <c r="E6121">
        <v>18.87</v>
      </c>
      <c r="F6121">
        <v>1.2521</v>
      </c>
      <c r="G6121">
        <v>64.599999999999994</v>
      </c>
      <c r="H6121">
        <v>49.825000000000003</v>
      </c>
      <c r="I6121">
        <v>387.75</v>
      </c>
      <c r="J6121">
        <v>480.75</v>
      </c>
    </row>
    <row r="6122" spans="3:10" x14ac:dyDescent="0.25">
      <c r="C6122" s="95">
        <v>35144</v>
      </c>
      <c r="D6122">
        <v>1.5387</v>
      </c>
      <c r="E6122">
        <v>18.68</v>
      </c>
      <c r="F6122">
        <v>1.2566999999999999</v>
      </c>
      <c r="G6122">
        <v>64.625</v>
      </c>
      <c r="H6122">
        <v>49.625</v>
      </c>
      <c r="I6122">
        <v>396.5</v>
      </c>
      <c r="J6122">
        <v>640</v>
      </c>
    </row>
    <row r="6123" spans="3:10" x14ac:dyDescent="0.25">
      <c r="C6123" s="95">
        <v>35143</v>
      </c>
      <c r="D6123">
        <v>1.5335000000000001</v>
      </c>
      <c r="E6123">
        <v>18.61</v>
      </c>
      <c r="F6123">
        <v>1.2567999999999999</v>
      </c>
      <c r="G6123">
        <v>64.974999999999994</v>
      </c>
      <c r="H6123">
        <v>49.674999999999997</v>
      </c>
      <c r="I6123">
        <v>398.25</v>
      </c>
      <c r="J6123">
        <v>507</v>
      </c>
    </row>
    <row r="6124" spans="3:10" x14ac:dyDescent="0.25">
      <c r="C6124" s="95">
        <v>35142</v>
      </c>
      <c r="D6124">
        <v>1.5322</v>
      </c>
      <c r="E6124">
        <v>18.850000000000001</v>
      </c>
      <c r="F6124">
        <v>1.2519</v>
      </c>
      <c r="G6124">
        <v>65.25</v>
      </c>
      <c r="H6124">
        <v>49.975000000000001</v>
      </c>
      <c r="I6124">
        <v>393.5</v>
      </c>
      <c r="J6124">
        <v>502</v>
      </c>
    </row>
    <row r="6125" spans="3:10" x14ac:dyDescent="0.25">
      <c r="C6125" s="95">
        <v>35139</v>
      </c>
      <c r="D6125">
        <v>1.5291999999999999</v>
      </c>
      <c r="E6125">
        <v>18.18</v>
      </c>
      <c r="F6125">
        <v>1.2576000000000001</v>
      </c>
      <c r="G6125">
        <v>65.275000000000006</v>
      </c>
      <c r="H6125">
        <v>49.475000000000001</v>
      </c>
      <c r="I6125">
        <v>391.25</v>
      </c>
      <c r="J6125">
        <v>497</v>
      </c>
    </row>
    <row r="6126" spans="3:10" x14ac:dyDescent="0.25">
      <c r="C6126" s="95">
        <v>35138</v>
      </c>
      <c r="D6126">
        <v>1.5287999999999999</v>
      </c>
      <c r="E6126">
        <v>19.05</v>
      </c>
      <c r="F6126">
        <v>1.2559</v>
      </c>
      <c r="G6126">
        <v>64.400000000000006</v>
      </c>
      <c r="H6126">
        <v>48.6</v>
      </c>
      <c r="I6126">
        <v>397.75</v>
      </c>
      <c r="J6126">
        <v>507</v>
      </c>
    </row>
    <row r="6127" spans="3:10" x14ac:dyDescent="0.25">
      <c r="C6127" s="95">
        <v>35137</v>
      </c>
      <c r="D6127">
        <v>1.5242</v>
      </c>
      <c r="E6127">
        <v>18.920000000000002</v>
      </c>
      <c r="F6127">
        <v>1.2556</v>
      </c>
      <c r="G6127">
        <v>63.674999999999997</v>
      </c>
      <c r="H6127">
        <v>49.2</v>
      </c>
      <c r="I6127">
        <v>395</v>
      </c>
      <c r="J6127">
        <v>515.5</v>
      </c>
    </row>
    <row r="6128" spans="3:10" x14ac:dyDescent="0.25">
      <c r="C6128" s="95">
        <v>35136</v>
      </c>
      <c r="D6128">
        <v>1.5236000000000001</v>
      </c>
      <c r="E6128">
        <v>18.86</v>
      </c>
      <c r="F6128">
        <v>1.2549999999999999</v>
      </c>
      <c r="G6128">
        <v>62.174999999999997</v>
      </c>
      <c r="H6128">
        <v>49.15</v>
      </c>
      <c r="I6128">
        <v>391</v>
      </c>
      <c r="J6128">
        <v>509</v>
      </c>
    </row>
    <row r="6129" spans="3:10" x14ac:dyDescent="0.25">
      <c r="C6129" s="95">
        <v>35135</v>
      </c>
      <c r="D6129">
        <v>1.5241</v>
      </c>
      <c r="E6129">
        <v>18.399999999999999</v>
      </c>
      <c r="F6129">
        <v>1.2484999999999999</v>
      </c>
      <c r="G6129">
        <v>61.625</v>
      </c>
      <c r="H6129">
        <v>49.274999999999999</v>
      </c>
      <c r="I6129">
        <v>393.75</v>
      </c>
      <c r="J6129">
        <v>516.25</v>
      </c>
    </row>
    <row r="6130" spans="3:10" x14ac:dyDescent="0.25">
      <c r="C6130" s="95">
        <v>35132</v>
      </c>
      <c r="D6130">
        <v>1.5215000000000001</v>
      </c>
      <c r="E6130">
        <v>18.190000000000001</v>
      </c>
      <c r="F6130">
        <v>1.2484999999999999</v>
      </c>
      <c r="G6130">
        <v>62.25</v>
      </c>
      <c r="H6130">
        <v>48.9</v>
      </c>
      <c r="I6130">
        <v>392</v>
      </c>
      <c r="J6130">
        <v>516.5</v>
      </c>
    </row>
    <row r="6131" spans="3:10" x14ac:dyDescent="0.25">
      <c r="C6131" s="95">
        <v>35131</v>
      </c>
      <c r="D6131">
        <v>1.5297000000000001</v>
      </c>
      <c r="E6131">
        <v>18.39</v>
      </c>
      <c r="F6131">
        <v>1.2563</v>
      </c>
      <c r="G6131">
        <v>61.524999999999999</v>
      </c>
      <c r="H6131">
        <v>48.75</v>
      </c>
      <c r="I6131">
        <v>390.75</v>
      </c>
      <c r="J6131">
        <v>513.25</v>
      </c>
    </row>
    <row r="6132" spans="3:10" x14ac:dyDescent="0.25">
      <c r="C6132" s="95">
        <v>35130</v>
      </c>
      <c r="D6132">
        <v>1.5295000000000001</v>
      </c>
      <c r="E6132">
        <v>18.38</v>
      </c>
      <c r="F6132">
        <v>1.256</v>
      </c>
      <c r="G6132">
        <v>62.125</v>
      </c>
      <c r="H6132">
        <v>48.5</v>
      </c>
      <c r="I6132">
        <v>383</v>
      </c>
      <c r="J6132">
        <v>503.25</v>
      </c>
    </row>
    <row r="6133" spans="3:10" x14ac:dyDescent="0.25">
      <c r="C6133" s="95">
        <v>35129</v>
      </c>
      <c r="D6133">
        <v>1.53</v>
      </c>
      <c r="E6133">
        <v>17.920000000000002</v>
      </c>
      <c r="F6133">
        <v>1.2589999999999999</v>
      </c>
      <c r="G6133">
        <v>63.25</v>
      </c>
      <c r="H6133">
        <v>48.274999999999999</v>
      </c>
      <c r="I6133">
        <v>383.25</v>
      </c>
      <c r="J6133">
        <v>509.25</v>
      </c>
    </row>
    <row r="6134" spans="3:10" x14ac:dyDescent="0.25">
      <c r="C6134" s="95">
        <v>35128</v>
      </c>
      <c r="D6134">
        <v>1.5275000000000001</v>
      </c>
      <c r="E6134">
        <v>17.5</v>
      </c>
      <c r="F6134">
        <v>1.2549999999999999</v>
      </c>
      <c r="G6134">
        <v>62.725000000000001</v>
      </c>
      <c r="H6134">
        <v>48.475000000000001</v>
      </c>
      <c r="I6134">
        <v>389.25</v>
      </c>
      <c r="J6134">
        <v>512.5</v>
      </c>
    </row>
    <row r="6135" spans="3:10" x14ac:dyDescent="0.25">
      <c r="C6135" s="95">
        <v>35125</v>
      </c>
      <c r="D6135">
        <v>1.5281</v>
      </c>
      <c r="E6135">
        <v>17.760000000000002</v>
      </c>
      <c r="F6135">
        <v>1.2515000000000001</v>
      </c>
      <c r="G6135">
        <v>62.75</v>
      </c>
      <c r="H6135">
        <v>47.8</v>
      </c>
      <c r="I6135">
        <v>393.25</v>
      </c>
      <c r="J6135">
        <v>515.5</v>
      </c>
    </row>
    <row r="6136" spans="3:10" x14ac:dyDescent="0.25">
      <c r="C6136" s="95">
        <v>35124</v>
      </c>
      <c r="D6136">
        <v>1.5313000000000001</v>
      </c>
      <c r="E6136">
        <v>17.760000000000002</v>
      </c>
      <c r="F6136">
        <v>1.2545999999999999</v>
      </c>
      <c r="G6136">
        <v>63.924999999999997</v>
      </c>
      <c r="H6136">
        <v>48.55</v>
      </c>
      <c r="I6136">
        <v>395</v>
      </c>
      <c r="J6136">
        <v>512.5</v>
      </c>
    </row>
    <row r="6137" spans="3:10" x14ac:dyDescent="0.25">
      <c r="C6137" s="95">
        <v>35123</v>
      </c>
      <c r="D6137">
        <v>1.5326</v>
      </c>
      <c r="E6137">
        <v>17.71</v>
      </c>
      <c r="F6137">
        <v>1.2618</v>
      </c>
      <c r="G6137">
        <v>64.650000000000006</v>
      </c>
      <c r="H6137">
        <v>48.05</v>
      </c>
      <c r="I6137">
        <v>391.75</v>
      </c>
      <c r="J6137">
        <v>508</v>
      </c>
    </row>
    <row r="6138" spans="3:10" x14ac:dyDescent="0.25">
      <c r="C6138" s="95">
        <v>35122</v>
      </c>
      <c r="D6138">
        <v>1.5402</v>
      </c>
      <c r="E6138">
        <v>17.97</v>
      </c>
      <c r="F6138">
        <v>1.2695000000000001</v>
      </c>
      <c r="G6138">
        <v>65.025000000000006</v>
      </c>
      <c r="H6138">
        <v>47.475000000000001</v>
      </c>
      <c r="I6138">
        <v>388</v>
      </c>
      <c r="J6138">
        <v>508.5</v>
      </c>
    </row>
    <row r="6139" spans="3:10" x14ac:dyDescent="0.25">
      <c r="C6139" s="95">
        <v>35121</v>
      </c>
      <c r="D6139">
        <v>1.5415000000000001</v>
      </c>
      <c r="E6139">
        <v>17.8</v>
      </c>
      <c r="F6139">
        <v>1.2653000000000001</v>
      </c>
      <c r="G6139">
        <v>65.775000000000006</v>
      </c>
      <c r="H6139">
        <v>47.475000000000001</v>
      </c>
      <c r="I6139">
        <v>385</v>
      </c>
      <c r="J6139">
        <v>506.25</v>
      </c>
    </row>
    <row r="6140" spans="3:10" x14ac:dyDescent="0.25">
      <c r="C6140" s="95">
        <v>35118</v>
      </c>
      <c r="D6140">
        <v>1.5427</v>
      </c>
      <c r="E6140">
        <v>17.55</v>
      </c>
      <c r="F6140">
        <v>1.2675000000000001</v>
      </c>
      <c r="G6140">
        <v>64.45</v>
      </c>
      <c r="H6140">
        <v>46.65</v>
      </c>
      <c r="I6140">
        <v>380.5</v>
      </c>
      <c r="J6140">
        <v>502.75</v>
      </c>
    </row>
    <row r="6141" spans="3:10" x14ac:dyDescent="0.25">
      <c r="C6141" s="95">
        <v>35117</v>
      </c>
      <c r="D6141">
        <v>1.5446</v>
      </c>
      <c r="E6141">
        <v>18.28</v>
      </c>
      <c r="F6141">
        <v>1.2649999999999999</v>
      </c>
      <c r="G6141">
        <v>63</v>
      </c>
      <c r="H6141">
        <v>49.3</v>
      </c>
      <c r="I6141">
        <v>375</v>
      </c>
      <c r="J6141">
        <v>495.5</v>
      </c>
    </row>
    <row r="6142" spans="3:10" x14ac:dyDescent="0.25">
      <c r="C6142" s="95">
        <v>35116</v>
      </c>
      <c r="D6142">
        <v>1.544</v>
      </c>
      <c r="E6142">
        <v>18.22</v>
      </c>
      <c r="F6142">
        <v>1.2663</v>
      </c>
      <c r="G6142">
        <v>63.825000000000003</v>
      </c>
      <c r="H6142">
        <v>49.1</v>
      </c>
      <c r="I6142">
        <v>377.25</v>
      </c>
      <c r="J6142">
        <v>510.5</v>
      </c>
    </row>
    <row r="6143" spans="3:10" x14ac:dyDescent="0.25">
      <c r="C6143" s="95">
        <v>35115</v>
      </c>
      <c r="D6143">
        <v>1.5448</v>
      </c>
      <c r="E6143">
        <v>17.55</v>
      </c>
      <c r="F6143">
        <v>1.2658</v>
      </c>
      <c r="G6143">
        <v>63.674999999999997</v>
      </c>
      <c r="H6143">
        <v>49.2</v>
      </c>
      <c r="I6143">
        <v>379.75</v>
      </c>
      <c r="J6143">
        <v>513</v>
      </c>
    </row>
    <row r="6144" spans="3:10" x14ac:dyDescent="0.25">
      <c r="C6144" s="95">
        <v>35114</v>
      </c>
      <c r="D6144">
        <v>1.5463</v>
      </c>
      <c r="E6144">
        <v>17.22</v>
      </c>
      <c r="F6144">
        <v>1.2662</v>
      </c>
      <c r="G6144">
        <v>63.8</v>
      </c>
      <c r="H6144">
        <v>49.05</v>
      </c>
      <c r="I6144">
        <v>380</v>
      </c>
      <c r="J6144">
        <v>523.25</v>
      </c>
    </row>
    <row r="6145" spans="3:10" x14ac:dyDescent="0.25">
      <c r="C6145" s="95">
        <v>35111</v>
      </c>
      <c r="D6145">
        <v>1.5509999999999999</v>
      </c>
      <c r="E6145">
        <v>17.100000000000001</v>
      </c>
      <c r="F6145">
        <v>1.2565</v>
      </c>
      <c r="G6145">
        <v>63.8</v>
      </c>
      <c r="H6145">
        <v>49.05</v>
      </c>
      <c r="I6145">
        <v>380</v>
      </c>
      <c r="J6145">
        <v>523.25</v>
      </c>
    </row>
    <row r="6146" spans="3:10" x14ac:dyDescent="0.25">
      <c r="C6146" s="95">
        <v>35110</v>
      </c>
      <c r="D6146">
        <v>1.5368999999999999</v>
      </c>
      <c r="E6146">
        <v>17.149999999999999</v>
      </c>
      <c r="F6146">
        <v>1.2497</v>
      </c>
      <c r="G6146">
        <v>63.625</v>
      </c>
      <c r="H6146">
        <v>48.774999999999999</v>
      </c>
      <c r="I6146">
        <v>378.25</v>
      </c>
      <c r="J6146">
        <v>526</v>
      </c>
    </row>
    <row r="6147" spans="3:10" x14ac:dyDescent="0.25">
      <c r="C6147" s="95">
        <v>35109</v>
      </c>
      <c r="D6147">
        <v>1.5423</v>
      </c>
      <c r="E6147">
        <v>17.93</v>
      </c>
      <c r="F6147">
        <v>1.2512000000000001</v>
      </c>
      <c r="G6147">
        <v>63.424999999999997</v>
      </c>
      <c r="H6147">
        <v>48.6</v>
      </c>
      <c r="I6147">
        <v>378.5</v>
      </c>
      <c r="J6147">
        <v>528</v>
      </c>
    </row>
    <row r="6148" spans="3:10" x14ac:dyDescent="0.25">
      <c r="C6148" s="95">
        <v>35108</v>
      </c>
      <c r="D6148">
        <v>1.5370999999999999</v>
      </c>
      <c r="E6148">
        <v>17.79</v>
      </c>
      <c r="F6148">
        <v>1.2465999999999999</v>
      </c>
      <c r="G6148">
        <v>64.525000000000006</v>
      </c>
      <c r="H6148">
        <v>50.1</v>
      </c>
      <c r="I6148">
        <v>371.5</v>
      </c>
      <c r="J6148">
        <v>515.25</v>
      </c>
    </row>
    <row r="6149" spans="3:10" x14ac:dyDescent="0.25">
      <c r="C6149" s="95">
        <v>35107</v>
      </c>
      <c r="D6149">
        <v>1.5269999999999999</v>
      </c>
      <c r="E6149">
        <v>16.93</v>
      </c>
      <c r="F6149">
        <v>1.2455000000000001</v>
      </c>
      <c r="G6149">
        <v>64.775000000000006</v>
      </c>
      <c r="H6149">
        <v>49.95</v>
      </c>
      <c r="I6149">
        <v>365</v>
      </c>
      <c r="J6149">
        <v>511.75</v>
      </c>
    </row>
    <row r="6150" spans="3:10" x14ac:dyDescent="0.25">
      <c r="C6150" s="95">
        <v>35104</v>
      </c>
      <c r="D6150">
        <v>1.5302</v>
      </c>
      <c r="E6150">
        <v>16.78</v>
      </c>
      <c r="F6150">
        <v>1.244</v>
      </c>
      <c r="G6150">
        <v>64.599999999999994</v>
      </c>
      <c r="H6150">
        <v>49</v>
      </c>
      <c r="I6150">
        <v>363</v>
      </c>
      <c r="J6150">
        <v>513.25</v>
      </c>
    </row>
    <row r="6151" spans="3:10" x14ac:dyDescent="0.25">
      <c r="C6151" s="95">
        <v>35103</v>
      </c>
      <c r="D6151">
        <v>1.5375000000000001</v>
      </c>
      <c r="E6151">
        <v>16.739999999999998</v>
      </c>
      <c r="F6151">
        <v>1.2435</v>
      </c>
      <c r="G6151">
        <v>64.3</v>
      </c>
      <c r="H6151">
        <v>48.625</v>
      </c>
      <c r="I6151">
        <v>359.25</v>
      </c>
      <c r="J6151">
        <v>510</v>
      </c>
    </row>
    <row r="6152" spans="3:10" x14ac:dyDescent="0.25">
      <c r="C6152" s="95">
        <v>35102</v>
      </c>
      <c r="D6152">
        <v>1.5371999999999999</v>
      </c>
      <c r="E6152">
        <v>16.59</v>
      </c>
      <c r="F6152">
        <v>1.2430000000000001</v>
      </c>
      <c r="G6152">
        <v>63.55</v>
      </c>
      <c r="H6152">
        <v>47.8</v>
      </c>
      <c r="I6152">
        <v>361</v>
      </c>
      <c r="J6152">
        <v>513.5</v>
      </c>
    </row>
    <row r="6153" spans="3:10" x14ac:dyDescent="0.25">
      <c r="C6153" s="95">
        <v>35101</v>
      </c>
      <c r="D6153">
        <v>1.5414000000000001</v>
      </c>
      <c r="E6153">
        <v>16.61</v>
      </c>
      <c r="F6153">
        <v>1.2475000000000001</v>
      </c>
      <c r="G6153">
        <v>63.85</v>
      </c>
      <c r="H6153">
        <v>47.274999999999999</v>
      </c>
      <c r="I6153">
        <v>363.5</v>
      </c>
      <c r="J6153">
        <v>522.5</v>
      </c>
    </row>
    <row r="6154" spans="3:10" x14ac:dyDescent="0.25">
      <c r="C6154" s="95">
        <v>35100</v>
      </c>
      <c r="D6154">
        <v>1.538</v>
      </c>
      <c r="E6154">
        <v>16.54</v>
      </c>
      <c r="F6154">
        <v>1.2495000000000001</v>
      </c>
      <c r="G6154">
        <v>64.099999999999994</v>
      </c>
      <c r="H6154">
        <v>46.725000000000001</v>
      </c>
      <c r="I6154">
        <v>361.5</v>
      </c>
      <c r="J6154">
        <v>517.75</v>
      </c>
    </row>
    <row r="6155" spans="3:10" x14ac:dyDescent="0.25">
      <c r="C6155" s="95">
        <v>35097</v>
      </c>
      <c r="D6155">
        <v>1.5238</v>
      </c>
      <c r="E6155">
        <v>16.71</v>
      </c>
      <c r="F6155">
        <v>1.2378</v>
      </c>
      <c r="G6155">
        <v>63.774999999999999</v>
      </c>
      <c r="H6155">
        <v>46.674999999999997</v>
      </c>
      <c r="I6155">
        <v>366.75</v>
      </c>
      <c r="J6155">
        <v>526.5</v>
      </c>
    </row>
    <row r="6156" spans="3:10" x14ac:dyDescent="0.25">
      <c r="C6156" s="95">
        <v>35096</v>
      </c>
      <c r="D6156">
        <v>1.5206999999999999</v>
      </c>
      <c r="E6156">
        <v>16.52</v>
      </c>
      <c r="F6156">
        <v>1.2365999999999999</v>
      </c>
      <c r="G6156">
        <v>63.75</v>
      </c>
      <c r="H6156">
        <v>46.825000000000003</v>
      </c>
      <c r="I6156">
        <v>366.5</v>
      </c>
      <c r="J6156">
        <v>517.5</v>
      </c>
    </row>
    <row r="6157" spans="3:10" x14ac:dyDescent="0.25">
      <c r="C6157" s="95">
        <v>35095</v>
      </c>
      <c r="D6157">
        <v>1.5125</v>
      </c>
      <c r="E6157">
        <v>16.52</v>
      </c>
      <c r="F6157">
        <v>1.2335</v>
      </c>
      <c r="G6157">
        <v>64.025000000000006</v>
      </c>
      <c r="H6157">
        <v>46.625</v>
      </c>
      <c r="I6157">
        <v>369</v>
      </c>
      <c r="J6157">
        <v>519.5</v>
      </c>
    </row>
    <row r="6158" spans="3:10" x14ac:dyDescent="0.25">
      <c r="C6158" s="95">
        <v>35094</v>
      </c>
      <c r="D6158">
        <v>1.5051000000000001</v>
      </c>
      <c r="E6158">
        <v>16.37</v>
      </c>
      <c r="F6158">
        <v>1.2295</v>
      </c>
      <c r="G6158">
        <v>63.274999999999999</v>
      </c>
      <c r="H6158">
        <v>47.15</v>
      </c>
      <c r="I6158">
        <v>367.75</v>
      </c>
      <c r="J6158">
        <v>526.25</v>
      </c>
    </row>
    <row r="6159" spans="3:10" x14ac:dyDescent="0.25">
      <c r="C6159" s="95">
        <v>35093</v>
      </c>
      <c r="D6159">
        <v>1.506</v>
      </c>
      <c r="E6159">
        <v>16.22</v>
      </c>
      <c r="F6159">
        <v>1.2315</v>
      </c>
      <c r="G6159">
        <v>63.875</v>
      </c>
      <c r="H6159">
        <v>47.3</v>
      </c>
      <c r="I6159">
        <v>363.75</v>
      </c>
      <c r="J6159">
        <v>520.5</v>
      </c>
    </row>
    <row r="6160" spans="3:10" x14ac:dyDescent="0.25">
      <c r="C6160" s="95">
        <v>35090</v>
      </c>
      <c r="D6160">
        <v>1.5015000000000001</v>
      </c>
      <c r="E6160">
        <v>16.489999999999998</v>
      </c>
      <c r="F6160">
        <v>1.2250000000000001</v>
      </c>
      <c r="G6160">
        <v>63.05</v>
      </c>
      <c r="H6160">
        <v>46.475000000000001</v>
      </c>
      <c r="I6160">
        <v>357.5</v>
      </c>
      <c r="J6160">
        <v>506.75</v>
      </c>
    </row>
    <row r="6161" spans="3:10" x14ac:dyDescent="0.25">
      <c r="C6161" s="95">
        <v>35089</v>
      </c>
      <c r="D6161">
        <v>1.5085</v>
      </c>
      <c r="E6161">
        <v>16.48</v>
      </c>
      <c r="F6161">
        <v>1.2323999999999999</v>
      </c>
      <c r="G6161">
        <v>63.4</v>
      </c>
      <c r="H6161">
        <v>46.45</v>
      </c>
      <c r="I6161">
        <v>356.25</v>
      </c>
      <c r="J6161">
        <v>490.75</v>
      </c>
    </row>
    <row r="6162" spans="3:10" x14ac:dyDescent="0.25">
      <c r="C6162" s="95">
        <v>35088</v>
      </c>
      <c r="D6162">
        <v>1.5109999999999999</v>
      </c>
      <c r="E6162">
        <v>16.989999999999998</v>
      </c>
      <c r="F6162">
        <v>1.2383999999999999</v>
      </c>
      <c r="G6162">
        <v>63.45</v>
      </c>
      <c r="H6162">
        <v>45.774999999999999</v>
      </c>
      <c r="I6162">
        <v>358.75</v>
      </c>
      <c r="J6162">
        <v>491.75</v>
      </c>
    </row>
    <row r="6163" spans="3:10" x14ac:dyDescent="0.25">
      <c r="C6163" s="95">
        <v>35087</v>
      </c>
      <c r="D6163">
        <v>1.5137</v>
      </c>
      <c r="E6163">
        <v>16.87</v>
      </c>
      <c r="F6163">
        <v>1.2434000000000001</v>
      </c>
      <c r="G6163">
        <v>64.099999999999994</v>
      </c>
      <c r="H6163">
        <v>45.475000000000001</v>
      </c>
      <c r="I6163">
        <v>360.75</v>
      </c>
      <c r="J6163">
        <v>492.25</v>
      </c>
    </row>
    <row r="6164" spans="3:10" x14ac:dyDescent="0.25">
      <c r="C6164" s="95">
        <v>35086</v>
      </c>
      <c r="D6164">
        <v>1.5115000000000001</v>
      </c>
      <c r="E6164">
        <v>16.989999999999998</v>
      </c>
      <c r="F6164">
        <v>1.2464999999999999</v>
      </c>
      <c r="G6164">
        <v>64.575000000000003</v>
      </c>
      <c r="H6164">
        <v>45.2</v>
      </c>
      <c r="I6164">
        <v>357.75</v>
      </c>
      <c r="J6164">
        <v>482.25</v>
      </c>
    </row>
    <row r="6165" spans="3:10" x14ac:dyDescent="0.25">
      <c r="C6165" s="95">
        <v>35083</v>
      </c>
      <c r="D6165">
        <v>1.5069999999999999</v>
      </c>
      <c r="E6165">
        <v>17.12</v>
      </c>
      <c r="F6165">
        <v>1.2456</v>
      </c>
      <c r="G6165">
        <v>65.174999999999997</v>
      </c>
      <c r="H6165">
        <v>44.875</v>
      </c>
      <c r="I6165">
        <v>360.75</v>
      </c>
      <c r="J6165">
        <v>487.25</v>
      </c>
    </row>
    <row r="6166" spans="3:10" x14ac:dyDescent="0.25">
      <c r="C6166" s="95">
        <v>35082</v>
      </c>
      <c r="D6166">
        <v>1.5145</v>
      </c>
      <c r="E6166">
        <v>17.32</v>
      </c>
      <c r="F6166">
        <v>1.2538</v>
      </c>
      <c r="G6166">
        <v>65.2</v>
      </c>
      <c r="H6166">
        <v>45.424999999999997</v>
      </c>
      <c r="I6166">
        <v>355</v>
      </c>
      <c r="J6166">
        <v>483</v>
      </c>
    </row>
    <row r="6167" spans="3:10" x14ac:dyDescent="0.25">
      <c r="C6167" s="95">
        <v>35081</v>
      </c>
      <c r="D6167">
        <v>1.522</v>
      </c>
      <c r="E6167">
        <v>17.09</v>
      </c>
      <c r="F6167">
        <v>1.258</v>
      </c>
      <c r="G6167">
        <v>65.8</v>
      </c>
      <c r="H6167">
        <v>45.625</v>
      </c>
      <c r="I6167">
        <v>351.25</v>
      </c>
      <c r="J6167">
        <v>479</v>
      </c>
    </row>
    <row r="6168" spans="3:10" x14ac:dyDescent="0.25">
      <c r="C6168" s="95">
        <v>35080</v>
      </c>
      <c r="D6168">
        <v>1.5351999999999999</v>
      </c>
      <c r="E6168">
        <v>17.760000000000002</v>
      </c>
      <c r="F6168">
        <v>1.2621</v>
      </c>
      <c r="G6168">
        <v>65.674999999999997</v>
      </c>
      <c r="H6168">
        <v>46</v>
      </c>
      <c r="I6168">
        <v>354</v>
      </c>
      <c r="J6168">
        <v>480</v>
      </c>
    </row>
    <row r="6169" spans="3:10" x14ac:dyDescent="0.25">
      <c r="C6169" s="95">
        <v>35079</v>
      </c>
      <c r="D6169">
        <v>1.5441</v>
      </c>
      <c r="E6169">
        <v>17.559999999999999</v>
      </c>
      <c r="F6169">
        <v>1.2775000000000001</v>
      </c>
      <c r="G6169">
        <v>66.275000000000006</v>
      </c>
      <c r="H6169">
        <v>45.524999999999999</v>
      </c>
      <c r="I6169">
        <v>365</v>
      </c>
      <c r="J6169">
        <v>496</v>
      </c>
    </row>
    <row r="6170" spans="3:10" x14ac:dyDescent="0.25">
      <c r="C6170" s="95">
        <v>35076</v>
      </c>
      <c r="D6170">
        <v>1.546</v>
      </c>
      <c r="E6170">
        <v>17.41</v>
      </c>
      <c r="F6170">
        <v>1.2810999999999999</v>
      </c>
      <c r="G6170">
        <v>65.775000000000006</v>
      </c>
      <c r="H6170">
        <v>45.674999999999997</v>
      </c>
      <c r="I6170">
        <v>362.75</v>
      </c>
      <c r="J6170">
        <v>498.5</v>
      </c>
    </row>
    <row r="6171" spans="3:10" x14ac:dyDescent="0.25">
      <c r="C6171" s="95">
        <v>35075</v>
      </c>
      <c r="D6171">
        <v>1.5441</v>
      </c>
      <c r="E6171">
        <v>17.89</v>
      </c>
      <c r="F6171">
        <v>1.2885</v>
      </c>
      <c r="G6171">
        <v>65.625</v>
      </c>
      <c r="H6171">
        <v>46.125</v>
      </c>
      <c r="I6171">
        <v>357.5</v>
      </c>
      <c r="J6171">
        <v>489</v>
      </c>
    </row>
    <row r="6172" spans="3:10" x14ac:dyDescent="0.25">
      <c r="C6172" s="95">
        <v>35074</v>
      </c>
      <c r="D6172">
        <v>1.5466</v>
      </c>
      <c r="E6172">
        <v>18.5</v>
      </c>
      <c r="F6172">
        <v>1.2931999999999999</v>
      </c>
      <c r="G6172">
        <v>65.424999999999997</v>
      </c>
      <c r="H6172">
        <v>45.35</v>
      </c>
      <c r="I6172">
        <v>362.25</v>
      </c>
      <c r="J6172">
        <v>495</v>
      </c>
    </row>
    <row r="6173" spans="3:10" x14ac:dyDescent="0.25">
      <c r="C6173" s="95">
        <v>35073</v>
      </c>
      <c r="D6173">
        <v>1.5495000000000001</v>
      </c>
      <c r="E6173">
        <v>18.66</v>
      </c>
      <c r="F6173">
        <v>1.2908999999999999</v>
      </c>
      <c r="G6173">
        <v>66.424999999999997</v>
      </c>
      <c r="H6173">
        <v>45.924999999999997</v>
      </c>
      <c r="I6173">
        <v>366.75</v>
      </c>
      <c r="J6173">
        <v>495.75</v>
      </c>
    </row>
    <row r="6174" spans="3:10" x14ac:dyDescent="0.25">
      <c r="C6174" s="95">
        <v>35072</v>
      </c>
      <c r="D6174">
        <v>1.552</v>
      </c>
      <c r="E6174">
        <v>19.22</v>
      </c>
      <c r="F6174">
        <v>1.2856000000000001</v>
      </c>
      <c r="G6174">
        <v>66.424999999999997</v>
      </c>
      <c r="H6174">
        <v>45.924999999999997</v>
      </c>
      <c r="I6174">
        <v>360.5</v>
      </c>
      <c r="J6174">
        <v>483.5</v>
      </c>
    </row>
    <row r="6175" spans="3:10" x14ac:dyDescent="0.25">
      <c r="C6175" s="95">
        <v>35069</v>
      </c>
      <c r="D6175">
        <v>1.552</v>
      </c>
      <c r="E6175">
        <v>19.05</v>
      </c>
      <c r="F6175">
        <v>1.2838000000000001</v>
      </c>
      <c r="G6175">
        <v>66.424999999999997</v>
      </c>
      <c r="H6175">
        <v>45.924999999999997</v>
      </c>
      <c r="I6175">
        <v>366.5</v>
      </c>
      <c r="J6175">
        <v>493.5</v>
      </c>
    </row>
    <row r="6176" spans="3:10" x14ac:dyDescent="0.25">
      <c r="C6176" s="95">
        <v>35068</v>
      </c>
      <c r="D6176">
        <v>1.5515000000000001</v>
      </c>
      <c r="E6176">
        <v>18.68</v>
      </c>
      <c r="F6176">
        <v>1.2795000000000001</v>
      </c>
      <c r="G6176">
        <v>66.375</v>
      </c>
      <c r="H6176">
        <v>45.7</v>
      </c>
      <c r="I6176">
        <v>369</v>
      </c>
      <c r="J6176">
        <v>500.25</v>
      </c>
    </row>
    <row r="6177" spans="3:10" x14ac:dyDescent="0.25">
      <c r="C6177" s="95">
        <v>35067</v>
      </c>
      <c r="D6177">
        <v>1.5505</v>
      </c>
      <c r="E6177">
        <v>18.63</v>
      </c>
      <c r="F6177">
        <v>1.274</v>
      </c>
      <c r="G6177">
        <v>66.650000000000006</v>
      </c>
      <c r="H6177">
        <v>45.575000000000003</v>
      </c>
      <c r="I6177">
        <v>374</v>
      </c>
      <c r="J6177">
        <v>508.25</v>
      </c>
    </row>
    <row r="6178" spans="3:10" x14ac:dyDescent="0.25">
      <c r="C6178" s="95">
        <v>35066</v>
      </c>
      <c r="D6178">
        <v>1.5542</v>
      </c>
      <c r="E6178">
        <v>18.62</v>
      </c>
      <c r="F6178">
        <v>1.2791999999999999</v>
      </c>
      <c r="G6178">
        <v>66</v>
      </c>
      <c r="H6178">
        <v>47.075000000000003</v>
      </c>
      <c r="I6178">
        <v>373.25</v>
      </c>
      <c r="J6178">
        <v>508.5</v>
      </c>
    </row>
    <row r="6179" spans="3:10" x14ac:dyDescent="0.25">
      <c r="C6179" s="95">
        <v>35065</v>
      </c>
      <c r="D6179">
        <v>1.55</v>
      </c>
      <c r="E6179">
        <v>18.329999999999998</v>
      </c>
      <c r="F6179">
        <v>1.2769999999999999</v>
      </c>
      <c r="G6179">
        <v>66.424999999999997</v>
      </c>
      <c r="H6179">
        <v>48.575000000000003</v>
      </c>
      <c r="I6179">
        <v>369.25</v>
      </c>
      <c r="J6179">
        <v>512.25</v>
      </c>
    </row>
    <row r="6180" spans="3:10" x14ac:dyDescent="0.25">
      <c r="C6180" s="95">
        <v>35062</v>
      </c>
      <c r="D6180">
        <v>1.55</v>
      </c>
      <c r="E6180">
        <v>18.329999999999998</v>
      </c>
      <c r="F6180">
        <v>1.2769999999999999</v>
      </c>
      <c r="G6180">
        <v>66.424999999999997</v>
      </c>
      <c r="H6180">
        <v>48.575000000000003</v>
      </c>
      <c r="I6180">
        <v>369.25</v>
      </c>
      <c r="J6180">
        <v>512.25</v>
      </c>
    </row>
    <row r="6181" spans="3:10" x14ac:dyDescent="0.25">
      <c r="C6181" s="95">
        <v>35061</v>
      </c>
      <c r="D6181">
        <v>1.5475000000000001</v>
      </c>
      <c r="E6181">
        <v>18.260000000000002</v>
      </c>
      <c r="F6181">
        <v>1.2763</v>
      </c>
      <c r="G6181">
        <v>66.75</v>
      </c>
      <c r="H6181">
        <v>50.075000000000003</v>
      </c>
      <c r="I6181">
        <v>363.75</v>
      </c>
      <c r="J6181">
        <v>509.5</v>
      </c>
    </row>
    <row r="6182" spans="3:10" x14ac:dyDescent="0.25">
      <c r="C6182" s="95">
        <v>35060</v>
      </c>
      <c r="D6182">
        <v>1.5585</v>
      </c>
      <c r="E6182">
        <v>18.350000000000001</v>
      </c>
      <c r="F6182">
        <v>1.2785</v>
      </c>
      <c r="G6182">
        <v>66.375</v>
      </c>
      <c r="H6182">
        <v>49.825000000000003</v>
      </c>
      <c r="I6182">
        <v>360.75</v>
      </c>
      <c r="J6182">
        <v>503.5</v>
      </c>
    </row>
    <row r="6183" spans="3:10" x14ac:dyDescent="0.25">
      <c r="C6183" s="95">
        <v>35059</v>
      </c>
      <c r="D6183">
        <v>1.5595000000000001</v>
      </c>
      <c r="E6183">
        <v>17.82</v>
      </c>
      <c r="F6183">
        <v>1.28</v>
      </c>
      <c r="G6183">
        <v>66.95</v>
      </c>
      <c r="H6183">
        <v>50.3</v>
      </c>
      <c r="I6183">
        <v>363</v>
      </c>
      <c r="J6183">
        <v>503.5</v>
      </c>
    </row>
    <row r="6184" spans="3:10" x14ac:dyDescent="0.25">
      <c r="C6184" s="95">
        <v>35058</v>
      </c>
      <c r="D6184">
        <v>1.5445</v>
      </c>
      <c r="E6184">
        <v>17.82</v>
      </c>
      <c r="F6184">
        <v>1.2766</v>
      </c>
      <c r="G6184">
        <v>67.674999999999997</v>
      </c>
      <c r="H6184">
        <v>50.25</v>
      </c>
      <c r="I6184">
        <v>358.25</v>
      </c>
      <c r="J6184">
        <v>501</v>
      </c>
    </row>
    <row r="6185" spans="3:10" x14ac:dyDescent="0.25">
      <c r="C6185" s="95">
        <v>35055</v>
      </c>
      <c r="D6185">
        <v>1.5425</v>
      </c>
      <c r="E6185">
        <v>17.82</v>
      </c>
      <c r="F6185">
        <v>1.2770999999999999</v>
      </c>
      <c r="G6185">
        <v>67.674999999999997</v>
      </c>
      <c r="H6185">
        <v>50.25</v>
      </c>
      <c r="I6185">
        <v>358.25</v>
      </c>
      <c r="J6185">
        <v>501</v>
      </c>
    </row>
    <row r="6186" spans="3:10" x14ac:dyDescent="0.25">
      <c r="C6186" s="95">
        <v>35054</v>
      </c>
      <c r="D6186">
        <v>1.5415000000000001</v>
      </c>
      <c r="E6186">
        <v>17.8</v>
      </c>
      <c r="F6186">
        <v>1.276</v>
      </c>
      <c r="G6186">
        <v>67.275000000000006</v>
      </c>
      <c r="H6186">
        <v>49.55</v>
      </c>
      <c r="I6186">
        <v>352.5</v>
      </c>
      <c r="J6186">
        <v>499</v>
      </c>
    </row>
    <row r="6187" spans="3:10" x14ac:dyDescent="0.25">
      <c r="C6187" s="95">
        <v>35053</v>
      </c>
      <c r="D6187">
        <v>1.54</v>
      </c>
      <c r="E6187">
        <v>17.850000000000001</v>
      </c>
      <c r="F6187">
        <v>1.2761</v>
      </c>
      <c r="G6187">
        <v>67.075000000000003</v>
      </c>
      <c r="H6187">
        <v>47.55</v>
      </c>
      <c r="I6187">
        <v>354.5</v>
      </c>
      <c r="J6187">
        <v>501.5</v>
      </c>
    </row>
    <row r="6188" spans="3:10" x14ac:dyDescent="0.25">
      <c r="C6188" s="95">
        <v>35052</v>
      </c>
      <c r="D6188">
        <v>1.5418000000000001</v>
      </c>
      <c r="E6188">
        <v>17.739999999999998</v>
      </c>
      <c r="F6188">
        <v>1.2725</v>
      </c>
      <c r="G6188">
        <v>67.3</v>
      </c>
      <c r="H6188">
        <v>48.075000000000003</v>
      </c>
      <c r="I6188">
        <v>343.25</v>
      </c>
      <c r="J6188">
        <v>510.75</v>
      </c>
    </row>
    <row r="6189" spans="3:10" x14ac:dyDescent="0.25">
      <c r="C6189" s="95">
        <v>35051</v>
      </c>
      <c r="D6189">
        <v>1.5415000000000001</v>
      </c>
      <c r="E6189">
        <v>17.88</v>
      </c>
      <c r="F6189">
        <v>1.2833000000000001</v>
      </c>
      <c r="G6189">
        <v>67.275000000000006</v>
      </c>
      <c r="H6189">
        <v>48.674999999999997</v>
      </c>
      <c r="I6189">
        <v>342.25</v>
      </c>
      <c r="J6189">
        <v>515.75</v>
      </c>
    </row>
    <row r="6190" spans="3:10" x14ac:dyDescent="0.25">
      <c r="C6190" s="95">
        <v>35048</v>
      </c>
      <c r="D6190">
        <v>1.536</v>
      </c>
      <c r="E6190">
        <v>17.829999999999998</v>
      </c>
      <c r="F6190">
        <v>1.2725</v>
      </c>
      <c r="G6190">
        <v>67.599999999999994</v>
      </c>
      <c r="H6190">
        <v>48</v>
      </c>
      <c r="I6190">
        <v>337</v>
      </c>
      <c r="J6190">
        <v>506.5</v>
      </c>
    </row>
    <row r="6191" spans="3:10" x14ac:dyDescent="0.25">
      <c r="C6191" s="95">
        <v>35047</v>
      </c>
      <c r="D6191">
        <v>1.5431999999999999</v>
      </c>
      <c r="E6191">
        <v>18.059999999999999</v>
      </c>
      <c r="F6191">
        <v>1.2729999999999999</v>
      </c>
      <c r="G6191">
        <v>67.174999999999997</v>
      </c>
      <c r="H6191">
        <v>47.95</v>
      </c>
      <c r="I6191">
        <v>338.5</v>
      </c>
      <c r="J6191">
        <v>507.75</v>
      </c>
    </row>
    <row r="6192" spans="3:10" x14ac:dyDescent="0.25">
      <c r="C6192" s="95">
        <v>35046</v>
      </c>
      <c r="D6192">
        <v>1.5338000000000001</v>
      </c>
      <c r="E6192">
        <v>17.940000000000001</v>
      </c>
      <c r="F6192">
        <v>1.2628999999999999</v>
      </c>
      <c r="G6192">
        <v>67.3</v>
      </c>
      <c r="H6192">
        <v>48.274999999999999</v>
      </c>
      <c r="I6192">
        <v>339.75</v>
      </c>
      <c r="J6192">
        <v>515.75</v>
      </c>
    </row>
    <row r="6193" spans="3:10" x14ac:dyDescent="0.25">
      <c r="C6193" s="95">
        <v>35045</v>
      </c>
      <c r="D6193">
        <v>1.5329999999999999</v>
      </c>
      <c r="E6193">
        <v>17.43</v>
      </c>
      <c r="F6193">
        <v>1.2669999999999999</v>
      </c>
      <c r="G6193">
        <v>67.224999999999994</v>
      </c>
      <c r="H6193">
        <v>47.25</v>
      </c>
      <c r="I6193">
        <v>337.75</v>
      </c>
      <c r="J6193">
        <v>514</v>
      </c>
    </row>
    <row r="6194" spans="3:10" x14ac:dyDescent="0.25">
      <c r="C6194" s="95">
        <v>35044</v>
      </c>
      <c r="D6194">
        <v>1.5325</v>
      </c>
      <c r="E6194">
        <v>17.52</v>
      </c>
      <c r="F6194">
        <v>1.2716000000000001</v>
      </c>
      <c r="G6194">
        <v>67.674999999999997</v>
      </c>
      <c r="H6194">
        <v>47.3</v>
      </c>
      <c r="I6194">
        <v>339.5</v>
      </c>
      <c r="J6194">
        <v>518.5</v>
      </c>
    </row>
    <row r="6195" spans="3:10" x14ac:dyDescent="0.25">
      <c r="C6195" s="95">
        <v>35041</v>
      </c>
      <c r="D6195">
        <v>1.5329999999999999</v>
      </c>
      <c r="E6195">
        <v>17.760000000000002</v>
      </c>
      <c r="F6195">
        <v>1.2726</v>
      </c>
      <c r="G6195">
        <v>68.275000000000006</v>
      </c>
      <c r="H6195">
        <v>47.25</v>
      </c>
      <c r="I6195">
        <v>336.75</v>
      </c>
      <c r="J6195">
        <v>517.5</v>
      </c>
    </row>
    <row r="6196" spans="3:10" x14ac:dyDescent="0.25">
      <c r="C6196" s="95">
        <v>35040</v>
      </c>
      <c r="D6196">
        <v>1.534</v>
      </c>
      <c r="E6196">
        <v>17.57</v>
      </c>
      <c r="F6196">
        <v>1.2735000000000001</v>
      </c>
      <c r="G6196">
        <v>67.875</v>
      </c>
      <c r="H6196">
        <v>47.174999999999997</v>
      </c>
      <c r="I6196">
        <v>333</v>
      </c>
      <c r="J6196">
        <v>516</v>
      </c>
    </row>
    <row r="6197" spans="3:10" x14ac:dyDescent="0.25">
      <c r="C6197" s="95">
        <v>35039</v>
      </c>
      <c r="D6197">
        <v>1.5422</v>
      </c>
      <c r="E6197">
        <v>17.59</v>
      </c>
      <c r="F6197">
        <v>1.2775000000000001</v>
      </c>
      <c r="G6197">
        <v>67.650000000000006</v>
      </c>
      <c r="H6197">
        <v>46.625</v>
      </c>
      <c r="I6197">
        <v>334.75</v>
      </c>
      <c r="J6197">
        <v>507.75</v>
      </c>
    </row>
    <row r="6198" spans="3:10" x14ac:dyDescent="0.25">
      <c r="C6198" s="95">
        <v>35038</v>
      </c>
      <c r="D6198">
        <v>1.5425</v>
      </c>
      <c r="E6198">
        <v>17.52</v>
      </c>
      <c r="F6198">
        <v>1.2846</v>
      </c>
      <c r="G6198">
        <v>67.924999999999997</v>
      </c>
      <c r="H6198">
        <v>46.05</v>
      </c>
      <c r="I6198">
        <v>334.25</v>
      </c>
      <c r="J6198">
        <v>504</v>
      </c>
    </row>
    <row r="6199" spans="3:10" x14ac:dyDescent="0.25">
      <c r="C6199" s="95">
        <v>35037</v>
      </c>
      <c r="D6199">
        <v>1.5321</v>
      </c>
      <c r="E6199">
        <v>17.45</v>
      </c>
      <c r="F6199">
        <v>1.2765</v>
      </c>
      <c r="G6199">
        <v>68.424999999999997</v>
      </c>
      <c r="H6199">
        <v>46.475000000000001</v>
      </c>
      <c r="I6199">
        <v>329.5</v>
      </c>
      <c r="J6199">
        <v>494.5</v>
      </c>
    </row>
    <row r="6200" spans="3:10" x14ac:dyDescent="0.25">
      <c r="C6200" s="95">
        <v>35034</v>
      </c>
      <c r="D6200">
        <v>1.5305</v>
      </c>
      <c r="E6200">
        <v>17.25</v>
      </c>
      <c r="F6200">
        <v>1.2751999999999999</v>
      </c>
      <c r="G6200">
        <v>68.474999999999994</v>
      </c>
      <c r="H6200">
        <v>45.35</v>
      </c>
      <c r="I6200">
        <v>331.25</v>
      </c>
      <c r="J6200">
        <v>500.5</v>
      </c>
    </row>
    <row r="6201" spans="3:10" x14ac:dyDescent="0.25">
      <c r="C6201" s="95">
        <v>35033</v>
      </c>
      <c r="D6201">
        <v>1.5315000000000001</v>
      </c>
      <c r="E6201">
        <v>17.04</v>
      </c>
      <c r="F6201">
        <v>1.2749999999999999</v>
      </c>
      <c r="G6201">
        <v>67.599999999999994</v>
      </c>
      <c r="H6201">
        <v>44.875</v>
      </c>
      <c r="I6201">
        <v>330.75</v>
      </c>
      <c r="J6201">
        <v>501.5</v>
      </c>
    </row>
    <row r="6202" spans="3:10" x14ac:dyDescent="0.25">
      <c r="C6202" s="95">
        <v>35032</v>
      </c>
      <c r="D6202">
        <v>1.5338000000000001</v>
      </c>
      <c r="E6202">
        <v>17.079999999999998</v>
      </c>
      <c r="F6202">
        <v>1.2854000000000001</v>
      </c>
      <c r="G6202">
        <v>67.349999999999994</v>
      </c>
      <c r="H6202">
        <v>44.15</v>
      </c>
      <c r="I6202">
        <v>328.75</v>
      </c>
      <c r="J6202">
        <v>501</v>
      </c>
    </row>
    <row r="6203" spans="3:10" x14ac:dyDescent="0.25">
      <c r="C6203" s="95">
        <v>35031</v>
      </c>
      <c r="D6203">
        <v>1.5432999999999999</v>
      </c>
      <c r="E6203">
        <v>17.14</v>
      </c>
      <c r="F6203">
        <v>1.292</v>
      </c>
      <c r="G6203">
        <v>67.875</v>
      </c>
      <c r="H6203">
        <v>44.25</v>
      </c>
      <c r="I6203">
        <v>324.75</v>
      </c>
      <c r="J6203">
        <v>493</v>
      </c>
    </row>
    <row r="6204" spans="3:10" x14ac:dyDescent="0.25">
      <c r="C6204" s="95">
        <v>35030</v>
      </c>
      <c r="D6204">
        <v>1.5524</v>
      </c>
      <c r="E6204">
        <v>17.18</v>
      </c>
      <c r="F6204">
        <v>1.2887999999999999</v>
      </c>
      <c r="G6204">
        <v>67.424999999999997</v>
      </c>
      <c r="H6204">
        <v>44.55</v>
      </c>
      <c r="I6204">
        <v>324.75</v>
      </c>
      <c r="J6204">
        <v>495.5</v>
      </c>
    </row>
    <row r="6205" spans="3:10" x14ac:dyDescent="0.25">
      <c r="C6205" s="95">
        <v>35027</v>
      </c>
      <c r="D6205">
        <v>1.5595000000000001</v>
      </c>
      <c r="E6205">
        <v>16.79</v>
      </c>
      <c r="F6205">
        <v>1.2988</v>
      </c>
      <c r="G6205">
        <v>67.474999999999994</v>
      </c>
      <c r="H6205">
        <v>44.55</v>
      </c>
      <c r="I6205">
        <v>328</v>
      </c>
      <c r="J6205">
        <v>501.25</v>
      </c>
    </row>
    <row r="6206" spans="3:10" x14ac:dyDescent="0.25">
      <c r="C6206" s="95">
        <v>35026</v>
      </c>
      <c r="D6206">
        <v>1.5625</v>
      </c>
      <c r="E6206">
        <v>16.739999999999998</v>
      </c>
      <c r="F6206">
        <v>1.2996000000000001</v>
      </c>
      <c r="G6206">
        <v>67.375</v>
      </c>
      <c r="H6206">
        <v>44.024999999999999</v>
      </c>
      <c r="I6206">
        <v>325.25</v>
      </c>
      <c r="J6206">
        <v>498.25</v>
      </c>
    </row>
    <row r="6207" spans="3:10" x14ac:dyDescent="0.25">
      <c r="C6207" s="95">
        <v>35025</v>
      </c>
      <c r="D6207">
        <v>1.5634999999999999</v>
      </c>
      <c r="E6207">
        <v>16.75</v>
      </c>
      <c r="F6207">
        <v>1.3012999999999999</v>
      </c>
      <c r="G6207">
        <v>67.375</v>
      </c>
      <c r="H6207">
        <v>44.024999999999999</v>
      </c>
      <c r="I6207">
        <v>325.25</v>
      </c>
      <c r="J6207">
        <v>498.25</v>
      </c>
    </row>
    <row r="6208" spans="3:10" x14ac:dyDescent="0.25">
      <c r="C6208" s="95">
        <v>35024</v>
      </c>
      <c r="D6208">
        <v>1.5571999999999999</v>
      </c>
      <c r="E6208">
        <v>16.75</v>
      </c>
      <c r="F6208">
        <v>1.3013999999999999</v>
      </c>
      <c r="G6208">
        <v>67.575000000000003</v>
      </c>
      <c r="H6208">
        <v>44.024999999999999</v>
      </c>
      <c r="I6208">
        <v>323.5</v>
      </c>
      <c r="J6208">
        <v>495</v>
      </c>
    </row>
    <row r="6209" spans="3:10" x14ac:dyDescent="0.25">
      <c r="C6209" s="95">
        <v>35023</v>
      </c>
      <c r="D6209">
        <v>1.5544</v>
      </c>
      <c r="E6209">
        <v>16.809999999999999</v>
      </c>
      <c r="F6209">
        <v>1.3023</v>
      </c>
      <c r="G6209">
        <v>68.575000000000003</v>
      </c>
      <c r="H6209">
        <v>44.024999999999999</v>
      </c>
      <c r="I6209">
        <v>326.5</v>
      </c>
      <c r="J6209">
        <v>496</v>
      </c>
    </row>
    <row r="6210" spans="3:10" x14ac:dyDescent="0.25">
      <c r="C6210" s="95">
        <v>35020</v>
      </c>
      <c r="D6210">
        <v>1.5432999999999999</v>
      </c>
      <c r="E6210">
        <v>16.93</v>
      </c>
      <c r="F6210">
        <v>1.3085</v>
      </c>
      <c r="G6210">
        <v>68.674999999999997</v>
      </c>
      <c r="H6210">
        <v>44.075000000000003</v>
      </c>
      <c r="I6210">
        <v>328</v>
      </c>
      <c r="J6210">
        <v>492.5</v>
      </c>
    </row>
    <row r="6211" spans="3:10" x14ac:dyDescent="0.25">
      <c r="C6211" s="95">
        <v>35019</v>
      </c>
      <c r="D6211">
        <v>1.5552999999999999</v>
      </c>
      <c r="E6211">
        <v>16.68</v>
      </c>
      <c r="F6211">
        <v>1.2999000000000001</v>
      </c>
      <c r="G6211">
        <v>68.674999999999997</v>
      </c>
      <c r="H6211">
        <v>43.774999999999999</v>
      </c>
      <c r="I6211">
        <v>323.25</v>
      </c>
      <c r="J6211">
        <v>491.25</v>
      </c>
    </row>
    <row r="6212" spans="3:10" x14ac:dyDescent="0.25">
      <c r="C6212" s="95">
        <v>35018</v>
      </c>
      <c r="D6212">
        <v>1.5580000000000001</v>
      </c>
      <c r="E6212">
        <v>16.73</v>
      </c>
      <c r="F6212">
        <v>1.3001</v>
      </c>
      <c r="G6212">
        <v>68.575000000000003</v>
      </c>
      <c r="H6212">
        <v>44.325000000000003</v>
      </c>
      <c r="I6212">
        <v>320.75</v>
      </c>
      <c r="J6212">
        <v>484.25</v>
      </c>
    </row>
    <row r="6213" spans="3:10" x14ac:dyDescent="0.25">
      <c r="C6213" s="95">
        <v>35017</v>
      </c>
      <c r="D6213">
        <v>1.5588</v>
      </c>
      <c r="E6213">
        <v>16.62</v>
      </c>
      <c r="F6213">
        <v>1.2955000000000001</v>
      </c>
      <c r="G6213">
        <v>68.8</v>
      </c>
      <c r="H6213">
        <v>44.3</v>
      </c>
      <c r="I6213">
        <v>321.75</v>
      </c>
      <c r="J6213">
        <v>490.5</v>
      </c>
    </row>
    <row r="6214" spans="3:10" x14ac:dyDescent="0.25">
      <c r="C6214" s="95">
        <v>35016</v>
      </c>
      <c r="D6214">
        <v>1.5535000000000001</v>
      </c>
      <c r="E6214">
        <v>16.600000000000001</v>
      </c>
      <c r="F6214">
        <v>1.2905</v>
      </c>
      <c r="G6214">
        <v>69</v>
      </c>
      <c r="H6214">
        <v>44.524999999999999</v>
      </c>
      <c r="I6214">
        <v>325.25</v>
      </c>
      <c r="J6214">
        <v>490</v>
      </c>
    </row>
    <row r="6215" spans="3:10" x14ac:dyDescent="0.25">
      <c r="C6215" s="95">
        <v>35013</v>
      </c>
      <c r="D6215">
        <v>1.5665</v>
      </c>
      <c r="E6215">
        <v>16.579999999999998</v>
      </c>
      <c r="F6215">
        <v>1.2909999999999999</v>
      </c>
      <c r="G6215">
        <v>69.150000000000006</v>
      </c>
      <c r="H6215">
        <v>43.424999999999997</v>
      </c>
      <c r="I6215">
        <v>327.75</v>
      </c>
      <c r="J6215">
        <v>497</v>
      </c>
    </row>
    <row r="6216" spans="3:10" x14ac:dyDescent="0.25">
      <c r="C6216" s="95">
        <v>35012</v>
      </c>
      <c r="D6216">
        <v>1.5788</v>
      </c>
      <c r="E6216">
        <v>16.649999999999999</v>
      </c>
      <c r="F6216">
        <v>1.3035000000000001</v>
      </c>
      <c r="G6216">
        <v>69.150000000000006</v>
      </c>
      <c r="H6216">
        <v>43.625</v>
      </c>
      <c r="I6216">
        <v>327.25</v>
      </c>
      <c r="J6216">
        <v>485.25</v>
      </c>
    </row>
    <row r="6217" spans="3:10" x14ac:dyDescent="0.25">
      <c r="C6217" s="95">
        <v>35011</v>
      </c>
      <c r="D6217">
        <v>1.579</v>
      </c>
      <c r="E6217">
        <v>16.62</v>
      </c>
      <c r="F6217">
        <v>1.2922</v>
      </c>
      <c r="G6217">
        <v>67.825000000000003</v>
      </c>
      <c r="H6217">
        <v>42.975000000000001</v>
      </c>
      <c r="I6217">
        <v>331</v>
      </c>
      <c r="J6217">
        <v>493</v>
      </c>
    </row>
    <row r="6218" spans="3:10" x14ac:dyDescent="0.25">
      <c r="C6218" s="95">
        <v>35010</v>
      </c>
      <c r="D6218">
        <v>1.5805</v>
      </c>
      <c r="E6218">
        <v>16.399999999999999</v>
      </c>
      <c r="F6218">
        <v>1.2957000000000001</v>
      </c>
      <c r="G6218">
        <v>67.75</v>
      </c>
      <c r="H6218">
        <v>43.25</v>
      </c>
      <c r="I6218">
        <v>331.75</v>
      </c>
      <c r="J6218">
        <v>492</v>
      </c>
    </row>
    <row r="6219" spans="3:10" x14ac:dyDescent="0.25">
      <c r="C6219" s="95">
        <v>35009</v>
      </c>
      <c r="D6219">
        <v>1.58</v>
      </c>
      <c r="E6219">
        <v>16.47</v>
      </c>
      <c r="F6219">
        <v>1.2957000000000001</v>
      </c>
      <c r="G6219">
        <v>68.325000000000003</v>
      </c>
      <c r="H6219">
        <v>42.975000000000001</v>
      </c>
      <c r="I6219">
        <v>333.75</v>
      </c>
      <c r="J6219">
        <v>490.75</v>
      </c>
    </row>
    <row r="6220" spans="3:10" x14ac:dyDescent="0.25">
      <c r="C6220" s="95">
        <v>35006</v>
      </c>
      <c r="D6220">
        <v>1.5794999999999999</v>
      </c>
      <c r="E6220">
        <v>16.63</v>
      </c>
      <c r="F6220">
        <v>1.2927999999999999</v>
      </c>
      <c r="G6220">
        <v>68.650000000000006</v>
      </c>
      <c r="H6220">
        <v>42.375</v>
      </c>
      <c r="I6220">
        <v>332</v>
      </c>
      <c r="J6220">
        <v>484</v>
      </c>
    </row>
    <row r="6221" spans="3:10" x14ac:dyDescent="0.25">
      <c r="C6221" s="95">
        <v>35005</v>
      </c>
      <c r="D6221">
        <v>1.5786</v>
      </c>
      <c r="E6221">
        <v>16.64</v>
      </c>
      <c r="F6221">
        <v>1.2899</v>
      </c>
      <c r="G6221">
        <v>68.849999999999994</v>
      </c>
      <c r="H6221">
        <v>42.35</v>
      </c>
      <c r="I6221">
        <v>336.75</v>
      </c>
      <c r="J6221">
        <v>487</v>
      </c>
    </row>
    <row r="6222" spans="3:10" x14ac:dyDescent="0.25">
      <c r="C6222" s="95">
        <v>35004</v>
      </c>
      <c r="D6222">
        <v>1.579</v>
      </c>
      <c r="E6222">
        <v>16.39</v>
      </c>
      <c r="F6222">
        <v>1.2958000000000001</v>
      </c>
      <c r="G6222">
        <v>68.45</v>
      </c>
      <c r="H6222">
        <v>42.45</v>
      </c>
      <c r="I6222">
        <v>336.5</v>
      </c>
      <c r="J6222">
        <v>498.5</v>
      </c>
    </row>
    <row r="6223" spans="3:10" x14ac:dyDescent="0.25">
      <c r="C6223" s="95">
        <v>35003</v>
      </c>
      <c r="D6223">
        <v>1.58</v>
      </c>
      <c r="E6223">
        <v>16.329999999999998</v>
      </c>
      <c r="F6223">
        <v>1.3005</v>
      </c>
      <c r="G6223">
        <v>68.349999999999994</v>
      </c>
      <c r="H6223">
        <v>43.7</v>
      </c>
      <c r="I6223">
        <v>332.5</v>
      </c>
      <c r="J6223">
        <v>497.75</v>
      </c>
    </row>
    <row r="6224" spans="3:10" x14ac:dyDescent="0.25">
      <c r="C6224" s="95">
        <v>35002</v>
      </c>
      <c r="D6224">
        <v>1.5760000000000001</v>
      </c>
      <c r="E6224">
        <v>16.27</v>
      </c>
      <c r="F6224">
        <v>1.3035000000000001</v>
      </c>
      <c r="G6224">
        <v>68.650000000000006</v>
      </c>
      <c r="H6224">
        <v>44.45</v>
      </c>
      <c r="I6224">
        <v>329</v>
      </c>
      <c r="J6224">
        <v>496.5</v>
      </c>
    </row>
    <row r="6225" spans="3:10" x14ac:dyDescent="0.25">
      <c r="C6225" s="95">
        <v>34999</v>
      </c>
      <c r="D6225">
        <v>1.5760000000000001</v>
      </c>
      <c r="E6225">
        <v>16.28</v>
      </c>
      <c r="F6225">
        <v>1.3031999999999999</v>
      </c>
      <c r="G6225">
        <v>68.325000000000003</v>
      </c>
      <c r="H6225">
        <v>44.55</v>
      </c>
      <c r="I6225">
        <v>328.5</v>
      </c>
      <c r="J6225">
        <v>499.75</v>
      </c>
    </row>
    <row r="6226" spans="3:10" x14ac:dyDescent="0.25">
      <c r="C6226" s="95">
        <v>34998</v>
      </c>
      <c r="D6226">
        <v>1.5832999999999999</v>
      </c>
      <c r="E6226">
        <v>16.25</v>
      </c>
      <c r="F6226">
        <v>1.3092999999999999</v>
      </c>
      <c r="G6226">
        <v>68.174999999999997</v>
      </c>
      <c r="H6226">
        <v>44.45</v>
      </c>
      <c r="I6226">
        <v>329.5</v>
      </c>
      <c r="J6226">
        <v>501.25</v>
      </c>
    </row>
    <row r="6227" spans="3:10" x14ac:dyDescent="0.25">
      <c r="C6227" s="95">
        <v>34997</v>
      </c>
      <c r="D6227">
        <v>1.5785</v>
      </c>
      <c r="E6227">
        <v>16.03</v>
      </c>
      <c r="F6227">
        <v>1.3093999999999999</v>
      </c>
      <c r="G6227">
        <v>67.775000000000006</v>
      </c>
      <c r="H6227">
        <v>44.65</v>
      </c>
      <c r="I6227">
        <v>328.5</v>
      </c>
      <c r="J6227">
        <v>498.75</v>
      </c>
    </row>
    <row r="6228" spans="3:10" x14ac:dyDescent="0.25">
      <c r="C6228" s="95">
        <v>34996</v>
      </c>
      <c r="D6228">
        <v>1.5785</v>
      </c>
      <c r="E6228">
        <v>16.05</v>
      </c>
      <c r="F6228">
        <v>1.3089</v>
      </c>
      <c r="G6228">
        <v>66.8</v>
      </c>
      <c r="H6228">
        <v>44.625</v>
      </c>
      <c r="I6228">
        <v>329.5</v>
      </c>
      <c r="J6228">
        <v>493</v>
      </c>
    </row>
    <row r="6229" spans="3:10" x14ac:dyDescent="0.25">
      <c r="C6229" s="95">
        <v>34995</v>
      </c>
      <c r="D6229">
        <v>1.5793999999999999</v>
      </c>
      <c r="E6229">
        <v>15.94</v>
      </c>
      <c r="F6229">
        <v>1.3134999999999999</v>
      </c>
      <c r="G6229">
        <v>65.650000000000006</v>
      </c>
      <c r="H6229">
        <v>44.65</v>
      </c>
      <c r="I6229">
        <v>330</v>
      </c>
      <c r="J6229">
        <v>503</v>
      </c>
    </row>
    <row r="6230" spans="3:10" x14ac:dyDescent="0.25">
      <c r="C6230" s="95">
        <v>34992</v>
      </c>
      <c r="D6230">
        <v>1.573</v>
      </c>
      <c r="E6230">
        <v>15.88</v>
      </c>
      <c r="F6230">
        <v>1.3083</v>
      </c>
      <c r="G6230">
        <v>66.400000000000006</v>
      </c>
      <c r="H6230">
        <v>45.4</v>
      </c>
      <c r="I6230">
        <v>332.75</v>
      </c>
      <c r="J6230">
        <v>508.75</v>
      </c>
    </row>
    <row r="6231" spans="3:10" x14ac:dyDescent="0.25">
      <c r="C6231" s="95">
        <v>34991</v>
      </c>
      <c r="D6231">
        <v>1.575</v>
      </c>
      <c r="E6231">
        <v>15.84</v>
      </c>
      <c r="F6231">
        <v>1.3015000000000001</v>
      </c>
      <c r="G6231">
        <v>66.424999999999997</v>
      </c>
      <c r="H6231">
        <v>45.725000000000001</v>
      </c>
      <c r="I6231">
        <v>332</v>
      </c>
      <c r="J6231">
        <v>507.5</v>
      </c>
    </row>
    <row r="6232" spans="3:10" x14ac:dyDescent="0.25">
      <c r="C6232" s="95">
        <v>34990</v>
      </c>
      <c r="D6232">
        <v>1.5680000000000001</v>
      </c>
      <c r="E6232">
        <v>16.05</v>
      </c>
      <c r="F6232">
        <v>1.2904</v>
      </c>
      <c r="G6232">
        <v>65.775000000000006</v>
      </c>
      <c r="H6232">
        <v>46.6</v>
      </c>
      <c r="I6232">
        <v>325.75</v>
      </c>
      <c r="J6232">
        <v>499.75</v>
      </c>
    </row>
    <row r="6233" spans="3:10" x14ac:dyDescent="0.25">
      <c r="C6233" s="95">
        <v>34989</v>
      </c>
      <c r="D6233">
        <v>1.5714999999999999</v>
      </c>
      <c r="E6233">
        <v>16.11</v>
      </c>
      <c r="F6233">
        <v>1.296</v>
      </c>
      <c r="G6233">
        <v>65.825000000000003</v>
      </c>
      <c r="H6233">
        <v>46.65</v>
      </c>
      <c r="I6233">
        <v>325</v>
      </c>
      <c r="J6233">
        <v>491.5</v>
      </c>
    </row>
    <row r="6234" spans="3:10" x14ac:dyDescent="0.25">
      <c r="C6234" s="95">
        <v>34988</v>
      </c>
      <c r="D6234">
        <v>1.5734999999999999</v>
      </c>
      <c r="E6234">
        <v>16.309999999999999</v>
      </c>
      <c r="F6234">
        <v>1.2929999999999999</v>
      </c>
      <c r="G6234">
        <v>65.95</v>
      </c>
      <c r="H6234">
        <v>46.45</v>
      </c>
      <c r="I6234">
        <v>327.75</v>
      </c>
      <c r="J6234">
        <v>497.5</v>
      </c>
    </row>
    <row r="6235" spans="3:10" x14ac:dyDescent="0.25">
      <c r="C6235" s="95">
        <v>34985</v>
      </c>
      <c r="D6235">
        <v>1.5752999999999999</v>
      </c>
      <c r="E6235">
        <v>16.23</v>
      </c>
      <c r="F6235">
        <v>1.2928999999999999</v>
      </c>
      <c r="G6235">
        <v>66.150000000000006</v>
      </c>
      <c r="H6235">
        <v>45.725000000000001</v>
      </c>
      <c r="I6235">
        <v>325.25</v>
      </c>
      <c r="J6235">
        <v>485.75</v>
      </c>
    </row>
    <row r="6236" spans="3:10" x14ac:dyDescent="0.25">
      <c r="C6236" s="95">
        <v>34984</v>
      </c>
      <c r="D6236">
        <v>1.5758000000000001</v>
      </c>
      <c r="E6236">
        <v>15.83</v>
      </c>
      <c r="F6236">
        <v>1.2978000000000001</v>
      </c>
      <c r="G6236">
        <v>66.075000000000003</v>
      </c>
      <c r="H6236">
        <v>46.15</v>
      </c>
      <c r="I6236">
        <v>320.75</v>
      </c>
      <c r="J6236">
        <v>479.75</v>
      </c>
    </row>
    <row r="6237" spans="3:10" x14ac:dyDescent="0.25">
      <c r="C6237" s="95">
        <v>34983</v>
      </c>
      <c r="D6237">
        <v>1.5711999999999999</v>
      </c>
      <c r="E6237">
        <v>15.94</v>
      </c>
      <c r="F6237">
        <v>1.2890999999999999</v>
      </c>
      <c r="G6237">
        <v>65.599999999999994</v>
      </c>
      <c r="H6237">
        <v>46.424999999999997</v>
      </c>
      <c r="I6237">
        <v>322.75</v>
      </c>
      <c r="J6237">
        <v>480.5</v>
      </c>
    </row>
    <row r="6238" spans="3:10" x14ac:dyDescent="0.25">
      <c r="C6238" s="95">
        <v>34982</v>
      </c>
      <c r="D6238">
        <v>1.5768</v>
      </c>
      <c r="E6238">
        <v>16.03</v>
      </c>
      <c r="F6238">
        <v>1.2925</v>
      </c>
      <c r="G6238">
        <v>65.575000000000003</v>
      </c>
      <c r="H6238">
        <v>46.424999999999997</v>
      </c>
      <c r="I6238">
        <v>317.75</v>
      </c>
      <c r="J6238">
        <v>483.75</v>
      </c>
    </row>
    <row r="6239" spans="3:10" x14ac:dyDescent="0.25">
      <c r="C6239" s="95">
        <v>34981</v>
      </c>
      <c r="D6239">
        <v>1.5847</v>
      </c>
      <c r="E6239">
        <v>15.96</v>
      </c>
      <c r="F6239">
        <v>1.2949999999999999</v>
      </c>
      <c r="G6239">
        <v>64.625</v>
      </c>
      <c r="H6239">
        <v>46.174999999999997</v>
      </c>
      <c r="I6239">
        <v>313.25</v>
      </c>
      <c r="J6239">
        <v>481.75</v>
      </c>
    </row>
    <row r="6240" spans="3:10" x14ac:dyDescent="0.25">
      <c r="C6240" s="95">
        <v>34978</v>
      </c>
      <c r="D6240">
        <v>1.5825</v>
      </c>
      <c r="E6240">
        <v>15.76</v>
      </c>
      <c r="F6240">
        <v>1.288</v>
      </c>
      <c r="G6240">
        <v>64.474999999999994</v>
      </c>
      <c r="H6240">
        <v>46.45</v>
      </c>
      <c r="I6240">
        <v>310.75</v>
      </c>
      <c r="J6240">
        <v>475</v>
      </c>
    </row>
    <row r="6241" spans="3:10" x14ac:dyDescent="0.25">
      <c r="C6241" s="95">
        <v>34977</v>
      </c>
      <c r="D6241">
        <v>1.5838000000000001</v>
      </c>
      <c r="E6241">
        <v>15.61</v>
      </c>
      <c r="F6241">
        <v>1.2941</v>
      </c>
      <c r="G6241">
        <v>64.25</v>
      </c>
      <c r="H6241">
        <v>46.725000000000001</v>
      </c>
      <c r="I6241">
        <v>309.75</v>
      </c>
      <c r="J6241">
        <v>479</v>
      </c>
    </row>
    <row r="6242" spans="3:10" x14ac:dyDescent="0.25">
      <c r="C6242" s="95">
        <v>34976</v>
      </c>
      <c r="D6242">
        <v>1.5835999999999999</v>
      </c>
      <c r="E6242">
        <v>15.98</v>
      </c>
      <c r="F6242">
        <v>1.2905</v>
      </c>
      <c r="G6242">
        <v>63.725000000000001</v>
      </c>
      <c r="H6242">
        <v>45.95</v>
      </c>
      <c r="I6242">
        <v>309.25</v>
      </c>
      <c r="J6242">
        <v>485.5</v>
      </c>
    </row>
    <row r="6243" spans="3:10" x14ac:dyDescent="0.25">
      <c r="C6243" s="95">
        <v>34975</v>
      </c>
      <c r="D6243">
        <v>1.5823</v>
      </c>
      <c r="E6243">
        <v>16.16</v>
      </c>
      <c r="F6243">
        <v>1.2879</v>
      </c>
      <c r="G6243">
        <v>63.924999999999997</v>
      </c>
      <c r="H6243">
        <v>45.774999999999999</v>
      </c>
      <c r="I6243">
        <v>310.5</v>
      </c>
      <c r="J6243">
        <v>486.5</v>
      </c>
    </row>
    <row r="6244" spans="3:10" x14ac:dyDescent="0.25">
      <c r="C6244" s="95">
        <v>34974</v>
      </c>
      <c r="D6244">
        <v>1.589</v>
      </c>
      <c r="E6244">
        <v>16.23</v>
      </c>
      <c r="F6244">
        <v>1.298</v>
      </c>
      <c r="G6244">
        <v>63.924999999999997</v>
      </c>
      <c r="H6244">
        <v>45.524999999999999</v>
      </c>
      <c r="I6244">
        <v>312.25</v>
      </c>
      <c r="J6244">
        <v>491.5</v>
      </c>
    </row>
    <row r="6245" spans="3:10" x14ac:dyDescent="0.25">
      <c r="C6245" s="95">
        <v>34971</v>
      </c>
      <c r="D6245">
        <v>1.583</v>
      </c>
      <c r="E6245">
        <v>16.12</v>
      </c>
      <c r="F6245">
        <v>1.2966</v>
      </c>
      <c r="G6245">
        <v>64.95</v>
      </c>
      <c r="H6245">
        <v>46.35</v>
      </c>
      <c r="I6245">
        <v>311.75</v>
      </c>
      <c r="J6245">
        <v>492.25</v>
      </c>
    </row>
    <row r="6246" spans="3:10" x14ac:dyDescent="0.25">
      <c r="C6246" s="95">
        <v>34970</v>
      </c>
      <c r="D6246">
        <v>1.5780000000000001</v>
      </c>
      <c r="E6246">
        <v>16.329999999999998</v>
      </c>
      <c r="F6246">
        <v>1.3035000000000001</v>
      </c>
      <c r="G6246">
        <v>65.375</v>
      </c>
      <c r="H6246">
        <v>45.875</v>
      </c>
      <c r="I6246">
        <v>309.25</v>
      </c>
      <c r="J6246">
        <v>484.25</v>
      </c>
    </row>
    <row r="6247" spans="3:10" x14ac:dyDescent="0.25">
      <c r="C6247" s="95">
        <v>34969</v>
      </c>
      <c r="D6247">
        <v>1.5752999999999999</v>
      </c>
      <c r="E6247">
        <v>16.170000000000002</v>
      </c>
      <c r="F6247">
        <v>1.2995000000000001</v>
      </c>
      <c r="G6247">
        <v>65.349999999999994</v>
      </c>
      <c r="H6247">
        <v>46.2</v>
      </c>
      <c r="I6247">
        <v>307.5</v>
      </c>
      <c r="J6247">
        <v>480.5</v>
      </c>
    </row>
    <row r="6248" spans="3:10" x14ac:dyDescent="0.25">
      <c r="C6248" s="95">
        <v>34968</v>
      </c>
      <c r="D6248">
        <v>1.5664</v>
      </c>
      <c r="E6248">
        <v>16</v>
      </c>
      <c r="F6248">
        <v>1.2919</v>
      </c>
      <c r="G6248">
        <v>65.625</v>
      </c>
      <c r="H6248">
        <v>46.15</v>
      </c>
      <c r="I6248">
        <v>306.25</v>
      </c>
      <c r="J6248">
        <v>478.5</v>
      </c>
    </row>
    <row r="6249" spans="3:10" x14ac:dyDescent="0.25">
      <c r="C6249" s="95">
        <v>34967</v>
      </c>
      <c r="D6249">
        <v>1.5705</v>
      </c>
      <c r="E6249">
        <v>16.079999999999998</v>
      </c>
      <c r="F6249">
        <v>1.2927</v>
      </c>
      <c r="G6249">
        <v>65.875</v>
      </c>
      <c r="H6249">
        <v>46.55</v>
      </c>
      <c r="I6249">
        <v>306.5</v>
      </c>
      <c r="J6249">
        <v>479.75</v>
      </c>
    </row>
    <row r="6250" spans="3:10" x14ac:dyDescent="0.25">
      <c r="C6250" s="95">
        <v>34964</v>
      </c>
      <c r="D6250">
        <v>1.5734999999999999</v>
      </c>
      <c r="E6250">
        <v>15.96</v>
      </c>
      <c r="F6250">
        <v>1.2995000000000001</v>
      </c>
      <c r="G6250">
        <v>65.674999999999997</v>
      </c>
      <c r="H6250">
        <v>47.05</v>
      </c>
      <c r="I6250">
        <v>310</v>
      </c>
      <c r="J6250">
        <v>483</v>
      </c>
    </row>
    <row r="6251" spans="3:10" x14ac:dyDescent="0.25">
      <c r="C6251" s="95">
        <v>34963</v>
      </c>
      <c r="D6251">
        <v>1.591</v>
      </c>
      <c r="E6251">
        <v>16.12</v>
      </c>
      <c r="F6251">
        <v>1.2971999999999999</v>
      </c>
      <c r="G6251">
        <v>65.2</v>
      </c>
      <c r="H6251">
        <v>47.3</v>
      </c>
      <c r="I6251">
        <v>311</v>
      </c>
      <c r="J6251">
        <v>491</v>
      </c>
    </row>
    <row r="6252" spans="3:10" x14ac:dyDescent="0.25">
      <c r="C6252" s="95">
        <v>34962</v>
      </c>
      <c r="D6252">
        <v>1.5513999999999999</v>
      </c>
      <c r="E6252">
        <v>16.39</v>
      </c>
      <c r="F6252">
        <v>1.2757000000000001</v>
      </c>
      <c r="G6252">
        <v>64.45</v>
      </c>
      <c r="H6252">
        <v>46.7</v>
      </c>
      <c r="I6252">
        <v>296.25</v>
      </c>
      <c r="J6252">
        <v>473.75</v>
      </c>
    </row>
    <row r="6253" spans="3:10" x14ac:dyDescent="0.25">
      <c r="C6253" s="95">
        <v>34961</v>
      </c>
      <c r="D6253">
        <v>1.5459000000000001</v>
      </c>
      <c r="E6253">
        <v>16.79</v>
      </c>
      <c r="F6253">
        <v>1.2597</v>
      </c>
      <c r="G6253">
        <v>64.95</v>
      </c>
      <c r="H6253">
        <v>46.524999999999999</v>
      </c>
      <c r="I6253">
        <v>300.5</v>
      </c>
      <c r="J6253">
        <v>475</v>
      </c>
    </row>
    <row r="6254" spans="3:10" x14ac:dyDescent="0.25">
      <c r="C6254" s="95">
        <v>34960</v>
      </c>
      <c r="D6254">
        <v>1.548</v>
      </c>
      <c r="E6254">
        <v>16.84</v>
      </c>
      <c r="F6254">
        <v>1.2635000000000001</v>
      </c>
      <c r="G6254">
        <v>65.45</v>
      </c>
      <c r="H6254">
        <v>46.674999999999997</v>
      </c>
      <c r="I6254">
        <v>304.75</v>
      </c>
      <c r="J6254">
        <v>473</v>
      </c>
    </row>
    <row r="6255" spans="3:10" x14ac:dyDescent="0.25">
      <c r="C6255" s="95">
        <v>34957</v>
      </c>
      <c r="D6255">
        <v>1.55</v>
      </c>
      <c r="E6255">
        <v>16.8</v>
      </c>
      <c r="F6255">
        <v>1.2607999999999999</v>
      </c>
      <c r="G6255">
        <v>64.7</v>
      </c>
      <c r="H6255">
        <v>46.65</v>
      </c>
      <c r="I6255">
        <v>294.25</v>
      </c>
      <c r="J6255">
        <v>463</v>
      </c>
    </row>
    <row r="6256" spans="3:10" x14ac:dyDescent="0.25">
      <c r="C6256" s="95">
        <v>34956</v>
      </c>
      <c r="D6256">
        <v>1.5482</v>
      </c>
      <c r="E6256">
        <v>16.91</v>
      </c>
      <c r="F6256">
        <v>1.26</v>
      </c>
      <c r="G6256">
        <v>64.575000000000003</v>
      </c>
      <c r="H6256">
        <v>45.85</v>
      </c>
      <c r="I6256">
        <v>292.75</v>
      </c>
      <c r="J6256">
        <v>461.5</v>
      </c>
    </row>
    <row r="6257" spans="3:10" x14ac:dyDescent="0.25">
      <c r="C6257" s="95">
        <v>34955</v>
      </c>
      <c r="D6257">
        <v>1.5489999999999999</v>
      </c>
      <c r="E6257">
        <v>16.78</v>
      </c>
      <c r="F6257">
        <v>1.2565999999999999</v>
      </c>
      <c r="G6257">
        <v>64.724999999999994</v>
      </c>
      <c r="H6257">
        <v>45.8</v>
      </c>
      <c r="I6257">
        <v>291</v>
      </c>
      <c r="J6257">
        <v>460.5</v>
      </c>
    </row>
    <row r="6258" spans="3:10" x14ac:dyDescent="0.25">
      <c r="C6258" s="95">
        <v>34954</v>
      </c>
      <c r="D6258">
        <v>1.5557000000000001</v>
      </c>
      <c r="E6258">
        <v>16.87</v>
      </c>
      <c r="F6258">
        <v>1.2682</v>
      </c>
      <c r="G6258">
        <v>64.7</v>
      </c>
      <c r="H6258">
        <v>46.375</v>
      </c>
      <c r="I6258">
        <v>292</v>
      </c>
      <c r="J6258">
        <v>466.75</v>
      </c>
    </row>
    <row r="6259" spans="3:10" x14ac:dyDescent="0.25">
      <c r="C6259" s="95">
        <v>34953</v>
      </c>
      <c r="D6259">
        <v>1.5471999999999999</v>
      </c>
      <c r="E6259">
        <v>16.739999999999998</v>
      </c>
      <c r="F6259">
        <v>1.2687999999999999</v>
      </c>
      <c r="G6259">
        <v>64.875</v>
      </c>
      <c r="H6259">
        <v>46.1</v>
      </c>
      <c r="I6259">
        <v>290.25</v>
      </c>
      <c r="J6259">
        <v>458.25</v>
      </c>
    </row>
    <row r="6260" spans="3:10" x14ac:dyDescent="0.25">
      <c r="C6260" s="95">
        <v>34950</v>
      </c>
      <c r="D6260">
        <v>1.55</v>
      </c>
      <c r="E6260">
        <v>16.739999999999998</v>
      </c>
      <c r="F6260">
        <v>1.2685</v>
      </c>
      <c r="G6260">
        <v>65.424999999999997</v>
      </c>
      <c r="H6260">
        <v>45.875</v>
      </c>
      <c r="I6260">
        <v>291</v>
      </c>
      <c r="J6260">
        <v>462</v>
      </c>
    </row>
    <row r="6261" spans="3:10" x14ac:dyDescent="0.25">
      <c r="C6261" s="95">
        <v>34949</v>
      </c>
      <c r="D6261">
        <v>1.5488999999999999</v>
      </c>
      <c r="E6261">
        <v>16.62</v>
      </c>
      <c r="F6261">
        <v>1.2645</v>
      </c>
      <c r="G6261">
        <v>64.55</v>
      </c>
      <c r="H6261">
        <v>46.05</v>
      </c>
      <c r="I6261">
        <v>289.75</v>
      </c>
      <c r="J6261">
        <v>470</v>
      </c>
    </row>
    <row r="6262" spans="3:10" x14ac:dyDescent="0.25">
      <c r="C6262" s="95">
        <v>34948</v>
      </c>
      <c r="D6262">
        <v>1.5501</v>
      </c>
      <c r="E6262">
        <v>16.66</v>
      </c>
      <c r="F6262">
        <v>1.2665</v>
      </c>
      <c r="G6262">
        <v>64.025000000000006</v>
      </c>
      <c r="H6262">
        <v>45.6</v>
      </c>
      <c r="I6262">
        <v>289.5</v>
      </c>
      <c r="J6262">
        <v>455.5</v>
      </c>
    </row>
    <row r="6263" spans="3:10" x14ac:dyDescent="0.25">
      <c r="C6263" s="95">
        <v>34947</v>
      </c>
      <c r="D6263">
        <v>1.5573999999999999</v>
      </c>
      <c r="E6263">
        <v>16.850000000000001</v>
      </c>
      <c r="F6263">
        <v>1.2785</v>
      </c>
      <c r="G6263">
        <v>64.5</v>
      </c>
      <c r="H6263">
        <v>45.125</v>
      </c>
      <c r="I6263">
        <v>293.25</v>
      </c>
      <c r="J6263">
        <v>452.25</v>
      </c>
    </row>
    <row r="6264" spans="3:10" x14ac:dyDescent="0.25">
      <c r="C6264" s="95">
        <v>34946</v>
      </c>
      <c r="D6264">
        <v>1.5511999999999999</v>
      </c>
      <c r="E6264">
        <v>16.61</v>
      </c>
      <c r="F6264">
        <v>1.2769999999999999</v>
      </c>
      <c r="G6264">
        <v>64.174999999999997</v>
      </c>
      <c r="H6264">
        <v>44.524999999999999</v>
      </c>
      <c r="I6264">
        <v>296</v>
      </c>
      <c r="J6264">
        <v>447.25</v>
      </c>
    </row>
    <row r="6265" spans="3:10" x14ac:dyDescent="0.25">
      <c r="C6265" s="95">
        <v>34943</v>
      </c>
      <c r="D6265">
        <v>1.5555000000000001</v>
      </c>
      <c r="E6265">
        <v>16.43</v>
      </c>
      <c r="F6265">
        <v>1.276</v>
      </c>
      <c r="G6265">
        <v>64.174999999999997</v>
      </c>
      <c r="H6265">
        <v>44.524999999999999</v>
      </c>
      <c r="I6265">
        <v>296</v>
      </c>
      <c r="J6265">
        <v>447.25</v>
      </c>
    </row>
    <row r="6266" spans="3:10" x14ac:dyDescent="0.25">
      <c r="C6266" s="95">
        <v>34942</v>
      </c>
      <c r="D6266">
        <v>1.5495000000000001</v>
      </c>
      <c r="E6266">
        <v>16.25</v>
      </c>
      <c r="F6266">
        <v>1.2741</v>
      </c>
      <c r="G6266">
        <v>63.325000000000003</v>
      </c>
      <c r="H6266">
        <v>44.65</v>
      </c>
      <c r="I6266">
        <v>295.5</v>
      </c>
      <c r="J6266">
        <v>449.25</v>
      </c>
    </row>
    <row r="6267" spans="3:10" x14ac:dyDescent="0.25">
      <c r="C6267" s="95">
        <v>34941</v>
      </c>
      <c r="D6267">
        <v>1.5457000000000001</v>
      </c>
      <c r="E6267">
        <v>16.2</v>
      </c>
      <c r="F6267">
        <v>1.2705</v>
      </c>
      <c r="G6267">
        <v>62.174999999999997</v>
      </c>
      <c r="H6267">
        <v>44.1</v>
      </c>
      <c r="I6267">
        <v>291.75</v>
      </c>
      <c r="J6267">
        <v>432.5</v>
      </c>
    </row>
    <row r="6268" spans="3:10" x14ac:dyDescent="0.25">
      <c r="C6268" s="95">
        <v>34940</v>
      </c>
      <c r="D6268">
        <v>1.5430999999999999</v>
      </c>
      <c r="E6268">
        <v>16.190000000000001</v>
      </c>
      <c r="F6268">
        <v>1.2662</v>
      </c>
      <c r="G6268">
        <v>61.725000000000001</v>
      </c>
      <c r="H6268">
        <v>44.475000000000001</v>
      </c>
      <c r="I6268">
        <v>290.25</v>
      </c>
      <c r="J6268">
        <v>434</v>
      </c>
    </row>
    <row r="6269" spans="3:10" x14ac:dyDescent="0.25">
      <c r="C6269" s="95">
        <v>34939</v>
      </c>
      <c r="D6269">
        <v>1.5478000000000001</v>
      </c>
      <c r="E6269">
        <v>16.170000000000002</v>
      </c>
      <c r="F6269">
        <v>1.2785</v>
      </c>
      <c r="G6269">
        <v>61.6</v>
      </c>
      <c r="H6269">
        <v>44.575000000000003</v>
      </c>
      <c r="I6269">
        <v>291.75</v>
      </c>
      <c r="J6269">
        <v>440.75</v>
      </c>
    </row>
    <row r="6270" spans="3:10" x14ac:dyDescent="0.25">
      <c r="C6270" s="95">
        <v>34936</v>
      </c>
      <c r="D6270">
        <v>1.5485</v>
      </c>
      <c r="E6270">
        <v>16.170000000000002</v>
      </c>
      <c r="F6270">
        <v>1.2695000000000001</v>
      </c>
      <c r="G6270">
        <v>61.2</v>
      </c>
      <c r="H6270">
        <v>45.45</v>
      </c>
      <c r="I6270">
        <v>288.75</v>
      </c>
      <c r="J6270">
        <v>440.75</v>
      </c>
    </row>
    <row r="6271" spans="3:10" x14ac:dyDescent="0.25">
      <c r="C6271" s="95">
        <v>34935</v>
      </c>
      <c r="D6271">
        <v>1.5452999999999999</v>
      </c>
      <c r="E6271">
        <v>16.2</v>
      </c>
      <c r="F6271">
        <v>1.2709999999999999</v>
      </c>
      <c r="G6271">
        <v>61.95</v>
      </c>
      <c r="H6271">
        <v>52.475000000000001</v>
      </c>
      <c r="I6271">
        <v>286.25</v>
      </c>
      <c r="J6271">
        <v>441</v>
      </c>
    </row>
    <row r="6272" spans="3:10" x14ac:dyDescent="0.25">
      <c r="C6272" s="95">
        <v>34934</v>
      </c>
      <c r="D6272">
        <v>1.5418000000000001</v>
      </c>
      <c r="E6272">
        <v>16.260000000000002</v>
      </c>
      <c r="F6272">
        <v>1.2665</v>
      </c>
      <c r="G6272">
        <v>61.625</v>
      </c>
      <c r="H6272">
        <v>52.375</v>
      </c>
      <c r="I6272">
        <v>284.5</v>
      </c>
      <c r="J6272">
        <v>438.25</v>
      </c>
    </row>
    <row r="6273" spans="3:10" x14ac:dyDescent="0.25">
      <c r="C6273" s="95">
        <v>34933</v>
      </c>
      <c r="D6273">
        <v>1.5335000000000001</v>
      </c>
      <c r="E6273">
        <v>16.29</v>
      </c>
      <c r="F6273">
        <v>1.2630999999999999</v>
      </c>
      <c r="G6273">
        <v>61.024999999999999</v>
      </c>
      <c r="H6273">
        <v>50.875</v>
      </c>
      <c r="I6273">
        <v>286</v>
      </c>
      <c r="J6273">
        <v>435.25</v>
      </c>
    </row>
    <row r="6274" spans="3:10" x14ac:dyDescent="0.25">
      <c r="C6274" s="95">
        <v>34932</v>
      </c>
      <c r="D6274">
        <v>1.5395000000000001</v>
      </c>
      <c r="E6274">
        <v>16.260000000000002</v>
      </c>
      <c r="F6274">
        <v>1.2706</v>
      </c>
      <c r="G6274">
        <v>60.975000000000001</v>
      </c>
      <c r="H6274">
        <v>51.325000000000003</v>
      </c>
      <c r="I6274">
        <v>286</v>
      </c>
      <c r="J6274">
        <v>434</v>
      </c>
    </row>
    <row r="6275" spans="3:10" x14ac:dyDescent="0.25">
      <c r="C6275" s="95">
        <v>34929</v>
      </c>
      <c r="D6275">
        <v>1.5389999999999999</v>
      </c>
      <c r="E6275">
        <v>16.04</v>
      </c>
      <c r="F6275">
        <v>1.2735000000000001</v>
      </c>
      <c r="G6275">
        <v>61.325000000000003</v>
      </c>
      <c r="H6275">
        <v>50.35</v>
      </c>
      <c r="I6275">
        <v>281.75</v>
      </c>
      <c r="J6275">
        <v>428.5</v>
      </c>
    </row>
    <row r="6276" spans="3:10" x14ac:dyDescent="0.25">
      <c r="C6276" s="95">
        <v>34928</v>
      </c>
      <c r="D6276">
        <v>1.5451999999999999</v>
      </c>
      <c r="E6276">
        <v>15.96</v>
      </c>
      <c r="F6276">
        <v>1.2721</v>
      </c>
      <c r="G6276">
        <v>61.924999999999997</v>
      </c>
      <c r="H6276">
        <v>49.575000000000003</v>
      </c>
      <c r="I6276">
        <v>281.75</v>
      </c>
      <c r="J6276">
        <v>423.5</v>
      </c>
    </row>
    <row r="6277" spans="3:10" x14ac:dyDescent="0.25">
      <c r="C6277" s="95">
        <v>34927</v>
      </c>
      <c r="D6277">
        <v>1.5418000000000001</v>
      </c>
      <c r="E6277">
        <v>15.84</v>
      </c>
      <c r="F6277">
        <v>1.2725</v>
      </c>
      <c r="G6277">
        <v>61.774999999999999</v>
      </c>
      <c r="H6277">
        <v>49.174999999999997</v>
      </c>
      <c r="I6277">
        <v>281.25</v>
      </c>
      <c r="J6277">
        <v>423.75</v>
      </c>
    </row>
    <row r="6278" spans="3:10" x14ac:dyDescent="0.25">
      <c r="C6278" s="95">
        <v>34926</v>
      </c>
      <c r="D6278">
        <v>1.5508</v>
      </c>
      <c r="E6278">
        <v>15.85</v>
      </c>
      <c r="F6278">
        <v>1.2715000000000001</v>
      </c>
      <c r="G6278">
        <v>62.4</v>
      </c>
      <c r="H6278">
        <v>48.674999999999997</v>
      </c>
      <c r="I6278">
        <v>281</v>
      </c>
      <c r="J6278">
        <v>432.5</v>
      </c>
    </row>
    <row r="6279" spans="3:10" x14ac:dyDescent="0.25">
      <c r="C6279" s="95">
        <v>34925</v>
      </c>
      <c r="D6279">
        <v>1.5712999999999999</v>
      </c>
      <c r="E6279">
        <v>15.96</v>
      </c>
      <c r="F6279">
        <v>1.3025</v>
      </c>
      <c r="G6279">
        <v>62.375</v>
      </c>
      <c r="H6279">
        <v>48.3</v>
      </c>
      <c r="I6279">
        <v>281.25</v>
      </c>
      <c r="J6279">
        <v>437.5</v>
      </c>
    </row>
    <row r="6280" spans="3:10" x14ac:dyDescent="0.25">
      <c r="C6280" s="95">
        <v>34922</v>
      </c>
      <c r="D6280">
        <v>1.5705</v>
      </c>
      <c r="E6280">
        <v>16.260000000000002</v>
      </c>
      <c r="F6280">
        <v>1.3005</v>
      </c>
      <c r="G6280">
        <v>62.875</v>
      </c>
      <c r="H6280">
        <v>48.05</v>
      </c>
      <c r="I6280">
        <v>278.75</v>
      </c>
      <c r="J6280">
        <v>439</v>
      </c>
    </row>
    <row r="6281" spans="3:10" x14ac:dyDescent="0.25">
      <c r="C6281" s="95">
        <v>34921</v>
      </c>
      <c r="D6281">
        <v>1.591</v>
      </c>
      <c r="E6281">
        <v>16.309999999999999</v>
      </c>
      <c r="F6281">
        <v>1.3137000000000001</v>
      </c>
      <c r="G6281">
        <v>62.725000000000001</v>
      </c>
      <c r="H6281">
        <v>47.75</v>
      </c>
      <c r="I6281">
        <v>277.25</v>
      </c>
      <c r="J6281">
        <v>429.75</v>
      </c>
    </row>
    <row r="6282" spans="3:10" x14ac:dyDescent="0.25">
      <c r="C6282" s="95">
        <v>34920</v>
      </c>
      <c r="D6282">
        <v>1.599</v>
      </c>
      <c r="E6282">
        <v>16.29</v>
      </c>
      <c r="F6282">
        <v>1.3236000000000001</v>
      </c>
      <c r="G6282">
        <v>63.3</v>
      </c>
      <c r="H6282">
        <v>47.475000000000001</v>
      </c>
      <c r="I6282">
        <v>278.25</v>
      </c>
      <c r="J6282">
        <v>434.25</v>
      </c>
    </row>
    <row r="6283" spans="3:10" x14ac:dyDescent="0.25">
      <c r="C6283" s="95">
        <v>34919</v>
      </c>
      <c r="D6283">
        <v>1.6014999999999999</v>
      </c>
      <c r="E6283">
        <v>16.190000000000001</v>
      </c>
      <c r="F6283">
        <v>1.3218000000000001</v>
      </c>
      <c r="G6283">
        <v>63.25</v>
      </c>
      <c r="H6283">
        <v>47.35</v>
      </c>
      <c r="I6283">
        <v>278.25</v>
      </c>
      <c r="J6283">
        <v>438.5</v>
      </c>
    </row>
    <row r="6284" spans="3:10" x14ac:dyDescent="0.25">
      <c r="C6284" s="95">
        <v>34918</v>
      </c>
      <c r="D6284">
        <v>1.6005</v>
      </c>
      <c r="E6284">
        <v>16.170000000000002</v>
      </c>
      <c r="F6284">
        <v>1.3212999999999999</v>
      </c>
      <c r="G6284">
        <v>64.599999999999994</v>
      </c>
      <c r="H6284">
        <v>48.575000000000003</v>
      </c>
      <c r="I6284">
        <v>273.25</v>
      </c>
      <c r="J6284">
        <v>422.25</v>
      </c>
    </row>
    <row r="6285" spans="3:10" x14ac:dyDescent="0.25">
      <c r="C6285" s="95">
        <v>34915</v>
      </c>
      <c r="D6285">
        <v>1.6052999999999999</v>
      </c>
      <c r="E6285">
        <v>16.23</v>
      </c>
      <c r="F6285">
        <v>1.3331</v>
      </c>
      <c r="G6285">
        <v>64.7</v>
      </c>
      <c r="H6285">
        <v>48.325000000000003</v>
      </c>
      <c r="I6285">
        <v>276.25</v>
      </c>
      <c r="J6285">
        <v>434.5</v>
      </c>
    </row>
    <row r="6286" spans="3:10" x14ac:dyDescent="0.25">
      <c r="C6286" s="95">
        <v>34914</v>
      </c>
      <c r="D6286">
        <v>1.6056999999999999</v>
      </c>
      <c r="E6286">
        <v>16.23</v>
      </c>
      <c r="F6286">
        <v>1.3387</v>
      </c>
      <c r="G6286">
        <v>64.55</v>
      </c>
      <c r="H6286">
        <v>47.725000000000001</v>
      </c>
      <c r="I6286">
        <v>279</v>
      </c>
      <c r="J6286">
        <v>441</v>
      </c>
    </row>
    <row r="6287" spans="3:10" x14ac:dyDescent="0.25">
      <c r="C6287" s="95">
        <v>34913</v>
      </c>
      <c r="D6287">
        <v>1.5994999999999999</v>
      </c>
      <c r="E6287">
        <v>16.21</v>
      </c>
      <c r="F6287">
        <v>1.3317000000000001</v>
      </c>
      <c r="G6287">
        <v>64.599999999999994</v>
      </c>
      <c r="H6287">
        <v>48.25</v>
      </c>
      <c r="I6287">
        <v>279</v>
      </c>
      <c r="J6287">
        <v>442.25</v>
      </c>
    </row>
    <row r="6288" spans="3:10" x14ac:dyDescent="0.25">
      <c r="C6288" s="95">
        <v>34912</v>
      </c>
      <c r="D6288">
        <v>1.6059000000000001</v>
      </c>
      <c r="E6288">
        <v>16.149999999999999</v>
      </c>
      <c r="F6288">
        <v>1.3494999999999999</v>
      </c>
      <c r="G6288">
        <v>63.924999999999997</v>
      </c>
      <c r="H6288">
        <v>47.725000000000001</v>
      </c>
      <c r="I6288">
        <v>282.5</v>
      </c>
      <c r="J6288">
        <v>462.25</v>
      </c>
    </row>
    <row r="6289" spans="3:10" x14ac:dyDescent="0.25">
      <c r="C6289" s="95">
        <v>34911</v>
      </c>
      <c r="D6289">
        <v>1.597</v>
      </c>
      <c r="E6289">
        <v>16.010000000000002</v>
      </c>
      <c r="F6289">
        <v>1.34</v>
      </c>
      <c r="G6289">
        <v>63.8</v>
      </c>
      <c r="H6289">
        <v>48.25</v>
      </c>
      <c r="I6289">
        <v>281.75</v>
      </c>
      <c r="J6289">
        <v>464.25</v>
      </c>
    </row>
    <row r="6290" spans="3:10" x14ac:dyDescent="0.25">
      <c r="C6290" s="95">
        <v>34908</v>
      </c>
      <c r="D6290">
        <v>1.5994999999999999</v>
      </c>
      <c r="E6290">
        <v>16.010000000000002</v>
      </c>
      <c r="F6290">
        <v>1.3441000000000001</v>
      </c>
      <c r="G6290">
        <v>63.825000000000003</v>
      </c>
      <c r="H6290">
        <v>48.774999999999999</v>
      </c>
      <c r="I6290">
        <v>289</v>
      </c>
      <c r="J6290">
        <v>459</v>
      </c>
    </row>
    <row r="6291" spans="3:10" x14ac:dyDescent="0.25">
      <c r="C6291" s="95">
        <v>34907</v>
      </c>
      <c r="D6291">
        <v>1.5953999999999999</v>
      </c>
      <c r="E6291">
        <v>16.11</v>
      </c>
      <c r="F6291">
        <v>1.3445</v>
      </c>
      <c r="G6291">
        <v>63.85</v>
      </c>
      <c r="H6291">
        <v>48.774999999999999</v>
      </c>
      <c r="I6291">
        <v>290.5</v>
      </c>
      <c r="J6291">
        <v>457.5</v>
      </c>
    </row>
    <row r="6292" spans="3:10" x14ac:dyDescent="0.25">
      <c r="C6292" s="95">
        <v>34906</v>
      </c>
      <c r="D6292">
        <v>1.5941000000000001</v>
      </c>
      <c r="E6292">
        <v>16.11</v>
      </c>
      <c r="F6292">
        <v>1.3384</v>
      </c>
      <c r="G6292">
        <v>63.35</v>
      </c>
      <c r="H6292">
        <v>48.2</v>
      </c>
      <c r="I6292">
        <v>294.5</v>
      </c>
      <c r="J6292">
        <v>460.5</v>
      </c>
    </row>
    <row r="6293" spans="3:10" x14ac:dyDescent="0.25">
      <c r="C6293" s="95">
        <v>34905</v>
      </c>
      <c r="D6293">
        <v>1.5906</v>
      </c>
      <c r="E6293">
        <v>15.73</v>
      </c>
      <c r="F6293">
        <v>1.3293999999999999</v>
      </c>
      <c r="G6293">
        <v>62.95</v>
      </c>
      <c r="H6293">
        <v>48.55</v>
      </c>
      <c r="I6293">
        <v>296</v>
      </c>
      <c r="J6293">
        <v>461.25</v>
      </c>
    </row>
    <row r="6294" spans="3:10" x14ac:dyDescent="0.25">
      <c r="C6294" s="95">
        <v>34904</v>
      </c>
      <c r="D6294">
        <v>1.5947</v>
      </c>
      <c r="E6294">
        <v>15.65</v>
      </c>
      <c r="F6294">
        <v>1.3365</v>
      </c>
      <c r="G6294">
        <v>62.424999999999997</v>
      </c>
      <c r="H6294">
        <v>48.375</v>
      </c>
      <c r="I6294">
        <v>293</v>
      </c>
      <c r="J6294">
        <v>478</v>
      </c>
    </row>
    <row r="6295" spans="3:10" x14ac:dyDescent="0.25">
      <c r="C6295" s="95">
        <v>34901</v>
      </c>
      <c r="D6295">
        <v>1.5934999999999999</v>
      </c>
      <c r="E6295">
        <v>15.59</v>
      </c>
      <c r="F6295">
        <v>1.3358000000000001</v>
      </c>
      <c r="G6295">
        <v>63.024999999999999</v>
      </c>
      <c r="H6295">
        <v>48.475000000000001</v>
      </c>
      <c r="I6295">
        <v>293.5</v>
      </c>
      <c r="J6295">
        <v>477.75</v>
      </c>
    </row>
    <row r="6296" spans="3:10" x14ac:dyDescent="0.25">
      <c r="C6296" s="95">
        <v>34900</v>
      </c>
      <c r="D6296">
        <v>1.5948</v>
      </c>
      <c r="E6296">
        <v>15.6</v>
      </c>
      <c r="F6296">
        <v>1.3373999999999999</v>
      </c>
      <c r="G6296">
        <v>62.825000000000003</v>
      </c>
      <c r="H6296">
        <v>47.924999999999997</v>
      </c>
      <c r="I6296">
        <v>293.5</v>
      </c>
      <c r="J6296">
        <v>461</v>
      </c>
    </row>
    <row r="6297" spans="3:10" x14ac:dyDescent="0.25">
      <c r="C6297" s="95">
        <v>34899</v>
      </c>
      <c r="D6297">
        <v>1.5983000000000001</v>
      </c>
      <c r="E6297">
        <v>15.83</v>
      </c>
      <c r="F6297">
        <v>1.3434999999999999</v>
      </c>
      <c r="G6297">
        <v>61.75</v>
      </c>
      <c r="H6297">
        <v>48.174999999999997</v>
      </c>
      <c r="I6297">
        <v>296.5</v>
      </c>
      <c r="J6297">
        <v>452.25</v>
      </c>
    </row>
    <row r="6298" spans="3:10" x14ac:dyDescent="0.25">
      <c r="C6298" s="95">
        <v>34898</v>
      </c>
      <c r="D6298">
        <v>1.5948</v>
      </c>
      <c r="E6298">
        <v>15.91</v>
      </c>
      <c r="F6298">
        <v>1.3325</v>
      </c>
      <c r="G6298">
        <v>62.825000000000003</v>
      </c>
      <c r="H6298">
        <v>48.475000000000001</v>
      </c>
      <c r="I6298">
        <v>295.5</v>
      </c>
      <c r="J6298">
        <v>453.5</v>
      </c>
    </row>
    <row r="6299" spans="3:10" x14ac:dyDescent="0.25">
      <c r="C6299" s="95">
        <v>34897</v>
      </c>
      <c r="D6299">
        <v>1.5942000000000001</v>
      </c>
      <c r="E6299">
        <v>15.83</v>
      </c>
      <c r="F6299">
        <v>1.3260000000000001</v>
      </c>
      <c r="G6299">
        <v>62.625</v>
      </c>
      <c r="H6299">
        <v>48.424999999999997</v>
      </c>
      <c r="I6299">
        <v>294.5</v>
      </c>
      <c r="J6299">
        <v>460.5</v>
      </c>
    </row>
    <row r="6300" spans="3:10" x14ac:dyDescent="0.25">
      <c r="C6300" s="95">
        <v>34894</v>
      </c>
      <c r="D6300">
        <v>1.5940000000000001</v>
      </c>
      <c r="E6300">
        <v>16.059999999999999</v>
      </c>
      <c r="F6300">
        <v>1.33</v>
      </c>
      <c r="G6300">
        <v>61.674999999999997</v>
      </c>
      <c r="H6300">
        <v>47.7</v>
      </c>
      <c r="I6300">
        <v>287</v>
      </c>
      <c r="J6300">
        <v>441</v>
      </c>
    </row>
    <row r="6301" spans="3:10" x14ac:dyDescent="0.25">
      <c r="C6301" s="95">
        <v>34893</v>
      </c>
      <c r="D6301">
        <v>1.5983000000000001</v>
      </c>
      <c r="E6301">
        <v>16.05</v>
      </c>
      <c r="F6301">
        <v>1.3312999999999999</v>
      </c>
      <c r="G6301">
        <v>61.924999999999997</v>
      </c>
      <c r="H6301">
        <v>47.725000000000001</v>
      </c>
      <c r="I6301">
        <v>284.5</v>
      </c>
      <c r="J6301">
        <v>431.75</v>
      </c>
    </row>
    <row r="6302" spans="3:10" x14ac:dyDescent="0.25">
      <c r="C6302" s="95">
        <v>34892</v>
      </c>
      <c r="D6302">
        <v>1.5911999999999999</v>
      </c>
      <c r="E6302">
        <v>16.23</v>
      </c>
      <c r="F6302">
        <v>1.3210999999999999</v>
      </c>
      <c r="G6302">
        <v>62.25</v>
      </c>
      <c r="H6302">
        <v>48.375</v>
      </c>
      <c r="I6302">
        <v>284.75</v>
      </c>
      <c r="J6302">
        <v>425.25</v>
      </c>
    </row>
    <row r="6303" spans="3:10" x14ac:dyDescent="0.25">
      <c r="C6303" s="95">
        <v>34891</v>
      </c>
      <c r="D6303">
        <v>1.5874999999999999</v>
      </c>
      <c r="E6303">
        <v>16.059999999999999</v>
      </c>
      <c r="F6303">
        <v>1.3177000000000001</v>
      </c>
      <c r="G6303">
        <v>63.325000000000003</v>
      </c>
      <c r="H6303">
        <v>47.95</v>
      </c>
      <c r="I6303">
        <v>280</v>
      </c>
      <c r="J6303">
        <v>424</v>
      </c>
    </row>
    <row r="6304" spans="3:10" x14ac:dyDescent="0.25">
      <c r="C6304" s="95">
        <v>34890</v>
      </c>
      <c r="D6304">
        <v>1.5931999999999999</v>
      </c>
      <c r="E6304">
        <v>16.11</v>
      </c>
      <c r="F6304">
        <v>1.327</v>
      </c>
      <c r="G6304">
        <v>63.674999999999997</v>
      </c>
      <c r="H6304">
        <v>47.5</v>
      </c>
      <c r="I6304">
        <v>277.25</v>
      </c>
      <c r="J6304">
        <v>414.25</v>
      </c>
    </row>
    <row r="6305" spans="3:10" x14ac:dyDescent="0.25">
      <c r="C6305" s="95">
        <v>34887</v>
      </c>
      <c r="D6305">
        <v>1.5960000000000001</v>
      </c>
      <c r="E6305">
        <v>16.05</v>
      </c>
      <c r="F6305">
        <v>1.3281000000000001</v>
      </c>
      <c r="G6305">
        <v>63.924999999999997</v>
      </c>
      <c r="H6305">
        <v>47.45</v>
      </c>
      <c r="I6305">
        <v>277.25</v>
      </c>
      <c r="J6305">
        <v>420.5</v>
      </c>
    </row>
    <row r="6306" spans="3:10" x14ac:dyDescent="0.25">
      <c r="C6306" s="95">
        <v>34886</v>
      </c>
      <c r="D6306">
        <v>1.6009</v>
      </c>
      <c r="E6306">
        <v>16.2</v>
      </c>
      <c r="F6306">
        <v>1.3376999999999999</v>
      </c>
      <c r="G6306">
        <v>63.15</v>
      </c>
      <c r="H6306">
        <v>46.725000000000001</v>
      </c>
      <c r="I6306">
        <v>277</v>
      </c>
      <c r="J6306">
        <v>431.75</v>
      </c>
    </row>
    <row r="6307" spans="3:10" x14ac:dyDescent="0.25">
      <c r="C6307" s="95">
        <v>34885</v>
      </c>
      <c r="D6307">
        <v>1.5963000000000001</v>
      </c>
      <c r="E6307">
        <v>16.09</v>
      </c>
      <c r="F6307">
        <v>1.3365</v>
      </c>
      <c r="G6307">
        <v>62.125</v>
      </c>
      <c r="H6307">
        <v>46.125</v>
      </c>
      <c r="I6307">
        <v>276.75</v>
      </c>
      <c r="J6307">
        <v>423.25</v>
      </c>
    </row>
    <row r="6308" spans="3:10" x14ac:dyDescent="0.25">
      <c r="C6308" s="95">
        <v>34884</v>
      </c>
      <c r="D6308">
        <v>1.601</v>
      </c>
      <c r="E6308">
        <v>16.02</v>
      </c>
      <c r="F6308">
        <v>1.3323</v>
      </c>
      <c r="G6308">
        <v>62.774999999999999</v>
      </c>
      <c r="H6308">
        <v>45.9</v>
      </c>
      <c r="I6308">
        <v>275.5</v>
      </c>
      <c r="J6308">
        <v>434.25</v>
      </c>
    </row>
    <row r="6309" spans="3:10" x14ac:dyDescent="0.25">
      <c r="C6309" s="95">
        <v>34883</v>
      </c>
      <c r="D6309">
        <v>1.5974999999999999</v>
      </c>
      <c r="E6309">
        <v>16.27</v>
      </c>
      <c r="F6309">
        <v>1.3334999999999999</v>
      </c>
      <c r="G6309">
        <v>62.774999999999999</v>
      </c>
      <c r="H6309">
        <v>45.9</v>
      </c>
      <c r="I6309">
        <v>275.5</v>
      </c>
      <c r="J6309">
        <v>434.25</v>
      </c>
    </row>
    <row r="6310" spans="3:10" x14ac:dyDescent="0.25">
      <c r="C6310" s="95">
        <v>34880</v>
      </c>
      <c r="D6310">
        <v>1.5945</v>
      </c>
      <c r="E6310">
        <v>16.38</v>
      </c>
      <c r="F6310">
        <v>1.3315999999999999</v>
      </c>
      <c r="G6310">
        <v>62.8</v>
      </c>
      <c r="H6310">
        <v>47.4</v>
      </c>
      <c r="I6310">
        <v>272</v>
      </c>
      <c r="J6310">
        <v>446</v>
      </c>
    </row>
    <row r="6311" spans="3:10" x14ac:dyDescent="0.25">
      <c r="C6311" s="95">
        <v>34879</v>
      </c>
      <c r="D6311">
        <v>1.5966</v>
      </c>
      <c r="E6311">
        <v>16.43</v>
      </c>
      <c r="F6311">
        <v>1.3348</v>
      </c>
      <c r="G6311">
        <v>63.024999999999999</v>
      </c>
      <c r="H6311">
        <v>46.95</v>
      </c>
      <c r="I6311">
        <v>268.25</v>
      </c>
      <c r="J6311">
        <v>447.5</v>
      </c>
    </row>
    <row r="6312" spans="3:10" x14ac:dyDescent="0.25">
      <c r="C6312" s="95">
        <v>34878</v>
      </c>
      <c r="D6312">
        <v>1.5760000000000001</v>
      </c>
      <c r="E6312">
        <v>16.829999999999998</v>
      </c>
      <c r="F6312">
        <v>1.3183</v>
      </c>
      <c r="G6312">
        <v>62.274999999999999</v>
      </c>
      <c r="H6312">
        <v>47.125</v>
      </c>
      <c r="I6312">
        <v>270</v>
      </c>
      <c r="J6312">
        <v>438.75</v>
      </c>
    </row>
    <row r="6313" spans="3:10" x14ac:dyDescent="0.25">
      <c r="C6313" s="95">
        <v>34877</v>
      </c>
      <c r="D6313">
        <v>1.5862000000000001</v>
      </c>
      <c r="E6313">
        <v>16.63</v>
      </c>
      <c r="F6313">
        <v>1.3259000000000001</v>
      </c>
      <c r="G6313">
        <v>62.35</v>
      </c>
      <c r="H6313">
        <v>47.225000000000001</v>
      </c>
      <c r="I6313">
        <v>263.5</v>
      </c>
      <c r="J6313">
        <v>419</v>
      </c>
    </row>
    <row r="6314" spans="3:10" x14ac:dyDescent="0.25">
      <c r="C6314" s="95">
        <v>34876</v>
      </c>
      <c r="D6314">
        <v>1.5848</v>
      </c>
      <c r="E6314">
        <v>16.43</v>
      </c>
      <c r="F6314">
        <v>1.3241000000000001</v>
      </c>
      <c r="G6314">
        <v>62.25</v>
      </c>
      <c r="H6314">
        <v>47.725000000000001</v>
      </c>
      <c r="I6314">
        <v>267.25</v>
      </c>
      <c r="J6314">
        <v>423.5</v>
      </c>
    </row>
    <row r="6315" spans="3:10" x14ac:dyDescent="0.25">
      <c r="C6315" s="95">
        <v>34873</v>
      </c>
      <c r="D6315">
        <v>1.6051</v>
      </c>
      <c r="E6315">
        <v>16.45</v>
      </c>
      <c r="F6315">
        <v>1.331</v>
      </c>
      <c r="G6315">
        <v>64.125</v>
      </c>
      <c r="H6315">
        <v>49.625</v>
      </c>
      <c r="I6315">
        <v>279</v>
      </c>
      <c r="J6315">
        <v>423</v>
      </c>
    </row>
    <row r="6316" spans="3:10" x14ac:dyDescent="0.25">
      <c r="C6316" s="95">
        <v>34872</v>
      </c>
      <c r="D6316">
        <v>1.5952999999999999</v>
      </c>
      <c r="E6316">
        <v>16.39</v>
      </c>
      <c r="F6316">
        <v>1.3201000000000001</v>
      </c>
      <c r="G6316">
        <v>63.55</v>
      </c>
      <c r="H6316">
        <v>49.825000000000003</v>
      </c>
      <c r="I6316">
        <v>279.25</v>
      </c>
      <c r="J6316">
        <v>410.25</v>
      </c>
    </row>
    <row r="6317" spans="3:10" x14ac:dyDescent="0.25">
      <c r="C6317" s="95">
        <v>34871</v>
      </c>
      <c r="D6317">
        <v>1.6094999999999999</v>
      </c>
      <c r="E6317">
        <v>16.21</v>
      </c>
      <c r="F6317">
        <v>1.3279000000000001</v>
      </c>
      <c r="G6317">
        <v>63.25</v>
      </c>
      <c r="H6317">
        <v>50</v>
      </c>
      <c r="I6317">
        <v>282</v>
      </c>
      <c r="J6317">
        <v>397.75</v>
      </c>
    </row>
    <row r="6318" spans="3:10" x14ac:dyDescent="0.25">
      <c r="C6318" s="95">
        <v>34870</v>
      </c>
      <c r="D6318">
        <v>1.605</v>
      </c>
      <c r="E6318">
        <v>16.690000000000001</v>
      </c>
      <c r="F6318">
        <v>1.3269</v>
      </c>
      <c r="G6318">
        <v>63.55</v>
      </c>
      <c r="H6318">
        <v>48.5</v>
      </c>
      <c r="I6318">
        <v>280.75</v>
      </c>
      <c r="J6318">
        <v>389.5</v>
      </c>
    </row>
    <row r="6319" spans="3:10" x14ac:dyDescent="0.25">
      <c r="C6319" s="95">
        <v>34869</v>
      </c>
      <c r="D6319">
        <v>1.6019000000000001</v>
      </c>
      <c r="E6319">
        <v>16.71</v>
      </c>
      <c r="F6319">
        <v>1.3211999999999999</v>
      </c>
      <c r="G6319">
        <v>63.774999999999999</v>
      </c>
      <c r="H6319">
        <v>48.95</v>
      </c>
      <c r="I6319">
        <v>283.75</v>
      </c>
      <c r="J6319">
        <v>392.5</v>
      </c>
    </row>
    <row r="6320" spans="3:10" x14ac:dyDescent="0.25">
      <c r="C6320" s="95">
        <v>34866</v>
      </c>
      <c r="D6320">
        <v>1.605</v>
      </c>
      <c r="E6320">
        <v>17.34</v>
      </c>
      <c r="F6320">
        <v>1.3190999999999999</v>
      </c>
      <c r="G6320">
        <v>63.2</v>
      </c>
      <c r="H6320">
        <v>47.45</v>
      </c>
      <c r="I6320">
        <v>277.25</v>
      </c>
      <c r="J6320">
        <v>380.5</v>
      </c>
    </row>
    <row r="6321" spans="3:10" x14ac:dyDescent="0.25">
      <c r="C6321" s="95">
        <v>34865</v>
      </c>
      <c r="D6321">
        <v>1.5994999999999999</v>
      </c>
      <c r="E6321">
        <v>17.899999999999999</v>
      </c>
      <c r="F6321">
        <v>1.3145</v>
      </c>
      <c r="G6321">
        <v>62.8</v>
      </c>
      <c r="H6321">
        <v>46.6</v>
      </c>
      <c r="I6321">
        <v>278</v>
      </c>
      <c r="J6321">
        <v>384.5</v>
      </c>
    </row>
    <row r="6322" spans="3:10" x14ac:dyDescent="0.25">
      <c r="C6322" s="95">
        <v>34864</v>
      </c>
      <c r="D6322">
        <v>1.6137999999999999</v>
      </c>
      <c r="E6322">
        <v>17.87</v>
      </c>
      <c r="F6322">
        <v>1.3194999999999999</v>
      </c>
      <c r="G6322">
        <v>63.375</v>
      </c>
      <c r="H6322">
        <v>45.225000000000001</v>
      </c>
      <c r="I6322">
        <v>276.25</v>
      </c>
      <c r="J6322">
        <v>386.75</v>
      </c>
    </row>
    <row r="6323" spans="3:10" x14ac:dyDescent="0.25">
      <c r="C6323" s="95">
        <v>34863</v>
      </c>
      <c r="D6323">
        <v>1.5934999999999999</v>
      </c>
      <c r="E6323">
        <v>17.7</v>
      </c>
      <c r="F6323">
        <v>1.3109</v>
      </c>
      <c r="G6323">
        <v>63.674999999999997</v>
      </c>
      <c r="H6323">
        <v>44.774999999999999</v>
      </c>
      <c r="I6323">
        <v>271.25</v>
      </c>
      <c r="J6323">
        <v>379</v>
      </c>
    </row>
    <row r="6324" spans="3:10" x14ac:dyDescent="0.25">
      <c r="C6324" s="95">
        <v>34862</v>
      </c>
      <c r="D6324">
        <v>1.5943000000000001</v>
      </c>
      <c r="E6324">
        <v>17.66</v>
      </c>
      <c r="F6324">
        <v>1.3148</v>
      </c>
      <c r="G6324">
        <v>64.849999999999994</v>
      </c>
      <c r="H6324">
        <v>44.9</v>
      </c>
      <c r="I6324">
        <v>268.5</v>
      </c>
      <c r="J6324">
        <v>371.75</v>
      </c>
    </row>
    <row r="6325" spans="3:10" x14ac:dyDescent="0.25">
      <c r="C6325" s="95">
        <v>34859</v>
      </c>
      <c r="D6325">
        <v>1.593</v>
      </c>
      <c r="E6325">
        <v>17.690000000000001</v>
      </c>
      <c r="F6325">
        <v>1.3137000000000001</v>
      </c>
      <c r="G6325">
        <v>64.900000000000006</v>
      </c>
      <c r="H6325">
        <v>44.25</v>
      </c>
      <c r="I6325">
        <v>269.5</v>
      </c>
      <c r="J6325">
        <v>375.25</v>
      </c>
    </row>
    <row r="6326" spans="3:10" x14ac:dyDescent="0.25">
      <c r="C6326" s="95">
        <v>34858</v>
      </c>
      <c r="D6326">
        <v>1.5945</v>
      </c>
      <c r="E6326">
        <v>17.760000000000002</v>
      </c>
      <c r="F6326">
        <v>1.3123</v>
      </c>
      <c r="G6326">
        <v>64.349999999999994</v>
      </c>
      <c r="H6326">
        <v>43.674999999999997</v>
      </c>
      <c r="I6326">
        <v>271</v>
      </c>
      <c r="J6326">
        <v>378.75</v>
      </c>
    </row>
    <row r="6327" spans="3:10" x14ac:dyDescent="0.25">
      <c r="C6327" s="95">
        <v>34857</v>
      </c>
      <c r="D6327">
        <v>1.5883</v>
      </c>
      <c r="E6327">
        <v>17.98</v>
      </c>
      <c r="F6327">
        <v>1.3095000000000001</v>
      </c>
      <c r="G6327">
        <v>63.55</v>
      </c>
      <c r="H6327">
        <v>43.55</v>
      </c>
      <c r="I6327">
        <v>265.5</v>
      </c>
      <c r="J6327">
        <v>373.5</v>
      </c>
    </row>
    <row r="6328" spans="3:10" x14ac:dyDescent="0.25">
      <c r="C6328" s="95">
        <v>34856</v>
      </c>
      <c r="D6328">
        <v>1.5912999999999999</v>
      </c>
      <c r="E6328">
        <v>17.89</v>
      </c>
      <c r="F6328">
        <v>1.3108</v>
      </c>
      <c r="G6328">
        <v>63.625</v>
      </c>
      <c r="H6328">
        <v>44.325000000000003</v>
      </c>
      <c r="I6328">
        <v>267.5</v>
      </c>
      <c r="J6328">
        <v>382</v>
      </c>
    </row>
    <row r="6329" spans="3:10" x14ac:dyDescent="0.25">
      <c r="C6329" s="95">
        <v>34855</v>
      </c>
      <c r="D6329">
        <v>1.5927</v>
      </c>
      <c r="E6329">
        <v>18.100000000000001</v>
      </c>
      <c r="F6329">
        <v>1.3115000000000001</v>
      </c>
      <c r="G6329">
        <v>63.2</v>
      </c>
      <c r="H6329">
        <v>43.85</v>
      </c>
      <c r="I6329">
        <v>268.75</v>
      </c>
      <c r="J6329">
        <v>385.75</v>
      </c>
    </row>
    <row r="6330" spans="3:10" x14ac:dyDescent="0.25">
      <c r="C6330" s="95">
        <v>34852</v>
      </c>
      <c r="D6330">
        <v>1.5874999999999999</v>
      </c>
      <c r="E6330">
        <v>17.940000000000001</v>
      </c>
      <c r="F6330">
        <v>1.3015000000000001</v>
      </c>
      <c r="G6330">
        <v>62.35</v>
      </c>
      <c r="H6330">
        <v>43.125</v>
      </c>
      <c r="I6330">
        <v>272.25</v>
      </c>
      <c r="J6330">
        <v>386</v>
      </c>
    </row>
    <row r="6331" spans="3:10" x14ac:dyDescent="0.25">
      <c r="C6331" s="95">
        <v>34851</v>
      </c>
      <c r="D6331">
        <v>1.5964</v>
      </c>
      <c r="E6331">
        <v>17.690000000000001</v>
      </c>
      <c r="F6331">
        <v>1.3149999999999999</v>
      </c>
      <c r="G6331">
        <v>61.95</v>
      </c>
      <c r="H6331">
        <v>43.774999999999999</v>
      </c>
      <c r="I6331">
        <v>269.25</v>
      </c>
      <c r="J6331">
        <v>382.25</v>
      </c>
    </row>
    <row r="6332" spans="3:10" x14ac:dyDescent="0.25">
      <c r="C6332" s="95">
        <v>34850</v>
      </c>
      <c r="D6332">
        <v>1.5860000000000001</v>
      </c>
      <c r="E6332">
        <v>17.7</v>
      </c>
      <c r="F6332">
        <v>1.3045</v>
      </c>
      <c r="G6332">
        <v>61.024999999999999</v>
      </c>
      <c r="H6332">
        <v>43.924999999999997</v>
      </c>
      <c r="I6332">
        <v>266</v>
      </c>
      <c r="J6332">
        <v>373.25</v>
      </c>
    </row>
    <row r="6333" spans="3:10" x14ac:dyDescent="0.25">
      <c r="C6333" s="95">
        <v>34849</v>
      </c>
      <c r="D6333">
        <v>1.6</v>
      </c>
      <c r="E6333">
        <v>17.600000000000001</v>
      </c>
      <c r="F6333">
        <v>1.3220000000000001</v>
      </c>
      <c r="G6333">
        <v>61.35</v>
      </c>
      <c r="H6333">
        <v>43.35</v>
      </c>
      <c r="I6333">
        <v>266.75</v>
      </c>
      <c r="J6333">
        <v>373.5</v>
      </c>
    </row>
    <row r="6334" spans="3:10" x14ac:dyDescent="0.25">
      <c r="C6334" s="95">
        <v>34848</v>
      </c>
      <c r="D6334">
        <v>1.5998000000000001</v>
      </c>
      <c r="E6334">
        <v>17.36</v>
      </c>
      <c r="F6334">
        <v>1.3255999999999999</v>
      </c>
      <c r="G6334">
        <v>61.924999999999997</v>
      </c>
      <c r="H6334">
        <v>43.575000000000003</v>
      </c>
      <c r="I6334">
        <v>271</v>
      </c>
      <c r="J6334">
        <v>385.5</v>
      </c>
    </row>
    <row r="6335" spans="3:10" x14ac:dyDescent="0.25">
      <c r="C6335" s="95">
        <v>34845</v>
      </c>
      <c r="D6335">
        <v>1.6034999999999999</v>
      </c>
      <c r="E6335">
        <v>17.36</v>
      </c>
      <c r="F6335">
        <v>1.3360000000000001</v>
      </c>
      <c r="G6335">
        <v>61.924999999999997</v>
      </c>
      <c r="H6335">
        <v>43.575000000000003</v>
      </c>
      <c r="I6335">
        <v>271</v>
      </c>
      <c r="J6335">
        <v>385.5</v>
      </c>
    </row>
    <row r="6336" spans="3:10" x14ac:dyDescent="0.25">
      <c r="C6336" s="95">
        <v>34844</v>
      </c>
      <c r="D6336">
        <v>1.6080000000000001</v>
      </c>
      <c r="E6336">
        <v>18</v>
      </c>
      <c r="F6336">
        <v>1.3159000000000001</v>
      </c>
      <c r="G6336">
        <v>61.6</v>
      </c>
      <c r="H6336">
        <v>43.575000000000003</v>
      </c>
      <c r="I6336">
        <v>267</v>
      </c>
      <c r="J6336">
        <v>377.5</v>
      </c>
    </row>
    <row r="6337" spans="3:10" x14ac:dyDescent="0.25">
      <c r="C6337" s="95">
        <v>34843</v>
      </c>
      <c r="D6337">
        <v>1.5738000000000001</v>
      </c>
      <c r="E6337">
        <v>18.13</v>
      </c>
      <c r="F6337">
        <v>1.2813000000000001</v>
      </c>
      <c r="G6337">
        <v>61.774999999999999</v>
      </c>
      <c r="H6337">
        <v>44.575000000000003</v>
      </c>
      <c r="I6337">
        <v>267.25</v>
      </c>
      <c r="J6337">
        <v>374.5</v>
      </c>
    </row>
    <row r="6338" spans="3:10" x14ac:dyDescent="0.25">
      <c r="C6338" s="95">
        <v>34842</v>
      </c>
      <c r="D6338">
        <v>1.5705</v>
      </c>
      <c r="E6338">
        <v>18.39</v>
      </c>
      <c r="F6338">
        <v>1.274</v>
      </c>
      <c r="G6338">
        <v>61.95</v>
      </c>
      <c r="H6338">
        <v>44.424999999999997</v>
      </c>
      <c r="I6338">
        <v>268</v>
      </c>
      <c r="J6338">
        <v>374.75</v>
      </c>
    </row>
    <row r="6339" spans="3:10" x14ac:dyDescent="0.25">
      <c r="C6339" s="95">
        <v>34841</v>
      </c>
      <c r="D6339">
        <v>1.5746</v>
      </c>
      <c r="E6339">
        <v>18.48</v>
      </c>
      <c r="F6339">
        <v>1.2813000000000001</v>
      </c>
      <c r="G6339">
        <v>61.7</v>
      </c>
      <c r="H6339">
        <v>43.8</v>
      </c>
      <c r="I6339">
        <v>262.25</v>
      </c>
      <c r="J6339">
        <v>366</v>
      </c>
    </row>
    <row r="6340" spans="3:10" x14ac:dyDescent="0.25">
      <c r="C6340" s="95">
        <v>34838</v>
      </c>
      <c r="D6340">
        <v>1.57</v>
      </c>
      <c r="E6340">
        <v>18.39</v>
      </c>
      <c r="F6340">
        <v>1.28</v>
      </c>
      <c r="G6340">
        <v>60.924999999999997</v>
      </c>
      <c r="H6340">
        <v>44.274999999999999</v>
      </c>
      <c r="I6340">
        <v>252.25</v>
      </c>
      <c r="J6340">
        <v>379</v>
      </c>
    </row>
    <row r="6341" spans="3:10" x14ac:dyDescent="0.25">
      <c r="C6341" s="95">
        <v>34837</v>
      </c>
      <c r="D6341">
        <v>1.5785</v>
      </c>
      <c r="E6341">
        <v>18.29</v>
      </c>
      <c r="F6341">
        <v>1.2705</v>
      </c>
      <c r="G6341">
        <v>60.3</v>
      </c>
      <c r="H6341">
        <v>43.25</v>
      </c>
      <c r="I6341">
        <v>255.5</v>
      </c>
      <c r="J6341">
        <v>369</v>
      </c>
    </row>
    <row r="6342" spans="3:10" x14ac:dyDescent="0.25">
      <c r="C6342" s="95">
        <v>34836</v>
      </c>
      <c r="D6342">
        <v>1.5684</v>
      </c>
      <c r="E6342">
        <v>18.37</v>
      </c>
      <c r="F6342">
        <v>1.2795000000000001</v>
      </c>
      <c r="G6342">
        <v>60.55</v>
      </c>
      <c r="H6342">
        <v>43.375</v>
      </c>
      <c r="I6342">
        <v>253.25</v>
      </c>
      <c r="J6342">
        <v>363</v>
      </c>
    </row>
    <row r="6343" spans="3:10" x14ac:dyDescent="0.25">
      <c r="C6343" s="95">
        <v>34835</v>
      </c>
      <c r="D6343">
        <v>1.5638000000000001</v>
      </c>
      <c r="E6343">
        <v>18.77</v>
      </c>
      <c r="F6343">
        <v>1.2835000000000001</v>
      </c>
      <c r="G6343">
        <v>59.85</v>
      </c>
      <c r="H6343">
        <v>42.075000000000003</v>
      </c>
      <c r="I6343">
        <v>251.25</v>
      </c>
      <c r="J6343">
        <v>364.5</v>
      </c>
    </row>
    <row r="6344" spans="3:10" x14ac:dyDescent="0.25">
      <c r="C6344" s="95">
        <v>34834</v>
      </c>
      <c r="D6344">
        <v>1.5738000000000001</v>
      </c>
      <c r="E6344">
        <v>18.75</v>
      </c>
      <c r="F6344">
        <v>1.2899</v>
      </c>
      <c r="G6344">
        <v>59.325000000000003</v>
      </c>
      <c r="H6344">
        <v>41.725000000000001</v>
      </c>
      <c r="I6344">
        <v>250</v>
      </c>
      <c r="J6344">
        <v>365</v>
      </c>
    </row>
    <row r="6345" spans="3:10" x14ac:dyDescent="0.25">
      <c r="C6345" s="95">
        <v>34831</v>
      </c>
      <c r="D6345">
        <v>1.5654999999999999</v>
      </c>
      <c r="E6345">
        <v>18.52</v>
      </c>
      <c r="F6345">
        <v>1.2806</v>
      </c>
      <c r="G6345">
        <v>59.35</v>
      </c>
      <c r="H6345">
        <v>41.05</v>
      </c>
      <c r="I6345">
        <v>252.25</v>
      </c>
      <c r="J6345">
        <v>371.5</v>
      </c>
    </row>
    <row r="6346" spans="3:10" x14ac:dyDescent="0.25">
      <c r="C6346" s="95">
        <v>34830</v>
      </c>
      <c r="D6346">
        <v>1.5622</v>
      </c>
      <c r="E6346">
        <v>18.309999999999999</v>
      </c>
      <c r="F6346">
        <v>1.2984</v>
      </c>
      <c r="G6346">
        <v>59.274999999999999</v>
      </c>
      <c r="H6346">
        <v>41.5</v>
      </c>
      <c r="I6346">
        <v>252.25</v>
      </c>
      <c r="J6346">
        <v>366.75</v>
      </c>
    </row>
    <row r="6347" spans="3:10" x14ac:dyDescent="0.25">
      <c r="C6347" s="95">
        <v>34829</v>
      </c>
      <c r="D6347">
        <v>1.5838000000000001</v>
      </c>
      <c r="E6347">
        <v>18.440000000000001</v>
      </c>
      <c r="F6347">
        <v>1.3249</v>
      </c>
      <c r="G6347">
        <v>59.1</v>
      </c>
      <c r="H6347">
        <v>41.4</v>
      </c>
      <c r="I6347">
        <v>252.25</v>
      </c>
      <c r="J6347">
        <v>364.5</v>
      </c>
    </row>
    <row r="6348" spans="3:10" x14ac:dyDescent="0.25">
      <c r="C6348" s="95">
        <v>34828</v>
      </c>
      <c r="D6348">
        <v>1.5840000000000001</v>
      </c>
      <c r="E6348">
        <v>18.329999999999998</v>
      </c>
      <c r="F6348">
        <v>1.3293999999999999</v>
      </c>
      <c r="G6348">
        <v>59.625</v>
      </c>
      <c r="H6348">
        <v>41.45</v>
      </c>
      <c r="I6348">
        <v>252.25</v>
      </c>
      <c r="J6348">
        <v>362.5</v>
      </c>
    </row>
    <row r="6349" spans="3:10" x14ac:dyDescent="0.25">
      <c r="C6349" s="95">
        <v>34827</v>
      </c>
      <c r="D6349">
        <v>1.6034999999999999</v>
      </c>
      <c r="E6349">
        <v>19</v>
      </c>
      <c r="F6349">
        <v>1.3395999999999999</v>
      </c>
      <c r="G6349">
        <v>59.25</v>
      </c>
      <c r="H6349">
        <v>40.049999999999997</v>
      </c>
      <c r="I6349">
        <v>252.25</v>
      </c>
      <c r="J6349">
        <v>357.5</v>
      </c>
    </row>
    <row r="6350" spans="3:10" x14ac:dyDescent="0.25">
      <c r="C6350" s="95">
        <v>34824</v>
      </c>
      <c r="D6350">
        <v>1.597</v>
      </c>
      <c r="E6350">
        <v>19</v>
      </c>
      <c r="F6350">
        <v>1.3305</v>
      </c>
      <c r="G6350">
        <v>60.75</v>
      </c>
      <c r="H6350">
        <v>41.225000000000001</v>
      </c>
      <c r="I6350">
        <v>249.75</v>
      </c>
      <c r="J6350">
        <v>352.5</v>
      </c>
    </row>
    <row r="6351" spans="3:10" x14ac:dyDescent="0.25">
      <c r="C6351" s="95">
        <v>34823</v>
      </c>
      <c r="D6351">
        <v>1.615</v>
      </c>
      <c r="E6351">
        <v>18.920000000000002</v>
      </c>
      <c r="F6351">
        <v>1.3337000000000001</v>
      </c>
      <c r="G6351">
        <v>62</v>
      </c>
      <c r="H6351">
        <v>41</v>
      </c>
      <c r="I6351">
        <v>252</v>
      </c>
      <c r="J6351">
        <v>356.75</v>
      </c>
    </row>
    <row r="6352" spans="3:10" x14ac:dyDescent="0.25">
      <c r="C6352" s="95">
        <v>34822</v>
      </c>
      <c r="D6352">
        <v>1.6154999999999999</v>
      </c>
      <c r="E6352">
        <v>18.57</v>
      </c>
      <c r="F6352">
        <v>1.3323</v>
      </c>
      <c r="G6352">
        <v>61.774999999999999</v>
      </c>
      <c r="H6352">
        <v>41.924999999999997</v>
      </c>
      <c r="I6352">
        <v>251</v>
      </c>
      <c r="J6352">
        <v>358.5</v>
      </c>
    </row>
    <row r="6353" spans="3:10" x14ac:dyDescent="0.25">
      <c r="C6353" s="95">
        <v>34821</v>
      </c>
      <c r="D6353">
        <v>1.6154999999999999</v>
      </c>
      <c r="E6353">
        <v>18.670000000000002</v>
      </c>
      <c r="F6353">
        <v>1.3273999999999999</v>
      </c>
      <c r="G6353">
        <v>61.95</v>
      </c>
      <c r="H6353">
        <v>41.774999999999999</v>
      </c>
      <c r="I6353">
        <v>252.75</v>
      </c>
      <c r="J6353">
        <v>357.5</v>
      </c>
    </row>
    <row r="6354" spans="3:10" x14ac:dyDescent="0.25">
      <c r="C6354" s="95">
        <v>34820</v>
      </c>
      <c r="D6354">
        <v>1.6154999999999999</v>
      </c>
      <c r="E6354">
        <v>19.170000000000002</v>
      </c>
      <c r="F6354">
        <v>1.3204</v>
      </c>
      <c r="G6354">
        <v>63.05</v>
      </c>
      <c r="H6354">
        <v>42.924999999999997</v>
      </c>
      <c r="I6354">
        <v>251.5</v>
      </c>
      <c r="J6354">
        <v>356.25</v>
      </c>
    </row>
    <row r="6355" spans="3:10" x14ac:dyDescent="0.25">
      <c r="C6355" s="95">
        <v>34817</v>
      </c>
      <c r="D6355">
        <v>1.6120000000000001</v>
      </c>
      <c r="E6355">
        <v>19.059999999999999</v>
      </c>
      <c r="F6355">
        <v>1.3246</v>
      </c>
      <c r="G6355">
        <v>62.95</v>
      </c>
      <c r="H6355">
        <v>42.35</v>
      </c>
      <c r="I6355">
        <v>249</v>
      </c>
      <c r="J6355">
        <v>350.5</v>
      </c>
    </row>
    <row r="6356" spans="3:10" x14ac:dyDescent="0.25">
      <c r="C6356" s="95">
        <v>34816</v>
      </c>
      <c r="D6356">
        <v>1.6167</v>
      </c>
      <c r="E6356">
        <v>19.07</v>
      </c>
      <c r="F6356">
        <v>1.3294999999999999</v>
      </c>
      <c r="G6356">
        <v>63.7</v>
      </c>
      <c r="H6356">
        <v>42.65</v>
      </c>
      <c r="I6356">
        <v>248.75</v>
      </c>
      <c r="J6356">
        <v>348.75</v>
      </c>
    </row>
    <row r="6357" spans="3:10" x14ac:dyDescent="0.25">
      <c r="C6357" s="95">
        <v>34815</v>
      </c>
      <c r="D6357">
        <v>1.6160000000000001</v>
      </c>
      <c r="E6357">
        <v>18.71</v>
      </c>
      <c r="F6357">
        <v>1.3368</v>
      </c>
      <c r="G6357">
        <v>62.7</v>
      </c>
      <c r="H6357">
        <v>42.55</v>
      </c>
      <c r="I6357">
        <v>249.25</v>
      </c>
      <c r="J6357">
        <v>353.75</v>
      </c>
    </row>
    <row r="6358" spans="3:10" x14ac:dyDescent="0.25">
      <c r="C6358" s="95">
        <v>34814</v>
      </c>
      <c r="D6358">
        <v>1.6128</v>
      </c>
      <c r="E6358">
        <v>18.739999999999998</v>
      </c>
      <c r="F6358">
        <v>1.3369</v>
      </c>
      <c r="G6358">
        <v>63.15</v>
      </c>
      <c r="H6358">
        <v>44.05</v>
      </c>
      <c r="I6358">
        <v>248.5</v>
      </c>
      <c r="J6358">
        <v>354</v>
      </c>
    </row>
    <row r="6359" spans="3:10" x14ac:dyDescent="0.25">
      <c r="C6359" s="95">
        <v>34813</v>
      </c>
      <c r="D6359">
        <v>1.605</v>
      </c>
      <c r="E6359">
        <v>18.55</v>
      </c>
      <c r="F6359">
        <v>1.329</v>
      </c>
      <c r="G6359">
        <v>63.8</v>
      </c>
      <c r="H6359">
        <v>44.15</v>
      </c>
      <c r="I6359">
        <v>247</v>
      </c>
      <c r="J6359">
        <v>352</v>
      </c>
    </row>
    <row r="6360" spans="3:10" x14ac:dyDescent="0.25">
      <c r="C6360" s="95">
        <v>34810</v>
      </c>
      <c r="D6360">
        <v>1.6120000000000001</v>
      </c>
      <c r="E6360">
        <v>18.79</v>
      </c>
      <c r="F6360">
        <v>1.3307</v>
      </c>
      <c r="G6360">
        <v>67.3</v>
      </c>
      <c r="H6360">
        <v>37.15</v>
      </c>
      <c r="I6360">
        <v>246.75</v>
      </c>
      <c r="J6360">
        <v>350.75</v>
      </c>
    </row>
    <row r="6361" spans="3:10" x14ac:dyDescent="0.25">
      <c r="C6361" s="95">
        <v>34809</v>
      </c>
      <c r="D6361">
        <v>1.6092</v>
      </c>
      <c r="E6361">
        <v>18.53</v>
      </c>
      <c r="F6361">
        <v>1.3201000000000001</v>
      </c>
      <c r="G6361">
        <v>66.674999999999997</v>
      </c>
      <c r="H6361">
        <v>37.9</v>
      </c>
      <c r="I6361">
        <v>246</v>
      </c>
      <c r="J6361">
        <v>351.75</v>
      </c>
    </row>
    <row r="6362" spans="3:10" x14ac:dyDescent="0.25">
      <c r="C6362" s="95">
        <v>34808</v>
      </c>
      <c r="D6362">
        <v>1.6074999999999999</v>
      </c>
      <c r="E6362">
        <v>18.5</v>
      </c>
      <c r="F6362">
        <v>1.3289</v>
      </c>
      <c r="G6362">
        <v>66.849999999999994</v>
      </c>
      <c r="H6362">
        <v>38.475000000000001</v>
      </c>
      <c r="I6362">
        <v>244.25</v>
      </c>
      <c r="J6362">
        <v>350.5</v>
      </c>
    </row>
    <row r="6363" spans="3:10" x14ac:dyDescent="0.25">
      <c r="C6363" s="95">
        <v>34807</v>
      </c>
      <c r="D6363">
        <v>1.6112</v>
      </c>
      <c r="E6363">
        <v>18.36</v>
      </c>
      <c r="F6363">
        <v>1.34</v>
      </c>
      <c r="G6363">
        <v>67.349999999999994</v>
      </c>
      <c r="H6363">
        <v>37.924999999999997</v>
      </c>
      <c r="I6363">
        <v>243.75</v>
      </c>
      <c r="J6363">
        <v>353</v>
      </c>
    </row>
    <row r="6364" spans="3:10" x14ac:dyDescent="0.25">
      <c r="C6364" s="95">
        <v>34806</v>
      </c>
      <c r="D6364">
        <v>1.6234999999999999</v>
      </c>
      <c r="E6364">
        <v>17.62</v>
      </c>
      <c r="F6364">
        <v>1.3425</v>
      </c>
      <c r="G6364">
        <v>66.55</v>
      </c>
      <c r="H6364">
        <v>38.049999999999997</v>
      </c>
      <c r="I6364">
        <v>245</v>
      </c>
      <c r="J6364">
        <v>350.5</v>
      </c>
    </row>
    <row r="6365" spans="3:10" x14ac:dyDescent="0.25">
      <c r="C6365" s="95">
        <v>34803</v>
      </c>
      <c r="D6365">
        <v>1.603</v>
      </c>
      <c r="E6365">
        <v>17.62</v>
      </c>
      <c r="F6365">
        <v>1.3240000000000001</v>
      </c>
      <c r="G6365">
        <v>67.5</v>
      </c>
      <c r="H6365">
        <v>38.049999999999997</v>
      </c>
      <c r="I6365">
        <v>246.75</v>
      </c>
      <c r="J6365">
        <v>353.5</v>
      </c>
    </row>
    <row r="6366" spans="3:10" x14ac:dyDescent="0.25">
      <c r="C6366" s="95">
        <v>34802</v>
      </c>
      <c r="D6366">
        <v>1.609</v>
      </c>
      <c r="E6366">
        <v>17.62</v>
      </c>
      <c r="F6366">
        <v>1.3288</v>
      </c>
      <c r="G6366">
        <v>67.5</v>
      </c>
      <c r="H6366">
        <v>38.049999999999997</v>
      </c>
      <c r="I6366">
        <v>246.75</v>
      </c>
      <c r="J6366">
        <v>353.5</v>
      </c>
    </row>
    <row r="6367" spans="3:10" x14ac:dyDescent="0.25">
      <c r="C6367" s="95">
        <v>34801</v>
      </c>
      <c r="D6367">
        <v>1.5914999999999999</v>
      </c>
      <c r="E6367">
        <v>18.899999999999999</v>
      </c>
      <c r="F6367">
        <v>1.3137000000000001</v>
      </c>
      <c r="G6367">
        <v>67.525000000000006</v>
      </c>
      <c r="H6367">
        <v>38.049999999999997</v>
      </c>
      <c r="I6367">
        <v>250.25</v>
      </c>
      <c r="J6367">
        <v>354.5</v>
      </c>
    </row>
    <row r="6368" spans="3:10" x14ac:dyDescent="0.25">
      <c r="C6368" s="95">
        <v>34800</v>
      </c>
      <c r="D6368">
        <v>1.5927</v>
      </c>
      <c r="E6368">
        <v>18.63</v>
      </c>
      <c r="F6368">
        <v>1.3139000000000001</v>
      </c>
      <c r="G6368">
        <v>67.924999999999997</v>
      </c>
      <c r="H6368">
        <v>38.524999999999999</v>
      </c>
      <c r="I6368">
        <v>252</v>
      </c>
      <c r="J6368">
        <v>358.5</v>
      </c>
    </row>
    <row r="6369" spans="3:10" x14ac:dyDescent="0.25">
      <c r="C6369" s="95">
        <v>34799</v>
      </c>
      <c r="D6369">
        <v>1.5928</v>
      </c>
      <c r="E6369">
        <v>18.260000000000002</v>
      </c>
      <c r="F6369">
        <v>1.3003</v>
      </c>
      <c r="G6369">
        <v>69.424999999999997</v>
      </c>
      <c r="H6369">
        <v>38.725000000000001</v>
      </c>
      <c r="I6369">
        <v>251.5</v>
      </c>
      <c r="J6369">
        <v>349.5</v>
      </c>
    </row>
    <row r="6370" spans="3:10" x14ac:dyDescent="0.25">
      <c r="C6370" s="95">
        <v>34796</v>
      </c>
      <c r="D6370">
        <v>1.6140000000000001</v>
      </c>
      <c r="E6370">
        <v>18.23</v>
      </c>
      <c r="F6370">
        <v>1.3347</v>
      </c>
      <c r="G6370">
        <v>70.099999999999994</v>
      </c>
      <c r="H6370">
        <v>38.674999999999997</v>
      </c>
      <c r="I6370">
        <v>250</v>
      </c>
      <c r="J6370">
        <v>345.25</v>
      </c>
    </row>
    <row r="6371" spans="3:10" x14ac:dyDescent="0.25">
      <c r="C6371" s="95">
        <v>34795</v>
      </c>
      <c r="D6371">
        <v>1.6080000000000001</v>
      </c>
      <c r="E6371">
        <v>18.25</v>
      </c>
      <c r="F6371">
        <v>1.3326</v>
      </c>
      <c r="G6371">
        <v>70.224999999999994</v>
      </c>
      <c r="H6371">
        <v>38.700000000000003</v>
      </c>
      <c r="I6371">
        <v>249.75</v>
      </c>
      <c r="J6371">
        <v>349.75</v>
      </c>
    </row>
    <row r="6372" spans="3:10" x14ac:dyDescent="0.25">
      <c r="C6372" s="95">
        <v>34794</v>
      </c>
      <c r="D6372">
        <v>1.6074999999999999</v>
      </c>
      <c r="E6372">
        <v>17.97</v>
      </c>
      <c r="F6372">
        <v>1.3272999999999999</v>
      </c>
      <c r="G6372">
        <v>70.174999999999997</v>
      </c>
      <c r="H6372">
        <v>38.475000000000001</v>
      </c>
      <c r="I6372">
        <v>250.75</v>
      </c>
      <c r="J6372">
        <v>352.75</v>
      </c>
    </row>
    <row r="6373" spans="3:10" x14ac:dyDescent="0.25">
      <c r="C6373" s="95">
        <v>34793</v>
      </c>
      <c r="D6373">
        <v>1.6060000000000001</v>
      </c>
      <c r="E6373">
        <v>17.559999999999999</v>
      </c>
      <c r="F6373">
        <v>1.3248</v>
      </c>
      <c r="G6373">
        <v>68.724999999999994</v>
      </c>
      <c r="H6373">
        <v>38.700000000000003</v>
      </c>
      <c r="I6373">
        <v>252</v>
      </c>
      <c r="J6373">
        <v>348.5</v>
      </c>
    </row>
    <row r="6374" spans="3:10" x14ac:dyDescent="0.25">
      <c r="C6374" s="95">
        <v>34792</v>
      </c>
      <c r="D6374">
        <v>1.6174999999999999</v>
      </c>
      <c r="E6374">
        <v>17.39</v>
      </c>
      <c r="F6374">
        <v>1.3294999999999999</v>
      </c>
      <c r="G6374">
        <v>68.55</v>
      </c>
      <c r="H6374">
        <v>38.549999999999997</v>
      </c>
      <c r="I6374">
        <v>253.25</v>
      </c>
      <c r="J6374">
        <v>345.75</v>
      </c>
    </row>
    <row r="6375" spans="3:10" x14ac:dyDescent="0.25">
      <c r="C6375" s="95">
        <v>34789</v>
      </c>
      <c r="D6375">
        <v>1.6214999999999999</v>
      </c>
      <c r="E6375">
        <v>17.5</v>
      </c>
      <c r="F6375">
        <v>1.3313999999999999</v>
      </c>
      <c r="G6375">
        <v>67.349999999999994</v>
      </c>
      <c r="H6375">
        <v>37.475000000000001</v>
      </c>
      <c r="I6375">
        <v>250</v>
      </c>
      <c r="J6375">
        <v>343.25</v>
      </c>
    </row>
    <row r="6376" spans="3:10" x14ac:dyDescent="0.25">
      <c r="C6376" s="95">
        <v>34788</v>
      </c>
      <c r="D6376">
        <v>1.603</v>
      </c>
      <c r="E6376">
        <v>17.39</v>
      </c>
      <c r="F6376">
        <v>1.3013999999999999</v>
      </c>
      <c r="G6376">
        <v>67.224999999999994</v>
      </c>
      <c r="H6376">
        <v>37.450000000000003</v>
      </c>
      <c r="I6376">
        <v>249</v>
      </c>
      <c r="J6376">
        <v>345.75</v>
      </c>
    </row>
    <row r="6377" spans="3:10" x14ac:dyDescent="0.25">
      <c r="C6377" s="95">
        <v>34787</v>
      </c>
      <c r="D6377">
        <v>1.6117999999999999</v>
      </c>
      <c r="E6377">
        <v>17.46</v>
      </c>
      <c r="F6377">
        <v>1.3187</v>
      </c>
      <c r="G6377">
        <v>66.275000000000006</v>
      </c>
      <c r="H6377">
        <v>37.700000000000003</v>
      </c>
      <c r="I6377">
        <v>248.75</v>
      </c>
      <c r="J6377">
        <v>347.5</v>
      </c>
    </row>
    <row r="6378" spans="3:10" x14ac:dyDescent="0.25">
      <c r="C6378" s="95">
        <v>34786</v>
      </c>
      <c r="D6378">
        <v>1.615</v>
      </c>
      <c r="E6378">
        <v>17.239999999999998</v>
      </c>
      <c r="F6378">
        <v>1.3156000000000001</v>
      </c>
      <c r="G6378">
        <v>67.775000000000006</v>
      </c>
      <c r="H6378">
        <v>38.125</v>
      </c>
      <c r="I6378">
        <v>249.25</v>
      </c>
      <c r="J6378">
        <v>348</v>
      </c>
    </row>
    <row r="6379" spans="3:10" x14ac:dyDescent="0.25">
      <c r="C6379" s="95">
        <v>34785</v>
      </c>
      <c r="D6379">
        <v>1.5965</v>
      </c>
      <c r="E6379">
        <v>17.309999999999999</v>
      </c>
      <c r="F6379">
        <v>1.2984</v>
      </c>
      <c r="G6379">
        <v>68.825000000000003</v>
      </c>
      <c r="H6379">
        <v>37.9</v>
      </c>
      <c r="I6379">
        <v>248.25</v>
      </c>
      <c r="J6379">
        <v>349.5</v>
      </c>
    </row>
    <row r="6380" spans="3:10" x14ac:dyDescent="0.25">
      <c r="C6380" s="95">
        <v>34782</v>
      </c>
      <c r="D6380">
        <v>1.5920000000000001</v>
      </c>
      <c r="E6380">
        <v>17.12</v>
      </c>
      <c r="F6380">
        <v>1.2902</v>
      </c>
      <c r="G6380">
        <v>67.625</v>
      </c>
      <c r="H6380">
        <v>37.5</v>
      </c>
      <c r="I6380">
        <v>246.75</v>
      </c>
      <c r="J6380">
        <v>351.25</v>
      </c>
    </row>
    <row r="6381" spans="3:10" x14ac:dyDescent="0.25">
      <c r="C6381" s="95">
        <v>34781</v>
      </c>
      <c r="D6381">
        <v>1.5940000000000001</v>
      </c>
      <c r="E6381">
        <v>17.260000000000002</v>
      </c>
      <c r="F6381">
        <v>1.298</v>
      </c>
      <c r="G6381">
        <v>68.099999999999994</v>
      </c>
      <c r="H6381">
        <v>38.875</v>
      </c>
      <c r="I6381">
        <v>247.25</v>
      </c>
      <c r="J6381">
        <v>353</v>
      </c>
    </row>
    <row r="6382" spans="3:10" x14ac:dyDescent="0.25">
      <c r="C6382" s="95">
        <v>34780</v>
      </c>
      <c r="D6382">
        <v>1.5880000000000001</v>
      </c>
      <c r="E6382">
        <v>17.22</v>
      </c>
      <c r="F6382">
        <v>1.2965</v>
      </c>
      <c r="G6382">
        <v>68.875</v>
      </c>
      <c r="H6382">
        <v>40.375</v>
      </c>
      <c r="I6382">
        <v>241.25</v>
      </c>
      <c r="J6382">
        <v>357</v>
      </c>
    </row>
    <row r="6383" spans="3:10" x14ac:dyDescent="0.25">
      <c r="C6383" s="95">
        <v>34779</v>
      </c>
      <c r="D6383">
        <v>1.5848</v>
      </c>
      <c r="E6383">
        <v>16.760000000000002</v>
      </c>
      <c r="F6383">
        <v>1.2915000000000001</v>
      </c>
      <c r="G6383">
        <v>69.424999999999997</v>
      </c>
      <c r="H6383">
        <v>40.274999999999999</v>
      </c>
      <c r="I6383">
        <v>240.5</v>
      </c>
      <c r="J6383">
        <v>353</v>
      </c>
    </row>
    <row r="6384" spans="3:10" x14ac:dyDescent="0.25">
      <c r="C6384" s="95">
        <v>34778</v>
      </c>
      <c r="D6384">
        <v>1.575</v>
      </c>
      <c r="E6384">
        <v>16.84</v>
      </c>
      <c r="F6384">
        <v>1.2944</v>
      </c>
      <c r="G6384">
        <v>70.275000000000006</v>
      </c>
      <c r="H6384">
        <v>40.4</v>
      </c>
      <c r="I6384">
        <v>239.75</v>
      </c>
      <c r="J6384">
        <v>358</v>
      </c>
    </row>
    <row r="6385" spans="3:10" x14ac:dyDescent="0.25">
      <c r="C6385" s="95">
        <v>34775</v>
      </c>
      <c r="D6385">
        <v>1.5834999999999999</v>
      </c>
      <c r="E6385">
        <v>16.63</v>
      </c>
      <c r="F6385">
        <v>1.3021</v>
      </c>
      <c r="G6385">
        <v>69.8</v>
      </c>
      <c r="H6385">
        <v>40.65</v>
      </c>
      <c r="I6385">
        <v>240.75</v>
      </c>
      <c r="J6385">
        <v>350</v>
      </c>
    </row>
    <row r="6386" spans="3:10" x14ac:dyDescent="0.25">
      <c r="C6386" s="95">
        <v>34774</v>
      </c>
      <c r="D6386">
        <v>1.5880000000000001</v>
      </c>
      <c r="E6386">
        <v>16.649999999999999</v>
      </c>
      <c r="F6386">
        <v>1.3068</v>
      </c>
      <c r="G6386">
        <v>70.150000000000006</v>
      </c>
      <c r="H6386">
        <v>41.15</v>
      </c>
      <c r="I6386">
        <v>241</v>
      </c>
      <c r="J6386">
        <v>345.25</v>
      </c>
    </row>
    <row r="6387" spans="3:10" x14ac:dyDescent="0.25">
      <c r="C6387" s="95">
        <v>34773</v>
      </c>
      <c r="D6387">
        <v>1.6</v>
      </c>
      <c r="E6387">
        <v>16.57</v>
      </c>
      <c r="F6387">
        <v>1.3122</v>
      </c>
      <c r="G6387">
        <v>71.125</v>
      </c>
      <c r="H6387">
        <v>41.5</v>
      </c>
      <c r="I6387">
        <v>242.25</v>
      </c>
      <c r="J6387">
        <v>351</v>
      </c>
    </row>
    <row r="6388" spans="3:10" x14ac:dyDescent="0.25">
      <c r="C6388" s="95">
        <v>34772</v>
      </c>
      <c r="D6388">
        <v>1.5834999999999999</v>
      </c>
      <c r="E6388">
        <v>16.46</v>
      </c>
      <c r="F6388">
        <v>1.2938000000000001</v>
      </c>
      <c r="G6388">
        <v>71.2</v>
      </c>
      <c r="H6388">
        <v>41.375</v>
      </c>
      <c r="I6388">
        <v>241</v>
      </c>
      <c r="J6388">
        <v>346.5</v>
      </c>
    </row>
    <row r="6389" spans="3:10" x14ac:dyDescent="0.25">
      <c r="C6389" s="95">
        <v>34771</v>
      </c>
      <c r="D6389">
        <v>1.5925</v>
      </c>
      <c r="E6389">
        <v>16.600000000000001</v>
      </c>
      <c r="F6389">
        <v>1.2975000000000001</v>
      </c>
      <c r="G6389">
        <v>71.375</v>
      </c>
      <c r="H6389">
        <v>40</v>
      </c>
      <c r="I6389">
        <v>241</v>
      </c>
      <c r="J6389">
        <v>343.75</v>
      </c>
    </row>
    <row r="6390" spans="3:10" x14ac:dyDescent="0.25">
      <c r="C6390" s="95">
        <v>34768</v>
      </c>
      <c r="D6390">
        <v>1.5734999999999999</v>
      </c>
      <c r="E6390">
        <v>16.46</v>
      </c>
      <c r="F6390">
        <v>1.2909999999999999</v>
      </c>
      <c r="G6390">
        <v>72.375</v>
      </c>
      <c r="H6390">
        <v>40.299999999999997</v>
      </c>
      <c r="I6390">
        <v>238.75</v>
      </c>
      <c r="J6390">
        <v>345</v>
      </c>
    </row>
    <row r="6391" spans="3:10" x14ac:dyDescent="0.25">
      <c r="C6391" s="95">
        <v>34767</v>
      </c>
      <c r="D6391">
        <v>1.609</v>
      </c>
      <c r="E6391">
        <v>16.579999999999998</v>
      </c>
      <c r="F6391">
        <v>1.3120000000000001</v>
      </c>
      <c r="G6391">
        <v>72.3</v>
      </c>
      <c r="H6391">
        <v>39.950000000000003</v>
      </c>
      <c r="I6391">
        <v>237.75</v>
      </c>
      <c r="J6391">
        <v>352.25</v>
      </c>
    </row>
    <row r="6392" spans="3:10" x14ac:dyDescent="0.25">
      <c r="C6392" s="95">
        <v>34766</v>
      </c>
      <c r="D6392">
        <v>1.6080000000000001</v>
      </c>
      <c r="E6392">
        <v>16.78</v>
      </c>
      <c r="F6392">
        <v>1.3125</v>
      </c>
      <c r="G6392">
        <v>72.375</v>
      </c>
      <c r="H6392">
        <v>38.9</v>
      </c>
      <c r="I6392">
        <v>237.75</v>
      </c>
      <c r="J6392">
        <v>359.75</v>
      </c>
    </row>
    <row r="6393" spans="3:10" x14ac:dyDescent="0.25">
      <c r="C6393" s="95">
        <v>34765</v>
      </c>
      <c r="D6393">
        <v>1.6395</v>
      </c>
      <c r="E6393">
        <v>16.940000000000001</v>
      </c>
      <c r="F6393">
        <v>1.3218000000000001</v>
      </c>
      <c r="G6393">
        <v>73.424999999999997</v>
      </c>
      <c r="H6393">
        <v>39.65</v>
      </c>
      <c r="I6393">
        <v>238</v>
      </c>
      <c r="J6393">
        <v>367.25</v>
      </c>
    </row>
    <row r="6394" spans="3:10" x14ac:dyDescent="0.25">
      <c r="C6394" s="95">
        <v>34764</v>
      </c>
      <c r="D6394">
        <v>1.623</v>
      </c>
      <c r="E6394">
        <v>16.86</v>
      </c>
      <c r="F6394">
        <v>1.3120000000000001</v>
      </c>
      <c r="G6394">
        <v>73.474999999999994</v>
      </c>
      <c r="H6394">
        <v>39.475000000000001</v>
      </c>
      <c r="I6394">
        <v>236.75</v>
      </c>
      <c r="J6394">
        <v>357.75</v>
      </c>
    </row>
    <row r="6395" spans="3:10" x14ac:dyDescent="0.25">
      <c r="C6395" s="95">
        <v>34761</v>
      </c>
      <c r="D6395">
        <v>1.629</v>
      </c>
      <c r="E6395">
        <v>16.87</v>
      </c>
      <c r="F6395">
        <v>1.3</v>
      </c>
      <c r="G6395">
        <v>73.599999999999994</v>
      </c>
      <c r="H6395">
        <v>39.475000000000001</v>
      </c>
      <c r="I6395">
        <v>233.5</v>
      </c>
      <c r="J6395">
        <v>350.5</v>
      </c>
    </row>
    <row r="6396" spans="3:10" x14ac:dyDescent="0.25">
      <c r="C6396" s="95">
        <v>34760</v>
      </c>
      <c r="D6396">
        <v>1.6125</v>
      </c>
      <c r="E6396">
        <v>16.63</v>
      </c>
      <c r="F6396">
        <v>1.2895000000000001</v>
      </c>
      <c r="G6396">
        <v>73.400000000000006</v>
      </c>
      <c r="H6396">
        <v>39.549999999999997</v>
      </c>
      <c r="I6396">
        <v>234.75</v>
      </c>
      <c r="J6396">
        <v>350.75</v>
      </c>
    </row>
    <row r="6397" spans="3:10" x14ac:dyDescent="0.25">
      <c r="C6397" s="95">
        <v>34759</v>
      </c>
      <c r="D6397">
        <v>1.5865</v>
      </c>
      <c r="E6397">
        <v>16.61</v>
      </c>
      <c r="F6397">
        <v>1.2729999999999999</v>
      </c>
      <c r="G6397">
        <v>74.075000000000003</v>
      </c>
      <c r="H6397">
        <v>39.825000000000003</v>
      </c>
      <c r="I6397">
        <v>235.25</v>
      </c>
      <c r="J6397">
        <v>353.5</v>
      </c>
    </row>
    <row r="6398" spans="3:10" x14ac:dyDescent="0.25">
      <c r="C6398" s="95">
        <v>34758</v>
      </c>
      <c r="D6398">
        <v>1.5825</v>
      </c>
      <c r="E6398">
        <v>16.87</v>
      </c>
      <c r="F6398">
        <v>1.2707999999999999</v>
      </c>
      <c r="G6398">
        <v>74.275000000000006</v>
      </c>
      <c r="H6398">
        <v>39.75</v>
      </c>
      <c r="I6398">
        <v>234.25</v>
      </c>
      <c r="J6398">
        <v>349.75</v>
      </c>
    </row>
    <row r="6399" spans="3:10" x14ac:dyDescent="0.25">
      <c r="C6399" s="95">
        <v>34757</v>
      </c>
      <c r="D6399">
        <v>1.5805</v>
      </c>
      <c r="E6399">
        <v>17.059999999999999</v>
      </c>
      <c r="F6399">
        <v>1.2685999999999999</v>
      </c>
      <c r="G6399">
        <v>73.3</v>
      </c>
      <c r="H6399">
        <v>39.125</v>
      </c>
      <c r="I6399">
        <v>233.25</v>
      </c>
      <c r="J6399">
        <v>355.5</v>
      </c>
    </row>
    <row r="6400" spans="3:10" x14ac:dyDescent="0.25">
      <c r="C6400" s="95">
        <v>34754</v>
      </c>
      <c r="D6400">
        <v>1.5880000000000001</v>
      </c>
      <c r="E6400">
        <v>17.079999999999998</v>
      </c>
      <c r="F6400">
        <v>1.2734000000000001</v>
      </c>
      <c r="G6400">
        <v>73.224999999999994</v>
      </c>
      <c r="H6400">
        <v>38.9</v>
      </c>
      <c r="I6400">
        <v>233.25</v>
      </c>
      <c r="J6400">
        <v>361.75</v>
      </c>
    </row>
    <row r="6401" spans="3:10" x14ac:dyDescent="0.25">
      <c r="C6401" s="95">
        <v>34753</v>
      </c>
      <c r="D6401">
        <v>1.5943000000000001</v>
      </c>
      <c r="E6401">
        <v>16.84</v>
      </c>
      <c r="F6401">
        <v>1.2743</v>
      </c>
      <c r="G6401">
        <v>73.575000000000003</v>
      </c>
      <c r="H6401">
        <v>39.15</v>
      </c>
      <c r="I6401">
        <v>233.5</v>
      </c>
      <c r="J6401">
        <v>361.5</v>
      </c>
    </row>
    <row r="6402" spans="3:10" x14ac:dyDescent="0.25">
      <c r="C6402" s="95">
        <v>34752</v>
      </c>
      <c r="D6402">
        <v>1.589</v>
      </c>
      <c r="E6402">
        <v>16.97</v>
      </c>
      <c r="F6402">
        <v>1.2719</v>
      </c>
      <c r="G6402">
        <v>73.025000000000006</v>
      </c>
      <c r="H6402">
        <v>38.75</v>
      </c>
      <c r="I6402">
        <v>232.5</v>
      </c>
      <c r="J6402">
        <v>360.75</v>
      </c>
    </row>
    <row r="6403" spans="3:10" x14ac:dyDescent="0.25">
      <c r="C6403" s="95">
        <v>34751</v>
      </c>
      <c r="D6403">
        <v>1.5860000000000001</v>
      </c>
      <c r="E6403">
        <v>16.95</v>
      </c>
      <c r="F6403">
        <v>1.274</v>
      </c>
      <c r="G6403">
        <v>74.75</v>
      </c>
      <c r="H6403">
        <v>40</v>
      </c>
      <c r="I6403">
        <v>232.25</v>
      </c>
      <c r="J6403">
        <v>360.5</v>
      </c>
    </row>
    <row r="6404" spans="3:10" x14ac:dyDescent="0.25">
      <c r="C6404" s="95">
        <v>34750</v>
      </c>
      <c r="D6404">
        <v>1.579</v>
      </c>
      <c r="E6404">
        <v>16.97</v>
      </c>
      <c r="F6404">
        <v>1.274</v>
      </c>
      <c r="G6404">
        <v>74.900000000000006</v>
      </c>
      <c r="H6404">
        <v>39.799999999999997</v>
      </c>
      <c r="I6404">
        <v>232.75</v>
      </c>
      <c r="J6404">
        <v>366.75</v>
      </c>
    </row>
    <row r="6405" spans="3:10" x14ac:dyDescent="0.25">
      <c r="C6405" s="95">
        <v>34747</v>
      </c>
      <c r="D6405">
        <v>1.5814999999999999</v>
      </c>
      <c r="E6405">
        <v>17.14</v>
      </c>
      <c r="F6405">
        <v>1.2669999999999999</v>
      </c>
      <c r="G6405">
        <v>74.900000000000006</v>
      </c>
      <c r="H6405">
        <v>39.799999999999997</v>
      </c>
      <c r="I6405">
        <v>232.75</v>
      </c>
      <c r="J6405">
        <v>366.75</v>
      </c>
    </row>
    <row r="6406" spans="3:10" x14ac:dyDescent="0.25">
      <c r="C6406" s="95">
        <v>34746</v>
      </c>
      <c r="D6406">
        <v>1.5780000000000001</v>
      </c>
      <c r="E6406">
        <v>16.920000000000002</v>
      </c>
      <c r="F6406">
        <v>1.2614000000000001</v>
      </c>
      <c r="G6406">
        <v>74.95</v>
      </c>
      <c r="H6406">
        <v>39.524999999999999</v>
      </c>
      <c r="I6406">
        <v>233.25</v>
      </c>
      <c r="J6406">
        <v>366.75</v>
      </c>
    </row>
    <row r="6407" spans="3:10" x14ac:dyDescent="0.25">
      <c r="C6407" s="95">
        <v>34745</v>
      </c>
      <c r="D6407">
        <v>1.56</v>
      </c>
      <c r="E6407">
        <v>16.760000000000002</v>
      </c>
      <c r="F6407">
        <v>1.248</v>
      </c>
      <c r="G6407">
        <v>74.825000000000003</v>
      </c>
      <c r="H6407">
        <v>39.4</v>
      </c>
      <c r="I6407">
        <v>234.25</v>
      </c>
      <c r="J6407">
        <v>366.25</v>
      </c>
    </row>
    <row r="6408" spans="3:10" x14ac:dyDescent="0.25">
      <c r="C6408" s="95">
        <v>34744</v>
      </c>
      <c r="D6408">
        <v>1.5619000000000001</v>
      </c>
      <c r="E6408">
        <v>16.75</v>
      </c>
      <c r="F6408">
        <v>1.2492000000000001</v>
      </c>
      <c r="G6408">
        <v>75.25</v>
      </c>
      <c r="H6408">
        <v>39.35</v>
      </c>
      <c r="I6408">
        <v>234.75</v>
      </c>
      <c r="J6408">
        <v>371.25</v>
      </c>
    </row>
    <row r="6409" spans="3:10" x14ac:dyDescent="0.25">
      <c r="C6409" s="95">
        <v>34743</v>
      </c>
      <c r="D6409">
        <v>1.5625</v>
      </c>
      <c r="E6409">
        <v>17.420000000000002</v>
      </c>
      <c r="F6409">
        <v>1.2395</v>
      </c>
      <c r="G6409">
        <v>75.45</v>
      </c>
      <c r="H6409">
        <v>39.200000000000003</v>
      </c>
      <c r="I6409">
        <v>234</v>
      </c>
      <c r="J6409">
        <v>371.75</v>
      </c>
    </row>
    <row r="6410" spans="3:10" x14ac:dyDescent="0.25">
      <c r="C6410" s="95">
        <v>34740</v>
      </c>
      <c r="D6410">
        <v>1.5629999999999999</v>
      </c>
      <c r="E6410">
        <v>17.329999999999998</v>
      </c>
      <c r="F6410">
        <v>1.2412000000000001</v>
      </c>
      <c r="G6410">
        <v>75.5</v>
      </c>
      <c r="H6410">
        <v>39.325000000000003</v>
      </c>
      <c r="I6410">
        <v>234.5</v>
      </c>
      <c r="J6410">
        <v>376.5</v>
      </c>
    </row>
    <row r="6411" spans="3:10" x14ac:dyDescent="0.25">
      <c r="C6411" s="95">
        <v>34739</v>
      </c>
      <c r="D6411">
        <v>1.5572999999999999</v>
      </c>
      <c r="E6411">
        <v>17.11</v>
      </c>
      <c r="F6411">
        <v>1.2344999999999999</v>
      </c>
      <c r="G6411">
        <v>74.674999999999997</v>
      </c>
      <c r="H6411">
        <v>39.575000000000003</v>
      </c>
      <c r="I6411">
        <v>233.75</v>
      </c>
      <c r="J6411">
        <v>369.5</v>
      </c>
    </row>
    <row r="6412" spans="3:10" x14ac:dyDescent="0.25">
      <c r="C6412" s="95">
        <v>34738</v>
      </c>
      <c r="D6412">
        <v>1.5531999999999999</v>
      </c>
      <c r="E6412">
        <v>17.07</v>
      </c>
      <c r="F6412">
        <v>1.2322</v>
      </c>
      <c r="G6412">
        <v>73.45</v>
      </c>
      <c r="H6412">
        <v>39.375</v>
      </c>
      <c r="I6412">
        <v>233.75</v>
      </c>
      <c r="J6412">
        <v>368.5</v>
      </c>
    </row>
    <row r="6413" spans="3:10" x14ac:dyDescent="0.25">
      <c r="C6413" s="95">
        <v>34737</v>
      </c>
      <c r="D6413">
        <v>1.5563</v>
      </c>
      <c r="E6413">
        <v>17.07</v>
      </c>
      <c r="F6413">
        <v>1.2292000000000001</v>
      </c>
      <c r="G6413">
        <v>73.650000000000006</v>
      </c>
      <c r="H6413">
        <v>39.35</v>
      </c>
      <c r="I6413">
        <v>233.75</v>
      </c>
      <c r="J6413">
        <v>373.25</v>
      </c>
    </row>
    <row r="6414" spans="3:10" x14ac:dyDescent="0.25">
      <c r="C6414" s="95">
        <v>34736</v>
      </c>
      <c r="D6414">
        <v>1.5597000000000001</v>
      </c>
      <c r="E6414">
        <v>17.22</v>
      </c>
      <c r="F6414">
        <v>1.2323</v>
      </c>
      <c r="G6414">
        <v>73.8</v>
      </c>
      <c r="H6414">
        <v>39.15</v>
      </c>
      <c r="I6414">
        <v>235.75</v>
      </c>
      <c r="J6414">
        <v>369.75</v>
      </c>
    </row>
    <row r="6415" spans="3:10" x14ac:dyDescent="0.25">
      <c r="C6415" s="95">
        <v>34733</v>
      </c>
      <c r="D6415">
        <v>1.5629999999999999</v>
      </c>
      <c r="E6415">
        <v>17.2</v>
      </c>
      <c r="F6415">
        <v>1.234</v>
      </c>
      <c r="G6415">
        <v>73.625</v>
      </c>
      <c r="H6415">
        <v>38.700000000000003</v>
      </c>
      <c r="I6415">
        <v>232.5</v>
      </c>
      <c r="J6415">
        <v>372.25</v>
      </c>
    </row>
    <row r="6416" spans="3:10" x14ac:dyDescent="0.25">
      <c r="C6416" s="95">
        <v>34732</v>
      </c>
      <c r="D6416">
        <v>1.5814999999999999</v>
      </c>
      <c r="E6416">
        <v>16.89</v>
      </c>
      <c r="F6416">
        <v>1.2426999999999999</v>
      </c>
      <c r="G6416">
        <v>73.125</v>
      </c>
      <c r="H6416">
        <v>39.4</v>
      </c>
      <c r="I6416">
        <v>231.75</v>
      </c>
      <c r="J6416">
        <v>376.75</v>
      </c>
    </row>
    <row r="6417" spans="3:10" x14ac:dyDescent="0.25">
      <c r="C6417" s="95">
        <v>34731</v>
      </c>
      <c r="D6417">
        <v>1.5820000000000001</v>
      </c>
      <c r="E6417">
        <v>16.88</v>
      </c>
      <c r="F6417">
        <v>1.2430000000000001</v>
      </c>
      <c r="G6417">
        <v>73.724999999999994</v>
      </c>
      <c r="H6417">
        <v>39.200000000000003</v>
      </c>
      <c r="I6417">
        <v>231</v>
      </c>
      <c r="J6417">
        <v>370.5</v>
      </c>
    </row>
    <row r="6418" spans="3:10" x14ac:dyDescent="0.25">
      <c r="C6418" s="95">
        <v>34730</v>
      </c>
      <c r="D6418">
        <v>1.5785</v>
      </c>
      <c r="E6418">
        <v>16.8</v>
      </c>
      <c r="F6418">
        <v>1.2388999999999999</v>
      </c>
      <c r="G6418">
        <v>74.349999999999994</v>
      </c>
      <c r="H6418">
        <v>39.799999999999997</v>
      </c>
      <c r="I6418">
        <v>229.5</v>
      </c>
      <c r="J6418">
        <v>373.5</v>
      </c>
    </row>
    <row r="6419" spans="3:10" x14ac:dyDescent="0.25">
      <c r="C6419" s="95">
        <v>34729</v>
      </c>
      <c r="D6419">
        <v>1.5943000000000001</v>
      </c>
      <c r="E6419">
        <v>16.57</v>
      </c>
      <c r="F6419">
        <v>1.2533000000000001</v>
      </c>
      <c r="G6419">
        <v>74.25</v>
      </c>
      <c r="H6419">
        <v>40.4</v>
      </c>
      <c r="I6419">
        <v>229.5</v>
      </c>
      <c r="J6419">
        <v>368.5</v>
      </c>
    </row>
    <row r="6420" spans="3:10" x14ac:dyDescent="0.25">
      <c r="C6420" s="95">
        <v>34726</v>
      </c>
      <c r="D6420">
        <v>1.5885</v>
      </c>
      <c r="E6420">
        <v>16.39</v>
      </c>
      <c r="F6420">
        <v>1.2456</v>
      </c>
      <c r="G6420">
        <v>74.375</v>
      </c>
      <c r="H6420">
        <v>40.549999999999997</v>
      </c>
      <c r="I6420">
        <v>232.25</v>
      </c>
      <c r="J6420">
        <v>365.5</v>
      </c>
    </row>
    <row r="6421" spans="3:10" x14ac:dyDescent="0.25">
      <c r="C6421" s="95">
        <v>34725</v>
      </c>
      <c r="D6421">
        <v>1.59</v>
      </c>
      <c r="E6421">
        <v>16.670000000000002</v>
      </c>
      <c r="F6421">
        <v>1.2450000000000001</v>
      </c>
      <c r="G6421">
        <v>74.599999999999994</v>
      </c>
      <c r="H6421">
        <v>41</v>
      </c>
      <c r="I6421">
        <v>233</v>
      </c>
      <c r="J6421">
        <v>365.75</v>
      </c>
    </row>
    <row r="6422" spans="3:10" x14ac:dyDescent="0.25">
      <c r="C6422" s="95">
        <v>34724</v>
      </c>
      <c r="D6422">
        <v>1.591</v>
      </c>
      <c r="E6422">
        <v>16.79</v>
      </c>
      <c r="F6422">
        <v>1.2464999999999999</v>
      </c>
      <c r="G6422">
        <v>74.349999999999994</v>
      </c>
      <c r="H6422">
        <v>40.325000000000003</v>
      </c>
      <c r="I6422">
        <v>233.25</v>
      </c>
      <c r="J6422">
        <v>372</v>
      </c>
    </row>
    <row r="6423" spans="3:10" x14ac:dyDescent="0.25">
      <c r="C6423" s="95">
        <v>34723</v>
      </c>
      <c r="D6423">
        <v>1.5967</v>
      </c>
      <c r="E6423">
        <v>16.86</v>
      </c>
      <c r="F6423">
        <v>1.2504999999999999</v>
      </c>
      <c r="G6423">
        <v>74.349999999999994</v>
      </c>
      <c r="H6423">
        <v>40.274999999999999</v>
      </c>
      <c r="I6423">
        <v>233.25</v>
      </c>
      <c r="J6423">
        <v>373.5</v>
      </c>
    </row>
    <row r="6424" spans="3:10" x14ac:dyDescent="0.25">
      <c r="C6424" s="95">
        <v>34722</v>
      </c>
      <c r="D6424">
        <v>1.5942000000000001</v>
      </c>
      <c r="E6424">
        <v>16.64</v>
      </c>
      <c r="F6424">
        <v>1.2490000000000001</v>
      </c>
      <c r="G6424">
        <v>74.849999999999994</v>
      </c>
      <c r="H6424">
        <v>40.85</v>
      </c>
      <c r="I6424">
        <v>233</v>
      </c>
      <c r="J6424">
        <v>374.75</v>
      </c>
    </row>
    <row r="6425" spans="3:10" x14ac:dyDescent="0.25">
      <c r="C6425" s="95">
        <v>34719</v>
      </c>
      <c r="D6425">
        <v>1.5883</v>
      </c>
      <c r="E6425">
        <v>16.87</v>
      </c>
      <c r="F6425">
        <v>1.2496</v>
      </c>
      <c r="G6425">
        <v>75</v>
      </c>
      <c r="H6425">
        <v>40.700000000000003</v>
      </c>
      <c r="I6425">
        <v>233.5</v>
      </c>
      <c r="J6425">
        <v>371.25</v>
      </c>
    </row>
    <row r="6426" spans="3:10" x14ac:dyDescent="0.25">
      <c r="C6426" s="95">
        <v>34718</v>
      </c>
      <c r="D6426">
        <v>1.5858000000000001</v>
      </c>
      <c r="E6426">
        <v>16.8</v>
      </c>
      <c r="F6426">
        <v>1.2464999999999999</v>
      </c>
      <c r="G6426">
        <v>74.45</v>
      </c>
      <c r="H6426">
        <v>40.4</v>
      </c>
      <c r="I6426">
        <v>234.25</v>
      </c>
      <c r="J6426">
        <v>370.25</v>
      </c>
    </row>
    <row r="6427" spans="3:10" x14ac:dyDescent="0.25">
      <c r="C6427" s="95">
        <v>34717</v>
      </c>
      <c r="D6427">
        <v>1.5692999999999999</v>
      </c>
      <c r="E6427">
        <v>16.93</v>
      </c>
      <c r="F6427">
        <v>1.2334000000000001</v>
      </c>
      <c r="G6427">
        <v>74.599999999999994</v>
      </c>
      <c r="H6427">
        <v>40.6</v>
      </c>
      <c r="I6427">
        <v>234.75</v>
      </c>
      <c r="J6427">
        <v>379.75</v>
      </c>
    </row>
    <row r="6428" spans="3:10" x14ac:dyDescent="0.25">
      <c r="C6428" s="95">
        <v>34716</v>
      </c>
      <c r="D6428">
        <v>1.5665</v>
      </c>
      <c r="E6428">
        <v>16.82</v>
      </c>
      <c r="F6428">
        <v>1.2338</v>
      </c>
      <c r="G6428">
        <v>73.625</v>
      </c>
      <c r="H6428">
        <v>39.174999999999997</v>
      </c>
      <c r="I6428">
        <v>235.5</v>
      </c>
      <c r="J6428">
        <v>384.25</v>
      </c>
    </row>
    <row r="6429" spans="3:10" x14ac:dyDescent="0.25">
      <c r="C6429" s="95">
        <v>34715</v>
      </c>
      <c r="D6429">
        <v>1.5673999999999999</v>
      </c>
      <c r="E6429">
        <v>16.37</v>
      </c>
      <c r="F6429">
        <v>1.2366999999999999</v>
      </c>
      <c r="G6429">
        <v>72.724999999999994</v>
      </c>
      <c r="H6429">
        <v>39.325000000000003</v>
      </c>
      <c r="I6429">
        <v>234.5</v>
      </c>
      <c r="J6429">
        <v>381.75</v>
      </c>
    </row>
    <row r="6430" spans="3:10" x14ac:dyDescent="0.25">
      <c r="C6430" s="95">
        <v>34712</v>
      </c>
      <c r="D6430">
        <v>1.5669999999999999</v>
      </c>
      <c r="E6430">
        <v>16.38</v>
      </c>
      <c r="F6430">
        <v>1.2341</v>
      </c>
      <c r="G6430">
        <v>72.400000000000006</v>
      </c>
      <c r="H6430">
        <v>38.274999999999999</v>
      </c>
      <c r="I6430">
        <v>234</v>
      </c>
      <c r="J6430">
        <v>379.75</v>
      </c>
    </row>
    <row r="6431" spans="3:10" x14ac:dyDescent="0.25">
      <c r="C6431" s="95">
        <v>34711</v>
      </c>
      <c r="D6431">
        <v>1.573</v>
      </c>
      <c r="E6431">
        <v>16.63</v>
      </c>
      <c r="F6431">
        <v>1.2375</v>
      </c>
      <c r="G6431">
        <v>73.05</v>
      </c>
      <c r="H6431">
        <v>38.924999999999997</v>
      </c>
      <c r="I6431">
        <v>234.25</v>
      </c>
      <c r="J6431">
        <v>383.5</v>
      </c>
    </row>
    <row r="6432" spans="3:10" x14ac:dyDescent="0.25">
      <c r="C6432" s="95">
        <v>34710</v>
      </c>
      <c r="D6432">
        <v>1.5597000000000001</v>
      </c>
      <c r="E6432">
        <v>16.63</v>
      </c>
      <c r="F6432">
        <v>1.2322</v>
      </c>
      <c r="G6432">
        <v>73.05</v>
      </c>
      <c r="H6432">
        <v>39.274999999999999</v>
      </c>
      <c r="I6432">
        <v>232.5</v>
      </c>
      <c r="J6432">
        <v>385.75</v>
      </c>
    </row>
    <row r="6433" spans="3:10" x14ac:dyDescent="0.25">
      <c r="C6433" s="95">
        <v>34709</v>
      </c>
      <c r="D6433">
        <v>1.5612999999999999</v>
      </c>
      <c r="E6433">
        <v>16.190000000000001</v>
      </c>
      <c r="F6433">
        <v>1.2343</v>
      </c>
      <c r="G6433">
        <v>73.025000000000006</v>
      </c>
      <c r="H6433">
        <v>38.924999999999997</v>
      </c>
      <c r="I6433">
        <v>232.25</v>
      </c>
      <c r="J6433">
        <v>385.75</v>
      </c>
    </row>
    <row r="6434" spans="3:10" x14ac:dyDescent="0.25">
      <c r="C6434" s="95">
        <v>34708</v>
      </c>
      <c r="D6434">
        <v>1.5629999999999999</v>
      </c>
      <c r="E6434">
        <v>16.28</v>
      </c>
      <c r="F6434">
        <v>1.234</v>
      </c>
      <c r="G6434">
        <v>73.375</v>
      </c>
      <c r="H6434">
        <v>37.700000000000003</v>
      </c>
      <c r="I6434">
        <v>232.75</v>
      </c>
      <c r="J6434">
        <v>383.25</v>
      </c>
    </row>
    <row r="6435" spans="3:10" x14ac:dyDescent="0.25">
      <c r="C6435" s="95">
        <v>34705</v>
      </c>
      <c r="D6435">
        <v>1.55</v>
      </c>
      <c r="E6435">
        <v>16.5</v>
      </c>
      <c r="F6435">
        <v>1.2164999999999999</v>
      </c>
      <c r="G6435">
        <v>72.849999999999994</v>
      </c>
      <c r="H6435">
        <v>37.1</v>
      </c>
      <c r="I6435">
        <v>231.75</v>
      </c>
      <c r="J6435">
        <v>394.5</v>
      </c>
    </row>
    <row r="6436" spans="3:10" x14ac:dyDescent="0.25">
      <c r="C6436" s="95">
        <v>34704</v>
      </c>
      <c r="D6436">
        <v>1.5628</v>
      </c>
      <c r="E6436">
        <v>16.46</v>
      </c>
      <c r="F6436">
        <v>1.2262999999999999</v>
      </c>
      <c r="G6436">
        <v>72.974999999999994</v>
      </c>
      <c r="H6436">
        <v>38.325000000000003</v>
      </c>
      <c r="I6436">
        <v>230.75</v>
      </c>
      <c r="J6436">
        <v>396.25</v>
      </c>
    </row>
    <row r="6437" spans="3:10" x14ac:dyDescent="0.25">
      <c r="C6437" s="95">
        <v>34703</v>
      </c>
      <c r="D6437">
        <v>1.56</v>
      </c>
      <c r="E6437">
        <v>16.190000000000001</v>
      </c>
      <c r="F6437">
        <v>1.2205999999999999</v>
      </c>
      <c r="G6437">
        <v>73.25</v>
      </c>
      <c r="H6437">
        <v>38.225000000000001</v>
      </c>
      <c r="I6437">
        <v>228.75</v>
      </c>
      <c r="J6437">
        <v>398</v>
      </c>
    </row>
    <row r="6438" spans="3:10" x14ac:dyDescent="0.25">
      <c r="C6438" s="95">
        <v>34702</v>
      </c>
      <c r="D6438">
        <v>1.5629</v>
      </c>
      <c r="E6438">
        <v>16.09</v>
      </c>
      <c r="F6438">
        <v>1.2221</v>
      </c>
      <c r="G6438">
        <v>73.3</v>
      </c>
      <c r="H6438">
        <v>39.25</v>
      </c>
      <c r="I6438">
        <v>228.5</v>
      </c>
      <c r="J6438">
        <v>395.5</v>
      </c>
    </row>
    <row r="6439" spans="3:10" x14ac:dyDescent="0.25">
      <c r="C6439" s="95">
        <v>34701</v>
      </c>
      <c r="D6439">
        <v>1.5575000000000001</v>
      </c>
      <c r="E6439">
        <v>16.5</v>
      </c>
      <c r="F6439">
        <v>1.2184999999999999</v>
      </c>
      <c r="G6439">
        <v>72.674999999999997</v>
      </c>
      <c r="H6439">
        <v>39.35</v>
      </c>
      <c r="I6439">
        <v>231</v>
      </c>
      <c r="J6439">
        <v>401.5</v>
      </c>
    </row>
    <row r="6440" spans="3:10" x14ac:dyDescent="0.25">
      <c r="C6440" s="95">
        <v>34698</v>
      </c>
      <c r="D6440">
        <v>1.5660000000000001</v>
      </c>
      <c r="E6440">
        <v>16.5</v>
      </c>
      <c r="F6440">
        <v>1.2263999999999999</v>
      </c>
      <c r="G6440">
        <v>72.674999999999997</v>
      </c>
      <c r="H6440">
        <v>39.35</v>
      </c>
      <c r="I6440">
        <v>231</v>
      </c>
      <c r="J6440">
        <v>401.5</v>
      </c>
    </row>
    <row r="6441" spans="3:10" x14ac:dyDescent="0.25">
      <c r="C6441" s="95">
        <v>34697</v>
      </c>
      <c r="D6441">
        <v>1.5596000000000001</v>
      </c>
      <c r="E6441">
        <v>16.420000000000002</v>
      </c>
      <c r="F6441">
        <v>1.2231000000000001</v>
      </c>
      <c r="G6441">
        <v>71.275000000000006</v>
      </c>
      <c r="H6441">
        <v>39.475000000000001</v>
      </c>
      <c r="I6441">
        <v>231.5</v>
      </c>
      <c r="J6441">
        <v>403</v>
      </c>
    </row>
    <row r="6442" spans="3:10" x14ac:dyDescent="0.25">
      <c r="C6442" s="95">
        <v>34696</v>
      </c>
      <c r="D6442">
        <v>1.5694999999999999</v>
      </c>
      <c r="E6442">
        <v>16.420000000000002</v>
      </c>
      <c r="F6442">
        <v>1.2108000000000001</v>
      </c>
      <c r="G6442">
        <v>71.2</v>
      </c>
      <c r="H6442">
        <v>39.575000000000003</v>
      </c>
      <c r="I6442">
        <v>233.25</v>
      </c>
      <c r="J6442">
        <v>407</v>
      </c>
    </row>
    <row r="6443" spans="3:10" x14ac:dyDescent="0.25">
      <c r="C6443" s="95">
        <v>34695</v>
      </c>
      <c r="D6443">
        <v>1.5455000000000001</v>
      </c>
      <c r="E6443">
        <v>15.92</v>
      </c>
      <c r="F6443">
        <v>1.206</v>
      </c>
      <c r="G6443">
        <v>71.325000000000003</v>
      </c>
      <c r="H6443">
        <v>39</v>
      </c>
      <c r="I6443">
        <v>232.5</v>
      </c>
      <c r="J6443">
        <v>408.25</v>
      </c>
    </row>
    <row r="6444" spans="3:10" x14ac:dyDescent="0.25">
      <c r="C6444" s="95">
        <v>34694</v>
      </c>
      <c r="D6444">
        <v>1.5429999999999999</v>
      </c>
      <c r="E6444">
        <v>15.92</v>
      </c>
      <c r="F6444">
        <v>1.204</v>
      </c>
      <c r="G6444">
        <v>70.674999999999997</v>
      </c>
      <c r="H6444">
        <v>38.924999999999997</v>
      </c>
      <c r="I6444">
        <v>231.25</v>
      </c>
      <c r="J6444">
        <v>404.75</v>
      </c>
    </row>
    <row r="6445" spans="3:10" x14ac:dyDescent="0.25">
      <c r="C6445" s="95">
        <v>34691</v>
      </c>
      <c r="D6445">
        <v>1.5455000000000001</v>
      </c>
      <c r="E6445">
        <v>15.92</v>
      </c>
      <c r="F6445">
        <v>1.204</v>
      </c>
      <c r="G6445">
        <v>70.674999999999997</v>
      </c>
      <c r="H6445">
        <v>38.924999999999997</v>
      </c>
      <c r="I6445">
        <v>231.25</v>
      </c>
      <c r="J6445">
        <v>404.75</v>
      </c>
    </row>
    <row r="6446" spans="3:10" x14ac:dyDescent="0.25">
      <c r="C6446" s="95">
        <v>34690</v>
      </c>
      <c r="D6446">
        <v>1.5465</v>
      </c>
      <c r="E6446">
        <v>15.95</v>
      </c>
      <c r="F6446">
        <v>1.2081999999999999</v>
      </c>
      <c r="G6446">
        <v>69.575000000000003</v>
      </c>
      <c r="H6446">
        <v>36</v>
      </c>
      <c r="I6446">
        <v>229.5</v>
      </c>
      <c r="J6446">
        <v>399.75</v>
      </c>
    </row>
    <row r="6447" spans="3:10" x14ac:dyDescent="0.25">
      <c r="C6447" s="95">
        <v>34689</v>
      </c>
      <c r="D6447">
        <v>1.5429999999999999</v>
      </c>
      <c r="E6447">
        <v>15.92</v>
      </c>
      <c r="F6447">
        <v>1.2059</v>
      </c>
      <c r="G6447">
        <v>70.025000000000006</v>
      </c>
      <c r="H6447">
        <v>34.700000000000003</v>
      </c>
      <c r="I6447">
        <v>229.5</v>
      </c>
      <c r="J6447">
        <v>397.75</v>
      </c>
    </row>
    <row r="6448" spans="3:10" x14ac:dyDescent="0.25">
      <c r="C6448" s="95">
        <v>34688</v>
      </c>
      <c r="D6448">
        <v>1.5601</v>
      </c>
      <c r="E6448">
        <v>15.99</v>
      </c>
      <c r="F6448">
        <v>1.2128000000000001</v>
      </c>
      <c r="G6448">
        <v>70.3</v>
      </c>
      <c r="H6448">
        <v>33.9</v>
      </c>
      <c r="I6448">
        <v>219</v>
      </c>
      <c r="J6448">
        <v>384</v>
      </c>
    </row>
    <row r="6449" spans="3:10" x14ac:dyDescent="0.25">
      <c r="C6449" s="95">
        <v>34687</v>
      </c>
      <c r="D6449">
        <v>1.56</v>
      </c>
      <c r="E6449">
        <v>15.86</v>
      </c>
      <c r="F6449">
        <v>1.2109000000000001</v>
      </c>
      <c r="G6449">
        <v>70.45</v>
      </c>
      <c r="H6449">
        <v>34.700000000000003</v>
      </c>
      <c r="I6449">
        <v>216</v>
      </c>
      <c r="J6449">
        <v>383.25</v>
      </c>
    </row>
    <row r="6450" spans="3:10" x14ac:dyDescent="0.25">
      <c r="C6450" s="95">
        <v>34684</v>
      </c>
      <c r="D6450">
        <v>1.56</v>
      </c>
      <c r="E6450">
        <v>15.88</v>
      </c>
      <c r="F6450">
        <v>1.2117</v>
      </c>
      <c r="G6450">
        <v>70.775000000000006</v>
      </c>
      <c r="H6450">
        <v>35.225000000000001</v>
      </c>
      <c r="I6450">
        <v>218.25</v>
      </c>
      <c r="J6450">
        <v>379.5</v>
      </c>
    </row>
    <row r="6451" spans="3:10" x14ac:dyDescent="0.25">
      <c r="C6451" s="95">
        <v>34683</v>
      </c>
      <c r="D6451">
        <v>1.5625</v>
      </c>
      <c r="E6451">
        <v>15.87</v>
      </c>
      <c r="F6451">
        <v>1.2132000000000001</v>
      </c>
      <c r="G6451">
        <v>70.575000000000003</v>
      </c>
      <c r="H6451">
        <v>33.725000000000001</v>
      </c>
      <c r="I6451">
        <v>216.5</v>
      </c>
      <c r="J6451">
        <v>372</v>
      </c>
    </row>
    <row r="6452" spans="3:10" x14ac:dyDescent="0.25">
      <c r="C6452" s="95">
        <v>34682</v>
      </c>
      <c r="D6452">
        <v>1.5620000000000001</v>
      </c>
      <c r="E6452">
        <v>15.97</v>
      </c>
      <c r="F6452">
        <v>1.2137</v>
      </c>
      <c r="G6452">
        <v>70.575000000000003</v>
      </c>
      <c r="H6452">
        <v>34.125</v>
      </c>
      <c r="I6452">
        <v>216.5</v>
      </c>
      <c r="J6452">
        <v>367.75</v>
      </c>
    </row>
    <row r="6453" spans="3:10" x14ac:dyDescent="0.25">
      <c r="C6453" s="95">
        <v>34681</v>
      </c>
      <c r="D6453">
        <v>1.5589999999999999</v>
      </c>
      <c r="E6453">
        <v>15.96</v>
      </c>
      <c r="F6453">
        <v>1.2118</v>
      </c>
      <c r="G6453">
        <v>70.150000000000006</v>
      </c>
      <c r="H6453">
        <v>33.9</v>
      </c>
      <c r="I6453">
        <v>219.25</v>
      </c>
      <c r="J6453">
        <v>372.5</v>
      </c>
    </row>
    <row r="6454" spans="3:10" x14ac:dyDescent="0.25">
      <c r="C6454" s="95">
        <v>34680</v>
      </c>
      <c r="D6454">
        <v>1.5645</v>
      </c>
      <c r="E6454">
        <v>15.94</v>
      </c>
      <c r="F6454">
        <v>1.2115</v>
      </c>
      <c r="G6454">
        <v>69.474999999999994</v>
      </c>
      <c r="H6454">
        <v>33.625</v>
      </c>
      <c r="I6454">
        <v>219.75</v>
      </c>
      <c r="J6454">
        <v>379.5</v>
      </c>
    </row>
    <row r="6455" spans="3:10" x14ac:dyDescent="0.25">
      <c r="C6455" s="95">
        <v>34677</v>
      </c>
      <c r="D6455">
        <v>1.56</v>
      </c>
      <c r="E6455">
        <v>16.260000000000002</v>
      </c>
      <c r="F6455">
        <v>1.2103999999999999</v>
      </c>
      <c r="G6455">
        <v>69.7</v>
      </c>
      <c r="H6455">
        <v>32.575000000000003</v>
      </c>
      <c r="I6455">
        <v>218.75</v>
      </c>
      <c r="J6455">
        <v>379.25</v>
      </c>
    </row>
    <row r="6456" spans="3:10" x14ac:dyDescent="0.25">
      <c r="C6456" s="95">
        <v>34676</v>
      </c>
      <c r="D6456">
        <v>1.5629999999999999</v>
      </c>
      <c r="E6456">
        <v>16.29</v>
      </c>
      <c r="F6456">
        <v>1.2104999999999999</v>
      </c>
      <c r="G6456">
        <v>69.349999999999994</v>
      </c>
      <c r="H6456">
        <v>31.45</v>
      </c>
      <c r="I6456">
        <v>217</v>
      </c>
      <c r="J6456">
        <v>379</v>
      </c>
    </row>
    <row r="6457" spans="3:10" x14ac:dyDescent="0.25">
      <c r="C6457" s="95">
        <v>34675</v>
      </c>
      <c r="D6457">
        <v>1.5654999999999999</v>
      </c>
      <c r="E6457">
        <v>16.059999999999999</v>
      </c>
      <c r="F6457">
        <v>1.2161999999999999</v>
      </c>
      <c r="G6457">
        <v>68.275000000000006</v>
      </c>
      <c r="H6457">
        <v>30.85</v>
      </c>
      <c r="I6457">
        <v>216</v>
      </c>
      <c r="J6457">
        <v>375.75</v>
      </c>
    </row>
    <row r="6458" spans="3:10" x14ac:dyDescent="0.25">
      <c r="C6458" s="95">
        <v>34674</v>
      </c>
      <c r="D6458">
        <v>1.5615000000000001</v>
      </c>
      <c r="E6458">
        <v>16.16</v>
      </c>
      <c r="F6458">
        <v>1.2129000000000001</v>
      </c>
      <c r="G6458">
        <v>67.75</v>
      </c>
      <c r="H6458">
        <v>31.25</v>
      </c>
      <c r="I6458">
        <v>214.5</v>
      </c>
      <c r="J6458">
        <v>372.5</v>
      </c>
    </row>
    <row r="6459" spans="3:10" x14ac:dyDescent="0.25">
      <c r="C6459" s="95">
        <v>34673</v>
      </c>
      <c r="D6459">
        <v>1.5569</v>
      </c>
      <c r="E6459">
        <v>16.14</v>
      </c>
      <c r="F6459">
        <v>1.2121999999999999</v>
      </c>
      <c r="G6459">
        <v>67.924999999999997</v>
      </c>
      <c r="H6459">
        <v>30.925000000000001</v>
      </c>
      <c r="I6459">
        <v>217.75</v>
      </c>
      <c r="J6459">
        <v>376</v>
      </c>
    </row>
    <row r="6460" spans="3:10" x14ac:dyDescent="0.25">
      <c r="C6460" s="95">
        <v>34670</v>
      </c>
      <c r="D6460">
        <v>1.5593999999999999</v>
      </c>
      <c r="E6460">
        <v>16.190000000000001</v>
      </c>
      <c r="F6460">
        <v>1.2077</v>
      </c>
      <c r="G6460">
        <v>67.8</v>
      </c>
      <c r="H6460">
        <v>30.675000000000001</v>
      </c>
      <c r="I6460">
        <v>215.5</v>
      </c>
      <c r="J6460">
        <v>379.25</v>
      </c>
    </row>
    <row r="6461" spans="3:10" x14ac:dyDescent="0.25">
      <c r="C6461" s="95">
        <v>34669</v>
      </c>
      <c r="D6461">
        <v>1.5665</v>
      </c>
      <c r="E6461">
        <v>16.87</v>
      </c>
      <c r="F6461">
        <v>1.2130000000000001</v>
      </c>
      <c r="G6461">
        <v>67.775000000000006</v>
      </c>
      <c r="H6461">
        <v>30.85</v>
      </c>
      <c r="I6461">
        <v>214</v>
      </c>
      <c r="J6461">
        <v>374.75</v>
      </c>
    </row>
    <row r="6462" spans="3:10" x14ac:dyDescent="0.25">
      <c r="C6462" s="95">
        <v>34668</v>
      </c>
      <c r="D6462">
        <v>1.5648</v>
      </c>
      <c r="E6462">
        <v>17.11</v>
      </c>
      <c r="F6462">
        <v>1.2149000000000001</v>
      </c>
      <c r="G6462">
        <v>67.424999999999997</v>
      </c>
      <c r="H6462">
        <v>30.675000000000001</v>
      </c>
      <c r="I6462">
        <v>213</v>
      </c>
      <c r="J6462">
        <v>372.25</v>
      </c>
    </row>
    <row r="6463" spans="3:10" x14ac:dyDescent="0.25">
      <c r="C6463" s="95">
        <v>34667</v>
      </c>
      <c r="D6463">
        <v>1.5618000000000001</v>
      </c>
      <c r="E6463">
        <v>17.11</v>
      </c>
      <c r="F6463">
        <v>1.2139</v>
      </c>
      <c r="G6463">
        <v>67.3</v>
      </c>
      <c r="H6463">
        <v>31.574999999999999</v>
      </c>
      <c r="I6463">
        <v>211.5</v>
      </c>
      <c r="J6463">
        <v>364.5</v>
      </c>
    </row>
    <row r="6464" spans="3:10" x14ac:dyDescent="0.25">
      <c r="C6464" s="95">
        <v>34666</v>
      </c>
      <c r="D6464">
        <v>1.5605</v>
      </c>
      <c r="E6464">
        <v>17.16</v>
      </c>
      <c r="F6464">
        <v>1.2158</v>
      </c>
      <c r="G6464">
        <v>67.825000000000003</v>
      </c>
      <c r="H6464">
        <v>31.375</v>
      </c>
      <c r="I6464">
        <v>212.25</v>
      </c>
      <c r="J6464">
        <v>367.75</v>
      </c>
    </row>
    <row r="6465" spans="3:10" x14ac:dyDescent="0.25">
      <c r="C6465" s="95">
        <v>34663</v>
      </c>
      <c r="D6465">
        <v>1.5627</v>
      </c>
      <c r="E6465">
        <v>17.16</v>
      </c>
      <c r="F6465">
        <v>1.2213000000000001</v>
      </c>
      <c r="G6465">
        <v>67.875</v>
      </c>
      <c r="H6465">
        <v>31.85</v>
      </c>
      <c r="I6465">
        <v>212.25</v>
      </c>
      <c r="J6465">
        <v>365.5</v>
      </c>
    </row>
    <row r="6466" spans="3:10" x14ac:dyDescent="0.25">
      <c r="C6466" s="95">
        <v>34662</v>
      </c>
      <c r="D6466">
        <v>1.5609999999999999</v>
      </c>
      <c r="E6466">
        <v>17.149999999999999</v>
      </c>
      <c r="F6466">
        <v>1.2214</v>
      </c>
      <c r="G6466">
        <v>68.25</v>
      </c>
      <c r="H6466">
        <v>31.65</v>
      </c>
      <c r="I6466">
        <v>211.75</v>
      </c>
      <c r="J6466">
        <v>364.25</v>
      </c>
    </row>
    <row r="6467" spans="3:10" x14ac:dyDescent="0.25">
      <c r="C6467" s="95">
        <v>34661</v>
      </c>
      <c r="D6467">
        <v>1.5691999999999999</v>
      </c>
      <c r="E6467">
        <v>17.14</v>
      </c>
      <c r="F6467">
        <v>1.2259</v>
      </c>
      <c r="G6467">
        <v>68.25</v>
      </c>
      <c r="H6467">
        <v>31.65</v>
      </c>
      <c r="I6467">
        <v>211.75</v>
      </c>
      <c r="J6467">
        <v>364.25</v>
      </c>
    </row>
    <row r="6468" spans="3:10" x14ac:dyDescent="0.25">
      <c r="C6468" s="95">
        <v>34660</v>
      </c>
      <c r="D6468">
        <v>1.5685</v>
      </c>
      <c r="E6468">
        <v>17.100000000000001</v>
      </c>
      <c r="F6468">
        <v>1.2243999999999999</v>
      </c>
      <c r="G6468">
        <v>69.424999999999997</v>
      </c>
      <c r="H6468">
        <v>31.8</v>
      </c>
      <c r="I6468">
        <v>215</v>
      </c>
      <c r="J6468">
        <v>366.75</v>
      </c>
    </row>
    <row r="6469" spans="3:10" x14ac:dyDescent="0.25">
      <c r="C6469" s="95">
        <v>34659</v>
      </c>
      <c r="D6469">
        <v>1.5669</v>
      </c>
      <c r="E6469">
        <v>16.95</v>
      </c>
      <c r="F6469">
        <v>1.2233000000000001</v>
      </c>
      <c r="G6469">
        <v>69.625</v>
      </c>
      <c r="H6469">
        <v>32.25</v>
      </c>
      <c r="I6469">
        <v>216.25</v>
      </c>
      <c r="J6469">
        <v>374.25</v>
      </c>
    </row>
    <row r="6470" spans="3:10" x14ac:dyDescent="0.25">
      <c r="C6470" s="95">
        <v>34656</v>
      </c>
      <c r="D6470">
        <v>1.5654999999999999</v>
      </c>
      <c r="E6470">
        <v>16.72</v>
      </c>
      <c r="F6470">
        <v>1.2244999999999999</v>
      </c>
      <c r="G6470">
        <v>69.974999999999994</v>
      </c>
      <c r="H6470">
        <v>32.65</v>
      </c>
      <c r="I6470">
        <v>217.25</v>
      </c>
      <c r="J6470">
        <v>377.5</v>
      </c>
    </row>
    <row r="6471" spans="3:10" x14ac:dyDescent="0.25">
      <c r="C6471" s="95">
        <v>34655</v>
      </c>
      <c r="D6471">
        <v>1.5714999999999999</v>
      </c>
      <c r="E6471">
        <v>16.63</v>
      </c>
      <c r="F6471">
        <v>1.228</v>
      </c>
      <c r="G6471">
        <v>69.95</v>
      </c>
      <c r="H6471">
        <v>32.35</v>
      </c>
      <c r="I6471">
        <v>217.75</v>
      </c>
      <c r="J6471">
        <v>375.25</v>
      </c>
    </row>
    <row r="6472" spans="3:10" x14ac:dyDescent="0.25">
      <c r="C6472" s="95">
        <v>34654</v>
      </c>
      <c r="D6472">
        <v>1.5724</v>
      </c>
      <c r="E6472">
        <v>16.45</v>
      </c>
      <c r="F6472">
        <v>1.2276</v>
      </c>
      <c r="G6472">
        <v>69.974999999999994</v>
      </c>
      <c r="H6472">
        <v>32.024999999999999</v>
      </c>
      <c r="I6472">
        <v>216.75</v>
      </c>
      <c r="J6472">
        <v>373.75</v>
      </c>
    </row>
    <row r="6473" spans="3:10" x14ac:dyDescent="0.25">
      <c r="C6473" s="95">
        <v>34653</v>
      </c>
      <c r="D6473">
        <v>1.5707</v>
      </c>
      <c r="E6473">
        <v>17.36</v>
      </c>
      <c r="F6473">
        <v>1.23</v>
      </c>
      <c r="G6473">
        <v>70.275000000000006</v>
      </c>
      <c r="H6473">
        <v>33.475000000000001</v>
      </c>
      <c r="I6473">
        <v>216.75</v>
      </c>
      <c r="J6473">
        <v>378.25</v>
      </c>
    </row>
    <row r="6474" spans="3:10" x14ac:dyDescent="0.25">
      <c r="C6474" s="95">
        <v>34652</v>
      </c>
      <c r="D6474">
        <v>1.5865</v>
      </c>
      <c r="E6474">
        <v>17.29</v>
      </c>
      <c r="F6474">
        <v>1.2323</v>
      </c>
      <c r="G6474">
        <v>70.900000000000006</v>
      </c>
      <c r="H6474">
        <v>33.9</v>
      </c>
      <c r="I6474">
        <v>217</v>
      </c>
      <c r="J6474">
        <v>380.75</v>
      </c>
    </row>
    <row r="6475" spans="3:10" x14ac:dyDescent="0.25">
      <c r="C6475" s="95">
        <v>34649</v>
      </c>
      <c r="D6475">
        <v>1.5965</v>
      </c>
      <c r="E6475">
        <v>17.46</v>
      </c>
      <c r="F6475">
        <v>1.2430000000000001</v>
      </c>
      <c r="G6475">
        <v>70.900000000000006</v>
      </c>
      <c r="H6475">
        <v>33.875</v>
      </c>
      <c r="I6475">
        <v>217.5</v>
      </c>
      <c r="J6475">
        <v>377</v>
      </c>
    </row>
    <row r="6476" spans="3:10" x14ac:dyDescent="0.25">
      <c r="C6476" s="95">
        <v>34648</v>
      </c>
      <c r="D6476">
        <v>1.5996999999999999</v>
      </c>
      <c r="E6476">
        <v>17.260000000000002</v>
      </c>
      <c r="F6476">
        <v>1.2435</v>
      </c>
      <c r="G6476">
        <v>70.474999999999994</v>
      </c>
      <c r="H6476">
        <v>33.625</v>
      </c>
      <c r="I6476">
        <v>219.75</v>
      </c>
      <c r="J6476">
        <v>378.75</v>
      </c>
    </row>
    <row r="6477" spans="3:10" x14ac:dyDescent="0.25">
      <c r="C6477" s="95">
        <v>34647</v>
      </c>
      <c r="D6477">
        <v>1.605</v>
      </c>
      <c r="E6477">
        <v>17.190000000000001</v>
      </c>
      <c r="F6477">
        <v>1.2446999999999999</v>
      </c>
      <c r="G6477">
        <v>69.95</v>
      </c>
      <c r="H6477">
        <v>32.9</v>
      </c>
      <c r="I6477">
        <v>219</v>
      </c>
      <c r="J6477">
        <v>380.25</v>
      </c>
    </row>
    <row r="6478" spans="3:10" x14ac:dyDescent="0.25">
      <c r="C6478" s="95">
        <v>34646</v>
      </c>
      <c r="D6478">
        <v>1.6193</v>
      </c>
      <c r="E6478">
        <v>17.48</v>
      </c>
      <c r="F6478">
        <v>1.2588999999999999</v>
      </c>
      <c r="G6478">
        <v>70.224999999999994</v>
      </c>
      <c r="H6478">
        <v>32.65</v>
      </c>
      <c r="I6478">
        <v>217</v>
      </c>
      <c r="J6478">
        <v>386.75</v>
      </c>
    </row>
    <row r="6479" spans="3:10" x14ac:dyDescent="0.25">
      <c r="C6479" s="95">
        <v>34645</v>
      </c>
      <c r="D6479">
        <v>1.6142000000000001</v>
      </c>
      <c r="E6479">
        <v>17.38</v>
      </c>
      <c r="F6479">
        <v>1.2542</v>
      </c>
      <c r="G6479">
        <v>69.674999999999997</v>
      </c>
      <c r="H6479">
        <v>32.700000000000003</v>
      </c>
      <c r="I6479">
        <v>216.5</v>
      </c>
      <c r="J6479">
        <v>390.75</v>
      </c>
    </row>
    <row r="6480" spans="3:10" x14ac:dyDescent="0.25">
      <c r="C6480" s="95">
        <v>34642</v>
      </c>
      <c r="D6480">
        <v>1.615</v>
      </c>
      <c r="E6480">
        <v>17.739999999999998</v>
      </c>
      <c r="F6480">
        <v>1.2555000000000001</v>
      </c>
      <c r="G6480">
        <v>70.424999999999997</v>
      </c>
      <c r="H6480">
        <v>33.4</v>
      </c>
      <c r="I6480">
        <v>215.75</v>
      </c>
      <c r="J6480">
        <v>389.5</v>
      </c>
    </row>
    <row r="6481" spans="3:10" x14ac:dyDescent="0.25">
      <c r="C6481" s="95">
        <v>34641</v>
      </c>
      <c r="D6481">
        <v>1.6172</v>
      </c>
      <c r="E6481">
        <v>17.670000000000002</v>
      </c>
      <c r="F6481">
        <v>1.2538</v>
      </c>
      <c r="G6481">
        <v>70.25</v>
      </c>
      <c r="H6481">
        <v>34.174999999999997</v>
      </c>
      <c r="I6481">
        <v>215.25</v>
      </c>
      <c r="J6481">
        <v>387.75</v>
      </c>
    </row>
    <row r="6482" spans="3:10" x14ac:dyDescent="0.25">
      <c r="C6482" s="95">
        <v>34640</v>
      </c>
      <c r="D6482">
        <v>1.6232</v>
      </c>
      <c r="E6482">
        <v>17.59</v>
      </c>
      <c r="F6482">
        <v>1.2566999999999999</v>
      </c>
      <c r="G6482">
        <v>70.55</v>
      </c>
      <c r="H6482">
        <v>34.274999999999999</v>
      </c>
      <c r="I6482">
        <v>215.75</v>
      </c>
      <c r="J6482">
        <v>392.25</v>
      </c>
    </row>
    <row r="6483" spans="3:10" x14ac:dyDescent="0.25">
      <c r="C6483" s="95">
        <v>34639</v>
      </c>
      <c r="D6483">
        <v>1.6326000000000001</v>
      </c>
      <c r="E6483">
        <v>17.329999999999998</v>
      </c>
      <c r="F6483">
        <v>1.2725</v>
      </c>
      <c r="G6483">
        <v>69.599999999999994</v>
      </c>
      <c r="H6483">
        <v>34.1</v>
      </c>
      <c r="I6483">
        <v>215.75</v>
      </c>
      <c r="J6483">
        <v>386.5</v>
      </c>
    </row>
    <row r="6484" spans="3:10" x14ac:dyDescent="0.25">
      <c r="C6484" s="95">
        <v>34638</v>
      </c>
      <c r="D6484">
        <v>1.6356999999999999</v>
      </c>
      <c r="E6484">
        <v>16.920000000000002</v>
      </c>
      <c r="F6484">
        <v>1.2674000000000001</v>
      </c>
      <c r="G6484">
        <v>70</v>
      </c>
      <c r="H6484">
        <v>35.274999999999999</v>
      </c>
      <c r="I6484">
        <v>215.75</v>
      </c>
      <c r="J6484">
        <v>384.5</v>
      </c>
    </row>
    <row r="6485" spans="3:10" x14ac:dyDescent="0.25">
      <c r="C6485" s="95">
        <v>34635</v>
      </c>
      <c r="D6485">
        <v>1.623</v>
      </c>
      <c r="E6485">
        <v>17.010000000000002</v>
      </c>
      <c r="F6485">
        <v>1.2605</v>
      </c>
      <c r="G6485">
        <v>69.95</v>
      </c>
      <c r="H6485">
        <v>35.4</v>
      </c>
      <c r="I6485">
        <v>216.75</v>
      </c>
      <c r="J6485">
        <v>391.5</v>
      </c>
    </row>
    <row r="6486" spans="3:10" x14ac:dyDescent="0.25">
      <c r="C6486" s="95">
        <v>34634</v>
      </c>
      <c r="D6486">
        <v>1.635</v>
      </c>
      <c r="E6486">
        <v>16.95</v>
      </c>
      <c r="F6486">
        <v>1.2729999999999999</v>
      </c>
      <c r="G6486">
        <v>69.825000000000003</v>
      </c>
      <c r="H6486">
        <v>34.75</v>
      </c>
      <c r="I6486">
        <v>218</v>
      </c>
      <c r="J6486">
        <v>394.25</v>
      </c>
    </row>
    <row r="6487" spans="3:10" x14ac:dyDescent="0.25">
      <c r="C6487" s="95">
        <v>34633</v>
      </c>
      <c r="D6487">
        <v>1.6372</v>
      </c>
      <c r="E6487">
        <v>16.87</v>
      </c>
      <c r="F6487">
        <v>1.2771999999999999</v>
      </c>
      <c r="G6487">
        <v>69.724999999999994</v>
      </c>
      <c r="H6487">
        <v>33.75</v>
      </c>
      <c r="I6487">
        <v>215.25</v>
      </c>
      <c r="J6487">
        <v>401</v>
      </c>
    </row>
    <row r="6488" spans="3:10" x14ac:dyDescent="0.25">
      <c r="C6488" s="95">
        <v>34632</v>
      </c>
      <c r="D6488">
        <v>1.6345000000000001</v>
      </c>
      <c r="E6488">
        <v>16.54</v>
      </c>
      <c r="F6488">
        <v>1.2709999999999999</v>
      </c>
      <c r="G6488">
        <v>69.724999999999994</v>
      </c>
      <c r="H6488">
        <v>33.4</v>
      </c>
      <c r="I6488">
        <v>215.5</v>
      </c>
      <c r="J6488">
        <v>400</v>
      </c>
    </row>
    <row r="6489" spans="3:10" x14ac:dyDescent="0.25">
      <c r="C6489" s="95">
        <v>34631</v>
      </c>
      <c r="D6489">
        <v>1.6339999999999999</v>
      </c>
      <c r="E6489">
        <v>16.399999999999999</v>
      </c>
      <c r="F6489">
        <v>1.2735000000000001</v>
      </c>
      <c r="G6489">
        <v>68.924999999999997</v>
      </c>
      <c r="H6489">
        <v>30.8</v>
      </c>
      <c r="I6489">
        <v>217.25</v>
      </c>
      <c r="J6489">
        <v>404</v>
      </c>
    </row>
    <row r="6490" spans="3:10" x14ac:dyDescent="0.25">
      <c r="C6490" s="95">
        <v>34628</v>
      </c>
      <c r="D6490">
        <v>1.6265000000000001</v>
      </c>
      <c r="E6490">
        <v>16.260000000000002</v>
      </c>
      <c r="F6490">
        <v>1.2682</v>
      </c>
      <c r="G6490">
        <v>68.825000000000003</v>
      </c>
      <c r="H6490">
        <v>30.824999999999999</v>
      </c>
      <c r="I6490">
        <v>214.75</v>
      </c>
      <c r="J6490">
        <v>397.25</v>
      </c>
    </row>
    <row r="6491" spans="3:10" x14ac:dyDescent="0.25">
      <c r="C6491" s="95">
        <v>34627</v>
      </c>
      <c r="D6491">
        <v>1.6307</v>
      </c>
      <c r="E6491">
        <v>16.420000000000002</v>
      </c>
      <c r="F6491">
        <v>1.2745</v>
      </c>
      <c r="G6491">
        <v>68.275000000000006</v>
      </c>
      <c r="H6491">
        <v>30.7</v>
      </c>
      <c r="I6491">
        <v>217.5</v>
      </c>
      <c r="J6491">
        <v>399.5</v>
      </c>
    </row>
    <row r="6492" spans="3:10" x14ac:dyDescent="0.25">
      <c r="C6492" s="95">
        <v>34626</v>
      </c>
      <c r="D6492">
        <v>1.6226</v>
      </c>
      <c r="E6492">
        <v>16.36</v>
      </c>
      <c r="F6492">
        <v>1.2683</v>
      </c>
      <c r="G6492">
        <v>67.45</v>
      </c>
      <c r="H6492">
        <v>30.425000000000001</v>
      </c>
      <c r="I6492">
        <v>214.5</v>
      </c>
      <c r="J6492">
        <v>397.5</v>
      </c>
    </row>
    <row r="6493" spans="3:10" x14ac:dyDescent="0.25">
      <c r="C6493" s="95">
        <v>34625</v>
      </c>
      <c r="D6493">
        <v>1.6133</v>
      </c>
      <c r="E6493">
        <v>16.16</v>
      </c>
      <c r="F6493">
        <v>1.2682</v>
      </c>
      <c r="G6493">
        <v>66.775000000000006</v>
      </c>
      <c r="H6493">
        <v>30.25</v>
      </c>
      <c r="I6493">
        <v>215</v>
      </c>
      <c r="J6493">
        <v>394.75</v>
      </c>
    </row>
    <row r="6494" spans="3:10" x14ac:dyDescent="0.25">
      <c r="C6494" s="95">
        <v>34624</v>
      </c>
      <c r="D6494">
        <v>1.6102000000000001</v>
      </c>
      <c r="E6494">
        <v>15.9</v>
      </c>
      <c r="F6494">
        <v>1.2685</v>
      </c>
      <c r="G6494">
        <v>67.474999999999994</v>
      </c>
      <c r="H6494">
        <v>30.725000000000001</v>
      </c>
      <c r="I6494">
        <v>216.5</v>
      </c>
      <c r="J6494">
        <v>404</v>
      </c>
    </row>
    <row r="6495" spans="3:10" x14ac:dyDescent="0.25">
      <c r="C6495" s="95">
        <v>34621</v>
      </c>
      <c r="D6495">
        <v>1.5934999999999999</v>
      </c>
      <c r="E6495">
        <v>15.81</v>
      </c>
      <c r="F6495">
        <v>1.2528999999999999</v>
      </c>
      <c r="G6495">
        <v>67.5</v>
      </c>
      <c r="H6495">
        <v>32.125</v>
      </c>
      <c r="I6495">
        <v>217.5</v>
      </c>
      <c r="J6495">
        <v>408.5</v>
      </c>
    </row>
    <row r="6496" spans="3:10" x14ac:dyDescent="0.25">
      <c r="C6496" s="95">
        <v>34620</v>
      </c>
      <c r="D6496">
        <v>1.5885</v>
      </c>
      <c r="E6496">
        <v>15.85</v>
      </c>
      <c r="F6496">
        <v>1.2472000000000001</v>
      </c>
      <c r="G6496">
        <v>67.599999999999994</v>
      </c>
      <c r="H6496">
        <v>33.625</v>
      </c>
      <c r="I6496">
        <v>215.5</v>
      </c>
      <c r="J6496">
        <v>403.5</v>
      </c>
    </row>
    <row r="6497" spans="3:10" x14ac:dyDescent="0.25">
      <c r="C6497" s="95">
        <v>34619</v>
      </c>
      <c r="D6497">
        <v>1.5825</v>
      </c>
      <c r="E6497">
        <v>15.84</v>
      </c>
      <c r="F6497">
        <v>1.2384999999999999</v>
      </c>
      <c r="G6497">
        <v>68.025000000000006</v>
      </c>
      <c r="H6497">
        <v>33.75</v>
      </c>
      <c r="I6497">
        <v>215</v>
      </c>
      <c r="J6497">
        <v>408</v>
      </c>
    </row>
    <row r="6498" spans="3:10" x14ac:dyDescent="0.25">
      <c r="C6498" s="95">
        <v>34618</v>
      </c>
      <c r="D6498">
        <v>1.579</v>
      </c>
      <c r="E6498">
        <v>16.440000000000001</v>
      </c>
      <c r="F6498">
        <v>1.2351000000000001</v>
      </c>
      <c r="G6498">
        <v>67.424999999999997</v>
      </c>
      <c r="H6498">
        <v>34.575000000000003</v>
      </c>
      <c r="I6498">
        <v>213.75</v>
      </c>
      <c r="J6498">
        <v>416.25</v>
      </c>
    </row>
    <row r="6499" spans="3:10" x14ac:dyDescent="0.25">
      <c r="C6499" s="95">
        <v>34617</v>
      </c>
      <c r="D6499">
        <v>1.5851</v>
      </c>
      <c r="E6499">
        <v>16.64</v>
      </c>
      <c r="F6499">
        <v>1.2375</v>
      </c>
      <c r="G6499">
        <v>66.875</v>
      </c>
      <c r="H6499">
        <v>34.375</v>
      </c>
      <c r="I6499">
        <v>213.75</v>
      </c>
      <c r="J6499">
        <v>413</v>
      </c>
    </row>
    <row r="6500" spans="3:10" x14ac:dyDescent="0.25">
      <c r="C6500" s="95">
        <v>34614</v>
      </c>
      <c r="D6500">
        <v>1.5860000000000001</v>
      </c>
      <c r="E6500">
        <v>16.93</v>
      </c>
      <c r="F6500">
        <v>1.2353000000000001</v>
      </c>
      <c r="G6500">
        <v>67.375</v>
      </c>
      <c r="H6500">
        <v>34.15</v>
      </c>
      <c r="I6500">
        <v>214.25</v>
      </c>
      <c r="J6500">
        <v>412.25</v>
      </c>
    </row>
    <row r="6501" spans="3:10" x14ac:dyDescent="0.25">
      <c r="C6501" s="95">
        <v>34613</v>
      </c>
      <c r="D6501">
        <v>1.5908</v>
      </c>
      <c r="E6501">
        <v>16.97</v>
      </c>
      <c r="F6501">
        <v>1.2375</v>
      </c>
      <c r="G6501">
        <v>67.8</v>
      </c>
      <c r="H6501">
        <v>34.524999999999999</v>
      </c>
      <c r="I6501">
        <v>215.75</v>
      </c>
      <c r="J6501">
        <v>407.5</v>
      </c>
    </row>
    <row r="6502" spans="3:10" x14ac:dyDescent="0.25">
      <c r="C6502" s="95">
        <v>34612</v>
      </c>
      <c r="D6502">
        <v>1.5841000000000001</v>
      </c>
      <c r="E6502">
        <v>16.77</v>
      </c>
      <c r="F6502">
        <v>1.2366999999999999</v>
      </c>
      <c r="G6502">
        <v>67.7</v>
      </c>
      <c r="H6502">
        <v>34.25</v>
      </c>
      <c r="I6502">
        <v>217.75</v>
      </c>
      <c r="J6502">
        <v>407.5</v>
      </c>
    </row>
    <row r="6503" spans="3:10" x14ac:dyDescent="0.25">
      <c r="C6503" s="95">
        <v>34611</v>
      </c>
      <c r="D6503">
        <v>1.5810999999999999</v>
      </c>
      <c r="E6503">
        <v>16.84</v>
      </c>
      <c r="F6503">
        <v>1.2361</v>
      </c>
      <c r="G6503">
        <v>67.95</v>
      </c>
      <c r="H6503">
        <v>35.200000000000003</v>
      </c>
      <c r="I6503">
        <v>217.5</v>
      </c>
      <c r="J6503">
        <v>408.75</v>
      </c>
    </row>
    <row r="6504" spans="3:10" x14ac:dyDescent="0.25">
      <c r="C6504" s="95">
        <v>34610</v>
      </c>
      <c r="D6504">
        <v>1.5786</v>
      </c>
      <c r="E6504">
        <v>16.96</v>
      </c>
      <c r="F6504">
        <v>1.2307999999999999</v>
      </c>
      <c r="G6504">
        <v>68.525000000000006</v>
      </c>
      <c r="H6504">
        <v>36.25</v>
      </c>
      <c r="I6504">
        <v>217.5</v>
      </c>
      <c r="J6504">
        <v>408.5</v>
      </c>
    </row>
    <row r="6505" spans="3:10" x14ac:dyDescent="0.25">
      <c r="C6505" s="95">
        <v>34607</v>
      </c>
      <c r="D6505">
        <v>1.5774999999999999</v>
      </c>
      <c r="E6505">
        <v>17.149999999999999</v>
      </c>
      <c r="F6505">
        <v>1.2319</v>
      </c>
      <c r="G6505">
        <v>68.5</v>
      </c>
      <c r="H6505">
        <v>36.424999999999997</v>
      </c>
      <c r="I6505">
        <v>215.75</v>
      </c>
      <c r="J6505">
        <v>403.5</v>
      </c>
    </row>
    <row r="6506" spans="3:10" x14ac:dyDescent="0.25">
      <c r="C6506" s="95">
        <v>34606</v>
      </c>
      <c r="D6506">
        <v>1.5774999999999999</v>
      </c>
      <c r="E6506">
        <v>16.739999999999998</v>
      </c>
      <c r="F6506">
        <v>1.2339</v>
      </c>
      <c r="G6506">
        <v>68.375</v>
      </c>
      <c r="H6506">
        <v>36.450000000000003</v>
      </c>
      <c r="I6506">
        <v>214.75</v>
      </c>
      <c r="J6506">
        <v>388.5</v>
      </c>
    </row>
    <row r="6507" spans="3:10" x14ac:dyDescent="0.25">
      <c r="C6507" s="95">
        <v>34605</v>
      </c>
      <c r="D6507">
        <v>1.5741000000000001</v>
      </c>
      <c r="E6507">
        <v>16.53</v>
      </c>
      <c r="F6507">
        <v>1.2303999999999999</v>
      </c>
      <c r="G6507">
        <v>68.599999999999994</v>
      </c>
      <c r="H6507">
        <v>36.9</v>
      </c>
      <c r="I6507">
        <v>214.75</v>
      </c>
      <c r="J6507">
        <v>388.75</v>
      </c>
    </row>
    <row r="6508" spans="3:10" x14ac:dyDescent="0.25">
      <c r="C6508" s="95">
        <v>34604</v>
      </c>
      <c r="D6508">
        <v>1.5798000000000001</v>
      </c>
      <c r="E6508">
        <v>16.37</v>
      </c>
      <c r="F6508">
        <v>1.2381</v>
      </c>
      <c r="G6508">
        <v>69.150000000000006</v>
      </c>
      <c r="H6508">
        <v>37.274999999999999</v>
      </c>
      <c r="I6508">
        <v>215.75</v>
      </c>
      <c r="J6508">
        <v>391.25</v>
      </c>
    </row>
    <row r="6509" spans="3:10" x14ac:dyDescent="0.25">
      <c r="C6509" s="95">
        <v>34603</v>
      </c>
      <c r="D6509">
        <v>1.571</v>
      </c>
      <c r="E6509">
        <v>16.510000000000002</v>
      </c>
      <c r="F6509">
        <v>1.2291000000000001</v>
      </c>
      <c r="G6509">
        <v>70</v>
      </c>
      <c r="H6509">
        <v>37.65</v>
      </c>
      <c r="I6509">
        <v>216.75</v>
      </c>
      <c r="J6509">
        <v>396.75</v>
      </c>
    </row>
    <row r="6510" spans="3:10" x14ac:dyDescent="0.25">
      <c r="C6510" s="95">
        <v>34600</v>
      </c>
      <c r="D6510">
        <v>1.5767</v>
      </c>
      <c r="E6510">
        <v>16.66</v>
      </c>
      <c r="F6510">
        <v>1.2325999999999999</v>
      </c>
      <c r="G6510">
        <v>70.224999999999994</v>
      </c>
      <c r="H6510">
        <v>37.274999999999999</v>
      </c>
      <c r="I6510">
        <v>217</v>
      </c>
      <c r="J6510">
        <v>396.75</v>
      </c>
    </row>
    <row r="6511" spans="3:10" x14ac:dyDescent="0.25">
      <c r="C6511" s="95">
        <v>34599</v>
      </c>
      <c r="D6511">
        <v>1.5750999999999999</v>
      </c>
      <c r="E6511">
        <v>16.48</v>
      </c>
      <c r="F6511">
        <v>1.2331000000000001</v>
      </c>
      <c r="G6511">
        <v>70.775000000000006</v>
      </c>
      <c r="H6511">
        <v>37.049999999999997</v>
      </c>
      <c r="I6511">
        <v>217.25</v>
      </c>
      <c r="J6511">
        <v>393.25</v>
      </c>
    </row>
    <row r="6512" spans="3:10" x14ac:dyDescent="0.25">
      <c r="C6512" s="95">
        <v>34598</v>
      </c>
      <c r="D6512">
        <v>1.5782</v>
      </c>
      <c r="E6512">
        <v>16.010000000000002</v>
      </c>
      <c r="F6512">
        <v>1.2331000000000001</v>
      </c>
      <c r="G6512">
        <v>70.224999999999994</v>
      </c>
      <c r="H6512">
        <v>36.85</v>
      </c>
      <c r="I6512">
        <v>210.5</v>
      </c>
      <c r="J6512">
        <v>384</v>
      </c>
    </row>
    <row r="6513" spans="3:10" x14ac:dyDescent="0.25">
      <c r="C6513" s="95">
        <v>34597</v>
      </c>
      <c r="D6513">
        <v>1.5745</v>
      </c>
      <c r="E6513">
        <v>16.13</v>
      </c>
      <c r="F6513">
        <v>1.2304999999999999</v>
      </c>
      <c r="G6513">
        <v>69.3</v>
      </c>
      <c r="H6513">
        <v>36.950000000000003</v>
      </c>
      <c r="I6513">
        <v>217.75</v>
      </c>
      <c r="J6513">
        <v>382.75</v>
      </c>
    </row>
    <row r="6514" spans="3:10" x14ac:dyDescent="0.25">
      <c r="C6514" s="95">
        <v>34596</v>
      </c>
      <c r="D6514">
        <v>1.5691999999999999</v>
      </c>
      <c r="E6514">
        <v>16.22</v>
      </c>
      <c r="F6514">
        <v>1.2310000000000001</v>
      </c>
      <c r="G6514">
        <v>68.625</v>
      </c>
      <c r="H6514">
        <v>37.299999999999997</v>
      </c>
      <c r="I6514">
        <v>216.25</v>
      </c>
      <c r="J6514">
        <v>377.5</v>
      </c>
    </row>
    <row r="6515" spans="3:10" x14ac:dyDescent="0.25">
      <c r="C6515" s="95">
        <v>34593</v>
      </c>
      <c r="D6515">
        <v>1.5805</v>
      </c>
      <c r="E6515">
        <v>15.79</v>
      </c>
      <c r="F6515">
        <v>1.2384999999999999</v>
      </c>
      <c r="G6515">
        <v>69.875</v>
      </c>
      <c r="H6515">
        <v>37.700000000000003</v>
      </c>
      <c r="I6515">
        <v>216.75</v>
      </c>
      <c r="J6515">
        <v>377</v>
      </c>
    </row>
    <row r="6516" spans="3:10" x14ac:dyDescent="0.25">
      <c r="C6516" s="95">
        <v>34592</v>
      </c>
      <c r="D6516">
        <v>1.5623</v>
      </c>
      <c r="E6516">
        <v>15.53</v>
      </c>
      <c r="F6516">
        <v>1.2297</v>
      </c>
      <c r="G6516">
        <v>69.424999999999997</v>
      </c>
      <c r="H6516">
        <v>37.575000000000003</v>
      </c>
      <c r="I6516">
        <v>217.25</v>
      </c>
      <c r="J6516">
        <v>370.5</v>
      </c>
    </row>
    <row r="6517" spans="3:10" x14ac:dyDescent="0.25">
      <c r="C6517" s="95">
        <v>34591</v>
      </c>
      <c r="D6517">
        <v>1.5658000000000001</v>
      </c>
      <c r="E6517">
        <v>15.42</v>
      </c>
      <c r="F6517">
        <v>1.2359</v>
      </c>
      <c r="G6517">
        <v>69.825000000000003</v>
      </c>
      <c r="H6517">
        <v>38.65</v>
      </c>
      <c r="I6517">
        <v>221.25</v>
      </c>
      <c r="J6517">
        <v>379</v>
      </c>
    </row>
    <row r="6518" spans="3:10" x14ac:dyDescent="0.25">
      <c r="C6518" s="95">
        <v>34590</v>
      </c>
      <c r="D6518">
        <v>1.5633999999999999</v>
      </c>
      <c r="E6518">
        <v>15.85</v>
      </c>
      <c r="F6518">
        <v>1.2330000000000001</v>
      </c>
      <c r="G6518">
        <v>69.775000000000006</v>
      </c>
      <c r="H6518">
        <v>38.75</v>
      </c>
      <c r="I6518">
        <v>224</v>
      </c>
      <c r="J6518">
        <v>381</v>
      </c>
    </row>
    <row r="6519" spans="3:10" x14ac:dyDescent="0.25">
      <c r="C6519" s="95">
        <v>34589</v>
      </c>
      <c r="D6519">
        <v>1.5682</v>
      </c>
      <c r="E6519">
        <v>16.12</v>
      </c>
      <c r="F6519">
        <v>1.2343</v>
      </c>
      <c r="G6519">
        <v>69.75</v>
      </c>
      <c r="H6519">
        <v>38.4</v>
      </c>
      <c r="I6519">
        <v>224.5</v>
      </c>
      <c r="J6519">
        <v>380</v>
      </c>
    </row>
    <row r="6520" spans="3:10" x14ac:dyDescent="0.25">
      <c r="C6520" s="95">
        <v>34586</v>
      </c>
      <c r="D6520">
        <v>1.5525</v>
      </c>
      <c r="E6520">
        <v>16.22</v>
      </c>
      <c r="F6520">
        <v>1.2378</v>
      </c>
      <c r="G6520">
        <v>70.599999999999994</v>
      </c>
      <c r="H6520">
        <v>38.625</v>
      </c>
      <c r="I6520">
        <v>223</v>
      </c>
      <c r="J6520">
        <v>376</v>
      </c>
    </row>
    <row r="6521" spans="3:10" x14ac:dyDescent="0.25">
      <c r="C6521" s="95">
        <v>34585</v>
      </c>
      <c r="D6521">
        <v>1.5434000000000001</v>
      </c>
      <c r="E6521">
        <v>16.329999999999998</v>
      </c>
      <c r="F6521">
        <v>1.2238</v>
      </c>
      <c r="G6521">
        <v>70.55</v>
      </c>
      <c r="H6521">
        <v>38.6</v>
      </c>
      <c r="I6521">
        <v>224.75</v>
      </c>
      <c r="J6521">
        <v>370</v>
      </c>
    </row>
    <row r="6522" spans="3:10" x14ac:dyDescent="0.25">
      <c r="C6522" s="95">
        <v>34584</v>
      </c>
      <c r="D6522">
        <v>1.5443</v>
      </c>
      <c r="E6522">
        <v>16.53</v>
      </c>
      <c r="F6522">
        <v>1.2271000000000001</v>
      </c>
      <c r="G6522">
        <v>70.375</v>
      </c>
      <c r="H6522">
        <v>39.024999999999999</v>
      </c>
      <c r="I6522">
        <v>226.5</v>
      </c>
      <c r="J6522">
        <v>376</v>
      </c>
    </row>
    <row r="6523" spans="3:10" x14ac:dyDescent="0.25">
      <c r="C6523" s="95">
        <v>34583</v>
      </c>
      <c r="D6523">
        <v>1.5513999999999999</v>
      </c>
      <c r="E6523">
        <v>16.329999999999998</v>
      </c>
      <c r="F6523">
        <v>1.2324999999999999</v>
      </c>
      <c r="G6523">
        <v>71.55</v>
      </c>
      <c r="H6523">
        <v>39.075000000000003</v>
      </c>
      <c r="I6523">
        <v>226.5</v>
      </c>
      <c r="J6523">
        <v>370</v>
      </c>
    </row>
    <row r="6524" spans="3:10" x14ac:dyDescent="0.25">
      <c r="C6524" s="95">
        <v>34582</v>
      </c>
      <c r="D6524">
        <v>1.5456000000000001</v>
      </c>
      <c r="E6524">
        <v>15.95</v>
      </c>
      <c r="F6524">
        <v>1.2273000000000001</v>
      </c>
      <c r="G6524">
        <v>71.674999999999997</v>
      </c>
      <c r="H6524">
        <v>38.174999999999997</v>
      </c>
      <c r="I6524">
        <v>222.75</v>
      </c>
      <c r="J6524">
        <v>367.75</v>
      </c>
    </row>
    <row r="6525" spans="3:10" x14ac:dyDescent="0.25">
      <c r="C6525" s="95">
        <v>34579</v>
      </c>
      <c r="D6525">
        <v>1.5482</v>
      </c>
      <c r="E6525">
        <v>16.32</v>
      </c>
      <c r="F6525">
        <v>1.2264999999999999</v>
      </c>
      <c r="G6525">
        <v>71.674999999999997</v>
      </c>
      <c r="H6525">
        <v>38.174999999999997</v>
      </c>
      <c r="I6525">
        <v>222.75</v>
      </c>
      <c r="J6525">
        <v>367.75</v>
      </c>
    </row>
    <row r="6526" spans="3:10" x14ac:dyDescent="0.25">
      <c r="C6526" s="95">
        <v>34578</v>
      </c>
      <c r="D6526">
        <v>1.5452999999999999</v>
      </c>
      <c r="E6526">
        <v>16.27</v>
      </c>
      <c r="F6526">
        <v>1.2124999999999999</v>
      </c>
      <c r="G6526">
        <v>71.674999999999997</v>
      </c>
      <c r="H6526">
        <v>38.799999999999997</v>
      </c>
      <c r="I6526">
        <v>221.75</v>
      </c>
      <c r="J6526">
        <v>366</v>
      </c>
    </row>
    <row r="6527" spans="3:10" x14ac:dyDescent="0.25">
      <c r="C6527" s="95">
        <v>34577</v>
      </c>
      <c r="D6527">
        <v>1.5345</v>
      </c>
      <c r="E6527">
        <v>16.239999999999998</v>
      </c>
      <c r="F6527">
        <v>1.2063999999999999</v>
      </c>
      <c r="G6527">
        <v>70.849999999999994</v>
      </c>
      <c r="H6527">
        <v>38.575000000000003</v>
      </c>
      <c r="I6527">
        <v>220.75</v>
      </c>
      <c r="J6527">
        <v>363.5</v>
      </c>
    </row>
    <row r="6528" spans="3:10" x14ac:dyDescent="0.25">
      <c r="C6528" s="95">
        <v>34576</v>
      </c>
      <c r="D6528">
        <v>1.5341</v>
      </c>
      <c r="E6528">
        <v>16.239999999999998</v>
      </c>
      <c r="F6528">
        <v>1.2094</v>
      </c>
      <c r="G6528">
        <v>71.3</v>
      </c>
      <c r="H6528">
        <v>39.424999999999997</v>
      </c>
      <c r="I6528">
        <v>218.5</v>
      </c>
      <c r="J6528">
        <v>359.25</v>
      </c>
    </row>
    <row r="6529" spans="3:10" x14ac:dyDescent="0.25">
      <c r="C6529" s="95">
        <v>34575</v>
      </c>
      <c r="D6529">
        <v>1.536</v>
      </c>
      <c r="E6529">
        <v>16.04</v>
      </c>
      <c r="F6529">
        <v>1.2092000000000001</v>
      </c>
      <c r="G6529">
        <v>69.8</v>
      </c>
      <c r="H6529">
        <v>38.924999999999997</v>
      </c>
      <c r="I6529">
        <v>219</v>
      </c>
      <c r="J6529">
        <v>357.25</v>
      </c>
    </row>
    <row r="6530" spans="3:10" x14ac:dyDescent="0.25">
      <c r="C6530" s="95">
        <v>34572</v>
      </c>
      <c r="D6530">
        <v>1.5295000000000001</v>
      </c>
      <c r="E6530">
        <v>16.04</v>
      </c>
      <c r="F6530">
        <v>1.2091000000000001</v>
      </c>
      <c r="G6530">
        <v>70.05</v>
      </c>
      <c r="H6530">
        <v>38.75</v>
      </c>
      <c r="I6530">
        <v>220.5</v>
      </c>
      <c r="J6530">
        <v>359</v>
      </c>
    </row>
    <row r="6531" spans="3:10" x14ac:dyDescent="0.25">
      <c r="C6531" s="95">
        <v>34571</v>
      </c>
      <c r="D6531">
        <v>1.5561</v>
      </c>
      <c r="E6531">
        <v>16.36</v>
      </c>
      <c r="F6531">
        <v>1.234</v>
      </c>
      <c r="G6531">
        <v>70.099999999999994</v>
      </c>
      <c r="H6531">
        <v>39.424999999999997</v>
      </c>
      <c r="I6531">
        <v>221.75</v>
      </c>
      <c r="J6531">
        <v>355.25</v>
      </c>
    </row>
    <row r="6532" spans="3:10" x14ac:dyDescent="0.25">
      <c r="C6532" s="95">
        <v>34570</v>
      </c>
      <c r="D6532">
        <v>1.5522</v>
      </c>
      <c r="E6532">
        <v>16.350000000000001</v>
      </c>
      <c r="F6532">
        <v>1.2315</v>
      </c>
      <c r="G6532">
        <v>68.099999999999994</v>
      </c>
      <c r="H6532">
        <v>45.4</v>
      </c>
      <c r="I6532">
        <v>223.5</v>
      </c>
      <c r="J6532">
        <v>347</v>
      </c>
    </row>
    <row r="6533" spans="3:10" x14ac:dyDescent="0.25">
      <c r="C6533" s="95">
        <v>34569</v>
      </c>
      <c r="D6533">
        <v>1.5557000000000001</v>
      </c>
      <c r="E6533">
        <v>15.95</v>
      </c>
      <c r="F6533">
        <v>1.2403999999999999</v>
      </c>
      <c r="G6533">
        <v>66.849999999999994</v>
      </c>
      <c r="H6533">
        <v>45.274999999999999</v>
      </c>
      <c r="I6533">
        <v>221</v>
      </c>
      <c r="J6533">
        <v>347</v>
      </c>
    </row>
    <row r="6534" spans="3:10" x14ac:dyDescent="0.25">
      <c r="C6534" s="95">
        <v>34568</v>
      </c>
      <c r="D6534">
        <v>1.5563</v>
      </c>
      <c r="E6534">
        <v>15.76</v>
      </c>
      <c r="F6534">
        <v>1.2432000000000001</v>
      </c>
      <c r="G6534">
        <v>67.375</v>
      </c>
      <c r="H6534">
        <v>45.075000000000003</v>
      </c>
      <c r="I6534">
        <v>221.5</v>
      </c>
      <c r="J6534">
        <v>352.25</v>
      </c>
    </row>
    <row r="6535" spans="3:10" x14ac:dyDescent="0.25">
      <c r="C6535" s="95">
        <v>34565</v>
      </c>
      <c r="D6535">
        <v>1.5475000000000001</v>
      </c>
      <c r="E6535">
        <v>16.3</v>
      </c>
      <c r="F6535">
        <v>1.2335</v>
      </c>
      <c r="G6535">
        <v>68.775000000000006</v>
      </c>
      <c r="H6535">
        <v>44.924999999999997</v>
      </c>
      <c r="I6535">
        <v>221</v>
      </c>
      <c r="J6535">
        <v>353.5</v>
      </c>
    </row>
    <row r="6536" spans="3:10" x14ac:dyDescent="0.25">
      <c r="C6536" s="95">
        <v>34564</v>
      </c>
      <c r="D6536">
        <v>1.5487</v>
      </c>
      <c r="E6536">
        <v>16.55</v>
      </c>
      <c r="F6536">
        <v>1.2290000000000001</v>
      </c>
      <c r="G6536">
        <v>68.825000000000003</v>
      </c>
      <c r="H6536">
        <v>45.524999999999999</v>
      </c>
      <c r="I6536">
        <v>220.25</v>
      </c>
      <c r="J6536">
        <v>348.5</v>
      </c>
    </row>
    <row r="6537" spans="3:10" x14ac:dyDescent="0.25">
      <c r="C6537" s="95">
        <v>34563</v>
      </c>
      <c r="D6537">
        <v>1.542</v>
      </c>
      <c r="E6537">
        <v>17.04</v>
      </c>
      <c r="F6537">
        <v>1.2242999999999999</v>
      </c>
      <c r="G6537">
        <v>68.875</v>
      </c>
      <c r="H6537">
        <v>45.475000000000001</v>
      </c>
      <c r="I6537">
        <v>220.75</v>
      </c>
      <c r="J6537">
        <v>349.25</v>
      </c>
    </row>
    <row r="6538" spans="3:10" x14ac:dyDescent="0.25">
      <c r="C6538" s="95">
        <v>34562</v>
      </c>
      <c r="D6538">
        <v>1.5389999999999999</v>
      </c>
      <c r="E6538">
        <v>16.82</v>
      </c>
      <c r="F6538">
        <v>1.2202999999999999</v>
      </c>
      <c r="G6538">
        <v>68.875</v>
      </c>
      <c r="H6538">
        <v>45.3</v>
      </c>
      <c r="I6538">
        <v>219</v>
      </c>
      <c r="J6538">
        <v>350.25</v>
      </c>
    </row>
    <row r="6539" spans="3:10" x14ac:dyDescent="0.25">
      <c r="C6539" s="95">
        <v>34561</v>
      </c>
      <c r="D6539">
        <v>1.5414000000000001</v>
      </c>
      <c r="E6539">
        <v>16.87</v>
      </c>
      <c r="F6539">
        <v>1.2235</v>
      </c>
      <c r="G6539">
        <v>70</v>
      </c>
      <c r="H6539">
        <v>45.4</v>
      </c>
      <c r="I6539">
        <v>217.5</v>
      </c>
      <c r="J6539">
        <v>346.5</v>
      </c>
    </row>
    <row r="6540" spans="3:10" x14ac:dyDescent="0.25">
      <c r="C6540" s="95">
        <v>34558</v>
      </c>
      <c r="D6540">
        <v>1.546</v>
      </c>
      <c r="E6540">
        <v>16.95</v>
      </c>
      <c r="F6540">
        <v>1.2222</v>
      </c>
      <c r="G6540">
        <v>70.924999999999997</v>
      </c>
      <c r="H6540">
        <v>45.6</v>
      </c>
      <c r="I6540">
        <v>217.5</v>
      </c>
      <c r="J6540">
        <v>341.75</v>
      </c>
    </row>
    <row r="6541" spans="3:10" x14ac:dyDescent="0.25">
      <c r="C6541" s="95">
        <v>34557</v>
      </c>
      <c r="D6541">
        <v>1.5465</v>
      </c>
      <c r="E6541">
        <v>17.489999999999998</v>
      </c>
      <c r="F6541">
        <v>1.2211000000000001</v>
      </c>
      <c r="G6541">
        <v>70.375</v>
      </c>
      <c r="H6541">
        <v>45.875</v>
      </c>
      <c r="I6541">
        <v>219</v>
      </c>
      <c r="J6541">
        <v>336</v>
      </c>
    </row>
    <row r="6542" spans="3:10" x14ac:dyDescent="0.25">
      <c r="C6542" s="95">
        <v>34556</v>
      </c>
      <c r="D6542">
        <v>1.5369999999999999</v>
      </c>
      <c r="E6542">
        <v>17.670000000000002</v>
      </c>
      <c r="F6542">
        <v>1.2053</v>
      </c>
      <c r="G6542">
        <v>70.650000000000006</v>
      </c>
      <c r="H6542">
        <v>45.575000000000003</v>
      </c>
      <c r="I6542">
        <v>219.25</v>
      </c>
      <c r="J6542">
        <v>333.25</v>
      </c>
    </row>
    <row r="6543" spans="3:10" x14ac:dyDescent="0.25">
      <c r="C6543" s="95">
        <v>34555</v>
      </c>
      <c r="D6543">
        <v>1.5387999999999999</v>
      </c>
      <c r="E6543">
        <v>17.850000000000001</v>
      </c>
      <c r="F6543">
        <v>1.2078</v>
      </c>
      <c r="G6543">
        <v>70.650000000000006</v>
      </c>
      <c r="H6543">
        <v>45.875</v>
      </c>
      <c r="I6543">
        <v>218.25</v>
      </c>
      <c r="J6543">
        <v>331</v>
      </c>
    </row>
    <row r="6544" spans="3:10" x14ac:dyDescent="0.25">
      <c r="C6544" s="95">
        <v>34554</v>
      </c>
      <c r="D6544">
        <v>1.5402</v>
      </c>
      <c r="E6544">
        <v>17.87</v>
      </c>
      <c r="F6544">
        <v>1.2074</v>
      </c>
      <c r="G6544">
        <v>71.325000000000003</v>
      </c>
      <c r="H6544">
        <v>46.5</v>
      </c>
      <c r="I6544">
        <v>219.75</v>
      </c>
      <c r="J6544">
        <v>334.5</v>
      </c>
    </row>
    <row r="6545" spans="3:10" x14ac:dyDescent="0.25">
      <c r="C6545" s="95">
        <v>34551</v>
      </c>
      <c r="D6545">
        <v>1.5409999999999999</v>
      </c>
      <c r="E6545">
        <v>17.86</v>
      </c>
      <c r="F6545">
        <v>1.2088000000000001</v>
      </c>
      <c r="G6545">
        <v>72.2</v>
      </c>
      <c r="H6545">
        <v>46.5</v>
      </c>
      <c r="I6545">
        <v>217.25</v>
      </c>
      <c r="J6545">
        <v>334.5</v>
      </c>
    </row>
    <row r="6546" spans="3:10" x14ac:dyDescent="0.25">
      <c r="C6546" s="95">
        <v>34550</v>
      </c>
      <c r="D6546">
        <v>1.5353000000000001</v>
      </c>
      <c r="E6546">
        <v>18.420000000000002</v>
      </c>
      <c r="F6546">
        <v>1.2027000000000001</v>
      </c>
      <c r="G6546">
        <v>71.875</v>
      </c>
      <c r="H6546">
        <v>46.2</v>
      </c>
      <c r="I6546">
        <v>215</v>
      </c>
      <c r="J6546">
        <v>332.25</v>
      </c>
    </row>
    <row r="6547" spans="3:10" x14ac:dyDescent="0.25">
      <c r="C6547" s="95">
        <v>34549</v>
      </c>
      <c r="D6547">
        <v>1.5415000000000001</v>
      </c>
      <c r="E6547">
        <v>18.440000000000001</v>
      </c>
      <c r="F6547">
        <v>1.2035</v>
      </c>
      <c r="G6547">
        <v>70.825000000000003</v>
      </c>
      <c r="H6547">
        <v>45.35</v>
      </c>
      <c r="I6547">
        <v>215.25</v>
      </c>
      <c r="J6547">
        <v>334</v>
      </c>
    </row>
    <row r="6548" spans="3:10" x14ac:dyDescent="0.25">
      <c r="C6548" s="95">
        <v>34548</v>
      </c>
      <c r="D6548">
        <v>1.5349999999999999</v>
      </c>
      <c r="E6548">
        <v>18.510000000000002</v>
      </c>
      <c r="F6548">
        <v>1.2087000000000001</v>
      </c>
      <c r="G6548">
        <v>71.125</v>
      </c>
      <c r="H6548">
        <v>45.625</v>
      </c>
      <c r="I6548">
        <v>217.75</v>
      </c>
      <c r="J6548">
        <v>335.75</v>
      </c>
    </row>
    <row r="6549" spans="3:10" x14ac:dyDescent="0.25">
      <c r="C6549" s="95">
        <v>34547</v>
      </c>
      <c r="D6549">
        <v>1.536</v>
      </c>
      <c r="E6549">
        <v>18.899999999999999</v>
      </c>
      <c r="F6549">
        <v>1.21</v>
      </c>
      <c r="G6549">
        <v>70.349999999999994</v>
      </c>
      <c r="H6549">
        <v>46.225000000000001</v>
      </c>
      <c r="I6549">
        <v>217.75</v>
      </c>
      <c r="J6549">
        <v>330.5</v>
      </c>
    </row>
    <row r="6550" spans="3:10" x14ac:dyDescent="0.25">
      <c r="C6550" s="95">
        <v>34544</v>
      </c>
      <c r="D6550">
        <v>1.5435000000000001</v>
      </c>
      <c r="E6550">
        <v>18.59</v>
      </c>
      <c r="F6550">
        <v>1.2081</v>
      </c>
      <c r="G6550">
        <v>68.849999999999994</v>
      </c>
      <c r="H6550">
        <v>46.375</v>
      </c>
      <c r="I6550">
        <v>218.75</v>
      </c>
      <c r="J6550">
        <v>330.5</v>
      </c>
    </row>
    <row r="6551" spans="3:10" x14ac:dyDescent="0.25">
      <c r="C6551" s="95">
        <v>34543</v>
      </c>
      <c r="D6551">
        <v>1.5271999999999999</v>
      </c>
      <c r="E6551">
        <v>18.18</v>
      </c>
      <c r="F6551">
        <v>1.1995</v>
      </c>
      <c r="G6551">
        <v>68.349999999999994</v>
      </c>
      <c r="H6551">
        <v>45.95</v>
      </c>
      <c r="I6551">
        <v>216</v>
      </c>
      <c r="J6551">
        <v>331.5</v>
      </c>
    </row>
    <row r="6552" spans="3:10" x14ac:dyDescent="0.25">
      <c r="C6552" s="95">
        <v>34542</v>
      </c>
      <c r="D6552">
        <v>1.5319</v>
      </c>
      <c r="E6552">
        <v>17.89</v>
      </c>
      <c r="F6552">
        <v>1.2130000000000001</v>
      </c>
      <c r="G6552">
        <v>68.424999999999997</v>
      </c>
      <c r="H6552">
        <v>46.1</v>
      </c>
      <c r="I6552">
        <v>217.25</v>
      </c>
      <c r="J6552">
        <v>332</v>
      </c>
    </row>
    <row r="6553" spans="3:10" x14ac:dyDescent="0.25">
      <c r="C6553" s="95">
        <v>34541</v>
      </c>
      <c r="D6553">
        <v>1.5242</v>
      </c>
      <c r="E6553">
        <v>17.649999999999999</v>
      </c>
      <c r="F6553">
        <v>1.2070000000000001</v>
      </c>
      <c r="G6553">
        <v>68.174999999999997</v>
      </c>
      <c r="H6553">
        <v>46.375</v>
      </c>
      <c r="I6553">
        <v>219</v>
      </c>
      <c r="J6553">
        <v>333</v>
      </c>
    </row>
    <row r="6554" spans="3:10" x14ac:dyDescent="0.25">
      <c r="C6554" s="95">
        <v>34540</v>
      </c>
      <c r="D6554">
        <v>1.5299</v>
      </c>
      <c r="E6554">
        <v>17.57</v>
      </c>
      <c r="F6554">
        <v>1.2034</v>
      </c>
      <c r="G6554">
        <v>68.25</v>
      </c>
      <c r="H6554">
        <v>46.1</v>
      </c>
      <c r="I6554">
        <v>217</v>
      </c>
      <c r="J6554">
        <v>327.5</v>
      </c>
    </row>
    <row r="6555" spans="3:10" x14ac:dyDescent="0.25">
      <c r="C6555" s="95">
        <v>34537</v>
      </c>
      <c r="D6555">
        <v>1.5273000000000001</v>
      </c>
      <c r="E6555">
        <v>17.84</v>
      </c>
      <c r="F6555">
        <v>1.1984999999999999</v>
      </c>
      <c r="G6555">
        <v>69.275000000000006</v>
      </c>
      <c r="H6555">
        <v>46.725000000000001</v>
      </c>
      <c r="I6555">
        <v>215.25</v>
      </c>
      <c r="J6555">
        <v>322.75</v>
      </c>
    </row>
    <row r="6556" spans="3:10" x14ac:dyDescent="0.25">
      <c r="C6556" s="95">
        <v>34536</v>
      </c>
      <c r="D6556">
        <v>1.5242</v>
      </c>
      <c r="E6556">
        <v>17.68</v>
      </c>
      <c r="F6556">
        <v>1.2017</v>
      </c>
      <c r="G6556">
        <v>69.474999999999994</v>
      </c>
      <c r="H6556">
        <v>46.55</v>
      </c>
      <c r="I6556">
        <v>215</v>
      </c>
      <c r="J6556">
        <v>324.75</v>
      </c>
    </row>
    <row r="6557" spans="3:10" x14ac:dyDescent="0.25">
      <c r="C6557" s="95">
        <v>34535</v>
      </c>
      <c r="D6557">
        <v>1.546</v>
      </c>
      <c r="E6557">
        <v>17.46</v>
      </c>
      <c r="F6557">
        <v>1.2204999999999999</v>
      </c>
      <c r="G6557">
        <v>68.724999999999994</v>
      </c>
      <c r="H6557">
        <v>45.774999999999999</v>
      </c>
      <c r="I6557">
        <v>218.25</v>
      </c>
      <c r="J6557">
        <v>329</v>
      </c>
    </row>
    <row r="6558" spans="3:10" x14ac:dyDescent="0.25">
      <c r="C6558" s="95">
        <v>34534</v>
      </c>
      <c r="D6558">
        <v>1.5477000000000001</v>
      </c>
      <c r="E6558">
        <v>17.489999999999998</v>
      </c>
      <c r="F6558">
        <v>1.2164999999999999</v>
      </c>
      <c r="G6558">
        <v>68.8</v>
      </c>
      <c r="H6558">
        <v>46.225000000000001</v>
      </c>
      <c r="I6558">
        <v>235.5</v>
      </c>
      <c r="J6558">
        <v>322.75</v>
      </c>
    </row>
    <row r="6559" spans="3:10" x14ac:dyDescent="0.25">
      <c r="C6559" s="95">
        <v>34533</v>
      </c>
      <c r="D6559">
        <v>1.5610999999999999</v>
      </c>
      <c r="E6559">
        <v>17.38</v>
      </c>
      <c r="F6559">
        <v>1.2317</v>
      </c>
      <c r="G6559">
        <v>69.325000000000003</v>
      </c>
      <c r="H6559">
        <v>46.3</v>
      </c>
      <c r="I6559">
        <v>238.75</v>
      </c>
      <c r="J6559">
        <v>321</v>
      </c>
    </row>
    <row r="6560" spans="3:10" x14ac:dyDescent="0.25">
      <c r="C6560" s="95">
        <v>34530</v>
      </c>
      <c r="D6560">
        <v>1.5620000000000001</v>
      </c>
      <c r="E6560">
        <v>17.77</v>
      </c>
      <c r="F6560">
        <v>1.2281</v>
      </c>
      <c r="G6560">
        <v>69.775000000000006</v>
      </c>
      <c r="H6560">
        <v>46.524999999999999</v>
      </c>
      <c r="I6560">
        <v>236.75</v>
      </c>
      <c r="J6560">
        <v>313</v>
      </c>
    </row>
    <row r="6561" spans="3:10" x14ac:dyDescent="0.25">
      <c r="C6561" s="95">
        <v>34529</v>
      </c>
      <c r="D6561">
        <v>1.5581</v>
      </c>
      <c r="E6561">
        <v>18.59</v>
      </c>
      <c r="F6561">
        <v>1.2295</v>
      </c>
      <c r="G6561">
        <v>69.174999999999997</v>
      </c>
      <c r="H6561">
        <v>47.024999999999999</v>
      </c>
      <c r="I6561">
        <v>235.75</v>
      </c>
      <c r="J6561">
        <v>312</v>
      </c>
    </row>
    <row r="6562" spans="3:10" x14ac:dyDescent="0.25">
      <c r="C6562" s="95">
        <v>34528</v>
      </c>
      <c r="D6562">
        <v>1.5633999999999999</v>
      </c>
      <c r="E6562">
        <v>18.329999999999998</v>
      </c>
      <c r="F6562">
        <v>1.2398</v>
      </c>
      <c r="G6562">
        <v>68.849999999999994</v>
      </c>
      <c r="H6562">
        <v>46.6</v>
      </c>
      <c r="I6562">
        <v>235.75</v>
      </c>
      <c r="J6562">
        <v>315</v>
      </c>
    </row>
    <row r="6563" spans="3:10" x14ac:dyDescent="0.25">
      <c r="C6563" s="95">
        <v>34527</v>
      </c>
      <c r="D6563">
        <v>1.5682</v>
      </c>
      <c r="E6563">
        <v>18.260000000000002</v>
      </c>
      <c r="F6563">
        <v>1.248</v>
      </c>
      <c r="G6563">
        <v>68.349999999999994</v>
      </c>
      <c r="H6563">
        <v>46.325000000000003</v>
      </c>
      <c r="I6563">
        <v>232.5</v>
      </c>
      <c r="J6563">
        <v>314.25</v>
      </c>
    </row>
    <row r="6564" spans="3:10" x14ac:dyDescent="0.25">
      <c r="C6564" s="95">
        <v>34526</v>
      </c>
      <c r="D6564">
        <v>1.5725</v>
      </c>
      <c r="E6564">
        <v>17.96</v>
      </c>
      <c r="F6564">
        <v>1.2485999999999999</v>
      </c>
      <c r="G6564">
        <v>66.849999999999994</v>
      </c>
      <c r="H6564">
        <v>46.6</v>
      </c>
      <c r="I6564">
        <v>239</v>
      </c>
      <c r="J6564">
        <v>313.75</v>
      </c>
    </row>
    <row r="6565" spans="3:10" x14ac:dyDescent="0.25">
      <c r="C6565" s="95">
        <v>34523</v>
      </c>
      <c r="D6565">
        <v>1.5495000000000001</v>
      </c>
      <c r="E6565">
        <v>17.37</v>
      </c>
      <c r="F6565">
        <v>1.2101</v>
      </c>
      <c r="G6565">
        <v>66.375</v>
      </c>
      <c r="H6565">
        <v>45.924999999999997</v>
      </c>
      <c r="I6565">
        <v>241.5</v>
      </c>
      <c r="J6565">
        <v>314</v>
      </c>
    </row>
    <row r="6566" spans="3:10" x14ac:dyDescent="0.25">
      <c r="C6566" s="95">
        <v>34522</v>
      </c>
      <c r="D6566">
        <v>1.5395000000000001</v>
      </c>
      <c r="E6566">
        <v>17.079999999999998</v>
      </c>
      <c r="F6566">
        <v>1.2142999999999999</v>
      </c>
      <c r="G6566">
        <v>64.875</v>
      </c>
      <c r="H6566">
        <v>45.625</v>
      </c>
      <c r="I6566">
        <v>240</v>
      </c>
      <c r="J6566">
        <v>306.75</v>
      </c>
    </row>
    <row r="6567" spans="3:10" x14ac:dyDescent="0.25">
      <c r="C6567" s="95">
        <v>34521</v>
      </c>
      <c r="D6567">
        <v>1.5452999999999999</v>
      </c>
      <c r="E6567">
        <v>17.059999999999999</v>
      </c>
      <c r="F6567">
        <v>1.2192000000000001</v>
      </c>
      <c r="G6567">
        <v>63.375</v>
      </c>
      <c r="H6567">
        <v>44.8</v>
      </c>
      <c r="I6567">
        <v>238.25</v>
      </c>
      <c r="J6567">
        <v>305.25</v>
      </c>
    </row>
    <row r="6568" spans="3:10" x14ac:dyDescent="0.25">
      <c r="C6568" s="95">
        <v>34520</v>
      </c>
      <c r="D6568">
        <v>1.5436000000000001</v>
      </c>
      <c r="E6568">
        <v>17.38</v>
      </c>
      <c r="F6568">
        <v>1.2103999999999999</v>
      </c>
      <c r="G6568">
        <v>63.875</v>
      </c>
      <c r="H6568">
        <v>44.625</v>
      </c>
      <c r="I6568">
        <v>237</v>
      </c>
      <c r="J6568">
        <v>307.25</v>
      </c>
    </row>
    <row r="6569" spans="3:10" x14ac:dyDescent="0.25">
      <c r="C6569" s="95">
        <v>34519</v>
      </c>
      <c r="D6569">
        <v>1.5382</v>
      </c>
      <c r="E6569">
        <v>17.47</v>
      </c>
      <c r="F6569">
        <v>1.1972</v>
      </c>
      <c r="G6569">
        <v>64.45</v>
      </c>
      <c r="H6569">
        <v>45.575000000000003</v>
      </c>
      <c r="I6569">
        <v>248</v>
      </c>
      <c r="J6569">
        <v>311.75</v>
      </c>
    </row>
    <row r="6570" spans="3:10" x14ac:dyDescent="0.25">
      <c r="C6570" s="95">
        <v>34516</v>
      </c>
      <c r="D6570">
        <v>1.538</v>
      </c>
      <c r="E6570">
        <v>17.57</v>
      </c>
      <c r="F6570">
        <v>1.198</v>
      </c>
      <c r="G6570">
        <v>64.45</v>
      </c>
      <c r="H6570">
        <v>45.575000000000003</v>
      </c>
      <c r="I6570">
        <v>248</v>
      </c>
      <c r="J6570">
        <v>311.75</v>
      </c>
    </row>
    <row r="6571" spans="3:10" x14ac:dyDescent="0.25">
      <c r="C6571" s="95">
        <v>34515</v>
      </c>
      <c r="D6571">
        <v>1.5441</v>
      </c>
      <c r="E6571">
        <v>17.52</v>
      </c>
      <c r="F6571">
        <v>1.2047000000000001</v>
      </c>
      <c r="G6571">
        <v>64.150000000000006</v>
      </c>
      <c r="H6571">
        <v>47.075000000000003</v>
      </c>
      <c r="I6571">
        <v>249.25</v>
      </c>
      <c r="J6571">
        <v>312.75</v>
      </c>
    </row>
    <row r="6572" spans="3:10" x14ac:dyDescent="0.25">
      <c r="C6572" s="95">
        <v>34514</v>
      </c>
      <c r="D6572">
        <v>1.5451999999999999</v>
      </c>
      <c r="E6572">
        <v>17.010000000000002</v>
      </c>
      <c r="F6572">
        <v>1.2055</v>
      </c>
      <c r="G6572">
        <v>63.524999999999999</v>
      </c>
      <c r="H6572">
        <v>46.9</v>
      </c>
      <c r="I6572">
        <v>246.25</v>
      </c>
      <c r="J6572">
        <v>315.5</v>
      </c>
    </row>
    <row r="6573" spans="3:10" x14ac:dyDescent="0.25">
      <c r="C6573" s="95">
        <v>34513</v>
      </c>
      <c r="D6573">
        <v>1.5527</v>
      </c>
      <c r="E6573">
        <v>17.309999999999999</v>
      </c>
      <c r="F6573">
        <v>1.2130000000000001</v>
      </c>
      <c r="G6573">
        <v>63.475000000000001</v>
      </c>
      <c r="H6573">
        <v>46.8</v>
      </c>
      <c r="I6573">
        <v>258</v>
      </c>
      <c r="J6573">
        <v>319.25</v>
      </c>
    </row>
    <row r="6574" spans="3:10" x14ac:dyDescent="0.25">
      <c r="C6574" s="95">
        <v>34512</v>
      </c>
      <c r="D6574">
        <v>1.5445</v>
      </c>
      <c r="E6574">
        <v>17.170000000000002</v>
      </c>
      <c r="F6574">
        <v>1.2089000000000001</v>
      </c>
      <c r="G6574">
        <v>62.274999999999999</v>
      </c>
      <c r="H6574">
        <v>46.75</v>
      </c>
      <c r="I6574">
        <v>248.5</v>
      </c>
      <c r="J6574">
        <v>313.25</v>
      </c>
    </row>
    <row r="6575" spans="3:10" x14ac:dyDescent="0.25">
      <c r="C6575" s="95">
        <v>34509</v>
      </c>
      <c r="D6575">
        <v>1.5525</v>
      </c>
      <c r="E6575">
        <v>17.38</v>
      </c>
      <c r="F6575">
        <v>1.2090000000000001</v>
      </c>
      <c r="G6575">
        <v>62.95</v>
      </c>
      <c r="H6575">
        <v>47.05</v>
      </c>
      <c r="I6575">
        <v>255.5</v>
      </c>
      <c r="J6575">
        <v>315</v>
      </c>
    </row>
    <row r="6576" spans="3:10" x14ac:dyDescent="0.25">
      <c r="C6576" s="95">
        <v>34508</v>
      </c>
      <c r="D6576">
        <v>1.5375000000000001</v>
      </c>
      <c r="E6576">
        <v>17.36</v>
      </c>
      <c r="F6576">
        <v>1.1955</v>
      </c>
      <c r="G6576">
        <v>62.875</v>
      </c>
      <c r="H6576">
        <v>47.075000000000003</v>
      </c>
      <c r="I6576">
        <v>257.25</v>
      </c>
      <c r="J6576">
        <v>316.5</v>
      </c>
    </row>
    <row r="6577" spans="3:10" x14ac:dyDescent="0.25">
      <c r="C6577" s="95">
        <v>34507</v>
      </c>
      <c r="D6577">
        <v>1.5309999999999999</v>
      </c>
      <c r="E6577">
        <v>17.190000000000001</v>
      </c>
      <c r="F6577">
        <v>1.1941999999999999</v>
      </c>
      <c r="G6577">
        <v>63</v>
      </c>
      <c r="H6577">
        <v>47.5</v>
      </c>
      <c r="I6577">
        <v>259</v>
      </c>
      <c r="J6577">
        <v>319.5</v>
      </c>
    </row>
    <row r="6578" spans="3:10" x14ac:dyDescent="0.25">
      <c r="C6578" s="95">
        <v>34506</v>
      </c>
      <c r="D6578">
        <v>1.5409999999999999</v>
      </c>
      <c r="E6578">
        <v>17.3</v>
      </c>
      <c r="F6578">
        <v>1.2035</v>
      </c>
      <c r="G6578">
        <v>64.125</v>
      </c>
      <c r="H6578">
        <v>48.024999999999999</v>
      </c>
      <c r="I6578">
        <v>265.25</v>
      </c>
      <c r="J6578">
        <v>324.5</v>
      </c>
    </row>
    <row r="6579" spans="3:10" x14ac:dyDescent="0.25">
      <c r="C6579" s="95">
        <v>34505</v>
      </c>
      <c r="D6579">
        <v>1.5374000000000001</v>
      </c>
      <c r="E6579">
        <v>17.46</v>
      </c>
      <c r="F6579">
        <v>1.1992</v>
      </c>
      <c r="G6579">
        <v>64.95</v>
      </c>
      <c r="H6579">
        <v>48.825000000000003</v>
      </c>
      <c r="I6579">
        <v>271.25</v>
      </c>
      <c r="J6579">
        <v>322</v>
      </c>
    </row>
    <row r="6580" spans="3:10" x14ac:dyDescent="0.25">
      <c r="C6580" s="95">
        <v>34502</v>
      </c>
      <c r="D6580">
        <v>1.534</v>
      </c>
      <c r="E6580">
        <v>17.41</v>
      </c>
      <c r="F6580">
        <v>1.1919999999999999</v>
      </c>
      <c r="G6580">
        <v>65.099999999999994</v>
      </c>
      <c r="H6580">
        <v>49.024999999999999</v>
      </c>
      <c r="I6580">
        <v>283.25</v>
      </c>
      <c r="J6580">
        <v>335.25</v>
      </c>
    </row>
    <row r="6581" spans="3:10" x14ac:dyDescent="0.25">
      <c r="C6581" s="95">
        <v>34501</v>
      </c>
      <c r="D6581">
        <v>1.5195000000000001</v>
      </c>
      <c r="E6581">
        <v>16.920000000000002</v>
      </c>
      <c r="F6581">
        <v>1.1745000000000001</v>
      </c>
      <c r="G6581">
        <v>65.025000000000006</v>
      </c>
      <c r="H6581">
        <v>48.924999999999997</v>
      </c>
      <c r="I6581">
        <v>281.75</v>
      </c>
      <c r="J6581">
        <v>335.25</v>
      </c>
    </row>
    <row r="6582" spans="3:10" x14ac:dyDescent="0.25">
      <c r="C6582" s="95">
        <v>34500</v>
      </c>
      <c r="D6582">
        <v>1.5212000000000001</v>
      </c>
      <c r="E6582">
        <v>16.66</v>
      </c>
      <c r="F6582">
        <v>1.1767000000000001</v>
      </c>
      <c r="G6582">
        <v>65.099999999999994</v>
      </c>
      <c r="H6582">
        <v>48.25</v>
      </c>
      <c r="I6582">
        <v>280</v>
      </c>
      <c r="J6582">
        <v>340.5</v>
      </c>
    </row>
    <row r="6583" spans="3:10" x14ac:dyDescent="0.25">
      <c r="C6583" s="95">
        <v>34499</v>
      </c>
      <c r="D6583">
        <v>1.5184</v>
      </c>
      <c r="E6583">
        <v>16.350000000000001</v>
      </c>
      <c r="F6583">
        <v>1.1708000000000001</v>
      </c>
      <c r="G6583">
        <v>64.825000000000003</v>
      </c>
      <c r="H6583">
        <v>48.075000000000003</v>
      </c>
      <c r="I6583">
        <v>275.25</v>
      </c>
      <c r="J6583">
        <v>337.5</v>
      </c>
    </row>
    <row r="6584" spans="3:10" x14ac:dyDescent="0.25">
      <c r="C6584" s="95">
        <v>34498</v>
      </c>
      <c r="D6584">
        <v>1.5215000000000001</v>
      </c>
      <c r="E6584">
        <v>16.41</v>
      </c>
      <c r="F6584">
        <v>1.1718</v>
      </c>
      <c r="G6584">
        <v>65.625</v>
      </c>
      <c r="H6584">
        <v>48.524999999999999</v>
      </c>
      <c r="I6584">
        <v>274.75</v>
      </c>
      <c r="J6584">
        <v>341.25</v>
      </c>
    </row>
    <row r="6585" spans="3:10" x14ac:dyDescent="0.25">
      <c r="C6585" s="95">
        <v>34495</v>
      </c>
      <c r="D6585">
        <v>1.5085</v>
      </c>
      <c r="E6585">
        <v>16.39</v>
      </c>
      <c r="F6585">
        <v>1.1584000000000001</v>
      </c>
      <c r="G6585">
        <v>65.525000000000006</v>
      </c>
      <c r="H6585">
        <v>47.024999999999999</v>
      </c>
      <c r="I6585">
        <v>273.25</v>
      </c>
      <c r="J6585">
        <v>338.75</v>
      </c>
    </row>
    <row r="6586" spans="3:10" x14ac:dyDescent="0.25">
      <c r="C6586" s="95">
        <v>34494</v>
      </c>
      <c r="D6586">
        <v>1.5101</v>
      </c>
      <c r="E6586">
        <v>16.309999999999999</v>
      </c>
      <c r="F6586">
        <v>1.1568000000000001</v>
      </c>
      <c r="G6586">
        <v>64.325000000000003</v>
      </c>
      <c r="H6586">
        <v>45.975000000000001</v>
      </c>
      <c r="I6586">
        <v>271.25</v>
      </c>
      <c r="J6586">
        <v>335.75</v>
      </c>
    </row>
    <row r="6587" spans="3:10" x14ac:dyDescent="0.25">
      <c r="C6587" s="95">
        <v>34493</v>
      </c>
      <c r="D6587">
        <v>1.5105</v>
      </c>
      <c r="E6587">
        <v>16.239999999999998</v>
      </c>
      <c r="F6587">
        <v>1.1567000000000001</v>
      </c>
      <c r="G6587">
        <v>64.099999999999994</v>
      </c>
      <c r="H6587">
        <v>45.575000000000003</v>
      </c>
      <c r="I6587">
        <v>271.5</v>
      </c>
      <c r="J6587">
        <v>339</v>
      </c>
    </row>
    <row r="6588" spans="3:10" x14ac:dyDescent="0.25">
      <c r="C6588" s="95">
        <v>34492</v>
      </c>
      <c r="D6588">
        <v>1.5095000000000001</v>
      </c>
      <c r="E6588">
        <v>15.94</v>
      </c>
      <c r="F6588">
        <v>1.157</v>
      </c>
      <c r="G6588">
        <v>62.6</v>
      </c>
      <c r="H6588">
        <v>46.674999999999997</v>
      </c>
      <c r="I6588">
        <v>268</v>
      </c>
      <c r="J6588">
        <v>335.25</v>
      </c>
    </row>
    <row r="6589" spans="3:10" x14ac:dyDescent="0.25">
      <c r="C6589" s="95">
        <v>34491</v>
      </c>
      <c r="D6589">
        <v>1.5072000000000001</v>
      </c>
      <c r="E6589">
        <v>16.27</v>
      </c>
      <c r="F6589">
        <v>1.1548</v>
      </c>
      <c r="G6589">
        <v>63.65</v>
      </c>
      <c r="H6589">
        <v>47.024999999999999</v>
      </c>
      <c r="I6589">
        <v>265.5</v>
      </c>
      <c r="J6589">
        <v>331.75</v>
      </c>
    </row>
    <row r="6590" spans="3:10" x14ac:dyDescent="0.25">
      <c r="C6590" s="95">
        <v>34488</v>
      </c>
      <c r="D6590">
        <v>1.5049999999999999</v>
      </c>
      <c r="E6590">
        <v>16.37</v>
      </c>
      <c r="F6590">
        <v>1.1535</v>
      </c>
      <c r="G6590">
        <v>63.424999999999997</v>
      </c>
      <c r="H6590">
        <v>46.15</v>
      </c>
      <c r="I6590">
        <v>273.5</v>
      </c>
      <c r="J6590">
        <v>330.75</v>
      </c>
    </row>
    <row r="6591" spans="3:10" x14ac:dyDescent="0.25">
      <c r="C6591" s="95">
        <v>34487</v>
      </c>
      <c r="D6591">
        <v>1.5103</v>
      </c>
      <c r="E6591">
        <v>16.420000000000002</v>
      </c>
      <c r="F6591">
        <v>1.1649</v>
      </c>
      <c r="G6591">
        <v>64.8</v>
      </c>
      <c r="H6591">
        <v>47</v>
      </c>
      <c r="I6591">
        <v>281</v>
      </c>
      <c r="J6591">
        <v>331</v>
      </c>
    </row>
    <row r="6592" spans="3:10" x14ac:dyDescent="0.25">
      <c r="C6592" s="95">
        <v>34486</v>
      </c>
      <c r="D6592">
        <v>1.516</v>
      </c>
      <c r="E6592">
        <v>16.34</v>
      </c>
      <c r="F6592">
        <v>1.1691</v>
      </c>
      <c r="G6592">
        <v>64.775000000000006</v>
      </c>
      <c r="H6592">
        <v>47.3</v>
      </c>
      <c r="I6592">
        <v>281</v>
      </c>
      <c r="J6592">
        <v>329</v>
      </c>
    </row>
    <row r="6593" spans="3:10" x14ac:dyDescent="0.25">
      <c r="C6593" s="95">
        <v>34485</v>
      </c>
      <c r="D6593">
        <v>1.5105</v>
      </c>
      <c r="E6593">
        <v>16.45</v>
      </c>
      <c r="F6593">
        <v>1.1702999999999999</v>
      </c>
      <c r="G6593">
        <v>66.275000000000006</v>
      </c>
      <c r="H6593">
        <v>47.6</v>
      </c>
      <c r="I6593">
        <v>278.75</v>
      </c>
      <c r="J6593">
        <v>327.5</v>
      </c>
    </row>
    <row r="6594" spans="3:10" x14ac:dyDescent="0.25">
      <c r="C6594" s="95">
        <v>34484</v>
      </c>
      <c r="D6594">
        <v>1.5091000000000001</v>
      </c>
      <c r="E6594">
        <v>16.39</v>
      </c>
      <c r="F6594">
        <v>1.1695</v>
      </c>
      <c r="G6594">
        <v>65.474999999999994</v>
      </c>
      <c r="H6594">
        <v>47.524999999999999</v>
      </c>
      <c r="I6594">
        <v>266.75</v>
      </c>
      <c r="J6594">
        <v>318</v>
      </c>
    </row>
    <row r="6595" spans="3:10" x14ac:dyDescent="0.25">
      <c r="C6595" s="95">
        <v>34481</v>
      </c>
      <c r="D6595">
        <v>1.5097</v>
      </c>
      <c r="E6595">
        <v>16.39</v>
      </c>
      <c r="F6595">
        <v>1.1715</v>
      </c>
      <c r="G6595">
        <v>65.474999999999994</v>
      </c>
      <c r="H6595">
        <v>47.524999999999999</v>
      </c>
      <c r="I6595">
        <v>266.75</v>
      </c>
      <c r="J6595">
        <v>318</v>
      </c>
    </row>
    <row r="6596" spans="3:10" x14ac:dyDescent="0.25">
      <c r="C6596" s="95">
        <v>34480</v>
      </c>
      <c r="D6596">
        <v>1.5097</v>
      </c>
      <c r="E6596">
        <v>16.12</v>
      </c>
      <c r="F6596">
        <v>1.1675</v>
      </c>
      <c r="G6596">
        <v>63.975000000000001</v>
      </c>
      <c r="H6596">
        <v>47.424999999999997</v>
      </c>
      <c r="I6596">
        <v>264.5</v>
      </c>
      <c r="J6596">
        <v>321.75</v>
      </c>
    </row>
    <row r="6597" spans="3:10" x14ac:dyDescent="0.25">
      <c r="C6597" s="95">
        <v>34479</v>
      </c>
      <c r="D6597">
        <v>1.5089999999999999</v>
      </c>
      <c r="E6597">
        <v>16.12</v>
      </c>
      <c r="F6597">
        <v>1.1705000000000001</v>
      </c>
      <c r="G6597">
        <v>62.475000000000001</v>
      </c>
      <c r="H6597">
        <v>47.05</v>
      </c>
      <c r="I6597">
        <v>266.75</v>
      </c>
      <c r="J6597">
        <v>330.75</v>
      </c>
    </row>
    <row r="6598" spans="3:10" x14ac:dyDescent="0.25">
      <c r="C6598" s="95">
        <v>34478</v>
      </c>
      <c r="D6598">
        <v>1.5053000000000001</v>
      </c>
      <c r="E6598">
        <v>16.32</v>
      </c>
      <c r="F6598">
        <v>1.1645000000000001</v>
      </c>
      <c r="G6598">
        <v>63.975000000000001</v>
      </c>
      <c r="H6598">
        <v>48.225000000000001</v>
      </c>
      <c r="I6598">
        <v>267.25</v>
      </c>
      <c r="J6598">
        <v>329.75</v>
      </c>
    </row>
    <row r="6599" spans="3:10" x14ac:dyDescent="0.25">
      <c r="C6599" s="95">
        <v>34477</v>
      </c>
      <c r="D6599">
        <v>1.5069999999999999</v>
      </c>
      <c r="E6599">
        <v>16.41</v>
      </c>
      <c r="F6599">
        <v>1.171</v>
      </c>
      <c r="G6599">
        <v>64.424999999999997</v>
      </c>
      <c r="H6599">
        <v>49.6</v>
      </c>
      <c r="I6599">
        <v>275.25</v>
      </c>
      <c r="J6599">
        <v>336.75</v>
      </c>
    </row>
    <row r="6600" spans="3:10" x14ac:dyDescent="0.25">
      <c r="C6600" s="95">
        <v>34474</v>
      </c>
      <c r="D6600">
        <v>1.5044999999999999</v>
      </c>
      <c r="E6600">
        <v>16.55</v>
      </c>
      <c r="F6600">
        <v>1.1694</v>
      </c>
      <c r="G6600">
        <v>63.875</v>
      </c>
      <c r="H6600">
        <v>49.075000000000003</v>
      </c>
      <c r="I6600">
        <v>261.5</v>
      </c>
      <c r="J6600">
        <v>319</v>
      </c>
    </row>
    <row r="6601" spans="3:10" x14ac:dyDescent="0.25">
      <c r="C6601" s="95">
        <v>34473</v>
      </c>
      <c r="D6601">
        <v>1.5071000000000001</v>
      </c>
      <c r="E6601">
        <v>16.34</v>
      </c>
      <c r="F6601">
        <v>1.1620999999999999</v>
      </c>
      <c r="G6601">
        <v>65.174999999999997</v>
      </c>
      <c r="H6601">
        <v>49.174999999999997</v>
      </c>
      <c r="I6601">
        <v>261.5</v>
      </c>
      <c r="J6601">
        <v>319</v>
      </c>
    </row>
    <row r="6602" spans="3:10" x14ac:dyDescent="0.25">
      <c r="C6602" s="95">
        <v>34472</v>
      </c>
      <c r="D6602">
        <v>1.5078</v>
      </c>
      <c r="E6602">
        <v>16.09</v>
      </c>
      <c r="F6602">
        <v>1.1639999999999999</v>
      </c>
      <c r="G6602">
        <v>65.375</v>
      </c>
      <c r="H6602">
        <v>49.1</v>
      </c>
      <c r="I6602">
        <v>266.25</v>
      </c>
      <c r="J6602">
        <v>324</v>
      </c>
    </row>
    <row r="6603" spans="3:10" x14ac:dyDescent="0.25">
      <c r="C6603" s="95">
        <v>34471</v>
      </c>
      <c r="D6603">
        <v>1.5016</v>
      </c>
      <c r="E6603">
        <v>15.82</v>
      </c>
      <c r="F6603">
        <v>1.153</v>
      </c>
      <c r="G6603">
        <v>66.875</v>
      </c>
      <c r="H6603">
        <v>50.45</v>
      </c>
      <c r="I6603">
        <v>266.25</v>
      </c>
      <c r="J6603">
        <v>321.5</v>
      </c>
    </row>
    <row r="6604" spans="3:10" x14ac:dyDescent="0.25">
      <c r="C6604" s="95">
        <v>34470</v>
      </c>
      <c r="D6604">
        <v>1.5026999999999999</v>
      </c>
      <c r="E6604">
        <v>16.36</v>
      </c>
      <c r="F6604">
        <v>1.1523000000000001</v>
      </c>
      <c r="G6604">
        <v>67.375</v>
      </c>
      <c r="H6604">
        <v>50.625</v>
      </c>
      <c r="I6604">
        <v>266.5</v>
      </c>
      <c r="J6604">
        <v>320</v>
      </c>
    </row>
    <row r="6605" spans="3:10" x14ac:dyDescent="0.25">
      <c r="C6605" s="95">
        <v>34467</v>
      </c>
      <c r="D6605">
        <v>1.4983</v>
      </c>
      <c r="E6605">
        <v>16.59</v>
      </c>
      <c r="F6605">
        <v>1.1544000000000001</v>
      </c>
      <c r="G6605">
        <v>67.150000000000006</v>
      </c>
      <c r="H6605">
        <v>49.674999999999997</v>
      </c>
      <c r="I6605">
        <v>260.25</v>
      </c>
      <c r="J6605">
        <v>315</v>
      </c>
    </row>
    <row r="6606" spans="3:10" x14ac:dyDescent="0.25">
      <c r="C6606" s="95">
        <v>34466</v>
      </c>
      <c r="D6606">
        <v>1.4993000000000001</v>
      </c>
      <c r="E6606">
        <v>16.440000000000001</v>
      </c>
      <c r="F6606">
        <v>1.1557999999999999</v>
      </c>
      <c r="G6606">
        <v>68.125</v>
      </c>
      <c r="H6606">
        <v>49.8</v>
      </c>
      <c r="I6606">
        <v>260.25</v>
      </c>
      <c r="J6606">
        <v>318</v>
      </c>
    </row>
    <row r="6607" spans="3:10" x14ac:dyDescent="0.25">
      <c r="C6607" s="95">
        <v>34465</v>
      </c>
      <c r="D6607">
        <v>1.4937</v>
      </c>
      <c r="E6607">
        <v>16.09</v>
      </c>
      <c r="F6607">
        <v>1.1541999999999999</v>
      </c>
      <c r="G6607">
        <v>68.95</v>
      </c>
      <c r="H6607">
        <v>49.725000000000001</v>
      </c>
      <c r="I6607">
        <v>257.75</v>
      </c>
      <c r="J6607">
        <v>318.5</v>
      </c>
    </row>
    <row r="6608" spans="3:10" x14ac:dyDescent="0.25">
      <c r="C6608" s="95">
        <v>34464</v>
      </c>
      <c r="D6608">
        <v>1.4882</v>
      </c>
      <c r="E6608">
        <v>16.02</v>
      </c>
      <c r="F6608">
        <v>1.1523000000000001</v>
      </c>
      <c r="G6608">
        <v>68.25</v>
      </c>
      <c r="H6608">
        <v>48.95</v>
      </c>
      <c r="I6608">
        <v>256.75</v>
      </c>
      <c r="J6608">
        <v>316.5</v>
      </c>
    </row>
    <row r="6609" spans="3:10" x14ac:dyDescent="0.25">
      <c r="C6609" s="95">
        <v>34463</v>
      </c>
      <c r="D6609">
        <v>1.4974000000000001</v>
      </c>
      <c r="E6609">
        <v>16.22</v>
      </c>
      <c r="F6609">
        <v>1.1644000000000001</v>
      </c>
      <c r="G6609">
        <v>68.3</v>
      </c>
      <c r="H6609">
        <v>49.35</v>
      </c>
      <c r="I6609">
        <v>256.25</v>
      </c>
      <c r="J6609">
        <v>319.75</v>
      </c>
    </row>
    <row r="6610" spans="3:10" x14ac:dyDescent="0.25">
      <c r="C6610" s="95">
        <v>34460</v>
      </c>
      <c r="D6610">
        <v>1.4935</v>
      </c>
      <c r="E6610">
        <v>16.28</v>
      </c>
      <c r="F6610">
        <v>1.1580999999999999</v>
      </c>
      <c r="G6610">
        <v>67.825000000000003</v>
      </c>
      <c r="H6610">
        <v>48.475000000000001</v>
      </c>
      <c r="I6610">
        <v>259</v>
      </c>
      <c r="J6610">
        <v>323</v>
      </c>
    </row>
    <row r="6611" spans="3:10" x14ac:dyDescent="0.25">
      <c r="C6611" s="95">
        <v>34459</v>
      </c>
      <c r="D6611">
        <v>1.4984999999999999</v>
      </c>
      <c r="E6611">
        <v>15.8</v>
      </c>
      <c r="F6611">
        <v>1.155</v>
      </c>
      <c r="G6611">
        <v>68.974999999999994</v>
      </c>
      <c r="H6611">
        <v>48.95</v>
      </c>
      <c r="I6611">
        <v>256.5</v>
      </c>
      <c r="J6611">
        <v>326.25</v>
      </c>
    </row>
    <row r="6612" spans="3:10" x14ac:dyDescent="0.25">
      <c r="C6612" s="95">
        <v>34458</v>
      </c>
      <c r="D6612">
        <v>1.502</v>
      </c>
      <c r="E6612">
        <v>15.48</v>
      </c>
      <c r="F6612">
        <v>1.1638999999999999</v>
      </c>
      <c r="G6612">
        <v>68.825000000000003</v>
      </c>
      <c r="H6612">
        <v>49.75</v>
      </c>
      <c r="I6612">
        <v>264.5</v>
      </c>
      <c r="J6612">
        <v>333.25</v>
      </c>
    </row>
    <row r="6613" spans="3:10" x14ac:dyDescent="0.25">
      <c r="C6613" s="95">
        <v>34457</v>
      </c>
      <c r="D6613">
        <v>1.5132000000000001</v>
      </c>
      <c r="E6613">
        <v>15.54</v>
      </c>
      <c r="F6613">
        <v>1.1763999999999999</v>
      </c>
      <c r="G6613">
        <v>69.275000000000006</v>
      </c>
      <c r="H6613">
        <v>51.05</v>
      </c>
      <c r="I6613">
        <v>261.75</v>
      </c>
      <c r="J6613">
        <v>330</v>
      </c>
    </row>
    <row r="6614" spans="3:10" x14ac:dyDescent="0.25">
      <c r="C6614" s="95">
        <v>34456</v>
      </c>
      <c r="D6614">
        <v>1.5154000000000001</v>
      </c>
      <c r="E6614">
        <v>15.69</v>
      </c>
      <c r="F6614">
        <v>1.1709000000000001</v>
      </c>
      <c r="G6614">
        <v>70.400000000000006</v>
      </c>
      <c r="H6614">
        <v>50.475000000000001</v>
      </c>
      <c r="I6614">
        <v>269.25</v>
      </c>
      <c r="J6614">
        <v>332</v>
      </c>
    </row>
    <row r="6615" spans="3:10" x14ac:dyDescent="0.25">
      <c r="C6615" s="95">
        <v>34453</v>
      </c>
      <c r="D6615">
        <v>1.5193000000000001</v>
      </c>
      <c r="E6615">
        <v>15.69</v>
      </c>
      <c r="F6615">
        <v>1.1674</v>
      </c>
      <c r="G6615">
        <v>71.3</v>
      </c>
      <c r="H6615">
        <v>51.225000000000001</v>
      </c>
      <c r="I6615">
        <v>269</v>
      </c>
      <c r="J6615">
        <v>326.5</v>
      </c>
    </row>
    <row r="6616" spans="3:10" x14ac:dyDescent="0.25">
      <c r="C6616" s="95">
        <v>34452</v>
      </c>
      <c r="D6616">
        <v>1.5135000000000001</v>
      </c>
      <c r="E6616">
        <v>15.23</v>
      </c>
      <c r="F6616">
        <v>1.1617</v>
      </c>
      <c r="G6616">
        <v>71.150000000000006</v>
      </c>
      <c r="H6616">
        <v>50.75</v>
      </c>
      <c r="I6616">
        <v>263.5</v>
      </c>
      <c r="J6616">
        <v>321.5</v>
      </c>
    </row>
    <row r="6617" spans="3:10" x14ac:dyDescent="0.25">
      <c r="C6617" s="95">
        <v>34451</v>
      </c>
      <c r="D6617">
        <v>1.5044999999999999</v>
      </c>
      <c r="E6617">
        <v>15.34</v>
      </c>
      <c r="F6617">
        <v>1.1561999999999999</v>
      </c>
      <c r="G6617">
        <v>71.075000000000003</v>
      </c>
      <c r="H6617">
        <v>51.024999999999999</v>
      </c>
      <c r="I6617">
        <v>260.5</v>
      </c>
      <c r="J6617">
        <v>320.5</v>
      </c>
    </row>
    <row r="6618" spans="3:10" x14ac:dyDescent="0.25">
      <c r="C6618" s="95">
        <v>34450</v>
      </c>
      <c r="D6618">
        <v>1.5037</v>
      </c>
      <c r="E6618">
        <v>15.54</v>
      </c>
      <c r="F6618">
        <v>1.1527000000000001</v>
      </c>
      <c r="G6618">
        <v>71.075000000000003</v>
      </c>
      <c r="H6618">
        <v>51.024999999999999</v>
      </c>
      <c r="I6618">
        <v>260.5</v>
      </c>
      <c r="J6618">
        <v>320.5</v>
      </c>
    </row>
    <row r="6619" spans="3:10" x14ac:dyDescent="0.25">
      <c r="C6619" s="95">
        <v>34449</v>
      </c>
      <c r="D6619">
        <v>1.4908999999999999</v>
      </c>
      <c r="E6619">
        <v>15.83</v>
      </c>
      <c r="F6619">
        <v>1.1483000000000001</v>
      </c>
      <c r="G6619">
        <v>72.025000000000006</v>
      </c>
      <c r="H6619">
        <v>52.45</v>
      </c>
      <c r="I6619">
        <v>258.5</v>
      </c>
      <c r="J6619">
        <v>318.5</v>
      </c>
    </row>
    <row r="6620" spans="3:10" x14ac:dyDescent="0.25">
      <c r="C6620" s="95">
        <v>34446</v>
      </c>
      <c r="D6620">
        <v>1.488</v>
      </c>
      <c r="E6620">
        <v>15.74</v>
      </c>
      <c r="F6620">
        <v>1.1431</v>
      </c>
      <c r="G6620">
        <v>75.25</v>
      </c>
      <c r="H6620">
        <v>47.125</v>
      </c>
      <c r="I6620">
        <v>259</v>
      </c>
      <c r="J6620">
        <v>314.75</v>
      </c>
    </row>
    <row r="6621" spans="3:10" x14ac:dyDescent="0.25">
      <c r="C6621" s="95">
        <v>34445</v>
      </c>
      <c r="D6621">
        <v>1.4917</v>
      </c>
      <c r="E6621">
        <v>15.23</v>
      </c>
      <c r="F6621">
        <v>1.1439999999999999</v>
      </c>
      <c r="G6621">
        <v>75.875</v>
      </c>
      <c r="H6621">
        <v>45.924999999999997</v>
      </c>
      <c r="I6621">
        <v>261.75</v>
      </c>
      <c r="J6621">
        <v>315.5</v>
      </c>
    </row>
    <row r="6622" spans="3:10" x14ac:dyDescent="0.25">
      <c r="C6622" s="95">
        <v>34444</v>
      </c>
      <c r="D6622">
        <v>1.4927999999999999</v>
      </c>
      <c r="E6622">
        <v>14.94</v>
      </c>
      <c r="F6622">
        <v>1.1429</v>
      </c>
      <c r="G6622">
        <v>75.825000000000003</v>
      </c>
      <c r="H6622">
        <v>45.975000000000001</v>
      </c>
      <c r="I6622">
        <v>260.5</v>
      </c>
      <c r="J6622">
        <v>317.75</v>
      </c>
    </row>
    <row r="6623" spans="3:10" x14ac:dyDescent="0.25">
      <c r="C6623" s="95">
        <v>34443</v>
      </c>
      <c r="D6623">
        <v>1.4802999999999999</v>
      </c>
      <c r="E6623">
        <v>14.82</v>
      </c>
      <c r="F6623">
        <v>1.1359999999999999</v>
      </c>
      <c r="G6623">
        <v>75.349999999999994</v>
      </c>
      <c r="H6623">
        <v>46.5</v>
      </c>
      <c r="I6623">
        <v>259.75</v>
      </c>
      <c r="J6623">
        <v>319.75</v>
      </c>
    </row>
    <row r="6624" spans="3:10" x14ac:dyDescent="0.25">
      <c r="C6624" s="95">
        <v>34442</v>
      </c>
      <c r="D6624">
        <v>1.4763999999999999</v>
      </c>
      <c r="E6624">
        <v>15.09</v>
      </c>
      <c r="F6624">
        <v>1.1309</v>
      </c>
      <c r="G6624">
        <v>75.349999999999994</v>
      </c>
      <c r="H6624">
        <v>46.9</v>
      </c>
      <c r="I6624">
        <v>261.75</v>
      </c>
      <c r="J6624">
        <v>328</v>
      </c>
    </row>
    <row r="6625" spans="3:10" x14ac:dyDescent="0.25">
      <c r="C6625" s="95">
        <v>34439</v>
      </c>
      <c r="D6625">
        <v>1.4714</v>
      </c>
      <c r="E6625">
        <v>15.12</v>
      </c>
      <c r="F6625">
        <v>1.1292</v>
      </c>
      <c r="G6625">
        <v>76.25</v>
      </c>
      <c r="H6625">
        <v>45.975000000000001</v>
      </c>
      <c r="I6625">
        <v>265</v>
      </c>
      <c r="J6625">
        <v>329.25</v>
      </c>
    </row>
    <row r="6626" spans="3:10" x14ac:dyDescent="0.25">
      <c r="C6626" s="95">
        <v>34438</v>
      </c>
      <c r="D6626">
        <v>1.4765999999999999</v>
      </c>
      <c r="E6626">
        <v>15.01</v>
      </c>
      <c r="F6626">
        <v>1.1314</v>
      </c>
      <c r="G6626">
        <v>76.150000000000006</v>
      </c>
      <c r="H6626">
        <v>45.5</v>
      </c>
      <c r="I6626">
        <v>265</v>
      </c>
      <c r="J6626">
        <v>327</v>
      </c>
    </row>
    <row r="6627" spans="3:10" x14ac:dyDescent="0.25">
      <c r="C6627" s="95">
        <v>34437</v>
      </c>
      <c r="D6627">
        <v>1.4761</v>
      </c>
      <c r="E6627">
        <v>14.7</v>
      </c>
      <c r="F6627">
        <v>1.1324000000000001</v>
      </c>
      <c r="G6627">
        <v>76.75</v>
      </c>
      <c r="H6627">
        <v>45.45</v>
      </c>
      <c r="I6627">
        <v>270.25</v>
      </c>
      <c r="J6627">
        <v>331</v>
      </c>
    </row>
    <row r="6628" spans="3:10" x14ac:dyDescent="0.25">
      <c r="C6628" s="95">
        <v>34436</v>
      </c>
      <c r="D6628">
        <v>1.4762999999999999</v>
      </c>
      <c r="E6628">
        <v>14.56</v>
      </c>
      <c r="F6628">
        <v>1.1284000000000001</v>
      </c>
      <c r="G6628">
        <v>76.724999999999994</v>
      </c>
      <c r="H6628">
        <v>46.05</v>
      </c>
      <c r="I6628">
        <v>269.75</v>
      </c>
      <c r="J6628">
        <v>331.75</v>
      </c>
    </row>
    <row r="6629" spans="3:10" x14ac:dyDescent="0.25">
      <c r="C6629" s="95">
        <v>34435</v>
      </c>
      <c r="D6629">
        <v>1.4702</v>
      </c>
      <c r="E6629">
        <v>14.65</v>
      </c>
      <c r="F6629">
        <v>1.1304000000000001</v>
      </c>
      <c r="G6629">
        <v>77.45</v>
      </c>
      <c r="H6629">
        <v>45.4</v>
      </c>
      <c r="I6629">
        <v>268.25</v>
      </c>
      <c r="J6629">
        <v>331.25</v>
      </c>
    </row>
    <row r="6630" spans="3:10" x14ac:dyDescent="0.25">
      <c r="C6630" s="95">
        <v>34432</v>
      </c>
      <c r="D6630">
        <v>1.4750000000000001</v>
      </c>
      <c r="E6630">
        <v>14.36</v>
      </c>
      <c r="F6630">
        <v>1.1294</v>
      </c>
      <c r="G6630">
        <v>77.875</v>
      </c>
      <c r="H6630">
        <v>45.75</v>
      </c>
      <c r="I6630">
        <v>274</v>
      </c>
      <c r="J6630">
        <v>340.75</v>
      </c>
    </row>
    <row r="6631" spans="3:10" x14ac:dyDescent="0.25">
      <c r="C6631" s="95">
        <v>34431</v>
      </c>
      <c r="D6631">
        <v>1.4729000000000001</v>
      </c>
      <c r="E6631">
        <v>14.39</v>
      </c>
      <c r="F6631">
        <v>1.1278999999999999</v>
      </c>
      <c r="G6631">
        <v>77.575000000000003</v>
      </c>
      <c r="H6631">
        <v>46.225000000000001</v>
      </c>
      <c r="I6631">
        <v>275</v>
      </c>
      <c r="J6631">
        <v>344.75</v>
      </c>
    </row>
    <row r="6632" spans="3:10" x14ac:dyDescent="0.25">
      <c r="C6632" s="95">
        <v>34430</v>
      </c>
      <c r="D6632">
        <v>1.4675</v>
      </c>
      <c r="E6632">
        <v>14.45</v>
      </c>
      <c r="F6632">
        <v>1.1274</v>
      </c>
      <c r="G6632">
        <v>77.724999999999994</v>
      </c>
      <c r="H6632">
        <v>46.475000000000001</v>
      </c>
      <c r="I6632">
        <v>277.75</v>
      </c>
      <c r="J6632">
        <v>346.25</v>
      </c>
    </row>
    <row r="6633" spans="3:10" x14ac:dyDescent="0.25">
      <c r="C6633" s="95">
        <v>34429</v>
      </c>
      <c r="D6633">
        <v>1.464</v>
      </c>
      <c r="E6633">
        <v>14.4</v>
      </c>
      <c r="F6633">
        <v>1.1258999999999999</v>
      </c>
      <c r="G6633">
        <v>77.400000000000006</v>
      </c>
      <c r="H6633">
        <v>46.924999999999997</v>
      </c>
      <c r="I6633">
        <v>276.5</v>
      </c>
      <c r="J6633">
        <v>337.75</v>
      </c>
    </row>
    <row r="6634" spans="3:10" x14ac:dyDescent="0.25">
      <c r="C6634" s="95">
        <v>34428</v>
      </c>
      <c r="D6634">
        <v>1.4656</v>
      </c>
      <c r="E6634">
        <v>13.25</v>
      </c>
      <c r="F6634">
        <v>1.1374</v>
      </c>
      <c r="G6634">
        <v>77.55</v>
      </c>
      <c r="H6634">
        <v>46.8</v>
      </c>
      <c r="I6634">
        <v>272</v>
      </c>
      <c r="J6634">
        <v>336.25</v>
      </c>
    </row>
    <row r="6635" spans="3:10" x14ac:dyDescent="0.25">
      <c r="C6635" s="95">
        <v>34425</v>
      </c>
      <c r="D6635">
        <v>1.4730000000000001</v>
      </c>
      <c r="E6635">
        <v>13.25</v>
      </c>
      <c r="F6635">
        <v>1.1365000000000001</v>
      </c>
      <c r="G6635">
        <v>76.625</v>
      </c>
      <c r="H6635">
        <v>46.65</v>
      </c>
      <c r="I6635">
        <v>274.75</v>
      </c>
      <c r="J6635">
        <v>329.75</v>
      </c>
    </row>
    <row r="6636" spans="3:10" x14ac:dyDescent="0.25">
      <c r="C6636" s="95">
        <v>34424</v>
      </c>
      <c r="D6636">
        <v>1.4835</v>
      </c>
      <c r="E6636">
        <v>13.25</v>
      </c>
      <c r="F6636">
        <v>1.1512</v>
      </c>
      <c r="G6636">
        <v>76.625</v>
      </c>
      <c r="H6636">
        <v>46.65</v>
      </c>
      <c r="I6636">
        <v>274.75</v>
      </c>
      <c r="J6636">
        <v>329.75</v>
      </c>
    </row>
    <row r="6637" spans="3:10" x14ac:dyDescent="0.25">
      <c r="C6637" s="95">
        <v>34423</v>
      </c>
      <c r="D6637">
        <v>1.4793000000000001</v>
      </c>
      <c r="E6637">
        <v>13.25</v>
      </c>
      <c r="F6637">
        <v>1.1499999999999999</v>
      </c>
      <c r="G6637">
        <v>76.400000000000006</v>
      </c>
      <c r="H6637">
        <v>46.25</v>
      </c>
      <c r="I6637">
        <v>284</v>
      </c>
      <c r="J6637">
        <v>332.75</v>
      </c>
    </row>
    <row r="6638" spans="3:10" x14ac:dyDescent="0.25">
      <c r="C6638" s="95">
        <v>34422</v>
      </c>
      <c r="D6638">
        <v>1.4847999999999999</v>
      </c>
      <c r="E6638">
        <v>13.1</v>
      </c>
      <c r="F6638">
        <v>1.1499999999999999</v>
      </c>
      <c r="G6638">
        <v>76.55</v>
      </c>
      <c r="H6638">
        <v>46.6</v>
      </c>
      <c r="I6638">
        <v>285</v>
      </c>
      <c r="J6638">
        <v>330.75</v>
      </c>
    </row>
    <row r="6639" spans="3:10" x14ac:dyDescent="0.25">
      <c r="C6639" s="95">
        <v>34421</v>
      </c>
      <c r="D6639">
        <v>1.4959</v>
      </c>
      <c r="E6639">
        <v>13.02</v>
      </c>
      <c r="F6639">
        <v>1.1529</v>
      </c>
      <c r="G6639">
        <v>76.900000000000006</v>
      </c>
      <c r="H6639">
        <v>47.125</v>
      </c>
      <c r="I6639">
        <v>286.5</v>
      </c>
      <c r="J6639">
        <v>333.75</v>
      </c>
    </row>
    <row r="6640" spans="3:10" x14ac:dyDescent="0.25">
      <c r="C6640" s="95">
        <v>34418</v>
      </c>
      <c r="D6640">
        <v>1.4984999999999999</v>
      </c>
      <c r="E6640">
        <v>14.11</v>
      </c>
      <c r="F6640">
        <v>1.1539999999999999</v>
      </c>
      <c r="G6640">
        <v>76.474999999999994</v>
      </c>
      <c r="H6640">
        <v>47.35</v>
      </c>
      <c r="I6640">
        <v>283.25</v>
      </c>
      <c r="J6640">
        <v>330.75</v>
      </c>
    </row>
    <row r="6641" spans="3:10" x14ac:dyDescent="0.25">
      <c r="C6641" s="95">
        <v>34417</v>
      </c>
      <c r="D6641">
        <v>1.4970000000000001</v>
      </c>
      <c r="E6641">
        <v>13.89</v>
      </c>
      <c r="F6641">
        <v>1.1539999999999999</v>
      </c>
      <c r="G6641">
        <v>76.25</v>
      </c>
      <c r="H6641">
        <v>47.125</v>
      </c>
      <c r="I6641">
        <v>285.5</v>
      </c>
      <c r="J6641">
        <v>333.25</v>
      </c>
    </row>
    <row r="6642" spans="3:10" x14ac:dyDescent="0.25">
      <c r="C6642" s="95">
        <v>34416</v>
      </c>
      <c r="D6642">
        <v>1.4978</v>
      </c>
      <c r="E6642">
        <v>13.8</v>
      </c>
      <c r="F6642">
        <v>1.1460999999999999</v>
      </c>
      <c r="G6642">
        <v>76.474999999999994</v>
      </c>
      <c r="H6642">
        <v>47.274999999999999</v>
      </c>
      <c r="I6642">
        <v>284</v>
      </c>
      <c r="J6642">
        <v>333.25</v>
      </c>
    </row>
    <row r="6643" spans="3:10" x14ac:dyDescent="0.25">
      <c r="C6643" s="95">
        <v>34415</v>
      </c>
      <c r="D6643">
        <v>1.4875</v>
      </c>
      <c r="E6643">
        <v>13.92</v>
      </c>
      <c r="F6643">
        <v>1.1407</v>
      </c>
      <c r="G6643">
        <v>76.775000000000006</v>
      </c>
      <c r="H6643">
        <v>46.95</v>
      </c>
      <c r="I6643">
        <v>282.75</v>
      </c>
      <c r="J6643">
        <v>329.75</v>
      </c>
    </row>
    <row r="6644" spans="3:10" x14ac:dyDescent="0.25">
      <c r="C6644" s="95">
        <v>34414</v>
      </c>
      <c r="D6644">
        <v>1.4890000000000001</v>
      </c>
      <c r="E6644">
        <v>13.98</v>
      </c>
      <c r="F6644">
        <v>1.1398999999999999</v>
      </c>
      <c r="G6644">
        <v>75.974999999999994</v>
      </c>
      <c r="H6644">
        <v>46.875</v>
      </c>
      <c r="I6644">
        <v>279.5</v>
      </c>
      <c r="J6644">
        <v>332.25</v>
      </c>
    </row>
    <row r="6645" spans="3:10" x14ac:dyDescent="0.25">
      <c r="C6645" s="95">
        <v>34411</v>
      </c>
      <c r="D6645">
        <v>1.4907999999999999</v>
      </c>
      <c r="E6645">
        <v>13.63</v>
      </c>
      <c r="F6645">
        <v>1.1375</v>
      </c>
      <c r="G6645">
        <v>76.55</v>
      </c>
      <c r="H6645">
        <v>46.85</v>
      </c>
      <c r="I6645">
        <v>281</v>
      </c>
      <c r="J6645">
        <v>336</v>
      </c>
    </row>
    <row r="6646" spans="3:10" x14ac:dyDescent="0.25">
      <c r="C6646" s="95">
        <v>34410</v>
      </c>
      <c r="D6646">
        <v>1.4933000000000001</v>
      </c>
      <c r="E6646">
        <v>13.54</v>
      </c>
      <c r="F6646">
        <v>1.1422000000000001</v>
      </c>
      <c r="G6646">
        <v>76.474999999999994</v>
      </c>
      <c r="H6646">
        <v>46.5</v>
      </c>
      <c r="I6646">
        <v>279.75</v>
      </c>
      <c r="J6646">
        <v>337.5</v>
      </c>
    </row>
    <row r="6647" spans="3:10" x14ac:dyDescent="0.25">
      <c r="C6647" s="95">
        <v>34409</v>
      </c>
      <c r="D6647">
        <v>1.494</v>
      </c>
      <c r="E6647">
        <v>13.82</v>
      </c>
      <c r="F6647">
        <v>1.1429</v>
      </c>
      <c r="G6647">
        <v>76.375</v>
      </c>
      <c r="H6647">
        <v>46.975000000000001</v>
      </c>
      <c r="I6647">
        <v>279.75</v>
      </c>
      <c r="J6647">
        <v>336.25</v>
      </c>
    </row>
    <row r="6648" spans="3:10" x14ac:dyDescent="0.25">
      <c r="C6648" s="95">
        <v>34408</v>
      </c>
      <c r="D6648">
        <v>1.49</v>
      </c>
      <c r="E6648">
        <v>14.05</v>
      </c>
      <c r="F6648">
        <v>1.1384000000000001</v>
      </c>
      <c r="G6648">
        <v>76.375</v>
      </c>
      <c r="H6648">
        <v>46.75</v>
      </c>
      <c r="I6648">
        <v>277.25</v>
      </c>
      <c r="J6648">
        <v>331.75</v>
      </c>
    </row>
    <row r="6649" spans="3:10" x14ac:dyDescent="0.25">
      <c r="C6649" s="95">
        <v>34407</v>
      </c>
      <c r="D6649">
        <v>1.496</v>
      </c>
      <c r="E6649">
        <v>13.76</v>
      </c>
      <c r="F6649">
        <v>1.1427</v>
      </c>
      <c r="G6649">
        <v>76.575000000000003</v>
      </c>
      <c r="H6649">
        <v>46.924999999999997</v>
      </c>
      <c r="I6649">
        <v>280.25</v>
      </c>
      <c r="J6649">
        <v>330.75</v>
      </c>
    </row>
    <row r="6650" spans="3:10" x14ac:dyDescent="0.25">
      <c r="C6650" s="95">
        <v>34404</v>
      </c>
      <c r="D6650">
        <v>1.4995000000000001</v>
      </c>
      <c r="E6650">
        <v>13.65</v>
      </c>
      <c r="F6650">
        <v>1.1465000000000001</v>
      </c>
      <c r="G6650">
        <v>76.8</v>
      </c>
      <c r="H6650">
        <v>46.65</v>
      </c>
      <c r="I6650">
        <v>275</v>
      </c>
      <c r="J6650">
        <v>332.25</v>
      </c>
    </row>
    <row r="6651" spans="3:10" x14ac:dyDescent="0.25">
      <c r="C6651" s="95">
        <v>34403</v>
      </c>
      <c r="D6651">
        <v>1.5029999999999999</v>
      </c>
      <c r="E6651">
        <v>13.19</v>
      </c>
      <c r="F6651">
        <v>1.147</v>
      </c>
      <c r="G6651">
        <v>76.424999999999997</v>
      </c>
      <c r="H6651">
        <v>48.125</v>
      </c>
      <c r="I6651">
        <v>274.5</v>
      </c>
      <c r="J6651">
        <v>332</v>
      </c>
    </row>
    <row r="6652" spans="3:10" x14ac:dyDescent="0.25">
      <c r="C6652" s="95">
        <v>34402</v>
      </c>
      <c r="D6652">
        <v>1.4947999999999999</v>
      </c>
      <c r="E6652">
        <v>13.2</v>
      </c>
      <c r="F6652">
        <v>1.1332</v>
      </c>
      <c r="G6652">
        <v>76.5</v>
      </c>
      <c r="H6652">
        <v>48.475000000000001</v>
      </c>
      <c r="I6652">
        <v>276.25</v>
      </c>
      <c r="J6652">
        <v>330.25</v>
      </c>
    </row>
    <row r="6653" spans="3:10" x14ac:dyDescent="0.25">
      <c r="C6653" s="95">
        <v>34401</v>
      </c>
      <c r="D6653">
        <v>1.4874000000000001</v>
      </c>
      <c r="E6653">
        <v>13.07</v>
      </c>
      <c r="F6653">
        <v>1.1279999999999999</v>
      </c>
      <c r="G6653">
        <v>76.75</v>
      </c>
      <c r="H6653">
        <v>48.825000000000003</v>
      </c>
      <c r="I6653">
        <v>275.75</v>
      </c>
      <c r="J6653">
        <v>338</v>
      </c>
    </row>
    <row r="6654" spans="3:10" x14ac:dyDescent="0.25">
      <c r="C6654" s="95">
        <v>34400</v>
      </c>
      <c r="D6654">
        <v>1.4890000000000001</v>
      </c>
      <c r="E6654">
        <v>13.04</v>
      </c>
      <c r="F6654">
        <v>1.1262000000000001</v>
      </c>
      <c r="G6654">
        <v>76.900000000000006</v>
      </c>
      <c r="H6654">
        <v>48.45</v>
      </c>
      <c r="I6654">
        <v>280.75</v>
      </c>
      <c r="J6654">
        <v>342.25</v>
      </c>
    </row>
    <row r="6655" spans="3:10" x14ac:dyDescent="0.25">
      <c r="C6655" s="95">
        <v>34397</v>
      </c>
      <c r="D6655">
        <v>1.4887999999999999</v>
      </c>
      <c r="E6655">
        <v>13.45</v>
      </c>
      <c r="F6655">
        <v>1.1252</v>
      </c>
      <c r="G6655">
        <v>77.2</v>
      </c>
      <c r="H6655">
        <v>48.674999999999997</v>
      </c>
      <c r="I6655">
        <v>278.25</v>
      </c>
      <c r="J6655">
        <v>340.5</v>
      </c>
    </row>
    <row r="6656" spans="3:10" x14ac:dyDescent="0.25">
      <c r="C6656" s="95">
        <v>34396</v>
      </c>
      <c r="D6656">
        <v>1.4955000000000001</v>
      </c>
      <c r="E6656">
        <v>13.57</v>
      </c>
      <c r="F6656">
        <v>1.1294999999999999</v>
      </c>
      <c r="G6656">
        <v>76.724999999999994</v>
      </c>
      <c r="H6656">
        <v>48.325000000000003</v>
      </c>
      <c r="I6656">
        <v>278.75</v>
      </c>
      <c r="J6656">
        <v>339.25</v>
      </c>
    </row>
    <row r="6657" spans="3:10" x14ac:dyDescent="0.25">
      <c r="C6657" s="95">
        <v>34395</v>
      </c>
      <c r="D6657">
        <v>1.496</v>
      </c>
      <c r="E6657">
        <v>13.6</v>
      </c>
      <c r="F6657">
        <v>1.1331</v>
      </c>
      <c r="G6657">
        <v>76.625</v>
      </c>
      <c r="H6657">
        <v>48.225000000000001</v>
      </c>
      <c r="I6657">
        <v>283.5</v>
      </c>
      <c r="J6657">
        <v>342</v>
      </c>
    </row>
    <row r="6658" spans="3:10" x14ac:dyDescent="0.25">
      <c r="C6658" s="95">
        <v>34394</v>
      </c>
      <c r="D6658">
        <v>1.4890000000000001</v>
      </c>
      <c r="E6658">
        <v>13.57</v>
      </c>
      <c r="F6658">
        <v>1.1294999999999999</v>
      </c>
      <c r="G6658">
        <v>76.375</v>
      </c>
      <c r="H6658">
        <v>48.975000000000001</v>
      </c>
      <c r="I6658">
        <v>284.75</v>
      </c>
      <c r="J6658">
        <v>340.75</v>
      </c>
    </row>
    <row r="6659" spans="3:10" x14ac:dyDescent="0.25">
      <c r="C6659" s="95">
        <v>34393</v>
      </c>
      <c r="D6659">
        <v>1.4850000000000001</v>
      </c>
      <c r="E6659">
        <v>13.35</v>
      </c>
      <c r="F6659">
        <v>1.1327</v>
      </c>
      <c r="G6659">
        <v>77.099999999999994</v>
      </c>
      <c r="H6659">
        <v>49.5</v>
      </c>
      <c r="I6659">
        <v>285.5</v>
      </c>
      <c r="J6659">
        <v>342.5</v>
      </c>
    </row>
    <row r="6660" spans="3:10" x14ac:dyDescent="0.25">
      <c r="C6660" s="95">
        <v>34390</v>
      </c>
      <c r="D6660">
        <v>1.488</v>
      </c>
      <c r="E6660">
        <v>13.47</v>
      </c>
      <c r="F6660">
        <v>1.131</v>
      </c>
      <c r="G6660">
        <v>76.95</v>
      </c>
      <c r="H6660">
        <v>49.875</v>
      </c>
      <c r="I6660">
        <v>284.25</v>
      </c>
      <c r="J6660">
        <v>350</v>
      </c>
    </row>
    <row r="6661" spans="3:10" x14ac:dyDescent="0.25">
      <c r="C6661" s="95">
        <v>34389</v>
      </c>
      <c r="D6661">
        <v>1.4855</v>
      </c>
      <c r="E6661">
        <v>13.59</v>
      </c>
      <c r="F6661">
        <v>1.1269</v>
      </c>
      <c r="G6661">
        <v>76.375</v>
      </c>
      <c r="H6661">
        <v>49.9</v>
      </c>
      <c r="I6661">
        <v>286.75</v>
      </c>
      <c r="J6661">
        <v>351.25</v>
      </c>
    </row>
    <row r="6662" spans="3:10" x14ac:dyDescent="0.25">
      <c r="C6662" s="95">
        <v>34388</v>
      </c>
      <c r="D6662">
        <v>1.478</v>
      </c>
      <c r="E6662">
        <v>13.33</v>
      </c>
      <c r="F6662">
        <v>1.1205000000000001</v>
      </c>
      <c r="G6662">
        <v>75.575000000000003</v>
      </c>
      <c r="H6662">
        <v>49.55</v>
      </c>
      <c r="I6662">
        <v>287.75</v>
      </c>
      <c r="J6662">
        <v>355.75</v>
      </c>
    </row>
    <row r="6663" spans="3:10" x14ac:dyDescent="0.25">
      <c r="C6663" s="95">
        <v>34387</v>
      </c>
      <c r="D6663">
        <v>1.4784999999999999</v>
      </c>
      <c r="E6663">
        <v>13.24</v>
      </c>
      <c r="F6663">
        <v>1.1237999999999999</v>
      </c>
      <c r="G6663">
        <v>75.825000000000003</v>
      </c>
      <c r="H6663">
        <v>50.15</v>
      </c>
      <c r="I6663">
        <v>289</v>
      </c>
      <c r="J6663">
        <v>358.25</v>
      </c>
    </row>
    <row r="6664" spans="3:10" x14ac:dyDescent="0.25">
      <c r="C6664" s="95">
        <v>34386</v>
      </c>
      <c r="D6664">
        <v>1.4735</v>
      </c>
      <c r="E6664">
        <v>13.16</v>
      </c>
      <c r="F6664">
        <v>1.1189</v>
      </c>
      <c r="G6664">
        <v>75.349999999999994</v>
      </c>
      <c r="H6664">
        <v>49.3</v>
      </c>
      <c r="I6664">
        <v>288.25</v>
      </c>
      <c r="J6664">
        <v>364.75</v>
      </c>
    </row>
    <row r="6665" spans="3:10" x14ac:dyDescent="0.25">
      <c r="C6665" s="95">
        <v>34383</v>
      </c>
      <c r="D6665">
        <v>1.4819</v>
      </c>
      <c r="E6665">
        <v>13.12</v>
      </c>
      <c r="F6665">
        <v>1.1289</v>
      </c>
      <c r="G6665">
        <v>75.349999999999994</v>
      </c>
      <c r="H6665">
        <v>49.3</v>
      </c>
      <c r="I6665">
        <v>288.25</v>
      </c>
      <c r="J6665">
        <v>364.75</v>
      </c>
    </row>
    <row r="6666" spans="3:10" x14ac:dyDescent="0.25">
      <c r="C6666" s="95">
        <v>34382</v>
      </c>
      <c r="D6666">
        <v>1.478</v>
      </c>
      <c r="E6666">
        <v>13.08</v>
      </c>
      <c r="F6666">
        <v>1.1240000000000001</v>
      </c>
      <c r="G6666">
        <v>75.05</v>
      </c>
      <c r="H6666">
        <v>48.674999999999997</v>
      </c>
      <c r="I6666">
        <v>288.25</v>
      </c>
      <c r="J6666">
        <v>367.75</v>
      </c>
    </row>
    <row r="6667" spans="3:10" x14ac:dyDescent="0.25">
      <c r="C6667" s="95">
        <v>34381</v>
      </c>
      <c r="D6667">
        <v>1.4762999999999999</v>
      </c>
      <c r="E6667">
        <v>12.92</v>
      </c>
      <c r="F6667">
        <v>1.1228</v>
      </c>
      <c r="G6667">
        <v>74.8</v>
      </c>
      <c r="H6667">
        <v>48.875</v>
      </c>
      <c r="I6667">
        <v>294.25</v>
      </c>
      <c r="J6667">
        <v>368.25</v>
      </c>
    </row>
    <row r="6668" spans="3:10" x14ac:dyDescent="0.25">
      <c r="C6668" s="95">
        <v>34380</v>
      </c>
      <c r="D6668">
        <v>1.4728000000000001</v>
      </c>
      <c r="E6668">
        <v>13.27</v>
      </c>
      <c r="F6668">
        <v>1.1183000000000001</v>
      </c>
      <c r="G6668">
        <v>74.724999999999994</v>
      </c>
      <c r="H6668">
        <v>48.674999999999997</v>
      </c>
      <c r="I6668">
        <v>293.5</v>
      </c>
      <c r="J6668">
        <v>371</v>
      </c>
    </row>
    <row r="6669" spans="3:10" x14ac:dyDescent="0.25">
      <c r="C6669" s="95">
        <v>34379</v>
      </c>
      <c r="D6669">
        <v>1.484</v>
      </c>
      <c r="E6669">
        <v>13.36</v>
      </c>
      <c r="F6669">
        <v>1.1220000000000001</v>
      </c>
      <c r="G6669">
        <v>74.150000000000006</v>
      </c>
      <c r="H6669">
        <v>48.674999999999997</v>
      </c>
      <c r="I6669">
        <v>298</v>
      </c>
      <c r="J6669">
        <v>377</v>
      </c>
    </row>
    <row r="6670" spans="3:10" x14ac:dyDescent="0.25">
      <c r="C6670" s="95">
        <v>34376</v>
      </c>
      <c r="D6670">
        <v>1.4621999999999999</v>
      </c>
      <c r="E6670">
        <v>13.63</v>
      </c>
      <c r="F6670">
        <v>1.1054999999999999</v>
      </c>
      <c r="G6670">
        <v>73.224999999999994</v>
      </c>
      <c r="H6670">
        <v>48.674999999999997</v>
      </c>
      <c r="I6670">
        <v>298.25</v>
      </c>
      <c r="J6670">
        <v>375.5</v>
      </c>
    </row>
    <row r="6671" spans="3:10" x14ac:dyDescent="0.25">
      <c r="C6671" s="95">
        <v>34375</v>
      </c>
      <c r="D6671">
        <v>1.462</v>
      </c>
      <c r="E6671">
        <v>13.59</v>
      </c>
      <c r="F6671">
        <v>1.1068</v>
      </c>
      <c r="G6671">
        <v>72.7</v>
      </c>
      <c r="H6671">
        <v>48.924999999999997</v>
      </c>
      <c r="I6671">
        <v>295</v>
      </c>
      <c r="J6671">
        <v>373.5</v>
      </c>
    </row>
    <row r="6672" spans="3:10" x14ac:dyDescent="0.25">
      <c r="C6672" s="95">
        <v>34374</v>
      </c>
      <c r="D6672">
        <v>1.4609000000000001</v>
      </c>
      <c r="E6672">
        <v>13.47</v>
      </c>
      <c r="F6672">
        <v>1.1054999999999999</v>
      </c>
      <c r="G6672">
        <v>72.674999999999997</v>
      </c>
      <c r="H6672">
        <v>48.95</v>
      </c>
      <c r="I6672">
        <v>295.5</v>
      </c>
      <c r="J6672">
        <v>375.75</v>
      </c>
    </row>
    <row r="6673" spans="3:10" x14ac:dyDescent="0.25">
      <c r="C6673" s="95">
        <v>34373</v>
      </c>
      <c r="D6673">
        <v>1.466</v>
      </c>
      <c r="E6673">
        <v>14.04</v>
      </c>
      <c r="F6673">
        <v>1.1026</v>
      </c>
      <c r="G6673">
        <v>72.125</v>
      </c>
      <c r="H6673">
        <v>49.125</v>
      </c>
      <c r="I6673">
        <v>291.5</v>
      </c>
      <c r="J6673">
        <v>369.25</v>
      </c>
    </row>
    <row r="6674" spans="3:10" x14ac:dyDescent="0.25">
      <c r="C6674" s="95">
        <v>34372</v>
      </c>
      <c r="D6674">
        <v>1.4822</v>
      </c>
      <c r="E6674">
        <v>14.1</v>
      </c>
      <c r="F6674">
        <v>1.1061000000000001</v>
      </c>
      <c r="G6674">
        <v>72.150000000000006</v>
      </c>
      <c r="H6674">
        <v>49.375</v>
      </c>
      <c r="I6674">
        <v>291.5</v>
      </c>
      <c r="J6674">
        <v>371.25</v>
      </c>
    </row>
    <row r="6675" spans="3:10" x14ac:dyDescent="0.25">
      <c r="C6675" s="95">
        <v>34369</v>
      </c>
      <c r="D6675">
        <v>1.476</v>
      </c>
      <c r="E6675">
        <v>14.41</v>
      </c>
      <c r="F6675">
        <v>1.1062000000000001</v>
      </c>
      <c r="G6675">
        <v>71.7</v>
      </c>
      <c r="H6675">
        <v>49.25</v>
      </c>
      <c r="I6675">
        <v>288.5</v>
      </c>
      <c r="J6675">
        <v>372.25</v>
      </c>
    </row>
    <row r="6676" spans="3:10" x14ac:dyDescent="0.25">
      <c r="C6676" s="95">
        <v>34368</v>
      </c>
      <c r="D6676">
        <v>1.4870000000000001</v>
      </c>
      <c r="E6676">
        <v>14.68</v>
      </c>
      <c r="F6676">
        <v>1.1156999999999999</v>
      </c>
      <c r="G6676">
        <v>71.8</v>
      </c>
      <c r="H6676">
        <v>50.05</v>
      </c>
      <c r="I6676">
        <v>291</v>
      </c>
      <c r="J6676">
        <v>371.25</v>
      </c>
    </row>
    <row r="6677" spans="3:10" x14ac:dyDescent="0.25">
      <c r="C6677" s="95">
        <v>34367</v>
      </c>
      <c r="D6677">
        <v>1.4953000000000001</v>
      </c>
      <c r="E6677">
        <v>14.78</v>
      </c>
      <c r="F6677">
        <v>1.1201000000000001</v>
      </c>
      <c r="G6677">
        <v>72.424999999999997</v>
      </c>
      <c r="H6677">
        <v>50.3</v>
      </c>
      <c r="I6677">
        <v>292.25</v>
      </c>
      <c r="J6677">
        <v>374.75</v>
      </c>
    </row>
    <row r="6678" spans="3:10" x14ac:dyDescent="0.25">
      <c r="C6678" s="95">
        <v>34366</v>
      </c>
      <c r="D6678">
        <v>1.5002</v>
      </c>
      <c r="E6678">
        <v>14.72</v>
      </c>
      <c r="F6678">
        <v>1.1222000000000001</v>
      </c>
      <c r="G6678">
        <v>72.275000000000006</v>
      </c>
      <c r="H6678">
        <v>50.4</v>
      </c>
      <c r="I6678">
        <v>290.5</v>
      </c>
      <c r="J6678">
        <v>370.25</v>
      </c>
    </row>
    <row r="6679" spans="3:10" x14ac:dyDescent="0.25">
      <c r="C6679" s="95">
        <v>34365</v>
      </c>
      <c r="D6679">
        <v>1.5052000000000001</v>
      </c>
      <c r="E6679">
        <v>14.22</v>
      </c>
      <c r="F6679">
        <v>1.1205000000000001</v>
      </c>
      <c r="G6679">
        <v>73.3</v>
      </c>
      <c r="H6679">
        <v>50.424999999999997</v>
      </c>
      <c r="I6679">
        <v>290.25</v>
      </c>
      <c r="J6679">
        <v>371.75</v>
      </c>
    </row>
    <row r="6680" spans="3:10" x14ac:dyDescent="0.25">
      <c r="C6680" s="95">
        <v>34362</v>
      </c>
      <c r="D6680">
        <v>1.4944999999999999</v>
      </c>
      <c r="E6680">
        <v>14.31</v>
      </c>
      <c r="F6680">
        <v>1.1146</v>
      </c>
      <c r="G6680">
        <v>73.3</v>
      </c>
      <c r="H6680">
        <v>49.15</v>
      </c>
      <c r="I6680">
        <v>290</v>
      </c>
      <c r="J6680">
        <v>364.25</v>
      </c>
    </row>
    <row r="6681" spans="3:10" x14ac:dyDescent="0.25">
      <c r="C6681" s="95">
        <v>34361</v>
      </c>
      <c r="D6681">
        <v>1.5075000000000001</v>
      </c>
      <c r="E6681">
        <v>14.3</v>
      </c>
      <c r="F6681">
        <v>1.1225000000000001</v>
      </c>
      <c r="G6681">
        <v>73.125</v>
      </c>
      <c r="H6681">
        <v>48.35</v>
      </c>
      <c r="I6681">
        <v>295</v>
      </c>
      <c r="J6681">
        <v>368.25</v>
      </c>
    </row>
    <row r="6682" spans="3:10" x14ac:dyDescent="0.25">
      <c r="C6682" s="95">
        <v>34360</v>
      </c>
      <c r="D6682">
        <v>1.4944999999999999</v>
      </c>
      <c r="E6682">
        <v>14.38</v>
      </c>
      <c r="F6682">
        <v>1.1125</v>
      </c>
      <c r="G6682">
        <v>72.924999999999997</v>
      </c>
      <c r="H6682">
        <v>48.375</v>
      </c>
      <c r="I6682">
        <v>299.5</v>
      </c>
      <c r="J6682">
        <v>372.75</v>
      </c>
    </row>
    <row r="6683" spans="3:10" x14ac:dyDescent="0.25">
      <c r="C6683" s="95">
        <v>34359</v>
      </c>
      <c r="D6683">
        <v>1.4944999999999999</v>
      </c>
      <c r="E6683">
        <v>14.14</v>
      </c>
      <c r="F6683">
        <v>1.1113</v>
      </c>
      <c r="G6683">
        <v>72.924999999999997</v>
      </c>
      <c r="H6683">
        <v>48.55</v>
      </c>
      <c r="I6683">
        <v>299.5</v>
      </c>
      <c r="J6683">
        <v>377</v>
      </c>
    </row>
    <row r="6684" spans="3:10" x14ac:dyDescent="0.25">
      <c r="C6684" s="95">
        <v>34358</v>
      </c>
      <c r="D6684">
        <v>1.4936</v>
      </c>
      <c r="E6684">
        <v>14.09</v>
      </c>
      <c r="F6684">
        <v>1.1093</v>
      </c>
      <c r="G6684">
        <v>73.174999999999997</v>
      </c>
      <c r="H6684">
        <v>47.7</v>
      </c>
      <c r="I6684">
        <v>300.5</v>
      </c>
      <c r="J6684">
        <v>379</v>
      </c>
    </row>
    <row r="6685" spans="3:10" x14ac:dyDescent="0.25">
      <c r="C6685" s="95">
        <v>34355</v>
      </c>
      <c r="D6685">
        <v>1.4915</v>
      </c>
      <c r="E6685">
        <v>13.87</v>
      </c>
      <c r="F6685">
        <v>1.1082000000000001</v>
      </c>
      <c r="G6685">
        <v>73.45</v>
      </c>
      <c r="H6685">
        <v>47.924999999999997</v>
      </c>
      <c r="I6685">
        <v>297.75</v>
      </c>
      <c r="J6685">
        <v>376</v>
      </c>
    </row>
    <row r="6686" spans="3:10" x14ac:dyDescent="0.25">
      <c r="C6686" s="95">
        <v>34354</v>
      </c>
      <c r="D6686">
        <v>1.4965999999999999</v>
      </c>
      <c r="E6686">
        <v>13.76</v>
      </c>
      <c r="F6686">
        <v>1.1152</v>
      </c>
      <c r="G6686">
        <v>73.099999999999994</v>
      </c>
      <c r="H6686">
        <v>47.45</v>
      </c>
      <c r="I6686">
        <v>297.75</v>
      </c>
      <c r="J6686">
        <v>372</v>
      </c>
    </row>
    <row r="6687" spans="3:10" x14ac:dyDescent="0.25">
      <c r="C6687" s="95">
        <v>34353</v>
      </c>
      <c r="D6687">
        <v>1.4924999999999999</v>
      </c>
      <c r="E6687">
        <v>14.02</v>
      </c>
      <c r="F6687">
        <v>1.1107</v>
      </c>
      <c r="G6687">
        <v>73.2</v>
      </c>
      <c r="H6687">
        <v>47.55</v>
      </c>
      <c r="I6687">
        <v>295.5</v>
      </c>
      <c r="J6687">
        <v>373.75</v>
      </c>
    </row>
    <row r="6688" spans="3:10" x14ac:dyDescent="0.25">
      <c r="C6688" s="95">
        <v>34352</v>
      </c>
      <c r="D6688">
        <v>1.4958</v>
      </c>
      <c r="E6688">
        <v>13.89</v>
      </c>
      <c r="F6688">
        <v>1.1114999999999999</v>
      </c>
      <c r="G6688">
        <v>73.5</v>
      </c>
      <c r="H6688">
        <v>47.774999999999999</v>
      </c>
      <c r="I6688">
        <v>301.25</v>
      </c>
      <c r="J6688">
        <v>375.75</v>
      </c>
    </row>
    <row r="6689" spans="3:10" x14ac:dyDescent="0.25">
      <c r="C6689" s="95">
        <v>34351</v>
      </c>
      <c r="D6689">
        <v>1.4926999999999999</v>
      </c>
      <c r="E6689">
        <v>14.09</v>
      </c>
      <c r="F6689">
        <v>1.1063000000000001</v>
      </c>
      <c r="G6689">
        <v>74.125</v>
      </c>
      <c r="H6689">
        <v>48.524999999999999</v>
      </c>
      <c r="I6689">
        <v>307.25</v>
      </c>
      <c r="J6689">
        <v>384.25</v>
      </c>
    </row>
    <row r="6690" spans="3:10" x14ac:dyDescent="0.25">
      <c r="C6690" s="95">
        <v>34348</v>
      </c>
      <c r="D6690">
        <v>1.4930000000000001</v>
      </c>
      <c r="E6690">
        <v>13.94</v>
      </c>
      <c r="F6690">
        <v>1.1082000000000001</v>
      </c>
      <c r="G6690">
        <v>74.349999999999994</v>
      </c>
      <c r="H6690">
        <v>47.875</v>
      </c>
      <c r="I6690">
        <v>310</v>
      </c>
      <c r="J6690">
        <v>388</v>
      </c>
    </row>
    <row r="6691" spans="3:10" x14ac:dyDescent="0.25">
      <c r="C6691" s="95">
        <v>34347</v>
      </c>
      <c r="D6691">
        <v>1.496</v>
      </c>
      <c r="E6691">
        <v>13.68</v>
      </c>
      <c r="F6691">
        <v>1.1087</v>
      </c>
      <c r="G6691">
        <v>74.125</v>
      </c>
      <c r="H6691">
        <v>47.1</v>
      </c>
      <c r="I6691">
        <v>310</v>
      </c>
      <c r="J6691">
        <v>392</v>
      </c>
    </row>
    <row r="6692" spans="3:10" x14ac:dyDescent="0.25">
      <c r="C6692" s="95">
        <v>34346</v>
      </c>
      <c r="D6692">
        <v>1.5035000000000001</v>
      </c>
      <c r="E6692">
        <v>13.52</v>
      </c>
      <c r="F6692">
        <v>1.1173999999999999</v>
      </c>
      <c r="G6692">
        <v>74.150000000000006</v>
      </c>
      <c r="H6692">
        <v>47.075000000000003</v>
      </c>
      <c r="I6692">
        <v>304.75</v>
      </c>
      <c r="J6692">
        <v>387.75</v>
      </c>
    </row>
    <row r="6693" spans="3:10" x14ac:dyDescent="0.25">
      <c r="C6693" s="95">
        <v>34345</v>
      </c>
      <c r="D6693">
        <v>1.4890000000000001</v>
      </c>
      <c r="E6693">
        <v>13.83</v>
      </c>
      <c r="F6693">
        <v>1.1121000000000001</v>
      </c>
      <c r="G6693">
        <v>74.275000000000006</v>
      </c>
      <c r="H6693">
        <v>47.174999999999997</v>
      </c>
      <c r="I6693">
        <v>306</v>
      </c>
      <c r="J6693">
        <v>385.75</v>
      </c>
    </row>
    <row r="6694" spans="3:10" x14ac:dyDescent="0.25">
      <c r="C6694" s="95">
        <v>34344</v>
      </c>
      <c r="D6694">
        <v>1.4924999999999999</v>
      </c>
      <c r="E6694">
        <v>13.74</v>
      </c>
      <c r="F6694">
        <v>1.1153</v>
      </c>
      <c r="G6694">
        <v>73.674999999999997</v>
      </c>
      <c r="H6694">
        <v>46.375</v>
      </c>
      <c r="I6694">
        <v>303.75</v>
      </c>
      <c r="J6694">
        <v>390.75</v>
      </c>
    </row>
    <row r="6695" spans="3:10" x14ac:dyDescent="0.25">
      <c r="C6695" s="95">
        <v>34341</v>
      </c>
      <c r="D6695">
        <v>1.4924999999999999</v>
      </c>
      <c r="E6695">
        <v>14.23</v>
      </c>
      <c r="F6695">
        <v>1.1214999999999999</v>
      </c>
      <c r="G6695">
        <v>73.75</v>
      </c>
      <c r="H6695">
        <v>46.7</v>
      </c>
      <c r="I6695">
        <v>309</v>
      </c>
      <c r="J6695">
        <v>391.5</v>
      </c>
    </row>
    <row r="6696" spans="3:10" x14ac:dyDescent="0.25">
      <c r="C6696" s="95">
        <v>34340</v>
      </c>
      <c r="D6696">
        <v>1.4815</v>
      </c>
      <c r="E6696">
        <v>14.36</v>
      </c>
      <c r="F6696">
        <v>1.1123000000000001</v>
      </c>
      <c r="G6696">
        <v>73.2</v>
      </c>
      <c r="H6696">
        <v>46.65</v>
      </c>
      <c r="I6696">
        <v>308.5</v>
      </c>
      <c r="J6696">
        <v>390.75</v>
      </c>
    </row>
    <row r="6697" spans="3:10" x14ac:dyDescent="0.25">
      <c r="C6697" s="95">
        <v>34339</v>
      </c>
      <c r="D6697">
        <v>1.4871000000000001</v>
      </c>
      <c r="E6697">
        <v>14.26</v>
      </c>
      <c r="F6697">
        <v>1.1153999999999999</v>
      </c>
      <c r="G6697">
        <v>72.875</v>
      </c>
      <c r="H6697">
        <v>45.674999999999997</v>
      </c>
      <c r="I6697">
        <v>305.5</v>
      </c>
      <c r="J6697">
        <v>385.5</v>
      </c>
    </row>
    <row r="6698" spans="3:10" x14ac:dyDescent="0.25">
      <c r="C6698" s="95">
        <v>34338</v>
      </c>
      <c r="D6698">
        <v>1.4850000000000001</v>
      </c>
      <c r="E6698">
        <v>13.61</v>
      </c>
      <c r="F6698">
        <v>1.1172</v>
      </c>
      <c r="G6698">
        <v>72.575000000000003</v>
      </c>
      <c r="H6698">
        <v>45.674999999999997</v>
      </c>
      <c r="I6698">
        <v>306.25</v>
      </c>
      <c r="J6698">
        <v>380.75</v>
      </c>
    </row>
    <row r="6699" spans="3:10" x14ac:dyDescent="0.25">
      <c r="C6699" s="95">
        <v>34337</v>
      </c>
      <c r="D6699">
        <v>1.4750000000000001</v>
      </c>
      <c r="E6699">
        <v>13.2</v>
      </c>
      <c r="F6699">
        <v>1.1112</v>
      </c>
      <c r="G6699">
        <v>72.575000000000003</v>
      </c>
      <c r="H6699">
        <v>45.225000000000001</v>
      </c>
      <c r="I6699">
        <v>306.75</v>
      </c>
      <c r="J6699">
        <v>372.75</v>
      </c>
    </row>
    <row r="6700" spans="3:10" x14ac:dyDescent="0.25">
      <c r="C6700" s="95">
        <v>34334</v>
      </c>
      <c r="D6700">
        <v>1.4764999999999999</v>
      </c>
      <c r="E6700">
        <v>13.2</v>
      </c>
      <c r="F6700">
        <v>1.1125</v>
      </c>
      <c r="G6700">
        <v>73.45</v>
      </c>
      <c r="H6700">
        <v>45.35</v>
      </c>
      <c r="I6700">
        <v>306</v>
      </c>
      <c r="J6700">
        <v>378.25</v>
      </c>
    </row>
    <row r="6701" spans="3:10" x14ac:dyDescent="0.25">
      <c r="C6701" s="95">
        <v>34333</v>
      </c>
      <c r="D6701">
        <v>1.4757</v>
      </c>
      <c r="E6701">
        <v>13.24</v>
      </c>
      <c r="F6701">
        <v>1.1157999999999999</v>
      </c>
      <c r="G6701">
        <v>73.3</v>
      </c>
      <c r="H6701">
        <v>45.25</v>
      </c>
      <c r="I6701">
        <v>306</v>
      </c>
      <c r="J6701">
        <v>378.25</v>
      </c>
    </row>
    <row r="6702" spans="3:10" x14ac:dyDescent="0.25">
      <c r="C6702" s="95">
        <v>34332</v>
      </c>
      <c r="D6702">
        <v>1.4767999999999999</v>
      </c>
      <c r="E6702">
        <v>13.5</v>
      </c>
      <c r="F6702">
        <v>1.1192</v>
      </c>
      <c r="G6702">
        <v>72.924999999999997</v>
      </c>
      <c r="H6702">
        <v>44.85</v>
      </c>
      <c r="I6702">
        <v>303.75</v>
      </c>
      <c r="J6702">
        <v>378.75</v>
      </c>
    </row>
    <row r="6703" spans="3:10" x14ac:dyDescent="0.25">
      <c r="C6703" s="95">
        <v>34331</v>
      </c>
      <c r="D6703">
        <v>1.5079</v>
      </c>
      <c r="E6703">
        <v>13.64</v>
      </c>
      <c r="F6703">
        <v>1.137</v>
      </c>
      <c r="G6703">
        <v>72.674999999999997</v>
      </c>
      <c r="H6703">
        <v>44.85</v>
      </c>
      <c r="I6703">
        <v>302.75</v>
      </c>
      <c r="J6703">
        <v>374.25</v>
      </c>
    </row>
    <row r="6704" spans="3:10" x14ac:dyDescent="0.25">
      <c r="C6704" s="95">
        <v>34330</v>
      </c>
      <c r="D6704">
        <v>1.504</v>
      </c>
      <c r="E6704">
        <v>13.64</v>
      </c>
      <c r="F6704">
        <v>1.1356999999999999</v>
      </c>
      <c r="G6704">
        <v>72.924999999999997</v>
      </c>
      <c r="H6704">
        <v>45.5</v>
      </c>
      <c r="I6704">
        <v>301.75</v>
      </c>
      <c r="J6704">
        <v>372</v>
      </c>
    </row>
    <row r="6705" spans="3:10" x14ac:dyDescent="0.25">
      <c r="C6705" s="95">
        <v>34327</v>
      </c>
      <c r="D6705">
        <v>1.5029999999999999</v>
      </c>
      <c r="E6705">
        <v>13.64</v>
      </c>
      <c r="F6705">
        <v>1.1409</v>
      </c>
      <c r="G6705">
        <v>74.45</v>
      </c>
      <c r="H6705">
        <v>41.45</v>
      </c>
      <c r="I6705">
        <v>299</v>
      </c>
      <c r="J6705">
        <v>372.75</v>
      </c>
    </row>
    <row r="6706" spans="3:10" x14ac:dyDescent="0.25">
      <c r="C6706" s="95">
        <v>34326</v>
      </c>
      <c r="D6706">
        <v>1.5029999999999999</v>
      </c>
      <c r="E6706">
        <v>13.62</v>
      </c>
      <c r="F6706">
        <v>1.1405000000000001</v>
      </c>
      <c r="G6706">
        <v>74.45</v>
      </c>
      <c r="H6706">
        <v>41.45</v>
      </c>
      <c r="I6706">
        <v>299</v>
      </c>
      <c r="J6706">
        <v>372.75</v>
      </c>
    </row>
    <row r="6707" spans="3:10" x14ac:dyDescent="0.25">
      <c r="C6707" s="95">
        <v>34325</v>
      </c>
      <c r="D6707">
        <v>1.4964999999999999</v>
      </c>
      <c r="E6707">
        <v>13.74</v>
      </c>
      <c r="F6707">
        <v>1.1338999999999999</v>
      </c>
      <c r="G6707">
        <v>74.45</v>
      </c>
      <c r="H6707">
        <v>41.45</v>
      </c>
      <c r="I6707">
        <v>289.75</v>
      </c>
      <c r="J6707">
        <v>369</v>
      </c>
    </row>
    <row r="6708" spans="3:10" x14ac:dyDescent="0.25">
      <c r="C6708" s="95">
        <v>34324</v>
      </c>
      <c r="D6708">
        <v>1.488</v>
      </c>
      <c r="E6708">
        <v>13.47</v>
      </c>
      <c r="F6708">
        <v>1.1322000000000001</v>
      </c>
      <c r="G6708">
        <v>74.45</v>
      </c>
      <c r="H6708">
        <v>42.4</v>
      </c>
      <c r="I6708">
        <v>289.75</v>
      </c>
      <c r="J6708">
        <v>369</v>
      </c>
    </row>
    <row r="6709" spans="3:10" x14ac:dyDescent="0.25">
      <c r="C6709" s="95">
        <v>34323</v>
      </c>
      <c r="D6709">
        <v>1.486</v>
      </c>
      <c r="E6709">
        <v>13.5</v>
      </c>
      <c r="F6709">
        <v>1.1279999999999999</v>
      </c>
      <c r="G6709">
        <v>74.224999999999994</v>
      </c>
      <c r="H6709">
        <v>42.7</v>
      </c>
      <c r="I6709">
        <v>289.75</v>
      </c>
      <c r="J6709">
        <v>369</v>
      </c>
    </row>
    <row r="6710" spans="3:10" x14ac:dyDescent="0.25">
      <c r="C6710" s="95">
        <v>34320</v>
      </c>
      <c r="D6710">
        <v>1.486</v>
      </c>
      <c r="E6710">
        <v>13.56</v>
      </c>
      <c r="F6710">
        <v>1.1289</v>
      </c>
      <c r="G6710">
        <v>74.2</v>
      </c>
      <c r="H6710">
        <v>42.875</v>
      </c>
      <c r="I6710">
        <v>288</v>
      </c>
      <c r="J6710">
        <v>371.5</v>
      </c>
    </row>
    <row r="6711" spans="3:10" x14ac:dyDescent="0.25">
      <c r="C6711" s="95">
        <v>34319</v>
      </c>
      <c r="D6711">
        <v>1.4873000000000001</v>
      </c>
      <c r="E6711">
        <v>13.44</v>
      </c>
      <c r="F6711">
        <v>1.1281000000000001</v>
      </c>
      <c r="G6711">
        <v>73.849999999999994</v>
      </c>
      <c r="H6711">
        <v>42.725000000000001</v>
      </c>
      <c r="I6711">
        <v>288.5</v>
      </c>
      <c r="J6711">
        <v>371.5</v>
      </c>
    </row>
    <row r="6712" spans="3:10" x14ac:dyDescent="0.25">
      <c r="C6712" s="95">
        <v>34318</v>
      </c>
      <c r="D6712">
        <v>1.4784999999999999</v>
      </c>
      <c r="E6712">
        <v>13.53</v>
      </c>
      <c r="F6712">
        <v>1.1243000000000001</v>
      </c>
      <c r="G6712">
        <v>73.924999999999997</v>
      </c>
      <c r="H6712">
        <v>43.524999999999999</v>
      </c>
      <c r="I6712">
        <v>287.5</v>
      </c>
      <c r="J6712">
        <v>366.75</v>
      </c>
    </row>
    <row r="6713" spans="3:10" x14ac:dyDescent="0.25">
      <c r="C6713" s="95">
        <v>34317</v>
      </c>
      <c r="D6713">
        <v>1.4877</v>
      </c>
      <c r="E6713">
        <v>13.66</v>
      </c>
      <c r="F6713">
        <v>1.1264000000000001</v>
      </c>
      <c r="G6713">
        <v>73.275000000000006</v>
      </c>
      <c r="H6713">
        <v>44.125</v>
      </c>
      <c r="I6713">
        <v>287</v>
      </c>
      <c r="J6713">
        <v>368.25</v>
      </c>
    </row>
    <row r="6714" spans="3:10" x14ac:dyDescent="0.25">
      <c r="C6714" s="95">
        <v>34316</v>
      </c>
      <c r="D6714">
        <v>1.4895</v>
      </c>
      <c r="E6714">
        <v>13.57</v>
      </c>
      <c r="F6714">
        <v>1.1295999999999999</v>
      </c>
      <c r="G6714">
        <v>72.424999999999997</v>
      </c>
      <c r="H6714">
        <v>44.524999999999999</v>
      </c>
      <c r="I6714">
        <v>284.75</v>
      </c>
      <c r="J6714">
        <v>363.75</v>
      </c>
    </row>
    <row r="6715" spans="3:10" x14ac:dyDescent="0.25">
      <c r="C6715" s="95">
        <v>34313</v>
      </c>
      <c r="D6715">
        <v>1.4956</v>
      </c>
      <c r="E6715">
        <v>14.03</v>
      </c>
      <c r="F6715">
        <v>1.1359999999999999</v>
      </c>
      <c r="G6715">
        <v>72.375</v>
      </c>
      <c r="H6715">
        <v>44.274999999999999</v>
      </c>
      <c r="I6715">
        <v>286.25</v>
      </c>
      <c r="J6715">
        <v>364.75</v>
      </c>
    </row>
    <row r="6716" spans="3:10" x14ac:dyDescent="0.25">
      <c r="C6716" s="95">
        <v>34312</v>
      </c>
      <c r="D6716">
        <v>1.494</v>
      </c>
      <c r="E6716">
        <v>13.65</v>
      </c>
      <c r="F6716">
        <v>1.1308</v>
      </c>
      <c r="G6716">
        <v>71.775000000000006</v>
      </c>
      <c r="H6716">
        <v>43.774999999999999</v>
      </c>
      <c r="I6716">
        <v>287.75</v>
      </c>
      <c r="J6716">
        <v>360.25</v>
      </c>
    </row>
    <row r="6717" spans="3:10" x14ac:dyDescent="0.25">
      <c r="C6717" s="95">
        <v>34311</v>
      </c>
      <c r="D6717">
        <v>1.4944999999999999</v>
      </c>
      <c r="E6717">
        <v>13.5</v>
      </c>
      <c r="F6717">
        <v>1.131</v>
      </c>
      <c r="G6717">
        <v>70.875</v>
      </c>
      <c r="H6717">
        <v>44.1</v>
      </c>
      <c r="I6717">
        <v>290</v>
      </c>
      <c r="J6717">
        <v>363.75</v>
      </c>
    </row>
    <row r="6718" spans="3:10" x14ac:dyDescent="0.25">
      <c r="C6718" s="95">
        <v>34310</v>
      </c>
      <c r="D6718">
        <v>1.4924999999999999</v>
      </c>
      <c r="E6718">
        <v>13.56</v>
      </c>
      <c r="F6718">
        <v>1.131</v>
      </c>
      <c r="G6718">
        <v>71.125</v>
      </c>
      <c r="H6718">
        <v>44.424999999999997</v>
      </c>
      <c r="I6718">
        <v>287.75</v>
      </c>
      <c r="J6718">
        <v>367</v>
      </c>
    </row>
    <row r="6719" spans="3:10" x14ac:dyDescent="0.25">
      <c r="C6719" s="95">
        <v>34309</v>
      </c>
      <c r="D6719">
        <v>1.5039</v>
      </c>
      <c r="E6719">
        <v>13.64</v>
      </c>
      <c r="F6719">
        <v>1.1335</v>
      </c>
      <c r="G6719">
        <v>72.05</v>
      </c>
      <c r="H6719">
        <v>44.225000000000001</v>
      </c>
      <c r="I6719">
        <v>284.75</v>
      </c>
      <c r="J6719">
        <v>367</v>
      </c>
    </row>
    <row r="6720" spans="3:10" x14ac:dyDescent="0.25">
      <c r="C6720" s="95">
        <v>34306</v>
      </c>
      <c r="D6720">
        <v>1.4904999999999999</v>
      </c>
      <c r="E6720">
        <v>14.08</v>
      </c>
      <c r="F6720">
        <v>1.119</v>
      </c>
      <c r="G6720">
        <v>71.875</v>
      </c>
      <c r="H6720">
        <v>44.6</v>
      </c>
      <c r="I6720">
        <v>285</v>
      </c>
      <c r="J6720">
        <v>364</v>
      </c>
    </row>
    <row r="6721" spans="3:10" x14ac:dyDescent="0.25">
      <c r="C6721" s="95">
        <v>34305</v>
      </c>
      <c r="D6721">
        <v>1.4835</v>
      </c>
      <c r="E6721">
        <v>13.95</v>
      </c>
      <c r="F6721">
        <v>1.1154999999999999</v>
      </c>
      <c r="G6721">
        <v>70.924999999999997</v>
      </c>
      <c r="H6721">
        <v>45.05</v>
      </c>
      <c r="I6721">
        <v>285.25</v>
      </c>
      <c r="J6721">
        <v>357.75</v>
      </c>
    </row>
    <row r="6722" spans="3:10" x14ac:dyDescent="0.25">
      <c r="C6722" s="95">
        <v>34304</v>
      </c>
      <c r="D6722">
        <v>1.4770000000000001</v>
      </c>
      <c r="E6722">
        <v>14.55</v>
      </c>
      <c r="F6722">
        <v>1.1152</v>
      </c>
      <c r="G6722">
        <v>71.349999999999994</v>
      </c>
      <c r="H6722">
        <v>45.475000000000001</v>
      </c>
      <c r="I6722">
        <v>279.75</v>
      </c>
      <c r="J6722">
        <v>351.25</v>
      </c>
    </row>
    <row r="6723" spans="3:10" x14ac:dyDescent="0.25">
      <c r="C6723" s="95">
        <v>34303</v>
      </c>
      <c r="D6723">
        <v>1.4855</v>
      </c>
      <c r="E6723">
        <v>14.52</v>
      </c>
      <c r="F6723">
        <v>1.1200000000000001</v>
      </c>
      <c r="G6723">
        <v>71.55</v>
      </c>
      <c r="H6723">
        <v>45.075000000000003</v>
      </c>
      <c r="I6723">
        <v>279.5</v>
      </c>
      <c r="J6723">
        <v>348.25</v>
      </c>
    </row>
    <row r="6724" spans="3:10" x14ac:dyDescent="0.25">
      <c r="C6724" s="95">
        <v>34302</v>
      </c>
      <c r="D6724">
        <v>1.4895</v>
      </c>
      <c r="E6724">
        <v>14.22</v>
      </c>
      <c r="F6724">
        <v>1.1252</v>
      </c>
      <c r="G6724">
        <v>72.474999999999994</v>
      </c>
      <c r="H6724">
        <v>45.6</v>
      </c>
      <c r="I6724">
        <v>282.25</v>
      </c>
      <c r="J6724">
        <v>352.75</v>
      </c>
    </row>
    <row r="6725" spans="3:10" x14ac:dyDescent="0.25">
      <c r="C6725" s="95">
        <v>34299</v>
      </c>
      <c r="D6725">
        <v>1.4784999999999999</v>
      </c>
      <c r="E6725">
        <v>14.48</v>
      </c>
      <c r="F6725">
        <v>1.1214999999999999</v>
      </c>
      <c r="G6725">
        <v>72.575000000000003</v>
      </c>
      <c r="H6725">
        <v>45.674999999999997</v>
      </c>
      <c r="I6725">
        <v>282.75</v>
      </c>
      <c r="J6725">
        <v>357.75</v>
      </c>
    </row>
    <row r="6726" spans="3:10" x14ac:dyDescent="0.25">
      <c r="C6726" s="95">
        <v>34298</v>
      </c>
      <c r="D6726">
        <v>1.4881</v>
      </c>
      <c r="E6726">
        <v>14.56</v>
      </c>
      <c r="F6726">
        <v>1.1240000000000001</v>
      </c>
      <c r="G6726">
        <v>72.75</v>
      </c>
      <c r="H6726">
        <v>45.7</v>
      </c>
      <c r="I6726">
        <v>279</v>
      </c>
      <c r="J6726">
        <v>356.25</v>
      </c>
    </row>
    <row r="6727" spans="3:10" x14ac:dyDescent="0.25">
      <c r="C6727" s="95">
        <v>34297</v>
      </c>
      <c r="D6727">
        <v>1.488</v>
      </c>
      <c r="E6727">
        <v>15.14</v>
      </c>
      <c r="F6727">
        <v>1.1269</v>
      </c>
      <c r="G6727">
        <v>72.75</v>
      </c>
      <c r="H6727">
        <v>45.7</v>
      </c>
      <c r="I6727">
        <v>279</v>
      </c>
      <c r="J6727">
        <v>356.25</v>
      </c>
    </row>
    <row r="6728" spans="3:10" x14ac:dyDescent="0.25">
      <c r="C6728" s="95">
        <v>34296</v>
      </c>
      <c r="D6728">
        <v>1.4850000000000001</v>
      </c>
      <c r="E6728">
        <v>15.4</v>
      </c>
      <c r="F6728">
        <v>1.1259999999999999</v>
      </c>
      <c r="G6728">
        <v>72.825000000000003</v>
      </c>
      <c r="H6728">
        <v>45.274999999999999</v>
      </c>
      <c r="I6728">
        <v>277.75</v>
      </c>
      <c r="J6728">
        <v>355</v>
      </c>
    </row>
    <row r="6729" spans="3:10" x14ac:dyDescent="0.25">
      <c r="C6729" s="95">
        <v>34295</v>
      </c>
      <c r="D6729">
        <v>1.4758</v>
      </c>
      <c r="E6729">
        <v>15.87</v>
      </c>
      <c r="F6729">
        <v>1.1254999999999999</v>
      </c>
      <c r="G6729">
        <v>73.5</v>
      </c>
      <c r="H6729">
        <v>45.9</v>
      </c>
      <c r="I6729">
        <v>278.25</v>
      </c>
      <c r="J6729">
        <v>356.5</v>
      </c>
    </row>
    <row r="6730" spans="3:10" x14ac:dyDescent="0.25">
      <c r="C6730" s="95">
        <v>34292</v>
      </c>
      <c r="D6730">
        <v>1.4730000000000001</v>
      </c>
      <c r="E6730">
        <v>15.79</v>
      </c>
      <c r="F6730">
        <v>1.1195999999999999</v>
      </c>
      <c r="G6730">
        <v>73.174999999999997</v>
      </c>
      <c r="H6730">
        <v>45.35</v>
      </c>
      <c r="I6730">
        <v>281.75</v>
      </c>
      <c r="J6730">
        <v>357.75</v>
      </c>
    </row>
    <row r="6731" spans="3:10" x14ac:dyDescent="0.25">
      <c r="C6731" s="95">
        <v>34291</v>
      </c>
      <c r="D6731">
        <v>1.4750000000000001</v>
      </c>
      <c r="E6731">
        <v>15.76</v>
      </c>
      <c r="F6731">
        <v>1.1224000000000001</v>
      </c>
      <c r="G6731">
        <v>73.825000000000003</v>
      </c>
      <c r="H6731">
        <v>45.774999999999999</v>
      </c>
      <c r="I6731">
        <v>282.75</v>
      </c>
      <c r="J6731">
        <v>352.25</v>
      </c>
    </row>
    <row r="6732" spans="3:10" x14ac:dyDescent="0.25">
      <c r="C6732" s="95">
        <v>34290</v>
      </c>
      <c r="D6732">
        <v>1.4792000000000001</v>
      </c>
      <c r="E6732">
        <v>16.11</v>
      </c>
      <c r="F6732">
        <v>1.1277999999999999</v>
      </c>
      <c r="G6732">
        <v>73.45</v>
      </c>
      <c r="H6732">
        <v>45.55</v>
      </c>
      <c r="I6732">
        <v>283.5</v>
      </c>
      <c r="J6732">
        <v>354</v>
      </c>
    </row>
    <row r="6733" spans="3:10" x14ac:dyDescent="0.25">
      <c r="C6733" s="95">
        <v>34289</v>
      </c>
      <c r="D6733">
        <v>1.4802999999999999</v>
      </c>
      <c r="E6733">
        <v>15.86</v>
      </c>
      <c r="F6733">
        <v>1.1264000000000001</v>
      </c>
      <c r="G6733">
        <v>73.400000000000006</v>
      </c>
      <c r="H6733">
        <v>45.774999999999999</v>
      </c>
      <c r="I6733">
        <v>279</v>
      </c>
      <c r="J6733">
        <v>348.75</v>
      </c>
    </row>
    <row r="6734" spans="3:10" x14ac:dyDescent="0.25">
      <c r="C6734" s="95">
        <v>34288</v>
      </c>
      <c r="D6734">
        <v>1.4887999999999999</v>
      </c>
      <c r="E6734">
        <v>15.43</v>
      </c>
      <c r="F6734">
        <v>1.1324000000000001</v>
      </c>
      <c r="G6734">
        <v>73.575000000000003</v>
      </c>
      <c r="H6734">
        <v>46.625</v>
      </c>
      <c r="I6734">
        <v>279</v>
      </c>
      <c r="J6734">
        <v>345.5</v>
      </c>
    </row>
    <row r="6735" spans="3:10" x14ac:dyDescent="0.25">
      <c r="C6735" s="95">
        <v>34285</v>
      </c>
      <c r="D6735">
        <v>1.4924999999999999</v>
      </c>
      <c r="E6735">
        <v>15.49</v>
      </c>
      <c r="F6735">
        <v>1.1368</v>
      </c>
      <c r="G6735">
        <v>74.325000000000003</v>
      </c>
      <c r="H6735">
        <v>46.774999999999999</v>
      </c>
      <c r="I6735">
        <v>277.75</v>
      </c>
      <c r="J6735">
        <v>343.5</v>
      </c>
    </row>
    <row r="6736" spans="3:10" x14ac:dyDescent="0.25">
      <c r="C6736" s="95">
        <v>34284</v>
      </c>
      <c r="D6736">
        <v>1.4750000000000001</v>
      </c>
      <c r="E6736">
        <v>15.63</v>
      </c>
      <c r="F6736">
        <v>1.1296999999999999</v>
      </c>
      <c r="G6736">
        <v>74.05</v>
      </c>
      <c r="H6736">
        <v>46.575000000000003</v>
      </c>
      <c r="I6736">
        <v>277.75</v>
      </c>
      <c r="J6736">
        <v>339.75</v>
      </c>
    </row>
    <row r="6737" spans="3:10" x14ac:dyDescent="0.25">
      <c r="C6737" s="95">
        <v>34283</v>
      </c>
      <c r="D6737">
        <v>1.4790000000000001</v>
      </c>
      <c r="E6737">
        <v>15.32</v>
      </c>
      <c r="F6737">
        <v>1.1335</v>
      </c>
      <c r="G6737">
        <v>73.825000000000003</v>
      </c>
      <c r="H6737">
        <v>46.174999999999997</v>
      </c>
      <c r="I6737">
        <v>273.5</v>
      </c>
      <c r="J6737">
        <v>345.25</v>
      </c>
    </row>
    <row r="6738" spans="3:10" x14ac:dyDescent="0.25">
      <c r="C6738" s="95">
        <v>34282</v>
      </c>
      <c r="D6738">
        <v>1.4684999999999999</v>
      </c>
      <c r="E6738">
        <v>15.43</v>
      </c>
      <c r="F6738">
        <v>1.1299999999999999</v>
      </c>
      <c r="G6738">
        <v>73.55</v>
      </c>
      <c r="H6738">
        <v>46.575000000000003</v>
      </c>
      <c r="I6738">
        <v>261.5</v>
      </c>
      <c r="J6738">
        <v>335.75</v>
      </c>
    </row>
    <row r="6739" spans="3:10" x14ac:dyDescent="0.25">
      <c r="C6739" s="95">
        <v>34281</v>
      </c>
      <c r="D6739">
        <v>1.4806999999999999</v>
      </c>
      <c r="E6739">
        <v>15.58</v>
      </c>
      <c r="F6739">
        <v>1.1359999999999999</v>
      </c>
      <c r="G6739">
        <v>73.125</v>
      </c>
      <c r="H6739">
        <v>47.2</v>
      </c>
      <c r="I6739">
        <v>260.75</v>
      </c>
      <c r="J6739">
        <v>333</v>
      </c>
    </row>
    <row r="6740" spans="3:10" x14ac:dyDescent="0.25">
      <c r="C6740" s="95">
        <v>34278</v>
      </c>
      <c r="D6740">
        <v>1.4837</v>
      </c>
      <c r="E6740">
        <v>15.86</v>
      </c>
      <c r="F6740">
        <v>1.1328</v>
      </c>
      <c r="G6740">
        <v>73.125</v>
      </c>
      <c r="H6740">
        <v>47.2</v>
      </c>
      <c r="I6740">
        <v>263.75</v>
      </c>
      <c r="J6740">
        <v>336.75</v>
      </c>
    </row>
    <row r="6741" spans="3:10" x14ac:dyDescent="0.25">
      <c r="C6741" s="95">
        <v>34277</v>
      </c>
      <c r="D6741">
        <v>1.4804999999999999</v>
      </c>
      <c r="E6741">
        <v>16.13</v>
      </c>
      <c r="F6741">
        <v>1.1316999999999999</v>
      </c>
      <c r="G6741">
        <v>72.775000000000006</v>
      </c>
      <c r="H6741">
        <v>46.875</v>
      </c>
      <c r="I6741">
        <v>264.5</v>
      </c>
      <c r="J6741">
        <v>343</v>
      </c>
    </row>
    <row r="6742" spans="3:10" x14ac:dyDescent="0.25">
      <c r="C6742" s="95">
        <v>34276</v>
      </c>
      <c r="D6742">
        <v>1.484</v>
      </c>
      <c r="E6742">
        <v>16.22</v>
      </c>
      <c r="F6742">
        <v>1.1325000000000001</v>
      </c>
      <c r="G6742">
        <v>72.775000000000006</v>
      </c>
      <c r="H6742">
        <v>47.225000000000001</v>
      </c>
      <c r="I6742">
        <v>261.75</v>
      </c>
      <c r="J6742">
        <v>333.5</v>
      </c>
    </row>
    <row r="6743" spans="3:10" x14ac:dyDescent="0.25">
      <c r="C6743" s="95">
        <v>34275</v>
      </c>
      <c r="D6743">
        <v>1.4728000000000001</v>
      </c>
      <c r="E6743">
        <v>15.91</v>
      </c>
      <c r="F6743">
        <v>1.1285000000000001</v>
      </c>
      <c r="G6743">
        <v>73.45</v>
      </c>
      <c r="H6743">
        <v>48.725000000000001</v>
      </c>
      <c r="I6743">
        <v>262.75</v>
      </c>
      <c r="J6743">
        <v>333.25</v>
      </c>
    </row>
    <row r="6744" spans="3:10" x14ac:dyDescent="0.25">
      <c r="C6744" s="95">
        <v>34274</v>
      </c>
      <c r="D6744">
        <v>1.482</v>
      </c>
      <c r="E6744">
        <v>16.21</v>
      </c>
      <c r="F6744">
        <v>1.1285000000000001</v>
      </c>
      <c r="G6744">
        <v>73.875</v>
      </c>
      <c r="H6744">
        <v>49.225000000000001</v>
      </c>
      <c r="I6744">
        <v>260.75</v>
      </c>
      <c r="J6744">
        <v>332.5</v>
      </c>
    </row>
    <row r="6745" spans="3:10" x14ac:dyDescent="0.25">
      <c r="C6745" s="95">
        <v>34271</v>
      </c>
      <c r="D6745">
        <v>1.478</v>
      </c>
      <c r="E6745">
        <v>15.8</v>
      </c>
      <c r="F6745">
        <v>1.1325000000000001</v>
      </c>
      <c r="G6745">
        <v>74.05</v>
      </c>
      <c r="H6745">
        <v>49.05</v>
      </c>
      <c r="I6745">
        <v>257.75</v>
      </c>
      <c r="J6745">
        <v>335.5</v>
      </c>
    </row>
    <row r="6746" spans="3:10" x14ac:dyDescent="0.25">
      <c r="C6746" s="95">
        <v>34270</v>
      </c>
      <c r="D6746">
        <v>1.4884999999999999</v>
      </c>
      <c r="E6746">
        <v>16.22</v>
      </c>
      <c r="F6746">
        <v>1.141</v>
      </c>
      <c r="G6746">
        <v>73.8</v>
      </c>
      <c r="H6746">
        <v>48.15</v>
      </c>
      <c r="I6746">
        <v>253.25</v>
      </c>
      <c r="J6746">
        <v>326.5</v>
      </c>
    </row>
    <row r="6747" spans="3:10" x14ac:dyDescent="0.25">
      <c r="C6747" s="95">
        <v>34269</v>
      </c>
      <c r="D6747">
        <v>1.4802</v>
      </c>
      <c r="E6747">
        <v>16.420000000000002</v>
      </c>
      <c r="F6747">
        <v>1.1375999999999999</v>
      </c>
      <c r="G6747">
        <v>74.099999999999994</v>
      </c>
      <c r="H6747">
        <v>48.1</v>
      </c>
      <c r="I6747">
        <v>254.75</v>
      </c>
      <c r="J6747">
        <v>331</v>
      </c>
    </row>
    <row r="6748" spans="3:10" x14ac:dyDescent="0.25">
      <c r="C6748" s="95">
        <v>34268</v>
      </c>
      <c r="D6748">
        <v>1.48</v>
      </c>
      <c r="E6748">
        <v>16.32</v>
      </c>
      <c r="F6748">
        <v>1.1395</v>
      </c>
      <c r="G6748">
        <v>73.825000000000003</v>
      </c>
      <c r="H6748">
        <v>47.975000000000001</v>
      </c>
      <c r="I6748">
        <v>256</v>
      </c>
      <c r="J6748">
        <v>331</v>
      </c>
    </row>
    <row r="6749" spans="3:10" x14ac:dyDescent="0.25">
      <c r="C6749" s="95">
        <v>34267</v>
      </c>
      <c r="D6749">
        <v>1.478</v>
      </c>
      <c r="E6749">
        <v>16.37</v>
      </c>
      <c r="F6749">
        <v>1.1353</v>
      </c>
      <c r="G6749">
        <v>74.45</v>
      </c>
      <c r="H6749">
        <v>48.174999999999997</v>
      </c>
      <c r="I6749">
        <v>256.5</v>
      </c>
      <c r="J6749">
        <v>336.25</v>
      </c>
    </row>
    <row r="6750" spans="3:10" x14ac:dyDescent="0.25">
      <c r="C6750" s="95">
        <v>34264</v>
      </c>
      <c r="D6750">
        <v>1.472</v>
      </c>
      <c r="E6750">
        <v>16.850000000000001</v>
      </c>
      <c r="F6750">
        <v>1.139</v>
      </c>
      <c r="G6750">
        <v>74.25</v>
      </c>
      <c r="H6750">
        <v>45.95</v>
      </c>
      <c r="I6750">
        <v>253.5</v>
      </c>
      <c r="J6750">
        <v>335.5</v>
      </c>
    </row>
    <row r="6751" spans="3:10" x14ac:dyDescent="0.25">
      <c r="C6751" s="95">
        <v>34263</v>
      </c>
      <c r="D6751">
        <v>1.4830000000000001</v>
      </c>
      <c r="E6751">
        <v>17.11</v>
      </c>
      <c r="F6751">
        <v>1.1425000000000001</v>
      </c>
      <c r="G6751">
        <v>73.775000000000006</v>
      </c>
      <c r="H6751">
        <v>47.4</v>
      </c>
      <c r="I6751">
        <v>255.75</v>
      </c>
      <c r="J6751">
        <v>339.25</v>
      </c>
    </row>
    <row r="6752" spans="3:10" x14ac:dyDescent="0.25">
      <c r="C6752" s="95">
        <v>34262</v>
      </c>
      <c r="D6752">
        <v>1.4942</v>
      </c>
      <c r="E6752">
        <v>17.079999999999998</v>
      </c>
      <c r="F6752">
        <v>1.1575</v>
      </c>
      <c r="G6752">
        <v>73.375</v>
      </c>
      <c r="H6752">
        <v>47.55</v>
      </c>
      <c r="I6752">
        <v>252.5</v>
      </c>
      <c r="J6752">
        <v>333.25</v>
      </c>
    </row>
    <row r="6753" spans="3:10" x14ac:dyDescent="0.25">
      <c r="C6753" s="95">
        <v>34261</v>
      </c>
      <c r="D6753">
        <v>1.4883</v>
      </c>
      <c r="E6753">
        <v>16.95</v>
      </c>
      <c r="F6753">
        <v>1.155</v>
      </c>
      <c r="G6753">
        <v>73.325000000000003</v>
      </c>
      <c r="H6753">
        <v>48.274999999999999</v>
      </c>
      <c r="I6753">
        <v>254</v>
      </c>
      <c r="J6753">
        <v>330.25</v>
      </c>
    </row>
    <row r="6754" spans="3:10" x14ac:dyDescent="0.25">
      <c r="C6754" s="95">
        <v>34260</v>
      </c>
      <c r="D6754">
        <v>1.486</v>
      </c>
      <c r="E6754">
        <v>16.82</v>
      </c>
      <c r="F6754">
        <v>1.1555</v>
      </c>
      <c r="G6754">
        <v>73.2</v>
      </c>
      <c r="H6754">
        <v>48.25</v>
      </c>
      <c r="I6754">
        <v>253</v>
      </c>
      <c r="J6754">
        <v>328</v>
      </c>
    </row>
    <row r="6755" spans="3:10" x14ac:dyDescent="0.25">
      <c r="C6755" s="95">
        <v>34257</v>
      </c>
      <c r="D6755">
        <v>1.5105</v>
      </c>
      <c r="E6755">
        <v>16.93</v>
      </c>
      <c r="F6755">
        <v>1.1685000000000001</v>
      </c>
      <c r="G6755">
        <v>72.599999999999994</v>
      </c>
      <c r="H6755">
        <v>48.4</v>
      </c>
      <c r="I6755">
        <v>248.75</v>
      </c>
      <c r="J6755">
        <v>324.75</v>
      </c>
    </row>
    <row r="6756" spans="3:10" x14ac:dyDescent="0.25">
      <c r="C6756" s="95">
        <v>34256</v>
      </c>
      <c r="D6756">
        <v>1.5145</v>
      </c>
      <c r="E6756">
        <v>16.98</v>
      </c>
      <c r="F6756">
        <v>1.17</v>
      </c>
      <c r="G6756">
        <v>72.075000000000003</v>
      </c>
      <c r="H6756">
        <v>48.975000000000001</v>
      </c>
      <c r="I6756">
        <v>249</v>
      </c>
      <c r="J6756">
        <v>324.25</v>
      </c>
    </row>
    <row r="6757" spans="3:10" x14ac:dyDescent="0.25">
      <c r="C6757" s="95">
        <v>34255</v>
      </c>
      <c r="D6757">
        <v>1.5215000000000001</v>
      </c>
      <c r="E6757">
        <v>17.12</v>
      </c>
      <c r="F6757">
        <v>1.1805000000000001</v>
      </c>
      <c r="G6757">
        <v>71.099999999999994</v>
      </c>
      <c r="H6757">
        <v>49.625</v>
      </c>
      <c r="I6757">
        <v>249.25</v>
      </c>
      <c r="J6757">
        <v>325</v>
      </c>
    </row>
    <row r="6758" spans="3:10" x14ac:dyDescent="0.25">
      <c r="C6758" s="95">
        <v>34254</v>
      </c>
      <c r="D6758">
        <v>1.5329999999999999</v>
      </c>
      <c r="E6758">
        <v>17.29</v>
      </c>
      <c r="F6758">
        <v>1.1855</v>
      </c>
      <c r="G6758">
        <v>70.775000000000006</v>
      </c>
      <c r="H6758">
        <v>50.45</v>
      </c>
      <c r="I6758">
        <v>244.25</v>
      </c>
      <c r="J6758">
        <v>326.75</v>
      </c>
    </row>
    <row r="6759" spans="3:10" x14ac:dyDescent="0.25">
      <c r="C6759" s="95">
        <v>34253</v>
      </c>
      <c r="D6759">
        <v>1.5307999999999999</v>
      </c>
      <c r="E6759">
        <v>17.37</v>
      </c>
      <c r="F6759">
        <v>1.1768000000000001</v>
      </c>
      <c r="G6759">
        <v>70.224999999999994</v>
      </c>
      <c r="H6759">
        <v>49.8</v>
      </c>
      <c r="I6759">
        <v>244.5</v>
      </c>
      <c r="J6759">
        <v>322</v>
      </c>
    </row>
    <row r="6760" spans="3:10" x14ac:dyDescent="0.25">
      <c r="C6760" s="95">
        <v>34250</v>
      </c>
      <c r="D6760">
        <v>1.534</v>
      </c>
      <c r="E6760">
        <v>17.190000000000001</v>
      </c>
      <c r="F6760">
        <v>1.1765000000000001</v>
      </c>
      <c r="G6760">
        <v>70.924999999999997</v>
      </c>
      <c r="H6760">
        <v>49.8</v>
      </c>
      <c r="I6760">
        <v>241.75</v>
      </c>
      <c r="J6760">
        <v>322</v>
      </c>
    </row>
    <row r="6761" spans="3:10" x14ac:dyDescent="0.25">
      <c r="C6761" s="95">
        <v>34249</v>
      </c>
      <c r="D6761">
        <v>1.5225</v>
      </c>
      <c r="E6761">
        <v>17.16</v>
      </c>
      <c r="F6761">
        <v>1.1647000000000001</v>
      </c>
      <c r="G6761">
        <v>72.05</v>
      </c>
      <c r="H6761">
        <v>49.85</v>
      </c>
      <c r="I6761">
        <v>241.5</v>
      </c>
      <c r="J6761">
        <v>322.5</v>
      </c>
    </row>
    <row r="6762" spans="3:10" x14ac:dyDescent="0.25">
      <c r="C6762" s="95">
        <v>34248</v>
      </c>
      <c r="D6762">
        <v>1.5244</v>
      </c>
      <c r="E6762">
        <v>17.07</v>
      </c>
      <c r="F6762">
        <v>1.1674</v>
      </c>
      <c r="G6762">
        <v>71.825000000000003</v>
      </c>
      <c r="H6762">
        <v>49.325000000000003</v>
      </c>
      <c r="I6762">
        <v>238.25</v>
      </c>
      <c r="J6762">
        <v>317.25</v>
      </c>
    </row>
    <row r="6763" spans="3:10" x14ac:dyDescent="0.25">
      <c r="C6763" s="95">
        <v>34247</v>
      </c>
      <c r="D6763">
        <v>1.5161</v>
      </c>
      <c r="E6763">
        <v>17.010000000000002</v>
      </c>
      <c r="F6763">
        <v>1.1664000000000001</v>
      </c>
      <c r="G6763">
        <v>72.325000000000003</v>
      </c>
      <c r="H6763">
        <v>49.65</v>
      </c>
      <c r="I6763">
        <v>236.5</v>
      </c>
      <c r="J6763">
        <v>314.25</v>
      </c>
    </row>
    <row r="6764" spans="3:10" x14ac:dyDescent="0.25">
      <c r="C6764" s="95">
        <v>34246</v>
      </c>
      <c r="D6764">
        <v>1.5146999999999999</v>
      </c>
      <c r="E6764">
        <v>17.079999999999998</v>
      </c>
      <c r="F6764">
        <v>1.169</v>
      </c>
      <c r="G6764">
        <v>73.45</v>
      </c>
      <c r="H6764">
        <v>49.274999999999999</v>
      </c>
      <c r="I6764">
        <v>237</v>
      </c>
      <c r="J6764">
        <v>312.75</v>
      </c>
    </row>
    <row r="6765" spans="3:10" x14ac:dyDescent="0.25">
      <c r="C6765" s="95">
        <v>34243</v>
      </c>
      <c r="D6765">
        <v>1.5055000000000001</v>
      </c>
      <c r="E6765">
        <v>17.3</v>
      </c>
      <c r="F6765">
        <v>1.1625000000000001</v>
      </c>
      <c r="G6765">
        <v>72.849999999999994</v>
      </c>
      <c r="H6765">
        <v>48.625</v>
      </c>
      <c r="I6765">
        <v>242.75</v>
      </c>
      <c r="J6765">
        <v>316.25</v>
      </c>
    </row>
    <row r="6766" spans="3:10" x14ac:dyDescent="0.25">
      <c r="C6766" s="95">
        <v>34242</v>
      </c>
      <c r="D6766">
        <v>1.4950000000000001</v>
      </c>
      <c r="E6766">
        <v>17.43</v>
      </c>
      <c r="F6766">
        <v>1.161</v>
      </c>
      <c r="G6766">
        <v>73.2</v>
      </c>
      <c r="H6766">
        <v>47.125</v>
      </c>
      <c r="I6766">
        <v>244.75</v>
      </c>
      <c r="J6766">
        <v>318.75</v>
      </c>
    </row>
    <row r="6767" spans="3:10" x14ac:dyDescent="0.25">
      <c r="C6767" s="95">
        <v>34241</v>
      </c>
      <c r="D6767">
        <v>1.5112000000000001</v>
      </c>
      <c r="E6767">
        <v>17.350000000000001</v>
      </c>
      <c r="F6767">
        <v>1.177</v>
      </c>
      <c r="G6767">
        <v>73.025000000000006</v>
      </c>
      <c r="H6767">
        <v>47.225000000000001</v>
      </c>
      <c r="I6767">
        <v>240.75</v>
      </c>
      <c r="J6767">
        <v>317.5</v>
      </c>
    </row>
    <row r="6768" spans="3:10" x14ac:dyDescent="0.25">
      <c r="C6768" s="95">
        <v>34240</v>
      </c>
      <c r="D6768">
        <v>1.5133000000000001</v>
      </c>
      <c r="E6768">
        <v>16.66</v>
      </c>
      <c r="F6768">
        <v>1.1768000000000001</v>
      </c>
      <c r="G6768">
        <v>72.625</v>
      </c>
      <c r="H6768">
        <v>47.55</v>
      </c>
      <c r="I6768">
        <v>243.25</v>
      </c>
      <c r="J6768">
        <v>315</v>
      </c>
    </row>
    <row r="6769" spans="3:10" x14ac:dyDescent="0.25">
      <c r="C6769" s="95">
        <v>34239</v>
      </c>
      <c r="D6769">
        <v>1.5129999999999999</v>
      </c>
      <c r="E6769">
        <v>16.55</v>
      </c>
      <c r="F6769">
        <v>1.1682999999999999</v>
      </c>
      <c r="G6769">
        <v>72.724999999999994</v>
      </c>
      <c r="H6769">
        <v>47.725000000000001</v>
      </c>
      <c r="I6769">
        <v>246.25</v>
      </c>
      <c r="J6769">
        <v>313.75</v>
      </c>
    </row>
    <row r="6770" spans="3:10" x14ac:dyDescent="0.25">
      <c r="C6770" s="95">
        <v>34236</v>
      </c>
      <c r="D6770">
        <v>1.508</v>
      </c>
      <c r="E6770">
        <v>16.29</v>
      </c>
      <c r="F6770">
        <v>1.1624000000000001</v>
      </c>
      <c r="G6770">
        <v>73.125</v>
      </c>
      <c r="H6770">
        <v>48.225000000000001</v>
      </c>
      <c r="I6770">
        <v>248.75</v>
      </c>
      <c r="J6770">
        <v>316</v>
      </c>
    </row>
    <row r="6771" spans="3:10" x14ac:dyDescent="0.25">
      <c r="C6771" s="95">
        <v>34235</v>
      </c>
      <c r="D6771">
        <v>1.5055000000000001</v>
      </c>
      <c r="E6771">
        <v>16.239999999999998</v>
      </c>
      <c r="F6771">
        <v>1.1599999999999999</v>
      </c>
      <c r="G6771">
        <v>73.95</v>
      </c>
      <c r="H6771">
        <v>48.95</v>
      </c>
      <c r="I6771">
        <v>248.75</v>
      </c>
      <c r="J6771">
        <v>311.5</v>
      </c>
    </row>
    <row r="6772" spans="3:10" x14ac:dyDescent="0.25">
      <c r="C6772" s="95">
        <v>34234</v>
      </c>
      <c r="D6772">
        <v>1.5167999999999999</v>
      </c>
      <c r="E6772">
        <v>16.28</v>
      </c>
      <c r="F6772">
        <v>1.1665000000000001</v>
      </c>
      <c r="G6772">
        <v>73.325000000000003</v>
      </c>
      <c r="H6772">
        <v>48.375</v>
      </c>
      <c r="I6772">
        <v>246</v>
      </c>
      <c r="J6772">
        <v>310.25</v>
      </c>
    </row>
    <row r="6773" spans="3:10" x14ac:dyDescent="0.25">
      <c r="C6773" s="95">
        <v>34233</v>
      </c>
      <c r="D6773">
        <v>1.5149999999999999</v>
      </c>
      <c r="E6773">
        <v>16.66</v>
      </c>
      <c r="F6773">
        <v>1.1761999999999999</v>
      </c>
      <c r="G6773">
        <v>73.849999999999994</v>
      </c>
      <c r="H6773">
        <v>48.4</v>
      </c>
      <c r="I6773">
        <v>242.75</v>
      </c>
      <c r="J6773">
        <v>311.75</v>
      </c>
    </row>
    <row r="6774" spans="3:10" x14ac:dyDescent="0.25">
      <c r="C6774" s="95">
        <v>34232</v>
      </c>
      <c r="D6774">
        <v>1.532</v>
      </c>
      <c r="E6774">
        <v>16.62</v>
      </c>
      <c r="F6774">
        <v>1.1819</v>
      </c>
      <c r="G6774">
        <v>73.95</v>
      </c>
      <c r="H6774">
        <v>49.274999999999999</v>
      </c>
      <c r="I6774">
        <v>239.5</v>
      </c>
      <c r="J6774">
        <v>301.5</v>
      </c>
    </row>
    <row r="6775" spans="3:10" x14ac:dyDescent="0.25">
      <c r="C6775" s="95">
        <v>34229</v>
      </c>
      <c r="D6775">
        <v>1.532</v>
      </c>
      <c r="E6775">
        <v>16.13</v>
      </c>
      <c r="F6775">
        <v>1.1774</v>
      </c>
      <c r="G6775">
        <v>74.349999999999994</v>
      </c>
      <c r="H6775">
        <v>49.524999999999999</v>
      </c>
      <c r="I6775">
        <v>242</v>
      </c>
      <c r="J6775">
        <v>303.75</v>
      </c>
    </row>
    <row r="6776" spans="3:10" x14ac:dyDescent="0.25">
      <c r="C6776" s="95">
        <v>34228</v>
      </c>
      <c r="D6776">
        <v>1.532</v>
      </c>
      <c r="E6776">
        <v>15.93</v>
      </c>
      <c r="F6776">
        <v>1.1845000000000001</v>
      </c>
      <c r="G6776">
        <v>74.400000000000006</v>
      </c>
      <c r="H6776">
        <v>49.725000000000001</v>
      </c>
      <c r="I6776">
        <v>235</v>
      </c>
      <c r="J6776">
        <v>300.25</v>
      </c>
    </row>
    <row r="6777" spans="3:10" x14ac:dyDescent="0.25">
      <c r="C6777" s="95">
        <v>34227</v>
      </c>
      <c r="D6777">
        <v>1.5485</v>
      </c>
      <c r="E6777">
        <v>15.6</v>
      </c>
      <c r="F6777">
        <v>1.1906000000000001</v>
      </c>
      <c r="G6777">
        <v>74.900000000000006</v>
      </c>
      <c r="H6777">
        <v>48.875</v>
      </c>
      <c r="I6777">
        <v>232.75</v>
      </c>
      <c r="J6777">
        <v>298.75</v>
      </c>
    </row>
    <row r="6778" spans="3:10" x14ac:dyDescent="0.25">
      <c r="C6778" s="95">
        <v>34226</v>
      </c>
      <c r="D6778">
        <v>1.5449999999999999</v>
      </c>
      <c r="E6778">
        <v>15.71</v>
      </c>
      <c r="F6778">
        <v>1.1826000000000001</v>
      </c>
      <c r="G6778">
        <v>74.900000000000006</v>
      </c>
      <c r="H6778">
        <v>49.7</v>
      </c>
      <c r="I6778">
        <v>229</v>
      </c>
      <c r="J6778">
        <v>294.25</v>
      </c>
    </row>
    <row r="6779" spans="3:10" x14ac:dyDescent="0.25">
      <c r="C6779" s="95">
        <v>34225</v>
      </c>
      <c r="D6779">
        <v>1.546</v>
      </c>
      <c r="E6779">
        <v>15.82</v>
      </c>
      <c r="F6779">
        <v>1.1861999999999999</v>
      </c>
      <c r="G6779">
        <v>75.2</v>
      </c>
      <c r="H6779">
        <v>49.924999999999997</v>
      </c>
      <c r="I6779">
        <v>230.5</v>
      </c>
      <c r="J6779">
        <v>295.25</v>
      </c>
    </row>
    <row r="6780" spans="3:10" x14ac:dyDescent="0.25">
      <c r="C6780" s="95">
        <v>34222</v>
      </c>
      <c r="D6780">
        <v>1.5515000000000001</v>
      </c>
      <c r="E6780">
        <v>15.71</v>
      </c>
      <c r="F6780">
        <v>1.1855</v>
      </c>
      <c r="G6780">
        <v>75.55</v>
      </c>
      <c r="H6780">
        <v>48.674999999999997</v>
      </c>
      <c r="I6780">
        <v>226.25</v>
      </c>
      <c r="J6780">
        <v>295.5</v>
      </c>
    </row>
    <row r="6781" spans="3:10" x14ac:dyDescent="0.25">
      <c r="C6781" s="95">
        <v>34221</v>
      </c>
      <c r="D6781">
        <v>1.5485</v>
      </c>
      <c r="E6781">
        <v>16</v>
      </c>
      <c r="F6781">
        <v>1.1805000000000001</v>
      </c>
      <c r="G6781">
        <v>75.174999999999997</v>
      </c>
      <c r="H6781">
        <v>48.625</v>
      </c>
      <c r="I6781">
        <v>227.5</v>
      </c>
      <c r="J6781">
        <v>299.75</v>
      </c>
    </row>
    <row r="6782" spans="3:10" x14ac:dyDescent="0.25">
      <c r="C6782" s="95">
        <v>34220</v>
      </c>
      <c r="D6782">
        <v>1.5418000000000001</v>
      </c>
      <c r="E6782">
        <v>16.02</v>
      </c>
      <c r="F6782">
        <v>1.17</v>
      </c>
      <c r="G6782">
        <v>75.875</v>
      </c>
      <c r="H6782">
        <v>48.774999999999999</v>
      </c>
      <c r="I6782">
        <v>226.75</v>
      </c>
      <c r="J6782">
        <v>303.5</v>
      </c>
    </row>
    <row r="6783" spans="3:10" x14ac:dyDescent="0.25">
      <c r="C6783" s="95">
        <v>34219</v>
      </c>
      <c r="D6783">
        <v>1.5383</v>
      </c>
      <c r="E6783">
        <v>15.99</v>
      </c>
      <c r="F6783">
        <v>1.1705000000000001</v>
      </c>
      <c r="G6783">
        <v>75.849999999999994</v>
      </c>
      <c r="H6783">
        <v>47.875</v>
      </c>
      <c r="I6783">
        <v>226</v>
      </c>
      <c r="J6783">
        <v>300.5</v>
      </c>
    </row>
    <row r="6784" spans="3:10" x14ac:dyDescent="0.25">
      <c r="C6784" s="95">
        <v>34218</v>
      </c>
      <c r="D6784">
        <v>1.5267999999999999</v>
      </c>
      <c r="E6784">
        <v>16.52</v>
      </c>
      <c r="F6784">
        <v>1.1745000000000001</v>
      </c>
      <c r="G6784">
        <v>76.25</v>
      </c>
      <c r="H6784">
        <v>48.225000000000001</v>
      </c>
      <c r="I6784">
        <v>229.5</v>
      </c>
      <c r="J6784">
        <v>301.75</v>
      </c>
    </row>
    <row r="6785" spans="3:10" x14ac:dyDescent="0.25">
      <c r="C6785" s="95">
        <v>34215</v>
      </c>
      <c r="D6785">
        <v>1.53</v>
      </c>
      <c r="E6785">
        <v>16.53</v>
      </c>
      <c r="F6785">
        <v>1.1645000000000001</v>
      </c>
      <c r="G6785">
        <v>76.25</v>
      </c>
      <c r="H6785">
        <v>48.225000000000001</v>
      </c>
      <c r="I6785">
        <v>229.5</v>
      </c>
      <c r="J6785">
        <v>301.75</v>
      </c>
    </row>
    <row r="6786" spans="3:10" x14ac:dyDescent="0.25">
      <c r="C6786" s="95">
        <v>34214</v>
      </c>
      <c r="D6786">
        <v>1.502</v>
      </c>
      <c r="E6786">
        <v>16.68</v>
      </c>
      <c r="F6786">
        <v>1.151</v>
      </c>
      <c r="G6786">
        <v>76.150000000000006</v>
      </c>
      <c r="H6786">
        <v>47.125</v>
      </c>
      <c r="I6786">
        <v>227</v>
      </c>
      <c r="J6786">
        <v>304.25</v>
      </c>
    </row>
    <row r="6787" spans="3:10" x14ac:dyDescent="0.25">
      <c r="C6787" s="95">
        <v>34213</v>
      </c>
      <c r="D6787">
        <v>1.5035000000000001</v>
      </c>
      <c r="E6787">
        <v>16.73</v>
      </c>
      <c r="F6787">
        <v>1.1448</v>
      </c>
      <c r="G6787">
        <v>75.650000000000006</v>
      </c>
      <c r="H6787">
        <v>47</v>
      </c>
      <c r="I6787">
        <v>225.5</v>
      </c>
      <c r="J6787">
        <v>307</v>
      </c>
    </row>
    <row r="6788" spans="3:10" x14ac:dyDescent="0.25">
      <c r="C6788" s="95">
        <v>34212</v>
      </c>
      <c r="D6788">
        <v>1.4911000000000001</v>
      </c>
      <c r="E6788">
        <v>17.079999999999998</v>
      </c>
      <c r="F6788">
        <v>1.1375</v>
      </c>
      <c r="G6788">
        <v>75.150000000000006</v>
      </c>
      <c r="H6788">
        <v>47.174999999999997</v>
      </c>
      <c r="I6788">
        <v>229.75</v>
      </c>
      <c r="J6788">
        <v>308.75</v>
      </c>
    </row>
    <row r="6789" spans="3:10" x14ac:dyDescent="0.25">
      <c r="C6789" s="95">
        <v>34211</v>
      </c>
      <c r="D6789">
        <v>1.4925999999999999</v>
      </c>
      <c r="E6789">
        <v>17.46</v>
      </c>
      <c r="F6789">
        <v>1.1375</v>
      </c>
      <c r="G6789">
        <v>75.025000000000006</v>
      </c>
      <c r="H6789">
        <v>46.8</v>
      </c>
      <c r="I6789">
        <v>231.75</v>
      </c>
      <c r="J6789">
        <v>305.25</v>
      </c>
    </row>
    <row r="6790" spans="3:10" x14ac:dyDescent="0.25">
      <c r="C6790" s="95">
        <v>34208</v>
      </c>
      <c r="D6790">
        <v>1.5035000000000001</v>
      </c>
      <c r="E6790">
        <v>17.46</v>
      </c>
      <c r="F6790">
        <v>1.1415</v>
      </c>
      <c r="G6790">
        <v>74.575000000000003</v>
      </c>
      <c r="H6790">
        <v>47.2</v>
      </c>
      <c r="I6790">
        <v>234</v>
      </c>
      <c r="J6790">
        <v>301.25</v>
      </c>
    </row>
    <row r="6791" spans="3:10" x14ac:dyDescent="0.25">
      <c r="C6791" s="95">
        <v>34207</v>
      </c>
      <c r="D6791">
        <v>1.5109999999999999</v>
      </c>
      <c r="E6791">
        <v>17.16</v>
      </c>
      <c r="F6791">
        <v>1.1405000000000001</v>
      </c>
      <c r="G6791">
        <v>73.525000000000006</v>
      </c>
      <c r="H6791">
        <v>47.024999999999999</v>
      </c>
      <c r="I6791">
        <v>233</v>
      </c>
      <c r="J6791">
        <v>299.75</v>
      </c>
    </row>
    <row r="6792" spans="3:10" x14ac:dyDescent="0.25">
      <c r="C6792" s="95">
        <v>34206</v>
      </c>
      <c r="D6792">
        <v>1.4815</v>
      </c>
      <c r="E6792">
        <v>17.04</v>
      </c>
      <c r="F6792">
        <v>1.1328</v>
      </c>
      <c r="G6792">
        <v>73.75</v>
      </c>
      <c r="H6792">
        <v>45.975000000000001</v>
      </c>
      <c r="I6792">
        <v>236.75</v>
      </c>
      <c r="J6792">
        <v>305.25</v>
      </c>
    </row>
    <row r="6793" spans="3:10" x14ac:dyDescent="0.25">
      <c r="C6793" s="95">
        <v>34205</v>
      </c>
      <c r="D6793">
        <v>1.498</v>
      </c>
      <c r="E6793">
        <v>17.12</v>
      </c>
      <c r="F6793">
        <v>1.1385000000000001</v>
      </c>
      <c r="G6793">
        <v>74.125</v>
      </c>
      <c r="H6793">
        <v>51.2</v>
      </c>
      <c r="I6793">
        <v>237.25</v>
      </c>
      <c r="J6793">
        <v>309.25</v>
      </c>
    </row>
    <row r="6794" spans="3:10" x14ac:dyDescent="0.25">
      <c r="C6794" s="95">
        <v>34204</v>
      </c>
      <c r="D6794">
        <v>1.5049999999999999</v>
      </c>
      <c r="E6794">
        <v>17.23</v>
      </c>
      <c r="F6794">
        <v>1.135</v>
      </c>
      <c r="G6794">
        <v>74.674999999999997</v>
      </c>
      <c r="H6794">
        <v>50.5</v>
      </c>
      <c r="I6794">
        <v>238.5</v>
      </c>
      <c r="J6794">
        <v>309.75</v>
      </c>
    </row>
    <row r="6795" spans="3:10" x14ac:dyDescent="0.25">
      <c r="C6795" s="95">
        <v>34201</v>
      </c>
      <c r="D6795">
        <v>1.514</v>
      </c>
      <c r="E6795">
        <v>17.09</v>
      </c>
      <c r="F6795">
        <v>1.1415</v>
      </c>
      <c r="G6795">
        <v>75</v>
      </c>
      <c r="H6795">
        <v>51.225000000000001</v>
      </c>
      <c r="I6795">
        <v>236.75</v>
      </c>
      <c r="J6795">
        <v>310.5</v>
      </c>
    </row>
    <row r="6796" spans="3:10" x14ac:dyDescent="0.25">
      <c r="C6796" s="95">
        <v>34200</v>
      </c>
      <c r="D6796">
        <v>1.5042</v>
      </c>
      <c r="E6796">
        <v>16.96</v>
      </c>
      <c r="F6796">
        <v>1.1318999999999999</v>
      </c>
      <c r="G6796">
        <v>75</v>
      </c>
      <c r="H6796">
        <v>50.725000000000001</v>
      </c>
      <c r="I6796">
        <v>237.75</v>
      </c>
      <c r="J6796">
        <v>312.5</v>
      </c>
    </row>
    <row r="6797" spans="3:10" x14ac:dyDescent="0.25">
      <c r="C6797" s="95">
        <v>34199</v>
      </c>
      <c r="D6797">
        <v>1.5149999999999999</v>
      </c>
      <c r="E6797">
        <v>16.96</v>
      </c>
      <c r="F6797">
        <v>1.1349</v>
      </c>
      <c r="G6797">
        <v>75.099999999999994</v>
      </c>
      <c r="H6797">
        <v>50.475000000000001</v>
      </c>
      <c r="I6797">
        <v>236.5</v>
      </c>
      <c r="J6797">
        <v>310.5</v>
      </c>
    </row>
    <row r="6798" spans="3:10" x14ac:dyDescent="0.25">
      <c r="C6798" s="95">
        <v>34198</v>
      </c>
      <c r="D6798">
        <v>1.488</v>
      </c>
      <c r="E6798">
        <v>17.09</v>
      </c>
      <c r="F6798">
        <v>1.1256999999999999</v>
      </c>
      <c r="G6798">
        <v>75.05</v>
      </c>
      <c r="H6798">
        <v>50.4</v>
      </c>
      <c r="I6798">
        <v>238</v>
      </c>
      <c r="J6798">
        <v>315</v>
      </c>
    </row>
    <row r="6799" spans="3:10" x14ac:dyDescent="0.25">
      <c r="C6799" s="95">
        <v>34197</v>
      </c>
      <c r="D6799">
        <v>1.4893000000000001</v>
      </c>
      <c r="E6799">
        <v>16.96</v>
      </c>
      <c r="F6799">
        <v>1.1266</v>
      </c>
      <c r="G6799">
        <v>74.8</v>
      </c>
      <c r="H6799">
        <v>50.575000000000003</v>
      </c>
      <c r="I6799">
        <v>236.5</v>
      </c>
      <c r="J6799">
        <v>311.25</v>
      </c>
    </row>
    <row r="6800" spans="3:10" x14ac:dyDescent="0.25">
      <c r="C6800" s="95">
        <v>34194</v>
      </c>
      <c r="D6800">
        <v>1.4590000000000001</v>
      </c>
      <c r="E6800">
        <v>17.04</v>
      </c>
      <c r="F6800">
        <v>1.1102000000000001</v>
      </c>
      <c r="G6800">
        <v>74.75</v>
      </c>
      <c r="H6800">
        <v>50.05</v>
      </c>
      <c r="I6800">
        <v>238.75</v>
      </c>
      <c r="J6800">
        <v>307</v>
      </c>
    </row>
    <row r="6801" spans="3:10" x14ac:dyDescent="0.25">
      <c r="C6801" s="95">
        <v>34193</v>
      </c>
      <c r="D6801">
        <v>1.4650000000000001</v>
      </c>
      <c r="E6801">
        <v>17.02</v>
      </c>
      <c r="F6801">
        <v>1.1114999999999999</v>
      </c>
      <c r="G6801">
        <v>75.625</v>
      </c>
      <c r="H6801">
        <v>49.45</v>
      </c>
      <c r="I6801">
        <v>237.75</v>
      </c>
      <c r="J6801">
        <v>305</v>
      </c>
    </row>
    <row r="6802" spans="3:10" x14ac:dyDescent="0.25">
      <c r="C6802" s="95">
        <v>34192</v>
      </c>
      <c r="D6802">
        <v>1.4715</v>
      </c>
      <c r="E6802">
        <v>16.91</v>
      </c>
      <c r="F6802">
        <v>1.1105</v>
      </c>
      <c r="G6802">
        <v>75.924999999999997</v>
      </c>
      <c r="H6802">
        <v>48.45</v>
      </c>
      <c r="I6802">
        <v>240.75</v>
      </c>
      <c r="J6802">
        <v>313.5</v>
      </c>
    </row>
    <row r="6803" spans="3:10" x14ac:dyDescent="0.25">
      <c r="C6803" s="95">
        <v>34191</v>
      </c>
      <c r="D6803">
        <v>1.4668000000000001</v>
      </c>
      <c r="E6803">
        <v>16.559999999999999</v>
      </c>
      <c r="F6803">
        <v>1.1087</v>
      </c>
      <c r="G6803">
        <v>76.125</v>
      </c>
      <c r="H6803">
        <v>48.3</v>
      </c>
      <c r="I6803">
        <v>238.75</v>
      </c>
      <c r="J6803">
        <v>310.75</v>
      </c>
    </row>
    <row r="6804" spans="3:10" x14ac:dyDescent="0.25">
      <c r="C6804" s="95">
        <v>34190</v>
      </c>
      <c r="D6804">
        <v>1.4910000000000001</v>
      </c>
      <c r="E6804">
        <v>16.63</v>
      </c>
      <c r="F6804">
        <v>1.1194999999999999</v>
      </c>
      <c r="G6804">
        <v>76.45</v>
      </c>
      <c r="H6804">
        <v>48.05</v>
      </c>
      <c r="I6804">
        <v>236.5</v>
      </c>
      <c r="J6804">
        <v>310.25</v>
      </c>
    </row>
    <row r="6805" spans="3:10" x14ac:dyDescent="0.25">
      <c r="C6805" s="95">
        <v>34187</v>
      </c>
      <c r="D6805">
        <v>1.498</v>
      </c>
      <c r="E6805">
        <v>16.399999999999999</v>
      </c>
      <c r="F6805">
        <v>1.1259999999999999</v>
      </c>
      <c r="G6805">
        <v>76.625</v>
      </c>
      <c r="H6805">
        <v>49.35</v>
      </c>
      <c r="I6805">
        <v>241</v>
      </c>
      <c r="J6805">
        <v>309</v>
      </c>
    </row>
    <row r="6806" spans="3:10" x14ac:dyDescent="0.25">
      <c r="C6806" s="95">
        <v>34186</v>
      </c>
      <c r="D6806">
        <v>1.4954000000000001</v>
      </c>
      <c r="E6806">
        <v>16.489999999999998</v>
      </c>
      <c r="F6806">
        <v>1.1194999999999999</v>
      </c>
      <c r="G6806">
        <v>75.825000000000003</v>
      </c>
      <c r="H6806">
        <v>49.125</v>
      </c>
      <c r="I6806">
        <v>239.25</v>
      </c>
      <c r="J6806">
        <v>306.5</v>
      </c>
    </row>
    <row r="6807" spans="3:10" x14ac:dyDescent="0.25">
      <c r="C6807" s="95">
        <v>34185</v>
      </c>
      <c r="D6807">
        <v>1.5009999999999999</v>
      </c>
      <c r="E6807">
        <v>16.66</v>
      </c>
      <c r="F6807">
        <v>1.1245000000000001</v>
      </c>
      <c r="G6807">
        <v>75.775000000000006</v>
      </c>
      <c r="H6807">
        <v>49.575000000000003</v>
      </c>
      <c r="I6807">
        <v>241</v>
      </c>
      <c r="J6807">
        <v>310.5</v>
      </c>
    </row>
    <row r="6808" spans="3:10" x14ac:dyDescent="0.25">
      <c r="C6808" s="95">
        <v>34184</v>
      </c>
      <c r="D6808">
        <v>1.5</v>
      </c>
      <c r="E6808">
        <v>16.670000000000002</v>
      </c>
      <c r="F6808">
        <v>1.1168</v>
      </c>
      <c r="G6808">
        <v>75.400000000000006</v>
      </c>
      <c r="H6808">
        <v>50.1</v>
      </c>
      <c r="I6808">
        <v>241.25</v>
      </c>
      <c r="J6808">
        <v>311.5</v>
      </c>
    </row>
    <row r="6809" spans="3:10" x14ac:dyDescent="0.25">
      <c r="C6809" s="95">
        <v>34183</v>
      </c>
      <c r="D6809">
        <v>1.5015000000000001</v>
      </c>
      <c r="E6809">
        <v>16.79</v>
      </c>
      <c r="F6809">
        <v>1.1102000000000001</v>
      </c>
      <c r="G6809">
        <v>75.474999999999994</v>
      </c>
      <c r="H6809">
        <v>49.625</v>
      </c>
      <c r="I6809">
        <v>240</v>
      </c>
      <c r="J6809">
        <v>307.75</v>
      </c>
    </row>
    <row r="6810" spans="3:10" x14ac:dyDescent="0.25">
      <c r="C6810" s="95">
        <v>34180</v>
      </c>
      <c r="D6810">
        <v>1.4815</v>
      </c>
      <c r="E6810">
        <v>16.75</v>
      </c>
      <c r="F6810">
        <v>1.0920000000000001</v>
      </c>
      <c r="G6810">
        <v>75.849999999999994</v>
      </c>
      <c r="H6810">
        <v>48.924999999999997</v>
      </c>
      <c r="I6810">
        <v>235.75</v>
      </c>
      <c r="J6810">
        <v>304</v>
      </c>
    </row>
    <row r="6811" spans="3:10" x14ac:dyDescent="0.25">
      <c r="C6811" s="95">
        <v>34179</v>
      </c>
      <c r="D6811">
        <v>1.48</v>
      </c>
      <c r="E6811">
        <v>16.89</v>
      </c>
      <c r="F6811">
        <v>1.1134999999999999</v>
      </c>
      <c r="G6811">
        <v>75.575000000000003</v>
      </c>
      <c r="H6811">
        <v>49</v>
      </c>
      <c r="I6811">
        <v>239</v>
      </c>
      <c r="J6811">
        <v>308.5</v>
      </c>
    </row>
    <row r="6812" spans="3:10" x14ac:dyDescent="0.25">
      <c r="C6812" s="95">
        <v>34178</v>
      </c>
      <c r="D6812">
        <v>1.4950000000000001</v>
      </c>
      <c r="E6812">
        <v>17.09</v>
      </c>
      <c r="F6812">
        <v>1.1296999999999999</v>
      </c>
      <c r="G6812">
        <v>75.3</v>
      </c>
      <c r="H6812">
        <v>47.8</v>
      </c>
      <c r="I6812">
        <v>241.25</v>
      </c>
      <c r="J6812">
        <v>315.75</v>
      </c>
    </row>
    <row r="6813" spans="3:10" x14ac:dyDescent="0.25">
      <c r="C6813" s="95">
        <v>34177</v>
      </c>
      <c r="D6813">
        <v>1.488</v>
      </c>
      <c r="E6813">
        <v>17.239999999999998</v>
      </c>
      <c r="F6813">
        <v>1.1241000000000001</v>
      </c>
      <c r="G6813">
        <v>74.875</v>
      </c>
      <c r="H6813">
        <v>48</v>
      </c>
      <c r="I6813">
        <v>244.5</v>
      </c>
      <c r="J6813">
        <v>321.5</v>
      </c>
    </row>
    <row r="6814" spans="3:10" x14ac:dyDescent="0.25">
      <c r="C6814" s="95">
        <v>34176</v>
      </c>
      <c r="D6814">
        <v>1.5015000000000001</v>
      </c>
      <c r="E6814">
        <v>16.93</v>
      </c>
      <c r="F6814">
        <v>1.1259999999999999</v>
      </c>
      <c r="G6814">
        <v>74.674999999999997</v>
      </c>
      <c r="H6814">
        <v>47.7</v>
      </c>
      <c r="I6814">
        <v>243.5</v>
      </c>
      <c r="J6814">
        <v>316.5</v>
      </c>
    </row>
    <row r="6815" spans="3:10" x14ac:dyDescent="0.25">
      <c r="C6815" s="95">
        <v>34173</v>
      </c>
      <c r="D6815">
        <v>1.504</v>
      </c>
      <c r="E6815">
        <v>16.690000000000001</v>
      </c>
      <c r="F6815">
        <v>1.1276999999999999</v>
      </c>
      <c r="G6815">
        <v>73.75</v>
      </c>
      <c r="H6815">
        <v>47.45</v>
      </c>
      <c r="I6815">
        <v>244</v>
      </c>
      <c r="J6815">
        <v>314</v>
      </c>
    </row>
    <row r="6816" spans="3:10" x14ac:dyDescent="0.25">
      <c r="C6816" s="95">
        <v>34172</v>
      </c>
      <c r="D6816">
        <v>1.5126999999999999</v>
      </c>
      <c r="E6816">
        <v>16.649999999999999</v>
      </c>
      <c r="F6816">
        <v>1.1396999999999999</v>
      </c>
      <c r="G6816">
        <v>73.474999999999994</v>
      </c>
      <c r="H6816">
        <v>47.524999999999999</v>
      </c>
      <c r="I6816">
        <v>242.5</v>
      </c>
      <c r="J6816">
        <v>311.75</v>
      </c>
    </row>
    <row r="6817" spans="3:10" x14ac:dyDescent="0.25">
      <c r="C6817" s="95">
        <v>34171</v>
      </c>
      <c r="D6817">
        <v>1.5152000000000001</v>
      </c>
      <c r="E6817">
        <v>16.809999999999999</v>
      </c>
      <c r="F6817">
        <v>1.1457999999999999</v>
      </c>
      <c r="G6817">
        <v>72.525000000000006</v>
      </c>
      <c r="H6817">
        <v>47.15</v>
      </c>
      <c r="I6817">
        <v>235.5</v>
      </c>
      <c r="J6817">
        <v>303</v>
      </c>
    </row>
    <row r="6818" spans="3:10" x14ac:dyDescent="0.25">
      <c r="C6818" s="95">
        <v>34170</v>
      </c>
      <c r="D6818">
        <v>1.5118</v>
      </c>
      <c r="E6818">
        <v>16.71</v>
      </c>
      <c r="F6818">
        <v>1.1455</v>
      </c>
      <c r="G6818">
        <v>73.424999999999997</v>
      </c>
      <c r="H6818">
        <v>47.075000000000003</v>
      </c>
      <c r="I6818">
        <v>238.5</v>
      </c>
      <c r="J6818">
        <v>302</v>
      </c>
    </row>
    <row r="6819" spans="3:10" x14ac:dyDescent="0.25">
      <c r="C6819" s="95">
        <v>34169</v>
      </c>
      <c r="D6819">
        <v>1.4984999999999999</v>
      </c>
      <c r="E6819">
        <v>17.05</v>
      </c>
      <c r="F6819">
        <v>1.1395</v>
      </c>
      <c r="G6819">
        <v>72.95</v>
      </c>
      <c r="H6819">
        <v>47.8</v>
      </c>
      <c r="I6819">
        <v>237</v>
      </c>
      <c r="J6819">
        <v>299</v>
      </c>
    </row>
    <row r="6820" spans="3:10" x14ac:dyDescent="0.25">
      <c r="C6820" s="95">
        <v>34166</v>
      </c>
      <c r="D6820">
        <v>1.486</v>
      </c>
      <c r="E6820">
        <v>16.309999999999999</v>
      </c>
      <c r="F6820">
        <v>1.1315</v>
      </c>
      <c r="G6820">
        <v>72.474999999999994</v>
      </c>
      <c r="H6820">
        <v>47.075000000000003</v>
      </c>
      <c r="I6820">
        <v>235.5</v>
      </c>
      <c r="J6820">
        <v>291.25</v>
      </c>
    </row>
    <row r="6821" spans="3:10" x14ac:dyDescent="0.25">
      <c r="C6821" s="95">
        <v>34165</v>
      </c>
      <c r="D6821">
        <v>1.488</v>
      </c>
      <c r="E6821">
        <v>16.38</v>
      </c>
      <c r="F6821">
        <v>1.1302000000000001</v>
      </c>
      <c r="G6821">
        <v>72.3</v>
      </c>
      <c r="H6821">
        <v>47.125</v>
      </c>
      <c r="I6821">
        <v>228.5</v>
      </c>
      <c r="J6821">
        <v>288</v>
      </c>
    </row>
    <row r="6822" spans="3:10" x14ac:dyDescent="0.25">
      <c r="C6822" s="95">
        <v>34164</v>
      </c>
      <c r="D6822">
        <v>1.5017</v>
      </c>
      <c r="E6822">
        <v>16.43</v>
      </c>
      <c r="F6822">
        <v>1.1357999999999999</v>
      </c>
      <c r="G6822">
        <v>73.2</v>
      </c>
      <c r="H6822">
        <v>47.424999999999997</v>
      </c>
      <c r="I6822">
        <v>230.25</v>
      </c>
      <c r="J6822">
        <v>288.25</v>
      </c>
    </row>
    <row r="6823" spans="3:10" x14ac:dyDescent="0.25">
      <c r="C6823" s="95">
        <v>34163</v>
      </c>
      <c r="D6823">
        <v>1.4970000000000001</v>
      </c>
      <c r="E6823">
        <v>16.96</v>
      </c>
      <c r="F6823">
        <v>1.1355999999999999</v>
      </c>
      <c r="G6823">
        <v>73.625</v>
      </c>
      <c r="H6823">
        <v>47.725000000000001</v>
      </c>
      <c r="I6823">
        <v>228.5</v>
      </c>
      <c r="J6823">
        <v>284.5</v>
      </c>
    </row>
    <row r="6824" spans="3:10" x14ac:dyDescent="0.25">
      <c r="C6824" s="95">
        <v>34162</v>
      </c>
      <c r="D6824">
        <v>1.4764999999999999</v>
      </c>
      <c r="E6824">
        <v>16.89</v>
      </c>
      <c r="F6824">
        <v>1.1269</v>
      </c>
      <c r="G6824">
        <v>73.775000000000006</v>
      </c>
      <c r="H6824">
        <v>48.075000000000003</v>
      </c>
      <c r="I6824">
        <v>230.25</v>
      </c>
      <c r="J6824">
        <v>293.5</v>
      </c>
    </row>
    <row r="6825" spans="3:10" x14ac:dyDescent="0.25">
      <c r="C6825" s="95">
        <v>34159</v>
      </c>
      <c r="D6825">
        <v>1.48</v>
      </c>
      <c r="E6825">
        <v>16.649999999999999</v>
      </c>
      <c r="F6825">
        <v>1.1326000000000001</v>
      </c>
      <c r="G6825">
        <v>74.5</v>
      </c>
      <c r="H6825">
        <v>48.024999999999999</v>
      </c>
      <c r="I6825">
        <v>234.5</v>
      </c>
      <c r="J6825">
        <v>296.25</v>
      </c>
    </row>
    <row r="6826" spans="3:10" x14ac:dyDescent="0.25">
      <c r="C6826" s="95">
        <v>34158</v>
      </c>
      <c r="D6826">
        <v>1.4964999999999999</v>
      </c>
      <c r="E6826">
        <v>16.57</v>
      </c>
      <c r="F6826">
        <v>1.1472</v>
      </c>
      <c r="G6826">
        <v>75.275000000000006</v>
      </c>
      <c r="H6826">
        <v>48.524999999999999</v>
      </c>
      <c r="I6826">
        <v>235.5</v>
      </c>
      <c r="J6826">
        <v>302.25</v>
      </c>
    </row>
    <row r="6827" spans="3:10" x14ac:dyDescent="0.25">
      <c r="C6827" s="95">
        <v>34157</v>
      </c>
      <c r="D6827">
        <v>1.494</v>
      </c>
      <c r="E6827">
        <v>16.91</v>
      </c>
      <c r="F6827">
        <v>1.147</v>
      </c>
      <c r="G6827">
        <v>74.924999999999997</v>
      </c>
      <c r="H6827">
        <v>48.774999999999999</v>
      </c>
      <c r="I6827">
        <v>240.25</v>
      </c>
      <c r="J6827">
        <v>305.5</v>
      </c>
    </row>
    <row r="6828" spans="3:10" x14ac:dyDescent="0.25">
      <c r="C6828" s="95">
        <v>34156</v>
      </c>
      <c r="D6828">
        <v>1.5024999999999999</v>
      </c>
      <c r="E6828">
        <v>17.059999999999999</v>
      </c>
      <c r="F6828">
        <v>1.1480999999999999</v>
      </c>
      <c r="G6828">
        <v>74.900000000000006</v>
      </c>
      <c r="H6828">
        <v>49.125</v>
      </c>
      <c r="I6828">
        <v>240.5</v>
      </c>
      <c r="J6828">
        <v>313</v>
      </c>
    </row>
    <row r="6829" spans="3:10" x14ac:dyDescent="0.25">
      <c r="C6829" s="95">
        <v>34155</v>
      </c>
      <c r="D6829">
        <v>1.5092000000000001</v>
      </c>
      <c r="E6829">
        <v>16.93</v>
      </c>
      <c r="F6829">
        <v>1.1536</v>
      </c>
      <c r="G6829">
        <v>75.45</v>
      </c>
      <c r="H6829">
        <v>49.274999999999999</v>
      </c>
      <c r="I6829">
        <v>231.5</v>
      </c>
      <c r="J6829">
        <v>302.25</v>
      </c>
    </row>
    <row r="6830" spans="3:10" x14ac:dyDescent="0.25">
      <c r="C6830" s="95">
        <v>34152</v>
      </c>
      <c r="D6830">
        <v>1.5069999999999999</v>
      </c>
      <c r="E6830">
        <v>16.739999999999998</v>
      </c>
      <c r="F6830">
        <v>1.1535</v>
      </c>
      <c r="G6830">
        <v>75.45</v>
      </c>
      <c r="H6830">
        <v>49.274999999999999</v>
      </c>
      <c r="I6830">
        <v>231.5</v>
      </c>
      <c r="J6830">
        <v>302.25</v>
      </c>
    </row>
    <row r="6831" spans="3:10" x14ac:dyDescent="0.25">
      <c r="C6831" s="95">
        <v>34151</v>
      </c>
      <c r="D6831">
        <v>1.5163</v>
      </c>
      <c r="E6831">
        <v>17.14</v>
      </c>
      <c r="F6831">
        <v>1.1566000000000001</v>
      </c>
      <c r="G6831">
        <v>74.775000000000006</v>
      </c>
      <c r="H6831">
        <v>48.85</v>
      </c>
      <c r="I6831">
        <v>231</v>
      </c>
      <c r="J6831">
        <v>292.25</v>
      </c>
    </row>
    <row r="6832" spans="3:10" x14ac:dyDescent="0.25">
      <c r="C6832" s="95">
        <v>34150</v>
      </c>
      <c r="D6832">
        <v>1.4890000000000001</v>
      </c>
      <c r="E6832">
        <v>17.510000000000002</v>
      </c>
      <c r="F6832">
        <v>1.1466000000000001</v>
      </c>
      <c r="G6832">
        <v>75.05</v>
      </c>
      <c r="H6832">
        <v>47.65</v>
      </c>
      <c r="I6832">
        <v>222.75</v>
      </c>
      <c r="J6832">
        <v>285</v>
      </c>
    </row>
    <row r="6833" spans="3:10" x14ac:dyDescent="0.25">
      <c r="C6833" s="95">
        <v>34149</v>
      </c>
      <c r="D6833">
        <v>1.5125</v>
      </c>
      <c r="E6833">
        <v>17.66</v>
      </c>
      <c r="F6833">
        <v>1.1600999999999999</v>
      </c>
      <c r="G6833">
        <v>74.724999999999994</v>
      </c>
      <c r="H6833">
        <v>47.575000000000003</v>
      </c>
      <c r="I6833">
        <v>217.75</v>
      </c>
      <c r="J6833">
        <v>279.25</v>
      </c>
    </row>
    <row r="6834" spans="3:10" x14ac:dyDescent="0.25">
      <c r="C6834" s="95">
        <v>34148</v>
      </c>
      <c r="D6834">
        <v>1.496</v>
      </c>
      <c r="E6834">
        <v>17.52</v>
      </c>
      <c r="F6834">
        <v>1.1545000000000001</v>
      </c>
      <c r="G6834">
        <v>75.125</v>
      </c>
      <c r="H6834">
        <v>48.174999999999997</v>
      </c>
      <c r="I6834">
        <v>219</v>
      </c>
      <c r="J6834">
        <v>281.25</v>
      </c>
    </row>
    <row r="6835" spans="3:10" x14ac:dyDescent="0.25">
      <c r="C6835" s="95">
        <v>34145</v>
      </c>
      <c r="D6835">
        <v>1.476</v>
      </c>
      <c r="E6835">
        <v>17.45</v>
      </c>
      <c r="F6835">
        <v>1.1462000000000001</v>
      </c>
      <c r="G6835">
        <v>74.55</v>
      </c>
      <c r="H6835">
        <v>48.325000000000003</v>
      </c>
      <c r="I6835">
        <v>219</v>
      </c>
      <c r="J6835">
        <v>282.75</v>
      </c>
    </row>
    <row r="6836" spans="3:10" x14ac:dyDescent="0.25">
      <c r="C6836" s="95">
        <v>34144</v>
      </c>
      <c r="D6836">
        <v>1.468</v>
      </c>
      <c r="E6836">
        <v>17.48</v>
      </c>
      <c r="F6836">
        <v>1.1471</v>
      </c>
      <c r="G6836">
        <v>73.7</v>
      </c>
      <c r="H6836">
        <v>49.024999999999999</v>
      </c>
      <c r="I6836">
        <v>220</v>
      </c>
      <c r="J6836">
        <v>287</v>
      </c>
    </row>
    <row r="6837" spans="3:10" x14ac:dyDescent="0.25">
      <c r="C6837" s="95">
        <v>34143</v>
      </c>
      <c r="D6837">
        <v>1.4730000000000001</v>
      </c>
      <c r="E6837">
        <v>17.48</v>
      </c>
      <c r="F6837">
        <v>1.1573</v>
      </c>
      <c r="G6837">
        <v>75.5</v>
      </c>
      <c r="H6837">
        <v>53.05</v>
      </c>
      <c r="I6837">
        <v>219.75</v>
      </c>
      <c r="J6837">
        <v>289</v>
      </c>
    </row>
    <row r="6838" spans="3:10" x14ac:dyDescent="0.25">
      <c r="C6838" s="95">
        <v>34142</v>
      </c>
      <c r="D6838">
        <v>1.4772000000000001</v>
      </c>
      <c r="E6838">
        <v>17.45</v>
      </c>
      <c r="F6838">
        <v>1.1545000000000001</v>
      </c>
      <c r="G6838">
        <v>75.349999999999994</v>
      </c>
      <c r="H6838">
        <v>52.55</v>
      </c>
      <c r="I6838">
        <v>218.5</v>
      </c>
      <c r="J6838">
        <v>283.25</v>
      </c>
    </row>
    <row r="6839" spans="3:10" x14ac:dyDescent="0.25">
      <c r="C6839" s="95">
        <v>34141</v>
      </c>
      <c r="D6839">
        <v>1.4884999999999999</v>
      </c>
      <c r="E6839">
        <v>17.5</v>
      </c>
      <c r="F6839">
        <v>1.1607000000000001</v>
      </c>
      <c r="G6839">
        <v>76.400000000000006</v>
      </c>
      <c r="H6839">
        <v>52.774999999999999</v>
      </c>
      <c r="I6839">
        <v>218</v>
      </c>
      <c r="J6839">
        <v>280</v>
      </c>
    </row>
    <row r="6840" spans="3:10" x14ac:dyDescent="0.25">
      <c r="C6840" s="95">
        <v>34138</v>
      </c>
      <c r="D6840">
        <v>1.4975000000000001</v>
      </c>
      <c r="E6840">
        <v>17.559999999999999</v>
      </c>
      <c r="F6840">
        <v>1.1657999999999999</v>
      </c>
      <c r="G6840">
        <v>76.724999999999994</v>
      </c>
      <c r="H6840">
        <v>52.25</v>
      </c>
      <c r="I6840">
        <v>216.25</v>
      </c>
      <c r="J6840">
        <v>278.5</v>
      </c>
    </row>
    <row r="6841" spans="3:10" x14ac:dyDescent="0.25">
      <c r="C6841" s="95">
        <v>34137</v>
      </c>
      <c r="D6841">
        <v>1.514</v>
      </c>
      <c r="E6841">
        <v>17.55</v>
      </c>
      <c r="F6841">
        <v>1.1802999999999999</v>
      </c>
      <c r="G6841">
        <v>76.724999999999994</v>
      </c>
      <c r="H6841">
        <v>51.875</v>
      </c>
      <c r="I6841">
        <v>215</v>
      </c>
      <c r="J6841">
        <v>277.5</v>
      </c>
    </row>
    <row r="6842" spans="3:10" x14ac:dyDescent="0.25">
      <c r="C6842" s="95">
        <v>34136</v>
      </c>
      <c r="D6842">
        <v>1.5054000000000001</v>
      </c>
      <c r="E6842">
        <v>17.66</v>
      </c>
      <c r="F6842">
        <v>1.1806000000000001</v>
      </c>
      <c r="G6842">
        <v>76.625</v>
      </c>
      <c r="H6842">
        <v>50.85</v>
      </c>
      <c r="I6842">
        <v>213.5</v>
      </c>
      <c r="J6842">
        <v>278.5</v>
      </c>
    </row>
    <row r="6843" spans="3:10" x14ac:dyDescent="0.25">
      <c r="C6843" s="95">
        <v>34135</v>
      </c>
      <c r="D6843">
        <v>1.516</v>
      </c>
      <c r="E6843">
        <v>17.329999999999998</v>
      </c>
      <c r="F6843">
        <v>1.1879999999999999</v>
      </c>
      <c r="G6843">
        <v>76.95</v>
      </c>
      <c r="H6843">
        <v>51.25</v>
      </c>
      <c r="I6843">
        <v>212.75</v>
      </c>
      <c r="J6843">
        <v>281</v>
      </c>
    </row>
    <row r="6844" spans="3:10" x14ac:dyDescent="0.25">
      <c r="C6844" s="95">
        <v>34134</v>
      </c>
      <c r="D6844">
        <v>1.5267999999999999</v>
      </c>
      <c r="E6844">
        <v>17.559999999999999</v>
      </c>
      <c r="F6844">
        <v>1.2007000000000001</v>
      </c>
      <c r="G6844">
        <v>77.900000000000006</v>
      </c>
      <c r="H6844">
        <v>51.225000000000001</v>
      </c>
      <c r="I6844">
        <v>214.5</v>
      </c>
      <c r="J6844">
        <v>285.75</v>
      </c>
    </row>
    <row r="6845" spans="3:10" x14ac:dyDescent="0.25">
      <c r="C6845" s="95">
        <v>34131</v>
      </c>
      <c r="D6845">
        <v>1.5215000000000001</v>
      </c>
      <c r="E6845">
        <v>17.66</v>
      </c>
      <c r="F6845">
        <v>1.2003999999999999</v>
      </c>
      <c r="G6845">
        <v>77.924999999999997</v>
      </c>
      <c r="H6845">
        <v>50.5</v>
      </c>
      <c r="I6845">
        <v>215</v>
      </c>
      <c r="J6845">
        <v>283.75</v>
      </c>
    </row>
    <row r="6846" spans="3:10" x14ac:dyDescent="0.25">
      <c r="C6846" s="95">
        <v>34130</v>
      </c>
      <c r="D6846">
        <v>1.5305</v>
      </c>
      <c r="E6846">
        <v>17.96</v>
      </c>
      <c r="F6846">
        <v>1.2005999999999999</v>
      </c>
      <c r="G6846">
        <v>77.599999999999994</v>
      </c>
      <c r="H6846">
        <v>51.25</v>
      </c>
      <c r="I6846">
        <v>217.5</v>
      </c>
      <c r="J6846">
        <v>283.5</v>
      </c>
    </row>
    <row r="6847" spans="3:10" x14ac:dyDescent="0.25">
      <c r="C6847" s="95">
        <v>34129</v>
      </c>
      <c r="D6847">
        <v>1.5145</v>
      </c>
      <c r="E6847">
        <v>18.260000000000002</v>
      </c>
      <c r="F6847">
        <v>1.1957</v>
      </c>
      <c r="G6847">
        <v>77.349999999999994</v>
      </c>
      <c r="H6847">
        <v>51.575000000000003</v>
      </c>
      <c r="I6847">
        <v>219.25</v>
      </c>
      <c r="J6847">
        <v>285.5</v>
      </c>
    </row>
    <row r="6848" spans="3:10" x14ac:dyDescent="0.25">
      <c r="C6848" s="95">
        <v>34128</v>
      </c>
      <c r="D6848">
        <v>1.5189999999999999</v>
      </c>
      <c r="E6848">
        <v>18.27</v>
      </c>
      <c r="F6848">
        <v>1.2021999999999999</v>
      </c>
      <c r="G6848">
        <v>76.924999999999997</v>
      </c>
      <c r="H6848">
        <v>51.774999999999999</v>
      </c>
      <c r="I6848">
        <v>220.25</v>
      </c>
      <c r="J6848">
        <v>284.75</v>
      </c>
    </row>
    <row r="6849" spans="3:10" x14ac:dyDescent="0.25">
      <c r="C6849" s="95">
        <v>34127</v>
      </c>
      <c r="D6849">
        <v>1.5249999999999999</v>
      </c>
      <c r="E6849">
        <v>18.190000000000001</v>
      </c>
      <c r="F6849">
        <v>1.2055</v>
      </c>
      <c r="G6849">
        <v>77.125</v>
      </c>
      <c r="H6849">
        <v>51.65</v>
      </c>
      <c r="I6849">
        <v>222</v>
      </c>
      <c r="J6849">
        <v>286.75</v>
      </c>
    </row>
    <row r="6850" spans="3:10" x14ac:dyDescent="0.25">
      <c r="C6850" s="95">
        <v>34124</v>
      </c>
      <c r="D6850">
        <v>1.5085</v>
      </c>
      <c r="E6850">
        <v>18.309999999999999</v>
      </c>
      <c r="F6850">
        <v>1.1994</v>
      </c>
      <c r="G6850">
        <v>76.474999999999994</v>
      </c>
      <c r="H6850">
        <v>50.95</v>
      </c>
      <c r="I6850">
        <v>219.25</v>
      </c>
      <c r="J6850">
        <v>285.25</v>
      </c>
    </row>
    <row r="6851" spans="3:10" x14ac:dyDescent="0.25">
      <c r="C6851" s="95">
        <v>34123</v>
      </c>
      <c r="D6851">
        <v>1.548</v>
      </c>
      <c r="E6851">
        <v>18.309999999999999</v>
      </c>
      <c r="F6851">
        <v>1.222</v>
      </c>
      <c r="G6851">
        <v>75.474999999999994</v>
      </c>
      <c r="H6851">
        <v>51.3</v>
      </c>
      <c r="I6851">
        <v>219</v>
      </c>
      <c r="J6851">
        <v>285.25</v>
      </c>
    </row>
    <row r="6852" spans="3:10" x14ac:dyDescent="0.25">
      <c r="C6852" s="95">
        <v>34122</v>
      </c>
      <c r="D6852">
        <v>1.54</v>
      </c>
      <c r="E6852">
        <v>18.54</v>
      </c>
      <c r="F6852">
        <v>1.2198</v>
      </c>
      <c r="G6852">
        <v>75</v>
      </c>
      <c r="H6852">
        <v>51.575000000000003</v>
      </c>
      <c r="I6852">
        <v>219.25</v>
      </c>
      <c r="J6852">
        <v>284.5</v>
      </c>
    </row>
    <row r="6853" spans="3:10" x14ac:dyDescent="0.25">
      <c r="C6853" s="95">
        <v>34121</v>
      </c>
      <c r="D6853">
        <v>1.554</v>
      </c>
      <c r="E6853">
        <v>18.72</v>
      </c>
      <c r="F6853">
        <v>1.2295</v>
      </c>
      <c r="G6853">
        <v>75.375</v>
      </c>
      <c r="H6853">
        <v>51.2</v>
      </c>
      <c r="I6853">
        <v>219.5</v>
      </c>
      <c r="J6853">
        <v>282.75</v>
      </c>
    </row>
    <row r="6854" spans="3:10" x14ac:dyDescent="0.25">
      <c r="C6854" s="95">
        <v>34120</v>
      </c>
      <c r="D6854">
        <v>1.5609999999999999</v>
      </c>
      <c r="E6854">
        <v>18.600000000000001</v>
      </c>
      <c r="F6854">
        <v>1.2238</v>
      </c>
      <c r="G6854">
        <v>75.325000000000003</v>
      </c>
      <c r="H6854">
        <v>51.375</v>
      </c>
      <c r="I6854">
        <v>224.5</v>
      </c>
      <c r="J6854">
        <v>288.25</v>
      </c>
    </row>
    <row r="6855" spans="3:10" x14ac:dyDescent="0.25">
      <c r="C6855" s="95">
        <v>34117</v>
      </c>
      <c r="D6855">
        <v>1.5607</v>
      </c>
      <c r="E6855">
        <v>18.600000000000001</v>
      </c>
      <c r="F6855">
        <v>1.2290000000000001</v>
      </c>
      <c r="G6855">
        <v>75.325000000000003</v>
      </c>
      <c r="H6855">
        <v>51.375</v>
      </c>
      <c r="I6855">
        <v>224.5</v>
      </c>
      <c r="J6855">
        <v>288.25</v>
      </c>
    </row>
    <row r="6856" spans="3:10" x14ac:dyDescent="0.25">
      <c r="C6856" s="95">
        <v>34116</v>
      </c>
      <c r="D6856">
        <v>1.5622</v>
      </c>
      <c r="E6856">
        <v>18.59</v>
      </c>
      <c r="F6856">
        <v>1.2175</v>
      </c>
      <c r="G6856">
        <v>75.25</v>
      </c>
      <c r="H6856">
        <v>51.9</v>
      </c>
      <c r="I6856">
        <v>224.5</v>
      </c>
      <c r="J6856">
        <v>288.5</v>
      </c>
    </row>
    <row r="6857" spans="3:10" x14ac:dyDescent="0.25">
      <c r="C6857" s="95">
        <v>34115</v>
      </c>
      <c r="D6857">
        <v>1.5469999999999999</v>
      </c>
      <c r="E6857">
        <v>18.48</v>
      </c>
      <c r="F6857">
        <v>1.2022999999999999</v>
      </c>
      <c r="G6857">
        <v>75.3</v>
      </c>
      <c r="H6857">
        <v>52.8</v>
      </c>
      <c r="I6857">
        <v>226</v>
      </c>
      <c r="J6857">
        <v>289</v>
      </c>
    </row>
    <row r="6858" spans="3:10" x14ac:dyDescent="0.25">
      <c r="C6858" s="95">
        <v>34114</v>
      </c>
      <c r="D6858">
        <v>1.5421</v>
      </c>
      <c r="E6858">
        <v>18.489999999999998</v>
      </c>
      <c r="F6858">
        <v>1.2016</v>
      </c>
      <c r="G6858">
        <v>75.599999999999994</v>
      </c>
      <c r="H6858">
        <v>53.024999999999999</v>
      </c>
      <c r="I6858">
        <v>224.75</v>
      </c>
      <c r="J6858">
        <v>288.75</v>
      </c>
    </row>
    <row r="6859" spans="3:10" x14ac:dyDescent="0.25">
      <c r="C6859" s="95">
        <v>34113</v>
      </c>
      <c r="D6859">
        <v>1.538</v>
      </c>
      <c r="E6859">
        <v>18.329999999999998</v>
      </c>
      <c r="F6859">
        <v>1.1973</v>
      </c>
      <c r="G6859">
        <v>75.599999999999994</v>
      </c>
      <c r="H6859">
        <v>52.875</v>
      </c>
      <c r="I6859">
        <v>227.25</v>
      </c>
      <c r="J6859">
        <v>293.5</v>
      </c>
    </row>
    <row r="6860" spans="3:10" x14ac:dyDescent="0.25">
      <c r="C6860" s="95">
        <v>34110</v>
      </c>
      <c r="D6860">
        <v>1.5415000000000001</v>
      </c>
      <c r="E6860">
        <v>18.43</v>
      </c>
      <c r="F6860">
        <v>1.2052</v>
      </c>
      <c r="G6860">
        <v>75.875</v>
      </c>
      <c r="H6860">
        <v>52.85</v>
      </c>
      <c r="I6860">
        <v>228.25</v>
      </c>
      <c r="J6860">
        <v>297.75</v>
      </c>
    </row>
    <row r="6861" spans="3:10" x14ac:dyDescent="0.25">
      <c r="C6861" s="95">
        <v>34109</v>
      </c>
      <c r="D6861">
        <v>1.556</v>
      </c>
      <c r="E6861">
        <v>18.45</v>
      </c>
      <c r="F6861">
        <v>1.2101999999999999</v>
      </c>
      <c r="G6861">
        <v>75.825000000000003</v>
      </c>
      <c r="H6861">
        <v>53.274999999999999</v>
      </c>
      <c r="I6861">
        <v>222</v>
      </c>
      <c r="J6861">
        <v>351</v>
      </c>
    </row>
    <row r="6862" spans="3:10" x14ac:dyDescent="0.25">
      <c r="C6862" s="95">
        <v>34108</v>
      </c>
      <c r="D6862">
        <v>1.5429999999999999</v>
      </c>
      <c r="E6862">
        <v>18.2</v>
      </c>
      <c r="F6862">
        <v>1.2054</v>
      </c>
      <c r="G6862">
        <v>75.8</v>
      </c>
      <c r="H6862">
        <v>52.05</v>
      </c>
      <c r="I6862">
        <v>222</v>
      </c>
      <c r="J6862">
        <v>351</v>
      </c>
    </row>
    <row r="6863" spans="3:10" x14ac:dyDescent="0.25">
      <c r="C6863" s="95">
        <v>34107</v>
      </c>
      <c r="D6863">
        <v>1.5355000000000001</v>
      </c>
      <c r="E6863">
        <v>18.28</v>
      </c>
      <c r="F6863">
        <v>1.2053</v>
      </c>
      <c r="G6863">
        <v>75.875</v>
      </c>
      <c r="H6863">
        <v>51.674999999999997</v>
      </c>
      <c r="I6863">
        <v>224.75</v>
      </c>
      <c r="J6863">
        <v>364.75</v>
      </c>
    </row>
    <row r="6864" spans="3:10" x14ac:dyDescent="0.25">
      <c r="C6864" s="95">
        <v>34106</v>
      </c>
      <c r="D6864">
        <v>1.5345</v>
      </c>
      <c r="E6864">
        <v>18.41</v>
      </c>
      <c r="F6864">
        <v>1.2101</v>
      </c>
      <c r="G6864">
        <v>76.75</v>
      </c>
      <c r="H6864">
        <v>51.95</v>
      </c>
      <c r="I6864">
        <v>221.75</v>
      </c>
      <c r="J6864">
        <v>358.5</v>
      </c>
    </row>
    <row r="6865" spans="3:10" x14ac:dyDescent="0.25">
      <c r="C6865" s="95">
        <v>34103</v>
      </c>
      <c r="D6865">
        <v>1.5375000000000001</v>
      </c>
      <c r="E6865">
        <v>18.600000000000001</v>
      </c>
      <c r="F6865">
        <v>1.2170000000000001</v>
      </c>
      <c r="G6865">
        <v>76.474999999999994</v>
      </c>
      <c r="H6865">
        <v>51.9</v>
      </c>
      <c r="I6865">
        <v>223</v>
      </c>
      <c r="J6865">
        <v>354.75</v>
      </c>
    </row>
    <row r="6866" spans="3:10" x14ac:dyDescent="0.25">
      <c r="C6866" s="95">
        <v>34102</v>
      </c>
      <c r="D6866">
        <v>1.5225</v>
      </c>
      <c r="E6866">
        <v>18.7</v>
      </c>
      <c r="F6866">
        <v>1.2063999999999999</v>
      </c>
      <c r="G6866">
        <v>76.875</v>
      </c>
      <c r="H6866">
        <v>51.524999999999999</v>
      </c>
      <c r="I6866">
        <v>225.25</v>
      </c>
      <c r="J6866">
        <v>355</v>
      </c>
    </row>
    <row r="6867" spans="3:10" x14ac:dyDescent="0.25">
      <c r="C6867" s="95">
        <v>34101</v>
      </c>
      <c r="D6867">
        <v>1.5329999999999999</v>
      </c>
      <c r="E6867">
        <v>18.97</v>
      </c>
      <c r="F6867">
        <v>1.2139</v>
      </c>
      <c r="G6867">
        <v>76.625</v>
      </c>
      <c r="H6867">
        <v>51.325000000000003</v>
      </c>
      <c r="I6867">
        <v>228.5</v>
      </c>
      <c r="J6867">
        <v>363</v>
      </c>
    </row>
    <row r="6868" spans="3:10" x14ac:dyDescent="0.25">
      <c r="C6868" s="95">
        <v>34100</v>
      </c>
      <c r="D6868">
        <v>1.5402</v>
      </c>
      <c r="E6868">
        <v>19.07</v>
      </c>
      <c r="F6868">
        <v>1.2155</v>
      </c>
      <c r="G6868">
        <v>77.125</v>
      </c>
      <c r="H6868">
        <v>50.95</v>
      </c>
      <c r="I6868">
        <v>225.5</v>
      </c>
      <c r="J6868">
        <v>353.75</v>
      </c>
    </row>
    <row r="6869" spans="3:10" x14ac:dyDescent="0.25">
      <c r="C6869" s="95">
        <v>34099</v>
      </c>
      <c r="D6869">
        <v>1.532</v>
      </c>
      <c r="E6869">
        <v>19.100000000000001</v>
      </c>
      <c r="F6869">
        <v>1.2150000000000001</v>
      </c>
      <c r="G6869">
        <v>76.95</v>
      </c>
      <c r="H6869">
        <v>50.674999999999997</v>
      </c>
      <c r="I6869">
        <v>224.75</v>
      </c>
      <c r="J6869">
        <v>348</v>
      </c>
    </row>
    <row r="6870" spans="3:10" x14ac:dyDescent="0.25">
      <c r="C6870" s="95">
        <v>34096</v>
      </c>
      <c r="D6870">
        <v>1.5697000000000001</v>
      </c>
      <c r="E6870">
        <v>19.190000000000001</v>
      </c>
      <c r="F6870">
        <v>1.2341</v>
      </c>
      <c r="G6870">
        <v>76.45</v>
      </c>
      <c r="H6870">
        <v>52.174999999999997</v>
      </c>
      <c r="I6870">
        <v>227.75</v>
      </c>
      <c r="J6870">
        <v>347</v>
      </c>
    </row>
    <row r="6871" spans="3:10" x14ac:dyDescent="0.25">
      <c r="C6871" s="95">
        <v>34095</v>
      </c>
      <c r="D6871">
        <v>1.581</v>
      </c>
      <c r="E6871">
        <v>19.16</v>
      </c>
      <c r="F6871">
        <v>1.2430000000000001</v>
      </c>
      <c r="G6871">
        <v>76.674999999999997</v>
      </c>
      <c r="H6871">
        <v>52.274999999999999</v>
      </c>
      <c r="I6871">
        <v>228.75</v>
      </c>
      <c r="J6871">
        <v>348</v>
      </c>
    </row>
    <row r="6872" spans="3:10" x14ac:dyDescent="0.25">
      <c r="C6872" s="95">
        <v>34094</v>
      </c>
      <c r="D6872">
        <v>1.5660000000000001</v>
      </c>
      <c r="E6872">
        <v>19.16</v>
      </c>
      <c r="F6872">
        <v>1.238</v>
      </c>
      <c r="G6872">
        <v>76.224999999999994</v>
      </c>
      <c r="H6872">
        <v>52.075000000000003</v>
      </c>
      <c r="I6872">
        <v>227</v>
      </c>
      <c r="J6872">
        <v>349.5</v>
      </c>
    </row>
    <row r="6873" spans="3:10" x14ac:dyDescent="0.25">
      <c r="C6873" s="95">
        <v>34093</v>
      </c>
      <c r="D6873">
        <v>1.5669999999999999</v>
      </c>
      <c r="E6873">
        <v>19.05</v>
      </c>
      <c r="F6873">
        <v>1.2401</v>
      </c>
      <c r="G6873">
        <v>76.974999999999994</v>
      </c>
      <c r="H6873">
        <v>52.55</v>
      </c>
      <c r="I6873">
        <v>227.75</v>
      </c>
      <c r="J6873">
        <v>350.5</v>
      </c>
    </row>
    <row r="6874" spans="3:10" x14ac:dyDescent="0.25">
      <c r="C6874" s="95">
        <v>34092</v>
      </c>
      <c r="D6874">
        <v>1.5640000000000001</v>
      </c>
      <c r="E6874">
        <v>19.149999999999999</v>
      </c>
      <c r="F6874">
        <v>1.2364999999999999</v>
      </c>
      <c r="G6874">
        <v>77.224999999999994</v>
      </c>
      <c r="H6874">
        <v>52.6</v>
      </c>
      <c r="I6874">
        <v>228.75</v>
      </c>
      <c r="J6874">
        <v>347.5</v>
      </c>
    </row>
    <row r="6875" spans="3:10" x14ac:dyDescent="0.25">
      <c r="C6875" s="95">
        <v>34089</v>
      </c>
      <c r="D6875">
        <v>1.573</v>
      </c>
      <c r="E6875">
        <v>19.149999999999999</v>
      </c>
      <c r="F6875">
        <v>1.2324999999999999</v>
      </c>
      <c r="G6875">
        <v>76.775000000000006</v>
      </c>
      <c r="H6875">
        <v>51.35</v>
      </c>
      <c r="I6875">
        <v>228</v>
      </c>
      <c r="J6875">
        <v>348</v>
      </c>
    </row>
    <row r="6876" spans="3:10" x14ac:dyDescent="0.25">
      <c r="C6876" s="95">
        <v>34088</v>
      </c>
      <c r="D6876">
        <v>1.5734999999999999</v>
      </c>
      <c r="E6876">
        <v>19.149999999999999</v>
      </c>
      <c r="F6876">
        <v>1.238</v>
      </c>
      <c r="G6876">
        <v>76.95</v>
      </c>
      <c r="H6876">
        <v>52.3</v>
      </c>
      <c r="I6876">
        <v>224.25</v>
      </c>
      <c r="J6876">
        <v>343.75</v>
      </c>
    </row>
    <row r="6877" spans="3:10" x14ac:dyDescent="0.25">
      <c r="C6877" s="95">
        <v>34087</v>
      </c>
      <c r="D6877">
        <v>1.5732999999999999</v>
      </c>
      <c r="E6877">
        <v>18.79</v>
      </c>
      <c r="F6877">
        <v>1.2383</v>
      </c>
      <c r="G6877">
        <v>76.724999999999994</v>
      </c>
      <c r="H6877">
        <v>51.9</v>
      </c>
      <c r="I6877">
        <v>223.25</v>
      </c>
      <c r="J6877">
        <v>350.75</v>
      </c>
    </row>
    <row r="6878" spans="3:10" x14ac:dyDescent="0.25">
      <c r="C6878" s="95">
        <v>34086</v>
      </c>
      <c r="D6878">
        <v>1.5734999999999999</v>
      </c>
      <c r="E6878">
        <v>18.760000000000002</v>
      </c>
      <c r="F6878">
        <v>1.2310000000000001</v>
      </c>
      <c r="G6878">
        <v>76.650000000000006</v>
      </c>
      <c r="H6878">
        <v>52.05</v>
      </c>
      <c r="I6878">
        <v>223</v>
      </c>
      <c r="J6878">
        <v>347.5</v>
      </c>
    </row>
    <row r="6879" spans="3:10" x14ac:dyDescent="0.25">
      <c r="C6879" s="95">
        <v>34085</v>
      </c>
      <c r="D6879">
        <v>1.5854999999999999</v>
      </c>
      <c r="E6879">
        <v>18.899999999999999</v>
      </c>
      <c r="F6879">
        <v>1.2435</v>
      </c>
      <c r="G6879">
        <v>76.224999999999994</v>
      </c>
      <c r="H6879">
        <v>51.774999999999999</v>
      </c>
      <c r="I6879">
        <v>225.5</v>
      </c>
      <c r="J6879">
        <v>352.25</v>
      </c>
    </row>
    <row r="6880" spans="3:10" x14ac:dyDescent="0.25">
      <c r="C6880" s="95">
        <v>34082</v>
      </c>
      <c r="D6880">
        <v>1.5740000000000001</v>
      </c>
      <c r="E6880">
        <v>18.91</v>
      </c>
      <c r="F6880">
        <v>1.2321</v>
      </c>
      <c r="G6880">
        <v>80.900000000000006</v>
      </c>
      <c r="H6880">
        <v>47.325000000000003</v>
      </c>
      <c r="I6880">
        <v>224.25</v>
      </c>
      <c r="J6880">
        <v>352.25</v>
      </c>
    </row>
    <row r="6881" spans="3:10" x14ac:dyDescent="0.25">
      <c r="C6881" s="95">
        <v>34081</v>
      </c>
      <c r="D6881">
        <v>1.5629999999999999</v>
      </c>
      <c r="E6881">
        <v>18.760000000000002</v>
      </c>
      <c r="F6881">
        <v>1.2264999999999999</v>
      </c>
      <c r="G6881">
        <v>82.174999999999997</v>
      </c>
      <c r="H6881">
        <v>46.274999999999999</v>
      </c>
      <c r="I6881">
        <v>226.25</v>
      </c>
      <c r="J6881">
        <v>360.75</v>
      </c>
    </row>
    <row r="6882" spans="3:10" x14ac:dyDescent="0.25">
      <c r="C6882" s="95">
        <v>34080</v>
      </c>
      <c r="D6882">
        <v>1.5395000000000001</v>
      </c>
      <c r="E6882">
        <v>18.88</v>
      </c>
      <c r="F6882">
        <v>1.2184999999999999</v>
      </c>
      <c r="G6882">
        <v>82.025000000000006</v>
      </c>
      <c r="H6882">
        <v>46.35</v>
      </c>
      <c r="I6882">
        <v>228</v>
      </c>
      <c r="J6882">
        <v>362.75</v>
      </c>
    </row>
    <row r="6883" spans="3:10" x14ac:dyDescent="0.25">
      <c r="C6883" s="95">
        <v>34079</v>
      </c>
      <c r="D6883">
        <v>1.5471999999999999</v>
      </c>
      <c r="E6883">
        <v>18.8</v>
      </c>
      <c r="F6883">
        <v>1.2195</v>
      </c>
      <c r="G6883">
        <v>81.474999999999994</v>
      </c>
      <c r="H6883">
        <v>46.15</v>
      </c>
      <c r="I6883">
        <v>231.25</v>
      </c>
      <c r="J6883">
        <v>358.75</v>
      </c>
    </row>
    <row r="6884" spans="3:10" x14ac:dyDescent="0.25">
      <c r="C6884" s="95">
        <v>34078</v>
      </c>
      <c r="D6884">
        <v>1.5411999999999999</v>
      </c>
      <c r="E6884">
        <v>18.72</v>
      </c>
      <c r="F6884">
        <v>1.2182999999999999</v>
      </c>
      <c r="G6884">
        <v>81.650000000000006</v>
      </c>
      <c r="H6884">
        <v>46.1</v>
      </c>
      <c r="I6884">
        <v>229.5</v>
      </c>
      <c r="J6884">
        <v>361.25</v>
      </c>
    </row>
    <row r="6885" spans="3:10" x14ac:dyDescent="0.25">
      <c r="C6885" s="95">
        <v>34075</v>
      </c>
      <c r="D6885">
        <v>1.5249999999999999</v>
      </c>
      <c r="E6885">
        <v>18.809999999999999</v>
      </c>
      <c r="F6885">
        <v>1.2055</v>
      </c>
      <c r="G6885">
        <v>81.025000000000006</v>
      </c>
      <c r="H6885">
        <v>46.375</v>
      </c>
      <c r="I6885">
        <v>227.75</v>
      </c>
      <c r="J6885">
        <v>360</v>
      </c>
    </row>
    <row r="6886" spans="3:10" x14ac:dyDescent="0.25">
      <c r="C6886" s="95">
        <v>34074</v>
      </c>
      <c r="D6886">
        <v>1.5375000000000001</v>
      </c>
      <c r="E6886">
        <v>18.850000000000001</v>
      </c>
      <c r="F6886">
        <v>1.2128000000000001</v>
      </c>
      <c r="G6886">
        <v>81.900000000000006</v>
      </c>
      <c r="H6886">
        <v>47.075000000000003</v>
      </c>
      <c r="I6886">
        <v>231.75</v>
      </c>
      <c r="J6886">
        <v>355.5</v>
      </c>
    </row>
    <row r="6887" spans="3:10" x14ac:dyDescent="0.25">
      <c r="C6887" s="95">
        <v>34073</v>
      </c>
      <c r="D6887">
        <v>1.5529999999999999</v>
      </c>
      <c r="E6887">
        <v>18.86</v>
      </c>
      <c r="F6887">
        <v>1.2216</v>
      </c>
      <c r="G6887">
        <v>82.224999999999994</v>
      </c>
      <c r="H6887">
        <v>47.5</v>
      </c>
      <c r="I6887">
        <v>231</v>
      </c>
      <c r="J6887">
        <v>349.75</v>
      </c>
    </row>
    <row r="6888" spans="3:10" x14ac:dyDescent="0.25">
      <c r="C6888" s="95">
        <v>34072</v>
      </c>
      <c r="D6888">
        <v>1.5585</v>
      </c>
      <c r="E6888">
        <v>18.91</v>
      </c>
      <c r="F6888">
        <v>1.2315</v>
      </c>
      <c r="G6888">
        <v>82.275000000000006</v>
      </c>
      <c r="H6888">
        <v>47.174999999999997</v>
      </c>
      <c r="I6888">
        <v>233</v>
      </c>
      <c r="J6888">
        <v>351.25</v>
      </c>
    </row>
    <row r="6889" spans="3:10" x14ac:dyDescent="0.25">
      <c r="C6889" s="95">
        <v>34071</v>
      </c>
      <c r="D6889">
        <v>1.5465</v>
      </c>
      <c r="E6889">
        <v>18.77</v>
      </c>
      <c r="F6889">
        <v>1.2216</v>
      </c>
      <c r="G6889">
        <v>81.849999999999994</v>
      </c>
      <c r="H6889">
        <v>47.55</v>
      </c>
      <c r="I6889">
        <v>233</v>
      </c>
      <c r="J6889">
        <v>350.5</v>
      </c>
    </row>
    <row r="6890" spans="3:10" x14ac:dyDescent="0.25">
      <c r="C6890" s="95">
        <v>34068</v>
      </c>
      <c r="D6890">
        <v>1.5275000000000001</v>
      </c>
      <c r="E6890">
        <v>18.77</v>
      </c>
      <c r="F6890">
        <v>1.2126999999999999</v>
      </c>
      <c r="G6890">
        <v>81.224999999999994</v>
      </c>
      <c r="H6890">
        <v>47.274999999999999</v>
      </c>
      <c r="I6890">
        <v>231.75</v>
      </c>
      <c r="J6890">
        <v>348.5</v>
      </c>
    </row>
    <row r="6891" spans="3:10" x14ac:dyDescent="0.25">
      <c r="C6891" s="95">
        <v>34067</v>
      </c>
      <c r="D6891">
        <v>1.5269999999999999</v>
      </c>
      <c r="E6891">
        <v>18.77</v>
      </c>
      <c r="F6891">
        <v>1.2115</v>
      </c>
      <c r="G6891">
        <v>81.224999999999994</v>
      </c>
      <c r="H6891">
        <v>47.274999999999999</v>
      </c>
      <c r="I6891">
        <v>231.75</v>
      </c>
      <c r="J6891">
        <v>348.5</v>
      </c>
    </row>
    <row r="6892" spans="3:10" x14ac:dyDescent="0.25">
      <c r="C6892" s="95">
        <v>34066</v>
      </c>
      <c r="D6892">
        <v>1.5135000000000001</v>
      </c>
      <c r="E6892">
        <v>18.86</v>
      </c>
      <c r="F6892">
        <v>1.2009000000000001</v>
      </c>
      <c r="G6892">
        <v>81.45</v>
      </c>
      <c r="H6892">
        <v>47.3</v>
      </c>
      <c r="I6892">
        <v>231.5</v>
      </c>
      <c r="J6892">
        <v>344.5</v>
      </c>
    </row>
    <row r="6893" spans="3:10" x14ac:dyDescent="0.25">
      <c r="C6893" s="95">
        <v>34065</v>
      </c>
      <c r="D6893">
        <v>1.5129999999999999</v>
      </c>
      <c r="E6893">
        <v>18.78</v>
      </c>
      <c r="F6893">
        <v>1.2061999999999999</v>
      </c>
      <c r="G6893">
        <v>81.099999999999994</v>
      </c>
      <c r="H6893">
        <v>47.875</v>
      </c>
      <c r="I6893">
        <v>229.25</v>
      </c>
      <c r="J6893">
        <v>343.5</v>
      </c>
    </row>
    <row r="6894" spans="3:10" x14ac:dyDescent="0.25">
      <c r="C6894" s="95">
        <v>34064</v>
      </c>
      <c r="D6894">
        <v>1.5195000000000001</v>
      </c>
      <c r="E6894">
        <v>19.059999999999999</v>
      </c>
      <c r="F6894">
        <v>1.2159</v>
      </c>
      <c r="G6894">
        <v>81.150000000000006</v>
      </c>
      <c r="H6894">
        <v>47.55</v>
      </c>
      <c r="I6894">
        <v>229.75</v>
      </c>
      <c r="J6894">
        <v>350.5</v>
      </c>
    </row>
    <row r="6895" spans="3:10" x14ac:dyDescent="0.25">
      <c r="C6895" s="95">
        <v>34061</v>
      </c>
      <c r="D6895">
        <v>1.5215000000000001</v>
      </c>
      <c r="E6895">
        <v>19.11</v>
      </c>
      <c r="F6895">
        <v>1.2142999999999999</v>
      </c>
      <c r="G6895">
        <v>80.525000000000006</v>
      </c>
      <c r="H6895">
        <v>48.2</v>
      </c>
      <c r="I6895">
        <v>230.75</v>
      </c>
      <c r="J6895">
        <v>355</v>
      </c>
    </row>
    <row r="6896" spans="3:10" x14ac:dyDescent="0.25">
      <c r="C6896" s="95">
        <v>34060</v>
      </c>
      <c r="D6896">
        <v>1.53</v>
      </c>
      <c r="E6896">
        <v>19</v>
      </c>
      <c r="F6896">
        <v>1.2170000000000001</v>
      </c>
      <c r="G6896">
        <v>81</v>
      </c>
      <c r="H6896">
        <v>49.7</v>
      </c>
      <c r="I6896">
        <v>230</v>
      </c>
      <c r="J6896">
        <v>350.25</v>
      </c>
    </row>
    <row r="6897" spans="3:10" x14ac:dyDescent="0.25">
      <c r="C6897" s="95">
        <v>34059</v>
      </c>
      <c r="D6897">
        <v>1.5143</v>
      </c>
      <c r="E6897">
        <v>18.899999999999999</v>
      </c>
      <c r="F6897">
        <v>1.2064999999999999</v>
      </c>
      <c r="G6897">
        <v>81.849999999999994</v>
      </c>
      <c r="H6897">
        <v>50.475000000000001</v>
      </c>
      <c r="I6897">
        <v>230.25</v>
      </c>
      <c r="J6897">
        <v>347.25</v>
      </c>
    </row>
    <row r="6898" spans="3:10" x14ac:dyDescent="0.25">
      <c r="C6898" s="95">
        <v>34058</v>
      </c>
      <c r="D6898">
        <v>1.4925999999999999</v>
      </c>
      <c r="E6898">
        <v>18.66</v>
      </c>
      <c r="F6898">
        <v>1.1970000000000001</v>
      </c>
      <c r="G6898">
        <v>81.849999999999994</v>
      </c>
      <c r="H6898">
        <v>49.524999999999999</v>
      </c>
      <c r="I6898">
        <v>230.25</v>
      </c>
      <c r="J6898">
        <v>346.75</v>
      </c>
    </row>
    <row r="6899" spans="3:10" x14ac:dyDescent="0.25">
      <c r="C6899" s="95">
        <v>34057</v>
      </c>
      <c r="D6899">
        <v>1.4913000000000001</v>
      </c>
      <c r="E6899">
        <v>18.79</v>
      </c>
      <c r="F6899">
        <v>1.1917</v>
      </c>
      <c r="G6899">
        <v>82.7</v>
      </c>
      <c r="H6899">
        <v>49.3</v>
      </c>
      <c r="I6899">
        <v>230.25</v>
      </c>
      <c r="J6899">
        <v>341.75</v>
      </c>
    </row>
    <row r="6900" spans="3:10" x14ac:dyDescent="0.25">
      <c r="C6900" s="95">
        <v>34054</v>
      </c>
      <c r="D6900">
        <v>1.4864999999999999</v>
      </c>
      <c r="E6900">
        <v>18.75</v>
      </c>
      <c r="F6900">
        <v>1.1870000000000001</v>
      </c>
      <c r="G6900">
        <v>82.625</v>
      </c>
      <c r="H6900">
        <v>50.6</v>
      </c>
      <c r="I6900">
        <v>228.75</v>
      </c>
      <c r="J6900">
        <v>342.5</v>
      </c>
    </row>
    <row r="6901" spans="3:10" x14ac:dyDescent="0.25">
      <c r="C6901" s="95">
        <v>34053</v>
      </c>
      <c r="D6901">
        <v>1.474</v>
      </c>
      <c r="E6901">
        <v>18.77</v>
      </c>
      <c r="F6901">
        <v>1.1803999999999999</v>
      </c>
      <c r="G6901">
        <v>82.775000000000006</v>
      </c>
      <c r="H6901">
        <v>49.75</v>
      </c>
      <c r="I6901">
        <v>228.75</v>
      </c>
      <c r="J6901">
        <v>349.25</v>
      </c>
    </row>
    <row r="6902" spans="3:10" x14ac:dyDescent="0.25">
      <c r="C6902" s="95">
        <v>34052</v>
      </c>
      <c r="D6902">
        <v>1.476</v>
      </c>
      <c r="E6902">
        <v>18.63</v>
      </c>
      <c r="F6902">
        <v>1.1825000000000001</v>
      </c>
      <c r="G6902">
        <v>82.724999999999994</v>
      </c>
      <c r="H6902">
        <v>49.45</v>
      </c>
      <c r="I6902">
        <v>228.75</v>
      </c>
      <c r="J6902">
        <v>347.5</v>
      </c>
    </row>
    <row r="6903" spans="3:10" x14ac:dyDescent="0.25">
      <c r="C6903" s="95">
        <v>34051</v>
      </c>
      <c r="D6903">
        <v>1.484</v>
      </c>
      <c r="E6903">
        <v>18.489999999999998</v>
      </c>
      <c r="F6903">
        <v>1.1890000000000001</v>
      </c>
      <c r="G6903">
        <v>83.424999999999997</v>
      </c>
      <c r="H6903">
        <v>50.825000000000003</v>
      </c>
      <c r="I6903">
        <v>227.5</v>
      </c>
      <c r="J6903">
        <v>340</v>
      </c>
    </row>
    <row r="6904" spans="3:10" x14ac:dyDescent="0.25">
      <c r="C6904" s="95">
        <v>34050</v>
      </c>
      <c r="D6904">
        <v>1.4864999999999999</v>
      </c>
      <c r="E6904">
        <v>18.27</v>
      </c>
      <c r="F6904">
        <v>1.1839</v>
      </c>
      <c r="G6904">
        <v>83.724999999999994</v>
      </c>
      <c r="H6904">
        <v>51.6</v>
      </c>
      <c r="I6904">
        <v>220.5</v>
      </c>
      <c r="J6904">
        <v>413.5</v>
      </c>
    </row>
    <row r="6905" spans="3:10" x14ac:dyDescent="0.25">
      <c r="C6905" s="95">
        <v>34047</v>
      </c>
      <c r="D6905">
        <v>1.4904999999999999</v>
      </c>
      <c r="E6905">
        <v>18.62</v>
      </c>
      <c r="F6905">
        <v>1.1856</v>
      </c>
      <c r="G6905">
        <v>83.35</v>
      </c>
      <c r="H6905">
        <v>51.875</v>
      </c>
      <c r="I6905">
        <v>221.25</v>
      </c>
      <c r="J6905">
        <v>406</v>
      </c>
    </row>
    <row r="6906" spans="3:10" x14ac:dyDescent="0.25">
      <c r="C6906" s="95">
        <v>34046</v>
      </c>
      <c r="D6906">
        <v>1.4850000000000001</v>
      </c>
      <c r="E6906">
        <v>18.84</v>
      </c>
      <c r="F6906">
        <v>1.1805000000000001</v>
      </c>
      <c r="G6906">
        <v>83.275000000000006</v>
      </c>
      <c r="H6906">
        <v>50.375</v>
      </c>
      <c r="I6906">
        <v>219.25</v>
      </c>
      <c r="J6906">
        <v>396</v>
      </c>
    </row>
    <row r="6907" spans="3:10" x14ac:dyDescent="0.25">
      <c r="C6907" s="95">
        <v>34045</v>
      </c>
      <c r="D6907">
        <v>1.4524999999999999</v>
      </c>
      <c r="E6907">
        <v>18.71</v>
      </c>
      <c r="F6907">
        <v>1.167</v>
      </c>
      <c r="G6907">
        <v>82.35</v>
      </c>
      <c r="H6907">
        <v>48.875</v>
      </c>
      <c r="I6907">
        <v>218</v>
      </c>
      <c r="J6907">
        <v>392.5</v>
      </c>
    </row>
    <row r="6908" spans="3:10" x14ac:dyDescent="0.25">
      <c r="C6908" s="95">
        <v>34044</v>
      </c>
      <c r="D6908">
        <v>1.448</v>
      </c>
      <c r="E6908">
        <v>18.600000000000001</v>
      </c>
      <c r="F6908">
        <v>1.1657</v>
      </c>
      <c r="G6908">
        <v>82.674999999999997</v>
      </c>
      <c r="H6908">
        <v>49.2</v>
      </c>
      <c r="I6908">
        <v>215.25</v>
      </c>
      <c r="J6908">
        <v>380.75</v>
      </c>
    </row>
    <row r="6909" spans="3:10" x14ac:dyDescent="0.25">
      <c r="C6909" s="95">
        <v>34043</v>
      </c>
      <c r="D6909">
        <v>1.4348000000000001</v>
      </c>
      <c r="E6909">
        <v>18.690000000000001</v>
      </c>
      <c r="F6909">
        <v>1.1655</v>
      </c>
      <c r="G6909">
        <v>82.625</v>
      </c>
      <c r="H6909">
        <v>49.075000000000003</v>
      </c>
      <c r="I6909">
        <v>214.5</v>
      </c>
      <c r="J6909">
        <v>373.5</v>
      </c>
    </row>
    <row r="6910" spans="3:10" x14ac:dyDescent="0.25">
      <c r="C6910" s="95">
        <v>34040</v>
      </c>
      <c r="D6910">
        <v>1.4319999999999999</v>
      </c>
      <c r="E6910">
        <v>18.89</v>
      </c>
      <c r="F6910">
        <v>1.1645000000000001</v>
      </c>
      <c r="G6910">
        <v>82.3</v>
      </c>
      <c r="H6910">
        <v>47.9</v>
      </c>
      <c r="I6910">
        <v>213.5</v>
      </c>
      <c r="J6910">
        <v>365.5</v>
      </c>
    </row>
    <row r="6911" spans="3:10" x14ac:dyDescent="0.25">
      <c r="C6911" s="95">
        <v>34039</v>
      </c>
      <c r="D6911">
        <v>1.4305000000000001</v>
      </c>
      <c r="E6911">
        <v>18.55</v>
      </c>
      <c r="F6911">
        <v>1.1675</v>
      </c>
      <c r="G6911">
        <v>82.1</v>
      </c>
      <c r="H6911">
        <v>48.45</v>
      </c>
      <c r="I6911">
        <v>214.5</v>
      </c>
      <c r="J6911">
        <v>366.25</v>
      </c>
    </row>
    <row r="6912" spans="3:10" x14ac:dyDescent="0.25">
      <c r="C6912" s="95">
        <v>34038</v>
      </c>
      <c r="D6912">
        <v>1.4325000000000001</v>
      </c>
      <c r="E6912">
        <v>18.88</v>
      </c>
      <c r="F6912">
        <v>1.1648000000000001</v>
      </c>
      <c r="G6912">
        <v>82.3</v>
      </c>
      <c r="H6912">
        <v>48.25</v>
      </c>
      <c r="I6912">
        <v>215.75</v>
      </c>
      <c r="J6912">
        <v>365</v>
      </c>
    </row>
    <row r="6913" spans="3:10" x14ac:dyDescent="0.25">
      <c r="C6913" s="95">
        <v>34037</v>
      </c>
      <c r="D6913">
        <v>1.4395</v>
      </c>
      <c r="E6913">
        <v>19.05</v>
      </c>
      <c r="F6913">
        <v>1.1657999999999999</v>
      </c>
      <c r="G6913">
        <v>81.7</v>
      </c>
      <c r="H6913">
        <v>48.375</v>
      </c>
      <c r="I6913">
        <v>214</v>
      </c>
      <c r="J6913">
        <v>367</v>
      </c>
    </row>
    <row r="6914" spans="3:10" x14ac:dyDescent="0.25">
      <c r="C6914" s="95">
        <v>34036</v>
      </c>
      <c r="D6914">
        <v>1.4415</v>
      </c>
      <c r="E6914">
        <v>19.05</v>
      </c>
      <c r="F6914">
        <v>1.1692</v>
      </c>
      <c r="G6914">
        <v>81.849999999999994</v>
      </c>
      <c r="H6914">
        <v>48.75</v>
      </c>
      <c r="I6914">
        <v>213.75</v>
      </c>
      <c r="J6914">
        <v>370.75</v>
      </c>
    </row>
    <row r="6915" spans="3:10" x14ac:dyDescent="0.25">
      <c r="C6915" s="95">
        <v>34033</v>
      </c>
      <c r="D6915">
        <v>1.4450000000000001</v>
      </c>
      <c r="E6915">
        <v>19.37</v>
      </c>
      <c r="F6915">
        <v>1.167</v>
      </c>
      <c r="G6915">
        <v>80.95</v>
      </c>
      <c r="H6915">
        <v>47.25</v>
      </c>
      <c r="I6915">
        <v>213.75</v>
      </c>
      <c r="J6915">
        <v>368.25</v>
      </c>
    </row>
    <row r="6916" spans="3:10" x14ac:dyDescent="0.25">
      <c r="C6916" s="95">
        <v>34032</v>
      </c>
      <c r="D6916">
        <v>1.4548000000000001</v>
      </c>
      <c r="E6916">
        <v>19.48</v>
      </c>
      <c r="F6916">
        <v>1.1849000000000001</v>
      </c>
      <c r="G6916">
        <v>80.650000000000006</v>
      </c>
      <c r="H6916">
        <v>46.075000000000003</v>
      </c>
      <c r="I6916">
        <v>214.5</v>
      </c>
      <c r="J6916">
        <v>377.25</v>
      </c>
    </row>
    <row r="6917" spans="3:10" x14ac:dyDescent="0.25">
      <c r="C6917" s="95">
        <v>34031</v>
      </c>
      <c r="D6917">
        <v>1.45</v>
      </c>
      <c r="E6917">
        <v>18.97</v>
      </c>
      <c r="F6917">
        <v>1.1794</v>
      </c>
      <c r="G6917">
        <v>80.474999999999994</v>
      </c>
      <c r="H6917">
        <v>45.924999999999997</v>
      </c>
      <c r="I6917">
        <v>213.5</v>
      </c>
      <c r="J6917">
        <v>376</v>
      </c>
    </row>
    <row r="6918" spans="3:10" x14ac:dyDescent="0.25">
      <c r="C6918" s="95">
        <v>34030</v>
      </c>
      <c r="D6918">
        <v>1.4475</v>
      </c>
      <c r="E6918">
        <v>18.87</v>
      </c>
      <c r="F6918">
        <v>1.1838</v>
      </c>
      <c r="G6918">
        <v>80.474999999999994</v>
      </c>
      <c r="H6918">
        <v>46.125</v>
      </c>
      <c r="I6918">
        <v>213.5</v>
      </c>
      <c r="J6918">
        <v>376.5</v>
      </c>
    </row>
    <row r="6919" spans="3:10" x14ac:dyDescent="0.25">
      <c r="C6919" s="95">
        <v>34029</v>
      </c>
      <c r="D6919">
        <v>1.4387000000000001</v>
      </c>
      <c r="E6919">
        <v>18.96</v>
      </c>
      <c r="F6919">
        <v>1.173</v>
      </c>
      <c r="G6919">
        <v>80.05</v>
      </c>
      <c r="H6919">
        <v>45.4</v>
      </c>
      <c r="I6919">
        <v>213.5</v>
      </c>
      <c r="J6919">
        <v>373</v>
      </c>
    </row>
    <row r="6920" spans="3:10" x14ac:dyDescent="0.25">
      <c r="C6920" s="95">
        <v>34026</v>
      </c>
      <c r="D6920">
        <v>1.4239999999999999</v>
      </c>
      <c r="E6920">
        <v>18.920000000000002</v>
      </c>
      <c r="F6920">
        <v>1.1775</v>
      </c>
      <c r="G6920">
        <v>80.224999999999994</v>
      </c>
      <c r="H6920">
        <v>45.524999999999999</v>
      </c>
      <c r="I6920">
        <v>211.25</v>
      </c>
      <c r="J6920">
        <v>372.25</v>
      </c>
    </row>
    <row r="6921" spans="3:10" x14ac:dyDescent="0.25">
      <c r="C6921" s="95">
        <v>34025</v>
      </c>
      <c r="D6921">
        <v>1.4318</v>
      </c>
      <c r="E6921">
        <v>18.98</v>
      </c>
      <c r="F6921">
        <v>1.1819</v>
      </c>
      <c r="G6921">
        <v>79.674999999999997</v>
      </c>
      <c r="H6921">
        <v>45.625</v>
      </c>
      <c r="I6921">
        <v>210.25</v>
      </c>
      <c r="J6921">
        <v>370.25</v>
      </c>
    </row>
    <row r="6922" spans="3:10" x14ac:dyDescent="0.25">
      <c r="C6922" s="95">
        <v>34024</v>
      </c>
      <c r="D6922">
        <v>1.429</v>
      </c>
      <c r="E6922">
        <v>19.010000000000002</v>
      </c>
      <c r="F6922">
        <v>1.1875</v>
      </c>
      <c r="G6922">
        <v>80.125</v>
      </c>
      <c r="H6922">
        <v>45.1</v>
      </c>
      <c r="I6922">
        <v>211.75</v>
      </c>
      <c r="J6922">
        <v>374.5</v>
      </c>
    </row>
    <row r="6923" spans="3:10" x14ac:dyDescent="0.25">
      <c r="C6923" s="95">
        <v>34023</v>
      </c>
      <c r="D6923">
        <v>1.4532</v>
      </c>
      <c r="E6923">
        <v>18.95</v>
      </c>
      <c r="F6923">
        <v>1.1910000000000001</v>
      </c>
      <c r="G6923">
        <v>79.974999999999994</v>
      </c>
      <c r="H6923">
        <v>45.024999999999999</v>
      </c>
      <c r="I6923">
        <v>211.75</v>
      </c>
      <c r="J6923">
        <v>374.25</v>
      </c>
    </row>
    <row r="6924" spans="3:10" x14ac:dyDescent="0.25">
      <c r="C6924" s="95">
        <v>34022</v>
      </c>
      <c r="D6924">
        <v>1.456</v>
      </c>
      <c r="E6924">
        <v>18.63</v>
      </c>
      <c r="F6924">
        <v>1.1921999999999999</v>
      </c>
      <c r="G6924">
        <v>79.974999999999994</v>
      </c>
      <c r="H6924">
        <v>44.85</v>
      </c>
      <c r="I6924">
        <v>211.75</v>
      </c>
      <c r="J6924">
        <v>369</v>
      </c>
    </row>
    <row r="6925" spans="3:10" x14ac:dyDescent="0.25">
      <c r="C6925" s="95">
        <v>34019</v>
      </c>
      <c r="D6925">
        <v>1.4535</v>
      </c>
      <c r="E6925">
        <v>18.28</v>
      </c>
      <c r="F6925">
        <v>1.1867000000000001</v>
      </c>
      <c r="G6925">
        <v>82.174999999999997</v>
      </c>
      <c r="H6925">
        <v>45.975000000000001</v>
      </c>
      <c r="I6925">
        <v>212.75</v>
      </c>
      <c r="J6925">
        <v>366.75</v>
      </c>
    </row>
    <row r="6926" spans="3:10" x14ac:dyDescent="0.25">
      <c r="C6926" s="95">
        <v>34018</v>
      </c>
      <c r="D6926">
        <v>1.4475</v>
      </c>
      <c r="E6926">
        <v>17.98</v>
      </c>
      <c r="F6926">
        <v>1.1901999999999999</v>
      </c>
      <c r="G6926">
        <v>82.85</v>
      </c>
      <c r="H6926">
        <v>45.9</v>
      </c>
      <c r="I6926">
        <v>212.75</v>
      </c>
      <c r="J6926">
        <v>365.25</v>
      </c>
    </row>
    <row r="6927" spans="3:10" x14ac:dyDescent="0.25">
      <c r="C6927" s="95">
        <v>34017</v>
      </c>
      <c r="D6927">
        <v>1.4450000000000001</v>
      </c>
      <c r="E6927">
        <v>17.73</v>
      </c>
      <c r="F6927">
        <v>1.1941999999999999</v>
      </c>
      <c r="G6927">
        <v>82.875</v>
      </c>
      <c r="H6927">
        <v>45.15</v>
      </c>
      <c r="I6927">
        <v>212.5</v>
      </c>
      <c r="J6927">
        <v>368.75</v>
      </c>
    </row>
    <row r="6928" spans="3:10" x14ac:dyDescent="0.25">
      <c r="C6928" s="95">
        <v>34016</v>
      </c>
      <c r="D6928">
        <v>1.448</v>
      </c>
      <c r="E6928">
        <v>18.149999999999999</v>
      </c>
      <c r="F6928">
        <v>1.1927000000000001</v>
      </c>
      <c r="G6928">
        <v>82.875</v>
      </c>
      <c r="H6928">
        <v>45.475000000000001</v>
      </c>
      <c r="I6928">
        <v>212</v>
      </c>
      <c r="J6928">
        <v>361.5</v>
      </c>
    </row>
    <row r="6929" spans="3:10" x14ac:dyDescent="0.25">
      <c r="C6929" s="95">
        <v>34015</v>
      </c>
      <c r="D6929">
        <v>1.4195</v>
      </c>
      <c r="E6929">
        <v>17.96</v>
      </c>
      <c r="F6929">
        <v>1.1728000000000001</v>
      </c>
      <c r="G6929">
        <v>82.7</v>
      </c>
      <c r="H6929">
        <v>45.225000000000001</v>
      </c>
      <c r="I6929">
        <v>212.25</v>
      </c>
      <c r="J6929">
        <v>364.75</v>
      </c>
    </row>
    <row r="6930" spans="3:10" x14ac:dyDescent="0.25">
      <c r="C6930" s="95">
        <v>34012</v>
      </c>
      <c r="D6930">
        <v>1.4205000000000001</v>
      </c>
      <c r="E6930">
        <v>18.21</v>
      </c>
      <c r="F6930">
        <v>1.1737</v>
      </c>
      <c r="G6930">
        <v>82.7</v>
      </c>
      <c r="H6930">
        <v>45.225000000000001</v>
      </c>
      <c r="I6930">
        <v>212.25</v>
      </c>
      <c r="J6930">
        <v>364.75</v>
      </c>
    </row>
    <row r="6931" spans="3:10" x14ac:dyDescent="0.25">
      <c r="C6931" s="95">
        <v>34011</v>
      </c>
      <c r="D6931">
        <v>1.4179999999999999</v>
      </c>
      <c r="E6931">
        <v>18.39</v>
      </c>
      <c r="F6931">
        <v>1.1738</v>
      </c>
      <c r="G6931">
        <v>82.075000000000003</v>
      </c>
      <c r="H6931">
        <v>44.7</v>
      </c>
      <c r="I6931">
        <v>212.5</v>
      </c>
      <c r="J6931">
        <v>367.5</v>
      </c>
    </row>
    <row r="6932" spans="3:10" x14ac:dyDescent="0.25">
      <c r="C6932" s="95">
        <v>34010</v>
      </c>
      <c r="D6932">
        <v>1.4235</v>
      </c>
      <c r="E6932">
        <v>18.309999999999999</v>
      </c>
      <c r="F6932">
        <v>1.1727000000000001</v>
      </c>
      <c r="G6932">
        <v>81.8</v>
      </c>
      <c r="H6932">
        <v>44.774999999999999</v>
      </c>
      <c r="I6932">
        <v>213.5</v>
      </c>
      <c r="J6932">
        <v>368</v>
      </c>
    </row>
    <row r="6933" spans="3:10" x14ac:dyDescent="0.25">
      <c r="C6933" s="95">
        <v>34009</v>
      </c>
      <c r="D6933">
        <v>1.4298</v>
      </c>
      <c r="E6933">
        <v>18.29</v>
      </c>
      <c r="F6933">
        <v>1.1778</v>
      </c>
      <c r="G6933">
        <v>80.95</v>
      </c>
      <c r="H6933">
        <v>43.75</v>
      </c>
      <c r="I6933">
        <v>213.5</v>
      </c>
      <c r="J6933">
        <v>367</v>
      </c>
    </row>
    <row r="6934" spans="3:10" x14ac:dyDescent="0.25">
      <c r="C6934" s="95">
        <v>34008</v>
      </c>
      <c r="D6934">
        <v>1.4382999999999999</v>
      </c>
      <c r="E6934">
        <v>18.3</v>
      </c>
      <c r="F6934">
        <v>1.1776</v>
      </c>
      <c r="G6934">
        <v>81.05</v>
      </c>
      <c r="H6934">
        <v>43.5</v>
      </c>
      <c r="I6934">
        <v>211.75</v>
      </c>
      <c r="J6934">
        <v>360.5</v>
      </c>
    </row>
    <row r="6935" spans="3:10" x14ac:dyDescent="0.25">
      <c r="C6935" s="95">
        <v>34005</v>
      </c>
      <c r="D6935">
        <v>1.4450000000000001</v>
      </c>
      <c r="E6935">
        <v>18.559999999999999</v>
      </c>
      <c r="F6935">
        <v>1.1745000000000001</v>
      </c>
      <c r="G6935">
        <v>80.375</v>
      </c>
      <c r="H6935">
        <v>43.325000000000003</v>
      </c>
      <c r="I6935">
        <v>212</v>
      </c>
      <c r="J6935">
        <v>361.25</v>
      </c>
    </row>
    <row r="6936" spans="3:10" x14ac:dyDescent="0.25">
      <c r="C6936" s="95">
        <v>34004</v>
      </c>
      <c r="D6936">
        <v>1.4402999999999999</v>
      </c>
      <c r="E6936">
        <v>18.559999999999999</v>
      </c>
      <c r="F6936">
        <v>1.1754</v>
      </c>
      <c r="G6936">
        <v>79.575000000000003</v>
      </c>
      <c r="H6936">
        <v>43.475000000000001</v>
      </c>
      <c r="I6936">
        <v>212.5</v>
      </c>
      <c r="J6936">
        <v>367.25</v>
      </c>
    </row>
    <row r="6937" spans="3:10" x14ac:dyDescent="0.25">
      <c r="C6937" s="95">
        <v>34003</v>
      </c>
      <c r="D6937">
        <v>1.4345000000000001</v>
      </c>
      <c r="E6937">
        <v>18.260000000000002</v>
      </c>
      <c r="F6937">
        <v>1.1812</v>
      </c>
      <c r="G6937">
        <v>79.974999999999994</v>
      </c>
      <c r="H6937">
        <v>43.6</v>
      </c>
      <c r="I6937">
        <v>213</v>
      </c>
      <c r="J6937">
        <v>375.25</v>
      </c>
    </row>
    <row r="6938" spans="3:10" x14ac:dyDescent="0.25">
      <c r="C6938" s="95">
        <v>34002</v>
      </c>
      <c r="D6938">
        <v>1.4430000000000001</v>
      </c>
      <c r="E6938">
        <v>18.25</v>
      </c>
      <c r="F6938">
        <v>1.1893</v>
      </c>
      <c r="G6938">
        <v>79.424999999999997</v>
      </c>
      <c r="H6938">
        <v>43.625</v>
      </c>
      <c r="I6938">
        <v>212.75</v>
      </c>
      <c r="J6938">
        <v>373.25</v>
      </c>
    </row>
    <row r="6939" spans="3:10" x14ac:dyDescent="0.25">
      <c r="C6939" s="95">
        <v>34001</v>
      </c>
      <c r="D6939">
        <v>1.4590000000000001</v>
      </c>
      <c r="E6939">
        <v>18.57</v>
      </c>
      <c r="F6939">
        <v>1.1927000000000001</v>
      </c>
      <c r="G6939">
        <v>78.25</v>
      </c>
      <c r="H6939">
        <v>43.8</v>
      </c>
      <c r="I6939">
        <v>213.5</v>
      </c>
      <c r="J6939">
        <v>379.25</v>
      </c>
    </row>
    <row r="6940" spans="3:10" x14ac:dyDescent="0.25">
      <c r="C6940" s="95">
        <v>33998</v>
      </c>
      <c r="D6940">
        <v>1.486</v>
      </c>
      <c r="E6940">
        <v>18.47</v>
      </c>
      <c r="F6940">
        <v>1.2104999999999999</v>
      </c>
      <c r="G6940">
        <v>77.5</v>
      </c>
      <c r="H6940">
        <v>44.024999999999999</v>
      </c>
      <c r="I6940">
        <v>214.5</v>
      </c>
      <c r="J6940">
        <v>380</v>
      </c>
    </row>
    <row r="6941" spans="3:10" x14ac:dyDescent="0.25">
      <c r="C6941" s="95">
        <v>33997</v>
      </c>
      <c r="D6941">
        <v>1.5149999999999999</v>
      </c>
      <c r="E6941">
        <v>18.62</v>
      </c>
      <c r="F6941">
        <v>1.2305999999999999</v>
      </c>
      <c r="G6941">
        <v>77.400000000000006</v>
      </c>
      <c r="H6941">
        <v>43.75</v>
      </c>
      <c r="I6941">
        <v>215</v>
      </c>
      <c r="J6941">
        <v>375.5</v>
      </c>
    </row>
    <row r="6942" spans="3:10" x14ac:dyDescent="0.25">
      <c r="C6942" s="95">
        <v>33996</v>
      </c>
      <c r="D6942">
        <v>1.51</v>
      </c>
      <c r="E6942">
        <v>18.03</v>
      </c>
      <c r="F6942">
        <v>1.2312000000000001</v>
      </c>
      <c r="G6942">
        <v>77.875</v>
      </c>
      <c r="H6942">
        <v>43.95</v>
      </c>
      <c r="I6942">
        <v>216.75</v>
      </c>
      <c r="J6942">
        <v>380.25</v>
      </c>
    </row>
    <row r="6943" spans="3:10" x14ac:dyDescent="0.25">
      <c r="C6943" s="95">
        <v>33995</v>
      </c>
      <c r="D6943">
        <v>1.5385</v>
      </c>
      <c r="E6943">
        <v>18.03</v>
      </c>
      <c r="F6943">
        <v>1.2425999999999999</v>
      </c>
      <c r="G6943">
        <v>78.575000000000003</v>
      </c>
      <c r="H6943">
        <v>43.7</v>
      </c>
      <c r="I6943">
        <v>216.5</v>
      </c>
      <c r="J6943">
        <v>378.5</v>
      </c>
    </row>
    <row r="6944" spans="3:10" x14ac:dyDescent="0.25">
      <c r="C6944" s="95">
        <v>33994</v>
      </c>
      <c r="D6944">
        <v>1.5565</v>
      </c>
      <c r="E6944">
        <v>18.07</v>
      </c>
      <c r="F6944">
        <v>1.2437</v>
      </c>
      <c r="G6944">
        <v>78.45</v>
      </c>
      <c r="H6944">
        <v>44.25</v>
      </c>
      <c r="I6944">
        <v>217.25</v>
      </c>
      <c r="J6944">
        <v>383.5</v>
      </c>
    </row>
    <row r="6945" spans="3:10" x14ac:dyDescent="0.25">
      <c r="C6945" s="95">
        <v>33991</v>
      </c>
      <c r="D6945">
        <v>1.53</v>
      </c>
      <c r="E6945">
        <v>17.309999999999999</v>
      </c>
      <c r="F6945">
        <v>1.2316</v>
      </c>
      <c r="G6945">
        <v>79.55</v>
      </c>
      <c r="H6945">
        <v>43.85</v>
      </c>
      <c r="I6945">
        <v>218.5</v>
      </c>
      <c r="J6945">
        <v>387.5</v>
      </c>
    </row>
    <row r="6946" spans="3:10" x14ac:dyDescent="0.25">
      <c r="C6946" s="95">
        <v>33990</v>
      </c>
      <c r="D6946">
        <v>1.522</v>
      </c>
      <c r="E6946">
        <v>17.420000000000002</v>
      </c>
      <c r="F6946">
        <v>1.2152000000000001</v>
      </c>
      <c r="G6946">
        <v>79.424999999999997</v>
      </c>
      <c r="H6946">
        <v>43.3</v>
      </c>
      <c r="I6946">
        <v>218.5</v>
      </c>
      <c r="J6946">
        <v>388.25</v>
      </c>
    </row>
    <row r="6947" spans="3:10" x14ac:dyDescent="0.25">
      <c r="C6947" s="95">
        <v>33989</v>
      </c>
      <c r="D6947">
        <v>1.5435000000000001</v>
      </c>
      <c r="E6947">
        <v>16.97</v>
      </c>
      <c r="F6947">
        <v>1.2245999999999999</v>
      </c>
      <c r="G6947">
        <v>80.45</v>
      </c>
      <c r="H6947">
        <v>44.024999999999999</v>
      </c>
      <c r="I6947">
        <v>218.5</v>
      </c>
      <c r="J6947">
        <v>390.5</v>
      </c>
    </row>
    <row r="6948" spans="3:10" x14ac:dyDescent="0.25">
      <c r="C6948" s="95">
        <v>33988</v>
      </c>
      <c r="D6948">
        <v>1.546</v>
      </c>
      <c r="E6948">
        <v>17.190000000000001</v>
      </c>
      <c r="F6948">
        <v>1.2181999999999999</v>
      </c>
      <c r="G6948">
        <v>80.424999999999997</v>
      </c>
      <c r="H6948">
        <v>44.05</v>
      </c>
      <c r="I6948">
        <v>219.75</v>
      </c>
      <c r="J6948">
        <v>392.5</v>
      </c>
    </row>
    <row r="6949" spans="3:10" x14ac:dyDescent="0.25">
      <c r="C6949" s="95">
        <v>33987</v>
      </c>
      <c r="D6949">
        <v>1.5505</v>
      </c>
      <c r="E6949">
        <v>17.46</v>
      </c>
      <c r="F6949">
        <v>1.2166999999999999</v>
      </c>
      <c r="G6949">
        <v>80.7</v>
      </c>
      <c r="H6949">
        <v>44.024999999999999</v>
      </c>
      <c r="I6949">
        <v>218</v>
      </c>
      <c r="J6949">
        <v>381.5</v>
      </c>
    </row>
    <row r="6950" spans="3:10" x14ac:dyDescent="0.25">
      <c r="C6950" s="95">
        <v>33984</v>
      </c>
      <c r="D6950">
        <v>1.53</v>
      </c>
      <c r="E6950">
        <v>17.5</v>
      </c>
      <c r="F6950">
        <v>1.2007000000000001</v>
      </c>
      <c r="G6950">
        <v>80.7</v>
      </c>
      <c r="H6950">
        <v>44.024999999999999</v>
      </c>
      <c r="I6950">
        <v>217</v>
      </c>
      <c r="J6950">
        <v>380.25</v>
      </c>
    </row>
    <row r="6951" spans="3:10" x14ac:dyDescent="0.25">
      <c r="C6951" s="95">
        <v>33983</v>
      </c>
      <c r="D6951">
        <v>1.5369999999999999</v>
      </c>
      <c r="E6951">
        <v>17.23</v>
      </c>
      <c r="F6951">
        <v>1.2075</v>
      </c>
      <c r="G6951">
        <v>79.625</v>
      </c>
      <c r="H6951">
        <v>44</v>
      </c>
      <c r="I6951">
        <v>217.5</v>
      </c>
      <c r="J6951">
        <v>379.25</v>
      </c>
    </row>
    <row r="6952" spans="3:10" x14ac:dyDescent="0.25">
      <c r="C6952" s="95">
        <v>33982</v>
      </c>
      <c r="D6952">
        <v>1.5487</v>
      </c>
      <c r="E6952">
        <v>17.059999999999999</v>
      </c>
      <c r="F6952">
        <v>1.2092000000000001</v>
      </c>
      <c r="G6952">
        <v>80.075000000000003</v>
      </c>
      <c r="H6952">
        <v>43.95</v>
      </c>
      <c r="I6952">
        <v>218.5</v>
      </c>
      <c r="J6952">
        <v>375.25</v>
      </c>
    </row>
    <row r="6953" spans="3:10" x14ac:dyDescent="0.25">
      <c r="C6953" s="95">
        <v>33981</v>
      </c>
      <c r="D6953">
        <v>1.5435000000000001</v>
      </c>
      <c r="E6953">
        <v>17.010000000000002</v>
      </c>
      <c r="F6953">
        <v>1.2040999999999999</v>
      </c>
      <c r="G6953">
        <v>79.849999999999994</v>
      </c>
      <c r="H6953">
        <v>44.35</v>
      </c>
      <c r="I6953">
        <v>221.25</v>
      </c>
      <c r="J6953">
        <v>368.75</v>
      </c>
    </row>
    <row r="6954" spans="3:10" x14ac:dyDescent="0.25">
      <c r="C6954" s="95">
        <v>33980</v>
      </c>
      <c r="D6954">
        <v>1.552</v>
      </c>
      <c r="E6954">
        <v>17.420000000000002</v>
      </c>
      <c r="F6954">
        <v>1.2049000000000001</v>
      </c>
      <c r="G6954">
        <v>80.525000000000006</v>
      </c>
      <c r="H6954">
        <v>44.65</v>
      </c>
      <c r="I6954">
        <v>218.5</v>
      </c>
      <c r="J6954">
        <v>369.5</v>
      </c>
    </row>
    <row r="6955" spans="3:10" x14ac:dyDescent="0.25">
      <c r="C6955" s="95">
        <v>33977</v>
      </c>
      <c r="D6955">
        <v>1.5309999999999999</v>
      </c>
      <c r="E6955">
        <v>17.48</v>
      </c>
      <c r="F6955">
        <v>1.1907000000000001</v>
      </c>
      <c r="G6955">
        <v>79.2</v>
      </c>
      <c r="H6955">
        <v>43.15</v>
      </c>
      <c r="I6955">
        <v>218.5</v>
      </c>
      <c r="J6955">
        <v>371</v>
      </c>
    </row>
    <row r="6956" spans="3:10" x14ac:dyDescent="0.25">
      <c r="C6956" s="95">
        <v>33976</v>
      </c>
      <c r="D6956">
        <v>1.5305</v>
      </c>
      <c r="E6956">
        <v>17.579999999999998</v>
      </c>
      <c r="F6956">
        <v>1.1975</v>
      </c>
      <c r="G6956">
        <v>79.3</v>
      </c>
      <c r="H6956">
        <v>42.774999999999999</v>
      </c>
      <c r="I6956">
        <v>218.5</v>
      </c>
      <c r="J6956">
        <v>369.5</v>
      </c>
    </row>
    <row r="6957" spans="3:10" x14ac:dyDescent="0.25">
      <c r="C6957" s="95">
        <v>33975</v>
      </c>
      <c r="D6957">
        <v>1.5415000000000001</v>
      </c>
      <c r="E6957">
        <v>17.75</v>
      </c>
      <c r="F6957">
        <v>1.1984999999999999</v>
      </c>
      <c r="G6957">
        <v>78.7</v>
      </c>
      <c r="H6957">
        <v>42.45</v>
      </c>
      <c r="I6957">
        <v>217.75</v>
      </c>
      <c r="J6957">
        <v>363.25</v>
      </c>
    </row>
    <row r="6958" spans="3:10" x14ac:dyDescent="0.25">
      <c r="C6958" s="95">
        <v>33974</v>
      </c>
      <c r="D6958">
        <v>1.5498000000000001</v>
      </c>
      <c r="E6958">
        <v>17.97</v>
      </c>
      <c r="F6958">
        <v>1.2037</v>
      </c>
      <c r="G6958">
        <v>78.099999999999994</v>
      </c>
      <c r="H6958">
        <v>42.825000000000003</v>
      </c>
      <c r="I6958">
        <v>216.75</v>
      </c>
      <c r="J6958">
        <v>361.5</v>
      </c>
    </row>
    <row r="6959" spans="3:10" x14ac:dyDescent="0.25">
      <c r="C6959" s="95">
        <v>33973</v>
      </c>
      <c r="D6959">
        <v>1.4995000000000001</v>
      </c>
      <c r="E6959">
        <v>17.79</v>
      </c>
      <c r="F6959">
        <v>1.1903999999999999</v>
      </c>
      <c r="G6959">
        <v>77.599999999999994</v>
      </c>
      <c r="H6959">
        <v>43.65</v>
      </c>
      <c r="I6959">
        <v>215.75</v>
      </c>
      <c r="J6959">
        <v>361.25</v>
      </c>
    </row>
    <row r="6960" spans="3:10" x14ac:dyDescent="0.25">
      <c r="C6960" s="95">
        <v>33970</v>
      </c>
      <c r="D6960">
        <v>1.51</v>
      </c>
      <c r="E6960">
        <v>18.29</v>
      </c>
      <c r="F6960">
        <v>1.204</v>
      </c>
      <c r="G6960">
        <v>77.125</v>
      </c>
      <c r="H6960">
        <v>43.625</v>
      </c>
      <c r="I6960">
        <v>216.5</v>
      </c>
      <c r="J6960">
        <v>353.75</v>
      </c>
    </row>
    <row r="6961" spans="3:10" x14ac:dyDescent="0.25">
      <c r="C6961" s="95">
        <v>33969</v>
      </c>
      <c r="D6961">
        <v>1.51</v>
      </c>
      <c r="E6961">
        <v>18.29</v>
      </c>
      <c r="F6961">
        <v>1.204</v>
      </c>
      <c r="G6961">
        <v>77.125</v>
      </c>
      <c r="H6961">
        <v>43.625</v>
      </c>
      <c r="I6961">
        <v>216.5</v>
      </c>
      <c r="J6961">
        <v>353.75</v>
      </c>
    </row>
    <row r="6962" spans="3:10" x14ac:dyDescent="0.25">
      <c r="C6962" s="95">
        <v>33968</v>
      </c>
      <c r="D6962">
        <v>1.5095000000000001</v>
      </c>
      <c r="E6962">
        <v>18.27</v>
      </c>
      <c r="F6962">
        <v>1.2059</v>
      </c>
      <c r="G6962">
        <v>76.174999999999997</v>
      </c>
      <c r="H6962">
        <v>43.6</v>
      </c>
      <c r="I6962">
        <v>216.25</v>
      </c>
      <c r="J6962">
        <v>351.5</v>
      </c>
    </row>
    <row r="6963" spans="3:10" x14ac:dyDescent="0.25">
      <c r="C6963" s="95">
        <v>33967</v>
      </c>
      <c r="D6963">
        <v>1.5078</v>
      </c>
      <c r="E6963">
        <v>18.34</v>
      </c>
      <c r="F6963">
        <v>1.2087000000000001</v>
      </c>
      <c r="G6963">
        <v>76.275000000000006</v>
      </c>
      <c r="H6963">
        <v>43.55</v>
      </c>
      <c r="I6963">
        <v>217.5</v>
      </c>
      <c r="J6963">
        <v>349.25</v>
      </c>
    </row>
    <row r="6964" spans="3:10" x14ac:dyDescent="0.25">
      <c r="C6964" s="95">
        <v>33966</v>
      </c>
      <c r="D6964">
        <v>1.4975000000000001</v>
      </c>
      <c r="E6964">
        <v>18.7</v>
      </c>
      <c r="F6964">
        <v>1.2047000000000001</v>
      </c>
      <c r="G6964">
        <v>76.375</v>
      </c>
      <c r="H6964">
        <v>43.825000000000003</v>
      </c>
      <c r="I6964">
        <v>219.25</v>
      </c>
      <c r="J6964">
        <v>353.25</v>
      </c>
    </row>
    <row r="6965" spans="3:10" x14ac:dyDescent="0.25">
      <c r="C6965" s="95">
        <v>33963</v>
      </c>
      <c r="D6965">
        <v>1.5209999999999999</v>
      </c>
      <c r="E6965">
        <v>18.7</v>
      </c>
      <c r="F6965">
        <v>1.2210000000000001</v>
      </c>
      <c r="G6965">
        <v>79.7</v>
      </c>
      <c r="H6965">
        <v>42.924999999999997</v>
      </c>
      <c r="I6965">
        <v>219.75</v>
      </c>
      <c r="J6965">
        <v>358.5</v>
      </c>
    </row>
    <row r="6966" spans="3:10" x14ac:dyDescent="0.25">
      <c r="C6966" s="95">
        <v>33962</v>
      </c>
      <c r="D6966">
        <v>1.5249999999999999</v>
      </c>
      <c r="E6966">
        <v>18.7</v>
      </c>
      <c r="F6966">
        <v>1.2210000000000001</v>
      </c>
      <c r="G6966">
        <v>79.7</v>
      </c>
      <c r="H6966">
        <v>42.924999999999997</v>
      </c>
      <c r="I6966">
        <v>219.75</v>
      </c>
      <c r="J6966">
        <v>358.5</v>
      </c>
    </row>
    <row r="6967" spans="3:10" x14ac:dyDescent="0.25">
      <c r="C6967" s="95">
        <v>33961</v>
      </c>
      <c r="D6967">
        <v>1.526</v>
      </c>
      <c r="E6967">
        <v>18.61</v>
      </c>
      <c r="F6967">
        <v>1.2248000000000001</v>
      </c>
      <c r="G6967">
        <v>79.7</v>
      </c>
      <c r="H6967">
        <v>42.924999999999997</v>
      </c>
      <c r="I6967">
        <v>219.75</v>
      </c>
      <c r="J6967">
        <v>358.75</v>
      </c>
    </row>
    <row r="6968" spans="3:10" x14ac:dyDescent="0.25">
      <c r="C6968" s="95">
        <v>33960</v>
      </c>
      <c r="D6968">
        <v>1.5355000000000001</v>
      </c>
      <c r="E6968">
        <v>18.489999999999998</v>
      </c>
      <c r="F6968">
        <v>1.2285999999999999</v>
      </c>
      <c r="G6968">
        <v>79.7</v>
      </c>
      <c r="H6968">
        <v>43.1</v>
      </c>
      <c r="I6968">
        <v>219</v>
      </c>
      <c r="J6968">
        <v>354.25</v>
      </c>
    </row>
    <row r="6969" spans="3:10" x14ac:dyDescent="0.25">
      <c r="C6969" s="95">
        <v>33959</v>
      </c>
      <c r="D6969">
        <v>1.5575000000000001</v>
      </c>
      <c r="E6969">
        <v>18.64</v>
      </c>
      <c r="F6969">
        <v>1.2445999999999999</v>
      </c>
      <c r="G6969">
        <v>78.924999999999997</v>
      </c>
      <c r="H6969">
        <v>43.174999999999997</v>
      </c>
      <c r="I6969">
        <v>210.25</v>
      </c>
      <c r="J6969">
        <v>372.5</v>
      </c>
    </row>
    <row r="6970" spans="3:10" x14ac:dyDescent="0.25">
      <c r="C6970" s="95">
        <v>33956</v>
      </c>
      <c r="D6970">
        <v>1.5669999999999999</v>
      </c>
      <c r="E6970">
        <v>18.559999999999999</v>
      </c>
      <c r="F6970">
        <v>1.2482</v>
      </c>
      <c r="G6970">
        <v>78.674999999999997</v>
      </c>
      <c r="H6970">
        <v>43.225000000000001</v>
      </c>
      <c r="I6970">
        <v>211.25</v>
      </c>
      <c r="J6970">
        <v>367.75</v>
      </c>
    </row>
    <row r="6971" spans="3:10" x14ac:dyDescent="0.25">
      <c r="C6971" s="95">
        <v>33955</v>
      </c>
      <c r="D6971">
        <v>1.579</v>
      </c>
      <c r="E6971">
        <v>18.57</v>
      </c>
      <c r="F6971">
        <v>1.2555000000000001</v>
      </c>
      <c r="G6971">
        <v>78.775000000000006</v>
      </c>
      <c r="H6971">
        <v>43.6</v>
      </c>
      <c r="I6971">
        <v>212.5</v>
      </c>
      <c r="J6971">
        <v>364.5</v>
      </c>
    </row>
    <row r="6972" spans="3:10" x14ac:dyDescent="0.25">
      <c r="C6972" s="95">
        <v>33954</v>
      </c>
      <c r="D6972">
        <v>1.5745</v>
      </c>
      <c r="E6972">
        <v>18.059999999999999</v>
      </c>
      <c r="F6972">
        <v>1.2565999999999999</v>
      </c>
      <c r="G6972">
        <v>79.174999999999997</v>
      </c>
      <c r="H6972">
        <v>44.424999999999997</v>
      </c>
      <c r="I6972">
        <v>212.75</v>
      </c>
      <c r="J6972">
        <v>369</v>
      </c>
    </row>
    <row r="6973" spans="3:10" x14ac:dyDescent="0.25">
      <c r="C6973" s="95">
        <v>33953</v>
      </c>
      <c r="D6973">
        <v>1.5669999999999999</v>
      </c>
      <c r="E6973">
        <v>17.87</v>
      </c>
      <c r="F6973">
        <v>1.2505999999999999</v>
      </c>
      <c r="G6973">
        <v>79.224999999999994</v>
      </c>
      <c r="H6973">
        <v>44.475000000000001</v>
      </c>
      <c r="I6973">
        <v>213.25</v>
      </c>
      <c r="J6973">
        <v>371</v>
      </c>
    </row>
    <row r="6974" spans="3:10" x14ac:dyDescent="0.25">
      <c r="C6974" s="95">
        <v>33952</v>
      </c>
      <c r="D6974">
        <v>1.5660000000000001</v>
      </c>
      <c r="E6974">
        <v>18.02</v>
      </c>
      <c r="F6974">
        <v>1.2492000000000001</v>
      </c>
      <c r="G6974">
        <v>79.3</v>
      </c>
      <c r="H6974">
        <v>44.725000000000001</v>
      </c>
      <c r="I6974">
        <v>212.75</v>
      </c>
      <c r="J6974">
        <v>374.25</v>
      </c>
    </row>
    <row r="6975" spans="3:10" x14ac:dyDescent="0.25">
      <c r="C6975" s="95">
        <v>33949</v>
      </c>
      <c r="D6975">
        <v>1.5555000000000001</v>
      </c>
      <c r="E6975">
        <v>18.100000000000001</v>
      </c>
      <c r="F6975">
        <v>1.2427999999999999</v>
      </c>
      <c r="G6975">
        <v>78.424999999999997</v>
      </c>
      <c r="H6975">
        <v>44.6</v>
      </c>
      <c r="I6975">
        <v>212</v>
      </c>
      <c r="J6975">
        <v>372.25</v>
      </c>
    </row>
    <row r="6976" spans="3:10" x14ac:dyDescent="0.25">
      <c r="C6976" s="95">
        <v>33948</v>
      </c>
      <c r="D6976">
        <v>1.5535000000000001</v>
      </c>
      <c r="E6976">
        <v>18.27</v>
      </c>
      <c r="F6976">
        <v>1.2396</v>
      </c>
      <c r="G6976">
        <v>77.724999999999994</v>
      </c>
      <c r="H6976">
        <v>44.325000000000003</v>
      </c>
      <c r="I6976">
        <v>209.5</v>
      </c>
      <c r="J6976">
        <v>368.5</v>
      </c>
    </row>
    <row r="6977" spans="3:10" x14ac:dyDescent="0.25">
      <c r="C6977" s="95">
        <v>33947</v>
      </c>
      <c r="D6977">
        <v>1.5645</v>
      </c>
      <c r="E6977">
        <v>17.850000000000001</v>
      </c>
      <c r="F6977">
        <v>1.2457</v>
      </c>
      <c r="G6977">
        <v>77.5</v>
      </c>
      <c r="H6977">
        <v>44.45</v>
      </c>
      <c r="I6977">
        <v>209.75</v>
      </c>
      <c r="J6977">
        <v>370</v>
      </c>
    </row>
    <row r="6978" spans="3:10" x14ac:dyDescent="0.25">
      <c r="C6978" s="95">
        <v>33946</v>
      </c>
      <c r="D6978">
        <v>1.5985</v>
      </c>
      <c r="E6978">
        <v>17.940000000000001</v>
      </c>
      <c r="F6978">
        <v>1.2612000000000001</v>
      </c>
      <c r="G6978">
        <v>77.150000000000006</v>
      </c>
      <c r="H6978">
        <v>44.3</v>
      </c>
      <c r="I6978">
        <v>210.25</v>
      </c>
      <c r="J6978">
        <v>368.25</v>
      </c>
    </row>
    <row r="6979" spans="3:10" x14ac:dyDescent="0.25">
      <c r="C6979" s="95">
        <v>33945</v>
      </c>
      <c r="D6979">
        <v>1.5974999999999999</v>
      </c>
      <c r="E6979">
        <v>18.239999999999998</v>
      </c>
      <c r="F6979">
        <v>1.2612000000000001</v>
      </c>
      <c r="G6979">
        <v>76.724999999999994</v>
      </c>
      <c r="H6979">
        <v>44.75</v>
      </c>
      <c r="I6979">
        <v>210.5</v>
      </c>
      <c r="J6979">
        <v>369.5</v>
      </c>
    </row>
    <row r="6980" spans="3:10" x14ac:dyDescent="0.25">
      <c r="C6980" s="95">
        <v>33942</v>
      </c>
      <c r="D6980">
        <v>1.5595000000000001</v>
      </c>
      <c r="E6980">
        <v>18.05</v>
      </c>
      <c r="F6980">
        <v>1.2346999999999999</v>
      </c>
      <c r="G6980">
        <v>76.25</v>
      </c>
      <c r="H6980">
        <v>44.225000000000001</v>
      </c>
      <c r="I6980">
        <v>210.75</v>
      </c>
      <c r="J6980">
        <v>372</v>
      </c>
    </row>
    <row r="6981" spans="3:10" x14ac:dyDescent="0.25">
      <c r="C6981" s="95">
        <v>33941</v>
      </c>
      <c r="D6981">
        <v>1.5625</v>
      </c>
      <c r="E6981">
        <v>18.079999999999998</v>
      </c>
      <c r="F6981">
        <v>1.2382</v>
      </c>
      <c r="G6981">
        <v>76.599999999999994</v>
      </c>
      <c r="H6981">
        <v>44.075000000000003</v>
      </c>
      <c r="I6981">
        <v>211.75</v>
      </c>
      <c r="J6981">
        <v>376.5</v>
      </c>
    </row>
    <row r="6982" spans="3:10" x14ac:dyDescent="0.25">
      <c r="C6982" s="95">
        <v>33940</v>
      </c>
      <c r="D6982">
        <v>1.552</v>
      </c>
      <c r="E6982">
        <v>18.34</v>
      </c>
      <c r="F6982">
        <v>1.2437</v>
      </c>
      <c r="G6982">
        <v>76.424999999999997</v>
      </c>
      <c r="H6982">
        <v>44.125</v>
      </c>
      <c r="I6982">
        <v>210.25</v>
      </c>
      <c r="J6982">
        <v>373</v>
      </c>
    </row>
    <row r="6983" spans="3:10" x14ac:dyDescent="0.25">
      <c r="C6983" s="95">
        <v>33939</v>
      </c>
      <c r="D6983">
        <v>1.5475000000000001</v>
      </c>
      <c r="E6983">
        <v>18.489999999999998</v>
      </c>
      <c r="F6983">
        <v>1.2423</v>
      </c>
      <c r="G6983">
        <v>76.525000000000006</v>
      </c>
      <c r="H6983">
        <v>45</v>
      </c>
      <c r="I6983">
        <v>210.75</v>
      </c>
      <c r="J6983">
        <v>375.25</v>
      </c>
    </row>
    <row r="6984" spans="3:10" x14ac:dyDescent="0.25">
      <c r="C6984" s="95">
        <v>33938</v>
      </c>
      <c r="D6984">
        <v>1.5155000000000001</v>
      </c>
      <c r="E6984">
        <v>18.84</v>
      </c>
      <c r="F6984">
        <v>1.2306999999999999</v>
      </c>
      <c r="G6984">
        <v>76.775000000000006</v>
      </c>
      <c r="H6984">
        <v>44.475000000000001</v>
      </c>
      <c r="I6984">
        <v>212.5</v>
      </c>
      <c r="J6984">
        <v>379.75</v>
      </c>
    </row>
    <row r="6985" spans="3:10" x14ac:dyDescent="0.25">
      <c r="C6985" s="95">
        <v>33935</v>
      </c>
      <c r="D6985">
        <v>1.5115000000000001</v>
      </c>
      <c r="E6985">
        <v>18.95</v>
      </c>
      <c r="F6985">
        <v>1.2242</v>
      </c>
      <c r="G6985">
        <v>76.349999999999994</v>
      </c>
      <c r="H6985">
        <v>44.625</v>
      </c>
      <c r="I6985">
        <v>213</v>
      </c>
      <c r="J6985">
        <v>375.75</v>
      </c>
    </row>
    <row r="6986" spans="3:10" x14ac:dyDescent="0.25">
      <c r="C6986" s="95">
        <v>33934</v>
      </c>
      <c r="D6986">
        <v>1.5215000000000001</v>
      </c>
      <c r="E6986">
        <v>18.75</v>
      </c>
      <c r="F6986">
        <v>1.228</v>
      </c>
      <c r="G6986">
        <v>76.45</v>
      </c>
      <c r="H6986">
        <v>44.875</v>
      </c>
      <c r="I6986">
        <v>215.25</v>
      </c>
      <c r="J6986">
        <v>379.5</v>
      </c>
    </row>
    <row r="6987" spans="3:10" x14ac:dyDescent="0.25">
      <c r="C6987" s="95">
        <v>33933</v>
      </c>
      <c r="D6987">
        <v>1.5265</v>
      </c>
      <c r="E6987">
        <v>19.18</v>
      </c>
      <c r="F6987">
        <v>1.2347999999999999</v>
      </c>
      <c r="G6987">
        <v>76.45</v>
      </c>
      <c r="H6987">
        <v>44.875</v>
      </c>
      <c r="I6987">
        <v>215.25</v>
      </c>
      <c r="J6987">
        <v>379.5</v>
      </c>
    </row>
    <row r="6988" spans="3:10" x14ac:dyDescent="0.25">
      <c r="C6988" s="95">
        <v>33932</v>
      </c>
      <c r="D6988">
        <v>1.5249999999999999</v>
      </c>
      <c r="E6988">
        <v>19.05</v>
      </c>
      <c r="F6988">
        <v>1.2283999999999999</v>
      </c>
      <c r="G6988">
        <v>75.775000000000006</v>
      </c>
      <c r="H6988">
        <v>44.65</v>
      </c>
      <c r="I6988">
        <v>216.5</v>
      </c>
      <c r="J6988">
        <v>378.75</v>
      </c>
    </row>
    <row r="6989" spans="3:10" x14ac:dyDescent="0.25">
      <c r="C6989" s="95">
        <v>33931</v>
      </c>
      <c r="D6989">
        <v>1.5209999999999999</v>
      </c>
      <c r="E6989">
        <v>19.010000000000002</v>
      </c>
      <c r="F6989">
        <v>1.2259</v>
      </c>
      <c r="G6989">
        <v>75.625</v>
      </c>
      <c r="H6989">
        <v>44.575000000000003</v>
      </c>
      <c r="I6989">
        <v>217.25</v>
      </c>
      <c r="J6989">
        <v>376.25</v>
      </c>
    </row>
    <row r="6990" spans="3:10" x14ac:dyDescent="0.25">
      <c r="C6990" s="95">
        <v>33928</v>
      </c>
      <c r="D6990">
        <v>1.5109999999999999</v>
      </c>
      <c r="E6990">
        <v>19.36</v>
      </c>
      <c r="F6990">
        <v>1.2307999999999999</v>
      </c>
      <c r="G6990">
        <v>75.174999999999997</v>
      </c>
      <c r="H6990">
        <v>44.6</v>
      </c>
      <c r="I6990">
        <v>213.75</v>
      </c>
      <c r="J6990">
        <v>370.25</v>
      </c>
    </row>
    <row r="6991" spans="3:10" x14ac:dyDescent="0.25">
      <c r="C6991" s="95">
        <v>33927</v>
      </c>
      <c r="D6991">
        <v>1.5387999999999999</v>
      </c>
      <c r="E6991">
        <v>19.34</v>
      </c>
      <c r="F6991">
        <v>1.2467999999999999</v>
      </c>
      <c r="G6991">
        <v>75.025000000000006</v>
      </c>
      <c r="H6991">
        <v>44.85</v>
      </c>
      <c r="I6991">
        <v>217.25</v>
      </c>
      <c r="J6991">
        <v>370.5</v>
      </c>
    </row>
    <row r="6992" spans="3:10" x14ac:dyDescent="0.25">
      <c r="C6992" s="95">
        <v>33926</v>
      </c>
      <c r="D6992">
        <v>1.5250999999999999</v>
      </c>
      <c r="E6992">
        <v>19.04</v>
      </c>
      <c r="F6992">
        <v>1.2364999999999999</v>
      </c>
      <c r="G6992">
        <v>75.075000000000003</v>
      </c>
      <c r="H6992">
        <v>44.674999999999997</v>
      </c>
      <c r="I6992">
        <v>215.25</v>
      </c>
      <c r="J6992">
        <v>369.5</v>
      </c>
    </row>
    <row r="6993" spans="3:10" x14ac:dyDescent="0.25">
      <c r="C6993" s="95">
        <v>33925</v>
      </c>
      <c r="D6993">
        <v>1.522</v>
      </c>
      <c r="E6993">
        <v>19.149999999999999</v>
      </c>
      <c r="F6993">
        <v>1.2366999999999999</v>
      </c>
      <c r="G6993">
        <v>74.775000000000006</v>
      </c>
      <c r="H6993">
        <v>44.35</v>
      </c>
      <c r="I6993">
        <v>215.75</v>
      </c>
      <c r="J6993">
        <v>372.75</v>
      </c>
    </row>
    <row r="6994" spans="3:10" x14ac:dyDescent="0.25">
      <c r="C6994" s="95">
        <v>33924</v>
      </c>
      <c r="D6994">
        <v>1.524</v>
      </c>
      <c r="E6994">
        <v>19.27</v>
      </c>
      <c r="F6994">
        <v>1.2357</v>
      </c>
      <c r="G6994">
        <v>74.974999999999994</v>
      </c>
      <c r="H6994">
        <v>44.65</v>
      </c>
      <c r="I6994">
        <v>211</v>
      </c>
      <c r="J6994">
        <v>376</v>
      </c>
    </row>
    <row r="6995" spans="3:10" x14ac:dyDescent="0.25">
      <c r="C6995" s="95">
        <v>33921</v>
      </c>
      <c r="D6995">
        <v>1.5495000000000001</v>
      </c>
      <c r="E6995">
        <v>19.010000000000002</v>
      </c>
      <c r="F6995">
        <v>1.2497</v>
      </c>
      <c r="G6995">
        <v>74.325000000000003</v>
      </c>
      <c r="H6995">
        <v>43.424999999999997</v>
      </c>
      <c r="I6995">
        <v>212.5</v>
      </c>
      <c r="J6995">
        <v>373.25</v>
      </c>
    </row>
    <row r="6996" spans="3:10" x14ac:dyDescent="0.25">
      <c r="C6996" s="95">
        <v>33920</v>
      </c>
      <c r="D6996">
        <v>1.5289999999999999</v>
      </c>
      <c r="E6996">
        <v>19.14</v>
      </c>
      <c r="F6996">
        <v>1.2423999999999999</v>
      </c>
      <c r="G6996">
        <v>74.125</v>
      </c>
      <c r="H6996">
        <v>43.25</v>
      </c>
      <c r="I6996">
        <v>210.25</v>
      </c>
      <c r="J6996">
        <v>368.25</v>
      </c>
    </row>
    <row r="6997" spans="3:10" x14ac:dyDescent="0.25">
      <c r="C6997" s="95">
        <v>33919</v>
      </c>
      <c r="D6997">
        <v>1.5229999999999999</v>
      </c>
      <c r="E6997">
        <v>19.36</v>
      </c>
      <c r="F6997">
        <v>1.2362</v>
      </c>
      <c r="G6997">
        <v>73.575000000000003</v>
      </c>
      <c r="H6997">
        <v>42.725000000000001</v>
      </c>
      <c r="I6997">
        <v>208.75</v>
      </c>
      <c r="J6997">
        <v>365.75</v>
      </c>
    </row>
    <row r="6998" spans="3:10" x14ac:dyDescent="0.25">
      <c r="C6998" s="95">
        <v>33918</v>
      </c>
      <c r="D6998">
        <v>1.516</v>
      </c>
      <c r="E6998">
        <v>19.45</v>
      </c>
      <c r="F6998">
        <v>1.2322</v>
      </c>
      <c r="G6998">
        <v>73.575000000000003</v>
      </c>
      <c r="H6998">
        <v>42.725000000000001</v>
      </c>
      <c r="I6998">
        <v>206.5</v>
      </c>
      <c r="J6998">
        <v>364.5</v>
      </c>
    </row>
    <row r="6999" spans="3:10" x14ac:dyDescent="0.25">
      <c r="C6999" s="95">
        <v>33917</v>
      </c>
      <c r="D6999">
        <v>1.5109999999999999</v>
      </c>
      <c r="E6999">
        <v>19.5</v>
      </c>
      <c r="F6999">
        <v>1.2292000000000001</v>
      </c>
      <c r="G6999">
        <v>74.224999999999994</v>
      </c>
      <c r="H6999">
        <v>43.25</v>
      </c>
      <c r="I6999">
        <v>206.5</v>
      </c>
      <c r="J6999">
        <v>362.75</v>
      </c>
    </row>
    <row r="7000" spans="3:10" x14ac:dyDescent="0.25">
      <c r="C7000" s="95">
        <v>33914</v>
      </c>
      <c r="D7000">
        <v>1.5295000000000001</v>
      </c>
      <c r="E7000">
        <v>19.190000000000001</v>
      </c>
      <c r="F7000">
        <v>1.2312000000000001</v>
      </c>
      <c r="G7000">
        <v>73.525000000000006</v>
      </c>
      <c r="H7000">
        <v>42.875</v>
      </c>
      <c r="I7000">
        <v>208</v>
      </c>
      <c r="J7000">
        <v>359.25</v>
      </c>
    </row>
    <row r="7001" spans="3:10" x14ac:dyDescent="0.25">
      <c r="C7001" s="95">
        <v>33913</v>
      </c>
      <c r="D7001">
        <v>1.5355000000000001</v>
      </c>
      <c r="E7001">
        <v>19.38</v>
      </c>
      <c r="F7001">
        <v>1.2405999999999999</v>
      </c>
      <c r="G7001">
        <v>73.724999999999994</v>
      </c>
      <c r="H7001">
        <v>43.25</v>
      </c>
      <c r="I7001">
        <v>206.5</v>
      </c>
      <c r="J7001">
        <v>355.75</v>
      </c>
    </row>
    <row r="7002" spans="3:10" x14ac:dyDescent="0.25">
      <c r="C7002" s="95">
        <v>33912</v>
      </c>
      <c r="D7002">
        <v>1.5448</v>
      </c>
      <c r="E7002">
        <v>19.149999999999999</v>
      </c>
      <c r="F7002">
        <v>1.2514000000000001</v>
      </c>
      <c r="G7002">
        <v>73.724999999999994</v>
      </c>
      <c r="H7002">
        <v>43.15</v>
      </c>
      <c r="I7002">
        <v>207.75</v>
      </c>
      <c r="J7002">
        <v>356</v>
      </c>
    </row>
    <row r="7003" spans="3:10" x14ac:dyDescent="0.25">
      <c r="C7003" s="95">
        <v>33911</v>
      </c>
      <c r="D7003">
        <v>1.5503</v>
      </c>
      <c r="E7003">
        <v>19.5</v>
      </c>
      <c r="F7003">
        <v>1.2542</v>
      </c>
      <c r="G7003">
        <v>73.325000000000003</v>
      </c>
      <c r="H7003">
        <v>43</v>
      </c>
      <c r="I7003">
        <v>211</v>
      </c>
      <c r="J7003">
        <v>359.75</v>
      </c>
    </row>
    <row r="7004" spans="3:10" x14ac:dyDescent="0.25">
      <c r="C7004" s="95">
        <v>33910</v>
      </c>
      <c r="D7004">
        <v>1.5329999999999999</v>
      </c>
      <c r="E7004">
        <v>19.55</v>
      </c>
      <c r="F7004">
        <v>1.2545999999999999</v>
      </c>
      <c r="G7004">
        <v>73.900000000000006</v>
      </c>
      <c r="H7004">
        <v>42.875</v>
      </c>
      <c r="I7004">
        <v>211.25</v>
      </c>
      <c r="J7004">
        <v>362.75</v>
      </c>
    </row>
    <row r="7005" spans="3:10" x14ac:dyDescent="0.25">
      <c r="C7005" s="95">
        <v>33907</v>
      </c>
      <c r="D7005">
        <v>1.5569999999999999</v>
      </c>
      <c r="E7005">
        <v>19.45</v>
      </c>
      <c r="F7005">
        <v>1.2724</v>
      </c>
      <c r="G7005">
        <v>73.775000000000006</v>
      </c>
      <c r="H7005">
        <v>42.424999999999997</v>
      </c>
      <c r="I7005">
        <v>207.25</v>
      </c>
      <c r="J7005">
        <v>354.5</v>
      </c>
    </row>
    <row r="7006" spans="3:10" x14ac:dyDescent="0.25">
      <c r="C7006" s="95">
        <v>33906</v>
      </c>
      <c r="D7006">
        <v>1.5720000000000001</v>
      </c>
      <c r="E7006">
        <v>19.59</v>
      </c>
      <c r="F7006">
        <v>1.2757000000000001</v>
      </c>
      <c r="G7006">
        <v>73.45</v>
      </c>
      <c r="H7006">
        <v>42.35</v>
      </c>
      <c r="I7006">
        <v>206.75</v>
      </c>
      <c r="J7006">
        <v>350.25</v>
      </c>
    </row>
    <row r="7007" spans="3:10" x14ac:dyDescent="0.25">
      <c r="C7007" s="95">
        <v>33905</v>
      </c>
      <c r="D7007">
        <v>1.5720000000000001</v>
      </c>
      <c r="E7007">
        <v>19.899999999999999</v>
      </c>
      <c r="F7007">
        <v>1.2704</v>
      </c>
      <c r="G7007">
        <v>73.25</v>
      </c>
      <c r="H7007">
        <v>42.524999999999999</v>
      </c>
      <c r="I7007">
        <v>205</v>
      </c>
      <c r="J7007">
        <v>348</v>
      </c>
    </row>
    <row r="7008" spans="3:10" x14ac:dyDescent="0.25">
      <c r="C7008" s="95">
        <v>33904</v>
      </c>
      <c r="D7008">
        <v>1.5768</v>
      </c>
      <c r="E7008">
        <v>19.850000000000001</v>
      </c>
      <c r="F7008">
        <v>1.2827999999999999</v>
      </c>
      <c r="G7008">
        <v>74.150000000000006</v>
      </c>
      <c r="H7008">
        <v>43.9</v>
      </c>
      <c r="I7008">
        <v>205.5</v>
      </c>
      <c r="J7008">
        <v>346.25</v>
      </c>
    </row>
    <row r="7009" spans="3:10" x14ac:dyDescent="0.25">
      <c r="C7009" s="95">
        <v>33903</v>
      </c>
      <c r="D7009">
        <v>1.5834999999999999</v>
      </c>
      <c r="E7009">
        <v>20.02</v>
      </c>
      <c r="F7009">
        <v>1.2808999999999999</v>
      </c>
      <c r="G7009">
        <v>74.474999999999994</v>
      </c>
      <c r="H7009">
        <v>43.924999999999997</v>
      </c>
      <c r="I7009">
        <v>205.5</v>
      </c>
      <c r="J7009">
        <v>344.25</v>
      </c>
    </row>
    <row r="7010" spans="3:10" x14ac:dyDescent="0.25">
      <c r="C7010" s="95">
        <v>33900</v>
      </c>
      <c r="D7010">
        <v>1.6220000000000001</v>
      </c>
      <c r="E7010">
        <v>19.98</v>
      </c>
      <c r="F7010">
        <v>1.2837000000000001</v>
      </c>
      <c r="G7010">
        <v>76.224999999999994</v>
      </c>
      <c r="H7010">
        <v>42.674999999999997</v>
      </c>
      <c r="I7010">
        <v>206.75</v>
      </c>
      <c r="J7010">
        <v>345.75</v>
      </c>
    </row>
    <row r="7011" spans="3:10" x14ac:dyDescent="0.25">
      <c r="C7011" s="95">
        <v>33899</v>
      </c>
      <c r="D7011">
        <v>1.623</v>
      </c>
      <c r="E7011">
        <v>20.11</v>
      </c>
      <c r="F7011">
        <v>1.2988</v>
      </c>
      <c r="G7011">
        <v>75.825000000000003</v>
      </c>
      <c r="H7011">
        <v>42.45</v>
      </c>
      <c r="I7011">
        <v>209.25</v>
      </c>
      <c r="J7011">
        <v>352</v>
      </c>
    </row>
    <row r="7012" spans="3:10" x14ac:dyDescent="0.25">
      <c r="C7012" s="95">
        <v>33898</v>
      </c>
      <c r="D7012">
        <v>1.6034999999999999</v>
      </c>
      <c r="E7012">
        <v>20.41</v>
      </c>
      <c r="F7012">
        <v>1.2853000000000001</v>
      </c>
      <c r="G7012">
        <v>76</v>
      </c>
      <c r="H7012">
        <v>43.075000000000003</v>
      </c>
      <c r="I7012">
        <v>207.75</v>
      </c>
      <c r="J7012">
        <v>350</v>
      </c>
    </row>
    <row r="7013" spans="3:10" x14ac:dyDescent="0.25">
      <c r="C7013" s="95">
        <v>33897</v>
      </c>
      <c r="D7013">
        <v>1.6240000000000001</v>
      </c>
      <c r="E7013">
        <v>20.71</v>
      </c>
      <c r="F7013">
        <v>1.2919</v>
      </c>
      <c r="G7013">
        <v>76.275000000000006</v>
      </c>
      <c r="H7013">
        <v>42.475000000000001</v>
      </c>
      <c r="I7013">
        <v>210.25</v>
      </c>
      <c r="J7013">
        <v>354</v>
      </c>
    </row>
    <row r="7014" spans="3:10" x14ac:dyDescent="0.25">
      <c r="C7014" s="95">
        <v>33896</v>
      </c>
      <c r="D7014">
        <v>1.621</v>
      </c>
      <c r="E7014">
        <v>20.79</v>
      </c>
      <c r="F7014">
        <v>1.2987</v>
      </c>
      <c r="G7014">
        <v>76.474999999999994</v>
      </c>
      <c r="H7014">
        <v>42.774999999999999</v>
      </c>
      <c r="I7014">
        <v>208</v>
      </c>
      <c r="J7014">
        <v>356.25</v>
      </c>
    </row>
    <row r="7015" spans="3:10" x14ac:dyDescent="0.25">
      <c r="C7015" s="95">
        <v>33893</v>
      </c>
      <c r="D7015">
        <v>1.647</v>
      </c>
      <c r="E7015">
        <v>20.81</v>
      </c>
      <c r="F7015">
        <v>1.3157000000000001</v>
      </c>
      <c r="G7015">
        <v>76.424999999999997</v>
      </c>
      <c r="H7015">
        <v>42.625</v>
      </c>
      <c r="I7015">
        <v>207.75</v>
      </c>
      <c r="J7015">
        <v>353</v>
      </c>
    </row>
    <row r="7016" spans="3:10" x14ac:dyDescent="0.25">
      <c r="C7016" s="95">
        <v>33892</v>
      </c>
      <c r="D7016">
        <v>1.69</v>
      </c>
      <c r="E7016">
        <v>20.81</v>
      </c>
      <c r="F7016">
        <v>1.3409</v>
      </c>
      <c r="G7016">
        <v>76.424999999999997</v>
      </c>
      <c r="H7016">
        <v>43.225000000000001</v>
      </c>
      <c r="I7016">
        <v>210</v>
      </c>
      <c r="J7016">
        <v>356.5</v>
      </c>
    </row>
    <row r="7017" spans="3:10" x14ac:dyDescent="0.25">
      <c r="C7017" s="95">
        <v>33891</v>
      </c>
      <c r="D7017">
        <v>1.7075</v>
      </c>
      <c r="E7017">
        <v>20.64</v>
      </c>
      <c r="F7017">
        <v>1.339</v>
      </c>
      <c r="G7017">
        <v>76.224999999999994</v>
      </c>
      <c r="H7017">
        <v>43.424999999999997</v>
      </c>
      <c r="I7017">
        <v>212</v>
      </c>
      <c r="J7017">
        <v>359.25</v>
      </c>
    </row>
    <row r="7018" spans="3:10" x14ac:dyDescent="0.25">
      <c r="C7018" s="95">
        <v>33890</v>
      </c>
      <c r="D7018">
        <v>1.716</v>
      </c>
      <c r="E7018">
        <v>20.7</v>
      </c>
      <c r="F7018">
        <v>1.3322000000000001</v>
      </c>
      <c r="G7018">
        <v>76.424999999999997</v>
      </c>
      <c r="H7018">
        <v>43.55</v>
      </c>
      <c r="I7018">
        <v>210.25</v>
      </c>
      <c r="J7018">
        <v>353.75</v>
      </c>
    </row>
    <row r="7019" spans="3:10" x14ac:dyDescent="0.25">
      <c r="C7019" s="95">
        <v>33889</v>
      </c>
      <c r="D7019">
        <v>1.702</v>
      </c>
      <c r="E7019">
        <v>20.83</v>
      </c>
      <c r="F7019">
        <v>1.3242</v>
      </c>
      <c r="G7019">
        <v>76.099999999999994</v>
      </c>
      <c r="H7019">
        <v>43.575000000000003</v>
      </c>
      <c r="I7019">
        <v>209.75</v>
      </c>
      <c r="J7019">
        <v>352</v>
      </c>
    </row>
    <row r="7020" spans="3:10" x14ac:dyDescent="0.25">
      <c r="C7020" s="95">
        <v>33886</v>
      </c>
      <c r="D7020">
        <v>1.694</v>
      </c>
      <c r="E7020">
        <v>20.9</v>
      </c>
      <c r="F7020">
        <v>1.3151999999999999</v>
      </c>
      <c r="G7020">
        <v>75.825000000000003</v>
      </c>
      <c r="H7020">
        <v>42.575000000000003</v>
      </c>
      <c r="I7020">
        <v>208.25</v>
      </c>
      <c r="J7020">
        <v>341.5</v>
      </c>
    </row>
    <row r="7021" spans="3:10" x14ac:dyDescent="0.25">
      <c r="C7021" s="95">
        <v>33885</v>
      </c>
      <c r="D7021">
        <v>1.6825000000000001</v>
      </c>
      <c r="E7021">
        <v>20.55</v>
      </c>
      <c r="F7021">
        <v>1.3167</v>
      </c>
      <c r="G7021">
        <v>75.7</v>
      </c>
      <c r="H7021">
        <v>43.274999999999999</v>
      </c>
      <c r="I7021">
        <v>209</v>
      </c>
      <c r="J7021">
        <v>340</v>
      </c>
    </row>
    <row r="7022" spans="3:10" x14ac:dyDescent="0.25">
      <c r="C7022" s="95">
        <v>33884</v>
      </c>
      <c r="D7022">
        <v>1.7095</v>
      </c>
      <c r="E7022">
        <v>20.45</v>
      </c>
      <c r="F7022">
        <v>1.3427</v>
      </c>
      <c r="G7022">
        <v>75.45</v>
      </c>
      <c r="H7022">
        <v>42.8</v>
      </c>
      <c r="I7022">
        <v>210.75</v>
      </c>
      <c r="J7022">
        <v>343.25</v>
      </c>
    </row>
    <row r="7023" spans="3:10" x14ac:dyDescent="0.25">
      <c r="C7023" s="95">
        <v>33883</v>
      </c>
      <c r="D7023">
        <v>1.712</v>
      </c>
      <c r="E7023">
        <v>20.350000000000001</v>
      </c>
      <c r="F7023">
        <v>1.3642000000000001</v>
      </c>
      <c r="G7023">
        <v>75.474999999999994</v>
      </c>
      <c r="H7023">
        <v>42.8</v>
      </c>
      <c r="I7023">
        <v>210.75</v>
      </c>
      <c r="J7023">
        <v>345.75</v>
      </c>
    </row>
    <row r="7024" spans="3:10" x14ac:dyDescent="0.25">
      <c r="C7024" s="95">
        <v>33882</v>
      </c>
      <c r="D7024">
        <v>1.712</v>
      </c>
      <c r="E7024">
        <v>20.36</v>
      </c>
      <c r="F7024">
        <v>1.3637999999999999</v>
      </c>
      <c r="G7024">
        <v>75.375</v>
      </c>
      <c r="H7024">
        <v>43.25</v>
      </c>
      <c r="I7024">
        <v>210.25</v>
      </c>
      <c r="J7024">
        <v>346.5</v>
      </c>
    </row>
    <row r="7025" spans="3:10" x14ac:dyDescent="0.25">
      <c r="C7025" s="95">
        <v>33879</v>
      </c>
      <c r="D7025">
        <v>1.7284999999999999</v>
      </c>
      <c r="E7025">
        <v>20.5</v>
      </c>
      <c r="F7025">
        <v>1.3779999999999999</v>
      </c>
      <c r="G7025">
        <v>75.924999999999997</v>
      </c>
      <c r="H7025">
        <v>43.05</v>
      </c>
      <c r="I7025">
        <v>211.25</v>
      </c>
      <c r="J7025">
        <v>348</v>
      </c>
    </row>
    <row r="7026" spans="3:10" x14ac:dyDescent="0.25">
      <c r="C7026" s="95">
        <v>33878</v>
      </c>
      <c r="D7026">
        <v>1.7415</v>
      </c>
      <c r="E7026">
        <v>20.45</v>
      </c>
      <c r="F7026">
        <v>1.3779999999999999</v>
      </c>
      <c r="G7026">
        <v>75.75</v>
      </c>
      <c r="H7026">
        <v>42.774999999999999</v>
      </c>
      <c r="I7026">
        <v>213.75</v>
      </c>
      <c r="J7026">
        <v>349.5</v>
      </c>
    </row>
    <row r="7027" spans="3:10" x14ac:dyDescent="0.25">
      <c r="C7027" s="95">
        <v>33877</v>
      </c>
      <c r="D7027">
        <v>1.7838000000000001</v>
      </c>
      <c r="E7027">
        <v>20.34</v>
      </c>
      <c r="F7027">
        <v>1.3856999999999999</v>
      </c>
      <c r="G7027">
        <v>75.3</v>
      </c>
      <c r="H7027">
        <v>42.325000000000003</v>
      </c>
      <c r="I7027">
        <v>215.25</v>
      </c>
      <c r="J7027">
        <v>350.25</v>
      </c>
    </row>
    <row r="7028" spans="3:10" x14ac:dyDescent="0.25">
      <c r="C7028" s="95">
        <v>33876</v>
      </c>
      <c r="D7028">
        <v>1.7865</v>
      </c>
      <c r="E7028">
        <v>20.32</v>
      </c>
      <c r="F7028">
        <v>1.3879999999999999</v>
      </c>
      <c r="G7028">
        <v>75.174999999999997</v>
      </c>
      <c r="H7028">
        <v>42</v>
      </c>
      <c r="I7028">
        <v>215.5</v>
      </c>
      <c r="J7028">
        <v>347.75</v>
      </c>
    </row>
    <row r="7029" spans="3:10" x14ac:dyDescent="0.25">
      <c r="C7029" s="95">
        <v>33875</v>
      </c>
      <c r="D7029">
        <v>1.7304999999999999</v>
      </c>
      <c r="E7029">
        <v>20.399999999999999</v>
      </c>
      <c r="F7029">
        <v>1.3532</v>
      </c>
      <c r="G7029">
        <v>75.375</v>
      </c>
      <c r="H7029">
        <v>41.95</v>
      </c>
      <c r="I7029">
        <v>213.5</v>
      </c>
      <c r="J7029">
        <v>347.25</v>
      </c>
    </row>
    <row r="7030" spans="3:10" x14ac:dyDescent="0.25">
      <c r="C7030" s="95">
        <v>33872</v>
      </c>
      <c r="D7030">
        <v>1.7095</v>
      </c>
      <c r="E7030">
        <v>20.329999999999998</v>
      </c>
      <c r="F7030">
        <v>1.3194999999999999</v>
      </c>
      <c r="G7030">
        <v>75.724999999999994</v>
      </c>
      <c r="H7030">
        <v>41.15</v>
      </c>
      <c r="I7030">
        <v>216.25</v>
      </c>
      <c r="J7030">
        <v>344.5</v>
      </c>
    </row>
    <row r="7031" spans="3:10" x14ac:dyDescent="0.25">
      <c r="C7031" s="95">
        <v>33871</v>
      </c>
      <c r="D7031">
        <v>1.7090000000000001</v>
      </c>
      <c r="E7031">
        <v>20.47</v>
      </c>
      <c r="F7031">
        <v>1.3085</v>
      </c>
      <c r="G7031">
        <v>75.375</v>
      </c>
      <c r="H7031">
        <v>41.2</v>
      </c>
      <c r="I7031">
        <v>215.25</v>
      </c>
      <c r="J7031">
        <v>341.75</v>
      </c>
    </row>
    <row r="7032" spans="3:10" x14ac:dyDescent="0.25">
      <c r="C7032" s="95">
        <v>33870</v>
      </c>
      <c r="D7032">
        <v>1.7152000000000001</v>
      </c>
      <c r="E7032">
        <v>20.65</v>
      </c>
      <c r="F7032">
        <v>1.3065</v>
      </c>
      <c r="G7032">
        <v>75.174999999999997</v>
      </c>
      <c r="H7032">
        <v>40.700000000000003</v>
      </c>
      <c r="I7032">
        <v>213</v>
      </c>
      <c r="J7032">
        <v>336.5</v>
      </c>
    </row>
    <row r="7033" spans="3:10" x14ac:dyDescent="0.25">
      <c r="C7033" s="95">
        <v>33869</v>
      </c>
      <c r="D7033">
        <v>1.6910000000000001</v>
      </c>
      <c r="E7033">
        <v>20.420000000000002</v>
      </c>
      <c r="F7033">
        <v>1.2932999999999999</v>
      </c>
      <c r="G7033">
        <v>75.775000000000006</v>
      </c>
      <c r="H7033">
        <v>40.774999999999999</v>
      </c>
      <c r="I7033">
        <v>214.5</v>
      </c>
      <c r="J7033">
        <v>336.25</v>
      </c>
    </row>
    <row r="7034" spans="3:10" x14ac:dyDescent="0.25">
      <c r="C7034" s="95">
        <v>33868</v>
      </c>
      <c r="D7034">
        <v>1.7095</v>
      </c>
      <c r="E7034">
        <v>20.28</v>
      </c>
      <c r="F7034">
        <v>1.3202</v>
      </c>
      <c r="G7034">
        <v>75.775000000000006</v>
      </c>
      <c r="H7034">
        <v>41.15</v>
      </c>
      <c r="I7034">
        <v>216.25</v>
      </c>
      <c r="J7034">
        <v>330.75</v>
      </c>
    </row>
    <row r="7035" spans="3:10" x14ac:dyDescent="0.25">
      <c r="C7035" s="95">
        <v>33865</v>
      </c>
      <c r="D7035">
        <v>1.732</v>
      </c>
      <c r="E7035">
        <v>20.309999999999999</v>
      </c>
      <c r="F7035">
        <v>1.3002</v>
      </c>
      <c r="G7035">
        <v>75.875</v>
      </c>
      <c r="H7035">
        <v>40.524999999999999</v>
      </c>
      <c r="I7035">
        <v>222.5</v>
      </c>
      <c r="J7035">
        <v>332</v>
      </c>
    </row>
    <row r="7036" spans="3:10" x14ac:dyDescent="0.25">
      <c r="C7036" s="95">
        <v>33864</v>
      </c>
      <c r="D7036">
        <v>1.7849999999999999</v>
      </c>
      <c r="E7036">
        <v>20.45</v>
      </c>
      <c r="F7036">
        <v>1.3267</v>
      </c>
      <c r="G7036">
        <v>75.825000000000003</v>
      </c>
      <c r="H7036">
        <v>40.375</v>
      </c>
      <c r="I7036">
        <v>223.25</v>
      </c>
      <c r="J7036">
        <v>331</v>
      </c>
    </row>
    <row r="7037" spans="3:10" x14ac:dyDescent="0.25">
      <c r="C7037" s="95">
        <v>33863</v>
      </c>
      <c r="D7037">
        <v>1.778</v>
      </c>
      <c r="E7037">
        <v>20.63</v>
      </c>
      <c r="F7037">
        <v>1.2977000000000001</v>
      </c>
      <c r="G7037">
        <v>75.424999999999997</v>
      </c>
      <c r="H7037">
        <v>40.625</v>
      </c>
      <c r="I7037">
        <v>225.75</v>
      </c>
      <c r="J7037">
        <v>327.5</v>
      </c>
    </row>
    <row r="7038" spans="3:10" x14ac:dyDescent="0.25">
      <c r="C7038" s="95">
        <v>33862</v>
      </c>
      <c r="D7038">
        <v>1.8577999999999999</v>
      </c>
      <c r="E7038">
        <v>20.58</v>
      </c>
      <c r="F7038">
        <v>1.3462000000000001</v>
      </c>
      <c r="G7038">
        <v>75.625</v>
      </c>
      <c r="H7038">
        <v>40.75</v>
      </c>
      <c r="I7038">
        <v>226.25</v>
      </c>
      <c r="J7038">
        <v>323</v>
      </c>
    </row>
    <row r="7039" spans="3:10" x14ac:dyDescent="0.25">
      <c r="C7039" s="95">
        <v>33861</v>
      </c>
      <c r="D7039">
        <v>1.8959999999999999</v>
      </c>
      <c r="E7039">
        <v>20.67</v>
      </c>
      <c r="F7039">
        <v>1.3612</v>
      </c>
      <c r="G7039">
        <v>75.825000000000003</v>
      </c>
      <c r="H7039">
        <v>40.700000000000003</v>
      </c>
      <c r="I7039">
        <v>224</v>
      </c>
      <c r="J7039">
        <v>321</v>
      </c>
    </row>
    <row r="7040" spans="3:10" x14ac:dyDescent="0.25">
      <c r="C7040" s="95">
        <v>33858</v>
      </c>
      <c r="D7040">
        <v>1.92</v>
      </c>
      <c r="E7040">
        <v>20.43</v>
      </c>
      <c r="F7040">
        <v>1.3933</v>
      </c>
      <c r="G7040">
        <v>75.474999999999994</v>
      </c>
      <c r="H7040">
        <v>40.424999999999997</v>
      </c>
      <c r="I7040">
        <v>224.25</v>
      </c>
      <c r="J7040">
        <v>321.25</v>
      </c>
    </row>
    <row r="7041" spans="3:10" x14ac:dyDescent="0.25">
      <c r="C7041" s="95">
        <v>33857</v>
      </c>
      <c r="D7041">
        <v>1.9544999999999999</v>
      </c>
      <c r="E7041">
        <v>20.38</v>
      </c>
      <c r="F7041">
        <v>1.4219999999999999</v>
      </c>
      <c r="G7041">
        <v>75.674999999999997</v>
      </c>
      <c r="H7041">
        <v>41.575000000000003</v>
      </c>
      <c r="I7041">
        <v>223.75</v>
      </c>
      <c r="J7041">
        <v>327</v>
      </c>
    </row>
    <row r="7042" spans="3:10" x14ac:dyDescent="0.25">
      <c r="C7042" s="95">
        <v>33856</v>
      </c>
      <c r="D7042">
        <v>1.9704999999999999</v>
      </c>
      <c r="E7042">
        <v>20.399999999999999</v>
      </c>
      <c r="F7042">
        <v>1.4302999999999999</v>
      </c>
      <c r="G7042">
        <v>75.424999999999997</v>
      </c>
      <c r="H7042">
        <v>41.1</v>
      </c>
      <c r="I7042">
        <v>227</v>
      </c>
      <c r="J7042">
        <v>329.25</v>
      </c>
    </row>
    <row r="7043" spans="3:10" x14ac:dyDescent="0.25">
      <c r="C7043" s="95">
        <v>33855</v>
      </c>
      <c r="D7043">
        <v>2.004</v>
      </c>
      <c r="E7043">
        <v>20.37</v>
      </c>
      <c r="F7043">
        <v>1.4532</v>
      </c>
      <c r="G7043">
        <v>75.424999999999997</v>
      </c>
      <c r="H7043">
        <v>41.25</v>
      </c>
      <c r="I7043">
        <v>230</v>
      </c>
      <c r="J7043">
        <v>329.75</v>
      </c>
    </row>
    <row r="7044" spans="3:10" x14ac:dyDescent="0.25">
      <c r="C7044" s="95">
        <v>33854</v>
      </c>
      <c r="D7044">
        <v>1.994</v>
      </c>
      <c r="E7044">
        <v>20.260000000000002</v>
      </c>
      <c r="F7044">
        <v>1.4438</v>
      </c>
      <c r="G7044">
        <v>74.924999999999997</v>
      </c>
      <c r="H7044">
        <v>40.799999999999997</v>
      </c>
      <c r="I7044">
        <v>225.75</v>
      </c>
      <c r="J7044">
        <v>330</v>
      </c>
    </row>
    <row r="7045" spans="3:10" x14ac:dyDescent="0.25">
      <c r="C7045" s="95">
        <v>33851</v>
      </c>
      <c r="D7045">
        <v>1.996</v>
      </c>
      <c r="E7045">
        <v>20.190000000000001</v>
      </c>
      <c r="F7045">
        <v>1.4441999999999999</v>
      </c>
      <c r="G7045">
        <v>74.924999999999997</v>
      </c>
      <c r="H7045">
        <v>40.799999999999997</v>
      </c>
      <c r="I7045">
        <v>225.75</v>
      </c>
      <c r="J7045">
        <v>330</v>
      </c>
    </row>
    <row r="7046" spans="3:10" x14ac:dyDescent="0.25">
      <c r="C7046" s="95">
        <v>33850</v>
      </c>
      <c r="D7046">
        <v>1.9815</v>
      </c>
      <c r="E7046">
        <v>20.09</v>
      </c>
      <c r="F7046">
        <v>1.43</v>
      </c>
      <c r="G7046">
        <v>74.575000000000003</v>
      </c>
      <c r="H7046">
        <v>40.674999999999997</v>
      </c>
      <c r="I7046">
        <v>225.25</v>
      </c>
      <c r="J7046">
        <v>332</v>
      </c>
    </row>
    <row r="7047" spans="3:10" x14ac:dyDescent="0.25">
      <c r="C7047" s="95">
        <v>33849</v>
      </c>
      <c r="D7047">
        <v>1.9975000000000001</v>
      </c>
      <c r="E7047">
        <v>20.13</v>
      </c>
      <c r="F7047">
        <v>1.4492</v>
      </c>
      <c r="G7047">
        <v>74.599999999999994</v>
      </c>
      <c r="H7047">
        <v>41.1</v>
      </c>
      <c r="I7047">
        <v>223.5</v>
      </c>
      <c r="J7047">
        <v>334</v>
      </c>
    </row>
    <row r="7048" spans="3:10" x14ac:dyDescent="0.25">
      <c r="C7048" s="95">
        <v>33848</v>
      </c>
      <c r="D7048">
        <v>2.0015000000000001</v>
      </c>
      <c r="E7048">
        <v>20.13</v>
      </c>
      <c r="F7048">
        <v>1.4531000000000001</v>
      </c>
      <c r="G7048">
        <v>73.55</v>
      </c>
      <c r="H7048">
        <v>40</v>
      </c>
      <c r="I7048">
        <v>220.75</v>
      </c>
      <c r="J7048">
        <v>325.25</v>
      </c>
    </row>
    <row r="7049" spans="3:10" x14ac:dyDescent="0.25">
      <c r="C7049" s="95">
        <v>33847</v>
      </c>
      <c r="D7049">
        <v>1.9875</v>
      </c>
      <c r="E7049">
        <v>19.87</v>
      </c>
      <c r="F7049">
        <v>1.4407000000000001</v>
      </c>
      <c r="G7049">
        <v>73.75</v>
      </c>
      <c r="H7049">
        <v>40.049999999999997</v>
      </c>
      <c r="I7049">
        <v>218.75</v>
      </c>
      <c r="J7049">
        <v>319.75</v>
      </c>
    </row>
    <row r="7050" spans="3:10" x14ac:dyDescent="0.25">
      <c r="C7050" s="95">
        <v>33844</v>
      </c>
      <c r="D7050">
        <v>1.982</v>
      </c>
      <c r="E7050">
        <v>19.87</v>
      </c>
      <c r="F7050">
        <v>1.4332</v>
      </c>
      <c r="G7050">
        <v>73.650000000000006</v>
      </c>
      <c r="H7050">
        <v>40.125</v>
      </c>
      <c r="I7050">
        <v>217</v>
      </c>
      <c r="J7050">
        <v>315</v>
      </c>
    </row>
    <row r="7051" spans="3:10" x14ac:dyDescent="0.25">
      <c r="C7051" s="95">
        <v>33843</v>
      </c>
      <c r="D7051">
        <v>1.9790000000000001</v>
      </c>
      <c r="E7051">
        <v>19.72</v>
      </c>
      <c r="F7051">
        <v>1.4332</v>
      </c>
      <c r="G7051">
        <v>73.575000000000003</v>
      </c>
      <c r="H7051">
        <v>40.174999999999997</v>
      </c>
      <c r="I7051">
        <v>221</v>
      </c>
      <c r="J7051">
        <v>317.75</v>
      </c>
    </row>
    <row r="7052" spans="3:10" x14ac:dyDescent="0.25">
      <c r="C7052" s="95">
        <v>33842</v>
      </c>
      <c r="D7052">
        <v>1.9835</v>
      </c>
      <c r="E7052">
        <v>19.739999999999998</v>
      </c>
      <c r="F7052">
        <v>1.4360999999999999</v>
      </c>
      <c r="G7052">
        <v>74.075000000000003</v>
      </c>
      <c r="H7052">
        <v>40.299999999999997</v>
      </c>
      <c r="I7052">
        <v>224.5</v>
      </c>
      <c r="J7052">
        <v>319.25</v>
      </c>
    </row>
    <row r="7053" spans="3:10" x14ac:dyDescent="0.25">
      <c r="C7053" s="95">
        <v>33841</v>
      </c>
      <c r="D7053">
        <v>1.9877</v>
      </c>
      <c r="E7053">
        <v>19.75</v>
      </c>
      <c r="F7053">
        <v>1.4421999999999999</v>
      </c>
      <c r="G7053">
        <v>74.349999999999994</v>
      </c>
      <c r="H7053">
        <v>40.024999999999999</v>
      </c>
      <c r="I7053">
        <v>226.25</v>
      </c>
      <c r="J7053">
        <v>325</v>
      </c>
    </row>
    <row r="7054" spans="3:10" x14ac:dyDescent="0.25">
      <c r="C7054" s="95">
        <v>33840</v>
      </c>
      <c r="D7054">
        <v>1.9935</v>
      </c>
      <c r="E7054">
        <v>20.04</v>
      </c>
      <c r="F7054">
        <v>1.4424999999999999</v>
      </c>
      <c r="G7054">
        <v>74.775000000000006</v>
      </c>
      <c r="H7054">
        <v>46.25</v>
      </c>
      <c r="I7054">
        <v>224.75</v>
      </c>
      <c r="J7054">
        <v>321</v>
      </c>
    </row>
    <row r="7055" spans="3:10" x14ac:dyDescent="0.25">
      <c r="C7055" s="95">
        <v>33837</v>
      </c>
      <c r="D7055">
        <v>1.956</v>
      </c>
      <c r="E7055">
        <v>19.68</v>
      </c>
      <c r="F7055">
        <v>1.4207000000000001</v>
      </c>
      <c r="G7055">
        <v>74.55</v>
      </c>
      <c r="H7055">
        <v>45.95</v>
      </c>
      <c r="I7055">
        <v>222.75</v>
      </c>
      <c r="J7055">
        <v>315.5</v>
      </c>
    </row>
    <row r="7056" spans="3:10" x14ac:dyDescent="0.25">
      <c r="C7056" s="95">
        <v>33836</v>
      </c>
      <c r="D7056">
        <v>1.9384999999999999</v>
      </c>
      <c r="E7056">
        <v>19.82</v>
      </c>
      <c r="F7056">
        <v>1.4032</v>
      </c>
      <c r="G7056">
        <v>74.3</v>
      </c>
      <c r="H7056">
        <v>45.45</v>
      </c>
      <c r="I7056">
        <v>220</v>
      </c>
      <c r="J7056">
        <v>309.75</v>
      </c>
    </row>
    <row r="7057" spans="3:10" x14ac:dyDescent="0.25">
      <c r="C7057" s="95">
        <v>33835</v>
      </c>
      <c r="D7057">
        <v>1.9335</v>
      </c>
      <c r="E7057">
        <v>19.86</v>
      </c>
      <c r="F7057">
        <v>1.3972</v>
      </c>
      <c r="G7057">
        <v>74.174999999999997</v>
      </c>
      <c r="H7057">
        <v>44.625</v>
      </c>
      <c r="I7057">
        <v>218.25</v>
      </c>
      <c r="J7057">
        <v>306.75</v>
      </c>
    </row>
    <row r="7058" spans="3:10" x14ac:dyDescent="0.25">
      <c r="C7058" s="95">
        <v>33834</v>
      </c>
      <c r="D7058">
        <v>1.9288000000000001</v>
      </c>
      <c r="E7058">
        <v>20</v>
      </c>
      <c r="F7058">
        <v>1.3957999999999999</v>
      </c>
      <c r="G7058">
        <v>74.125</v>
      </c>
      <c r="H7058">
        <v>44.45</v>
      </c>
      <c r="I7058">
        <v>220</v>
      </c>
      <c r="J7058">
        <v>306.5</v>
      </c>
    </row>
    <row r="7059" spans="3:10" x14ac:dyDescent="0.25">
      <c r="C7059" s="95">
        <v>33833</v>
      </c>
      <c r="D7059">
        <v>1.9237</v>
      </c>
      <c r="E7059">
        <v>20.05</v>
      </c>
      <c r="F7059">
        <v>1.3892</v>
      </c>
      <c r="G7059">
        <v>73.95</v>
      </c>
      <c r="H7059">
        <v>44.075000000000003</v>
      </c>
      <c r="I7059">
        <v>223.25</v>
      </c>
      <c r="J7059">
        <v>306.75</v>
      </c>
    </row>
    <row r="7060" spans="3:10" x14ac:dyDescent="0.25">
      <c r="C7060" s="95">
        <v>33830</v>
      </c>
      <c r="D7060">
        <v>1.921</v>
      </c>
      <c r="E7060">
        <v>20</v>
      </c>
      <c r="F7060">
        <v>1.3882000000000001</v>
      </c>
      <c r="G7060">
        <v>74.55</v>
      </c>
      <c r="H7060">
        <v>44.45</v>
      </c>
      <c r="I7060">
        <v>219.5</v>
      </c>
      <c r="J7060">
        <v>306.5</v>
      </c>
    </row>
    <row r="7061" spans="3:10" x14ac:dyDescent="0.25">
      <c r="C7061" s="95">
        <v>33829</v>
      </c>
      <c r="D7061">
        <v>1.9323999999999999</v>
      </c>
      <c r="E7061">
        <v>20.03</v>
      </c>
      <c r="F7061">
        <v>1.3971</v>
      </c>
      <c r="G7061">
        <v>74.075000000000003</v>
      </c>
      <c r="H7061">
        <v>44.15</v>
      </c>
      <c r="I7061">
        <v>217.75</v>
      </c>
      <c r="J7061">
        <v>305.75</v>
      </c>
    </row>
    <row r="7062" spans="3:10" x14ac:dyDescent="0.25">
      <c r="C7062" s="95">
        <v>33828</v>
      </c>
      <c r="D7062">
        <v>1.929</v>
      </c>
      <c r="E7062">
        <v>19.72</v>
      </c>
      <c r="F7062">
        <v>1.3911</v>
      </c>
      <c r="G7062">
        <v>74.599999999999994</v>
      </c>
      <c r="H7062">
        <v>43.6</v>
      </c>
      <c r="I7062">
        <v>214.75</v>
      </c>
      <c r="J7062">
        <v>306.25</v>
      </c>
    </row>
    <row r="7063" spans="3:10" x14ac:dyDescent="0.25">
      <c r="C7063" s="95">
        <v>33827</v>
      </c>
      <c r="D7063">
        <v>1.9285000000000001</v>
      </c>
      <c r="E7063">
        <v>19.59</v>
      </c>
      <c r="F7063">
        <v>1.3892</v>
      </c>
      <c r="G7063">
        <v>74.599999999999994</v>
      </c>
      <c r="H7063">
        <v>43.25</v>
      </c>
      <c r="I7063">
        <v>216.5</v>
      </c>
      <c r="J7063">
        <v>311.5</v>
      </c>
    </row>
    <row r="7064" spans="3:10" x14ac:dyDescent="0.25">
      <c r="C7064" s="95">
        <v>33826</v>
      </c>
      <c r="D7064">
        <v>1.9307000000000001</v>
      </c>
      <c r="E7064">
        <v>19.690000000000001</v>
      </c>
      <c r="F7064">
        <v>1.3917999999999999</v>
      </c>
      <c r="G7064">
        <v>75.075000000000003</v>
      </c>
      <c r="H7064">
        <v>43.875</v>
      </c>
      <c r="I7064">
        <v>213.75</v>
      </c>
      <c r="J7064">
        <v>306.5</v>
      </c>
    </row>
    <row r="7065" spans="3:10" x14ac:dyDescent="0.25">
      <c r="C7065" s="95">
        <v>33823</v>
      </c>
      <c r="D7065">
        <v>1.929</v>
      </c>
      <c r="E7065">
        <v>19.86</v>
      </c>
      <c r="F7065">
        <v>1.3893</v>
      </c>
      <c r="G7065">
        <v>74.900000000000006</v>
      </c>
      <c r="H7065">
        <v>43.924999999999997</v>
      </c>
      <c r="I7065">
        <v>212.25</v>
      </c>
      <c r="J7065">
        <v>307.75</v>
      </c>
    </row>
    <row r="7066" spans="3:10" x14ac:dyDescent="0.25">
      <c r="C7066" s="95">
        <v>33822</v>
      </c>
      <c r="D7066">
        <v>1.9139999999999999</v>
      </c>
      <c r="E7066">
        <v>20.03</v>
      </c>
      <c r="F7066">
        <v>1.3797999999999999</v>
      </c>
      <c r="G7066">
        <v>74.45</v>
      </c>
      <c r="H7066">
        <v>43.774999999999999</v>
      </c>
      <c r="I7066">
        <v>215.75</v>
      </c>
      <c r="J7066">
        <v>309</v>
      </c>
    </row>
    <row r="7067" spans="3:10" x14ac:dyDescent="0.25">
      <c r="C7067" s="95">
        <v>33821</v>
      </c>
      <c r="D7067">
        <v>1.9059999999999999</v>
      </c>
      <c r="E7067">
        <v>19.84</v>
      </c>
      <c r="F7067">
        <v>1.3756999999999999</v>
      </c>
      <c r="G7067">
        <v>74.325000000000003</v>
      </c>
      <c r="H7067">
        <v>43.5</v>
      </c>
      <c r="I7067">
        <v>217.75</v>
      </c>
      <c r="J7067">
        <v>310</v>
      </c>
    </row>
    <row r="7068" spans="3:10" x14ac:dyDescent="0.25">
      <c r="C7068" s="95">
        <v>33820</v>
      </c>
      <c r="D7068">
        <v>1.919</v>
      </c>
      <c r="E7068">
        <v>19.989999999999998</v>
      </c>
      <c r="F7068">
        <v>1.3797999999999999</v>
      </c>
      <c r="G7068">
        <v>73.900000000000006</v>
      </c>
      <c r="H7068">
        <v>42.924999999999997</v>
      </c>
      <c r="I7068">
        <v>219.25</v>
      </c>
      <c r="J7068">
        <v>310.25</v>
      </c>
    </row>
    <row r="7069" spans="3:10" x14ac:dyDescent="0.25">
      <c r="C7069" s="95">
        <v>33819</v>
      </c>
      <c r="D7069">
        <v>1.9245000000000001</v>
      </c>
      <c r="E7069">
        <v>20.21</v>
      </c>
      <c r="F7069">
        <v>1.3833</v>
      </c>
      <c r="G7069">
        <v>73.525000000000006</v>
      </c>
      <c r="H7069">
        <v>43.524999999999999</v>
      </c>
      <c r="I7069">
        <v>219.5</v>
      </c>
      <c r="J7069">
        <v>316.25</v>
      </c>
    </row>
    <row r="7070" spans="3:10" x14ac:dyDescent="0.25">
      <c r="C7070" s="95">
        <v>33816</v>
      </c>
      <c r="D7070">
        <v>1.9253</v>
      </c>
      <c r="E7070">
        <v>20.47</v>
      </c>
      <c r="F7070">
        <v>1.3823000000000001</v>
      </c>
      <c r="G7070">
        <v>73.825000000000003</v>
      </c>
      <c r="H7070">
        <v>43</v>
      </c>
      <c r="I7070">
        <v>220.25</v>
      </c>
      <c r="J7070">
        <v>317.25</v>
      </c>
    </row>
    <row r="7071" spans="3:10" x14ac:dyDescent="0.25">
      <c r="C7071" s="95">
        <v>33815</v>
      </c>
      <c r="D7071">
        <v>1.927</v>
      </c>
      <c r="E7071">
        <v>20.46</v>
      </c>
      <c r="F7071">
        <v>1.3812</v>
      </c>
      <c r="G7071">
        <v>73.75</v>
      </c>
      <c r="H7071">
        <v>43.15</v>
      </c>
      <c r="I7071">
        <v>221.75</v>
      </c>
      <c r="J7071">
        <v>323.5</v>
      </c>
    </row>
    <row r="7072" spans="3:10" x14ac:dyDescent="0.25">
      <c r="C7072" s="95">
        <v>33814</v>
      </c>
      <c r="D7072">
        <v>1.9198</v>
      </c>
      <c r="E7072">
        <v>20.66</v>
      </c>
      <c r="F7072">
        <v>1.3758999999999999</v>
      </c>
      <c r="G7072">
        <v>73.174999999999997</v>
      </c>
      <c r="H7072">
        <v>42.8</v>
      </c>
      <c r="I7072">
        <v>223.75</v>
      </c>
      <c r="J7072">
        <v>330.75</v>
      </c>
    </row>
    <row r="7073" spans="3:10" x14ac:dyDescent="0.25">
      <c r="C7073" s="95">
        <v>33813</v>
      </c>
      <c r="D7073">
        <v>1.9285000000000001</v>
      </c>
      <c r="E7073">
        <v>20.72</v>
      </c>
      <c r="F7073">
        <v>1.3836999999999999</v>
      </c>
      <c r="G7073">
        <v>72.7</v>
      </c>
      <c r="H7073">
        <v>42.45</v>
      </c>
      <c r="I7073">
        <v>223.25</v>
      </c>
      <c r="J7073">
        <v>335.25</v>
      </c>
    </row>
    <row r="7074" spans="3:10" x14ac:dyDescent="0.25">
      <c r="C7074" s="95">
        <v>33812</v>
      </c>
      <c r="D7074">
        <v>1.9212</v>
      </c>
      <c r="E7074">
        <v>20.73</v>
      </c>
      <c r="F7074">
        <v>1.3782000000000001</v>
      </c>
      <c r="G7074">
        <v>72.55</v>
      </c>
      <c r="H7074">
        <v>42.575000000000003</v>
      </c>
      <c r="I7074">
        <v>222.25</v>
      </c>
      <c r="J7074">
        <v>335.75</v>
      </c>
    </row>
    <row r="7075" spans="3:10" x14ac:dyDescent="0.25">
      <c r="C7075" s="95">
        <v>33809</v>
      </c>
      <c r="D7075">
        <v>1.8935</v>
      </c>
      <c r="E7075">
        <v>20.71</v>
      </c>
      <c r="F7075">
        <v>1.3552</v>
      </c>
      <c r="G7075">
        <v>72.924999999999997</v>
      </c>
      <c r="H7075">
        <v>45.575000000000003</v>
      </c>
      <c r="I7075">
        <v>221</v>
      </c>
      <c r="J7075">
        <v>336.25</v>
      </c>
    </row>
    <row r="7076" spans="3:10" x14ac:dyDescent="0.25">
      <c r="C7076" s="95">
        <v>33808</v>
      </c>
      <c r="D7076">
        <v>1.913</v>
      </c>
      <c r="E7076">
        <v>20.6</v>
      </c>
      <c r="F7076">
        <v>1.3747</v>
      </c>
      <c r="G7076">
        <v>73.174999999999997</v>
      </c>
      <c r="H7076">
        <v>45.85</v>
      </c>
      <c r="I7076">
        <v>223.5</v>
      </c>
      <c r="J7076">
        <v>337</v>
      </c>
    </row>
    <row r="7077" spans="3:10" x14ac:dyDescent="0.25">
      <c r="C7077" s="95">
        <v>33807</v>
      </c>
      <c r="D7077">
        <v>1.9064000000000001</v>
      </c>
      <c r="E7077">
        <v>20.440000000000001</v>
      </c>
      <c r="F7077">
        <v>1.3707</v>
      </c>
      <c r="G7077">
        <v>73.075000000000003</v>
      </c>
      <c r="H7077">
        <v>45.975000000000001</v>
      </c>
      <c r="I7077">
        <v>222.75</v>
      </c>
      <c r="J7077">
        <v>333</v>
      </c>
    </row>
    <row r="7078" spans="3:10" x14ac:dyDescent="0.25">
      <c r="C7078" s="95">
        <v>33806</v>
      </c>
      <c r="D7078">
        <v>1.911</v>
      </c>
      <c r="E7078">
        <v>20.21</v>
      </c>
      <c r="F7078">
        <v>1.3722000000000001</v>
      </c>
      <c r="G7078">
        <v>72.924999999999997</v>
      </c>
      <c r="H7078">
        <v>45.45</v>
      </c>
      <c r="I7078">
        <v>227</v>
      </c>
      <c r="J7078">
        <v>344</v>
      </c>
    </row>
    <row r="7079" spans="3:10" x14ac:dyDescent="0.25">
      <c r="C7079" s="95">
        <v>33805</v>
      </c>
      <c r="D7079">
        <v>1.9065000000000001</v>
      </c>
      <c r="E7079">
        <v>20.239999999999998</v>
      </c>
      <c r="F7079">
        <v>1.3642000000000001</v>
      </c>
      <c r="G7079">
        <v>73.474999999999994</v>
      </c>
      <c r="H7079">
        <v>46.05</v>
      </c>
      <c r="I7079">
        <v>223.75</v>
      </c>
      <c r="J7079">
        <v>338.5</v>
      </c>
    </row>
    <row r="7080" spans="3:10" x14ac:dyDescent="0.25">
      <c r="C7080" s="95">
        <v>33802</v>
      </c>
      <c r="D7080">
        <v>1.9510000000000001</v>
      </c>
      <c r="E7080">
        <v>20.13</v>
      </c>
      <c r="F7080">
        <v>1.3962000000000001</v>
      </c>
      <c r="G7080">
        <v>73.825000000000003</v>
      </c>
      <c r="H7080">
        <v>45.975000000000001</v>
      </c>
      <c r="I7080">
        <v>228.75</v>
      </c>
      <c r="J7080">
        <v>348.5</v>
      </c>
    </row>
    <row r="7081" spans="3:10" x14ac:dyDescent="0.25">
      <c r="C7081" s="95">
        <v>33801</v>
      </c>
      <c r="D7081">
        <v>1.9384999999999999</v>
      </c>
      <c r="E7081">
        <v>20.309999999999999</v>
      </c>
      <c r="F7081">
        <v>1.3792</v>
      </c>
      <c r="G7081">
        <v>73.875</v>
      </c>
      <c r="H7081">
        <v>45.325000000000003</v>
      </c>
      <c r="I7081">
        <v>228.5</v>
      </c>
      <c r="J7081">
        <v>345.75</v>
      </c>
    </row>
    <row r="7082" spans="3:10" x14ac:dyDescent="0.25">
      <c r="C7082" s="95">
        <v>33800</v>
      </c>
      <c r="D7082">
        <v>1.9219999999999999</v>
      </c>
      <c r="E7082">
        <v>20.21</v>
      </c>
      <c r="F7082">
        <v>1.3742000000000001</v>
      </c>
      <c r="G7082">
        <v>73.8</v>
      </c>
      <c r="H7082">
        <v>44.9</v>
      </c>
      <c r="I7082">
        <v>231</v>
      </c>
      <c r="J7082">
        <v>349</v>
      </c>
    </row>
    <row r="7083" spans="3:10" x14ac:dyDescent="0.25">
      <c r="C7083" s="95">
        <v>33799</v>
      </c>
      <c r="D7083">
        <v>1.9195</v>
      </c>
      <c r="E7083">
        <v>20.07</v>
      </c>
      <c r="F7083">
        <v>1.3732</v>
      </c>
      <c r="G7083">
        <v>74.174999999999997</v>
      </c>
      <c r="H7083">
        <v>45.6</v>
      </c>
      <c r="I7083">
        <v>234.25</v>
      </c>
      <c r="J7083">
        <v>340.25</v>
      </c>
    </row>
    <row r="7084" spans="3:10" x14ac:dyDescent="0.25">
      <c r="C7084" s="95">
        <v>33798</v>
      </c>
      <c r="D7084">
        <v>1.931</v>
      </c>
      <c r="E7084">
        <v>19.97</v>
      </c>
      <c r="F7084">
        <v>1.3842000000000001</v>
      </c>
      <c r="G7084">
        <v>73.575000000000003</v>
      </c>
      <c r="H7084">
        <v>45.774999999999999</v>
      </c>
      <c r="I7084">
        <v>240.5</v>
      </c>
      <c r="J7084">
        <v>339.25</v>
      </c>
    </row>
    <row r="7085" spans="3:10" x14ac:dyDescent="0.25">
      <c r="C7085" s="95">
        <v>33795</v>
      </c>
      <c r="D7085">
        <v>1.919</v>
      </c>
      <c r="E7085">
        <v>19.86</v>
      </c>
      <c r="F7085">
        <v>1.3657999999999999</v>
      </c>
      <c r="G7085">
        <v>73.674999999999997</v>
      </c>
      <c r="H7085">
        <v>46.274999999999999</v>
      </c>
      <c r="I7085">
        <v>244.5</v>
      </c>
      <c r="J7085">
        <v>335</v>
      </c>
    </row>
    <row r="7086" spans="3:10" x14ac:dyDescent="0.25">
      <c r="C7086" s="95">
        <v>33794</v>
      </c>
      <c r="D7086">
        <v>1.9005000000000001</v>
      </c>
      <c r="E7086">
        <v>19.98</v>
      </c>
      <c r="F7086">
        <v>1.3532</v>
      </c>
      <c r="G7086">
        <v>73.375</v>
      </c>
      <c r="H7086">
        <v>46.3</v>
      </c>
      <c r="I7086">
        <v>242.25</v>
      </c>
      <c r="J7086">
        <v>335.75</v>
      </c>
    </row>
    <row r="7087" spans="3:10" x14ac:dyDescent="0.25">
      <c r="C7087" s="95">
        <v>33793</v>
      </c>
      <c r="D7087">
        <v>1.9279999999999999</v>
      </c>
      <c r="E7087">
        <v>20</v>
      </c>
      <c r="F7087">
        <v>1.3728</v>
      </c>
      <c r="G7087">
        <v>72.125</v>
      </c>
      <c r="H7087">
        <v>46.2</v>
      </c>
      <c r="I7087">
        <v>243.5</v>
      </c>
      <c r="J7087">
        <v>340.5</v>
      </c>
    </row>
    <row r="7088" spans="3:10" x14ac:dyDescent="0.25">
      <c r="C7088" s="95">
        <v>33792</v>
      </c>
      <c r="D7088">
        <v>1.9335</v>
      </c>
      <c r="E7088">
        <v>20.04</v>
      </c>
      <c r="F7088">
        <v>1.3742000000000001</v>
      </c>
      <c r="G7088">
        <v>72.375</v>
      </c>
      <c r="H7088">
        <v>47.075000000000003</v>
      </c>
      <c r="I7088">
        <v>243.75</v>
      </c>
      <c r="J7088">
        <v>337.5</v>
      </c>
    </row>
    <row r="7089" spans="3:10" x14ac:dyDescent="0.25">
      <c r="C7089" s="95">
        <v>33791</v>
      </c>
      <c r="D7089">
        <v>1.9095</v>
      </c>
      <c r="E7089">
        <v>20.57</v>
      </c>
      <c r="F7089">
        <v>1.3532</v>
      </c>
      <c r="G7089">
        <v>72.974999999999994</v>
      </c>
      <c r="H7089">
        <v>46.65</v>
      </c>
      <c r="I7089">
        <v>243.5</v>
      </c>
      <c r="J7089">
        <v>334.75</v>
      </c>
    </row>
    <row r="7090" spans="3:10" x14ac:dyDescent="0.25">
      <c r="C7090" s="95">
        <v>33788</v>
      </c>
      <c r="D7090">
        <v>1.9085000000000001</v>
      </c>
      <c r="E7090">
        <v>20.8</v>
      </c>
      <c r="F7090">
        <v>1.349</v>
      </c>
      <c r="G7090">
        <v>72.424999999999997</v>
      </c>
      <c r="H7090">
        <v>46.725000000000001</v>
      </c>
      <c r="I7090">
        <v>249.75</v>
      </c>
      <c r="J7090">
        <v>337</v>
      </c>
    </row>
    <row r="7091" spans="3:10" x14ac:dyDescent="0.25">
      <c r="C7091" s="95">
        <v>33787</v>
      </c>
      <c r="D7091">
        <v>1.923</v>
      </c>
      <c r="E7091">
        <v>20.75</v>
      </c>
      <c r="F7091">
        <v>1.3572</v>
      </c>
      <c r="G7091">
        <v>72.424999999999997</v>
      </c>
      <c r="H7091">
        <v>46.725000000000001</v>
      </c>
      <c r="I7091">
        <v>249.75</v>
      </c>
      <c r="J7091">
        <v>337</v>
      </c>
    </row>
    <row r="7092" spans="3:10" x14ac:dyDescent="0.25">
      <c r="C7092" s="95">
        <v>33786</v>
      </c>
      <c r="D7092">
        <v>1.9037999999999999</v>
      </c>
      <c r="E7092">
        <v>20.6</v>
      </c>
      <c r="F7092">
        <v>1.3447</v>
      </c>
      <c r="G7092">
        <v>72.025000000000006</v>
      </c>
      <c r="H7092">
        <v>46.924999999999997</v>
      </c>
      <c r="I7092">
        <v>252.5</v>
      </c>
      <c r="J7092">
        <v>345.75</v>
      </c>
    </row>
    <row r="7093" spans="3:10" x14ac:dyDescent="0.25">
      <c r="C7093" s="95">
        <v>33785</v>
      </c>
      <c r="D7093">
        <v>1.9033</v>
      </c>
      <c r="E7093">
        <v>20.41</v>
      </c>
      <c r="F7093">
        <v>1.3442000000000001</v>
      </c>
      <c r="G7093">
        <v>72.424999999999997</v>
      </c>
      <c r="H7093">
        <v>47.325000000000003</v>
      </c>
      <c r="I7093">
        <v>248.25</v>
      </c>
      <c r="J7093">
        <v>349.5</v>
      </c>
    </row>
    <row r="7094" spans="3:10" x14ac:dyDescent="0.25">
      <c r="C7094" s="95">
        <v>33784</v>
      </c>
      <c r="D7094">
        <v>1.9025000000000001</v>
      </c>
      <c r="E7094">
        <v>20.99</v>
      </c>
      <c r="F7094">
        <v>1.3459000000000001</v>
      </c>
      <c r="G7094">
        <v>72.375</v>
      </c>
      <c r="H7094">
        <v>46.875</v>
      </c>
      <c r="I7094">
        <v>250.5</v>
      </c>
      <c r="J7094">
        <v>350</v>
      </c>
    </row>
    <row r="7095" spans="3:10" x14ac:dyDescent="0.25">
      <c r="C7095" s="95">
        <v>33781</v>
      </c>
      <c r="D7095">
        <v>1.8942000000000001</v>
      </c>
      <c r="E7095">
        <v>21.17</v>
      </c>
      <c r="F7095">
        <v>1.3351</v>
      </c>
      <c r="G7095">
        <v>71.775000000000006</v>
      </c>
      <c r="H7095">
        <v>46.65</v>
      </c>
      <c r="I7095">
        <v>254</v>
      </c>
      <c r="J7095">
        <v>348.75</v>
      </c>
    </row>
    <row r="7096" spans="3:10" x14ac:dyDescent="0.25">
      <c r="C7096" s="95">
        <v>33780</v>
      </c>
      <c r="D7096">
        <v>1.8953</v>
      </c>
      <c r="E7096">
        <v>21.31</v>
      </c>
      <c r="F7096">
        <v>1.3331999999999999</v>
      </c>
      <c r="G7096">
        <v>70.724999999999994</v>
      </c>
      <c r="H7096">
        <v>46.7</v>
      </c>
      <c r="I7096">
        <v>253.5</v>
      </c>
      <c r="J7096">
        <v>349.75</v>
      </c>
    </row>
    <row r="7097" spans="3:10" x14ac:dyDescent="0.25">
      <c r="C7097" s="95">
        <v>33779</v>
      </c>
      <c r="D7097">
        <v>1.8787</v>
      </c>
      <c r="E7097">
        <v>21.57</v>
      </c>
      <c r="F7097">
        <v>1.3231999999999999</v>
      </c>
      <c r="G7097">
        <v>70.45</v>
      </c>
      <c r="H7097">
        <v>46.7</v>
      </c>
      <c r="I7097">
        <v>249.75</v>
      </c>
      <c r="J7097">
        <v>348.75</v>
      </c>
    </row>
    <row r="7098" spans="3:10" x14ac:dyDescent="0.25">
      <c r="C7098" s="95">
        <v>33778</v>
      </c>
      <c r="D7098">
        <v>1.861</v>
      </c>
      <c r="E7098">
        <v>21.29</v>
      </c>
      <c r="F7098">
        <v>1.3082</v>
      </c>
      <c r="G7098">
        <v>72.25</v>
      </c>
      <c r="H7098">
        <v>52</v>
      </c>
      <c r="I7098">
        <v>251.25</v>
      </c>
      <c r="J7098">
        <v>351.5</v>
      </c>
    </row>
    <row r="7099" spans="3:10" x14ac:dyDescent="0.25">
      <c r="C7099" s="95">
        <v>33777</v>
      </c>
      <c r="D7099">
        <v>1.8623000000000001</v>
      </c>
      <c r="E7099">
        <v>21.19</v>
      </c>
      <c r="F7099">
        <v>1.3097000000000001</v>
      </c>
      <c r="G7099">
        <v>73.150000000000006</v>
      </c>
      <c r="H7099">
        <v>51.05</v>
      </c>
      <c r="I7099">
        <v>248</v>
      </c>
      <c r="J7099">
        <v>354.25</v>
      </c>
    </row>
    <row r="7100" spans="3:10" x14ac:dyDescent="0.25">
      <c r="C7100" s="95">
        <v>33774</v>
      </c>
      <c r="D7100">
        <v>1.8574999999999999</v>
      </c>
      <c r="E7100">
        <v>21.09</v>
      </c>
      <c r="F7100">
        <v>1.3027</v>
      </c>
      <c r="G7100">
        <v>73.3</v>
      </c>
      <c r="H7100">
        <v>50.3</v>
      </c>
      <c r="I7100">
        <v>251.25</v>
      </c>
      <c r="J7100">
        <v>357.25</v>
      </c>
    </row>
    <row r="7101" spans="3:10" x14ac:dyDescent="0.25">
      <c r="C7101" s="95">
        <v>33773</v>
      </c>
      <c r="D7101">
        <v>1.8620000000000001</v>
      </c>
      <c r="E7101">
        <v>21.06</v>
      </c>
      <c r="F7101">
        <v>1.3067</v>
      </c>
      <c r="G7101">
        <v>73.125</v>
      </c>
      <c r="H7101">
        <v>49.85</v>
      </c>
      <c r="I7101">
        <v>249.75</v>
      </c>
      <c r="J7101">
        <v>352.5</v>
      </c>
    </row>
    <row r="7102" spans="3:10" x14ac:dyDescent="0.25">
      <c r="C7102" s="95">
        <v>33772</v>
      </c>
      <c r="D7102">
        <v>1.8548</v>
      </c>
      <c r="E7102">
        <v>21.11</v>
      </c>
      <c r="F7102">
        <v>1.3012999999999999</v>
      </c>
      <c r="G7102">
        <v>73.400000000000006</v>
      </c>
      <c r="H7102">
        <v>49.45</v>
      </c>
      <c r="I7102">
        <v>251.5</v>
      </c>
      <c r="J7102">
        <v>354.75</v>
      </c>
    </row>
    <row r="7103" spans="3:10" x14ac:dyDescent="0.25">
      <c r="C7103" s="95">
        <v>33771</v>
      </c>
      <c r="D7103">
        <v>1.8636999999999999</v>
      </c>
      <c r="E7103">
        <v>21.12</v>
      </c>
      <c r="F7103">
        <v>1.3098000000000001</v>
      </c>
      <c r="G7103">
        <v>73.650000000000006</v>
      </c>
      <c r="H7103">
        <v>48.975000000000001</v>
      </c>
      <c r="I7103">
        <v>249.75</v>
      </c>
      <c r="J7103">
        <v>353.25</v>
      </c>
    </row>
    <row r="7104" spans="3:10" x14ac:dyDescent="0.25">
      <c r="C7104" s="95">
        <v>33770</v>
      </c>
      <c r="D7104">
        <v>1.857</v>
      </c>
      <c r="E7104">
        <v>21.25</v>
      </c>
      <c r="F7104">
        <v>1.3047</v>
      </c>
      <c r="G7104">
        <v>73.375</v>
      </c>
      <c r="H7104">
        <v>49.05</v>
      </c>
      <c r="I7104">
        <v>247.5</v>
      </c>
      <c r="J7104">
        <v>352.75</v>
      </c>
    </row>
    <row r="7105" spans="3:10" x14ac:dyDescent="0.25">
      <c r="C7105" s="95">
        <v>33767</v>
      </c>
      <c r="D7105">
        <v>1.8508</v>
      </c>
      <c r="E7105">
        <v>21.1</v>
      </c>
      <c r="F7105">
        <v>1.2982</v>
      </c>
      <c r="G7105">
        <v>73.275000000000006</v>
      </c>
      <c r="H7105">
        <v>48.4</v>
      </c>
      <c r="I7105">
        <v>259.25</v>
      </c>
      <c r="J7105">
        <v>360</v>
      </c>
    </row>
    <row r="7106" spans="3:10" x14ac:dyDescent="0.25">
      <c r="C7106" s="95">
        <v>33766</v>
      </c>
      <c r="D7106">
        <v>1.8494999999999999</v>
      </c>
      <c r="E7106">
        <v>21.1</v>
      </c>
      <c r="F7106">
        <v>1.2982</v>
      </c>
      <c r="G7106">
        <v>73.125</v>
      </c>
      <c r="H7106">
        <v>47.674999999999997</v>
      </c>
      <c r="I7106">
        <v>261.75</v>
      </c>
      <c r="J7106">
        <v>363.25</v>
      </c>
    </row>
    <row r="7107" spans="3:10" x14ac:dyDescent="0.25">
      <c r="C7107" s="95">
        <v>33765</v>
      </c>
      <c r="D7107">
        <v>1.8340000000000001</v>
      </c>
      <c r="E7107">
        <v>21.18</v>
      </c>
      <c r="F7107">
        <v>1.2887999999999999</v>
      </c>
      <c r="G7107">
        <v>73.224999999999994</v>
      </c>
      <c r="H7107">
        <v>47.475000000000001</v>
      </c>
      <c r="I7107">
        <v>263.75</v>
      </c>
      <c r="J7107">
        <v>373</v>
      </c>
    </row>
    <row r="7108" spans="3:10" x14ac:dyDescent="0.25">
      <c r="C7108" s="95">
        <v>33764</v>
      </c>
      <c r="D7108">
        <v>1.8325</v>
      </c>
      <c r="E7108">
        <v>21.03</v>
      </c>
      <c r="F7108">
        <v>1.2873000000000001</v>
      </c>
      <c r="G7108">
        <v>73.474999999999994</v>
      </c>
      <c r="H7108">
        <v>47.524999999999999</v>
      </c>
      <c r="I7108">
        <v>264</v>
      </c>
      <c r="J7108">
        <v>376.5</v>
      </c>
    </row>
    <row r="7109" spans="3:10" x14ac:dyDescent="0.25">
      <c r="C7109" s="95">
        <v>33763</v>
      </c>
      <c r="D7109">
        <v>1.8343</v>
      </c>
      <c r="E7109">
        <v>21.13</v>
      </c>
      <c r="F7109">
        <v>1.2907999999999999</v>
      </c>
      <c r="G7109">
        <v>73.05</v>
      </c>
      <c r="H7109">
        <v>47.5</v>
      </c>
      <c r="I7109">
        <v>263.5</v>
      </c>
      <c r="J7109">
        <v>369.5</v>
      </c>
    </row>
    <row r="7110" spans="3:10" x14ac:dyDescent="0.25">
      <c r="C7110" s="95">
        <v>33760</v>
      </c>
      <c r="D7110">
        <v>1.8314999999999999</v>
      </c>
      <c r="E7110">
        <v>21.3</v>
      </c>
      <c r="F7110">
        <v>1.2882</v>
      </c>
      <c r="G7110">
        <v>73.05</v>
      </c>
      <c r="H7110">
        <v>47.2</v>
      </c>
      <c r="I7110">
        <v>258.75</v>
      </c>
      <c r="J7110">
        <v>366.5</v>
      </c>
    </row>
    <row r="7111" spans="3:10" x14ac:dyDescent="0.25">
      <c r="C7111" s="95">
        <v>33759</v>
      </c>
      <c r="D7111">
        <v>1.829</v>
      </c>
      <c r="E7111">
        <v>21.16</v>
      </c>
      <c r="F7111">
        <v>1.2873000000000001</v>
      </c>
      <c r="G7111">
        <v>72.924999999999997</v>
      </c>
      <c r="H7111">
        <v>47.575000000000003</v>
      </c>
      <c r="I7111">
        <v>262.75</v>
      </c>
      <c r="J7111">
        <v>367.5</v>
      </c>
    </row>
    <row r="7112" spans="3:10" x14ac:dyDescent="0.25">
      <c r="C7112" s="95">
        <v>33758</v>
      </c>
      <c r="D7112">
        <v>1.8180000000000001</v>
      </c>
      <c r="E7112">
        <v>21.07</v>
      </c>
      <c r="F7112">
        <v>1.2782</v>
      </c>
      <c r="G7112">
        <v>72.625</v>
      </c>
      <c r="H7112">
        <v>47.524999999999999</v>
      </c>
      <c r="I7112">
        <v>262.75</v>
      </c>
      <c r="J7112">
        <v>365.5</v>
      </c>
    </row>
    <row r="7113" spans="3:10" x14ac:dyDescent="0.25">
      <c r="C7113" s="95">
        <v>33757</v>
      </c>
      <c r="D7113">
        <v>1.8117000000000001</v>
      </c>
      <c r="E7113">
        <v>20.82</v>
      </c>
      <c r="F7113">
        <v>1.2713000000000001</v>
      </c>
      <c r="G7113">
        <v>72.349999999999994</v>
      </c>
      <c r="H7113">
        <v>47.325000000000003</v>
      </c>
      <c r="I7113">
        <v>263</v>
      </c>
      <c r="J7113">
        <v>358</v>
      </c>
    </row>
    <row r="7114" spans="3:10" x14ac:dyDescent="0.25">
      <c r="C7114" s="95">
        <v>33756</v>
      </c>
      <c r="D7114">
        <v>1.8254999999999999</v>
      </c>
      <c r="E7114">
        <v>20.79</v>
      </c>
      <c r="F7114">
        <v>1.2793000000000001</v>
      </c>
      <c r="G7114">
        <v>72.575000000000003</v>
      </c>
      <c r="H7114">
        <v>47.075000000000003</v>
      </c>
      <c r="I7114">
        <v>258.75</v>
      </c>
      <c r="J7114">
        <v>354</v>
      </c>
    </row>
    <row r="7115" spans="3:10" x14ac:dyDescent="0.25">
      <c r="C7115" s="95">
        <v>33753</v>
      </c>
      <c r="D7115">
        <v>1.8274999999999999</v>
      </c>
      <c r="E7115">
        <v>20.79</v>
      </c>
      <c r="F7115">
        <v>1.2782</v>
      </c>
      <c r="G7115">
        <v>71.924999999999997</v>
      </c>
      <c r="H7115">
        <v>46.95</v>
      </c>
      <c r="I7115">
        <v>259.5</v>
      </c>
      <c r="J7115">
        <v>349.5</v>
      </c>
    </row>
    <row r="7116" spans="3:10" x14ac:dyDescent="0.25">
      <c r="C7116" s="95">
        <v>33752</v>
      </c>
      <c r="D7116">
        <v>1.8045</v>
      </c>
      <c r="E7116">
        <v>20.66</v>
      </c>
      <c r="F7116">
        <v>1.2646999999999999</v>
      </c>
      <c r="G7116">
        <v>71.924999999999997</v>
      </c>
      <c r="H7116">
        <v>47.174999999999997</v>
      </c>
      <c r="I7116">
        <v>257</v>
      </c>
      <c r="J7116">
        <v>351.75</v>
      </c>
    </row>
    <row r="7117" spans="3:10" x14ac:dyDescent="0.25">
      <c r="C7117" s="95">
        <v>33751</v>
      </c>
      <c r="D7117">
        <v>1.7955000000000001</v>
      </c>
      <c r="E7117">
        <v>20.7</v>
      </c>
      <c r="F7117">
        <v>1.2562</v>
      </c>
      <c r="G7117">
        <v>72.150000000000006</v>
      </c>
      <c r="H7117">
        <v>47.75</v>
      </c>
      <c r="I7117">
        <v>259</v>
      </c>
      <c r="J7117">
        <v>351.5</v>
      </c>
    </row>
    <row r="7118" spans="3:10" x14ac:dyDescent="0.25">
      <c r="C7118" s="95">
        <v>33750</v>
      </c>
      <c r="D7118">
        <v>1.8220000000000001</v>
      </c>
      <c r="E7118">
        <v>20.69</v>
      </c>
      <c r="F7118">
        <v>1.2732000000000001</v>
      </c>
      <c r="G7118">
        <v>72.625</v>
      </c>
      <c r="H7118">
        <v>47.45</v>
      </c>
      <c r="I7118">
        <v>256.25</v>
      </c>
      <c r="J7118">
        <v>349</v>
      </c>
    </row>
    <row r="7119" spans="3:10" x14ac:dyDescent="0.25">
      <c r="C7119" s="95">
        <v>33749</v>
      </c>
      <c r="D7119">
        <v>1.8174999999999999</v>
      </c>
      <c r="E7119">
        <v>19.72</v>
      </c>
      <c r="F7119">
        <v>1.272</v>
      </c>
      <c r="G7119">
        <v>72.775000000000006</v>
      </c>
      <c r="H7119">
        <v>47.125</v>
      </c>
      <c r="I7119">
        <v>253</v>
      </c>
      <c r="J7119">
        <v>342.25</v>
      </c>
    </row>
    <row r="7120" spans="3:10" x14ac:dyDescent="0.25">
      <c r="C7120" s="95">
        <v>33746</v>
      </c>
      <c r="D7120">
        <v>1.8169999999999999</v>
      </c>
      <c r="E7120">
        <v>19.72</v>
      </c>
      <c r="F7120">
        <v>1.2717000000000001</v>
      </c>
      <c r="G7120">
        <v>72.775000000000006</v>
      </c>
      <c r="H7120">
        <v>47.125</v>
      </c>
      <c r="I7120">
        <v>253</v>
      </c>
      <c r="J7120">
        <v>342.25</v>
      </c>
    </row>
    <row r="7121" spans="3:10" x14ac:dyDescent="0.25">
      <c r="C7121" s="95">
        <v>33745</v>
      </c>
      <c r="D7121">
        <v>1.8165</v>
      </c>
      <c r="E7121">
        <v>19.68</v>
      </c>
      <c r="F7121">
        <v>1.2706999999999999</v>
      </c>
      <c r="G7121">
        <v>72.25</v>
      </c>
      <c r="H7121">
        <v>46.725000000000001</v>
      </c>
      <c r="I7121">
        <v>252.25</v>
      </c>
      <c r="J7121">
        <v>340</v>
      </c>
    </row>
    <row r="7122" spans="3:10" x14ac:dyDescent="0.25">
      <c r="C7122" s="95">
        <v>33744</v>
      </c>
      <c r="D7122">
        <v>1.8294999999999999</v>
      </c>
      <c r="E7122">
        <v>19.18</v>
      </c>
      <c r="F7122">
        <v>1.2831999999999999</v>
      </c>
      <c r="G7122">
        <v>72.275000000000006</v>
      </c>
      <c r="H7122">
        <v>46.75</v>
      </c>
      <c r="I7122">
        <v>255</v>
      </c>
      <c r="J7122">
        <v>341.5</v>
      </c>
    </row>
    <row r="7123" spans="3:10" x14ac:dyDescent="0.25">
      <c r="C7123" s="95">
        <v>33743</v>
      </c>
      <c r="D7123">
        <v>1.835</v>
      </c>
      <c r="E7123">
        <v>19.18</v>
      </c>
      <c r="F7123">
        <v>1.2892999999999999</v>
      </c>
      <c r="G7123">
        <v>72.375</v>
      </c>
      <c r="H7123">
        <v>46.975000000000001</v>
      </c>
      <c r="I7123">
        <v>250.5</v>
      </c>
      <c r="J7123">
        <v>381.25</v>
      </c>
    </row>
    <row r="7124" spans="3:10" x14ac:dyDescent="0.25">
      <c r="C7124" s="95">
        <v>33742</v>
      </c>
      <c r="D7124">
        <v>1.8354999999999999</v>
      </c>
      <c r="E7124">
        <v>19.46</v>
      </c>
      <c r="F7124">
        <v>1.2873000000000001</v>
      </c>
      <c r="G7124">
        <v>73.224999999999994</v>
      </c>
      <c r="H7124">
        <v>47.625</v>
      </c>
      <c r="I7124">
        <v>258</v>
      </c>
      <c r="J7124">
        <v>384.25</v>
      </c>
    </row>
    <row r="7125" spans="3:10" x14ac:dyDescent="0.25">
      <c r="C7125" s="95">
        <v>33739</v>
      </c>
      <c r="D7125">
        <v>1.8220000000000001</v>
      </c>
      <c r="E7125">
        <v>19.59</v>
      </c>
      <c r="F7125">
        <v>1.2762</v>
      </c>
      <c r="G7125">
        <v>73.150000000000006</v>
      </c>
      <c r="H7125">
        <v>47.375</v>
      </c>
      <c r="I7125">
        <v>259</v>
      </c>
      <c r="J7125">
        <v>380.5</v>
      </c>
    </row>
    <row r="7126" spans="3:10" x14ac:dyDescent="0.25">
      <c r="C7126" s="95">
        <v>33738</v>
      </c>
      <c r="D7126">
        <v>1.8145</v>
      </c>
      <c r="E7126">
        <v>19.829999999999998</v>
      </c>
      <c r="F7126">
        <v>1.2696000000000001</v>
      </c>
      <c r="G7126">
        <v>73.724999999999994</v>
      </c>
      <c r="H7126">
        <v>47.825000000000003</v>
      </c>
      <c r="I7126">
        <v>257</v>
      </c>
      <c r="J7126">
        <v>384.25</v>
      </c>
    </row>
    <row r="7127" spans="3:10" x14ac:dyDescent="0.25">
      <c r="C7127" s="95">
        <v>33737</v>
      </c>
      <c r="D7127">
        <v>1.8260000000000001</v>
      </c>
      <c r="E7127">
        <v>19.97</v>
      </c>
      <c r="F7127">
        <v>1.2776000000000001</v>
      </c>
      <c r="G7127">
        <v>73.724999999999994</v>
      </c>
      <c r="H7127">
        <v>48.25</v>
      </c>
      <c r="I7127">
        <v>255.5</v>
      </c>
      <c r="J7127">
        <v>384.5</v>
      </c>
    </row>
    <row r="7128" spans="3:10" x14ac:dyDescent="0.25">
      <c r="C7128" s="95">
        <v>33736</v>
      </c>
      <c r="D7128">
        <v>1.8120000000000001</v>
      </c>
      <c r="E7128">
        <v>19.86</v>
      </c>
      <c r="F7128">
        <v>1.2658</v>
      </c>
      <c r="G7128">
        <v>73.674999999999997</v>
      </c>
      <c r="H7128">
        <v>48</v>
      </c>
      <c r="I7128">
        <v>254.25</v>
      </c>
      <c r="J7128">
        <v>379.25</v>
      </c>
    </row>
    <row r="7129" spans="3:10" x14ac:dyDescent="0.25">
      <c r="C7129" s="95">
        <v>33735</v>
      </c>
      <c r="D7129">
        <v>1.7969999999999999</v>
      </c>
      <c r="E7129">
        <v>19.89</v>
      </c>
      <c r="F7129">
        <v>1.2542</v>
      </c>
      <c r="G7129">
        <v>74.150000000000006</v>
      </c>
      <c r="H7129">
        <v>48.1</v>
      </c>
      <c r="I7129">
        <v>252.75</v>
      </c>
      <c r="J7129">
        <v>377.5</v>
      </c>
    </row>
    <row r="7130" spans="3:10" x14ac:dyDescent="0.25">
      <c r="C7130" s="95">
        <v>33732</v>
      </c>
      <c r="D7130">
        <v>1.7905</v>
      </c>
      <c r="E7130">
        <v>19.7</v>
      </c>
      <c r="F7130">
        <v>1.2487999999999999</v>
      </c>
      <c r="G7130">
        <v>74.7</v>
      </c>
      <c r="H7130">
        <v>48.95</v>
      </c>
      <c r="I7130">
        <v>255.25</v>
      </c>
      <c r="J7130">
        <v>381</v>
      </c>
    </row>
    <row r="7131" spans="3:10" x14ac:dyDescent="0.25">
      <c r="C7131" s="95">
        <v>33731</v>
      </c>
      <c r="D7131">
        <v>1.7982</v>
      </c>
      <c r="E7131">
        <v>19.559999999999999</v>
      </c>
      <c r="F7131">
        <v>1.2566999999999999</v>
      </c>
      <c r="G7131">
        <v>74.424999999999997</v>
      </c>
      <c r="H7131">
        <v>48.625</v>
      </c>
      <c r="I7131">
        <v>257.75</v>
      </c>
      <c r="J7131">
        <v>387.75</v>
      </c>
    </row>
    <row r="7132" spans="3:10" x14ac:dyDescent="0.25">
      <c r="C7132" s="95">
        <v>33730</v>
      </c>
      <c r="D7132">
        <v>1.796</v>
      </c>
      <c r="E7132">
        <v>19.64</v>
      </c>
      <c r="F7132">
        <v>1.2603</v>
      </c>
      <c r="G7132">
        <v>73.974999999999994</v>
      </c>
      <c r="H7132">
        <v>47.524999999999999</v>
      </c>
      <c r="I7132">
        <v>253.5</v>
      </c>
      <c r="J7132">
        <v>381.75</v>
      </c>
    </row>
    <row r="7133" spans="3:10" x14ac:dyDescent="0.25">
      <c r="C7133" s="95">
        <v>33729</v>
      </c>
      <c r="D7133">
        <v>1.7865</v>
      </c>
      <c r="E7133">
        <v>19.690000000000001</v>
      </c>
      <c r="F7133">
        <v>1.2536</v>
      </c>
      <c r="G7133">
        <v>74.099999999999994</v>
      </c>
      <c r="H7133">
        <v>47.524999999999999</v>
      </c>
      <c r="I7133">
        <v>250.75</v>
      </c>
      <c r="J7133">
        <v>383.75</v>
      </c>
    </row>
    <row r="7134" spans="3:10" x14ac:dyDescent="0.25">
      <c r="C7134" s="95">
        <v>33728</v>
      </c>
      <c r="D7134">
        <v>1.778</v>
      </c>
      <c r="E7134">
        <v>19.7</v>
      </c>
      <c r="F7134">
        <v>1.2462</v>
      </c>
      <c r="G7134">
        <v>74.125</v>
      </c>
      <c r="H7134">
        <v>48.424999999999997</v>
      </c>
      <c r="I7134">
        <v>253.25</v>
      </c>
      <c r="J7134">
        <v>388.5</v>
      </c>
    </row>
    <row r="7135" spans="3:10" x14ac:dyDescent="0.25">
      <c r="C7135" s="95">
        <v>33725</v>
      </c>
      <c r="D7135">
        <v>1.786</v>
      </c>
      <c r="E7135">
        <v>19.7</v>
      </c>
      <c r="F7135">
        <v>1.2506999999999999</v>
      </c>
      <c r="G7135">
        <v>73.275000000000006</v>
      </c>
      <c r="H7135">
        <v>48.3</v>
      </c>
      <c r="I7135">
        <v>247.75</v>
      </c>
      <c r="J7135">
        <v>378</v>
      </c>
    </row>
    <row r="7136" spans="3:10" x14ac:dyDescent="0.25">
      <c r="C7136" s="95">
        <v>33724</v>
      </c>
      <c r="D7136">
        <v>1.7789999999999999</v>
      </c>
      <c r="E7136">
        <v>19.66</v>
      </c>
      <c r="F7136">
        <v>1.2452000000000001</v>
      </c>
      <c r="G7136">
        <v>73.099999999999994</v>
      </c>
      <c r="H7136">
        <v>48.1</v>
      </c>
      <c r="I7136">
        <v>244</v>
      </c>
      <c r="J7136">
        <v>372.25</v>
      </c>
    </row>
    <row r="7137" spans="3:16" x14ac:dyDescent="0.25">
      <c r="C7137" s="95">
        <v>33723</v>
      </c>
      <c r="D7137">
        <v>1.7709999999999999</v>
      </c>
      <c r="E7137">
        <v>19.47</v>
      </c>
      <c r="F7137">
        <v>1.2376</v>
      </c>
      <c r="G7137">
        <v>73.125</v>
      </c>
      <c r="H7137">
        <v>48.075000000000003</v>
      </c>
      <c r="I7137">
        <v>244.5</v>
      </c>
      <c r="J7137">
        <v>371</v>
      </c>
    </row>
    <row r="7138" spans="3:16" x14ac:dyDescent="0.25">
      <c r="C7138" s="95">
        <v>33722</v>
      </c>
      <c r="D7138">
        <v>1.7765</v>
      </c>
      <c r="E7138">
        <v>19.11</v>
      </c>
      <c r="F7138">
        <v>1.2417</v>
      </c>
      <c r="G7138">
        <v>74.025000000000006</v>
      </c>
      <c r="H7138">
        <v>48.075000000000003</v>
      </c>
      <c r="I7138">
        <v>246</v>
      </c>
      <c r="J7138">
        <v>376.25</v>
      </c>
    </row>
    <row r="7139" spans="3:16" x14ac:dyDescent="0.25">
      <c r="C7139" s="95">
        <v>33721</v>
      </c>
      <c r="D7139">
        <v>1.776</v>
      </c>
      <c r="E7139">
        <v>18.95</v>
      </c>
      <c r="F7139">
        <v>1.2407999999999999</v>
      </c>
      <c r="G7139">
        <v>73.75</v>
      </c>
      <c r="H7139">
        <v>48.075000000000003</v>
      </c>
      <c r="I7139">
        <v>247</v>
      </c>
      <c r="J7139">
        <v>384.75</v>
      </c>
    </row>
    <row r="7140" spans="3:16" x14ac:dyDescent="0.25">
      <c r="C7140" s="95">
        <v>33718</v>
      </c>
      <c r="D7140">
        <v>1.7735000000000001</v>
      </c>
      <c r="E7140">
        <v>18.86</v>
      </c>
      <c r="F7140">
        <v>1.2422</v>
      </c>
      <c r="G7140">
        <v>73.8</v>
      </c>
      <c r="H7140">
        <v>48.325000000000003</v>
      </c>
      <c r="I7140">
        <v>249.5</v>
      </c>
      <c r="J7140">
        <v>386.75</v>
      </c>
    </row>
    <row r="7141" spans="3:16" x14ac:dyDescent="0.25">
      <c r="C7141" s="95">
        <v>33717</v>
      </c>
      <c r="D7141">
        <v>1.7672000000000001</v>
      </c>
      <c r="E7141">
        <v>18.75</v>
      </c>
      <c r="F7141">
        <v>1.2370000000000001</v>
      </c>
      <c r="G7141">
        <v>77.275000000000006</v>
      </c>
      <c r="H7141">
        <v>43.05</v>
      </c>
      <c r="I7141">
        <v>252</v>
      </c>
      <c r="J7141">
        <v>380.75</v>
      </c>
    </row>
    <row r="7142" spans="3:16" x14ac:dyDescent="0.25">
      <c r="C7142" s="95">
        <v>33716</v>
      </c>
      <c r="D7142">
        <v>1.762</v>
      </c>
      <c r="E7142">
        <v>18.760000000000002</v>
      </c>
      <c r="F7142">
        <v>1.2347999999999999</v>
      </c>
      <c r="G7142">
        <v>77.099999999999994</v>
      </c>
      <c r="H7142">
        <v>43.424999999999997</v>
      </c>
      <c r="I7142">
        <v>251.25</v>
      </c>
      <c r="J7142">
        <v>374</v>
      </c>
    </row>
    <row r="7143" spans="3:16" x14ac:dyDescent="0.25">
      <c r="C7143" s="95">
        <v>33715</v>
      </c>
      <c r="D7143">
        <v>1.7509999999999999</v>
      </c>
      <c r="E7143">
        <v>19.04</v>
      </c>
      <c r="F7143">
        <v>1.2292000000000001</v>
      </c>
      <c r="G7143">
        <v>77.575000000000003</v>
      </c>
      <c r="H7143">
        <v>43.55</v>
      </c>
      <c r="I7143">
        <v>256.5</v>
      </c>
      <c r="J7143">
        <v>371.5</v>
      </c>
    </row>
    <row r="7144" spans="3:16" x14ac:dyDescent="0.25">
      <c r="C7144" s="95">
        <v>33714</v>
      </c>
      <c r="D7144">
        <v>1.7476</v>
      </c>
      <c r="E7144">
        <v>18.989999999999998</v>
      </c>
      <c r="F7144">
        <v>1.2302</v>
      </c>
      <c r="G7144">
        <v>77.724999999999994</v>
      </c>
      <c r="H7144">
        <v>43.774999999999999</v>
      </c>
      <c r="I7144">
        <v>255.25</v>
      </c>
      <c r="J7144">
        <v>369</v>
      </c>
    </row>
    <row r="7145" spans="3:16" x14ac:dyDescent="0.25">
      <c r="C7145" s="95">
        <v>33711</v>
      </c>
      <c r="D7145">
        <v>1.744</v>
      </c>
      <c r="E7145">
        <v>18.989999999999998</v>
      </c>
      <c r="F7145">
        <v>1.2277</v>
      </c>
      <c r="G7145">
        <v>77.875</v>
      </c>
      <c r="H7145">
        <v>43.325000000000003</v>
      </c>
      <c r="I7145">
        <v>253.5</v>
      </c>
      <c r="J7145">
        <v>362.75</v>
      </c>
    </row>
    <row r="7146" spans="3:16" x14ac:dyDescent="0.25">
      <c r="C7146" s="95">
        <v>33710</v>
      </c>
      <c r="D7146">
        <v>1.7444999999999999</v>
      </c>
      <c r="E7146">
        <v>18.989999999999998</v>
      </c>
      <c r="F7146">
        <v>1.2282</v>
      </c>
      <c r="G7146">
        <v>77.875</v>
      </c>
      <c r="H7146">
        <v>43.325000000000003</v>
      </c>
      <c r="I7146">
        <v>253.5</v>
      </c>
      <c r="J7146">
        <v>362.75</v>
      </c>
    </row>
    <row r="7147" spans="3:16" x14ac:dyDescent="0.25">
      <c r="C7147" s="95">
        <v>33709</v>
      </c>
      <c r="D7147">
        <v>1.7544999999999999</v>
      </c>
      <c r="E7147">
        <v>18.63</v>
      </c>
      <c r="F7147">
        <v>1.232</v>
      </c>
      <c r="G7147">
        <v>77.95</v>
      </c>
      <c r="H7147">
        <v>43.65</v>
      </c>
      <c r="I7147">
        <v>253.25</v>
      </c>
      <c r="J7147">
        <v>361</v>
      </c>
    </row>
    <row r="7148" spans="3:16" x14ac:dyDescent="0.25">
      <c r="C7148" s="95">
        <v>33708</v>
      </c>
      <c r="D7148">
        <v>1.7615000000000001</v>
      </c>
      <c r="E7148">
        <v>18.59</v>
      </c>
      <c r="F7148">
        <v>1.2382</v>
      </c>
      <c r="G7148">
        <v>78.375</v>
      </c>
      <c r="H7148">
        <v>43.524999999999999</v>
      </c>
      <c r="I7148">
        <v>253.5</v>
      </c>
      <c r="J7148">
        <v>361</v>
      </c>
    </row>
    <row r="7149" spans="3:16" x14ac:dyDescent="0.25">
      <c r="C7149" s="95">
        <v>33707</v>
      </c>
      <c r="D7149">
        <v>1.762</v>
      </c>
      <c r="E7149">
        <v>18.89</v>
      </c>
      <c r="F7149">
        <v>1.2397</v>
      </c>
      <c r="G7149">
        <v>78.400000000000006</v>
      </c>
      <c r="H7149">
        <v>43.225000000000001</v>
      </c>
      <c r="I7149">
        <v>253.5</v>
      </c>
      <c r="J7149">
        <v>361</v>
      </c>
      <c r="N7149">
        <v>50.88</v>
      </c>
      <c r="O7149">
        <v>49.18</v>
      </c>
      <c r="P7149">
        <v>50.02</v>
      </c>
    </row>
    <row r="7150" spans="3:16" x14ac:dyDescent="0.25">
      <c r="C7150" s="95">
        <v>33704</v>
      </c>
      <c r="D7150">
        <v>1.764</v>
      </c>
      <c r="E7150">
        <v>19.09</v>
      </c>
      <c r="F7150">
        <v>1.2502</v>
      </c>
      <c r="G7150">
        <v>78.849999999999994</v>
      </c>
      <c r="H7150">
        <v>42.95</v>
      </c>
      <c r="I7150">
        <v>253.5</v>
      </c>
      <c r="J7150">
        <v>361</v>
      </c>
    </row>
    <row r="7151" spans="3:16" x14ac:dyDescent="0.25">
      <c r="C7151" s="95">
        <v>33703</v>
      </c>
      <c r="D7151">
        <v>1.7615000000000001</v>
      </c>
      <c r="E7151">
        <v>18.91</v>
      </c>
      <c r="F7151">
        <v>1.2622</v>
      </c>
      <c r="G7151">
        <v>79.424999999999997</v>
      </c>
      <c r="H7151">
        <v>43.774999999999999</v>
      </c>
      <c r="I7151">
        <v>253.5</v>
      </c>
      <c r="J7151">
        <v>362.5</v>
      </c>
    </row>
    <row r="7152" spans="3:16" x14ac:dyDescent="0.25">
      <c r="C7152" s="95">
        <v>33702</v>
      </c>
      <c r="D7152">
        <v>1.7487999999999999</v>
      </c>
      <c r="E7152">
        <v>19.18</v>
      </c>
      <c r="F7152">
        <v>1.2549999999999999</v>
      </c>
      <c r="G7152">
        <v>79.224999999999994</v>
      </c>
      <c r="H7152">
        <v>43.35</v>
      </c>
      <c r="I7152">
        <v>253</v>
      </c>
      <c r="J7152">
        <v>366.5</v>
      </c>
    </row>
    <row r="7153" spans="3:10" x14ac:dyDescent="0.25">
      <c r="C7153" s="95">
        <v>33701</v>
      </c>
      <c r="D7153">
        <v>1.7501</v>
      </c>
      <c r="E7153">
        <v>18.829999999999998</v>
      </c>
      <c r="F7153">
        <v>1.2597</v>
      </c>
      <c r="G7153">
        <v>79.2</v>
      </c>
      <c r="H7153">
        <v>42.274999999999999</v>
      </c>
      <c r="I7153">
        <v>257.25</v>
      </c>
      <c r="J7153">
        <v>364.5</v>
      </c>
    </row>
    <row r="7154" spans="3:10" x14ac:dyDescent="0.25">
      <c r="C7154" s="95">
        <v>33700</v>
      </c>
      <c r="D7154">
        <v>1.7464999999999999</v>
      </c>
      <c r="E7154">
        <v>18.97</v>
      </c>
      <c r="F7154">
        <v>1.2562</v>
      </c>
      <c r="G7154">
        <v>79.875</v>
      </c>
      <c r="H7154">
        <v>42.524999999999999</v>
      </c>
      <c r="I7154">
        <v>262</v>
      </c>
      <c r="J7154">
        <v>369.75</v>
      </c>
    </row>
    <row r="7155" spans="3:10" x14ac:dyDescent="0.25">
      <c r="C7155" s="95">
        <v>33697</v>
      </c>
      <c r="D7155">
        <v>1.7438</v>
      </c>
      <c r="E7155">
        <v>18.760000000000002</v>
      </c>
      <c r="F7155">
        <v>1.2552000000000001</v>
      </c>
      <c r="G7155">
        <v>79.375</v>
      </c>
      <c r="H7155">
        <v>41.875</v>
      </c>
      <c r="I7155">
        <v>260.25</v>
      </c>
      <c r="J7155">
        <v>367.25</v>
      </c>
    </row>
    <row r="7156" spans="3:10" x14ac:dyDescent="0.25">
      <c r="C7156" s="95">
        <v>33696</v>
      </c>
      <c r="D7156">
        <v>1.7306999999999999</v>
      </c>
      <c r="E7156">
        <v>18.329999999999998</v>
      </c>
      <c r="F7156">
        <v>1.2424999999999999</v>
      </c>
      <c r="G7156">
        <v>79.25</v>
      </c>
      <c r="H7156">
        <v>41.024999999999999</v>
      </c>
      <c r="I7156">
        <v>259.25</v>
      </c>
      <c r="J7156">
        <v>362.75</v>
      </c>
    </row>
    <row r="7157" spans="3:10" x14ac:dyDescent="0.25">
      <c r="C7157" s="95">
        <v>33695</v>
      </c>
      <c r="D7157">
        <v>1.7255</v>
      </c>
      <c r="E7157">
        <v>18.399999999999999</v>
      </c>
      <c r="F7157">
        <v>1.2362</v>
      </c>
      <c r="G7157">
        <v>79.174999999999997</v>
      </c>
      <c r="H7157">
        <v>40.674999999999997</v>
      </c>
      <c r="I7157">
        <v>260</v>
      </c>
      <c r="J7157">
        <v>369.25</v>
      </c>
    </row>
    <row r="7158" spans="3:10" x14ac:dyDescent="0.25">
      <c r="C7158" s="95">
        <v>33694</v>
      </c>
      <c r="D7158">
        <v>1.736</v>
      </c>
      <c r="E7158">
        <v>18.14</v>
      </c>
      <c r="F7158">
        <v>1.2425999999999999</v>
      </c>
      <c r="G7158">
        <v>79.224999999999994</v>
      </c>
      <c r="H7158">
        <v>40.65</v>
      </c>
      <c r="I7158">
        <v>264.25</v>
      </c>
      <c r="J7158">
        <v>379</v>
      </c>
    </row>
    <row r="7159" spans="3:10" x14ac:dyDescent="0.25">
      <c r="C7159" s="95">
        <v>33693</v>
      </c>
      <c r="D7159">
        <v>1.7355</v>
      </c>
      <c r="E7159">
        <v>17.97</v>
      </c>
      <c r="F7159">
        <v>1.2412000000000001</v>
      </c>
      <c r="G7159">
        <v>78.349999999999994</v>
      </c>
      <c r="H7159">
        <v>39.85</v>
      </c>
      <c r="I7159">
        <v>266.5</v>
      </c>
      <c r="J7159">
        <v>383.5</v>
      </c>
    </row>
    <row r="7160" spans="3:10" x14ac:dyDescent="0.25">
      <c r="C7160" s="95">
        <v>33651</v>
      </c>
      <c r="D7160">
        <v>1.7695000000000001</v>
      </c>
      <c r="E7160">
        <v>17.55</v>
      </c>
      <c r="F7160">
        <v>1.2598</v>
      </c>
    </row>
  </sheetData>
  <conditionalFormatting sqref="C276:D1236">
    <cfRule type="expression" dxfId="5" priority="3" stopIfTrue="1">
      <formula>$C276&lt;&gt;""</formula>
    </cfRule>
    <cfRule type="expression" dxfId="4" priority="4">
      <formula>$C276=""</formula>
    </cfRule>
  </conditionalFormatting>
  <conditionalFormatting sqref="E15:X1454">
    <cfRule type="expression" dxfId="3" priority="1" stopIfTrue="1">
      <formula>$C15&lt;&gt;""</formula>
    </cfRule>
    <cfRule type="expression" dxfId="2" priority="2">
      <formula>$C15=""</formula>
    </cfRule>
  </conditionalFormatting>
  <conditionalFormatting sqref="C15:D275 C1237:D2138">
    <cfRule type="expression" dxfId="1" priority="5" stopIfTrue="1">
      <formula>$C15&lt;&gt;""</formula>
    </cfRule>
    <cfRule type="expression" dxfId="0" priority="6">
      <formula>$C15=""</formula>
    </cfRule>
  </conditionalFormatting>
  <dataValidations count="17">
    <dataValidation type="list" allowBlank="1" showInputMessage="1" showErrorMessage="1" sqref="D4 Y8:BE8" xr:uid="{67520F08-DF70-484A-BA63-1FBE35A8CDE2}">
      <formula1>$BH$1:$BH$2</formula1>
    </dataValidation>
    <dataValidation type="list" allowBlank="1" showInputMessage="1" showErrorMessage="1" sqref="D5 Y9:BE9" xr:uid="{B676DC0A-CBF7-4663-9A34-FFD09961AD30}">
      <formula1>$BI$1:$BI$1</formula1>
    </dataValidation>
    <dataValidation type="custom" operator="notEqual" showInputMessage="1" showErrorMessage="1" sqref="D2 Y4:BE4" xr:uid="{E2D1402A-66DD-43D3-A7CB-ABAF7D3348FC}">
      <formula1>D2&lt;&gt;""</formula1>
    </dataValidation>
    <dataValidation type="custom" showInputMessage="1" showErrorMessage="1" sqref="Y5:BE5 D3" xr:uid="{2C4F5F81-310D-4EEA-A054-49001F6CEEFA}">
      <formula1>D3&lt;&gt;""</formula1>
    </dataValidation>
    <dataValidation type="list" allowBlank="1" showInputMessage="1" showErrorMessage="1" sqref="D11" xr:uid="{07D78683-936F-4E18-A848-2C4EBB9E8F41}">
      <formula1>OFFSET($BF$5,MATCH(D10,$BF$6:$BF$80,0),1,COUNTIF($BF$6:$BF$80,"="&amp;D10),1)</formula1>
    </dataValidation>
    <dataValidation type="list" allowBlank="1" showInputMessage="1" showErrorMessage="1" sqref="Y6:BE6" xr:uid="{D7290E35-8CF9-44B3-95D0-29575D010308}">
      <formula1>#REF!</formula1>
    </dataValidation>
    <dataValidation type="list" allowBlank="1" showInputMessage="1" showErrorMessage="1" sqref="BE7" xr:uid="{79B64E85-811D-4357-8A04-9BEFA1DC322A}">
      <formula1>OFFSET(BI5,MATCH(BN6,BI6:BI80,0),1,COUNTIF(BI6:BI80,"="&amp;$BK$6),1)</formula1>
    </dataValidation>
    <dataValidation type="list" allowBlank="1" showInputMessage="1" showErrorMessage="1" sqref="BD7" xr:uid="{8B85A50E-98B4-4F3A-AAD2-D3C028EAD4B2}">
      <formula1>OFFSET(BI5,MATCH(BN6,BI6:BI80,0),1,COUNTIF(BI6:BI80,"="&amp;$BK$6),1)</formula1>
    </dataValidation>
    <dataValidation type="list" allowBlank="1" showInputMessage="1" showErrorMessage="1" sqref="BC7" xr:uid="{0EEFAFA4-A70A-4597-A3B5-FF1237A5EC17}">
      <formula1>OFFSET(BI5,MATCH(BN6,BI6:BI80,0),1,COUNTIF(BI6:BI80,"="&amp;$BK$6),1)</formula1>
    </dataValidation>
    <dataValidation type="list" allowBlank="1" showInputMessage="1" showErrorMessage="1" sqref="BB7" xr:uid="{28ABB603-2A78-4F4F-BB42-24E707423A35}">
      <formula1>OFFSET(BI5,MATCH(BN6,BI6:BI80,0),1,COUNTIF(BI6:BI80,"="&amp;$BK$6),1)</formula1>
    </dataValidation>
    <dataValidation type="list" allowBlank="1" showInputMessage="1" showErrorMessage="1" sqref="AX7:BA7" xr:uid="{A9AD9AA5-742D-4D4E-9FE9-83AB21C0D8C5}">
      <formula1>OFFSET(BI5,MATCH(BN6,BI6:BI80,0),1,COUNTIF(BI6:BI80,"="&amp;$BK$6),1)</formula1>
    </dataValidation>
    <dataValidation type="list" allowBlank="1" showInputMessage="1" showErrorMessage="1" sqref="AT7:AW7" xr:uid="{D0FBFD14-CA58-4853-A271-A91C2DE44E65}">
      <formula1>OFFSET(BI5,MATCH(BN6,BI6:BI80,0),1,COUNTIF(BI6:BI80,"="&amp;$BK$6),1)</formula1>
    </dataValidation>
    <dataValidation type="list" allowBlank="1" showInputMessage="1" showErrorMessage="1" sqref="AP7:AS7" xr:uid="{940EAF21-E2C3-4949-B13A-C8B8C4807CF6}">
      <formula1>OFFSET(BI5,MATCH(BN6,BI6:BI80,0),1,COUNTIF(BI6:BI80,"="&amp;$BK$6),1)</formula1>
    </dataValidation>
    <dataValidation type="list" allowBlank="1" showInputMessage="1" showErrorMessage="1" sqref="AL7:AO7" xr:uid="{9A062AF0-9E27-4A00-BF6B-7E2B090EA3B6}">
      <formula1>OFFSET(BI5,MATCH(BN6,BI6:BI80,0),1,COUNTIF(BI6:BI80,"="&amp;$BK$6),1)</formula1>
    </dataValidation>
    <dataValidation type="list" allowBlank="1" showInputMessage="1" showErrorMessage="1" sqref="AH7:AK7" xr:uid="{EB36E2C5-7019-43D2-87DF-CB2D9ED41F22}">
      <formula1>OFFSET(BI5,MATCH(BN6,BI6:BI80,0),1,COUNTIF(BI6:BI80,"="&amp;$BK$6),1)</formula1>
    </dataValidation>
    <dataValidation type="list" allowBlank="1" showInputMessage="1" showErrorMessage="1" sqref="Y7:AC7" xr:uid="{F3EDFB0C-CD43-4084-AA05-B52C416DC58B}">
      <formula1>OFFSET(BH5,MATCH(BM6,BH6:BH80,0),1,COUNTIF(BH6:BH80,"="&amp;$BK$6),1)</formula1>
    </dataValidation>
    <dataValidation type="list" allowBlank="1" showInputMessage="1" showErrorMessage="1" sqref="AD7:AG7" xr:uid="{8317B6E6-8402-48F5-A140-E3BEEE38199A}">
      <formula1>OFFSET(BI5,MATCH(BN6,BI6:BI80,0),1,COUNTIF(BI6:BI80,"="&amp;$BK$6),1)</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Front</vt:lpstr>
      <vt:lpstr>Sum</vt:lpstr>
      <vt:lpstr>Live</vt:lpstr>
      <vt:lpstr>AHDB</vt:lpstr>
      <vt:lpstr>Defra</vt:lpstr>
      <vt:lpstr>EU</vt:lpstr>
      <vt:lpstr>CPI</vt:lpstr>
      <vt:lpstr>Informa</vt:lpstr>
      <vt:lpstr>Independent</vt:lpstr>
      <vt:lpstr>Seafood</vt:lpstr>
      <vt:lpstr>RTRS</vt:lpstr>
      <vt:lpstr>NEW</vt:lpstr>
      <vt:lpstr>Grade</vt:lpstr>
      <vt:lpstr>Proxy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 Flury</dc:creator>
  <cp:lastModifiedBy>夏睿哲</cp:lastModifiedBy>
  <dcterms:created xsi:type="dcterms:W3CDTF">2019-05-20T13:35:23Z</dcterms:created>
  <dcterms:modified xsi:type="dcterms:W3CDTF">2019-08-15T14:29:59Z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 id">
    <vt:lpwstr>863a1f9a-80da-49fd-8451-0861f73a9ef6</vt:lpwstr>
  </property>
  <property fmtid="{D5CDD505-2E9C-101B-9397-08002B2CF9AE}" pid="3" name="Workbook type">
    <vt:lpwstr>Custom</vt:lpwstr>
  </property>
  <property fmtid="{D5CDD505-2E9C-101B-9397-08002B2CF9AE}" pid="4" name="Workbook version">
    <vt:lpwstr>Custom</vt:lpwstr>
  </property>
</Properties>
</file>